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diagrams/data1.xml" ContentType="application/vnd.openxmlformats-officedocument.drawingml.diagramData+xml"/>
  <Override PartName="/xl/diagrams/data2.xml" ContentType="application/vnd.openxmlformats-officedocument.drawingml.diagramData+xml"/>
  <Override PartName="/xl/diagrams/layout2.xml" ContentType="application/vnd.openxmlformats-officedocument.drawingml.diagramLayout+xml"/>
  <Override PartName="/xl/diagrams/layout1.xml" ContentType="application/vnd.openxmlformats-officedocument.drawingml.diagramLayout+xml"/>
  <Override PartName="/xl/diagrams/quickStyle2.xml" ContentType="application/vnd.openxmlformats-officedocument.drawingml.diagramStyle+xml"/>
  <Override PartName="/xl/diagrams/quickStyle1.xml" ContentType="application/vnd.openxmlformats-officedocument.drawingml.diagramStyle+xml"/>
  <Override PartName="/xl/diagrams/colors1.xml" ContentType="application/vnd.openxmlformats-officedocument.drawingml.diagramColors+xml"/>
  <Override PartName="/xl/diagrams/colors2.xml" ContentType="application/vnd.openxmlformats-officedocument.drawingml.diagramColors+xml"/>
  <Override PartName="/xl/diagrams/drawing1.xml" ContentType="application/vnd.ms-office.drawingml.diagramDrawing+xml"/>
  <Override PartName="/xl/diagrams/drawing2.xml" ContentType="application/vnd.ms-office.drawingml.diagram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25"/>
  <workbookPr/>
  <mc:AlternateContent xmlns:mc="http://schemas.openxmlformats.org/markup-compatibility/2006">
    <mc:Choice Requires="x15">
      <x15ac:absPath xmlns:x15ac="http://schemas.microsoft.com/office/spreadsheetml/2010/11/ac" url="https://salix365.sharepoint.com/Tec/Docs/ZL. Annual Carbon Reporting/2026/Form development/"/>
    </mc:Choice>
  </mc:AlternateContent>
  <xr:revisionPtr revIDLastSave="2083" documentId="13_ncr:1_{DAAF5143-F8F8-4BA6-AB16-2168FB4BF955}" xr6:coauthVersionLast="47" xr6:coauthVersionMax="47" xr10:uidLastSave="{FE60B824-14EF-46DE-889E-FBABC52561FE}"/>
  <bookViews>
    <workbookView xWindow="-108" yWindow="-108" windowWidth="23256" windowHeight="13896" tabRatio="755" firstSheet="2" activeTab="2" xr2:uid="{5AB06CF6-B6EC-4062-A864-934578E2110B}"/>
  </bookViews>
  <sheets>
    <sheet name="Guidance" sheetId="10" r:id="rId1"/>
    <sheet name="1. Input energy data" sheetId="2" r:id="rId2"/>
    <sheet name="2. Input non-routine changes" sheetId="11" r:id="rId3"/>
    <sheet name="Calculation backing sheet" sheetId="13" state="hidden" r:id="rId4"/>
    <sheet name="NRC backing" sheetId="14" state="hidden" r:id="rId5"/>
    <sheet name="Degree-day backing sheet" sheetId="12" state="hidden" r:id="rId6"/>
    <sheet name="List Backing Sheet" sheetId="1" state="hidden" r:id="rId7"/>
    <sheet name="PETREAD" sheetId="3" state="hidden" r:id="rId8"/>
  </sheets>
  <definedNames>
    <definedName name="Energy_Types" localSheetId="2">'2. Input non-routine changes'!$E$127:$Q$127</definedName>
    <definedName name="Energy_Types">'1. Input energy data'!$E$224:$U$224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5" i="1" l="1"/>
  <c r="N6" i="1"/>
  <c r="N7" i="1"/>
  <c r="N8" i="1"/>
  <c r="N9" i="1"/>
  <c r="N10" i="1"/>
  <c r="N11" i="1"/>
  <c r="N12" i="1"/>
  <c r="N13" i="1"/>
  <c r="N14" i="1"/>
  <c r="N15" i="1"/>
  <c r="N16" i="1"/>
  <c r="N17" i="1"/>
  <c r="N18" i="1"/>
  <c r="N19" i="1"/>
  <c r="N20" i="1"/>
  <c r="N21" i="1"/>
  <c r="N22" i="1"/>
  <c r="N23" i="1"/>
  <c r="N24" i="1"/>
  <c r="N25" i="1"/>
  <c r="N26" i="1"/>
  <c r="N27" i="1"/>
  <c r="N28" i="1"/>
  <c r="N29" i="1"/>
  <c r="N30" i="1"/>
  <c r="N31" i="1"/>
  <c r="N32" i="1"/>
  <c r="N33" i="1"/>
  <c r="N34" i="1"/>
  <c r="N35" i="1"/>
  <c r="N36" i="1"/>
  <c r="N37" i="1"/>
  <c r="N38" i="1"/>
  <c r="N39" i="1"/>
  <c r="N40" i="1"/>
  <c r="N41" i="1"/>
  <c r="N42" i="1"/>
  <c r="N43" i="1"/>
  <c r="N44" i="1"/>
  <c r="N45" i="1"/>
  <c r="N46" i="1"/>
  <c r="N47" i="1"/>
  <c r="N48" i="1"/>
  <c r="N49" i="1"/>
  <c r="N50" i="1"/>
  <c r="N51" i="1"/>
  <c r="N52" i="1"/>
  <c r="N53" i="1"/>
  <c r="N54" i="1"/>
  <c r="N4" i="1"/>
  <c r="K1" i="1"/>
  <c r="H1" i="1"/>
  <c r="AT28" i="13"/>
  <c r="AU28" i="13"/>
  <c r="AV28" i="13" a="1"/>
  <c r="AV28" i="13" s="1"/>
  <c r="AT29" i="13"/>
  <c r="AU29" i="13"/>
  <c r="AV29" i="13" a="1"/>
  <c r="AV29" i="13"/>
  <c r="AT30" i="13"/>
  <c r="AU30" i="13"/>
  <c r="AV30" i="13" a="1"/>
  <c r="AV30" i="13" s="1"/>
  <c r="AT31" i="13"/>
  <c r="AU31" i="13"/>
  <c r="AV31" i="13" a="1"/>
  <c r="AV31" i="13"/>
  <c r="AT32" i="13"/>
  <c r="AU32" i="13"/>
  <c r="AV32" i="13" a="1"/>
  <c r="AV32" i="13" s="1"/>
  <c r="AT33" i="13"/>
  <c r="AU33" i="13"/>
  <c r="AV33" i="13" a="1"/>
  <c r="AV33" i="13"/>
  <c r="AT34" i="13"/>
  <c r="AU34" i="13"/>
  <c r="AV34" i="13" a="1"/>
  <c r="AV34" i="13" s="1"/>
  <c r="AT35" i="13"/>
  <c r="AU35" i="13"/>
  <c r="AV35" i="13" a="1"/>
  <c r="AV35" i="13" s="1"/>
  <c r="AT36" i="13"/>
  <c r="AU36" i="13"/>
  <c r="AV36" i="13" a="1"/>
  <c r="AV36" i="13" s="1"/>
  <c r="AT37" i="13"/>
  <c r="AU37" i="13"/>
  <c r="AV37" i="13" a="1"/>
  <c r="AV37" i="13" s="1"/>
  <c r="AT38" i="13"/>
  <c r="AU38" i="13"/>
  <c r="AV38" i="13" a="1"/>
  <c r="AV38" i="13" s="1"/>
  <c r="AT39" i="13"/>
  <c r="AU39" i="13"/>
  <c r="AV39" i="13" a="1"/>
  <c r="AV39" i="13"/>
  <c r="AT40" i="13"/>
  <c r="AU40" i="13"/>
  <c r="AV40" i="13" a="1"/>
  <c r="AV40" i="13" s="1"/>
  <c r="AT41" i="13"/>
  <c r="AU41" i="13"/>
  <c r="AV41" i="13" a="1"/>
  <c r="AV41" i="13" s="1"/>
  <c r="AT42" i="13"/>
  <c r="AU42" i="13"/>
  <c r="AV42" i="13" a="1"/>
  <c r="AV42" i="13" s="1"/>
  <c r="AT43" i="13"/>
  <c r="AU43" i="13"/>
  <c r="AV43" i="13" a="1"/>
  <c r="AV43" i="13"/>
  <c r="AT44" i="13"/>
  <c r="AU44" i="13"/>
  <c r="AV44" i="13" a="1"/>
  <c r="AV44" i="13" s="1"/>
  <c r="AT45" i="13"/>
  <c r="AU45" i="13"/>
  <c r="AV45" i="13" a="1"/>
  <c r="AV45" i="13"/>
  <c r="AT46" i="13"/>
  <c r="AU46" i="13"/>
  <c r="AV46" i="13" a="1"/>
  <c r="AV46" i="13" s="1"/>
  <c r="AT47" i="13"/>
  <c r="AU47" i="13"/>
  <c r="AV47" i="13" a="1"/>
  <c r="AV47" i="13"/>
  <c r="AT48" i="13"/>
  <c r="AU48" i="13"/>
  <c r="AV48" i="13" a="1"/>
  <c r="AV48" i="13" s="1"/>
  <c r="AT49" i="13"/>
  <c r="AU49" i="13"/>
  <c r="AV49" i="13" a="1"/>
  <c r="AV49" i="13"/>
  <c r="AT50" i="13"/>
  <c r="AU50" i="13"/>
  <c r="AV50" i="13" a="1"/>
  <c r="AV50" i="13" s="1"/>
  <c r="AT51" i="13"/>
  <c r="AU51" i="13"/>
  <c r="AV51" i="13" a="1"/>
  <c r="AV51" i="13" s="1"/>
  <c r="AT52" i="13"/>
  <c r="AU52" i="13"/>
  <c r="AV52" i="13" a="1"/>
  <c r="AV52" i="13" s="1"/>
  <c r="AT53" i="13"/>
  <c r="AU53" i="13"/>
  <c r="AV53" i="13" a="1"/>
  <c r="AV53" i="13" s="1"/>
  <c r="AT54" i="13"/>
  <c r="AU54" i="13"/>
  <c r="AV54" i="13" a="1"/>
  <c r="AV54" i="13" s="1"/>
  <c r="AT55" i="13"/>
  <c r="AU55" i="13"/>
  <c r="AV55" i="13" a="1"/>
  <c r="AV55" i="13"/>
  <c r="AT56" i="13"/>
  <c r="AU56" i="13"/>
  <c r="AV56" i="13" a="1"/>
  <c r="AV56" i="13" s="1"/>
  <c r="AT57" i="13"/>
  <c r="AU57" i="13"/>
  <c r="AV57" i="13" a="1"/>
  <c r="AV57" i="13" s="1"/>
  <c r="AT58" i="13"/>
  <c r="AU58" i="13"/>
  <c r="AV58" i="13" a="1"/>
  <c r="AV58" i="13" s="1"/>
  <c r="AT59" i="13"/>
  <c r="AU59" i="13"/>
  <c r="AV59" i="13" a="1"/>
  <c r="AV59" i="13"/>
  <c r="AT60" i="13"/>
  <c r="AU60" i="13"/>
  <c r="AV60" i="13" a="1"/>
  <c r="AV60" i="13" s="1"/>
  <c r="AT61" i="13"/>
  <c r="AU61" i="13"/>
  <c r="AV61" i="13" a="1"/>
  <c r="AV61" i="13"/>
  <c r="AT62" i="13"/>
  <c r="AU62" i="13"/>
  <c r="AV62" i="13" a="1"/>
  <c r="AV62" i="13" s="1"/>
  <c r="AT63" i="13"/>
  <c r="AU63" i="13"/>
  <c r="AV63" i="13" a="1"/>
  <c r="AV63" i="13"/>
  <c r="AT64" i="13"/>
  <c r="AU64" i="13"/>
  <c r="AV64" i="13" a="1"/>
  <c r="AV64" i="13" s="1"/>
  <c r="AT65" i="13"/>
  <c r="AU65" i="13"/>
  <c r="AV65" i="13" a="1"/>
  <c r="AV65" i="13"/>
  <c r="AT66" i="13"/>
  <c r="AU66" i="13"/>
  <c r="AV66" i="13" a="1"/>
  <c r="AV66" i="13" s="1"/>
  <c r="AT67" i="13"/>
  <c r="AU67" i="13"/>
  <c r="AV67" i="13" a="1"/>
  <c r="AV67" i="13" s="1"/>
  <c r="AT68" i="13"/>
  <c r="AU68" i="13"/>
  <c r="AV68" i="13" a="1"/>
  <c r="AV68" i="13" s="1"/>
  <c r="AT69" i="13"/>
  <c r="AU69" i="13"/>
  <c r="AV69" i="13" a="1"/>
  <c r="AV69" i="13" s="1"/>
  <c r="AT70" i="13"/>
  <c r="AU70" i="13"/>
  <c r="AV70" i="13" a="1"/>
  <c r="AV70" i="13" s="1"/>
  <c r="AT71" i="13"/>
  <c r="AU71" i="13"/>
  <c r="AV71" i="13" a="1"/>
  <c r="AV71" i="13"/>
  <c r="AT72" i="13"/>
  <c r="AU72" i="13"/>
  <c r="AV72" i="13" a="1"/>
  <c r="AV72" i="13" s="1"/>
  <c r="AT73" i="13"/>
  <c r="AU73" i="13"/>
  <c r="AV73" i="13" a="1"/>
  <c r="AV73" i="13" s="1"/>
  <c r="AT74" i="13"/>
  <c r="AU74" i="13"/>
  <c r="AV74" i="13" a="1"/>
  <c r="AV74" i="13" s="1"/>
  <c r="AT75" i="13"/>
  <c r="AU75" i="13"/>
  <c r="AV75" i="13" a="1"/>
  <c r="AV75" i="13"/>
  <c r="AT76" i="13"/>
  <c r="AU76" i="13"/>
  <c r="AV76" i="13" a="1"/>
  <c r="AV76" i="13" s="1"/>
  <c r="AT77" i="13"/>
  <c r="AU77" i="13"/>
  <c r="AV77" i="13" a="1"/>
  <c r="AV77" i="13"/>
  <c r="AT78" i="13"/>
  <c r="AU78" i="13"/>
  <c r="AV78" i="13" a="1"/>
  <c r="AV78" i="13" s="1"/>
  <c r="AT79" i="13"/>
  <c r="AU79" i="13"/>
  <c r="AV79" i="13" a="1"/>
  <c r="AV79" i="13"/>
  <c r="AT80" i="13"/>
  <c r="AU80" i="13"/>
  <c r="AV80" i="13" a="1"/>
  <c r="AV80" i="13" s="1"/>
  <c r="AT81" i="13"/>
  <c r="AU81" i="13"/>
  <c r="AV81" i="13" a="1"/>
  <c r="AV81" i="13"/>
  <c r="AT82" i="13"/>
  <c r="AU82" i="13"/>
  <c r="AV82" i="13" a="1"/>
  <c r="AV82" i="13" s="1"/>
  <c r="AT83" i="13"/>
  <c r="AU83" i="13"/>
  <c r="AV83" i="13" a="1"/>
  <c r="AV83" i="13" s="1"/>
  <c r="AT84" i="13"/>
  <c r="AU84" i="13"/>
  <c r="AV84" i="13" a="1"/>
  <c r="AV84" i="13" s="1"/>
  <c r="AT85" i="13"/>
  <c r="AU85" i="13"/>
  <c r="AV85" i="13" a="1"/>
  <c r="AV85" i="13" s="1"/>
  <c r="AT86" i="13"/>
  <c r="AU86" i="13"/>
  <c r="AV86" i="13" a="1"/>
  <c r="AV86" i="13" s="1"/>
  <c r="AT87" i="13"/>
  <c r="AU87" i="13"/>
  <c r="AV87" i="13" a="1"/>
  <c r="AV87" i="13"/>
  <c r="AT88" i="13"/>
  <c r="AU88" i="13"/>
  <c r="AV88" i="13" a="1"/>
  <c r="AV88" i="13" s="1"/>
  <c r="AT89" i="13"/>
  <c r="AU89" i="13"/>
  <c r="AV89" i="13" a="1"/>
  <c r="AV89" i="13" s="1"/>
  <c r="AT90" i="13"/>
  <c r="AU90" i="13"/>
  <c r="AV90" i="13" a="1"/>
  <c r="AV90" i="13" s="1"/>
  <c r="AT91" i="13"/>
  <c r="AU91" i="13"/>
  <c r="AV91" i="13" a="1"/>
  <c r="AV91" i="13"/>
  <c r="AT92" i="13"/>
  <c r="AU92" i="13"/>
  <c r="AV92" i="13" a="1"/>
  <c r="AV92" i="13" s="1"/>
  <c r="AT93" i="13"/>
  <c r="AU93" i="13"/>
  <c r="AV93" i="13" a="1"/>
  <c r="AV93" i="13"/>
  <c r="AT94" i="13"/>
  <c r="AU94" i="13"/>
  <c r="AV94" i="13" a="1"/>
  <c r="AV94" i="13" s="1"/>
  <c r="AT95" i="13"/>
  <c r="AU95" i="13"/>
  <c r="AV95" i="13" a="1"/>
  <c r="AV95" i="13"/>
  <c r="AT96" i="13"/>
  <c r="AU96" i="13"/>
  <c r="AV96" i="13" a="1"/>
  <c r="AV96" i="13" s="1"/>
  <c r="AT97" i="13"/>
  <c r="AU97" i="13"/>
  <c r="AV97" i="13" a="1"/>
  <c r="AV97" i="13"/>
  <c r="AT98" i="13"/>
  <c r="AU98" i="13"/>
  <c r="AV98" i="13" a="1"/>
  <c r="AV98" i="13" s="1"/>
  <c r="AT99" i="13"/>
  <c r="AU99" i="13"/>
  <c r="AV99" i="13" a="1"/>
  <c r="AV99" i="13" s="1"/>
  <c r="AT100" i="13"/>
  <c r="AU100" i="13"/>
  <c r="AV100" i="13" a="1"/>
  <c r="AV100" i="13" s="1"/>
  <c r="AT101" i="13"/>
  <c r="AU101" i="13"/>
  <c r="AV101" i="13" a="1"/>
  <c r="AV101" i="13" s="1"/>
  <c r="AT102" i="13"/>
  <c r="AU102" i="13"/>
  <c r="AV102" i="13" a="1"/>
  <c r="AV102" i="13" s="1"/>
  <c r="AT103" i="13"/>
  <c r="AU103" i="13"/>
  <c r="AV103" i="13" a="1"/>
  <c r="AV103" i="13"/>
  <c r="AT104" i="13"/>
  <c r="AU104" i="13"/>
  <c r="AV104" i="13" a="1"/>
  <c r="AV104" i="13" s="1"/>
  <c r="AT105" i="13"/>
  <c r="AU105" i="13"/>
  <c r="AV105" i="13" a="1"/>
  <c r="AV105" i="13" s="1"/>
  <c r="AT106" i="13"/>
  <c r="AU106" i="13"/>
  <c r="AV106" i="13" a="1"/>
  <c r="AV106" i="13" s="1"/>
  <c r="AT107" i="13"/>
  <c r="AU107" i="13"/>
  <c r="AV107" i="13" a="1"/>
  <c r="AV107" i="13"/>
  <c r="AT108" i="13"/>
  <c r="AU108" i="13"/>
  <c r="AV108" i="13" a="1"/>
  <c r="AV108" i="13" s="1"/>
  <c r="AT109" i="13"/>
  <c r="AU109" i="13"/>
  <c r="AV109" i="13" a="1"/>
  <c r="AV109" i="13"/>
  <c r="AT110" i="13"/>
  <c r="AU110" i="13"/>
  <c r="AV110" i="13" a="1"/>
  <c r="AV110" i="13" s="1"/>
  <c r="AT111" i="13"/>
  <c r="AU111" i="13"/>
  <c r="AV111" i="13" a="1"/>
  <c r="AV111" i="13"/>
  <c r="AT112" i="13"/>
  <c r="AU112" i="13"/>
  <c r="AV112" i="13" a="1"/>
  <c r="AV112" i="13" s="1"/>
  <c r="AT113" i="13"/>
  <c r="AU113" i="13"/>
  <c r="AV113" i="13" a="1"/>
  <c r="AV113" i="13"/>
  <c r="AT114" i="13"/>
  <c r="AU114" i="13"/>
  <c r="AV114" i="13" a="1"/>
  <c r="AV114" i="13" s="1"/>
  <c r="AT115" i="13"/>
  <c r="AU115" i="13"/>
  <c r="AV115" i="13" a="1"/>
  <c r="AV115" i="13" s="1"/>
  <c r="AT116" i="13"/>
  <c r="AU116" i="13"/>
  <c r="AV116" i="13" a="1"/>
  <c r="AV116" i="13" s="1"/>
  <c r="AT117" i="13"/>
  <c r="AU117" i="13"/>
  <c r="AV117" i="13" a="1"/>
  <c r="AV117" i="13" s="1"/>
  <c r="AT118" i="13"/>
  <c r="AU118" i="13"/>
  <c r="AV118" i="13" a="1"/>
  <c r="AV118" i="13" s="1"/>
  <c r="AT119" i="13"/>
  <c r="AU119" i="13"/>
  <c r="AV119" i="13" a="1"/>
  <c r="AV119" i="13"/>
  <c r="AT120" i="13"/>
  <c r="AU120" i="13"/>
  <c r="AV120" i="13" a="1"/>
  <c r="AV120" i="13" s="1"/>
  <c r="AT121" i="13"/>
  <c r="AU121" i="13"/>
  <c r="AV121" i="13" a="1"/>
  <c r="AV121" i="13" s="1"/>
  <c r="AT122" i="13"/>
  <c r="AU122" i="13"/>
  <c r="AV122" i="13" a="1"/>
  <c r="AV122" i="13" s="1"/>
  <c r="AT123" i="13"/>
  <c r="AU123" i="13"/>
  <c r="AV123" i="13" a="1"/>
  <c r="AV123" i="13"/>
  <c r="AT124" i="13"/>
  <c r="AU124" i="13"/>
  <c r="AV124" i="13" a="1"/>
  <c r="AV124" i="13" s="1"/>
  <c r="AT125" i="13"/>
  <c r="AU125" i="13"/>
  <c r="AV125" i="13" a="1"/>
  <c r="AV125" i="13"/>
  <c r="AT126" i="13"/>
  <c r="AU126" i="13"/>
  <c r="AV126" i="13" a="1"/>
  <c r="AV126" i="13" s="1"/>
  <c r="AT127" i="13"/>
  <c r="AU127" i="13"/>
  <c r="AV127" i="13" a="1"/>
  <c r="AV127" i="13"/>
  <c r="AT128" i="13"/>
  <c r="AU128" i="13"/>
  <c r="AV128" i="13" a="1"/>
  <c r="AV128" i="13" s="1"/>
  <c r="AT129" i="13"/>
  <c r="AU129" i="13"/>
  <c r="AV129" i="13" a="1"/>
  <c r="AV129" i="13"/>
  <c r="AT130" i="13"/>
  <c r="AU130" i="13"/>
  <c r="AV130" i="13" a="1"/>
  <c r="AV130" i="13" s="1"/>
  <c r="AT131" i="13"/>
  <c r="AU131" i="13"/>
  <c r="AV131" i="13" a="1"/>
  <c r="AV131" i="13" s="1"/>
  <c r="AT132" i="13"/>
  <c r="AU132" i="13"/>
  <c r="AV132" i="13" a="1"/>
  <c r="AV132" i="13" s="1"/>
  <c r="AT133" i="13"/>
  <c r="AU133" i="13"/>
  <c r="AV133" i="13" a="1"/>
  <c r="AV133" i="13" s="1"/>
  <c r="AT134" i="13"/>
  <c r="AU134" i="13"/>
  <c r="AV134" i="13" a="1"/>
  <c r="AV134" i="13" s="1"/>
  <c r="AT135" i="13"/>
  <c r="AU135" i="13"/>
  <c r="AV135" i="13" a="1"/>
  <c r="AV135" i="13"/>
  <c r="AT136" i="13"/>
  <c r="AU136" i="13"/>
  <c r="AV136" i="13" a="1"/>
  <c r="AV136" i="13" s="1"/>
  <c r="AT137" i="13"/>
  <c r="AU137" i="13"/>
  <c r="AV137" i="13" a="1"/>
  <c r="AV137" i="13" s="1"/>
  <c r="AT138" i="13"/>
  <c r="AU138" i="13"/>
  <c r="AV138" i="13" a="1"/>
  <c r="AV138" i="13" s="1"/>
  <c r="AT139" i="13"/>
  <c r="AU139" i="13"/>
  <c r="AV139" i="13" a="1"/>
  <c r="AV139" i="13"/>
  <c r="AT140" i="13"/>
  <c r="AU140" i="13"/>
  <c r="AV140" i="13" a="1"/>
  <c r="AV140" i="13" s="1"/>
  <c r="AT141" i="13"/>
  <c r="AU141" i="13"/>
  <c r="AV141" i="13" a="1"/>
  <c r="AV141" i="13"/>
  <c r="AT142" i="13"/>
  <c r="AU142" i="13"/>
  <c r="AV142" i="13" a="1"/>
  <c r="AV142" i="13" s="1"/>
  <c r="AT143" i="13"/>
  <c r="AU143" i="13"/>
  <c r="AV143" i="13" a="1"/>
  <c r="AV143" i="13"/>
  <c r="AT144" i="13"/>
  <c r="AU144" i="13"/>
  <c r="AV144" i="13" a="1"/>
  <c r="AV144" i="13" s="1"/>
  <c r="AT145" i="13"/>
  <c r="AU145" i="13"/>
  <c r="AV145" i="13" a="1"/>
  <c r="AV145" i="13"/>
  <c r="AT146" i="13"/>
  <c r="AU146" i="13"/>
  <c r="AV146" i="13" a="1"/>
  <c r="AV146" i="13" s="1"/>
  <c r="AT147" i="13"/>
  <c r="AU147" i="13"/>
  <c r="AV147" i="13" a="1"/>
  <c r="AV147" i="13" s="1"/>
  <c r="AT148" i="13"/>
  <c r="AU148" i="13"/>
  <c r="AV148" i="13" a="1"/>
  <c r="AV148" i="13" s="1"/>
  <c r="AT149" i="13"/>
  <c r="AU149" i="13"/>
  <c r="AV149" i="13" a="1"/>
  <c r="AV149" i="13" s="1"/>
  <c r="AT150" i="13"/>
  <c r="AU150" i="13"/>
  <c r="AV150" i="13" a="1"/>
  <c r="AV150" i="13" s="1"/>
  <c r="AT151" i="13"/>
  <c r="AU151" i="13"/>
  <c r="AV151" i="13" a="1"/>
  <c r="AV151" i="13"/>
  <c r="AT152" i="13"/>
  <c r="AU152" i="13"/>
  <c r="AV152" i="13" a="1"/>
  <c r="AV152" i="13" s="1"/>
  <c r="AT153" i="13"/>
  <c r="AU153" i="13"/>
  <c r="AV153" i="13" a="1"/>
  <c r="AV153" i="13" s="1"/>
  <c r="AT154" i="13"/>
  <c r="AU154" i="13"/>
  <c r="AV154" i="13" a="1"/>
  <c r="AV154" i="13" s="1"/>
  <c r="AT155" i="13"/>
  <c r="AU155" i="13"/>
  <c r="AV155" i="13" a="1"/>
  <c r="AV155" i="13"/>
  <c r="AT156" i="13"/>
  <c r="AU156" i="13"/>
  <c r="AV156" i="13" a="1"/>
  <c r="AV156" i="13" s="1"/>
  <c r="AT157" i="13"/>
  <c r="AU157" i="13"/>
  <c r="AV157" i="13" a="1"/>
  <c r="AV157" i="13"/>
  <c r="AT158" i="13"/>
  <c r="AU158" i="13"/>
  <c r="AV158" i="13" a="1"/>
  <c r="AV158" i="13" s="1"/>
  <c r="AT159" i="13"/>
  <c r="AU159" i="13"/>
  <c r="AV159" i="13" a="1"/>
  <c r="AV159" i="13"/>
  <c r="AT160" i="13"/>
  <c r="AU160" i="13"/>
  <c r="AV160" i="13" a="1"/>
  <c r="AV160" i="13" s="1"/>
  <c r="AT161" i="13"/>
  <c r="AU161" i="13"/>
  <c r="AV161" i="13" a="1"/>
  <c r="AV161" i="13"/>
  <c r="AT162" i="13"/>
  <c r="AU162" i="13"/>
  <c r="AV162" i="13" a="1"/>
  <c r="AV162" i="13" s="1"/>
  <c r="AT163" i="13"/>
  <c r="AU163" i="13"/>
  <c r="AV163" i="13" a="1"/>
  <c r="AV163" i="13" s="1"/>
  <c r="AT164" i="13"/>
  <c r="AU164" i="13"/>
  <c r="AV164" i="13" a="1"/>
  <c r="AV164" i="13" s="1"/>
  <c r="AT165" i="13"/>
  <c r="AU165" i="13"/>
  <c r="AV165" i="13" a="1"/>
  <c r="AV165" i="13" s="1"/>
  <c r="AT166" i="13"/>
  <c r="AU166" i="13"/>
  <c r="AV166" i="13" a="1"/>
  <c r="AV166" i="13" s="1"/>
  <c r="AT167" i="13"/>
  <c r="AU167" i="13"/>
  <c r="AV167" i="13" a="1"/>
  <c r="AV167" i="13"/>
  <c r="AT168" i="13"/>
  <c r="AU168" i="13"/>
  <c r="AV168" i="13" a="1"/>
  <c r="AV168" i="13" s="1"/>
  <c r="AT169" i="13"/>
  <c r="AU169" i="13"/>
  <c r="AV169" i="13" a="1"/>
  <c r="AV169" i="13" s="1"/>
  <c r="AT170" i="13"/>
  <c r="AU170" i="13"/>
  <c r="AV170" i="13" a="1"/>
  <c r="AV170" i="13" s="1"/>
  <c r="AT171" i="13"/>
  <c r="AU171" i="13"/>
  <c r="AV171" i="13" a="1"/>
  <c r="AV171" i="13"/>
  <c r="AT172" i="13"/>
  <c r="AU172" i="13"/>
  <c r="AV172" i="13" a="1"/>
  <c r="AV172" i="13" s="1"/>
  <c r="AT173" i="13"/>
  <c r="AU173" i="13"/>
  <c r="AV173" i="13" a="1"/>
  <c r="AV173" i="13"/>
  <c r="AT174" i="13"/>
  <c r="AU174" i="13"/>
  <c r="AV174" i="13" a="1"/>
  <c r="AV174" i="13" s="1"/>
  <c r="AT175" i="13"/>
  <c r="AU175" i="13"/>
  <c r="AV175" i="13" a="1"/>
  <c r="AV175" i="13"/>
  <c r="AT176" i="13"/>
  <c r="AU176" i="13"/>
  <c r="AV176" i="13" a="1"/>
  <c r="AV176" i="13" s="1"/>
  <c r="AT177" i="13"/>
  <c r="AU177" i="13"/>
  <c r="AV177" i="13" a="1"/>
  <c r="AV177" i="13"/>
  <c r="AT178" i="13"/>
  <c r="AU178" i="13"/>
  <c r="AV178" i="13" a="1"/>
  <c r="AV178" i="13" s="1"/>
  <c r="AT179" i="13"/>
  <c r="AU179" i="13"/>
  <c r="AV179" i="13" a="1"/>
  <c r="AV179" i="13" s="1"/>
  <c r="AT180" i="13"/>
  <c r="AU180" i="13"/>
  <c r="AV180" i="13" a="1"/>
  <c r="AV180" i="13" s="1"/>
  <c r="AT181" i="13"/>
  <c r="AU181" i="13"/>
  <c r="AV181" i="13" a="1"/>
  <c r="AV181" i="13" s="1"/>
  <c r="AT182" i="13"/>
  <c r="AU182" i="13"/>
  <c r="AV182" i="13" a="1"/>
  <c r="AV182" i="13" s="1"/>
  <c r="AT183" i="13"/>
  <c r="AU183" i="13"/>
  <c r="AV183" i="13" a="1"/>
  <c r="AV183" i="13"/>
  <c r="AT184" i="13"/>
  <c r="AU184" i="13"/>
  <c r="AV184" i="13" a="1"/>
  <c r="AV184" i="13" s="1"/>
  <c r="AT185" i="13"/>
  <c r="AU185" i="13"/>
  <c r="AV185" i="13" a="1"/>
  <c r="AV185" i="13" s="1"/>
  <c r="AT186" i="13"/>
  <c r="AU186" i="13"/>
  <c r="AV186" i="13" a="1"/>
  <c r="AV186" i="13" s="1"/>
  <c r="AT187" i="13"/>
  <c r="AU187" i="13"/>
  <c r="AV187" i="13" a="1"/>
  <c r="AV187" i="13"/>
  <c r="AT188" i="13"/>
  <c r="AU188" i="13"/>
  <c r="AV188" i="13" a="1"/>
  <c r="AV188" i="13" s="1"/>
  <c r="AT189" i="13"/>
  <c r="AU189" i="13"/>
  <c r="AV189" i="13" a="1"/>
  <c r="AV189" i="13"/>
  <c r="AT190" i="13"/>
  <c r="AU190" i="13"/>
  <c r="AV190" i="13" a="1"/>
  <c r="AV190" i="13" s="1"/>
  <c r="AT191" i="13"/>
  <c r="AU191" i="13"/>
  <c r="AV191" i="13" a="1"/>
  <c r="AV191" i="13"/>
  <c r="AT192" i="13"/>
  <c r="AU192" i="13"/>
  <c r="AV192" i="13" a="1"/>
  <c r="AV192" i="13" s="1"/>
  <c r="AT193" i="13"/>
  <c r="AU193" i="13"/>
  <c r="AV193" i="13" a="1"/>
  <c r="AV193" i="13"/>
  <c r="AT194" i="13"/>
  <c r="AU194" i="13"/>
  <c r="AV194" i="13" a="1"/>
  <c r="AV194" i="13" s="1"/>
  <c r="AT195" i="13"/>
  <c r="AU195" i="13"/>
  <c r="AV195" i="13" a="1"/>
  <c r="AV195" i="13" s="1"/>
  <c r="AT196" i="13"/>
  <c r="AU196" i="13"/>
  <c r="AV196" i="13" a="1"/>
  <c r="AV196" i="13" s="1"/>
  <c r="AT197" i="13"/>
  <c r="AU197" i="13"/>
  <c r="AV197" i="13" a="1"/>
  <c r="AV197" i="13" s="1"/>
  <c r="AT198" i="13"/>
  <c r="AU198" i="13"/>
  <c r="AV198" i="13" a="1"/>
  <c r="AV198" i="13"/>
  <c r="AT199" i="13"/>
  <c r="AU199" i="13"/>
  <c r="AV199" i="13" a="1"/>
  <c r="AV199" i="13" s="1"/>
  <c r="AT200" i="13"/>
  <c r="AU200" i="13"/>
  <c r="AV200" i="13" a="1"/>
  <c r="AV200" i="13"/>
  <c r="AT201" i="13"/>
  <c r="AU201" i="13"/>
  <c r="AV201" i="13" a="1"/>
  <c r="AV201" i="13" s="1"/>
  <c r="AT202" i="13"/>
  <c r="AU202" i="13"/>
  <c r="AV202" i="13" a="1"/>
  <c r="AV202" i="13"/>
  <c r="L4" i="1"/>
  <c r="B21" i="3"/>
  <c r="B22" i="3"/>
  <c r="B23" i="3"/>
  <c r="B24" i="3"/>
  <c r="B26" i="3"/>
  <c r="B27" i="3"/>
  <c r="B28" i="3"/>
  <c r="B38" i="3"/>
  <c r="B56" i="3"/>
  <c r="B57" i="3"/>
  <c r="B58" i="3"/>
  <c r="B106" i="3"/>
  <c r="B116" i="3"/>
  <c r="B148" i="3"/>
  <c r="B152" i="3"/>
  <c r="B165" i="3"/>
  <c r="B166" i="3"/>
  <c r="B167" i="3"/>
  <c r="B168" i="3"/>
  <c r="F5" i="3"/>
  <c r="F6" i="3"/>
  <c r="F7" i="3"/>
  <c r="F8" i="3"/>
  <c r="F9" i="3"/>
  <c r="F10" i="3"/>
  <c r="F11" i="3"/>
  <c r="F12" i="3"/>
  <c r="F13" i="3"/>
  <c r="F14" i="3"/>
  <c r="F15" i="3"/>
  <c r="F16" i="3"/>
  <c r="F17" i="3"/>
  <c r="F18" i="3"/>
  <c r="F19" i="3"/>
  <c r="F20" i="3"/>
  <c r="F21" i="3"/>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F56" i="3"/>
  <c r="F57" i="3"/>
  <c r="F58" i="3"/>
  <c r="F59" i="3"/>
  <c r="F60" i="3"/>
  <c r="F61" i="3"/>
  <c r="F62" i="3"/>
  <c r="F63" i="3"/>
  <c r="F64" i="3"/>
  <c r="F65" i="3"/>
  <c r="F66" i="3"/>
  <c r="F67" i="3"/>
  <c r="F68" i="3"/>
  <c r="F69" i="3"/>
  <c r="F70" i="3"/>
  <c r="F71" i="3"/>
  <c r="F72" i="3"/>
  <c r="F73" i="3"/>
  <c r="F74" i="3"/>
  <c r="F75" i="3"/>
  <c r="F76" i="3"/>
  <c r="F77" i="3"/>
  <c r="F78" i="3"/>
  <c r="F79" i="3"/>
  <c r="F80" i="3"/>
  <c r="F81" i="3"/>
  <c r="F82" i="3"/>
  <c r="F83" i="3"/>
  <c r="F84" i="3"/>
  <c r="F85" i="3"/>
  <c r="F86" i="3"/>
  <c r="F87" i="3"/>
  <c r="F88" i="3"/>
  <c r="F89" i="3"/>
  <c r="F90" i="3"/>
  <c r="F91" i="3"/>
  <c r="F92" i="3"/>
  <c r="F93" i="3"/>
  <c r="F94" i="3"/>
  <c r="F95" i="3"/>
  <c r="F96" i="3"/>
  <c r="F97" i="3"/>
  <c r="F98" i="3"/>
  <c r="F99" i="3"/>
  <c r="F100" i="3"/>
  <c r="F101" i="3"/>
  <c r="F102" i="3"/>
  <c r="F103" i="3"/>
  <c r="F104" i="3"/>
  <c r="F105" i="3"/>
  <c r="F106" i="3"/>
  <c r="F107" i="3"/>
  <c r="F108" i="3"/>
  <c r="F109" i="3"/>
  <c r="F110" i="3"/>
  <c r="F111" i="3"/>
  <c r="F112" i="3"/>
  <c r="F113" i="3"/>
  <c r="F114" i="3"/>
  <c r="F115" i="3"/>
  <c r="F116" i="3"/>
  <c r="F117" i="3"/>
  <c r="F118" i="3"/>
  <c r="F119" i="3"/>
  <c r="F120" i="3"/>
  <c r="F121" i="3"/>
  <c r="F122" i="3"/>
  <c r="F123" i="3"/>
  <c r="F124" i="3"/>
  <c r="F125" i="3"/>
  <c r="F126" i="3"/>
  <c r="F127" i="3"/>
  <c r="F128" i="3"/>
  <c r="F129" i="3"/>
  <c r="F130" i="3"/>
  <c r="F131" i="3"/>
  <c r="F132" i="3"/>
  <c r="F133" i="3"/>
  <c r="F134" i="3"/>
  <c r="F135" i="3"/>
  <c r="F136" i="3"/>
  <c r="F137" i="3"/>
  <c r="F138" i="3"/>
  <c r="F139" i="3"/>
  <c r="F140" i="3"/>
  <c r="F141" i="3"/>
  <c r="F142" i="3"/>
  <c r="F143" i="3"/>
  <c r="F144" i="3"/>
  <c r="F145" i="3"/>
  <c r="F146" i="3"/>
  <c r="F147" i="3"/>
  <c r="F148" i="3"/>
  <c r="F149" i="3"/>
  <c r="F150" i="3"/>
  <c r="F151" i="3"/>
  <c r="F152" i="3"/>
  <c r="F153" i="3"/>
  <c r="F154" i="3"/>
  <c r="F155" i="3"/>
  <c r="F156" i="3"/>
  <c r="F157" i="3"/>
  <c r="F158" i="3"/>
  <c r="F159" i="3"/>
  <c r="F160" i="3"/>
  <c r="F161" i="3"/>
  <c r="F162" i="3"/>
  <c r="F163" i="3"/>
  <c r="F164" i="3"/>
  <c r="F165" i="3"/>
  <c r="F166" i="3"/>
  <c r="F167" i="3"/>
  <c r="F168" i="3"/>
  <c r="F169" i="3"/>
  <c r="F170" i="3"/>
  <c r="F171" i="3"/>
  <c r="F172" i="3"/>
  <c r="F173" i="3"/>
  <c r="F174" i="3"/>
  <c r="F175" i="3"/>
  <c r="F176" i="3"/>
  <c r="F177" i="3"/>
  <c r="F178" i="3"/>
  <c r="F179" i="3"/>
  <c r="F180" i="3"/>
  <c r="F181" i="3"/>
  <c r="F182" i="3"/>
  <c r="F183" i="3"/>
  <c r="F184" i="3"/>
  <c r="F185" i="3"/>
  <c r="F186" i="3"/>
  <c r="F187" i="3"/>
  <c r="F188" i="3"/>
  <c r="F189" i="3"/>
  <c r="F190" i="3"/>
  <c r="F191" i="3"/>
  <c r="F192" i="3"/>
  <c r="F193" i="3"/>
  <c r="F194" i="3"/>
  <c r="F195" i="3"/>
  <c r="F196" i="3"/>
  <c r="F197" i="3"/>
  <c r="F198" i="3"/>
  <c r="F199" i="3"/>
  <c r="F200" i="3"/>
  <c r="F4" i="3"/>
  <c r="A15" i="3"/>
  <c r="G15" i="3" s="1"/>
  <c r="H15" i="3" s="1"/>
  <c r="A27" i="3"/>
  <c r="G27" i="3" s="1"/>
  <c r="H27" i="3" s="1"/>
  <c r="D5" i="3"/>
  <c r="B5" i="3" s="1"/>
  <c r="D6" i="3"/>
  <c r="B6" i="3" s="1"/>
  <c r="D7" i="3"/>
  <c r="D8" i="3"/>
  <c r="D9" i="3"/>
  <c r="A9" i="3" s="1"/>
  <c r="G9" i="3" s="1"/>
  <c r="H9" i="3" s="1"/>
  <c r="D10" i="3"/>
  <c r="A10" i="3" s="1"/>
  <c r="G10" i="3" s="1"/>
  <c r="H10" i="3" s="1"/>
  <c r="D11" i="3"/>
  <c r="A11" i="3" s="1"/>
  <c r="G11" i="3" s="1"/>
  <c r="H11" i="3" s="1"/>
  <c r="D12" i="3"/>
  <c r="A12" i="3" s="1"/>
  <c r="G12" i="3" s="1"/>
  <c r="H12" i="3" s="1"/>
  <c r="D13" i="3"/>
  <c r="A13" i="3" s="1"/>
  <c r="G13" i="3" s="1"/>
  <c r="H13" i="3" s="1"/>
  <c r="D14" i="3"/>
  <c r="A14" i="3" s="1"/>
  <c r="G14" i="3" s="1"/>
  <c r="H14" i="3" s="1"/>
  <c r="D15" i="3"/>
  <c r="B15" i="3" s="1"/>
  <c r="D16" i="3"/>
  <c r="A16" i="3" s="1"/>
  <c r="G16" i="3" s="1"/>
  <c r="H16" i="3" s="1"/>
  <c r="D17" i="3"/>
  <c r="D18" i="3"/>
  <c r="B18" i="3" s="1"/>
  <c r="D19" i="3"/>
  <c r="D20" i="3"/>
  <c r="D21" i="3"/>
  <c r="A21" i="3" s="1"/>
  <c r="G21" i="3" s="1"/>
  <c r="H21" i="3" s="1"/>
  <c r="D22" i="3"/>
  <c r="A22" i="3" s="1"/>
  <c r="G22" i="3" s="1"/>
  <c r="H22" i="3" s="1"/>
  <c r="D23" i="3"/>
  <c r="A23" i="3" s="1"/>
  <c r="G23" i="3" s="1"/>
  <c r="H23" i="3" s="1"/>
  <c r="D24" i="3"/>
  <c r="A24" i="3" s="1"/>
  <c r="G24" i="3" s="1"/>
  <c r="H24" i="3" s="1"/>
  <c r="D25" i="3"/>
  <c r="A25" i="3" s="1"/>
  <c r="G25" i="3" s="1"/>
  <c r="H25" i="3" s="1"/>
  <c r="D26" i="3"/>
  <c r="A26" i="3" s="1"/>
  <c r="G26" i="3" s="1"/>
  <c r="H26" i="3" s="1"/>
  <c r="D27" i="3"/>
  <c r="D28" i="3"/>
  <c r="A28" i="3" s="1"/>
  <c r="G28" i="3" s="1"/>
  <c r="H28" i="3" s="1"/>
  <c r="D29" i="3"/>
  <c r="D30" i="3"/>
  <c r="D31" i="3"/>
  <c r="D32" i="3"/>
  <c r="D33" i="3"/>
  <c r="A33" i="3" s="1"/>
  <c r="G33" i="3" s="1"/>
  <c r="H33" i="3" s="1"/>
  <c r="D34" i="3"/>
  <c r="A34" i="3" s="1"/>
  <c r="G34" i="3" s="1"/>
  <c r="H34" i="3" s="1"/>
  <c r="D35" i="3"/>
  <c r="A35" i="3" s="1"/>
  <c r="G35" i="3" s="1"/>
  <c r="H35" i="3" s="1"/>
  <c r="D36" i="3"/>
  <c r="A36" i="3" s="1"/>
  <c r="G36" i="3" s="1"/>
  <c r="H36" i="3" s="1"/>
  <c r="D37" i="3"/>
  <c r="A37" i="3" s="1"/>
  <c r="G37" i="3" s="1"/>
  <c r="H37" i="3" s="1"/>
  <c r="D38" i="3"/>
  <c r="A38" i="3" s="1"/>
  <c r="G38" i="3" s="1"/>
  <c r="H38" i="3" s="1"/>
  <c r="D39" i="3"/>
  <c r="A39" i="3" s="1"/>
  <c r="G39" i="3" s="1"/>
  <c r="H39" i="3" s="1"/>
  <c r="D40" i="3"/>
  <c r="A40" i="3" s="1"/>
  <c r="G40" i="3" s="1"/>
  <c r="H40" i="3" s="1"/>
  <c r="D41" i="3"/>
  <c r="B41" i="3" s="1"/>
  <c r="D42" i="3"/>
  <c r="B42" i="3" s="1"/>
  <c r="D43" i="3"/>
  <c r="D44" i="3"/>
  <c r="A44" i="3" s="1"/>
  <c r="G44" i="3" s="1"/>
  <c r="H44" i="3" s="1"/>
  <c r="D45" i="3"/>
  <c r="A45" i="3" s="1"/>
  <c r="G45" i="3" s="1"/>
  <c r="H45" i="3" s="1"/>
  <c r="D46" i="3"/>
  <c r="A46" i="3" s="1"/>
  <c r="G46" i="3" s="1"/>
  <c r="H46" i="3" s="1"/>
  <c r="D47" i="3"/>
  <c r="A47" i="3" s="1"/>
  <c r="G47" i="3" s="1"/>
  <c r="H47" i="3" s="1"/>
  <c r="D48" i="3"/>
  <c r="A48" i="3" s="1"/>
  <c r="G48" i="3" s="1"/>
  <c r="H48" i="3" s="1"/>
  <c r="D49" i="3"/>
  <c r="A49" i="3" s="1"/>
  <c r="G49" i="3" s="1"/>
  <c r="H49" i="3" s="1"/>
  <c r="D50" i="3"/>
  <c r="A50" i="3" s="1"/>
  <c r="G50" i="3" s="1"/>
  <c r="H50" i="3" s="1"/>
  <c r="D51" i="3"/>
  <c r="A51" i="3" s="1"/>
  <c r="G51" i="3" s="1"/>
  <c r="H51" i="3" s="1"/>
  <c r="D52" i="3"/>
  <c r="A52" i="3" s="1"/>
  <c r="G52" i="3" s="1"/>
  <c r="H52" i="3" s="1"/>
  <c r="D53" i="3"/>
  <c r="D54" i="3"/>
  <c r="B54" i="3" s="1"/>
  <c r="D55" i="3"/>
  <c r="D56" i="3"/>
  <c r="A56" i="3" s="1"/>
  <c r="G56" i="3" s="1"/>
  <c r="H56" i="3" s="1"/>
  <c r="D57" i="3"/>
  <c r="A57" i="3" s="1"/>
  <c r="G57" i="3" s="1"/>
  <c r="H57" i="3" s="1"/>
  <c r="D58" i="3"/>
  <c r="A58" i="3" s="1"/>
  <c r="G58" i="3" s="1"/>
  <c r="H58" i="3" s="1"/>
  <c r="D59" i="3"/>
  <c r="A59" i="3" s="1"/>
  <c r="G59" i="3" s="1"/>
  <c r="H59" i="3" s="1"/>
  <c r="D60" i="3"/>
  <c r="A60" i="3" s="1"/>
  <c r="G60" i="3" s="1"/>
  <c r="H60" i="3" s="1"/>
  <c r="D61" i="3"/>
  <c r="A61" i="3" s="1"/>
  <c r="G61" i="3" s="1"/>
  <c r="H61" i="3" s="1"/>
  <c r="D62" i="3"/>
  <c r="A62" i="3" s="1"/>
  <c r="G62" i="3" s="1"/>
  <c r="H62" i="3" s="1"/>
  <c r="D63" i="3"/>
  <c r="A63" i="3" s="1"/>
  <c r="G63" i="3" s="1"/>
  <c r="H63" i="3" s="1"/>
  <c r="D64" i="3"/>
  <c r="A64" i="3" s="1"/>
  <c r="G64" i="3" s="1"/>
  <c r="H64" i="3" s="1"/>
  <c r="D65" i="3"/>
  <c r="D66" i="3"/>
  <c r="B66" i="3" s="1"/>
  <c r="D67" i="3"/>
  <c r="D68" i="3"/>
  <c r="A68" i="3" s="1"/>
  <c r="G68" i="3" s="1"/>
  <c r="H68" i="3" s="1"/>
  <c r="D69" i="3"/>
  <c r="A69" i="3" s="1"/>
  <c r="G69" i="3" s="1"/>
  <c r="H69" i="3" s="1"/>
  <c r="D70" i="3"/>
  <c r="A70" i="3" s="1"/>
  <c r="G70" i="3" s="1"/>
  <c r="H70" i="3" s="1"/>
  <c r="D71" i="3"/>
  <c r="A71" i="3" s="1"/>
  <c r="G71" i="3" s="1"/>
  <c r="H71" i="3" s="1"/>
  <c r="D72" i="3"/>
  <c r="A72" i="3" s="1"/>
  <c r="G72" i="3" s="1"/>
  <c r="H72" i="3" s="1"/>
  <c r="D73" i="3"/>
  <c r="A73" i="3" s="1"/>
  <c r="G73" i="3" s="1"/>
  <c r="H73" i="3" s="1"/>
  <c r="D74" i="3"/>
  <c r="A74" i="3" s="1"/>
  <c r="G74" i="3" s="1"/>
  <c r="H74" i="3" s="1"/>
  <c r="D75" i="3"/>
  <c r="A75" i="3" s="1"/>
  <c r="G75" i="3" s="1"/>
  <c r="H75" i="3" s="1"/>
  <c r="D76" i="3"/>
  <c r="A76" i="3" s="1"/>
  <c r="G76" i="3" s="1"/>
  <c r="H76" i="3" s="1"/>
  <c r="D77" i="3"/>
  <c r="B77" i="3" s="1"/>
  <c r="D78" i="3"/>
  <c r="D79" i="3"/>
  <c r="D80" i="3"/>
  <c r="A80" i="3" s="1"/>
  <c r="G80" i="3" s="1"/>
  <c r="H80" i="3" s="1"/>
  <c r="D81" i="3"/>
  <c r="A81" i="3" s="1"/>
  <c r="G81" i="3" s="1"/>
  <c r="H81" i="3" s="1"/>
  <c r="D82" i="3"/>
  <c r="A82" i="3" s="1"/>
  <c r="G82" i="3" s="1"/>
  <c r="H82" i="3" s="1"/>
  <c r="D83" i="3"/>
  <c r="A83" i="3" s="1"/>
  <c r="G83" i="3" s="1"/>
  <c r="H83" i="3" s="1"/>
  <c r="D84" i="3"/>
  <c r="A84" i="3" s="1"/>
  <c r="G84" i="3" s="1"/>
  <c r="H84" i="3" s="1"/>
  <c r="D85" i="3"/>
  <c r="A85" i="3" s="1"/>
  <c r="G85" i="3" s="1"/>
  <c r="H85" i="3" s="1"/>
  <c r="D86" i="3"/>
  <c r="A86" i="3" s="1"/>
  <c r="G86" i="3" s="1"/>
  <c r="H86" i="3" s="1"/>
  <c r="D87" i="3"/>
  <c r="A87" i="3" s="1"/>
  <c r="G87" i="3" s="1"/>
  <c r="H87" i="3" s="1"/>
  <c r="D88" i="3"/>
  <c r="A88" i="3" s="1"/>
  <c r="G88" i="3" s="1"/>
  <c r="H88" i="3" s="1"/>
  <c r="D89" i="3"/>
  <c r="D90" i="3"/>
  <c r="D91" i="3"/>
  <c r="D92" i="3"/>
  <c r="A92" i="3" s="1"/>
  <c r="G92" i="3" s="1"/>
  <c r="H92" i="3" s="1"/>
  <c r="D93" i="3"/>
  <c r="A93" i="3" s="1"/>
  <c r="G93" i="3" s="1"/>
  <c r="H93" i="3" s="1"/>
  <c r="D94" i="3"/>
  <c r="A94" i="3" s="1"/>
  <c r="G94" i="3" s="1"/>
  <c r="H94" i="3" s="1"/>
  <c r="D95" i="3"/>
  <c r="A95" i="3" s="1"/>
  <c r="G95" i="3" s="1"/>
  <c r="H95" i="3" s="1"/>
  <c r="D96" i="3"/>
  <c r="A96" i="3" s="1"/>
  <c r="G96" i="3" s="1"/>
  <c r="H96" i="3" s="1"/>
  <c r="D97" i="3"/>
  <c r="A97" i="3" s="1"/>
  <c r="G97" i="3" s="1"/>
  <c r="H97" i="3" s="1"/>
  <c r="D98" i="3"/>
  <c r="A98" i="3" s="1"/>
  <c r="G98" i="3" s="1"/>
  <c r="H98" i="3" s="1"/>
  <c r="D99" i="3"/>
  <c r="B99" i="3" s="1"/>
  <c r="D100" i="3"/>
  <c r="A100" i="3" s="1"/>
  <c r="G100" i="3" s="1"/>
  <c r="H100" i="3" s="1"/>
  <c r="D101" i="3"/>
  <c r="D102" i="3"/>
  <c r="B102" i="3" s="1"/>
  <c r="D103" i="3"/>
  <c r="D104" i="3"/>
  <c r="A104" i="3" s="1"/>
  <c r="G104" i="3" s="1"/>
  <c r="H104" i="3" s="1"/>
  <c r="D105" i="3"/>
  <c r="A105" i="3" s="1"/>
  <c r="G105" i="3" s="1"/>
  <c r="H105" i="3" s="1"/>
  <c r="D106" i="3"/>
  <c r="A106" i="3" s="1"/>
  <c r="G106" i="3" s="1"/>
  <c r="H106" i="3" s="1"/>
  <c r="D107" i="3"/>
  <c r="A107" i="3" s="1"/>
  <c r="G107" i="3" s="1"/>
  <c r="H107" i="3" s="1"/>
  <c r="D108" i="3"/>
  <c r="A108" i="3" s="1"/>
  <c r="G108" i="3" s="1"/>
  <c r="H108" i="3" s="1"/>
  <c r="D109" i="3"/>
  <c r="A109" i="3" s="1"/>
  <c r="G109" i="3" s="1"/>
  <c r="H109" i="3" s="1"/>
  <c r="D110" i="3"/>
  <c r="A110" i="3" s="1"/>
  <c r="G110" i="3" s="1"/>
  <c r="H110" i="3" s="1"/>
  <c r="D111" i="3"/>
  <c r="B111" i="3" s="1"/>
  <c r="D112" i="3"/>
  <c r="B112" i="3" s="1"/>
  <c r="D113" i="3"/>
  <c r="B113" i="3" s="1"/>
  <c r="D114" i="3"/>
  <c r="B114" i="3" s="1"/>
  <c r="D115" i="3"/>
  <c r="D116" i="3"/>
  <c r="A116" i="3" s="1"/>
  <c r="G116" i="3" s="1"/>
  <c r="H116" i="3" s="1"/>
  <c r="D117" i="3"/>
  <c r="A117" i="3" s="1"/>
  <c r="G117" i="3" s="1"/>
  <c r="H117" i="3" s="1"/>
  <c r="D118" i="3"/>
  <c r="A118" i="3" s="1"/>
  <c r="G118" i="3" s="1"/>
  <c r="H118" i="3" s="1"/>
  <c r="D119" i="3"/>
  <c r="A119" i="3" s="1"/>
  <c r="G119" i="3" s="1"/>
  <c r="H119" i="3" s="1"/>
  <c r="D120" i="3"/>
  <c r="A120" i="3" s="1"/>
  <c r="G120" i="3" s="1"/>
  <c r="H120" i="3" s="1"/>
  <c r="D121" i="3"/>
  <c r="A121" i="3" s="1"/>
  <c r="G121" i="3" s="1"/>
  <c r="H121" i="3" s="1"/>
  <c r="D122" i="3"/>
  <c r="A122" i="3" s="1"/>
  <c r="G122" i="3" s="1"/>
  <c r="H122" i="3" s="1"/>
  <c r="D123" i="3"/>
  <c r="B123" i="3" s="1"/>
  <c r="D124" i="3"/>
  <c r="A124" i="3" s="1"/>
  <c r="G124" i="3" s="1"/>
  <c r="H124" i="3" s="1"/>
  <c r="D125" i="3"/>
  <c r="D126" i="3"/>
  <c r="B126" i="3" s="1"/>
  <c r="D127" i="3"/>
  <c r="D128" i="3"/>
  <c r="A128" i="3" s="1"/>
  <c r="G128" i="3" s="1"/>
  <c r="H128" i="3" s="1"/>
  <c r="D129" i="3"/>
  <c r="A129" i="3" s="1"/>
  <c r="G129" i="3" s="1"/>
  <c r="H129" i="3" s="1"/>
  <c r="D130" i="3"/>
  <c r="A130" i="3" s="1"/>
  <c r="G130" i="3" s="1"/>
  <c r="H130" i="3" s="1"/>
  <c r="D131" i="3"/>
  <c r="A131" i="3" s="1"/>
  <c r="G131" i="3" s="1"/>
  <c r="H131" i="3" s="1"/>
  <c r="D132" i="3"/>
  <c r="A132" i="3" s="1"/>
  <c r="G132" i="3" s="1"/>
  <c r="H132" i="3" s="1"/>
  <c r="D133" i="3"/>
  <c r="A133" i="3" s="1"/>
  <c r="G133" i="3" s="1"/>
  <c r="H133" i="3" s="1"/>
  <c r="D134" i="3"/>
  <c r="A134" i="3" s="1"/>
  <c r="G134" i="3" s="1"/>
  <c r="H134" i="3" s="1"/>
  <c r="D135" i="3"/>
  <c r="A135" i="3" s="1"/>
  <c r="G135" i="3" s="1"/>
  <c r="H135" i="3" s="1"/>
  <c r="D136" i="3"/>
  <c r="A136" i="3" s="1"/>
  <c r="G136" i="3" s="1"/>
  <c r="H136" i="3" s="1"/>
  <c r="D137" i="3"/>
  <c r="D138" i="3"/>
  <c r="D139" i="3"/>
  <c r="D140" i="3"/>
  <c r="A140" i="3" s="1"/>
  <c r="G140" i="3" s="1"/>
  <c r="H140" i="3" s="1"/>
  <c r="D141" i="3"/>
  <c r="A141" i="3" s="1"/>
  <c r="G141" i="3" s="1"/>
  <c r="H141" i="3" s="1"/>
  <c r="D142" i="3"/>
  <c r="A142" i="3" s="1"/>
  <c r="G142" i="3" s="1"/>
  <c r="H142" i="3" s="1"/>
  <c r="D143" i="3"/>
  <c r="A143" i="3" s="1"/>
  <c r="G143" i="3" s="1"/>
  <c r="H143" i="3" s="1"/>
  <c r="D144" i="3"/>
  <c r="A144" i="3" s="1"/>
  <c r="G144" i="3" s="1"/>
  <c r="H144" i="3" s="1"/>
  <c r="D145" i="3"/>
  <c r="A145" i="3" s="1"/>
  <c r="G145" i="3" s="1"/>
  <c r="H145" i="3" s="1"/>
  <c r="D146" i="3"/>
  <c r="A146" i="3" s="1"/>
  <c r="G146" i="3" s="1"/>
  <c r="H146" i="3" s="1"/>
  <c r="D147" i="3"/>
  <c r="A147" i="3" s="1"/>
  <c r="G147" i="3" s="1"/>
  <c r="H147" i="3" s="1"/>
  <c r="D148" i="3"/>
  <c r="A148" i="3" s="1"/>
  <c r="G148" i="3" s="1"/>
  <c r="H148" i="3" s="1"/>
  <c r="D149" i="3"/>
  <c r="B149" i="3" s="1"/>
  <c r="D150" i="3"/>
  <c r="B150" i="3" s="1"/>
  <c r="D151" i="3"/>
  <c r="D152" i="3"/>
  <c r="A152" i="3" s="1"/>
  <c r="G152" i="3" s="1"/>
  <c r="H152" i="3" s="1"/>
  <c r="D153" i="3"/>
  <c r="A153" i="3" s="1"/>
  <c r="G153" i="3" s="1"/>
  <c r="H153" i="3" s="1"/>
  <c r="D154" i="3"/>
  <c r="A154" i="3" s="1"/>
  <c r="G154" i="3" s="1"/>
  <c r="H154" i="3" s="1"/>
  <c r="D155" i="3"/>
  <c r="A155" i="3" s="1"/>
  <c r="G155" i="3" s="1"/>
  <c r="H155" i="3" s="1"/>
  <c r="D156" i="3"/>
  <c r="A156" i="3" s="1"/>
  <c r="G156" i="3" s="1"/>
  <c r="H156" i="3" s="1"/>
  <c r="D157" i="3"/>
  <c r="A157" i="3" s="1"/>
  <c r="G157" i="3" s="1"/>
  <c r="H157" i="3" s="1"/>
  <c r="D158" i="3"/>
  <c r="A158" i="3" s="1"/>
  <c r="G158" i="3" s="1"/>
  <c r="H158" i="3" s="1"/>
  <c r="D159" i="3"/>
  <c r="B159" i="3" s="1"/>
  <c r="D160" i="3"/>
  <c r="A160" i="3" s="1"/>
  <c r="G160" i="3" s="1"/>
  <c r="H160" i="3" s="1"/>
  <c r="D161" i="3"/>
  <c r="D162" i="3"/>
  <c r="B162" i="3" s="1"/>
  <c r="D163" i="3"/>
  <c r="D164" i="3"/>
  <c r="A164" i="3" s="1"/>
  <c r="G164" i="3" s="1"/>
  <c r="H164" i="3" s="1"/>
  <c r="D165" i="3"/>
  <c r="A165" i="3" s="1"/>
  <c r="G165" i="3" s="1"/>
  <c r="H165" i="3" s="1"/>
  <c r="D166" i="3"/>
  <c r="A166" i="3" s="1"/>
  <c r="G166" i="3" s="1"/>
  <c r="H166" i="3" s="1"/>
  <c r="D167" i="3"/>
  <c r="A167" i="3" s="1"/>
  <c r="G167" i="3" s="1"/>
  <c r="H167" i="3" s="1"/>
  <c r="D168" i="3"/>
  <c r="A168" i="3" s="1"/>
  <c r="G168" i="3" s="1"/>
  <c r="H168" i="3" s="1"/>
  <c r="D169" i="3"/>
  <c r="A169" i="3" s="1"/>
  <c r="G169" i="3" s="1"/>
  <c r="H169" i="3" s="1"/>
  <c r="D170" i="3"/>
  <c r="A170" i="3" s="1"/>
  <c r="G170" i="3" s="1"/>
  <c r="H170" i="3" s="1"/>
  <c r="D171" i="3"/>
  <c r="B171" i="3" s="1"/>
  <c r="D172" i="3"/>
  <c r="A172" i="3" s="1"/>
  <c r="G172" i="3" s="1"/>
  <c r="H172" i="3" s="1"/>
  <c r="D173" i="3"/>
  <c r="D174" i="3"/>
  <c r="B174" i="3" s="1"/>
  <c r="D175" i="3"/>
  <c r="D176" i="3"/>
  <c r="A176" i="3" s="1"/>
  <c r="G176" i="3" s="1"/>
  <c r="H176" i="3" s="1"/>
  <c r="D177" i="3"/>
  <c r="A177" i="3" s="1"/>
  <c r="G177" i="3" s="1"/>
  <c r="H177" i="3" s="1"/>
  <c r="D178" i="3"/>
  <c r="A178" i="3" s="1"/>
  <c r="G178" i="3" s="1"/>
  <c r="H178" i="3" s="1"/>
  <c r="D179" i="3"/>
  <c r="A179" i="3" s="1"/>
  <c r="G179" i="3" s="1"/>
  <c r="H179" i="3" s="1"/>
  <c r="D180" i="3"/>
  <c r="A180" i="3" s="1"/>
  <c r="G180" i="3" s="1"/>
  <c r="H180" i="3" s="1"/>
  <c r="D181" i="3"/>
  <c r="A181" i="3" s="1"/>
  <c r="G181" i="3" s="1"/>
  <c r="H181" i="3" s="1"/>
  <c r="D182" i="3"/>
  <c r="A182" i="3" s="1"/>
  <c r="G182" i="3" s="1"/>
  <c r="H182" i="3" s="1"/>
  <c r="D183" i="3"/>
  <c r="A183" i="3" s="1"/>
  <c r="G183" i="3" s="1"/>
  <c r="H183" i="3" s="1"/>
  <c r="D184" i="3"/>
  <c r="B184" i="3" s="1"/>
  <c r="D185" i="3"/>
  <c r="B185" i="3" s="1"/>
  <c r="D186" i="3"/>
  <c r="D187" i="3"/>
  <c r="D188" i="3"/>
  <c r="A188" i="3" s="1"/>
  <c r="G188" i="3" s="1"/>
  <c r="H188" i="3" s="1"/>
  <c r="D189" i="3"/>
  <c r="A189" i="3" s="1"/>
  <c r="G189" i="3" s="1"/>
  <c r="H189" i="3" s="1"/>
  <c r="D190" i="3"/>
  <c r="A190" i="3" s="1"/>
  <c r="G190" i="3" s="1"/>
  <c r="H190" i="3" s="1"/>
  <c r="D191" i="3"/>
  <c r="A191" i="3" s="1"/>
  <c r="G191" i="3" s="1"/>
  <c r="H191" i="3" s="1"/>
  <c r="D192" i="3"/>
  <c r="A192" i="3" s="1"/>
  <c r="G192" i="3" s="1"/>
  <c r="H192" i="3" s="1"/>
  <c r="D193" i="3"/>
  <c r="A193" i="3" s="1"/>
  <c r="G193" i="3" s="1"/>
  <c r="H193" i="3" s="1"/>
  <c r="D194" i="3"/>
  <c r="A194" i="3" s="1"/>
  <c r="G194" i="3" s="1"/>
  <c r="H194" i="3" s="1"/>
  <c r="D195" i="3"/>
  <c r="A195" i="3" s="1"/>
  <c r="G195" i="3" s="1"/>
  <c r="H195" i="3" s="1"/>
  <c r="D196" i="3"/>
  <c r="A196" i="3" s="1"/>
  <c r="G196" i="3" s="1"/>
  <c r="H196" i="3" s="1"/>
  <c r="D197" i="3"/>
  <c r="D198" i="3"/>
  <c r="D199" i="3"/>
  <c r="D200" i="3"/>
  <c r="A200" i="3" s="1"/>
  <c r="G200" i="3" s="1"/>
  <c r="H200" i="3" s="1"/>
  <c r="D4" i="3"/>
  <c r="A4" i="3" s="1"/>
  <c r="G4" i="3" s="1"/>
  <c r="H4" i="3" s="1"/>
  <c r="AT5" i="3"/>
  <c r="AT6" i="3"/>
  <c r="AT7" i="3"/>
  <c r="AT8" i="3"/>
  <c r="AT9" i="3"/>
  <c r="AT10" i="3"/>
  <c r="AT11" i="3"/>
  <c r="AT12" i="3"/>
  <c r="AT13" i="3"/>
  <c r="AT14" i="3"/>
  <c r="AT15" i="3"/>
  <c r="AT16" i="3"/>
  <c r="AT17" i="3"/>
  <c r="AT18" i="3"/>
  <c r="AT19" i="3"/>
  <c r="AT20" i="3"/>
  <c r="AT21" i="3"/>
  <c r="AT22" i="3"/>
  <c r="AT23" i="3"/>
  <c r="AT24" i="3"/>
  <c r="AT25" i="3"/>
  <c r="AT26" i="3"/>
  <c r="AT27" i="3"/>
  <c r="AT28" i="3"/>
  <c r="AT29" i="3"/>
  <c r="AT30" i="3"/>
  <c r="AT31" i="3"/>
  <c r="AT32" i="3"/>
  <c r="AT33" i="3"/>
  <c r="AT34" i="3"/>
  <c r="AT35" i="3"/>
  <c r="AT36" i="3"/>
  <c r="AT37" i="3"/>
  <c r="AT38" i="3"/>
  <c r="AT39" i="3"/>
  <c r="AT40" i="3"/>
  <c r="AT41" i="3"/>
  <c r="AT42" i="3"/>
  <c r="AT43" i="3"/>
  <c r="AT44" i="3"/>
  <c r="AT45" i="3"/>
  <c r="AT46" i="3"/>
  <c r="AT47" i="3"/>
  <c r="AT48" i="3"/>
  <c r="AT49" i="3"/>
  <c r="AT50" i="3"/>
  <c r="AT51" i="3"/>
  <c r="AT52" i="3"/>
  <c r="AT53" i="3"/>
  <c r="AT54" i="3"/>
  <c r="AT55" i="3"/>
  <c r="AT56" i="3"/>
  <c r="AT57" i="3"/>
  <c r="AT58" i="3"/>
  <c r="AT59" i="3"/>
  <c r="AT60" i="3"/>
  <c r="AT61" i="3"/>
  <c r="AT62" i="3"/>
  <c r="AT63" i="3"/>
  <c r="AT64" i="3"/>
  <c r="AT65" i="3"/>
  <c r="AT66" i="3"/>
  <c r="AT67" i="3"/>
  <c r="AT68" i="3"/>
  <c r="AT69" i="3"/>
  <c r="AT70" i="3"/>
  <c r="AT71" i="3"/>
  <c r="AT72" i="3"/>
  <c r="AT73" i="3"/>
  <c r="AT74" i="3"/>
  <c r="AT75" i="3"/>
  <c r="AT76" i="3"/>
  <c r="AT77" i="3"/>
  <c r="AT78" i="3"/>
  <c r="AT79" i="3"/>
  <c r="AT80" i="3"/>
  <c r="AT81" i="3"/>
  <c r="AT82" i="3"/>
  <c r="AT83" i="3"/>
  <c r="AT84" i="3"/>
  <c r="AT85" i="3"/>
  <c r="AT86" i="3"/>
  <c r="AT87" i="3"/>
  <c r="AT88" i="3"/>
  <c r="AT89" i="3"/>
  <c r="AT90" i="3"/>
  <c r="AT91" i="3"/>
  <c r="AT92" i="3"/>
  <c r="AT93" i="3"/>
  <c r="AT94" i="3"/>
  <c r="AT95" i="3"/>
  <c r="AT96" i="3"/>
  <c r="AT97" i="3"/>
  <c r="AT98" i="3"/>
  <c r="AT99" i="3"/>
  <c r="AT100" i="3"/>
  <c r="AT101" i="3"/>
  <c r="AT102" i="3"/>
  <c r="AT103" i="3"/>
  <c r="AT104" i="3"/>
  <c r="AT105" i="3"/>
  <c r="AT106" i="3"/>
  <c r="AT107" i="3"/>
  <c r="AT108" i="3"/>
  <c r="AT109" i="3"/>
  <c r="AT110" i="3"/>
  <c r="AT111" i="3"/>
  <c r="AT112" i="3"/>
  <c r="AT113" i="3"/>
  <c r="AT114" i="3"/>
  <c r="AT115" i="3"/>
  <c r="AT116" i="3"/>
  <c r="AT117" i="3"/>
  <c r="AT118" i="3"/>
  <c r="AT119" i="3"/>
  <c r="AT120" i="3"/>
  <c r="AT121" i="3"/>
  <c r="AT122" i="3"/>
  <c r="AT123" i="3"/>
  <c r="AT124" i="3"/>
  <c r="AT125" i="3"/>
  <c r="AT126" i="3"/>
  <c r="AT127" i="3"/>
  <c r="AT128" i="3"/>
  <c r="AT129" i="3"/>
  <c r="AT130" i="3"/>
  <c r="AT131" i="3"/>
  <c r="AT132" i="3"/>
  <c r="AT133" i="3"/>
  <c r="AT134" i="3"/>
  <c r="AT135" i="3"/>
  <c r="AT136" i="3"/>
  <c r="AT137" i="3"/>
  <c r="AT138" i="3"/>
  <c r="AT139" i="3"/>
  <c r="AT140" i="3"/>
  <c r="AT141" i="3"/>
  <c r="AT142" i="3"/>
  <c r="AT143" i="3"/>
  <c r="AT144" i="3"/>
  <c r="AT145" i="3"/>
  <c r="AT146" i="3"/>
  <c r="AT147" i="3"/>
  <c r="AT148" i="3"/>
  <c r="AT149" i="3"/>
  <c r="AT150" i="3"/>
  <c r="AT151" i="3"/>
  <c r="AT152" i="3"/>
  <c r="AT153" i="3"/>
  <c r="AT154" i="3"/>
  <c r="AT155" i="3"/>
  <c r="AT156" i="3"/>
  <c r="AT157" i="3"/>
  <c r="AT158" i="3"/>
  <c r="AT159" i="3"/>
  <c r="AT160" i="3"/>
  <c r="AT161" i="3"/>
  <c r="AT162" i="3"/>
  <c r="AT163" i="3"/>
  <c r="AT164" i="3"/>
  <c r="AT165" i="3"/>
  <c r="AT166" i="3"/>
  <c r="AT167" i="3"/>
  <c r="AT168" i="3"/>
  <c r="AT169" i="3"/>
  <c r="AT170" i="3"/>
  <c r="AT171" i="3"/>
  <c r="AT172" i="3"/>
  <c r="AT173" i="3"/>
  <c r="AT174" i="3"/>
  <c r="AT175" i="3"/>
  <c r="AT176" i="3"/>
  <c r="AT177" i="3"/>
  <c r="AT178" i="3"/>
  <c r="AT179" i="3"/>
  <c r="AT180" i="3"/>
  <c r="AT181" i="3"/>
  <c r="AT182" i="3"/>
  <c r="AT183" i="3"/>
  <c r="AT184" i="3"/>
  <c r="AT185" i="3"/>
  <c r="AT186" i="3"/>
  <c r="AT187" i="3"/>
  <c r="AT188" i="3"/>
  <c r="AT189" i="3"/>
  <c r="AT190" i="3"/>
  <c r="AT191" i="3"/>
  <c r="AT192" i="3"/>
  <c r="AT193" i="3"/>
  <c r="AT194" i="3"/>
  <c r="AT195" i="3"/>
  <c r="AT196" i="3"/>
  <c r="AT197" i="3"/>
  <c r="AT198" i="3"/>
  <c r="AT199" i="3"/>
  <c r="AT200" i="3"/>
  <c r="AT4" i="3"/>
  <c r="AA5" i="3"/>
  <c r="AA6" i="3"/>
  <c r="AA7" i="3"/>
  <c r="AA8" i="3"/>
  <c r="AA9" i="3"/>
  <c r="AA10" i="3"/>
  <c r="AA11" i="3"/>
  <c r="AA12" i="3"/>
  <c r="AA13" i="3"/>
  <c r="AA14" i="3"/>
  <c r="AA15" i="3"/>
  <c r="AA16" i="3"/>
  <c r="AA17" i="3"/>
  <c r="AA18" i="3"/>
  <c r="AA19" i="3"/>
  <c r="AA20" i="3"/>
  <c r="AA21" i="3"/>
  <c r="AA22" i="3"/>
  <c r="AA23" i="3"/>
  <c r="AA24" i="3"/>
  <c r="AA25" i="3"/>
  <c r="AA26" i="3"/>
  <c r="AA27" i="3"/>
  <c r="AA28" i="3"/>
  <c r="AA29" i="3"/>
  <c r="AA30" i="3"/>
  <c r="AA31" i="3"/>
  <c r="AA32" i="3"/>
  <c r="AA33" i="3"/>
  <c r="AA34" i="3"/>
  <c r="AA35" i="3"/>
  <c r="AA36" i="3"/>
  <c r="AA37" i="3"/>
  <c r="AA38" i="3"/>
  <c r="AA39" i="3"/>
  <c r="AA40" i="3"/>
  <c r="AA41" i="3"/>
  <c r="AA42" i="3"/>
  <c r="AA43" i="3"/>
  <c r="AA44" i="3"/>
  <c r="AA45" i="3"/>
  <c r="AA46" i="3"/>
  <c r="AA47" i="3"/>
  <c r="AA48" i="3"/>
  <c r="AA49" i="3"/>
  <c r="AA50" i="3"/>
  <c r="AA51" i="3"/>
  <c r="AA52" i="3"/>
  <c r="AA53" i="3"/>
  <c r="AA54" i="3"/>
  <c r="AA55" i="3"/>
  <c r="AA56" i="3"/>
  <c r="AA57" i="3"/>
  <c r="AA58" i="3"/>
  <c r="AA59" i="3"/>
  <c r="AA60" i="3"/>
  <c r="AA61" i="3"/>
  <c r="AA62" i="3"/>
  <c r="AA63" i="3"/>
  <c r="AA64" i="3"/>
  <c r="AA65" i="3"/>
  <c r="AA66" i="3"/>
  <c r="AA67" i="3"/>
  <c r="AA68" i="3"/>
  <c r="AA69" i="3"/>
  <c r="AA70" i="3"/>
  <c r="AA71" i="3"/>
  <c r="AA72" i="3"/>
  <c r="AA73" i="3"/>
  <c r="AA74" i="3"/>
  <c r="AA75" i="3"/>
  <c r="AA76" i="3"/>
  <c r="AA77" i="3"/>
  <c r="AA78" i="3"/>
  <c r="AA79" i="3"/>
  <c r="AA80" i="3"/>
  <c r="AA81" i="3"/>
  <c r="AA82" i="3"/>
  <c r="AA83" i="3"/>
  <c r="AA84" i="3"/>
  <c r="AA85" i="3"/>
  <c r="AA86" i="3"/>
  <c r="AA87" i="3"/>
  <c r="AA88" i="3"/>
  <c r="AA89" i="3"/>
  <c r="AA90" i="3"/>
  <c r="AA91" i="3"/>
  <c r="AA92" i="3"/>
  <c r="AA93" i="3"/>
  <c r="AA94" i="3"/>
  <c r="AA95" i="3"/>
  <c r="AA96" i="3"/>
  <c r="AA97" i="3"/>
  <c r="AA98" i="3"/>
  <c r="AA99" i="3"/>
  <c r="AA100" i="3"/>
  <c r="AA101" i="3"/>
  <c r="AA102" i="3"/>
  <c r="AA103" i="3"/>
  <c r="AA104" i="3"/>
  <c r="AA105" i="3"/>
  <c r="AA106" i="3"/>
  <c r="AA107" i="3"/>
  <c r="AA108" i="3"/>
  <c r="AA109" i="3"/>
  <c r="AA110" i="3"/>
  <c r="AA111" i="3"/>
  <c r="AA112" i="3"/>
  <c r="AA113" i="3"/>
  <c r="AA114" i="3"/>
  <c r="AA115" i="3"/>
  <c r="AA116" i="3"/>
  <c r="AA117" i="3"/>
  <c r="AA118" i="3"/>
  <c r="AA119" i="3"/>
  <c r="AA120" i="3"/>
  <c r="AA121" i="3"/>
  <c r="AA122" i="3"/>
  <c r="AA123" i="3"/>
  <c r="AA124" i="3"/>
  <c r="AA125" i="3"/>
  <c r="AA126" i="3"/>
  <c r="AA127" i="3"/>
  <c r="AA128" i="3"/>
  <c r="AA129" i="3"/>
  <c r="AA130" i="3"/>
  <c r="AA131" i="3"/>
  <c r="AA132" i="3"/>
  <c r="AA133" i="3"/>
  <c r="AA134" i="3"/>
  <c r="AA135" i="3"/>
  <c r="AA136" i="3"/>
  <c r="AA137" i="3"/>
  <c r="AA138" i="3"/>
  <c r="AA139" i="3"/>
  <c r="AA140" i="3"/>
  <c r="AA141" i="3"/>
  <c r="AA142" i="3"/>
  <c r="AA143" i="3"/>
  <c r="AA144" i="3"/>
  <c r="AA145" i="3"/>
  <c r="AA146" i="3"/>
  <c r="AA147" i="3"/>
  <c r="AA148" i="3"/>
  <c r="AA149" i="3"/>
  <c r="AA150" i="3"/>
  <c r="AA151" i="3"/>
  <c r="AA152" i="3"/>
  <c r="AA153" i="3"/>
  <c r="AA154" i="3"/>
  <c r="AA155" i="3"/>
  <c r="AA156" i="3"/>
  <c r="AA157" i="3"/>
  <c r="AA158" i="3"/>
  <c r="AA159" i="3"/>
  <c r="AA160" i="3"/>
  <c r="AA161" i="3"/>
  <c r="AA162" i="3"/>
  <c r="AA163" i="3"/>
  <c r="AA164" i="3"/>
  <c r="AA165" i="3"/>
  <c r="AA166" i="3"/>
  <c r="AA167" i="3"/>
  <c r="AA168" i="3"/>
  <c r="AA169" i="3"/>
  <c r="AA170" i="3"/>
  <c r="AA171" i="3"/>
  <c r="AA172" i="3"/>
  <c r="AA173" i="3"/>
  <c r="AA174" i="3"/>
  <c r="AA175" i="3"/>
  <c r="AA176" i="3"/>
  <c r="AA177" i="3"/>
  <c r="AA178" i="3"/>
  <c r="AA179" i="3"/>
  <c r="AA180" i="3"/>
  <c r="AA181" i="3"/>
  <c r="AA182" i="3"/>
  <c r="AA183" i="3"/>
  <c r="AA184" i="3"/>
  <c r="AA185" i="3"/>
  <c r="AA186" i="3"/>
  <c r="AA187" i="3"/>
  <c r="AA188" i="3"/>
  <c r="AA189" i="3"/>
  <c r="AA190" i="3"/>
  <c r="AA191" i="3"/>
  <c r="AA192" i="3"/>
  <c r="AA193" i="3"/>
  <c r="AA194" i="3"/>
  <c r="AA195" i="3"/>
  <c r="AA196" i="3"/>
  <c r="AA197" i="3"/>
  <c r="AA198" i="3"/>
  <c r="AA199" i="3"/>
  <c r="AA200" i="3"/>
  <c r="AA4" i="3"/>
  <c r="K54" i="1" a="1"/>
  <c r="K54" i="1" s="1"/>
  <c r="K53" i="1" a="1"/>
  <c r="K53" i="1" s="1"/>
  <c r="K52" i="1" a="1"/>
  <c r="K52" i="1" s="1"/>
  <c r="K51" i="1" a="1"/>
  <c r="K51" i="1" s="1"/>
  <c r="K50" i="1" a="1"/>
  <c r="K50" i="1" s="1"/>
  <c r="K49" i="1" a="1"/>
  <c r="K49" i="1" s="1"/>
  <c r="K48" i="1" a="1"/>
  <c r="K48" i="1" s="1"/>
  <c r="K47" i="1" a="1"/>
  <c r="K47" i="1" s="1"/>
  <c r="K46" i="1" a="1"/>
  <c r="K46" i="1" s="1"/>
  <c r="K45" i="1" a="1"/>
  <c r="K45" i="1" s="1"/>
  <c r="K44" i="1" a="1"/>
  <c r="K44" i="1" s="1"/>
  <c r="K43" i="1" a="1"/>
  <c r="K43" i="1" s="1"/>
  <c r="K42" i="1" a="1"/>
  <c r="K42" i="1" s="1"/>
  <c r="K41" i="1" a="1"/>
  <c r="K41" i="1" s="1"/>
  <c r="K40" i="1" a="1"/>
  <c r="K40" i="1" s="1"/>
  <c r="K39" i="1" a="1"/>
  <c r="K39" i="1" s="1"/>
  <c r="K38" i="1" a="1"/>
  <c r="K38" i="1" s="1"/>
  <c r="K37" i="1" a="1"/>
  <c r="K37" i="1" s="1"/>
  <c r="K36" i="1" a="1"/>
  <c r="K36" i="1" s="1"/>
  <c r="K35" i="1" a="1"/>
  <c r="K35" i="1" s="1"/>
  <c r="K34" i="1" a="1"/>
  <c r="K34" i="1" s="1"/>
  <c r="K33" i="1" a="1"/>
  <c r="K33" i="1" s="1"/>
  <c r="K32" i="1" a="1"/>
  <c r="K32" i="1" s="1"/>
  <c r="K31" i="1" a="1"/>
  <c r="K31" i="1" s="1"/>
  <c r="K30" i="1" a="1"/>
  <c r="K30" i="1" s="1"/>
  <c r="K29" i="1" a="1"/>
  <c r="K29" i="1" s="1"/>
  <c r="K28" i="1" a="1"/>
  <c r="K28" i="1" s="1"/>
  <c r="K27" i="1" a="1"/>
  <c r="K27" i="1" s="1"/>
  <c r="K26" i="1" a="1"/>
  <c r="K26" i="1" s="1"/>
  <c r="K25" i="1" a="1"/>
  <c r="K25" i="1" s="1"/>
  <c r="K24" i="1" a="1"/>
  <c r="K24" i="1" s="1"/>
  <c r="K23" i="1" a="1"/>
  <c r="K23" i="1" s="1"/>
  <c r="K22" i="1" a="1"/>
  <c r="K22" i="1" s="1"/>
  <c r="K21" i="1" a="1"/>
  <c r="K21" i="1" s="1"/>
  <c r="K20" i="1" a="1"/>
  <c r="K20" i="1" s="1"/>
  <c r="K19" i="1" a="1"/>
  <c r="K19" i="1" s="1"/>
  <c r="K18" i="1" a="1"/>
  <c r="K18" i="1" s="1"/>
  <c r="K17" i="1" a="1"/>
  <c r="K17" i="1" s="1"/>
  <c r="K16" i="1" a="1"/>
  <c r="K16" i="1" s="1"/>
  <c r="K15" i="1" a="1"/>
  <c r="K15" i="1" s="1"/>
  <c r="K14" i="1" a="1"/>
  <c r="K14" i="1" s="1"/>
  <c r="K13" i="1" a="1"/>
  <c r="K13" i="1" s="1"/>
  <c r="K12" i="1" a="1"/>
  <c r="K12" i="1" s="1"/>
  <c r="K11" i="1" a="1"/>
  <c r="K11" i="1" s="1"/>
  <c r="K10" i="1" a="1"/>
  <c r="K10" i="1" s="1"/>
  <c r="K9" i="1" a="1"/>
  <c r="K9" i="1" s="1"/>
  <c r="K8" i="1" a="1"/>
  <c r="K8" i="1" s="1"/>
  <c r="K7" i="1" a="1"/>
  <c r="K7" i="1" s="1"/>
  <c r="K6" i="1" a="1"/>
  <c r="K6" i="1" s="1"/>
  <c r="K5" i="1" a="1"/>
  <c r="K5" i="1" s="1"/>
  <c r="K4" i="1" a="1"/>
  <c r="K4" i="1" s="1"/>
  <c r="H54" i="1" a="1"/>
  <c r="H54" i="1" s="1"/>
  <c r="H53" i="1" a="1"/>
  <c r="H53" i="1" s="1"/>
  <c r="H52" i="1" a="1"/>
  <c r="H52" i="1" s="1"/>
  <c r="H51" i="1" a="1"/>
  <c r="H51" i="1" s="1"/>
  <c r="H50" i="1" a="1"/>
  <c r="H50" i="1" s="1"/>
  <c r="H49" i="1" a="1"/>
  <c r="H49" i="1" s="1"/>
  <c r="H48" i="1" a="1"/>
  <c r="H48" i="1" s="1"/>
  <c r="H47" i="1" a="1"/>
  <c r="H47" i="1" s="1"/>
  <c r="H46" i="1" a="1"/>
  <c r="H46" i="1" s="1"/>
  <c r="H45" i="1" a="1"/>
  <c r="H45" i="1" s="1"/>
  <c r="H44" i="1" a="1"/>
  <c r="H44" i="1" s="1"/>
  <c r="H43" i="1" a="1"/>
  <c r="H43" i="1" s="1"/>
  <c r="H42" i="1" a="1"/>
  <c r="H42" i="1" s="1"/>
  <c r="H41" i="1" a="1"/>
  <c r="H41" i="1" s="1"/>
  <c r="H40" i="1" a="1"/>
  <c r="H40" i="1" s="1"/>
  <c r="H39" i="1" a="1"/>
  <c r="H39" i="1" s="1"/>
  <c r="H38" i="1" a="1"/>
  <c r="H38" i="1" s="1"/>
  <c r="H37" i="1" a="1"/>
  <c r="H37" i="1" s="1"/>
  <c r="H36" i="1" a="1"/>
  <c r="H36" i="1" s="1"/>
  <c r="H35" i="1" a="1"/>
  <c r="H35" i="1" s="1"/>
  <c r="H34" i="1" a="1"/>
  <c r="H34" i="1" s="1"/>
  <c r="H33" i="1" a="1"/>
  <c r="H33" i="1" s="1"/>
  <c r="H32" i="1" a="1"/>
  <c r="H32" i="1" s="1"/>
  <c r="H31" i="1" a="1"/>
  <c r="H31" i="1" s="1"/>
  <c r="H30" i="1" a="1"/>
  <c r="H30" i="1" s="1"/>
  <c r="H29" i="1" a="1"/>
  <c r="H29" i="1" s="1"/>
  <c r="H28" i="1" a="1"/>
  <c r="H28" i="1" s="1"/>
  <c r="H27" i="1" a="1"/>
  <c r="H27" i="1" s="1"/>
  <c r="H26" i="1" a="1"/>
  <c r="H26" i="1" s="1"/>
  <c r="H25" i="1" a="1"/>
  <c r="H25" i="1" s="1"/>
  <c r="H24" i="1" a="1"/>
  <c r="H24" i="1" s="1"/>
  <c r="H23" i="1" a="1"/>
  <c r="H23" i="1" s="1"/>
  <c r="H22" i="1" a="1"/>
  <c r="H22" i="1" s="1"/>
  <c r="H21" i="1" a="1"/>
  <c r="H21" i="1" s="1"/>
  <c r="H20" i="1" a="1"/>
  <c r="H20" i="1" s="1"/>
  <c r="H19" i="1" a="1"/>
  <c r="H19" i="1" s="1"/>
  <c r="H18" i="1" a="1"/>
  <c r="H18" i="1" s="1"/>
  <c r="H17" i="1" a="1"/>
  <c r="H17" i="1" s="1"/>
  <c r="H16" i="1" a="1"/>
  <c r="H16" i="1" s="1"/>
  <c r="H15" i="1" a="1"/>
  <c r="H15" i="1" s="1"/>
  <c r="H14" i="1" a="1"/>
  <c r="H14" i="1" s="1"/>
  <c r="H13" i="1" a="1"/>
  <c r="H13" i="1" s="1"/>
  <c r="H12" i="1" a="1"/>
  <c r="H12" i="1" s="1"/>
  <c r="H11" i="1" a="1"/>
  <c r="H11" i="1" s="1"/>
  <c r="H10" i="1" a="1"/>
  <c r="H10" i="1" s="1"/>
  <c r="H9" i="1" a="1"/>
  <c r="H9" i="1" s="1"/>
  <c r="H8" i="1" a="1"/>
  <c r="H8" i="1" s="1"/>
  <c r="H7" i="1" a="1"/>
  <c r="H7" i="1" s="1"/>
  <c r="H6" i="1" a="1"/>
  <c r="H6" i="1" s="1"/>
  <c r="H5" i="1" a="1"/>
  <c r="H5" i="1" s="1"/>
  <c r="H4" i="1" a="1"/>
  <c r="H4" i="1" s="1"/>
  <c r="A112" i="3" l="1"/>
  <c r="G112" i="3" s="1"/>
  <c r="H112" i="3" s="1"/>
  <c r="B105" i="3"/>
  <c r="B104" i="3"/>
  <c r="B88" i="3"/>
  <c r="A111" i="3"/>
  <c r="G111" i="3" s="1"/>
  <c r="H111" i="3" s="1"/>
  <c r="B164" i="3"/>
  <c r="B98" i="3"/>
  <c r="B87" i="3"/>
  <c r="B147" i="3"/>
  <c r="B86" i="3"/>
  <c r="B146" i="3"/>
  <c r="B68" i="3"/>
  <c r="B200" i="3"/>
  <c r="B119" i="3"/>
  <c r="B64" i="3"/>
  <c r="B170" i="3"/>
  <c r="B118" i="3"/>
  <c r="B63" i="3"/>
  <c r="A123" i="3"/>
  <c r="G123" i="3" s="1"/>
  <c r="H123" i="3" s="1"/>
  <c r="B169" i="3"/>
  <c r="B117" i="3"/>
  <c r="B62" i="3"/>
  <c r="B4" i="3"/>
  <c r="A18" i="3"/>
  <c r="G18" i="3" s="1"/>
  <c r="H18" i="3" s="1"/>
  <c r="A184" i="3"/>
  <c r="G184" i="3" s="1"/>
  <c r="H184" i="3" s="1"/>
  <c r="A6" i="3"/>
  <c r="G6" i="3" s="1"/>
  <c r="H6" i="3" s="1"/>
  <c r="A99" i="3"/>
  <c r="G99" i="3" s="1"/>
  <c r="H99" i="3" s="1"/>
  <c r="B196" i="3"/>
  <c r="B136" i="3"/>
  <c r="B76" i="3"/>
  <c r="B75" i="3"/>
  <c r="A171" i="3"/>
  <c r="G171" i="3" s="1"/>
  <c r="H171" i="3" s="1"/>
  <c r="B194" i="3"/>
  <c r="B134" i="3"/>
  <c r="B74" i="3"/>
  <c r="A162" i="3"/>
  <c r="G162" i="3" s="1"/>
  <c r="H162" i="3" s="1"/>
  <c r="B160" i="3"/>
  <c r="B124" i="3"/>
  <c r="B73" i="3"/>
  <c r="B52" i="3"/>
  <c r="A159" i="3"/>
  <c r="G159" i="3" s="1"/>
  <c r="H159" i="3" s="1"/>
  <c r="B183" i="3"/>
  <c r="B72" i="3"/>
  <c r="B51" i="3"/>
  <c r="B158" i="3"/>
  <c r="B122" i="3"/>
  <c r="B50" i="3"/>
  <c r="A149" i="3"/>
  <c r="G149" i="3" s="1"/>
  <c r="H149" i="3" s="1"/>
  <c r="B172" i="3"/>
  <c r="B154" i="3"/>
  <c r="B121" i="3"/>
  <c r="B100" i="3"/>
  <c r="B70" i="3"/>
  <c r="B40" i="3"/>
  <c r="B14" i="3"/>
  <c r="A102" i="3"/>
  <c r="G102" i="3" s="1"/>
  <c r="H102" i="3" s="1"/>
  <c r="A5" i="3"/>
  <c r="G5" i="3" s="1"/>
  <c r="H5" i="3" s="1"/>
  <c r="A174" i="3"/>
  <c r="G174" i="3" s="1"/>
  <c r="H174" i="3" s="1"/>
  <c r="A77" i="3"/>
  <c r="G77" i="3" s="1"/>
  <c r="H77" i="3" s="1"/>
  <c r="B195" i="3"/>
  <c r="B135" i="3"/>
  <c r="B110" i="3"/>
  <c r="A66" i="3"/>
  <c r="G66" i="3" s="1"/>
  <c r="H66" i="3" s="1"/>
  <c r="B16" i="3"/>
  <c r="A150" i="3"/>
  <c r="G150" i="3" s="1"/>
  <c r="H150" i="3" s="1"/>
  <c r="B182" i="3"/>
  <c r="B71" i="3"/>
  <c r="A41" i="3"/>
  <c r="G41" i="3" s="1"/>
  <c r="H41" i="3" s="1"/>
  <c r="B153" i="3"/>
  <c r="B120" i="3"/>
  <c r="B69" i="3"/>
  <c r="B39" i="3"/>
  <c r="C4" i="3"/>
  <c r="B133" i="3"/>
  <c r="B132" i="3"/>
  <c r="B84" i="3"/>
  <c r="B36" i="3"/>
  <c r="B179" i="3"/>
  <c r="A32" i="3"/>
  <c r="G32" i="3" s="1"/>
  <c r="H32" i="3" s="1"/>
  <c r="B32" i="3"/>
  <c r="A8" i="3"/>
  <c r="G8" i="3" s="1"/>
  <c r="H8" i="3" s="1"/>
  <c r="B8" i="3"/>
  <c r="B193" i="3"/>
  <c r="B130" i="3"/>
  <c r="B97" i="3"/>
  <c r="B49" i="3"/>
  <c r="B34" i="3"/>
  <c r="A199" i="3"/>
  <c r="G199" i="3" s="1"/>
  <c r="H199" i="3" s="1"/>
  <c r="B199" i="3"/>
  <c r="A175" i="3"/>
  <c r="G175" i="3" s="1"/>
  <c r="H175" i="3" s="1"/>
  <c r="B175" i="3"/>
  <c r="A151" i="3"/>
  <c r="G151" i="3" s="1"/>
  <c r="H151" i="3" s="1"/>
  <c r="B151" i="3"/>
  <c r="A127" i="3"/>
  <c r="G127" i="3" s="1"/>
  <c r="H127" i="3" s="1"/>
  <c r="B127" i="3"/>
  <c r="A103" i="3"/>
  <c r="G103" i="3" s="1"/>
  <c r="H103" i="3" s="1"/>
  <c r="B103" i="3"/>
  <c r="A79" i="3"/>
  <c r="G79" i="3" s="1"/>
  <c r="H79" i="3" s="1"/>
  <c r="B79" i="3"/>
  <c r="A55" i="3"/>
  <c r="G55" i="3" s="1"/>
  <c r="H55" i="3" s="1"/>
  <c r="B55" i="3"/>
  <c r="A31" i="3"/>
  <c r="G31" i="3" s="1"/>
  <c r="H31" i="3" s="1"/>
  <c r="B31" i="3"/>
  <c r="A7" i="3"/>
  <c r="G7" i="3" s="1"/>
  <c r="H7" i="3" s="1"/>
  <c r="B7" i="3"/>
  <c r="B177" i="3"/>
  <c r="B144" i="3"/>
  <c r="B129" i="3"/>
  <c r="B96" i="3"/>
  <c r="B81" i="3"/>
  <c r="B48" i="3"/>
  <c r="B33" i="3"/>
  <c r="A186" i="3"/>
  <c r="G186" i="3" s="1"/>
  <c r="H186" i="3" s="1"/>
  <c r="B186" i="3"/>
  <c r="A138" i="3"/>
  <c r="G138" i="3" s="1"/>
  <c r="H138" i="3" s="1"/>
  <c r="B138" i="3"/>
  <c r="B90" i="3"/>
  <c r="A90" i="3"/>
  <c r="G90" i="3" s="1"/>
  <c r="H90" i="3" s="1"/>
  <c r="A78" i="3"/>
  <c r="G78" i="3" s="1"/>
  <c r="H78" i="3" s="1"/>
  <c r="B78" i="3"/>
  <c r="A30" i="3"/>
  <c r="G30" i="3" s="1"/>
  <c r="H30" i="3" s="1"/>
  <c r="B30" i="3"/>
  <c r="B176" i="3"/>
  <c r="B143" i="3"/>
  <c r="B128" i="3"/>
  <c r="B95" i="3"/>
  <c r="B80" i="3"/>
  <c r="B47" i="3"/>
  <c r="B12" i="3"/>
  <c r="A161" i="3"/>
  <c r="G161" i="3" s="1"/>
  <c r="H161" i="3" s="1"/>
  <c r="B161" i="3"/>
  <c r="A17" i="3"/>
  <c r="G17" i="3" s="1"/>
  <c r="H17" i="3" s="1"/>
  <c r="B17" i="3"/>
  <c r="B190" i="3"/>
  <c r="B109" i="3"/>
  <c r="B61" i="3"/>
  <c r="B46" i="3"/>
  <c r="B11" i="3"/>
  <c r="A185" i="3"/>
  <c r="G185" i="3" s="1"/>
  <c r="H185" i="3" s="1"/>
  <c r="A114" i="3"/>
  <c r="G114" i="3" s="1"/>
  <c r="H114" i="3" s="1"/>
  <c r="B189" i="3"/>
  <c r="B156" i="3"/>
  <c r="B141" i="3"/>
  <c r="B108" i="3"/>
  <c r="B93" i="3"/>
  <c r="B60" i="3"/>
  <c r="B45" i="3"/>
  <c r="B10" i="3"/>
  <c r="B181" i="3"/>
  <c r="B85" i="3"/>
  <c r="B37" i="3"/>
  <c r="B180" i="3"/>
  <c r="B131" i="3"/>
  <c r="B83" i="3"/>
  <c r="B35" i="3"/>
  <c r="A20" i="3"/>
  <c r="G20" i="3" s="1"/>
  <c r="H20" i="3" s="1"/>
  <c r="B20" i="3"/>
  <c r="B178" i="3"/>
  <c r="B145" i="3"/>
  <c r="B82" i="3"/>
  <c r="A187" i="3"/>
  <c r="G187" i="3" s="1"/>
  <c r="H187" i="3" s="1"/>
  <c r="B187" i="3"/>
  <c r="A163" i="3"/>
  <c r="G163" i="3" s="1"/>
  <c r="H163" i="3" s="1"/>
  <c r="B163" i="3"/>
  <c r="A139" i="3"/>
  <c r="G139" i="3" s="1"/>
  <c r="H139" i="3" s="1"/>
  <c r="B139" i="3"/>
  <c r="A115" i="3"/>
  <c r="G115" i="3" s="1"/>
  <c r="H115" i="3" s="1"/>
  <c r="B115" i="3"/>
  <c r="A91" i="3"/>
  <c r="G91" i="3" s="1"/>
  <c r="H91" i="3" s="1"/>
  <c r="B91" i="3"/>
  <c r="A67" i="3"/>
  <c r="G67" i="3" s="1"/>
  <c r="H67" i="3" s="1"/>
  <c r="B67" i="3"/>
  <c r="A43" i="3"/>
  <c r="G43" i="3" s="1"/>
  <c r="H43" i="3" s="1"/>
  <c r="B43" i="3"/>
  <c r="A19" i="3"/>
  <c r="G19" i="3" s="1"/>
  <c r="H19" i="3" s="1"/>
  <c r="B19" i="3"/>
  <c r="B192" i="3"/>
  <c r="B13" i="3"/>
  <c r="B198" i="3"/>
  <c r="A198" i="3"/>
  <c r="G198" i="3" s="1"/>
  <c r="H198" i="3" s="1"/>
  <c r="A126" i="3"/>
  <c r="G126" i="3" s="1"/>
  <c r="H126" i="3" s="1"/>
  <c r="B191" i="3"/>
  <c r="A197" i="3"/>
  <c r="G197" i="3" s="1"/>
  <c r="H197" i="3" s="1"/>
  <c r="B197" i="3"/>
  <c r="A173" i="3"/>
  <c r="G173" i="3" s="1"/>
  <c r="H173" i="3" s="1"/>
  <c r="B173" i="3"/>
  <c r="A137" i="3"/>
  <c r="G137" i="3" s="1"/>
  <c r="H137" i="3" s="1"/>
  <c r="B137" i="3"/>
  <c r="A125" i="3"/>
  <c r="G125" i="3" s="1"/>
  <c r="H125" i="3" s="1"/>
  <c r="B125" i="3"/>
  <c r="A101" i="3"/>
  <c r="G101" i="3" s="1"/>
  <c r="H101" i="3" s="1"/>
  <c r="B101" i="3"/>
  <c r="A89" i="3"/>
  <c r="G89" i="3" s="1"/>
  <c r="H89" i="3" s="1"/>
  <c r="B89" i="3"/>
  <c r="A65" i="3"/>
  <c r="G65" i="3" s="1"/>
  <c r="H65" i="3" s="1"/>
  <c r="B65" i="3"/>
  <c r="A53" i="3"/>
  <c r="G53" i="3" s="1"/>
  <c r="H53" i="3" s="1"/>
  <c r="B53" i="3"/>
  <c r="A29" i="3"/>
  <c r="G29" i="3" s="1"/>
  <c r="H29" i="3" s="1"/>
  <c r="B29" i="3"/>
  <c r="A54" i="3"/>
  <c r="G54" i="3" s="1"/>
  <c r="H54" i="3" s="1"/>
  <c r="B157" i="3"/>
  <c r="B142" i="3"/>
  <c r="B94" i="3"/>
  <c r="A113" i="3"/>
  <c r="G113" i="3" s="1"/>
  <c r="H113" i="3" s="1"/>
  <c r="A42" i="3"/>
  <c r="G42" i="3" s="1"/>
  <c r="H42" i="3" s="1"/>
  <c r="B188" i="3"/>
  <c r="B155" i="3"/>
  <c r="B140" i="3"/>
  <c r="B107" i="3"/>
  <c r="B92" i="3"/>
  <c r="B59" i="3"/>
  <c r="B44" i="3"/>
  <c r="B25" i="3"/>
  <c r="B9" i="3"/>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33" i="1"/>
  <c r="B34" i="1"/>
  <c r="B35" i="1"/>
  <c r="B36" i="1"/>
  <c r="B37" i="1"/>
  <c r="B38" i="1"/>
  <c r="B39" i="1"/>
  <c r="B40" i="1"/>
  <c r="B41" i="1"/>
  <c r="B42" i="1"/>
  <c r="B43" i="1"/>
  <c r="B44" i="1"/>
  <c r="B45" i="1"/>
  <c r="B46" i="1"/>
  <c r="B47" i="1"/>
  <c r="B48" i="1"/>
  <c r="B49" i="1"/>
  <c r="B50" i="1"/>
  <c r="B51" i="1"/>
  <c r="B52" i="1"/>
  <c r="B53" i="1"/>
  <c r="B54" i="1"/>
  <c r="B4" i="1"/>
  <c r="M6" i="1" l="1"/>
  <c r="M7" i="1"/>
  <c r="M8" i="1"/>
  <c r="M9" i="1"/>
  <c r="M10" i="1"/>
  <c r="M11" i="1"/>
  <c r="M12" i="1"/>
  <c r="M13" i="1"/>
  <c r="M14" i="1"/>
  <c r="M15" i="1"/>
  <c r="M16" i="1"/>
  <c r="M17" i="1"/>
  <c r="M18" i="1"/>
  <c r="M19" i="1"/>
  <c r="M20" i="1"/>
  <c r="M21" i="1"/>
  <c r="M22" i="1"/>
  <c r="M23" i="1"/>
  <c r="M24" i="1"/>
  <c r="M25" i="1"/>
  <c r="M26" i="1"/>
  <c r="M27" i="1"/>
  <c r="M28" i="1"/>
  <c r="M29" i="1"/>
  <c r="M30" i="1"/>
  <c r="M31" i="1"/>
  <c r="M32" i="1"/>
  <c r="M33" i="1"/>
  <c r="M34" i="1"/>
  <c r="M35" i="1"/>
  <c r="M36" i="1"/>
  <c r="M37" i="1"/>
  <c r="M38" i="1"/>
  <c r="M39" i="1"/>
  <c r="M40" i="1"/>
  <c r="M41" i="1"/>
  <c r="M42" i="1"/>
  <c r="M43" i="1"/>
  <c r="M44" i="1"/>
  <c r="M45" i="1"/>
  <c r="M46" i="1"/>
  <c r="M47" i="1"/>
  <c r="M48" i="1"/>
  <c r="M49" i="1"/>
  <c r="M50" i="1"/>
  <c r="M51" i="1"/>
  <c r="M52" i="1"/>
  <c r="M53" i="1"/>
  <c r="M54" i="1"/>
  <c r="M4" i="1"/>
  <c r="M5" i="1"/>
  <c r="E5" i="1" l="1"/>
  <c r="E6" i="1"/>
  <c r="E7" i="1"/>
  <c r="E8" i="1"/>
  <c r="E9" i="1"/>
  <c r="E10" i="1"/>
  <c r="E11" i="1"/>
  <c r="E12" i="1"/>
  <c r="E13" i="1"/>
  <c r="E14" i="1"/>
  <c r="E15" i="1"/>
  <c r="E16" i="1"/>
  <c r="E17" i="1"/>
  <c r="E18" i="1"/>
  <c r="E19" i="1"/>
  <c r="E20" i="1"/>
  <c r="E21" i="1"/>
  <c r="E22" i="1"/>
  <c r="E23" i="1"/>
  <c r="E24" i="1"/>
  <c r="E25" i="1"/>
  <c r="E26" i="1"/>
  <c r="E27" i="1"/>
  <c r="E28" i="1"/>
  <c r="E29" i="1"/>
  <c r="E30" i="1"/>
  <c r="E31" i="1"/>
  <c r="E32" i="1"/>
  <c r="E33" i="1"/>
  <c r="E34" i="1"/>
  <c r="E35" i="1"/>
  <c r="E36" i="1"/>
  <c r="E37" i="1"/>
  <c r="E38" i="1"/>
  <c r="E39" i="1"/>
  <c r="E40" i="1"/>
  <c r="E41" i="1"/>
  <c r="E42" i="1"/>
  <c r="E43" i="1"/>
  <c r="E44" i="1"/>
  <c r="E45" i="1"/>
  <c r="E46" i="1"/>
  <c r="E47" i="1"/>
  <c r="E48" i="1"/>
  <c r="E49" i="1"/>
  <c r="E50" i="1"/>
  <c r="E51" i="1"/>
  <c r="E52" i="1"/>
  <c r="E53" i="1"/>
  <c r="E54" i="1"/>
  <c r="D5" i="1"/>
  <c r="D6" i="1"/>
  <c r="D7" i="1"/>
  <c r="D8" i="1"/>
  <c r="D9" i="1"/>
  <c r="D10" i="1"/>
  <c r="D11" i="1"/>
  <c r="D12" i="1"/>
  <c r="D13" i="1"/>
  <c r="D14" i="1"/>
  <c r="D15" i="1"/>
  <c r="D16" i="1"/>
  <c r="D17" i="1"/>
  <c r="D18" i="1"/>
  <c r="D19" i="1"/>
  <c r="D20" i="1"/>
  <c r="D21" i="1"/>
  <c r="D22" i="1"/>
  <c r="D23" i="1"/>
  <c r="D24" i="1"/>
  <c r="D25" i="1"/>
  <c r="D26" i="1"/>
  <c r="D27" i="1"/>
  <c r="D28" i="1"/>
  <c r="D29" i="1"/>
  <c r="D30" i="1"/>
  <c r="D31" i="1"/>
  <c r="D32" i="1"/>
  <c r="D33" i="1"/>
  <c r="D34" i="1"/>
  <c r="D35" i="1"/>
  <c r="D36" i="1"/>
  <c r="D37" i="1"/>
  <c r="D38" i="1"/>
  <c r="D39" i="1"/>
  <c r="D40" i="1"/>
  <c r="D41" i="1"/>
  <c r="D42" i="1"/>
  <c r="D43" i="1"/>
  <c r="D44" i="1"/>
  <c r="D45" i="1"/>
  <c r="D46" i="1"/>
  <c r="D47" i="1"/>
  <c r="D48" i="1"/>
  <c r="D49" i="1"/>
  <c r="D50" i="1"/>
  <c r="D51" i="1"/>
  <c r="D52" i="1"/>
  <c r="D53" i="1"/>
  <c r="D54" i="1"/>
  <c r="E4" i="1" l="1"/>
  <c r="D4" i="1"/>
  <c r="C4" i="1"/>
  <c r="L1" i="1"/>
  <c r="C5" i="1" l="1"/>
  <c r="C6" i="1"/>
  <c r="C7" i="1"/>
  <c r="C8" i="1"/>
  <c r="C9" i="1"/>
  <c r="C10" i="1"/>
  <c r="C11" i="1"/>
  <c r="C12" i="1"/>
  <c r="C13" i="1"/>
  <c r="C14" i="1"/>
  <c r="C15" i="1"/>
  <c r="C16" i="1"/>
  <c r="C17" i="1"/>
  <c r="C18" i="1"/>
  <c r="C19" i="1"/>
  <c r="C20" i="1"/>
  <c r="C21" i="1"/>
  <c r="C22" i="1"/>
  <c r="C23" i="1"/>
  <c r="C24" i="1"/>
  <c r="C25" i="1"/>
  <c r="C26" i="1"/>
  <c r="C27" i="1"/>
  <c r="C28" i="1"/>
  <c r="C29" i="1"/>
  <c r="C30" i="1"/>
  <c r="C31" i="1"/>
  <c r="C32" i="1"/>
  <c r="C33" i="1"/>
  <c r="C34" i="1"/>
  <c r="C35" i="1"/>
  <c r="C36" i="1"/>
  <c r="C37" i="1"/>
  <c r="C38" i="1"/>
  <c r="C39" i="1"/>
  <c r="C40" i="1"/>
  <c r="C41" i="1"/>
  <c r="C42" i="1"/>
  <c r="C43" i="1"/>
  <c r="C44" i="1"/>
  <c r="C45" i="1"/>
  <c r="C46" i="1"/>
  <c r="C47" i="1"/>
  <c r="C48" i="1"/>
  <c r="C49" i="1"/>
  <c r="C50" i="1"/>
  <c r="C51" i="1"/>
  <c r="C52" i="1"/>
  <c r="C53" i="1"/>
  <c r="C54" i="1"/>
  <c r="G47" i="1" l="1"/>
  <c r="J47" i="1"/>
  <c r="G31" i="1"/>
  <c r="J31" i="1"/>
  <c r="G15" i="1"/>
  <c r="J15" i="1"/>
  <c r="G54" i="1"/>
  <c r="J54" i="1"/>
  <c r="G38" i="1"/>
  <c r="J38" i="1"/>
  <c r="G22" i="1"/>
  <c r="J22" i="1"/>
  <c r="G6" i="1"/>
  <c r="J6" i="1"/>
  <c r="G45" i="1"/>
  <c r="J45" i="1"/>
  <c r="G29" i="1"/>
  <c r="J29" i="1"/>
  <c r="G13" i="1"/>
  <c r="J13" i="1"/>
  <c r="G52" i="1"/>
  <c r="J52" i="1"/>
  <c r="G36" i="1"/>
  <c r="J36" i="1"/>
  <c r="G20" i="1"/>
  <c r="J20" i="1"/>
  <c r="G51" i="1"/>
  <c r="J51" i="1"/>
  <c r="G27" i="1"/>
  <c r="J27" i="1"/>
  <c r="G39" i="1"/>
  <c r="J39" i="1"/>
  <c r="G23" i="1"/>
  <c r="J23" i="1"/>
  <c r="G46" i="1"/>
  <c r="J46" i="1"/>
  <c r="G30" i="1"/>
  <c r="J30" i="1"/>
  <c r="G14" i="1"/>
  <c r="J14" i="1"/>
  <c r="G53" i="1"/>
  <c r="J53" i="1"/>
  <c r="G37" i="1"/>
  <c r="J37" i="1"/>
  <c r="G21" i="1"/>
  <c r="J21" i="1"/>
  <c r="G5" i="1"/>
  <c r="J5" i="1"/>
  <c r="G44" i="1"/>
  <c r="J44" i="1"/>
  <c r="G28" i="1"/>
  <c r="J28" i="1"/>
  <c r="G12" i="1"/>
  <c r="J12" i="1"/>
  <c r="G43" i="1"/>
  <c r="J43" i="1"/>
  <c r="G35" i="1"/>
  <c r="J35" i="1"/>
  <c r="G19" i="1"/>
  <c r="J19" i="1"/>
  <c r="G11" i="1"/>
  <c r="J11" i="1"/>
  <c r="G50" i="1"/>
  <c r="J50" i="1"/>
  <c r="G42" i="1"/>
  <c r="J42" i="1"/>
  <c r="G34" i="1"/>
  <c r="J34" i="1"/>
  <c r="G26" i="1"/>
  <c r="J26" i="1"/>
  <c r="G18" i="1"/>
  <c r="J18" i="1"/>
  <c r="G10" i="1"/>
  <c r="J10" i="1"/>
  <c r="G49" i="1"/>
  <c r="J49" i="1"/>
  <c r="G41" i="1"/>
  <c r="J41" i="1"/>
  <c r="G33" i="1"/>
  <c r="J33" i="1"/>
  <c r="G25" i="1"/>
  <c r="J25" i="1"/>
  <c r="G17" i="1"/>
  <c r="J17" i="1"/>
  <c r="G9" i="1"/>
  <c r="J9" i="1"/>
  <c r="G48" i="1"/>
  <c r="J48" i="1"/>
  <c r="G40" i="1"/>
  <c r="J40" i="1"/>
  <c r="G32" i="1"/>
  <c r="J32" i="1"/>
  <c r="G24" i="1"/>
  <c r="J24" i="1"/>
  <c r="G16" i="1"/>
  <c r="J16" i="1"/>
  <c r="G8" i="1"/>
  <c r="J8" i="1"/>
  <c r="M1" i="1"/>
  <c r="N1" i="1"/>
  <c r="C1" i="1"/>
  <c r="D1" i="1"/>
  <c r="E1" i="1"/>
  <c r="Z90" i="12" l="1"/>
  <c r="Z91" i="12"/>
  <c r="Z92" i="12"/>
  <c r="Z93" i="12"/>
  <c r="Z94" i="12"/>
  <c r="Z95" i="12"/>
  <c r="Z96" i="12"/>
  <c r="Z97" i="12"/>
  <c r="Z98" i="12"/>
  <c r="Z99" i="12"/>
  <c r="Z100" i="12"/>
  <c r="Z101" i="12"/>
  <c r="Z102" i="12"/>
  <c r="Z103" i="12"/>
  <c r="L90" i="12"/>
  <c r="L91" i="12"/>
  <c r="L92" i="12"/>
  <c r="L93" i="12"/>
  <c r="L94" i="12"/>
  <c r="L95" i="12"/>
  <c r="L96" i="12"/>
  <c r="L97" i="12"/>
  <c r="L98" i="12"/>
  <c r="L99" i="12"/>
  <c r="L100" i="12"/>
  <c r="L101" i="12"/>
  <c r="L102" i="12"/>
  <c r="L103" i="12"/>
  <c r="I7" i="3"/>
  <c r="D11" i="11" l="1"/>
  <c r="C11" i="11"/>
  <c r="AU4" i="3"/>
  <c r="AU5" i="3"/>
  <c r="AU6" i="3"/>
  <c r="AU7" i="3"/>
  <c r="AU8" i="3"/>
  <c r="AU9" i="3"/>
  <c r="AU10" i="3"/>
  <c r="AU11" i="3"/>
  <c r="AU12" i="3"/>
  <c r="AU13" i="3"/>
  <c r="AU14" i="3"/>
  <c r="AU15" i="3"/>
  <c r="AU16" i="3"/>
  <c r="AU17" i="3"/>
  <c r="AU18" i="3"/>
  <c r="AU19" i="3"/>
  <c r="AU20" i="3"/>
  <c r="AU21" i="3"/>
  <c r="AU22" i="3"/>
  <c r="AU23" i="3"/>
  <c r="AU24" i="3"/>
  <c r="AU25" i="3"/>
  <c r="AU26" i="3"/>
  <c r="AU27" i="3"/>
  <c r="AU28" i="3"/>
  <c r="AU29" i="3"/>
  <c r="AU30" i="3"/>
  <c r="AU31" i="3"/>
  <c r="AU32" i="3"/>
  <c r="AU33" i="3"/>
  <c r="AU34" i="3"/>
  <c r="AU35" i="3"/>
  <c r="AU36" i="3"/>
  <c r="AU37" i="3"/>
  <c r="AU38" i="3"/>
  <c r="AU39" i="3"/>
  <c r="AU40" i="3"/>
  <c r="AU41" i="3"/>
  <c r="AU42" i="3"/>
  <c r="AU43" i="3"/>
  <c r="AU44" i="3"/>
  <c r="AU45" i="3"/>
  <c r="AU46" i="3"/>
  <c r="AU47" i="3"/>
  <c r="AU48" i="3"/>
  <c r="AU49" i="3"/>
  <c r="AU50" i="3"/>
  <c r="AU51" i="3"/>
  <c r="AU52" i="3"/>
  <c r="AU53" i="3"/>
  <c r="AU54" i="3"/>
  <c r="AU55" i="3"/>
  <c r="AU56" i="3"/>
  <c r="AU57" i="3"/>
  <c r="AU58" i="3"/>
  <c r="AU59" i="3"/>
  <c r="AU60" i="3"/>
  <c r="AU61" i="3"/>
  <c r="AU62" i="3"/>
  <c r="AU63" i="3"/>
  <c r="AU64" i="3"/>
  <c r="AU65" i="3"/>
  <c r="AU66" i="3"/>
  <c r="AU67" i="3"/>
  <c r="AU68" i="3"/>
  <c r="AU69" i="3"/>
  <c r="AU70" i="3"/>
  <c r="AU71" i="3"/>
  <c r="AU72" i="3"/>
  <c r="AU73" i="3"/>
  <c r="AU74" i="3"/>
  <c r="AU75" i="3"/>
  <c r="AU76" i="3"/>
  <c r="AU77" i="3"/>
  <c r="AU78" i="3"/>
  <c r="AU79" i="3"/>
  <c r="AU80" i="3"/>
  <c r="AU81" i="3"/>
  <c r="AU82" i="3"/>
  <c r="AU83" i="3"/>
  <c r="AU84" i="3"/>
  <c r="AU85" i="3"/>
  <c r="AU86" i="3"/>
  <c r="AU87" i="3"/>
  <c r="AU88" i="3"/>
  <c r="AU89" i="3"/>
  <c r="AU90" i="3"/>
  <c r="AU91" i="3"/>
  <c r="AU92" i="3"/>
  <c r="AU93" i="3"/>
  <c r="AU94" i="3"/>
  <c r="AU95" i="3"/>
  <c r="AU96" i="3"/>
  <c r="AU97" i="3"/>
  <c r="AU98" i="3"/>
  <c r="AU99" i="3"/>
  <c r="AU100" i="3"/>
  <c r="AU101" i="3"/>
  <c r="AU102" i="3"/>
  <c r="AU103" i="3"/>
  <c r="AU104" i="3"/>
  <c r="AU105" i="3"/>
  <c r="AU106" i="3"/>
  <c r="AU107" i="3"/>
  <c r="AU108" i="3"/>
  <c r="AU109" i="3"/>
  <c r="AU110" i="3"/>
  <c r="AU111" i="3"/>
  <c r="AU112" i="3"/>
  <c r="AU113" i="3"/>
  <c r="AU114" i="3"/>
  <c r="AU115" i="3"/>
  <c r="AU116" i="3"/>
  <c r="AU117" i="3"/>
  <c r="AU118" i="3"/>
  <c r="AU119" i="3"/>
  <c r="AU120" i="3"/>
  <c r="AU121" i="3"/>
  <c r="AU122" i="3"/>
  <c r="AU123" i="3"/>
  <c r="AU124" i="3"/>
  <c r="AU125" i="3"/>
  <c r="AU126" i="3"/>
  <c r="AU127" i="3"/>
  <c r="AU128" i="3"/>
  <c r="AU129" i="3"/>
  <c r="AU130" i="3"/>
  <c r="AU131" i="3"/>
  <c r="AU132" i="3"/>
  <c r="AU133" i="3"/>
  <c r="AU134" i="3"/>
  <c r="AU135" i="3"/>
  <c r="AU136" i="3"/>
  <c r="AU137" i="3"/>
  <c r="AU138" i="3"/>
  <c r="AU139" i="3"/>
  <c r="AU140" i="3"/>
  <c r="AU141" i="3"/>
  <c r="AU142" i="3"/>
  <c r="AU143" i="3"/>
  <c r="AU144" i="3"/>
  <c r="AU145" i="3"/>
  <c r="AU146" i="3"/>
  <c r="AU147" i="3"/>
  <c r="AU148" i="3"/>
  <c r="AU149" i="3"/>
  <c r="AU150" i="3"/>
  <c r="AU151" i="3"/>
  <c r="AU152" i="3"/>
  <c r="AU153" i="3"/>
  <c r="AU154" i="3"/>
  <c r="AU155" i="3"/>
  <c r="AU156" i="3"/>
  <c r="AU157" i="3"/>
  <c r="AU158" i="3"/>
  <c r="AU159" i="3"/>
  <c r="AU160" i="3"/>
  <c r="AU161" i="3"/>
  <c r="AU162" i="3"/>
  <c r="AU163" i="3"/>
  <c r="AU164" i="3"/>
  <c r="AU165" i="3"/>
  <c r="AU166" i="3"/>
  <c r="AU167" i="3"/>
  <c r="AU168" i="3"/>
  <c r="AU169" i="3"/>
  <c r="AU170" i="3"/>
  <c r="AU171" i="3"/>
  <c r="AU172" i="3"/>
  <c r="AU173" i="3"/>
  <c r="AU174" i="3"/>
  <c r="AU175" i="3"/>
  <c r="AU176" i="3"/>
  <c r="AU177" i="3"/>
  <c r="AU178" i="3"/>
  <c r="AU179" i="3"/>
  <c r="AU180" i="3"/>
  <c r="AU181" i="3"/>
  <c r="AU182" i="3"/>
  <c r="AU183" i="3"/>
  <c r="AU184" i="3"/>
  <c r="AU185" i="3"/>
  <c r="AU186" i="3"/>
  <c r="AU187" i="3"/>
  <c r="AU188" i="3"/>
  <c r="AU189" i="3"/>
  <c r="AU190" i="3"/>
  <c r="AU191" i="3"/>
  <c r="AU192" i="3"/>
  <c r="AU193" i="3"/>
  <c r="AU194" i="3"/>
  <c r="AU195" i="3"/>
  <c r="AU196" i="3"/>
  <c r="AU197" i="3"/>
  <c r="AU198" i="3"/>
  <c r="AU199" i="3"/>
  <c r="AU200" i="3"/>
  <c r="AS5" i="3"/>
  <c r="AS6" i="3"/>
  <c r="AS7" i="3"/>
  <c r="AS8" i="3"/>
  <c r="AS9" i="3"/>
  <c r="AS10" i="3"/>
  <c r="AS11" i="3"/>
  <c r="AS12" i="3"/>
  <c r="AS13" i="3"/>
  <c r="AS14" i="3"/>
  <c r="AS15" i="3"/>
  <c r="AS16" i="3"/>
  <c r="AS17" i="3"/>
  <c r="AS18" i="3"/>
  <c r="AS19" i="3"/>
  <c r="AS20" i="3"/>
  <c r="AS21" i="3"/>
  <c r="AS22" i="3"/>
  <c r="AS23" i="3"/>
  <c r="AS24" i="3"/>
  <c r="AS25" i="3"/>
  <c r="AS26" i="3"/>
  <c r="AS27" i="3"/>
  <c r="AS28" i="3"/>
  <c r="AS29" i="3"/>
  <c r="AS30" i="3"/>
  <c r="AS31" i="3"/>
  <c r="AS32" i="3"/>
  <c r="AS33" i="3"/>
  <c r="AS34" i="3"/>
  <c r="AS35" i="3"/>
  <c r="AS36" i="3"/>
  <c r="AS37" i="3"/>
  <c r="AS38" i="3"/>
  <c r="AS39" i="3"/>
  <c r="AS40" i="3"/>
  <c r="AS41" i="3"/>
  <c r="AS42" i="3"/>
  <c r="AS43" i="3"/>
  <c r="AS44" i="3"/>
  <c r="AS45" i="3"/>
  <c r="AS46" i="3"/>
  <c r="AS47" i="3"/>
  <c r="AS48" i="3"/>
  <c r="AS49" i="3"/>
  <c r="AS50" i="3"/>
  <c r="AS51" i="3"/>
  <c r="AS52" i="3"/>
  <c r="AS53" i="3"/>
  <c r="AS54" i="3"/>
  <c r="AS55" i="3"/>
  <c r="AS56" i="3"/>
  <c r="AS57" i="3"/>
  <c r="AS58" i="3"/>
  <c r="AS59" i="3"/>
  <c r="AS60" i="3"/>
  <c r="AS61" i="3"/>
  <c r="AS62" i="3"/>
  <c r="AS63" i="3"/>
  <c r="AS64" i="3"/>
  <c r="AS65" i="3"/>
  <c r="AS66" i="3"/>
  <c r="AS67" i="3"/>
  <c r="AS68" i="3"/>
  <c r="AS69" i="3"/>
  <c r="AS70" i="3"/>
  <c r="AS71" i="3"/>
  <c r="AS72" i="3"/>
  <c r="AS73" i="3"/>
  <c r="AS74" i="3"/>
  <c r="AS75" i="3"/>
  <c r="AS76" i="3"/>
  <c r="AS77" i="3"/>
  <c r="AS78" i="3"/>
  <c r="AS79" i="3"/>
  <c r="AS80" i="3"/>
  <c r="AS81" i="3"/>
  <c r="AS82" i="3"/>
  <c r="AS83" i="3"/>
  <c r="AS84" i="3"/>
  <c r="AS85" i="3"/>
  <c r="AS86" i="3"/>
  <c r="AS87" i="3"/>
  <c r="AS88" i="3"/>
  <c r="AS89" i="3"/>
  <c r="AS90" i="3"/>
  <c r="AS91" i="3"/>
  <c r="AS92" i="3"/>
  <c r="AS93" i="3"/>
  <c r="AS94" i="3"/>
  <c r="AS95" i="3"/>
  <c r="AS96" i="3"/>
  <c r="AS97" i="3"/>
  <c r="AS98" i="3"/>
  <c r="AS99" i="3"/>
  <c r="AS100" i="3"/>
  <c r="AS101" i="3"/>
  <c r="AS102" i="3"/>
  <c r="AS103" i="3"/>
  <c r="AS104" i="3"/>
  <c r="AS105" i="3"/>
  <c r="AS106" i="3"/>
  <c r="AS107" i="3"/>
  <c r="AS108" i="3"/>
  <c r="AS109" i="3"/>
  <c r="AS110" i="3"/>
  <c r="AS111" i="3"/>
  <c r="AS112" i="3"/>
  <c r="AS113" i="3"/>
  <c r="AS114" i="3"/>
  <c r="AS115" i="3"/>
  <c r="AS116" i="3"/>
  <c r="AS117" i="3"/>
  <c r="AS118" i="3"/>
  <c r="AS119" i="3"/>
  <c r="AS120" i="3"/>
  <c r="AS121" i="3"/>
  <c r="AS122" i="3"/>
  <c r="AS123" i="3"/>
  <c r="AS124" i="3"/>
  <c r="AS125" i="3"/>
  <c r="AS126" i="3"/>
  <c r="AS127" i="3"/>
  <c r="AS128" i="3"/>
  <c r="AS129" i="3"/>
  <c r="AS130" i="3"/>
  <c r="AS131" i="3"/>
  <c r="AS132" i="3"/>
  <c r="AS133" i="3"/>
  <c r="AS134" i="3"/>
  <c r="AS135" i="3"/>
  <c r="AS136" i="3"/>
  <c r="AS137" i="3"/>
  <c r="AS138" i="3"/>
  <c r="AS139" i="3"/>
  <c r="AS140" i="3"/>
  <c r="AS141" i="3"/>
  <c r="AS142" i="3"/>
  <c r="AS143" i="3"/>
  <c r="AS144" i="3"/>
  <c r="AS145" i="3"/>
  <c r="AS146" i="3"/>
  <c r="AS147" i="3"/>
  <c r="AS148" i="3"/>
  <c r="AS149" i="3"/>
  <c r="AS150" i="3"/>
  <c r="AS151" i="3"/>
  <c r="AS152" i="3"/>
  <c r="AS153" i="3"/>
  <c r="AS154" i="3"/>
  <c r="AS155" i="3"/>
  <c r="AS156" i="3"/>
  <c r="AS157" i="3"/>
  <c r="AS158" i="3"/>
  <c r="AS159" i="3"/>
  <c r="AS160" i="3"/>
  <c r="AS161" i="3"/>
  <c r="AS162" i="3"/>
  <c r="AS163" i="3"/>
  <c r="AS164" i="3"/>
  <c r="AS165" i="3"/>
  <c r="AS166" i="3"/>
  <c r="AS167" i="3"/>
  <c r="AS168" i="3"/>
  <c r="AS169" i="3"/>
  <c r="AS170" i="3"/>
  <c r="AS171" i="3"/>
  <c r="AS172" i="3"/>
  <c r="AS173" i="3"/>
  <c r="AS174" i="3"/>
  <c r="AS175" i="3"/>
  <c r="AS176" i="3"/>
  <c r="AS177" i="3"/>
  <c r="AS178" i="3"/>
  <c r="AS179" i="3"/>
  <c r="AS180" i="3"/>
  <c r="AS181" i="3"/>
  <c r="AS182" i="3"/>
  <c r="AS183" i="3"/>
  <c r="AS184" i="3"/>
  <c r="AS185" i="3"/>
  <c r="AS186" i="3"/>
  <c r="AS187" i="3"/>
  <c r="AS188" i="3"/>
  <c r="AS189" i="3"/>
  <c r="AS190" i="3"/>
  <c r="AS191" i="3"/>
  <c r="AS192" i="3"/>
  <c r="AS193" i="3"/>
  <c r="AS194" i="3"/>
  <c r="AS195" i="3"/>
  <c r="AS196" i="3"/>
  <c r="AS197" i="3"/>
  <c r="AS198" i="3"/>
  <c r="AS199" i="3"/>
  <c r="AS200" i="3"/>
  <c r="AS4" i="3"/>
  <c r="E5" i="3"/>
  <c r="E6" i="3"/>
  <c r="E7" i="3"/>
  <c r="E8"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0" i="3"/>
  <c r="E81" i="3"/>
  <c r="E82" i="3"/>
  <c r="E83" i="3"/>
  <c r="E84" i="3"/>
  <c r="E85" i="3"/>
  <c r="E86" i="3"/>
  <c r="E87" i="3"/>
  <c r="E88" i="3"/>
  <c r="E89" i="3"/>
  <c r="E90" i="3"/>
  <c r="E91" i="3"/>
  <c r="E92" i="3"/>
  <c r="E93" i="3"/>
  <c r="E94" i="3"/>
  <c r="E95" i="3"/>
  <c r="E96" i="3"/>
  <c r="E97" i="3"/>
  <c r="E98" i="3"/>
  <c r="E99" i="3"/>
  <c r="E100" i="3"/>
  <c r="E101" i="3"/>
  <c r="E102" i="3"/>
  <c r="E103" i="3"/>
  <c r="E104" i="3"/>
  <c r="E105" i="3"/>
  <c r="E106" i="3"/>
  <c r="E107" i="3"/>
  <c r="E108" i="3"/>
  <c r="E109" i="3"/>
  <c r="E110" i="3"/>
  <c r="E111" i="3"/>
  <c r="E112" i="3"/>
  <c r="E113" i="3"/>
  <c r="E114" i="3"/>
  <c r="E115" i="3"/>
  <c r="E116" i="3"/>
  <c r="E117" i="3"/>
  <c r="E118" i="3"/>
  <c r="E119" i="3"/>
  <c r="E120" i="3"/>
  <c r="E121" i="3"/>
  <c r="E122" i="3"/>
  <c r="E123" i="3"/>
  <c r="E124" i="3"/>
  <c r="E125" i="3"/>
  <c r="E126" i="3"/>
  <c r="E127" i="3"/>
  <c r="E128" i="3"/>
  <c r="E129" i="3"/>
  <c r="E130" i="3"/>
  <c r="E131" i="3"/>
  <c r="E132" i="3"/>
  <c r="E133" i="3"/>
  <c r="E134" i="3"/>
  <c r="E135" i="3"/>
  <c r="E136" i="3"/>
  <c r="E137" i="3"/>
  <c r="E138" i="3"/>
  <c r="E139" i="3"/>
  <c r="E140" i="3"/>
  <c r="E141" i="3"/>
  <c r="E142" i="3"/>
  <c r="E143" i="3"/>
  <c r="E144" i="3"/>
  <c r="E145" i="3"/>
  <c r="E146" i="3"/>
  <c r="E147" i="3"/>
  <c r="E148" i="3"/>
  <c r="E149" i="3"/>
  <c r="E150" i="3"/>
  <c r="E151" i="3"/>
  <c r="E152" i="3"/>
  <c r="E153" i="3"/>
  <c r="E154" i="3"/>
  <c r="E155" i="3"/>
  <c r="E156" i="3"/>
  <c r="E157" i="3"/>
  <c r="E158" i="3"/>
  <c r="E159" i="3"/>
  <c r="E160" i="3"/>
  <c r="E161" i="3"/>
  <c r="E162" i="3"/>
  <c r="E163" i="3"/>
  <c r="E164" i="3"/>
  <c r="E165" i="3"/>
  <c r="E166" i="3"/>
  <c r="E167" i="3"/>
  <c r="E168" i="3"/>
  <c r="E169" i="3"/>
  <c r="E170" i="3"/>
  <c r="E171" i="3"/>
  <c r="E172" i="3"/>
  <c r="E173" i="3"/>
  <c r="E174" i="3"/>
  <c r="E175" i="3"/>
  <c r="E176" i="3"/>
  <c r="E177" i="3"/>
  <c r="E178" i="3"/>
  <c r="E179" i="3"/>
  <c r="E180" i="3"/>
  <c r="E181" i="3"/>
  <c r="E182" i="3"/>
  <c r="E183" i="3"/>
  <c r="E184" i="3"/>
  <c r="E185" i="3"/>
  <c r="E186" i="3"/>
  <c r="E187" i="3"/>
  <c r="E188" i="3"/>
  <c r="E189" i="3"/>
  <c r="E190" i="3"/>
  <c r="E191" i="3"/>
  <c r="E192" i="3"/>
  <c r="E193" i="3"/>
  <c r="E194" i="3"/>
  <c r="E195" i="3"/>
  <c r="E196" i="3"/>
  <c r="E197" i="3"/>
  <c r="E198" i="3"/>
  <c r="E199" i="3"/>
  <c r="E200" i="3"/>
  <c r="E4" i="3"/>
  <c r="AH4" i="3"/>
  <c r="AI4" i="3"/>
  <c r="AJ4" i="3"/>
  <c r="AK4" i="3"/>
  <c r="AL4" i="3"/>
  <c r="AM4" i="3"/>
  <c r="AN4" i="3"/>
  <c r="AO4" i="3"/>
  <c r="AP4" i="3"/>
  <c r="AH5" i="3"/>
  <c r="AI5" i="3"/>
  <c r="AJ5" i="3"/>
  <c r="AK5" i="3"/>
  <c r="AL5" i="3"/>
  <c r="AM5" i="3"/>
  <c r="AN5" i="3"/>
  <c r="AO5" i="3"/>
  <c r="AP5" i="3"/>
  <c r="AH6" i="3"/>
  <c r="AI6" i="3"/>
  <c r="AJ6" i="3"/>
  <c r="AK6" i="3"/>
  <c r="AL6" i="3"/>
  <c r="AM6" i="3"/>
  <c r="AN6" i="3"/>
  <c r="AO6" i="3"/>
  <c r="AP6" i="3"/>
  <c r="AH7" i="3"/>
  <c r="AI7" i="3"/>
  <c r="AJ7" i="3"/>
  <c r="AK7" i="3"/>
  <c r="AL7" i="3"/>
  <c r="AM7" i="3"/>
  <c r="AN7" i="3"/>
  <c r="AO7" i="3"/>
  <c r="AP7" i="3"/>
  <c r="AH8" i="3"/>
  <c r="AI8" i="3"/>
  <c r="AJ8" i="3"/>
  <c r="AK8" i="3"/>
  <c r="AL8" i="3"/>
  <c r="AM8" i="3"/>
  <c r="AN8" i="3"/>
  <c r="AO8" i="3"/>
  <c r="AP8" i="3"/>
  <c r="AH9" i="3"/>
  <c r="AI9" i="3"/>
  <c r="AJ9" i="3"/>
  <c r="AK9" i="3"/>
  <c r="AL9" i="3"/>
  <c r="AM9" i="3"/>
  <c r="AN9" i="3"/>
  <c r="AO9" i="3"/>
  <c r="AP9" i="3"/>
  <c r="AH10" i="3"/>
  <c r="AI10" i="3"/>
  <c r="AJ10" i="3"/>
  <c r="AK10" i="3"/>
  <c r="AL10" i="3"/>
  <c r="AM10" i="3"/>
  <c r="AN10" i="3"/>
  <c r="AO10" i="3"/>
  <c r="AP10" i="3"/>
  <c r="AH11" i="3"/>
  <c r="AI11" i="3"/>
  <c r="AJ11" i="3"/>
  <c r="AK11" i="3"/>
  <c r="AL11" i="3"/>
  <c r="AM11" i="3"/>
  <c r="AN11" i="3"/>
  <c r="AO11" i="3"/>
  <c r="AP11" i="3"/>
  <c r="AH12" i="3"/>
  <c r="AI12" i="3"/>
  <c r="AJ12" i="3"/>
  <c r="AK12" i="3"/>
  <c r="AL12" i="3"/>
  <c r="AM12" i="3"/>
  <c r="AN12" i="3"/>
  <c r="AO12" i="3"/>
  <c r="AP12" i="3"/>
  <c r="AH13" i="3"/>
  <c r="AI13" i="3"/>
  <c r="AJ13" i="3"/>
  <c r="AK13" i="3"/>
  <c r="AL13" i="3"/>
  <c r="AM13" i="3"/>
  <c r="AN13" i="3"/>
  <c r="AO13" i="3"/>
  <c r="AP13" i="3"/>
  <c r="AH14" i="3"/>
  <c r="AI14" i="3"/>
  <c r="AJ14" i="3"/>
  <c r="AK14" i="3"/>
  <c r="AL14" i="3"/>
  <c r="AM14" i="3"/>
  <c r="AN14" i="3"/>
  <c r="AO14" i="3"/>
  <c r="AP14" i="3"/>
  <c r="AH15" i="3"/>
  <c r="AI15" i="3"/>
  <c r="AJ15" i="3"/>
  <c r="AK15" i="3"/>
  <c r="AL15" i="3"/>
  <c r="AM15" i="3"/>
  <c r="AN15" i="3"/>
  <c r="AO15" i="3"/>
  <c r="AP15" i="3"/>
  <c r="AH16" i="3"/>
  <c r="AI16" i="3"/>
  <c r="AJ16" i="3"/>
  <c r="AK16" i="3"/>
  <c r="AL16" i="3"/>
  <c r="AM16" i="3"/>
  <c r="AN16" i="3"/>
  <c r="AO16" i="3"/>
  <c r="AP16" i="3"/>
  <c r="AH17" i="3"/>
  <c r="AI17" i="3"/>
  <c r="AJ17" i="3"/>
  <c r="AK17" i="3"/>
  <c r="AL17" i="3"/>
  <c r="AM17" i="3"/>
  <c r="AN17" i="3"/>
  <c r="AO17" i="3"/>
  <c r="AP17" i="3"/>
  <c r="AH18" i="3"/>
  <c r="AI18" i="3"/>
  <c r="AJ18" i="3"/>
  <c r="AK18" i="3"/>
  <c r="AL18" i="3"/>
  <c r="AM18" i="3"/>
  <c r="AN18" i="3"/>
  <c r="AO18" i="3"/>
  <c r="AP18" i="3"/>
  <c r="AH19" i="3"/>
  <c r="AI19" i="3"/>
  <c r="AJ19" i="3"/>
  <c r="AK19" i="3"/>
  <c r="AL19" i="3"/>
  <c r="AM19" i="3"/>
  <c r="AN19" i="3"/>
  <c r="AO19" i="3"/>
  <c r="AP19" i="3"/>
  <c r="AH20" i="3"/>
  <c r="AI20" i="3"/>
  <c r="AJ20" i="3"/>
  <c r="AK20" i="3"/>
  <c r="AL20" i="3"/>
  <c r="AM20" i="3"/>
  <c r="AN20" i="3"/>
  <c r="AO20" i="3"/>
  <c r="AP20" i="3"/>
  <c r="AH21" i="3"/>
  <c r="AI21" i="3"/>
  <c r="AJ21" i="3"/>
  <c r="AK21" i="3"/>
  <c r="AL21" i="3"/>
  <c r="AM21" i="3"/>
  <c r="AN21" i="3"/>
  <c r="AO21" i="3"/>
  <c r="AP21" i="3"/>
  <c r="AH22" i="3"/>
  <c r="AI22" i="3"/>
  <c r="AJ22" i="3"/>
  <c r="AK22" i="3"/>
  <c r="AL22" i="3"/>
  <c r="AM22" i="3"/>
  <c r="AN22" i="3"/>
  <c r="AO22" i="3"/>
  <c r="AP22" i="3"/>
  <c r="AH23" i="3"/>
  <c r="AI23" i="3"/>
  <c r="AJ23" i="3"/>
  <c r="AK23" i="3"/>
  <c r="AL23" i="3"/>
  <c r="AM23" i="3"/>
  <c r="AN23" i="3"/>
  <c r="AO23" i="3"/>
  <c r="AP23" i="3"/>
  <c r="AH24" i="3"/>
  <c r="AI24" i="3"/>
  <c r="AJ24" i="3"/>
  <c r="AK24" i="3"/>
  <c r="AL24" i="3"/>
  <c r="AM24" i="3"/>
  <c r="AN24" i="3"/>
  <c r="AO24" i="3"/>
  <c r="AP24" i="3"/>
  <c r="AH25" i="3"/>
  <c r="AI25" i="3"/>
  <c r="AJ25" i="3"/>
  <c r="AK25" i="3"/>
  <c r="AL25" i="3"/>
  <c r="AM25" i="3"/>
  <c r="AN25" i="3"/>
  <c r="AO25" i="3"/>
  <c r="AP25" i="3"/>
  <c r="AH26" i="3"/>
  <c r="AI26" i="3"/>
  <c r="AJ26" i="3"/>
  <c r="AK26" i="3"/>
  <c r="AL26" i="3"/>
  <c r="AM26" i="3"/>
  <c r="AN26" i="3"/>
  <c r="AO26" i="3"/>
  <c r="AP26" i="3"/>
  <c r="AH27" i="3"/>
  <c r="AI27" i="3"/>
  <c r="AJ27" i="3"/>
  <c r="AK27" i="3"/>
  <c r="AL27" i="3"/>
  <c r="AM27" i="3"/>
  <c r="AN27" i="3"/>
  <c r="AO27" i="3"/>
  <c r="AP27" i="3"/>
  <c r="AH28" i="3"/>
  <c r="AI28" i="3"/>
  <c r="AJ28" i="3"/>
  <c r="AK28" i="3"/>
  <c r="AL28" i="3"/>
  <c r="AM28" i="3"/>
  <c r="AN28" i="3"/>
  <c r="AO28" i="3"/>
  <c r="AP28" i="3"/>
  <c r="AH29" i="3"/>
  <c r="AI29" i="3"/>
  <c r="AJ29" i="3"/>
  <c r="AK29" i="3"/>
  <c r="AL29" i="3"/>
  <c r="AM29" i="3"/>
  <c r="AN29" i="3"/>
  <c r="AO29" i="3"/>
  <c r="AP29" i="3"/>
  <c r="AH30" i="3"/>
  <c r="AI30" i="3"/>
  <c r="AJ30" i="3"/>
  <c r="AK30" i="3"/>
  <c r="AL30" i="3"/>
  <c r="AM30" i="3"/>
  <c r="AN30" i="3"/>
  <c r="AO30" i="3"/>
  <c r="AP30" i="3"/>
  <c r="AH31" i="3"/>
  <c r="AI31" i="3"/>
  <c r="AJ31" i="3"/>
  <c r="AK31" i="3"/>
  <c r="AL31" i="3"/>
  <c r="AM31" i="3"/>
  <c r="AN31" i="3"/>
  <c r="AO31" i="3"/>
  <c r="AP31" i="3"/>
  <c r="AH32" i="3"/>
  <c r="AI32" i="3"/>
  <c r="AJ32" i="3"/>
  <c r="AK32" i="3"/>
  <c r="AL32" i="3"/>
  <c r="AM32" i="3"/>
  <c r="AN32" i="3"/>
  <c r="AO32" i="3"/>
  <c r="AP32" i="3"/>
  <c r="AH33" i="3"/>
  <c r="AI33" i="3"/>
  <c r="AJ33" i="3"/>
  <c r="AK33" i="3"/>
  <c r="AL33" i="3"/>
  <c r="AM33" i="3"/>
  <c r="AN33" i="3"/>
  <c r="AO33" i="3"/>
  <c r="AP33" i="3"/>
  <c r="AH34" i="3"/>
  <c r="AI34" i="3"/>
  <c r="AJ34" i="3"/>
  <c r="AK34" i="3"/>
  <c r="AL34" i="3"/>
  <c r="AM34" i="3"/>
  <c r="AN34" i="3"/>
  <c r="AO34" i="3"/>
  <c r="AP34" i="3"/>
  <c r="AH35" i="3"/>
  <c r="AI35" i="3"/>
  <c r="AJ35" i="3"/>
  <c r="AK35" i="3"/>
  <c r="AL35" i="3"/>
  <c r="AM35" i="3"/>
  <c r="AN35" i="3"/>
  <c r="AO35" i="3"/>
  <c r="AP35" i="3"/>
  <c r="AH36" i="3"/>
  <c r="AI36" i="3"/>
  <c r="AJ36" i="3"/>
  <c r="AK36" i="3"/>
  <c r="AL36" i="3"/>
  <c r="AM36" i="3"/>
  <c r="AN36" i="3"/>
  <c r="AO36" i="3"/>
  <c r="AP36" i="3"/>
  <c r="AH37" i="3"/>
  <c r="AI37" i="3"/>
  <c r="AJ37" i="3"/>
  <c r="AK37" i="3"/>
  <c r="AL37" i="3"/>
  <c r="AM37" i="3"/>
  <c r="AN37" i="3"/>
  <c r="AO37" i="3"/>
  <c r="AP37" i="3"/>
  <c r="AH38" i="3"/>
  <c r="AI38" i="3"/>
  <c r="AJ38" i="3"/>
  <c r="AK38" i="3"/>
  <c r="AL38" i="3"/>
  <c r="AM38" i="3"/>
  <c r="AN38" i="3"/>
  <c r="AO38" i="3"/>
  <c r="AP38" i="3"/>
  <c r="AH39" i="3"/>
  <c r="AI39" i="3"/>
  <c r="AJ39" i="3"/>
  <c r="AK39" i="3"/>
  <c r="AL39" i="3"/>
  <c r="AM39" i="3"/>
  <c r="AN39" i="3"/>
  <c r="AO39" i="3"/>
  <c r="AP39" i="3"/>
  <c r="AH40" i="3"/>
  <c r="AI40" i="3"/>
  <c r="AJ40" i="3"/>
  <c r="AK40" i="3"/>
  <c r="AL40" i="3"/>
  <c r="AM40" i="3"/>
  <c r="AN40" i="3"/>
  <c r="AO40" i="3"/>
  <c r="AP40" i="3"/>
  <c r="AH41" i="3"/>
  <c r="AI41" i="3"/>
  <c r="AJ41" i="3"/>
  <c r="AK41" i="3"/>
  <c r="AL41" i="3"/>
  <c r="AM41" i="3"/>
  <c r="AN41" i="3"/>
  <c r="AO41" i="3"/>
  <c r="AP41" i="3"/>
  <c r="AH42" i="3"/>
  <c r="AI42" i="3"/>
  <c r="AJ42" i="3"/>
  <c r="AK42" i="3"/>
  <c r="AL42" i="3"/>
  <c r="AM42" i="3"/>
  <c r="AN42" i="3"/>
  <c r="AO42" i="3"/>
  <c r="AP42" i="3"/>
  <c r="AH43" i="3"/>
  <c r="AI43" i="3"/>
  <c r="AJ43" i="3"/>
  <c r="AK43" i="3"/>
  <c r="AL43" i="3"/>
  <c r="AM43" i="3"/>
  <c r="AN43" i="3"/>
  <c r="AO43" i="3"/>
  <c r="AP43" i="3"/>
  <c r="AH44" i="3"/>
  <c r="AI44" i="3"/>
  <c r="AJ44" i="3"/>
  <c r="AK44" i="3"/>
  <c r="AL44" i="3"/>
  <c r="AM44" i="3"/>
  <c r="AN44" i="3"/>
  <c r="AO44" i="3"/>
  <c r="AP44" i="3"/>
  <c r="AH45" i="3"/>
  <c r="AI45" i="3"/>
  <c r="AJ45" i="3"/>
  <c r="AK45" i="3"/>
  <c r="AL45" i="3"/>
  <c r="AM45" i="3"/>
  <c r="AN45" i="3"/>
  <c r="AO45" i="3"/>
  <c r="AP45" i="3"/>
  <c r="AH46" i="3"/>
  <c r="AI46" i="3"/>
  <c r="AJ46" i="3"/>
  <c r="AK46" i="3"/>
  <c r="AL46" i="3"/>
  <c r="AM46" i="3"/>
  <c r="AN46" i="3"/>
  <c r="AO46" i="3"/>
  <c r="AP46" i="3"/>
  <c r="AH47" i="3"/>
  <c r="AI47" i="3"/>
  <c r="AJ47" i="3"/>
  <c r="AK47" i="3"/>
  <c r="AL47" i="3"/>
  <c r="AM47" i="3"/>
  <c r="AN47" i="3"/>
  <c r="AO47" i="3"/>
  <c r="AP47" i="3"/>
  <c r="AH48" i="3"/>
  <c r="AI48" i="3"/>
  <c r="AJ48" i="3"/>
  <c r="AK48" i="3"/>
  <c r="AL48" i="3"/>
  <c r="AM48" i="3"/>
  <c r="AN48" i="3"/>
  <c r="AO48" i="3"/>
  <c r="AP48" i="3"/>
  <c r="AH49" i="3"/>
  <c r="AI49" i="3"/>
  <c r="AJ49" i="3"/>
  <c r="AK49" i="3"/>
  <c r="AL49" i="3"/>
  <c r="AM49" i="3"/>
  <c r="AN49" i="3"/>
  <c r="AO49" i="3"/>
  <c r="AP49" i="3"/>
  <c r="AH50" i="3"/>
  <c r="AI50" i="3"/>
  <c r="AJ50" i="3"/>
  <c r="AK50" i="3"/>
  <c r="AL50" i="3"/>
  <c r="AM50" i="3"/>
  <c r="AN50" i="3"/>
  <c r="AO50" i="3"/>
  <c r="AP50" i="3"/>
  <c r="AH51" i="3"/>
  <c r="AI51" i="3"/>
  <c r="AJ51" i="3"/>
  <c r="AK51" i="3"/>
  <c r="AL51" i="3"/>
  <c r="AM51" i="3"/>
  <c r="AN51" i="3"/>
  <c r="AO51" i="3"/>
  <c r="AP51" i="3"/>
  <c r="AH52" i="3"/>
  <c r="AI52" i="3"/>
  <c r="AJ52" i="3"/>
  <c r="AK52" i="3"/>
  <c r="AL52" i="3"/>
  <c r="AM52" i="3"/>
  <c r="AN52" i="3"/>
  <c r="AO52" i="3"/>
  <c r="AP52" i="3"/>
  <c r="AH53" i="3"/>
  <c r="AI53" i="3"/>
  <c r="AJ53" i="3"/>
  <c r="AK53" i="3"/>
  <c r="AL53" i="3"/>
  <c r="AM53" i="3"/>
  <c r="AN53" i="3"/>
  <c r="AO53" i="3"/>
  <c r="AP53" i="3"/>
  <c r="AH54" i="3"/>
  <c r="AI54" i="3"/>
  <c r="AJ54" i="3"/>
  <c r="AK54" i="3"/>
  <c r="AL54" i="3"/>
  <c r="AM54" i="3"/>
  <c r="AN54" i="3"/>
  <c r="AO54" i="3"/>
  <c r="AP54" i="3"/>
  <c r="AH55" i="3"/>
  <c r="AI55" i="3"/>
  <c r="AJ55" i="3"/>
  <c r="AK55" i="3"/>
  <c r="AL55" i="3"/>
  <c r="AM55" i="3"/>
  <c r="AN55" i="3"/>
  <c r="AO55" i="3"/>
  <c r="AP55" i="3"/>
  <c r="AH56" i="3"/>
  <c r="AI56" i="3"/>
  <c r="AJ56" i="3"/>
  <c r="AK56" i="3"/>
  <c r="AL56" i="3"/>
  <c r="AM56" i="3"/>
  <c r="AN56" i="3"/>
  <c r="AO56" i="3"/>
  <c r="AP56" i="3"/>
  <c r="AH57" i="3"/>
  <c r="AI57" i="3"/>
  <c r="AJ57" i="3"/>
  <c r="AK57" i="3"/>
  <c r="AL57" i="3"/>
  <c r="AM57" i="3"/>
  <c r="AN57" i="3"/>
  <c r="AO57" i="3"/>
  <c r="AP57" i="3"/>
  <c r="AH58" i="3"/>
  <c r="AI58" i="3"/>
  <c r="AJ58" i="3"/>
  <c r="AK58" i="3"/>
  <c r="AL58" i="3"/>
  <c r="AM58" i="3"/>
  <c r="AN58" i="3"/>
  <c r="AO58" i="3"/>
  <c r="AP58" i="3"/>
  <c r="AH59" i="3"/>
  <c r="AI59" i="3"/>
  <c r="AJ59" i="3"/>
  <c r="AK59" i="3"/>
  <c r="AL59" i="3"/>
  <c r="AM59" i="3"/>
  <c r="AN59" i="3"/>
  <c r="AO59" i="3"/>
  <c r="AP59" i="3"/>
  <c r="AH60" i="3"/>
  <c r="AI60" i="3"/>
  <c r="AJ60" i="3"/>
  <c r="AK60" i="3"/>
  <c r="AL60" i="3"/>
  <c r="AM60" i="3"/>
  <c r="AN60" i="3"/>
  <c r="AO60" i="3"/>
  <c r="AP60" i="3"/>
  <c r="AH61" i="3"/>
  <c r="AI61" i="3"/>
  <c r="AJ61" i="3"/>
  <c r="AK61" i="3"/>
  <c r="AL61" i="3"/>
  <c r="AM61" i="3"/>
  <c r="AN61" i="3"/>
  <c r="AO61" i="3"/>
  <c r="AP61" i="3"/>
  <c r="AH62" i="3"/>
  <c r="AI62" i="3"/>
  <c r="AJ62" i="3"/>
  <c r="AK62" i="3"/>
  <c r="AL62" i="3"/>
  <c r="AM62" i="3"/>
  <c r="AN62" i="3"/>
  <c r="AO62" i="3"/>
  <c r="AP62" i="3"/>
  <c r="AH63" i="3"/>
  <c r="AI63" i="3"/>
  <c r="AJ63" i="3"/>
  <c r="AK63" i="3"/>
  <c r="AL63" i="3"/>
  <c r="AM63" i="3"/>
  <c r="AN63" i="3"/>
  <c r="AO63" i="3"/>
  <c r="AP63" i="3"/>
  <c r="AH64" i="3"/>
  <c r="AI64" i="3"/>
  <c r="AJ64" i="3"/>
  <c r="AK64" i="3"/>
  <c r="AL64" i="3"/>
  <c r="AM64" i="3"/>
  <c r="AN64" i="3"/>
  <c r="AO64" i="3"/>
  <c r="AP64" i="3"/>
  <c r="AH65" i="3"/>
  <c r="AI65" i="3"/>
  <c r="AJ65" i="3"/>
  <c r="AK65" i="3"/>
  <c r="AL65" i="3"/>
  <c r="AM65" i="3"/>
  <c r="AN65" i="3"/>
  <c r="AO65" i="3"/>
  <c r="AP65" i="3"/>
  <c r="AH66" i="3"/>
  <c r="AI66" i="3"/>
  <c r="AJ66" i="3"/>
  <c r="AK66" i="3"/>
  <c r="AL66" i="3"/>
  <c r="AM66" i="3"/>
  <c r="AN66" i="3"/>
  <c r="AO66" i="3"/>
  <c r="AP66" i="3"/>
  <c r="AH67" i="3"/>
  <c r="AI67" i="3"/>
  <c r="AJ67" i="3"/>
  <c r="AK67" i="3"/>
  <c r="AL67" i="3"/>
  <c r="AM67" i="3"/>
  <c r="AN67" i="3"/>
  <c r="AO67" i="3"/>
  <c r="AP67" i="3"/>
  <c r="AH68" i="3"/>
  <c r="AI68" i="3"/>
  <c r="AJ68" i="3"/>
  <c r="AK68" i="3"/>
  <c r="AL68" i="3"/>
  <c r="AM68" i="3"/>
  <c r="AN68" i="3"/>
  <c r="AO68" i="3"/>
  <c r="AP68" i="3"/>
  <c r="AH69" i="3"/>
  <c r="AI69" i="3"/>
  <c r="AJ69" i="3"/>
  <c r="AK69" i="3"/>
  <c r="AL69" i="3"/>
  <c r="AM69" i="3"/>
  <c r="AN69" i="3"/>
  <c r="AO69" i="3"/>
  <c r="AP69" i="3"/>
  <c r="AH70" i="3"/>
  <c r="AI70" i="3"/>
  <c r="AJ70" i="3"/>
  <c r="AK70" i="3"/>
  <c r="AL70" i="3"/>
  <c r="AM70" i="3"/>
  <c r="AN70" i="3"/>
  <c r="AO70" i="3"/>
  <c r="AP70" i="3"/>
  <c r="AH71" i="3"/>
  <c r="AI71" i="3"/>
  <c r="AJ71" i="3"/>
  <c r="AK71" i="3"/>
  <c r="AL71" i="3"/>
  <c r="AM71" i="3"/>
  <c r="AN71" i="3"/>
  <c r="AO71" i="3"/>
  <c r="AP71" i="3"/>
  <c r="AH72" i="3"/>
  <c r="AI72" i="3"/>
  <c r="AJ72" i="3"/>
  <c r="AK72" i="3"/>
  <c r="AL72" i="3"/>
  <c r="AM72" i="3"/>
  <c r="AN72" i="3"/>
  <c r="AO72" i="3"/>
  <c r="AP72" i="3"/>
  <c r="AH73" i="3"/>
  <c r="AI73" i="3"/>
  <c r="AJ73" i="3"/>
  <c r="AK73" i="3"/>
  <c r="AL73" i="3"/>
  <c r="AM73" i="3"/>
  <c r="AN73" i="3"/>
  <c r="AO73" i="3"/>
  <c r="AP73" i="3"/>
  <c r="AH74" i="3"/>
  <c r="AI74" i="3"/>
  <c r="AJ74" i="3"/>
  <c r="AK74" i="3"/>
  <c r="AL74" i="3"/>
  <c r="AM74" i="3"/>
  <c r="AN74" i="3"/>
  <c r="AO74" i="3"/>
  <c r="AP74" i="3"/>
  <c r="AH75" i="3"/>
  <c r="AI75" i="3"/>
  <c r="AJ75" i="3"/>
  <c r="AK75" i="3"/>
  <c r="AL75" i="3"/>
  <c r="AM75" i="3"/>
  <c r="AN75" i="3"/>
  <c r="AO75" i="3"/>
  <c r="AP75" i="3"/>
  <c r="AH76" i="3"/>
  <c r="AI76" i="3"/>
  <c r="AJ76" i="3"/>
  <c r="AK76" i="3"/>
  <c r="AL76" i="3"/>
  <c r="AM76" i="3"/>
  <c r="AN76" i="3"/>
  <c r="AO76" i="3"/>
  <c r="AP76" i="3"/>
  <c r="AH77" i="3"/>
  <c r="AI77" i="3"/>
  <c r="AJ77" i="3"/>
  <c r="AK77" i="3"/>
  <c r="AL77" i="3"/>
  <c r="AM77" i="3"/>
  <c r="AN77" i="3"/>
  <c r="AO77" i="3"/>
  <c r="AP77" i="3"/>
  <c r="AH78" i="3"/>
  <c r="AI78" i="3"/>
  <c r="AJ78" i="3"/>
  <c r="AK78" i="3"/>
  <c r="AL78" i="3"/>
  <c r="AM78" i="3"/>
  <c r="AN78" i="3"/>
  <c r="AO78" i="3"/>
  <c r="AP78" i="3"/>
  <c r="AH79" i="3"/>
  <c r="AI79" i="3"/>
  <c r="AJ79" i="3"/>
  <c r="AK79" i="3"/>
  <c r="AL79" i="3"/>
  <c r="AM79" i="3"/>
  <c r="AN79" i="3"/>
  <c r="AO79" i="3"/>
  <c r="AP79" i="3"/>
  <c r="AH80" i="3"/>
  <c r="AI80" i="3"/>
  <c r="AJ80" i="3"/>
  <c r="AK80" i="3"/>
  <c r="AL80" i="3"/>
  <c r="AM80" i="3"/>
  <c r="AN80" i="3"/>
  <c r="AO80" i="3"/>
  <c r="AP80" i="3"/>
  <c r="AH81" i="3"/>
  <c r="AI81" i="3"/>
  <c r="AJ81" i="3"/>
  <c r="AK81" i="3"/>
  <c r="AL81" i="3"/>
  <c r="AM81" i="3"/>
  <c r="AN81" i="3"/>
  <c r="AO81" i="3"/>
  <c r="AP81" i="3"/>
  <c r="AH82" i="3"/>
  <c r="AI82" i="3"/>
  <c r="AJ82" i="3"/>
  <c r="AK82" i="3"/>
  <c r="AL82" i="3"/>
  <c r="AM82" i="3"/>
  <c r="AN82" i="3"/>
  <c r="AO82" i="3"/>
  <c r="AP82" i="3"/>
  <c r="AH83" i="3"/>
  <c r="AI83" i="3"/>
  <c r="AJ83" i="3"/>
  <c r="AK83" i="3"/>
  <c r="AL83" i="3"/>
  <c r="AM83" i="3"/>
  <c r="AN83" i="3"/>
  <c r="AO83" i="3"/>
  <c r="AP83" i="3"/>
  <c r="AH84" i="3"/>
  <c r="AI84" i="3"/>
  <c r="AJ84" i="3"/>
  <c r="AK84" i="3"/>
  <c r="AL84" i="3"/>
  <c r="AM84" i="3"/>
  <c r="AN84" i="3"/>
  <c r="AO84" i="3"/>
  <c r="AP84" i="3"/>
  <c r="AH85" i="3"/>
  <c r="AI85" i="3"/>
  <c r="AJ85" i="3"/>
  <c r="AK85" i="3"/>
  <c r="AL85" i="3"/>
  <c r="AM85" i="3"/>
  <c r="AN85" i="3"/>
  <c r="AO85" i="3"/>
  <c r="AP85" i="3"/>
  <c r="AH86" i="3"/>
  <c r="AI86" i="3"/>
  <c r="AJ86" i="3"/>
  <c r="AK86" i="3"/>
  <c r="AL86" i="3"/>
  <c r="AM86" i="3"/>
  <c r="AN86" i="3"/>
  <c r="AO86" i="3"/>
  <c r="AP86" i="3"/>
  <c r="AH87" i="3"/>
  <c r="AI87" i="3"/>
  <c r="AJ87" i="3"/>
  <c r="AK87" i="3"/>
  <c r="AL87" i="3"/>
  <c r="AM87" i="3"/>
  <c r="AN87" i="3"/>
  <c r="AO87" i="3"/>
  <c r="AP87" i="3"/>
  <c r="AH88" i="3"/>
  <c r="AI88" i="3"/>
  <c r="AJ88" i="3"/>
  <c r="AK88" i="3"/>
  <c r="AL88" i="3"/>
  <c r="AM88" i="3"/>
  <c r="AN88" i="3"/>
  <c r="AO88" i="3"/>
  <c r="AP88" i="3"/>
  <c r="AH89" i="3"/>
  <c r="AI89" i="3"/>
  <c r="AJ89" i="3"/>
  <c r="AK89" i="3"/>
  <c r="AL89" i="3"/>
  <c r="AM89" i="3"/>
  <c r="AN89" i="3"/>
  <c r="AO89" i="3"/>
  <c r="AP89" i="3"/>
  <c r="AH90" i="3"/>
  <c r="AI90" i="3"/>
  <c r="AJ90" i="3"/>
  <c r="AK90" i="3"/>
  <c r="AL90" i="3"/>
  <c r="AM90" i="3"/>
  <c r="AN90" i="3"/>
  <c r="AO90" i="3"/>
  <c r="AP90" i="3"/>
  <c r="AH91" i="3"/>
  <c r="AI91" i="3"/>
  <c r="AJ91" i="3"/>
  <c r="AK91" i="3"/>
  <c r="AL91" i="3"/>
  <c r="AM91" i="3"/>
  <c r="AN91" i="3"/>
  <c r="AO91" i="3"/>
  <c r="AP91" i="3"/>
  <c r="AH92" i="3"/>
  <c r="AI92" i="3"/>
  <c r="AJ92" i="3"/>
  <c r="AK92" i="3"/>
  <c r="AL92" i="3"/>
  <c r="AM92" i="3"/>
  <c r="AN92" i="3"/>
  <c r="AO92" i="3"/>
  <c r="AP92" i="3"/>
  <c r="AH93" i="3"/>
  <c r="AI93" i="3"/>
  <c r="AJ93" i="3"/>
  <c r="AK93" i="3"/>
  <c r="AL93" i="3"/>
  <c r="AM93" i="3"/>
  <c r="AN93" i="3"/>
  <c r="AO93" i="3"/>
  <c r="AP93" i="3"/>
  <c r="AH94" i="3"/>
  <c r="AI94" i="3"/>
  <c r="AJ94" i="3"/>
  <c r="AK94" i="3"/>
  <c r="AL94" i="3"/>
  <c r="AM94" i="3"/>
  <c r="AN94" i="3"/>
  <c r="AO94" i="3"/>
  <c r="AP94" i="3"/>
  <c r="AH95" i="3"/>
  <c r="AI95" i="3"/>
  <c r="AJ95" i="3"/>
  <c r="AK95" i="3"/>
  <c r="AL95" i="3"/>
  <c r="AM95" i="3"/>
  <c r="AN95" i="3"/>
  <c r="AO95" i="3"/>
  <c r="AP95" i="3"/>
  <c r="AH96" i="3"/>
  <c r="AI96" i="3"/>
  <c r="AJ96" i="3"/>
  <c r="AK96" i="3"/>
  <c r="AL96" i="3"/>
  <c r="AM96" i="3"/>
  <c r="AN96" i="3"/>
  <c r="AO96" i="3"/>
  <c r="AP96" i="3"/>
  <c r="AH97" i="3"/>
  <c r="AI97" i="3"/>
  <c r="AJ97" i="3"/>
  <c r="AK97" i="3"/>
  <c r="AL97" i="3"/>
  <c r="AM97" i="3"/>
  <c r="AN97" i="3"/>
  <c r="AO97" i="3"/>
  <c r="AP97" i="3"/>
  <c r="AH98" i="3"/>
  <c r="AI98" i="3"/>
  <c r="AJ98" i="3"/>
  <c r="AK98" i="3"/>
  <c r="AL98" i="3"/>
  <c r="AM98" i="3"/>
  <c r="AN98" i="3"/>
  <c r="AO98" i="3"/>
  <c r="AP98" i="3"/>
  <c r="AH99" i="3"/>
  <c r="AI99" i="3"/>
  <c r="AJ99" i="3"/>
  <c r="AK99" i="3"/>
  <c r="AL99" i="3"/>
  <c r="AM99" i="3"/>
  <c r="AN99" i="3"/>
  <c r="AO99" i="3"/>
  <c r="AP99" i="3"/>
  <c r="AH100" i="3"/>
  <c r="AI100" i="3"/>
  <c r="AJ100" i="3"/>
  <c r="AK100" i="3"/>
  <c r="AL100" i="3"/>
  <c r="AM100" i="3"/>
  <c r="AN100" i="3"/>
  <c r="AO100" i="3"/>
  <c r="AP100" i="3"/>
  <c r="AH101" i="3"/>
  <c r="AI101" i="3"/>
  <c r="AJ101" i="3"/>
  <c r="AK101" i="3"/>
  <c r="AL101" i="3"/>
  <c r="AM101" i="3"/>
  <c r="AN101" i="3"/>
  <c r="AO101" i="3"/>
  <c r="AP101" i="3"/>
  <c r="AH102" i="3"/>
  <c r="AI102" i="3"/>
  <c r="AJ102" i="3"/>
  <c r="AK102" i="3"/>
  <c r="AL102" i="3"/>
  <c r="AM102" i="3"/>
  <c r="AN102" i="3"/>
  <c r="AO102" i="3"/>
  <c r="AP102" i="3"/>
  <c r="AH103" i="3"/>
  <c r="AI103" i="3"/>
  <c r="AJ103" i="3"/>
  <c r="AK103" i="3"/>
  <c r="AL103" i="3"/>
  <c r="AM103" i="3"/>
  <c r="AN103" i="3"/>
  <c r="AO103" i="3"/>
  <c r="AP103" i="3"/>
  <c r="AH104" i="3"/>
  <c r="AI104" i="3"/>
  <c r="AJ104" i="3"/>
  <c r="AK104" i="3"/>
  <c r="AL104" i="3"/>
  <c r="AM104" i="3"/>
  <c r="AN104" i="3"/>
  <c r="AO104" i="3"/>
  <c r="AP104" i="3"/>
  <c r="AH105" i="3"/>
  <c r="AI105" i="3"/>
  <c r="AJ105" i="3"/>
  <c r="AK105" i="3"/>
  <c r="AL105" i="3"/>
  <c r="AM105" i="3"/>
  <c r="AN105" i="3"/>
  <c r="AO105" i="3"/>
  <c r="AP105" i="3"/>
  <c r="AH106" i="3"/>
  <c r="AI106" i="3"/>
  <c r="AJ106" i="3"/>
  <c r="AK106" i="3"/>
  <c r="AL106" i="3"/>
  <c r="AM106" i="3"/>
  <c r="AN106" i="3"/>
  <c r="AO106" i="3"/>
  <c r="AP106" i="3"/>
  <c r="AH107" i="3"/>
  <c r="AI107" i="3"/>
  <c r="AJ107" i="3"/>
  <c r="AK107" i="3"/>
  <c r="AL107" i="3"/>
  <c r="AM107" i="3"/>
  <c r="AN107" i="3"/>
  <c r="AO107" i="3"/>
  <c r="AP107" i="3"/>
  <c r="AH108" i="3"/>
  <c r="AI108" i="3"/>
  <c r="AJ108" i="3"/>
  <c r="AK108" i="3"/>
  <c r="AL108" i="3"/>
  <c r="AM108" i="3"/>
  <c r="AN108" i="3"/>
  <c r="AO108" i="3"/>
  <c r="AP108" i="3"/>
  <c r="AH109" i="3"/>
  <c r="AI109" i="3"/>
  <c r="AJ109" i="3"/>
  <c r="AK109" i="3"/>
  <c r="AL109" i="3"/>
  <c r="AM109" i="3"/>
  <c r="AN109" i="3"/>
  <c r="AO109" i="3"/>
  <c r="AP109" i="3"/>
  <c r="AH110" i="3"/>
  <c r="AI110" i="3"/>
  <c r="AJ110" i="3"/>
  <c r="AK110" i="3"/>
  <c r="AL110" i="3"/>
  <c r="AM110" i="3"/>
  <c r="AN110" i="3"/>
  <c r="AO110" i="3"/>
  <c r="AP110" i="3"/>
  <c r="AH111" i="3"/>
  <c r="AI111" i="3"/>
  <c r="AJ111" i="3"/>
  <c r="AK111" i="3"/>
  <c r="AL111" i="3"/>
  <c r="AM111" i="3"/>
  <c r="AN111" i="3"/>
  <c r="AO111" i="3"/>
  <c r="AP111" i="3"/>
  <c r="AH112" i="3"/>
  <c r="AI112" i="3"/>
  <c r="AJ112" i="3"/>
  <c r="AK112" i="3"/>
  <c r="AL112" i="3"/>
  <c r="AM112" i="3"/>
  <c r="AN112" i="3"/>
  <c r="AO112" i="3"/>
  <c r="AP112" i="3"/>
  <c r="AH113" i="3"/>
  <c r="AI113" i="3"/>
  <c r="AJ113" i="3"/>
  <c r="AK113" i="3"/>
  <c r="AL113" i="3"/>
  <c r="AM113" i="3"/>
  <c r="AN113" i="3"/>
  <c r="AO113" i="3"/>
  <c r="AP113" i="3"/>
  <c r="AH114" i="3"/>
  <c r="AI114" i="3"/>
  <c r="AJ114" i="3"/>
  <c r="AK114" i="3"/>
  <c r="AL114" i="3"/>
  <c r="AM114" i="3"/>
  <c r="AN114" i="3"/>
  <c r="AO114" i="3"/>
  <c r="AP114" i="3"/>
  <c r="AH115" i="3"/>
  <c r="AI115" i="3"/>
  <c r="AJ115" i="3"/>
  <c r="AK115" i="3"/>
  <c r="AL115" i="3"/>
  <c r="AM115" i="3"/>
  <c r="AN115" i="3"/>
  <c r="AO115" i="3"/>
  <c r="AP115" i="3"/>
  <c r="AH116" i="3"/>
  <c r="AI116" i="3"/>
  <c r="AJ116" i="3"/>
  <c r="AK116" i="3"/>
  <c r="AL116" i="3"/>
  <c r="AM116" i="3"/>
  <c r="AN116" i="3"/>
  <c r="AO116" i="3"/>
  <c r="AP116" i="3"/>
  <c r="AH117" i="3"/>
  <c r="AI117" i="3"/>
  <c r="AJ117" i="3"/>
  <c r="AK117" i="3"/>
  <c r="AL117" i="3"/>
  <c r="AM117" i="3"/>
  <c r="AN117" i="3"/>
  <c r="AO117" i="3"/>
  <c r="AP117" i="3"/>
  <c r="AH118" i="3"/>
  <c r="AI118" i="3"/>
  <c r="AJ118" i="3"/>
  <c r="AK118" i="3"/>
  <c r="AL118" i="3"/>
  <c r="AM118" i="3"/>
  <c r="AN118" i="3"/>
  <c r="AO118" i="3"/>
  <c r="AP118" i="3"/>
  <c r="AH119" i="3"/>
  <c r="AI119" i="3"/>
  <c r="AJ119" i="3"/>
  <c r="AK119" i="3"/>
  <c r="AL119" i="3"/>
  <c r="AM119" i="3"/>
  <c r="AN119" i="3"/>
  <c r="AO119" i="3"/>
  <c r="AP119" i="3"/>
  <c r="AH120" i="3"/>
  <c r="AI120" i="3"/>
  <c r="AJ120" i="3"/>
  <c r="AK120" i="3"/>
  <c r="AL120" i="3"/>
  <c r="AM120" i="3"/>
  <c r="AN120" i="3"/>
  <c r="AO120" i="3"/>
  <c r="AP120" i="3"/>
  <c r="AH121" i="3"/>
  <c r="AI121" i="3"/>
  <c r="AJ121" i="3"/>
  <c r="AK121" i="3"/>
  <c r="AL121" i="3"/>
  <c r="AM121" i="3"/>
  <c r="AN121" i="3"/>
  <c r="AO121" i="3"/>
  <c r="AP121" i="3"/>
  <c r="AH122" i="3"/>
  <c r="AI122" i="3"/>
  <c r="AJ122" i="3"/>
  <c r="AK122" i="3"/>
  <c r="AL122" i="3"/>
  <c r="AM122" i="3"/>
  <c r="AN122" i="3"/>
  <c r="AO122" i="3"/>
  <c r="AP122" i="3"/>
  <c r="AH123" i="3"/>
  <c r="AI123" i="3"/>
  <c r="AJ123" i="3"/>
  <c r="AK123" i="3"/>
  <c r="AL123" i="3"/>
  <c r="AM123" i="3"/>
  <c r="AN123" i="3"/>
  <c r="AO123" i="3"/>
  <c r="AP123" i="3"/>
  <c r="AH124" i="3"/>
  <c r="AI124" i="3"/>
  <c r="AJ124" i="3"/>
  <c r="AK124" i="3"/>
  <c r="AL124" i="3"/>
  <c r="AM124" i="3"/>
  <c r="AN124" i="3"/>
  <c r="AO124" i="3"/>
  <c r="AP124" i="3"/>
  <c r="AH125" i="3"/>
  <c r="AI125" i="3"/>
  <c r="AJ125" i="3"/>
  <c r="AK125" i="3"/>
  <c r="AL125" i="3"/>
  <c r="AM125" i="3"/>
  <c r="AN125" i="3"/>
  <c r="AO125" i="3"/>
  <c r="AP125" i="3"/>
  <c r="AH126" i="3"/>
  <c r="AI126" i="3"/>
  <c r="AJ126" i="3"/>
  <c r="AK126" i="3"/>
  <c r="AL126" i="3"/>
  <c r="AM126" i="3"/>
  <c r="AN126" i="3"/>
  <c r="AO126" i="3"/>
  <c r="AP126" i="3"/>
  <c r="AH127" i="3"/>
  <c r="AI127" i="3"/>
  <c r="AJ127" i="3"/>
  <c r="AK127" i="3"/>
  <c r="AL127" i="3"/>
  <c r="AM127" i="3"/>
  <c r="AN127" i="3"/>
  <c r="AO127" i="3"/>
  <c r="AP127" i="3"/>
  <c r="AH128" i="3"/>
  <c r="AI128" i="3"/>
  <c r="AJ128" i="3"/>
  <c r="AK128" i="3"/>
  <c r="AL128" i="3"/>
  <c r="AM128" i="3"/>
  <c r="AN128" i="3"/>
  <c r="AO128" i="3"/>
  <c r="AP128" i="3"/>
  <c r="AH129" i="3"/>
  <c r="AI129" i="3"/>
  <c r="AJ129" i="3"/>
  <c r="AK129" i="3"/>
  <c r="AL129" i="3"/>
  <c r="AM129" i="3"/>
  <c r="AN129" i="3"/>
  <c r="AO129" i="3"/>
  <c r="AP129" i="3"/>
  <c r="AH130" i="3"/>
  <c r="AI130" i="3"/>
  <c r="AJ130" i="3"/>
  <c r="AK130" i="3"/>
  <c r="AL130" i="3"/>
  <c r="AM130" i="3"/>
  <c r="AN130" i="3"/>
  <c r="AO130" i="3"/>
  <c r="AP130" i="3"/>
  <c r="AH131" i="3"/>
  <c r="AI131" i="3"/>
  <c r="AJ131" i="3"/>
  <c r="AK131" i="3"/>
  <c r="AL131" i="3"/>
  <c r="AM131" i="3"/>
  <c r="AN131" i="3"/>
  <c r="AO131" i="3"/>
  <c r="AP131" i="3"/>
  <c r="AH132" i="3"/>
  <c r="AI132" i="3"/>
  <c r="AJ132" i="3"/>
  <c r="AK132" i="3"/>
  <c r="AL132" i="3"/>
  <c r="AM132" i="3"/>
  <c r="AN132" i="3"/>
  <c r="AO132" i="3"/>
  <c r="AP132" i="3"/>
  <c r="AH133" i="3"/>
  <c r="AI133" i="3"/>
  <c r="AJ133" i="3"/>
  <c r="AK133" i="3"/>
  <c r="AL133" i="3"/>
  <c r="AM133" i="3"/>
  <c r="AN133" i="3"/>
  <c r="AO133" i="3"/>
  <c r="AP133" i="3"/>
  <c r="AH134" i="3"/>
  <c r="AI134" i="3"/>
  <c r="AJ134" i="3"/>
  <c r="AK134" i="3"/>
  <c r="AL134" i="3"/>
  <c r="AM134" i="3"/>
  <c r="AN134" i="3"/>
  <c r="AO134" i="3"/>
  <c r="AP134" i="3"/>
  <c r="AH135" i="3"/>
  <c r="AI135" i="3"/>
  <c r="AJ135" i="3"/>
  <c r="AK135" i="3"/>
  <c r="AL135" i="3"/>
  <c r="AM135" i="3"/>
  <c r="AN135" i="3"/>
  <c r="AO135" i="3"/>
  <c r="AP135" i="3"/>
  <c r="AH136" i="3"/>
  <c r="AI136" i="3"/>
  <c r="AJ136" i="3"/>
  <c r="AK136" i="3"/>
  <c r="AL136" i="3"/>
  <c r="AM136" i="3"/>
  <c r="AN136" i="3"/>
  <c r="AO136" i="3"/>
  <c r="AP136" i="3"/>
  <c r="AH137" i="3"/>
  <c r="AI137" i="3"/>
  <c r="AJ137" i="3"/>
  <c r="AK137" i="3"/>
  <c r="AL137" i="3"/>
  <c r="AM137" i="3"/>
  <c r="AN137" i="3"/>
  <c r="AO137" i="3"/>
  <c r="AP137" i="3"/>
  <c r="AH138" i="3"/>
  <c r="AI138" i="3"/>
  <c r="AJ138" i="3"/>
  <c r="AK138" i="3"/>
  <c r="AL138" i="3"/>
  <c r="AM138" i="3"/>
  <c r="AN138" i="3"/>
  <c r="AO138" i="3"/>
  <c r="AP138" i="3"/>
  <c r="AH139" i="3"/>
  <c r="AI139" i="3"/>
  <c r="AJ139" i="3"/>
  <c r="AK139" i="3"/>
  <c r="AL139" i="3"/>
  <c r="AM139" i="3"/>
  <c r="AN139" i="3"/>
  <c r="AO139" i="3"/>
  <c r="AP139" i="3"/>
  <c r="AH140" i="3"/>
  <c r="AI140" i="3"/>
  <c r="AJ140" i="3"/>
  <c r="AK140" i="3"/>
  <c r="AL140" i="3"/>
  <c r="AM140" i="3"/>
  <c r="AN140" i="3"/>
  <c r="AO140" i="3"/>
  <c r="AP140" i="3"/>
  <c r="AH141" i="3"/>
  <c r="AI141" i="3"/>
  <c r="AJ141" i="3"/>
  <c r="AK141" i="3"/>
  <c r="AL141" i="3"/>
  <c r="AM141" i="3"/>
  <c r="AN141" i="3"/>
  <c r="AO141" i="3"/>
  <c r="AP141" i="3"/>
  <c r="AH142" i="3"/>
  <c r="AI142" i="3"/>
  <c r="AJ142" i="3"/>
  <c r="AK142" i="3"/>
  <c r="AL142" i="3"/>
  <c r="AM142" i="3"/>
  <c r="AN142" i="3"/>
  <c r="AO142" i="3"/>
  <c r="AP142" i="3"/>
  <c r="AH143" i="3"/>
  <c r="AI143" i="3"/>
  <c r="AJ143" i="3"/>
  <c r="AK143" i="3"/>
  <c r="AL143" i="3"/>
  <c r="AM143" i="3"/>
  <c r="AN143" i="3"/>
  <c r="AO143" i="3"/>
  <c r="AP143" i="3"/>
  <c r="AH144" i="3"/>
  <c r="AI144" i="3"/>
  <c r="AJ144" i="3"/>
  <c r="AK144" i="3"/>
  <c r="AL144" i="3"/>
  <c r="AM144" i="3"/>
  <c r="AN144" i="3"/>
  <c r="AO144" i="3"/>
  <c r="AP144" i="3"/>
  <c r="AH145" i="3"/>
  <c r="AI145" i="3"/>
  <c r="AJ145" i="3"/>
  <c r="AK145" i="3"/>
  <c r="AL145" i="3"/>
  <c r="AM145" i="3"/>
  <c r="AN145" i="3"/>
  <c r="AO145" i="3"/>
  <c r="AP145" i="3"/>
  <c r="AH146" i="3"/>
  <c r="AI146" i="3"/>
  <c r="AJ146" i="3"/>
  <c r="AK146" i="3"/>
  <c r="AL146" i="3"/>
  <c r="AM146" i="3"/>
  <c r="AN146" i="3"/>
  <c r="AO146" i="3"/>
  <c r="AP146" i="3"/>
  <c r="AH147" i="3"/>
  <c r="AI147" i="3"/>
  <c r="AJ147" i="3"/>
  <c r="AK147" i="3"/>
  <c r="AL147" i="3"/>
  <c r="AM147" i="3"/>
  <c r="AN147" i="3"/>
  <c r="AO147" i="3"/>
  <c r="AP147" i="3"/>
  <c r="AH148" i="3"/>
  <c r="AI148" i="3"/>
  <c r="AJ148" i="3"/>
  <c r="AK148" i="3"/>
  <c r="AL148" i="3"/>
  <c r="AM148" i="3"/>
  <c r="AN148" i="3"/>
  <c r="AO148" i="3"/>
  <c r="AP148" i="3"/>
  <c r="AH149" i="3"/>
  <c r="AI149" i="3"/>
  <c r="AJ149" i="3"/>
  <c r="AK149" i="3"/>
  <c r="AL149" i="3"/>
  <c r="AM149" i="3"/>
  <c r="AN149" i="3"/>
  <c r="AO149" i="3"/>
  <c r="AP149" i="3"/>
  <c r="AH150" i="3"/>
  <c r="AI150" i="3"/>
  <c r="AJ150" i="3"/>
  <c r="AK150" i="3"/>
  <c r="AL150" i="3"/>
  <c r="AM150" i="3"/>
  <c r="AN150" i="3"/>
  <c r="AO150" i="3"/>
  <c r="AP150" i="3"/>
  <c r="AH151" i="3"/>
  <c r="AI151" i="3"/>
  <c r="AJ151" i="3"/>
  <c r="AK151" i="3"/>
  <c r="AL151" i="3"/>
  <c r="AM151" i="3"/>
  <c r="AN151" i="3"/>
  <c r="AO151" i="3"/>
  <c r="AP151" i="3"/>
  <c r="AH152" i="3"/>
  <c r="AI152" i="3"/>
  <c r="AJ152" i="3"/>
  <c r="AK152" i="3"/>
  <c r="AL152" i="3"/>
  <c r="AM152" i="3"/>
  <c r="AN152" i="3"/>
  <c r="AO152" i="3"/>
  <c r="AP152" i="3"/>
  <c r="AH153" i="3"/>
  <c r="AI153" i="3"/>
  <c r="AJ153" i="3"/>
  <c r="AK153" i="3"/>
  <c r="AL153" i="3"/>
  <c r="AM153" i="3"/>
  <c r="AN153" i="3"/>
  <c r="AO153" i="3"/>
  <c r="AP153" i="3"/>
  <c r="AH154" i="3"/>
  <c r="AI154" i="3"/>
  <c r="AJ154" i="3"/>
  <c r="AK154" i="3"/>
  <c r="AL154" i="3"/>
  <c r="AM154" i="3"/>
  <c r="AN154" i="3"/>
  <c r="AO154" i="3"/>
  <c r="AP154" i="3"/>
  <c r="AH155" i="3"/>
  <c r="AI155" i="3"/>
  <c r="AJ155" i="3"/>
  <c r="AK155" i="3"/>
  <c r="AL155" i="3"/>
  <c r="AM155" i="3"/>
  <c r="AN155" i="3"/>
  <c r="AO155" i="3"/>
  <c r="AP155" i="3"/>
  <c r="AH156" i="3"/>
  <c r="AI156" i="3"/>
  <c r="AJ156" i="3"/>
  <c r="AK156" i="3"/>
  <c r="AL156" i="3"/>
  <c r="AM156" i="3"/>
  <c r="AN156" i="3"/>
  <c r="AO156" i="3"/>
  <c r="AP156" i="3"/>
  <c r="AH157" i="3"/>
  <c r="AI157" i="3"/>
  <c r="AJ157" i="3"/>
  <c r="AK157" i="3"/>
  <c r="AL157" i="3"/>
  <c r="AM157" i="3"/>
  <c r="AN157" i="3"/>
  <c r="AO157" i="3"/>
  <c r="AP157" i="3"/>
  <c r="AH158" i="3"/>
  <c r="AI158" i="3"/>
  <c r="AJ158" i="3"/>
  <c r="AK158" i="3"/>
  <c r="AL158" i="3"/>
  <c r="AM158" i="3"/>
  <c r="AN158" i="3"/>
  <c r="AO158" i="3"/>
  <c r="AP158" i="3"/>
  <c r="AH159" i="3"/>
  <c r="AI159" i="3"/>
  <c r="AJ159" i="3"/>
  <c r="AK159" i="3"/>
  <c r="AL159" i="3"/>
  <c r="AM159" i="3"/>
  <c r="AN159" i="3"/>
  <c r="AO159" i="3"/>
  <c r="AP159" i="3"/>
  <c r="AH160" i="3"/>
  <c r="AI160" i="3"/>
  <c r="AJ160" i="3"/>
  <c r="AK160" i="3"/>
  <c r="AL160" i="3"/>
  <c r="AM160" i="3"/>
  <c r="AN160" i="3"/>
  <c r="AO160" i="3"/>
  <c r="AP160" i="3"/>
  <c r="AH161" i="3"/>
  <c r="AI161" i="3"/>
  <c r="AJ161" i="3"/>
  <c r="AK161" i="3"/>
  <c r="AL161" i="3"/>
  <c r="AM161" i="3"/>
  <c r="AN161" i="3"/>
  <c r="AO161" i="3"/>
  <c r="AP161" i="3"/>
  <c r="AH162" i="3"/>
  <c r="AI162" i="3"/>
  <c r="AJ162" i="3"/>
  <c r="AK162" i="3"/>
  <c r="AL162" i="3"/>
  <c r="AM162" i="3"/>
  <c r="AN162" i="3"/>
  <c r="AO162" i="3"/>
  <c r="AP162" i="3"/>
  <c r="AH163" i="3"/>
  <c r="AI163" i="3"/>
  <c r="AJ163" i="3"/>
  <c r="AK163" i="3"/>
  <c r="AL163" i="3"/>
  <c r="AM163" i="3"/>
  <c r="AN163" i="3"/>
  <c r="AO163" i="3"/>
  <c r="AP163" i="3"/>
  <c r="AH164" i="3"/>
  <c r="AI164" i="3"/>
  <c r="AJ164" i="3"/>
  <c r="AK164" i="3"/>
  <c r="AL164" i="3"/>
  <c r="AM164" i="3"/>
  <c r="AN164" i="3"/>
  <c r="AO164" i="3"/>
  <c r="AP164" i="3"/>
  <c r="AH165" i="3"/>
  <c r="AI165" i="3"/>
  <c r="AJ165" i="3"/>
  <c r="AK165" i="3"/>
  <c r="AL165" i="3"/>
  <c r="AM165" i="3"/>
  <c r="AN165" i="3"/>
  <c r="AO165" i="3"/>
  <c r="AP165" i="3"/>
  <c r="AH166" i="3"/>
  <c r="AI166" i="3"/>
  <c r="AJ166" i="3"/>
  <c r="AK166" i="3"/>
  <c r="AL166" i="3"/>
  <c r="AM166" i="3"/>
  <c r="AN166" i="3"/>
  <c r="AO166" i="3"/>
  <c r="AP166" i="3"/>
  <c r="AH167" i="3"/>
  <c r="AI167" i="3"/>
  <c r="AJ167" i="3"/>
  <c r="AK167" i="3"/>
  <c r="AL167" i="3"/>
  <c r="AM167" i="3"/>
  <c r="AN167" i="3"/>
  <c r="AO167" i="3"/>
  <c r="AP167" i="3"/>
  <c r="AH168" i="3"/>
  <c r="AI168" i="3"/>
  <c r="AJ168" i="3"/>
  <c r="AK168" i="3"/>
  <c r="AL168" i="3"/>
  <c r="AM168" i="3"/>
  <c r="AN168" i="3"/>
  <c r="AO168" i="3"/>
  <c r="AP168" i="3"/>
  <c r="AH169" i="3"/>
  <c r="AI169" i="3"/>
  <c r="AJ169" i="3"/>
  <c r="AK169" i="3"/>
  <c r="AL169" i="3"/>
  <c r="AM169" i="3"/>
  <c r="AN169" i="3"/>
  <c r="AO169" i="3"/>
  <c r="AP169" i="3"/>
  <c r="AH170" i="3"/>
  <c r="AI170" i="3"/>
  <c r="AJ170" i="3"/>
  <c r="AK170" i="3"/>
  <c r="AL170" i="3"/>
  <c r="AM170" i="3"/>
  <c r="AN170" i="3"/>
  <c r="AO170" i="3"/>
  <c r="AP170" i="3"/>
  <c r="AH171" i="3"/>
  <c r="AI171" i="3"/>
  <c r="AJ171" i="3"/>
  <c r="AK171" i="3"/>
  <c r="AL171" i="3"/>
  <c r="AM171" i="3"/>
  <c r="AN171" i="3"/>
  <c r="AO171" i="3"/>
  <c r="AP171" i="3"/>
  <c r="AH172" i="3"/>
  <c r="AI172" i="3"/>
  <c r="AJ172" i="3"/>
  <c r="AK172" i="3"/>
  <c r="AL172" i="3"/>
  <c r="AM172" i="3"/>
  <c r="AN172" i="3"/>
  <c r="AO172" i="3"/>
  <c r="AP172" i="3"/>
  <c r="AH173" i="3"/>
  <c r="AI173" i="3"/>
  <c r="AJ173" i="3"/>
  <c r="AK173" i="3"/>
  <c r="AL173" i="3"/>
  <c r="AM173" i="3"/>
  <c r="AN173" i="3"/>
  <c r="AO173" i="3"/>
  <c r="AP173" i="3"/>
  <c r="AH174" i="3"/>
  <c r="AI174" i="3"/>
  <c r="AJ174" i="3"/>
  <c r="AK174" i="3"/>
  <c r="AL174" i="3"/>
  <c r="AM174" i="3"/>
  <c r="AN174" i="3"/>
  <c r="AO174" i="3"/>
  <c r="AP174" i="3"/>
  <c r="AH175" i="3"/>
  <c r="AI175" i="3"/>
  <c r="AJ175" i="3"/>
  <c r="AK175" i="3"/>
  <c r="AL175" i="3"/>
  <c r="AM175" i="3"/>
  <c r="AN175" i="3"/>
  <c r="AO175" i="3"/>
  <c r="AP175" i="3"/>
  <c r="AH176" i="3"/>
  <c r="AI176" i="3"/>
  <c r="AJ176" i="3"/>
  <c r="AK176" i="3"/>
  <c r="AL176" i="3"/>
  <c r="AM176" i="3"/>
  <c r="AN176" i="3"/>
  <c r="AO176" i="3"/>
  <c r="AP176" i="3"/>
  <c r="AH177" i="3"/>
  <c r="AI177" i="3"/>
  <c r="AJ177" i="3"/>
  <c r="AK177" i="3"/>
  <c r="AL177" i="3"/>
  <c r="AM177" i="3"/>
  <c r="AN177" i="3"/>
  <c r="AO177" i="3"/>
  <c r="AP177" i="3"/>
  <c r="AH178" i="3"/>
  <c r="AI178" i="3"/>
  <c r="AJ178" i="3"/>
  <c r="AK178" i="3"/>
  <c r="AL178" i="3"/>
  <c r="AM178" i="3"/>
  <c r="AN178" i="3"/>
  <c r="AO178" i="3"/>
  <c r="AP178" i="3"/>
  <c r="AH179" i="3"/>
  <c r="AI179" i="3"/>
  <c r="AJ179" i="3"/>
  <c r="AK179" i="3"/>
  <c r="AL179" i="3"/>
  <c r="AM179" i="3"/>
  <c r="AN179" i="3"/>
  <c r="AO179" i="3"/>
  <c r="AP179" i="3"/>
  <c r="AH180" i="3"/>
  <c r="AI180" i="3"/>
  <c r="AJ180" i="3"/>
  <c r="AK180" i="3"/>
  <c r="AL180" i="3"/>
  <c r="AM180" i="3"/>
  <c r="AN180" i="3"/>
  <c r="AO180" i="3"/>
  <c r="AP180" i="3"/>
  <c r="AH181" i="3"/>
  <c r="AI181" i="3"/>
  <c r="AJ181" i="3"/>
  <c r="AK181" i="3"/>
  <c r="AL181" i="3"/>
  <c r="AM181" i="3"/>
  <c r="AN181" i="3"/>
  <c r="AO181" i="3"/>
  <c r="AP181" i="3"/>
  <c r="AH182" i="3"/>
  <c r="AI182" i="3"/>
  <c r="AJ182" i="3"/>
  <c r="AK182" i="3"/>
  <c r="AL182" i="3"/>
  <c r="AM182" i="3"/>
  <c r="AN182" i="3"/>
  <c r="AO182" i="3"/>
  <c r="AP182" i="3"/>
  <c r="AH183" i="3"/>
  <c r="AI183" i="3"/>
  <c r="AJ183" i="3"/>
  <c r="AK183" i="3"/>
  <c r="AL183" i="3"/>
  <c r="AM183" i="3"/>
  <c r="AN183" i="3"/>
  <c r="AO183" i="3"/>
  <c r="AP183" i="3"/>
  <c r="AH184" i="3"/>
  <c r="AI184" i="3"/>
  <c r="AJ184" i="3"/>
  <c r="AK184" i="3"/>
  <c r="AL184" i="3"/>
  <c r="AM184" i="3"/>
  <c r="AN184" i="3"/>
  <c r="AO184" i="3"/>
  <c r="AP184" i="3"/>
  <c r="AH185" i="3"/>
  <c r="AI185" i="3"/>
  <c r="AJ185" i="3"/>
  <c r="AK185" i="3"/>
  <c r="AL185" i="3"/>
  <c r="AM185" i="3"/>
  <c r="AN185" i="3"/>
  <c r="AO185" i="3"/>
  <c r="AP185" i="3"/>
  <c r="AH186" i="3"/>
  <c r="AI186" i="3"/>
  <c r="AJ186" i="3"/>
  <c r="AK186" i="3"/>
  <c r="AL186" i="3"/>
  <c r="AM186" i="3"/>
  <c r="AN186" i="3"/>
  <c r="AO186" i="3"/>
  <c r="AP186" i="3"/>
  <c r="AH187" i="3"/>
  <c r="AI187" i="3"/>
  <c r="AJ187" i="3"/>
  <c r="AK187" i="3"/>
  <c r="AL187" i="3"/>
  <c r="AM187" i="3"/>
  <c r="AN187" i="3"/>
  <c r="AO187" i="3"/>
  <c r="AP187" i="3"/>
  <c r="AH188" i="3"/>
  <c r="AI188" i="3"/>
  <c r="AJ188" i="3"/>
  <c r="AK188" i="3"/>
  <c r="AL188" i="3"/>
  <c r="AM188" i="3"/>
  <c r="AN188" i="3"/>
  <c r="AO188" i="3"/>
  <c r="AP188" i="3"/>
  <c r="AH189" i="3"/>
  <c r="AI189" i="3"/>
  <c r="AJ189" i="3"/>
  <c r="AK189" i="3"/>
  <c r="AL189" i="3"/>
  <c r="AM189" i="3"/>
  <c r="AN189" i="3"/>
  <c r="AO189" i="3"/>
  <c r="AP189" i="3"/>
  <c r="AH190" i="3"/>
  <c r="AI190" i="3"/>
  <c r="AJ190" i="3"/>
  <c r="AK190" i="3"/>
  <c r="AL190" i="3"/>
  <c r="AM190" i="3"/>
  <c r="AN190" i="3"/>
  <c r="AO190" i="3"/>
  <c r="AP190" i="3"/>
  <c r="AH191" i="3"/>
  <c r="AI191" i="3"/>
  <c r="AJ191" i="3"/>
  <c r="AK191" i="3"/>
  <c r="AL191" i="3"/>
  <c r="AM191" i="3"/>
  <c r="AN191" i="3"/>
  <c r="AO191" i="3"/>
  <c r="AP191" i="3"/>
  <c r="AH192" i="3"/>
  <c r="AI192" i="3"/>
  <c r="AJ192" i="3"/>
  <c r="AK192" i="3"/>
  <c r="AL192" i="3"/>
  <c r="AM192" i="3"/>
  <c r="AN192" i="3"/>
  <c r="AO192" i="3"/>
  <c r="AP192" i="3"/>
  <c r="AH193" i="3"/>
  <c r="AI193" i="3"/>
  <c r="AJ193" i="3"/>
  <c r="AK193" i="3"/>
  <c r="AL193" i="3"/>
  <c r="AM193" i="3"/>
  <c r="AN193" i="3"/>
  <c r="AO193" i="3"/>
  <c r="AP193" i="3"/>
  <c r="AH194" i="3"/>
  <c r="AI194" i="3"/>
  <c r="AJ194" i="3"/>
  <c r="AK194" i="3"/>
  <c r="AL194" i="3"/>
  <c r="AM194" i="3"/>
  <c r="AN194" i="3"/>
  <c r="AO194" i="3"/>
  <c r="AP194" i="3"/>
  <c r="AH195" i="3"/>
  <c r="AI195" i="3"/>
  <c r="AJ195" i="3"/>
  <c r="AK195" i="3"/>
  <c r="AL195" i="3"/>
  <c r="AM195" i="3"/>
  <c r="AN195" i="3"/>
  <c r="AO195" i="3"/>
  <c r="AP195" i="3"/>
  <c r="AH196" i="3"/>
  <c r="AI196" i="3"/>
  <c r="AJ196" i="3"/>
  <c r="AK196" i="3"/>
  <c r="AL196" i="3"/>
  <c r="AM196" i="3"/>
  <c r="AN196" i="3"/>
  <c r="AO196" i="3"/>
  <c r="AP196" i="3"/>
  <c r="AH197" i="3"/>
  <c r="AI197" i="3"/>
  <c r="AJ197" i="3"/>
  <c r="AK197" i="3"/>
  <c r="AL197" i="3"/>
  <c r="AM197" i="3"/>
  <c r="AN197" i="3"/>
  <c r="AO197" i="3"/>
  <c r="AP197" i="3"/>
  <c r="AH198" i="3"/>
  <c r="AI198" i="3"/>
  <c r="AJ198" i="3"/>
  <c r="AK198" i="3"/>
  <c r="AL198" i="3"/>
  <c r="AM198" i="3"/>
  <c r="AN198" i="3"/>
  <c r="AO198" i="3"/>
  <c r="AP198" i="3"/>
  <c r="AH199" i="3"/>
  <c r="AI199" i="3"/>
  <c r="AJ199" i="3"/>
  <c r="AK199" i="3"/>
  <c r="AL199" i="3"/>
  <c r="AM199" i="3"/>
  <c r="AN199" i="3"/>
  <c r="AO199" i="3"/>
  <c r="AP199" i="3"/>
  <c r="AH200" i="3"/>
  <c r="AI200" i="3"/>
  <c r="AJ200" i="3"/>
  <c r="AK200" i="3"/>
  <c r="AL200" i="3"/>
  <c r="AM200" i="3"/>
  <c r="AN200" i="3"/>
  <c r="AO200" i="3"/>
  <c r="AP200" i="3"/>
  <c r="AG5" i="3"/>
  <c r="AG6" i="3"/>
  <c r="AG7" i="3"/>
  <c r="AG8" i="3"/>
  <c r="AG9" i="3"/>
  <c r="AG10" i="3"/>
  <c r="AG11" i="3"/>
  <c r="AG12" i="3"/>
  <c r="AG13" i="3"/>
  <c r="AG14" i="3"/>
  <c r="AG15" i="3"/>
  <c r="AG16" i="3"/>
  <c r="AG17" i="3"/>
  <c r="AG18" i="3"/>
  <c r="AG19" i="3"/>
  <c r="AG20" i="3"/>
  <c r="AG21" i="3"/>
  <c r="AG22" i="3"/>
  <c r="AG23" i="3"/>
  <c r="AG24" i="3"/>
  <c r="AG25" i="3"/>
  <c r="AG26" i="3"/>
  <c r="AG27" i="3"/>
  <c r="AG28" i="3"/>
  <c r="AG29" i="3"/>
  <c r="AG30" i="3"/>
  <c r="AG31" i="3"/>
  <c r="AG32" i="3"/>
  <c r="AG33" i="3"/>
  <c r="AG34" i="3"/>
  <c r="AG35" i="3"/>
  <c r="AG36" i="3"/>
  <c r="AG37" i="3"/>
  <c r="AG38" i="3"/>
  <c r="AG39" i="3"/>
  <c r="AG40" i="3"/>
  <c r="AG41" i="3"/>
  <c r="AG42" i="3"/>
  <c r="AG43" i="3"/>
  <c r="AG44" i="3"/>
  <c r="AG45" i="3"/>
  <c r="AG46" i="3"/>
  <c r="AG47" i="3"/>
  <c r="AG48" i="3"/>
  <c r="AG49" i="3"/>
  <c r="AG50" i="3"/>
  <c r="AG51" i="3"/>
  <c r="AG52" i="3"/>
  <c r="AG53" i="3"/>
  <c r="AG54" i="3"/>
  <c r="AG55" i="3"/>
  <c r="AG56" i="3"/>
  <c r="AG57" i="3"/>
  <c r="AG58" i="3"/>
  <c r="AG59" i="3"/>
  <c r="AG60" i="3"/>
  <c r="AG61" i="3"/>
  <c r="AG62" i="3"/>
  <c r="AG63" i="3"/>
  <c r="AG64" i="3"/>
  <c r="AG65" i="3"/>
  <c r="AG66" i="3"/>
  <c r="AG67" i="3"/>
  <c r="AG68" i="3"/>
  <c r="AG69" i="3"/>
  <c r="AG70" i="3"/>
  <c r="AG71" i="3"/>
  <c r="AG72" i="3"/>
  <c r="AG73" i="3"/>
  <c r="AG74" i="3"/>
  <c r="AG75" i="3"/>
  <c r="AG76" i="3"/>
  <c r="AG77" i="3"/>
  <c r="AG78" i="3"/>
  <c r="AG79" i="3"/>
  <c r="AG80" i="3"/>
  <c r="AG81" i="3"/>
  <c r="AG82" i="3"/>
  <c r="AG83" i="3"/>
  <c r="AG84" i="3"/>
  <c r="AG85" i="3"/>
  <c r="AG86" i="3"/>
  <c r="AG87" i="3"/>
  <c r="AG88" i="3"/>
  <c r="AG89" i="3"/>
  <c r="AG90" i="3"/>
  <c r="AG91" i="3"/>
  <c r="AG92" i="3"/>
  <c r="AG93" i="3"/>
  <c r="AG94" i="3"/>
  <c r="AG95" i="3"/>
  <c r="AG96" i="3"/>
  <c r="AG97" i="3"/>
  <c r="AG98" i="3"/>
  <c r="AG99" i="3"/>
  <c r="AG100" i="3"/>
  <c r="AG101" i="3"/>
  <c r="AG102" i="3"/>
  <c r="AG103" i="3"/>
  <c r="AG104" i="3"/>
  <c r="AG105" i="3"/>
  <c r="AG106" i="3"/>
  <c r="AG107" i="3"/>
  <c r="AG108" i="3"/>
  <c r="AG109" i="3"/>
  <c r="AG110" i="3"/>
  <c r="AG111" i="3"/>
  <c r="AG112" i="3"/>
  <c r="AG113" i="3"/>
  <c r="AG114" i="3"/>
  <c r="AG115" i="3"/>
  <c r="AG116" i="3"/>
  <c r="AG117" i="3"/>
  <c r="AG118" i="3"/>
  <c r="AG119" i="3"/>
  <c r="AG120" i="3"/>
  <c r="AG121" i="3"/>
  <c r="AG122" i="3"/>
  <c r="AG123" i="3"/>
  <c r="AG124" i="3"/>
  <c r="AG125" i="3"/>
  <c r="AG126" i="3"/>
  <c r="AG127" i="3"/>
  <c r="AG128" i="3"/>
  <c r="AG129" i="3"/>
  <c r="AG130" i="3"/>
  <c r="AG131" i="3"/>
  <c r="AG132" i="3"/>
  <c r="AG133" i="3"/>
  <c r="AG134" i="3"/>
  <c r="AG135" i="3"/>
  <c r="AG136" i="3"/>
  <c r="AG137" i="3"/>
  <c r="AG138" i="3"/>
  <c r="AG139" i="3"/>
  <c r="AG140" i="3"/>
  <c r="AG141" i="3"/>
  <c r="AG142" i="3"/>
  <c r="AG143" i="3"/>
  <c r="AG144" i="3"/>
  <c r="AG145" i="3"/>
  <c r="AG146" i="3"/>
  <c r="AG147" i="3"/>
  <c r="AG148" i="3"/>
  <c r="AG149" i="3"/>
  <c r="AG150" i="3"/>
  <c r="AG151" i="3"/>
  <c r="AG152" i="3"/>
  <c r="AG153" i="3"/>
  <c r="AG154" i="3"/>
  <c r="AG155" i="3"/>
  <c r="AG156" i="3"/>
  <c r="AG157" i="3"/>
  <c r="AG158" i="3"/>
  <c r="AG159" i="3"/>
  <c r="AG160" i="3"/>
  <c r="AG161" i="3"/>
  <c r="AG162" i="3"/>
  <c r="AG163" i="3"/>
  <c r="AG164" i="3"/>
  <c r="AG165" i="3"/>
  <c r="AG166" i="3"/>
  <c r="AG167" i="3"/>
  <c r="AG168" i="3"/>
  <c r="AG169" i="3"/>
  <c r="AG170" i="3"/>
  <c r="AG171" i="3"/>
  <c r="AG172" i="3"/>
  <c r="AG173" i="3"/>
  <c r="AG174" i="3"/>
  <c r="AG175" i="3"/>
  <c r="AG176" i="3"/>
  <c r="AG177" i="3"/>
  <c r="AG178" i="3"/>
  <c r="AG179" i="3"/>
  <c r="AG180" i="3"/>
  <c r="AG181" i="3"/>
  <c r="AG182" i="3"/>
  <c r="AG183" i="3"/>
  <c r="AG184" i="3"/>
  <c r="AG185" i="3"/>
  <c r="AG186" i="3"/>
  <c r="AG187" i="3"/>
  <c r="AG188" i="3"/>
  <c r="AG189" i="3"/>
  <c r="AG190" i="3"/>
  <c r="AG191" i="3"/>
  <c r="AG192" i="3"/>
  <c r="AG193" i="3"/>
  <c r="AG194" i="3"/>
  <c r="AG195" i="3"/>
  <c r="AG196" i="3"/>
  <c r="AG197" i="3"/>
  <c r="AG198" i="3"/>
  <c r="AG199" i="3"/>
  <c r="AG200" i="3"/>
  <c r="AG4" i="3"/>
  <c r="AF5" i="3"/>
  <c r="AF6" i="3"/>
  <c r="AF7" i="3"/>
  <c r="AF8" i="3"/>
  <c r="AF9" i="3"/>
  <c r="AF10" i="3"/>
  <c r="AF11" i="3"/>
  <c r="AF12" i="3"/>
  <c r="AF13" i="3"/>
  <c r="AF14" i="3"/>
  <c r="AF15" i="3"/>
  <c r="AF16" i="3"/>
  <c r="AF17" i="3"/>
  <c r="AF18" i="3"/>
  <c r="AF19" i="3"/>
  <c r="AF20" i="3"/>
  <c r="AF21" i="3"/>
  <c r="AF22" i="3"/>
  <c r="AF23" i="3"/>
  <c r="AF24" i="3"/>
  <c r="AF25" i="3"/>
  <c r="AF26" i="3"/>
  <c r="AF27" i="3"/>
  <c r="AF28" i="3"/>
  <c r="AF29" i="3"/>
  <c r="AF30" i="3"/>
  <c r="AF31" i="3"/>
  <c r="AF32" i="3"/>
  <c r="AF33" i="3"/>
  <c r="AF34" i="3"/>
  <c r="AF35" i="3"/>
  <c r="AF36" i="3"/>
  <c r="AF37" i="3"/>
  <c r="AF38" i="3"/>
  <c r="AF39" i="3"/>
  <c r="AF40" i="3"/>
  <c r="AF41" i="3"/>
  <c r="AF42" i="3"/>
  <c r="AF43" i="3"/>
  <c r="AF44" i="3"/>
  <c r="AF45" i="3"/>
  <c r="AF46" i="3"/>
  <c r="AF47" i="3"/>
  <c r="AF48" i="3"/>
  <c r="AF49" i="3"/>
  <c r="AF50" i="3"/>
  <c r="AF51" i="3"/>
  <c r="AF52" i="3"/>
  <c r="AF53" i="3"/>
  <c r="AF54" i="3"/>
  <c r="AF55" i="3"/>
  <c r="AF56" i="3"/>
  <c r="AF57" i="3"/>
  <c r="AF58" i="3"/>
  <c r="AF59" i="3"/>
  <c r="AF60" i="3"/>
  <c r="AF61" i="3"/>
  <c r="AF62" i="3"/>
  <c r="AF63" i="3"/>
  <c r="AF64" i="3"/>
  <c r="AF65" i="3"/>
  <c r="AF66" i="3"/>
  <c r="AF67" i="3"/>
  <c r="AF68" i="3"/>
  <c r="AF69" i="3"/>
  <c r="AF70" i="3"/>
  <c r="AF71" i="3"/>
  <c r="AF72" i="3"/>
  <c r="AF73" i="3"/>
  <c r="AF74" i="3"/>
  <c r="AF75" i="3"/>
  <c r="AF76" i="3"/>
  <c r="AF77" i="3"/>
  <c r="AF78" i="3"/>
  <c r="AF79" i="3"/>
  <c r="AF80" i="3"/>
  <c r="AF81" i="3"/>
  <c r="AF82" i="3"/>
  <c r="AF83" i="3"/>
  <c r="AF84" i="3"/>
  <c r="AF85" i="3"/>
  <c r="AF86" i="3"/>
  <c r="AF87" i="3"/>
  <c r="AF88" i="3"/>
  <c r="AF89" i="3"/>
  <c r="AF90" i="3"/>
  <c r="AF91" i="3"/>
  <c r="AF92" i="3"/>
  <c r="AF93" i="3"/>
  <c r="AF94" i="3"/>
  <c r="AF95" i="3"/>
  <c r="AF96" i="3"/>
  <c r="AF97" i="3"/>
  <c r="AF98" i="3"/>
  <c r="AF99" i="3"/>
  <c r="AF100" i="3"/>
  <c r="AF101" i="3"/>
  <c r="AF102" i="3"/>
  <c r="AF103" i="3"/>
  <c r="AF104" i="3"/>
  <c r="AF105" i="3"/>
  <c r="AF106" i="3"/>
  <c r="AF107" i="3"/>
  <c r="AF108" i="3"/>
  <c r="AF109" i="3"/>
  <c r="AF110" i="3"/>
  <c r="AF111" i="3"/>
  <c r="AF112" i="3"/>
  <c r="AF113" i="3"/>
  <c r="AF114" i="3"/>
  <c r="AF115" i="3"/>
  <c r="AF116" i="3"/>
  <c r="AF117" i="3"/>
  <c r="AF118" i="3"/>
  <c r="AF119" i="3"/>
  <c r="AF120" i="3"/>
  <c r="AF121" i="3"/>
  <c r="AF122" i="3"/>
  <c r="AF123" i="3"/>
  <c r="AF124" i="3"/>
  <c r="AF125" i="3"/>
  <c r="AF126" i="3"/>
  <c r="AF127" i="3"/>
  <c r="AF128" i="3"/>
  <c r="AF129" i="3"/>
  <c r="AF130" i="3"/>
  <c r="AF131" i="3"/>
  <c r="AF132" i="3"/>
  <c r="AF133" i="3"/>
  <c r="AF134" i="3"/>
  <c r="AF135" i="3"/>
  <c r="AF136" i="3"/>
  <c r="AF137" i="3"/>
  <c r="AF138" i="3"/>
  <c r="AF139" i="3"/>
  <c r="AF140" i="3"/>
  <c r="AF141" i="3"/>
  <c r="AF142" i="3"/>
  <c r="AF143" i="3"/>
  <c r="AF144" i="3"/>
  <c r="AF145" i="3"/>
  <c r="AF146" i="3"/>
  <c r="AF147" i="3"/>
  <c r="AF148" i="3"/>
  <c r="AF149" i="3"/>
  <c r="AF150" i="3"/>
  <c r="AF151" i="3"/>
  <c r="AF152" i="3"/>
  <c r="AF153" i="3"/>
  <c r="AF154" i="3"/>
  <c r="AF155" i="3"/>
  <c r="AF156" i="3"/>
  <c r="AF157" i="3"/>
  <c r="AF158" i="3"/>
  <c r="AF159" i="3"/>
  <c r="AF160" i="3"/>
  <c r="AF161" i="3"/>
  <c r="AF162" i="3"/>
  <c r="AF163" i="3"/>
  <c r="AF164" i="3"/>
  <c r="AF165" i="3"/>
  <c r="AF166" i="3"/>
  <c r="AF167" i="3"/>
  <c r="AF168" i="3"/>
  <c r="AF169" i="3"/>
  <c r="AF170" i="3"/>
  <c r="AF171" i="3"/>
  <c r="AF172" i="3"/>
  <c r="AF173" i="3"/>
  <c r="AF174" i="3"/>
  <c r="AF175" i="3"/>
  <c r="AF176" i="3"/>
  <c r="AF177" i="3"/>
  <c r="AF178" i="3"/>
  <c r="AF179" i="3"/>
  <c r="AF180" i="3"/>
  <c r="AF181" i="3"/>
  <c r="AF182" i="3"/>
  <c r="AF183" i="3"/>
  <c r="AF184" i="3"/>
  <c r="AF185" i="3"/>
  <c r="AF186" i="3"/>
  <c r="AF187" i="3"/>
  <c r="AF188" i="3"/>
  <c r="AF189" i="3"/>
  <c r="AF190" i="3"/>
  <c r="AF191" i="3"/>
  <c r="AF192" i="3"/>
  <c r="AF193" i="3"/>
  <c r="AF194" i="3"/>
  <c r="AF195" i="3"/>
  <c r="AF196" i="3"/>
  <c r="AF197" i="3"/>
  <c r="AF198" i="3"/>
  <c r="AF199" i="3"/>
  <c r="AF200" i="3"/>
  <c r="AF4" i="3"/>
  <c r="AE5" i="3"/>
  <c r="AE6" i="3"/>
  <c r="AE7" i="3"/>
  <c r="AE8" i="3"/>
  <c r="AE9" i="3"/>
  <c r="AE10" i="3"/>
  <c r="AE11" i="3"/>
  <c r="AE12" i="3"/>
  <c r="AE13" i="3"/>
  <c r="AE14" i="3"/>
  <c r="AE15" i="3"/>
  <c r="AE16" i="3"/>
  <c r="AE17" i="3"/>
  <c r="AE18" i="3"/>
  <c r="AE19" i="3"/>
  <c r="AE20" i="3"/>
  <c r="AE21" i="3"/>
  <c r="AE22" i="3"/>
  <c r="AE23" i="3"/>
  <c r="AE24" i="3"/>
  <c r="AE25" i="3"/>
  <c r="AE26" i="3"/>
  <c r="AE27" i="3"/>
  <c r="AE28" i="3"/>
  <c r="AE29" i="3"/>
  <c r="AE30" i="3"/>
  <c r="AE31" i="3"/>
  <c r="AE32" i="3"/>
  <c r="AE33" i="3"/>
  <c r="AE34" i="3"/>
  <c r="AE35" i="3"/>
  <c r="AE36" i="3"/>
  <c r="AE37" i="3"/>
  <c r="AE38" i="3"/>
  <c r="AE39" i="3"/>
  <c r="AE40" i="3"/>
  <c r="AE41" i="3"/>
  <c r="AE42" i="3"/>
  <c r="AE43" i="3"/>
  <c r="AE44" i="3"/>
  <c r="AE45" i="3"/>
  <c r="AE46" i="3"/>
  <c r="AE47" i="3"/>
  <c r="AE48" i="3"/>
  <c r="AE49" i="3"/>
  <c r="AE50" i="3"/>
  <c r="AE51" i="3"/>
  <c r="AE52" i="3"/>
  <c r="AE53" i="3"/>
  <c r="AE54" i="3"/>
  <c r="AE55" i="3"/>
  <c r="AE56" i="3"/>
  <c r="AE57" i="3"/>
  <c r="AE58" i="3"/>
  <c r="AE59" i="3"/>
  <c r="AE60" i="3"/>
  <c r="AE61" i="3"/>
  <c r="AE62" i="3"/>
  <c r="AE63" i="3"/>
  <c r="AE64" i="3"/>
  <c r="AE65" i="3"/>
  <c r="AE66" i="3"/>
  <c r="AE67" i="3"/>
  <c r="AE68" i="3"/>
  <c r="AE69" i="3"/>
  <c r="AE70" i="3"/>
  <c r="AE71" i="3"/>
  <c r="AE72" i="3"/>
  <c r="AE73" i="3"/>
  <c r="AE74" i="3"/>
  <c r="AE75" i="3"/>
  <c r="AE76" i="3"/>
  <c r="AE77" i="3"/>
  <c r="AE78" i="3"/>
  <c r="AE79" i="3"/>
  <c r="AE80" i="3"/>
  <c r="AE81" i="3"/>
  <c r="AE82" i="3"/>
  <c r="AE83" i="3"/>
  <c r="AE84" i="3"/>
  <c r="AE85" i="3"/>
  <c r="AE86" i="3"/>
  <c r="AE87" i="3"/>
  <c r="AE88" i="3"/>
  <c r="AE89" i="3"/>
  <c r="AE90" i="3"/>
  <c r="AE91" i="3"/>
  <c r="AE92" i="3"/>
  <c r="AE93" i="3"/>
  <c r="AE94" i="3"/>
  <c r="AE95" i="3"/>
  <c r="AE96" i="3"/>
  <c r="AE97" i="3"/>
  <c r="AE98" i="3"/>
  <c r="AE99" i="3"/>
  <c r="AE100" i="3"/>
  <c r="AE101" i="3"/>
  <c r="AE102" i="3"/>
  <c r="AE103" i="3"/>
  <c r="AE104" i="3"/>
  <c r="AE105" i="3"/>
  <c r="AE106" i="3"/>
  <c r="AE107" i="3"/>
  <c r="AE108" i="3"/>
  <c r="AE109" i="3"/>
  <c r="AE110" i="3"/>
  <c r="AE111" i="3"/>
  <c r="AE112" i="3"/>
  <c r="AE113" i="3"/>
  <c r="AE114" i="3"/>
  <c r="AE115" i="3"/>
  <c r="AE116" i="3"/>
  <c r="AE117" i="3"/>
  <c r="AE118" i="3"/>
  <c r="AE119" i="3"/>
  <c r="AE120" i="3"/>
  <c r="AE121" i="3"/>
  <c r="AE122" i="3"/>
  <c r="AE123" i="3"/>
  <c r="AE124" i="3"/>
  <c r="AE125" i="3"/>
  <c r="AE126" i="3"/>
  <c r="AE127" i="3"/>
  <c r="AE128" i="3"/>
  <c r="AE129" i="3"/>
  <c r="AE130" i="3"/>
  <c r="AE131" i="3"/>
  <c r="AE132" i="3"/>
  <c r="AE133" i="3"/>
  <c r="AE134" i="3"/>
  <c r="AE135" i="3"/>
  <c r="AE136" i="3"/>
  <c r="AE137" i="3"/>
  <c r="AE138" i="3"/>
  <c r="AE139" i="3"/>
  <c r="AE140" i="3"/>
  <c r="AE141" i="3"/>
  <c r="AE142" i="3"/>
  <c r="AE143" i="3"/>
  <c r="AE144" i="3"/>
  <c r="AE145" i="3"/>
  <c r="AE146" i="3"/>
  <c r="AE147" i="3"/>
  <c r="AE148" i="3"/>
  <c r="AE149" i="3"/>
  <c r="AE150" i="3"/>
  <c r="AE151" i="3"/>
  <c r="AE152" i="3"/>
  <c r="AE153" i="3"/>
  <c r="AE154" i="3"/>
  <c r="AE155" i="3"/>
  <c r="AE156" i="3"/>
  <c r="AE157" i="3"/>
  <c r="AE158" i="3"/>
  <c r="AE159" i="3"/>
  <c r="AE160" i="3"/>
  <c r="AE161" i="3"/>
  <c r="AE162" i="3"/>
  <c r="AE163" i="3"/>
  <c r="AE164" i="3"/>
  <c r="AE165" i="3"/>
  <c r="AE166" i="3"/>
  <c r="AE167" i="3"/>
  <c r="AE168" i="3"/>
  <c r="AE169" i="3"/>
  <c r="AE170" i="3"/>
  <c r="AE171" i="3"/>
  <c r="AE172" i="3"/>
  <c r="AE173" i="3"/>
  <c r="AE174" i="3"/>
  <c r="AE175" i="3"/>
  <c r="AE176" i="3"/>
  <c r="AE177" i="3"/>
  <c r="AE178" i="3"/>
  <c r="AE179" i="3"/>
  <c r="AE180" i="3"/>
  <c r="AE181" i="3"/>
  <c r="AE182" i="3"/>
  <c r="AE183" i="3"/>
  <c r="AE184" i="3"/>
  <c r="AE185" i="3"/>
  <c r="AE186" i="3"/>
  <c r="AE187" i="3"/>
  <c r="AE188" i="3"/>
  <c r="AE189" i="3"/>
  <c r="AE190" i="3"/>
  <c r="AE191" i="3"/>
  <c r="AE192" i="3"/>
  <c r="AE193" i="3"/>
  <c r="AE194" i="3"/>
  <c r="AE195" i="3"/>
  <c r="AE196" i="3"/>
  <c r="AE197" i="3"/>
  <c r="AE198" i="3"/>
  <c r="AE199" i="3"/>
  <c r="AE200" i="3"/>
  <c r="AE4" i="3"/>
  <c r="Z5" i="3"/>
  <c r="AB5" i="3"/>
  <c r="Z6" i="3"/>
  <c r="AB6" i="3"/>
  <c r="Z7" i="3"/>
  <c r="AB7" i="3"/>
  <c r="Z8" i="3"/>
  <c r="AB8" i="3"/>
  <c r="Z9" i="3"/>
  <c r="AB9" i="3"/>
  <c r="Z10" i="3"/>
  <c r="AB10" i="3"/>
  <c r="Z11" i="3"/>
  <c r="AB11" i="3"/>
  <c r="Z12" i="3"/>
  <c r="AB12" i="3"/>
  <c r="Z13" i="3"/>
  <c r="AB13" i="3"/>
  <c r="Z14" i="3"/>
  <c r="AB14" i="3"/>
  <c r="Z15" i="3"/>
  <c r="AB15" i="3"/>
  <c r="Z16" i="3"/>
  <c r="AB16" i="3"/>
  <c r="Z17" i="3"/>
  <c r="AB17" i="3"/>
  <c r="Z18" i="3"/>
  <c r="AB18" i="3"/>
  <c r="Z19" i="3"/>
  <c r="AB19" i="3"/>
  <c r="Z20" i="3"/>
  <c r="AB20" i="3"/>
  <c r="Z21" i="3"/>
  <c r="AB21" i="3"/>
  <c r="Z22" i="3"/>
  <c r="AB22" i="3"/>
  <c r="Z23" i="3"/>
  <c r="AB23" i="3"/>
  <c r="Z24" i="3"/>
  <c r="AB24" i="3"/>
  <c r="Z25" i="3"/>
  <c r="AB25" i="3"/>
  <c r="Z26" i="3"/>
  <c r="AB26" i="3"/>
  <c r="Z27" i="3"/>
  <c r="AB27" i="3"/>
  <c r="Z28" i="3"/>
  <c r="AB28" i="3"/>
  <c r="Z29" i="3"/>
  <c r="AB29" i="3"/>
  <c r="Z30" i="3"/>
  <c r="AB30" i="3"/>
  <c r="Z31" i="3"/>
  <c r="AB31" i="3"/>
  <c r="Z32" i="3"/>
  <c r="AB32" i="3"/>
  <c r="Z33" i="3"/>
  <c r="AB33" i="3"/>
  <c r="Z34" i="3"/>
  <c r="AB34" i="3"/>
  <c r="Z35" i="3"/>
  <c r="AB35" i="3"/>
  <c r="Z36" i="3"/>
  <c r="AB36" i="3"/>
  <c r="Z37" i="3"/>
  <c r="AB37" i="3"/>
  <c r="Z38" i="3"/>
  <c r="AB38" i="3"/>
  <c r="Z39" i="3"/>
  <c r="AB39" i="3"/>
  <c r="Z40" i="3"/>
  <c r="AB40" i="3"/>
  <c r="Z41" i="3"/>
  <c r="AB41" i="3"/>
  <c r="Z42" i="3"/>
  <c r="AB42" i="3"/>
  <c r="Z43" i="3"/>
  <c r="AB43" i="3"/>
  <c r="Z44" i="3"/>
  <c r="AB44" i="3"/>
  <c r="Z45" i="3"/>
  <c r="AB45" i="3"/>
  <c r="Z46" i="3"/>
  <c r="AB46" i="3"/>
  <c r="Z47" i="3"/>
  <c r="AB47" i="3"/>
  <c r="Z48" i="3"/>
  <c r="AB48" i="3"/>
  <c r="Z49" i="3"/>
  <c r="AB49" i="3"/>
  <c r="Z50" i="3"/>
  <c r="AB50" i="3"/>
  <c r="Z51" i="3"/>
  <c r="AB51" i="3"/>
  <c r="Z52" i="3"/>
  <c r="AB52" i="3"/>
  <c r="Z53" i="3"/>
  <c r="AB53" i="3"/>
  <c r="Z54" i="3"/>
  <c r="AB54" i="3"/>
  <c r="Z55" i="3"/>
  <c r="AB55" i="3"/>
  <c r="Z56" i="3"/>
  <c r="AB56" i="3"/>
  <c r="Z57" i="3"/>
  <c r="AB57" i="3"/>
  <c r="Z58" i="3"/>
  <c r="AB58" i="3"/>
  <c r="Z59" i="3"/>
  <c r="AB59" i="3"/>
  <c r="Z60" i="3"/>
  <c r="AB60" i="3"/>
  <c r="Z61" i="3"/>
  <c r="AB61" i="3"/>
  <c r="Z62" i="3"/>
  <c r="AB62" i="3"/>
  <c r="Z63" i="3"/>
  <c r="AB63" i="3"/>
  <c r="Z64" i="3"/>
  <c r="AB64" i="3"/>
  <c r="Z65" i="3"/>
  <c r="AB65" i="3"/>
  <c r="Z66" i="3"/>
  <c r="AB66" i="3"/>
  <c r="Z67" i="3"/>
  <c r="AB67" i="3"/>
  <c r="Z68" i="3"/>
  <c r="AB68" i="3"/>
  <c r="Z69" i="3"/>
  <c r="AB69" i="3"/>
  <c r="Z70" i="3"/>
  <c r="AB70" i="3"/>
  <c r="Z71" i="3"/>
  <c r="AB71" i="3"/>
  <c r="Z72" i="3"/>
  <c r="AB72" i="3"/>
  <c r="Z73" i="3"/>
  <c r="AB73" i="3"/>
  <c r="Z74" i="3"/>
  <c r="AB74" i="3"/>
  <c r="Z75" i="3"/>
  <c r="AB75" i="3"/>
  <c r="Z76" i="3"/>
  <c r="AB76" i="3"/>
  <c r="Z77" i="3"/>
  <c r="AB77" i="3"/>
  <c r="Z78" i="3"/>
  <c r="AB78" i="3"/>
  <c r="Z79" i="3"/>
  <c r="AB79" i="3"/>
  <c r="Z80" i="3"/>
  <c r="AB80" i="3"/>
  <c r="Z81" i="3"/>
  <c r="AB81" i="3"/>
  <c r="Z82" i="3"/>
  <c r="AB82" i="3"/>
  <c r="Z83" i="3"/>
  <c r="AB83" i="3"/>
  <c r="Z84" i="3"/>
  <c r="AB84" i="3"/>
  <c r="Z85" i="3"/>
  <c r="AB85" i="3"/>
  <c r="Z86" i="3"/>
  <c r="AB86" i="3"/>
  <c r="Z87" i="3"/>
  <c r="AB87" i="3"/>
  <c r="Z88" i="3"/>
  <c r="AB88" i="3"/>
  <c r="Z89" i="3"/>
  <c r="AB89" i="3"/>
  <c r="Z90" i="3"/>
  <c r="AB90" i="3"/>
  <c r="Z91" i="3"/>
  <c r="AB91" i="3"/>
  <c r="Z92" i="3"/>
  <c r="AB92" i="3"/>
  <c r="Z93" i="3"/>
  <c r="AB93" i="3"/>
  <c r="Z94" i="3"/>
  <c r="AB94" i="3"/>
  <c r="Z95" i="3"/>
  <c r="AB95" i="3"/>
  <c r="Z96" i="3"/>
  <c r="AB96" i="3"/>
  <c r="Z97" i="3"/>
  <c r="AB97" i="3"/>
  <c r="Z98" i="3"/>
  <c r="AB98" i="3"/>
  <c r="Z99" i="3"/>
  <c r="AB99" i="3"/>
  <c r="Z100" i="3"/>
  <c r="AB100" i="3"/>
  <c r="Z101" i="3"/>
  <c r="AB101" i="3"/>
  <c r="Z102" i="3"/>
  <c r="AB102" i="3"/>
  <c r="Z103" i="3"/>
  <c r="AB103" i="3"/>
  <c r="Z104" i="3"/>
  <c r="AB104" i="3"/>
  <c r="Z105" i="3"/>
  <c r="AB105" i="3"/>
  <c r="Z106" i="3"/>
  <c r="AB106" i="3"/>
  <c r="Z107" i="3"/>
  <c r="AB107" i="3"/>
  <c r="Z108" i="3"/>
  <c r="AB108" i="3"/>
  <c r="Z109" i="3"/>
  <c r="AB109" i="3"/>
  <c r="Z110" i="3"/>
  <c r="AB110" i="3"/>
  <c r="Z111" i="3"/>
  <c r="AB111" i="3"/>
  <c r="Z112" i="3"/>
  <c r="AB112" i="3"/>
  <c r="Z113" i="3"/>
  <c r="AB113" i="3"/>
  <c r="Z114" i="3"/>
  <c r="AB114" i="3"/>
  <c r="Z115" i="3"/>
  <c r="AB115" i="3"/>
  <c r="Z116" i="3"/>
  <c r="AB116" i="3"/>
  <c r="Z117" i="3"/>
  <c r="AB117" i="3"/>
  <c r="Z118" i="3"/>
  <c r="AB118" i="3"/>
  <c r="Z119" i="3"/>
  <c r="AB119" i="3"/>
  <c r="Z120" i="3"/>
  <c r="AB120" i="3"/>
  <c r="Z121" i="3"/>
  <c r="AB121" i="3"/>
  <c r="Z122" i="3"/>
  <c r="AB122" i="3"/>
  <c r="Z123" i="3"/>
  <c r="AB123" i="3"/>
  <c r="Z124" i="3"/>
  <c r="AB124" i="3"/>
  <c r="Z125" i="3"/>
  <c r="AB125" i="3"/>
  <c r="Z126" i="3"/>
  <c r="AB126" i="3"/>
  <c r="Z127" i="3"/>
  <c r="AB127" i="3"/>
  <c r="Z128" i="3"/>
  <c r="AB128" i="3"/>
  <c r="Z129" i="3"/>
  <c r="AB129" i="3"/>
  <c r="Z130" i="3"/>
  <c r="AB130" i="3"/>
  <c r="Z131" i="3"/>
  <c r="AB131" i="3"/>
  <c r="Z132" i="3"/>
  <c r="AB132" i="3"/>
  <c r="Z133" i="3"/>
  <c r="AB133" i="3"/>
  <c r="Z134" i="3"/>
  <c r="AB134" i="3"/>
  <c r="Z135" i="3"/>
  <c r="AB135" i="3"/>
  <c r="Z136" i="3"/>
  <c r="AB136" i="3"/>
  <c r="Z137" i="3"/>
  <c r="AB137" i="3"/>
  <c r="Z138" i="3"/>
  <c r="AB138" i="3"/>
  <c r="Z139" i="3"/>
  <c r="AB139" i="3"/>
  <c r="Z140" i="3"/>
  <c r="AB140" i="3"/>
  <c r="Z141" i="3"/>
  <c r="AB141" i="3"/>
  <c r="Z142" i="3"/>
  <c r="AB142" i="3"/>
  <c r="Z143" i="3"/>
  <c r="AB143" i="3"/>
  <c r="Z144" i="3"/>
  <c r="AB144" i="3"/>
  <c r="Z145" i="3"/>
  <c r="AB145" i="3"/>
  <c r="Z146" i="3"/>
  <c r="AB146" i="3"/>
  <c r="Z147" i="3"/>
  <c r="AB147" i="3"/>
  <c r="Z148" i="3"/>
  <c r="AB148" i="3"/>
  <c r="Z149" i="3"/>
  <c r="AB149" i="3"/>
  <c r="Z150" i="3"/>
  <c r="AB150" i="3"/>
  <c r="Z151" i="3"/>
  <c r="AB151" i="3"/>
  <c r="Z152" i="3"/>
  <c r="AB152" i="3"/>
  <c r="Z153" i="3"/>
  <c r="AB153" i="3"/>
  <c r="Z154" i="3"/>
  <c r="AB154" i="3"/>
  <c r="Z155" i="3"/>
  <c r="AB155" i="3"/>
  <c r="Z156" i="3"/>
  <c r="AB156" i="3"/>
  <c r="Z157" i="3"/>
  <c r="AB157" i="3"/>
  <c r="Z158" i="3"/>
  <c r="AB158" i="3"/>
  <c r="Z159" i="3"/>
  <c r="AB159" i="3"/>
  <c r="Z160" i="3"/>
  <c r="AB160" i="3"/>
  <c r="Z161" i="3"/>
  <c r="AB161" i="3"/>
  <c r="Z162" i="3"/>
  <c r="AB162" i="3"/>
  <c r="Z163" i="3"/>
  <c r="AB163" i="3"/>
  <c r="Z164" i="3"/>
  <c r="AB164" i="3"/>
  <c r="Z165" i="3"/>
  <c r="AB165" i="3"/>
  <c r="Z166" i="3"/>
  <c r="AB166" i="3"/>
  <c r="Z167" i="3"/>
  <c r="AB167" i="3"/>
  <c r="Z168" i="3"/>
  <c r="AB168" i="3"/>
  <c r="Z169" i="3"/>
  <c r="AB169" i="3"/>
  <c r="Z170" i="3"/>
  <c r="AB170" i="3"/>
  <c r="Z171" i="3"/>
  <c r="AB171" i="3"/>
  <c r="Z172" i="3"/>
  <c r="AB172" i="3"/>
  <c r="Z173" i="3"/>
  <c r="AB173" i="3"/>
  <c r="Z174" i="3"/>
  <c r="AB174" i="3"/>
  <c r="Z175" i="3"/>
  <c r="AB175" i="3"/>
  <c r="Z176" i="3"/>
  <c r="AB176" i="3"/>
  <c r="Z177" i="3"/>
  <c r="AB177" i="3"/>
  <c r="Z178" i="3"/>
  <c r="AB178" i="3"/>
  <c r="Z179" i="3"/>
  <c r="AB179" i="3"/>
  <c r="Z180" i="3"/>
  <c r="AB180" i="3"/>
  <c r="Z181" i="3"/>
  <c r="AB181" i="3"/>
  <c r="Z182" i="3"/>
  <c r="AB182" i="3"/>
  <c r="Z183" i="3"/>
  <c r="AB183" i="3"/>
  <c r="Z184" i="3"/>
  <c r="AB184" i="3"/>
  <c r="Z185" i="3"/>
  <c r="AB185" i="3"/>
  <c r="Z186" i="3"/>
  <c r="AB186" i="3"/>
  <c r="Z187" i="3"/>
  <c r="AB187" i="3"/>
  <c r="Z188" i="3"/>
  <c r="AB188" i="3"/>
  <c r="Z189" i="3"/>
  <c r="AB189" i="3"/>
  <c r="Z190" i="3"/>
  <c r="AB190" i="3"/>
  <c r="Z191" i="3"/>
  <c r="AB191" i="3"/>
  <c r="Z192" i="3"/>
  <c r="AB192" i="3"/>
  <c r="Z193" i="3"/>
  <c r="AB193" i="3"/>
  <c r="Z194" i="3"/>
  <c r="AB194" i="3"/>
  <c r="Z195" i="3"/>
  <c r="AB195" i="3"/>
  <c r="Z196" i="3"/>
  <c r="AB196" i="3"/>
  <c r="Z197" i="3"/>
  <c r="AB197" i="3"/>
  <c r="Z198" i="3"/>
  <c r="AB198" i="3"/>
  <c r="Z199" i="3"/>
  <c r="AB199" i="3"/>
  <c r="Z200" i="3"/>
  <c r="AB200" i="3"/>
  <c r="AB4" i="3"/>
  <c r="Z4" i="3"/>
  <c r="Y4" i="3"/>
  <c r="Y5" i="3"/>
  <c r="Y6" i="3"/>
  <c r="Y7" i="3"/>
  <c r="Y8" i="3"/>
  <c r="Y9" i="3"/>
  <c r="Y10" i="3"/>
  <c r="Y11" i="3"/>
  <c r="Y12" i="3"/>
  <c r="Y13" i="3"/>
  <c r="Y14" i="3"/>
  <c r="Y15" i="3"/>
  <c r="Y16" i="3"/>
  <c r="Y17" i="3"/>
  <c r="Y18" i="3"/>
  <c r="Y19" i="3"/>
  <c r="Y20" i="3"/>
  <c r="Y21" i="3"/>
  <c r="Y22" i="3"/>
  <c r="Y23" i="3"/>
  <c r="Y24" i="3"/>
  <c r="Y25" i="3"/>
  <c r="Y26" i="3"/>
  <c r="Y27" i="3"/>
  <c r="Y28" i="3"/>
  <c r="Y29" i="3"/>
  <c r="Y30" i="3"/>
  <c r="Y31" i="3"/>
  <c r="Y32" i="3"/>
  <c r="Y33" i="3"/>
  <c r="Y34" i="3"/>
  <c r="Y35" i="3"/>
  <c r="Y36" i="3"/>
  <c r="Y37" i="3"/>
  <c r="Y38" i="3"/>
  <c r="Y39" i="3"/>
  <c r="Y40" i="3"/>
  <c r="Y41" i="3"/>
  <c r="Y42" i="3"/>
  <c r="Y43" i="3"/>
  <c r="Y44" i="3"/>
  <c r="Y45" i="3"/>
  <c r="Y46" i="3"/>
  <c r="Y47" i="3"/>
  <c r="Y48" i="3"/>
  <c r="Y49" i="3"/>
  <c r="Y50" i="3"/>
  <c r="Y51" i="3"/>
  <c r="Y52" i="3"/>
  <c r="Y53" i="3"/>
  <c r="Y54" i="3"/>
  <c r="Y55" i="3"/>
  <c r="Y56" i="3"/>
  <c r="Y57" i="3"/>
  <c r="Y58" i="3"/>
  <c r="Y59" i="3"/>
  <c r="Y60" i="3"/>
  <c r="Y61" i="3"/>
  <c r="Y62" i="3"/>
  <c r="Y63" i="3"/>
  <c r="Y64" i="3"/>
  <c r="Y65" i="3"/>
  <c r="Y66" i="3"/>
  <c r="Y67" i="3"/>
  <c r="Y68" i="3"/>
  <c r="Y69" i="3"/>
  <c r="Y70" i="3"/>
  <c r="Y71" i="3"/>
  <c r="Y72" i="3"/>
  <c r="Y73" i="3"/>
  <c r="Y74" i="3"/>
  <c r="Y75" i="3"/>
  <c r="Y76" i="3"/>
  <c r="Y77" i="3"/>
  <c r="Y78" i="3"/>
  <c r="Y79" i="3"/>
  <c r="Y80" i="3"/>
  <c r="Y81" i="3"/>
  <c r="Y82" i="3"/>
  <c r="Y83" i="3"/>
  <c r="Y84" i="3"/>
  <c r="Y85" i="3"/>
  <c r="Y86" i="3"/>
  <c r="Y87" i="3"/>
  <c r="Y88" i="3"/>
  <c r="Y89" i="3"/>
  <c r="Y90" i="3"/>
  <c r="Y91" i="3"/>
  <c r="Y92" i="3"/>
  <c r="Y93" i="3"/>
  <c r="Y94" i="3"/>
  <c r="Y95" i="3"/>
  <c r="Y96" i="3"/>
  <c r="Y97" i="3"/>
  <c r="Y98" i="3"/>
  <c r="Y99" i="3"/>
  <c r="Y100" i="3"/>
  <c r="Y101" i="3"/>
  <c r="Y102" i="3"/>
  <c r="Y103" i="3"/>
  <c r="Y104" i="3"/>
  <c r="Y105" i="3"/>
  <c r="Y106" i="3"/>
  <c r="Y107" i="3"/>
  <c r="Y108" i="3"/>
  <c r="Y109" i="3"/>
  <c r="Y110" i="3"/>
  <c r="Y111" i="3"/>
  <c r="Y112" i="3"/>
  <c r="Y113" i="3"/>
  <c r="Y114" i="3"/>
  <c r="Y115" i="3"/>
  <c r="Y116" i="3"/>
  <c r="Y117" i="3"/>
  <c r="Y118" i="3"/>
  <c r="Y119" i="3"/>
  <c r="Y120" i="3"/>
  <c r="Y121" i="3"/>
  <c r="Y122" i="3"/>
  <c r="Y123" i="3"/>
  <c r="Y124" i="3"/>
  <c r="Y125" i="3"/>
  <c r="Y126" i="3"/>
  <c r="Y127" i="3"/>
  <c r="Y128" i="3"/>
  <c r="Y129" i="3"/>
  <c r="Y130" i="3"/>
  <c r="Y131" i="3"/>
  <c r="Y132" i="3"/>
  <c r="Y133" i="3"/>
  <c r="Y134" i="3"/>
  <c r="Y135" i="3"/>
  <c r="Y136" i="3"/>
  <c r="Y137" i="3"/>
  <c r="Y138" i="3"/>
  <c r="Y139" i="3"/>
  <c r="Y140" i="3"/>
  <c r="Y141" i="3"/>
  <c r="Y142" i="3"/>
  <c r="Y143" i="3"/>
  <c r="Y144" i="3"/>
  <c r="Y145" i="3"/>
  <c r="Y146" i="3"/>
  <c r="Y147" i="3"/>
  <c r="Y148" i="3"/>
  <c r="Y149" i="3"/>
  <c r="Y150" i="3"/>
  <c r="Y151" i="3"/>
  <c r="Y152" i="3"/>
  <c r="Y153" i="3"/>
  <c r="Y154" i="3"/>
  <c r="Y155" i="3"/>
  <c r="Y156" i="3"/>
  <c r="Y157" i="3"/>
  <c r="Y158" i="3"/>
  <c r="Y159" i="3"/>
  <c r="Y160" i="3"/>
  <c r="Y161" i="3"/>
  <c r="Y162" i="3"/>
  <c r="Y163" i="3"/>
  <c r="Y164" i="3"/>
  <c r="Y165" i="3"/>
  <c r="Y166" i="3"/>
  <c r="Y167" i="3"/>
  <c r="Y168" i="3"/>
  <c r="Y169" i="3"/>
  <c r="Y170" i="3"/>
  <c r="Y171" i="3"/>
  <c r="Y172" i="3"/>
  <c r="Y173" i="3"/>
  <c r="Y174" i="3"/>
  <c r="Y175" i="3"/>
  <c r="Y176" i="3"/>
  <c r="Y177" i="3"/>
  <c r="Y178" i="3"/>
  <c r="Y179" i="3"/>
  <c r="Y180" i="3"/>
  <c r="Y181" i="3"/>
  <c r="Y182" i="3"/>
  <c r="Y183" i="3"/>
  <c r="Y184" i="3"/>
  <c r="Y185" i="3"/>
  <c r="Y186" i="3"/>
  <c r="Y187" i="3"/>
  <c r="Y188" i="3"/>
  <c r="Y189" i="3"/>
  <c r="Y190" i="3"/>
  <c r="Y191" i="3"/>
  <c r="Y192" i="3"/>
  <c r="Y193" i="3"/>
  <c r="Y194" i="3"/>
  <c r="Y195" i="3"/>
  <c r="Y196" i="3"/>
  <c r="Y197" i="3"/>
  <c r="Y198" i="3"/>
  <c r="Y199" i="3"/>
  <c r="Y200" i="3"/>
  <c r="X4" i="3"/>
  <c r="X5" i="3"/>
  <c r="X6" i="3"/>
  <c r="X7" i="3"/>
  <c r="X8" i="3"/>
  <c r="X9" i="3"/>
  <c r="X10" i="3"/>
  <c r="X11" i="3"/>
  <c r="X12" i="3"/>
  <c r="X13" i="3"/>
  <c r="X14" i="3"/>
  <c r="X15" i="3"/>
  <c r="X16" i="3"/>
  <c r="X17" i="3"/>
  <c r="X18" i="3"/>
  <c r="X19" i="3"/>
  <c r="X20" i="3"/>
  <c r="X21" i="3"/>
  <c r="X22" i="3"/>
  <c r="X23" i="3"/>
  <c r="X24" i="3"/>
  <c r="X25" i="3"/>
  <c r="X26" i="3"/>
  <c r="X27" i="3"/>
  <c r="X28" i="3"/>
  <c r="X29" i="3"/>
  <c r="X30" i="3"/>
  <c r="X31" i="3"/>
  <c r="X32" i="3"/>
  <c r="X33" i="3"/>
  <c r="X34" i="3"/>
  <c r="X35" i="3"/>
  <c r="X36" i="3"/>
  <c r="X37" i="3"/>
  <c r="X38" i="3"/>
  <c r="X39" i="3"/>
  <c r="X40" i="3"/>
  <c r="X41" i="3"/>
  <c r="X42" i="3"/>
  <c r="X43" i="3"/>
  <c r="X44" i="3"/>
  <c r="X45" i="3"/>
  <c r="X46" i="3"/>
  <c r="X47" i="3"/>
  <c r="X48" i="3"/>
  <c r="X49" i="3"/>
  <c r="X50" i="3"/>
  <c r="X51" i="3"/>
  <c r="X52" i="3"/>
  <c r="X53" i="3"/>
  <c r="X54" i="3"/>
  <c r="X55" i="3"/>
  <c r="X56" i="3"/>
  <c r="X57" i="3"/>
  <c r="X58" i="3"/>
  <c r="X59" i="3"/>
  <c r="X60" i="3"/>
  <c r="X61" i="3"/>
  <c r="X62" i="3"/>
  <c r="X63" i="3"/>
  <c r="X64" i="3"/>
  <c r="X65" i="3"/>
  <c r="X66" i="3"/>
  <c r="X67" i="3"/>
  <c r="X68" i="3"/>
  <c r="X69" i="3"/>
  <c r="X70" i="3"/>
  <c r="X71" i="3"/>
  <c r="X72" i="3"/>
  <c r="X73" i="3"/>
  <c r="X74" i="3"/>
  <c r="X75" i="3"/>
  <c r="X76" i="3"/>
  <c r="X77" i="3"/>
  <c r="X78" i="3"/>
  <c r="X79" i="3"/>
  <c r="X80" i="3"/>
  <c r="X81" i="3"/>
  <c r="X82" i="3"/>
  <c r="X83" i="3"/>
  <c r="X84" i="3"/>
  <c r="X85" i="3"/>
  <c r="X86" i="3"/>
  <c r="X87" i="3"/>
  <c r="X88" i="3"/>
  <c r="X89" i="3"/>
  <c r="X90" i="3"/>
  <c r="X91" i="3"/>
  <c r="X92" i="3"/>
  <c r="X93" i="3"/>
  <c r="X94" i="3"/>
  <c r="X95" i="3"/>
  <c r="X96" i="3"/>
  <c r="X97" i="3"/>
  <c r="X98" i="3"/>
  <c r="X99" i="3"/>
  <c r="X100" i="3"/>
  <c r="X101" i="3"/>
  <c r="X102" i="3"/>
  <c r="X103" i="3"/>
  <c r="X104" i="3"/>
  <c r="X105" i="3"/>
  <c r="X106" i="3"/>
  <c r="X107" i="3"/>
  <c r="X108" i="3"/>
  <c r="X109" i="3"/>
  <c r="X110" i="3"/>
  <c r="X111" i="3"/>
  <c r="X112" i="3"/>
  <c r="X113" i="3"/>
  <c r="X114" i="3"/>
  <c r="X115" i="3"/>
  <c r="X116" i="3"/>
  <c r="X117" i="3"/>
  <c r="X118" i="3"/>
  <c r="X119" i="3"/>
  <c r="X120" i="3"/>
  <c r="X121" i="3"/>
  <c r="X122" i="3"/>
  <c r="X123" i="3"/>
  <c r="X124" i="3"/>
  <c r="X125" i="3"/>
  <c r="X126" i="3"/>
  <c r="X127" i="3"/>
  <c r="X128" i="3"/>
  <c r="X129" i="3"/>
  <c r="X130" i="3"/>
  <c r="X131" i="3"/>
  <c r="X132" i="3"/>
  <c r="X133" i="3"/>
  <c r="X134" i="3"/>
  <c r="X135" i="3"/>
  <c r="X136" i="3"/>
  <c r="X137" i="3"/>
  <c r="X138" i="3"/>
  <c r="X139" i="3"/>
  <c r="X140" i="3"/>
  <c r="X141" i="3"/>
  <c r="X142" i="3"/>
  <c r="X143" i="3"/>
  <c r="X144" i="3"/>
  <c r="X145" i="3"/>
  <c r="X146" i="3"/>
  <c r="X147" i="3"/>
  <c r="X148" i="3"/>
  <c r="X149" i="3"/>
  <c r="X150" i="3"/>
  <c r="X151" i="3"/>
  <c r="X152" i="3"/>
  <c r="X153" i="3"/>
  <c r="X154" i="3"/>
  <c r="X155" i="3"/>
  <c r="X156" i="3"/>
  <c r="X157" i="3"/>
  <c r="X158" i="3"/>
  <c r="X159" i="3"/>
  <c r="X160" i="3"/>
  <c r="X161" i="3"/>
  <c r="X162" i="3"/>
  <c r="X163" i="3"/>
  <c r="X164" i="3"/>
  <c r="X165" i="3"/>
  <c r="X166" i="3"/>
  <c r="X167" i="3"/>
  <c r="X168" i="3"/>
  <c r="X169" i="3"/>
  <c r="X170" i="3"/>
  <c r="X171" i="3"/>
  <c r="X172" i="3"/>
  <c r="X173" i="3"/>
  <c r="X174" i="3"/>
  <c r="X175" i="3"/>
  <c r="X176" i="3"/>
  <c r="X177" i="3"/>
  <c r="X178" i="3"/>
  <c r="X179" i="3"/>
  <c r="X180" i="3"/>
  <c r="X181" i="3"/>
  <c r="X182" i="3"/>
  <c r="X183" i="3"/>
  <c r="X184" i="3"/>
  <c r="X185" i="3"/>
  <c r="X186" i="3"/>
  <c r="X187" i="3"/>
  <c r="X188" i="3"/>
  <c r="X189" i="3"/>
  <c r="X190" i="3"/>
  <c r="X191" i="3"/>
  <c r="X192" i="3"/>
  <c r="X193" i="3"/>
  <c r="X194" i="3"/>
  <c r="X195" i="3"/>
  <c r="X196" i="3"/>
  <c r="X197" i="3"/>
  <c r="X198" i="3"/>
  <c r="X199" i="3"/>
  <c r="X200" i="3"/>
  <c r="W5" i="3"/>
  <c r="W6" i="3"/>
  <c r="W7" i="3"/>
  <c r="W8" i="3"/>
  <c r="W9" i="3"/>
  <c r="W10" i="3"/>
  <c r="W11" i="3"/>
  <c r="W12" i="3"/>
  <c r="W13" i="3"/>
  <c r="W14" i="3"/>
  <c r="W15" i="3"/>
  <c r="W16" i="3"/>
  <c r="W17" i="3"/>
  <c r="W18" i="3"/>
  <c r="W19" i="3"/>
  <c r="W20" i="3"/>
  <c r="W21" i="3"/>
  <c r="W22" i="3"/>
  <c r="W23" i="3"/>
  <c r="W24" i="3"/>
  <c r="W25" i="3"/>
  <c r="W26" i="3"/>
  <c r="W27" i="3"/>
  <c r="W28" i="3"/>
  <c r="W29" i="3"/>
  <c r="W30" i="3"/>
  <c r="W31" i="3"/>
  <c r="W32" i="3"/>
  <c r="W33" i="3"/>
  <c r="W34" i="3"/>
  <c r="W35" i="3"/>
  <c r="W36" i="3"/>
  <c r="W37" i="3"/>
  <c r="W38" i="3"/>
  <c r="W39" i="3"/>
  <c r="W40" i="3"/>
  <c r="W41" i="3"/>
  <c r="W42" i="3"/>
  <c r="W43" i="3"/>
  <c r="W44" i="3"/>
  <c r="W45" i="3"/>
  <c r="W46" i="3"/>
  <c r="W47" i="3"/>
  <c r="W48" i="3"/>
  <c r="W49" i="3"/>
  <c r="W50" i="3"/>
  <c r="W51" i="3"/>
  <c r="W52" i="3"/>
  <c r="W53" i="3"/>
  <c r="W54" i="3"/>
  <c r="W55" i="3"/>
  <c r="W56" i="3"/>
  <c r="W57" i="3"/>
  <c r="W58" i="3"/>
  <c r="W59" i="3"/>
  <c r="W60" i="3"/>
  <c r="W61" i="3"/>
  <c r="W62" i="3"/>
  <c r="W63" i="3"/>
  <c r="W64" i="3"/>
  <c r="W65" i="3"/>
  <c r="W66" i="3"/>
  <c r="W67" i="3"/>
  <c r="W68" i="3"/>
  <c r="W69" i="3"/>
  <c r="W70" i="3"/>
  <c r="W71" i="3"/>
  <c r="W72" i="3"/>
  <c r="W73" i="3"/>
  <c r="W74" i="3"/>
  <c r="W75" i="3"/>
  <c r="W76" i="3"/>
  <c r="W77" i="3"/>
  <c r="W78" i="3"/>
  <c r="W79" i="3"/>
  <c r="W80" i="3"/>
  <c r="W81" i="3"/>
  <c r="W82" i="3"/>
  <c r="W83" i="3"/>
  <c r="W84" i="3"/>
  <c r="W85" i="3"/>
  <c r="W86" i="3"/>
  <c r="W87" i="3"/>
  <c r="W88" i="3"/>
  <c r="W89" i="3"/>
  <c r="W90" i="3"/>
  <c r="W91" i="3"/>
  <c r="W92" i="3"/>
  <c r="W93" i="3"/>
  <c r="W94" i="3"/>
  <c r="W95" i="3"/>
  <c r="W96" i="3"/>
  <c r="W97" i="3"/>
  <c r="W98" i="3"/>
  <c r="W99" i="3"/>
  <c r="W100" i="3"/>
  <c r="W101" i="3"/>
  <c r="W102" i="3"/>
  <c r="W103" i="3"/>
  <c r="W104" i="3"/>
  <c r="W105" i="3"/>
  <c r="W106" i="3"/>
  <c r="W107" i="3"/>
  <c r="W108" i="3"/>
  <c r="W109" i="3"/>
  <c r="W110" i="3"/>
  <c r="W111" i="3"/>
  <c r="W112" i="3"/>
  <c r="W113" i="3"/>
  <c r="W114" i="3"/>
  <c r="W115" i="3"/>
  <c r="W116" i="3"/>
  <c r="W117" i="3"/>
  <c r="W118" i="3"/>
  <c r="W119" i="3"/>
  <c r="W120" i="3"/>
  <c r="W121" i="3"/>
  <c r="W122" i="3"/>
  <c r="W123" i="3"/>
  <c r="W124" i="3"/>
  <c r="W125" i="3"/>
  <c r="W126" i="3"/>
  <c r="W127" i="3"/>
  <c r="W128" i="3"/>
  <c r="W129" i="3"/>
  <c r="W130" i="3"/>
  <c r="W131" i="3"/>
  <c r="W132" i="3"/>
  <c r="W133" i="3"/>
  <c r="W134" i="3"/>
  <c r="W135" i="3"/>
  <c r="W136" i="3"/>
  <c r="W137" i="3"/>
  <c r="W138" i="3"/>
  <c r="W139" i="3"/>
  <c r="W140" i="3"/>
  <c r="W141" i="3"/>
  <c r="W142" i="3"/>
  <c r="W143" i="3"/>
  <c r="W144" i="3"/>
  <c r="W145" i="3"/>
  <c r="W146" i="3"/>
  <c r="W147" i="3"/>
  <c r="W148" i="3"/>
  <c r="W149" i="3"/>
  <c r="W150" i="3"/>
  <c r="W151" i="3"/>
  <c r="W152" i="3"/>
  <c r="W153" i="3"/>
  <c r="W154" i="3"/>
  <c r="W155" i="3"/>
  <c r="W156" i="3"/>
  <c r="W157" i="3"/>
  <c r="W158" i="3"/>
  <c r="W159" i="3"/>
  <c r="W160" i="3"/>
  <c r="W161" i="3"/>
  <c r="W162" i="3"/>
  <c r="W163" i="3"/>
  <c r="W164" i="3"/>
  <c r="W165" i="3"/>
  <c r="W166" i="3"/>
  <c r="W167" i="3"/>
  <c r="W168" i="3"/>
  <c r="W169" i="3"/>
  <c r="W170" i="3"/>
  <c r="W171" i="3"/>
  <c r="W172" i="3"/>
  <c r="W173" i="3"/>
  <c r="W174" i="3"/>
  <c r="W175" i="3"/>
  <c r="W176" i="3"/>
  <c r="W177" i="3"/>
  <c r="W178" i="3"/>
  <c r="W179" i="3"/>
  <c r="W180" i="3"/>
  <c r="W181" i="3"/>
  <c r="W182" i="3"/>
  <c r="W183" i="3"/>
  <c r="W184" i="3"/>
  <c r="W185" i="3"/>
  <c r="W186" i="3"/>
  <c r="W187" i="3"/>
  <c r="W188" i="3"/>
  <c r="W189" i="3"/>
  <c r="W190" i="3"/>
  <c r="W191" i="3"/>
  <c r="W192" i="3"/>
  <c r="W193" i="3"/>
  <c r="W194" i="3"/>
  <c r="W195" i="3"/>
  <c r="W196" i="3"/>
  <c r="W197" i="3"/>
  <c r="W198" i="3"/>
  <c r="W199" i="3"/>
  <c r="W200" i="3"/>
  <c r="W4" i="3"/>
  <c r="V5" i="3"/>
  <c r="V6" i="3"/>
  <c r="V7" i="3"/>
  <c r="V8" i="3"/>
  <c r="V9" i="3"/>
  <c r="V10" i="3"/>
  <c r="V11" i="3"/>
  <c r="V12" i="3"/>
  <c r="V13" i="3"/>
  <c r="V14" i="3"/>
  <c r="V15" i="3"/>
  <c r="V16" i="3"/>
  <c r="V17" i="3"/>
  <c r="V18" i="3"/>
  <c r="V19" i="3"/>
  <c r="V20" i="3"/>
  <c r="V21" i="3"/>
  <c r="V22" i="3"/>
  <c r="V23" i="3"/>
  <c r="V24" i="3"/>
  <c r="V25" i="3"/>
  <c r="V26" i="3"/>
  <c r="V27" i="3"/>
  <c r="V28" i="3"/>
  <c r="V29" i="3"/>
  <c r="V30" i="3"/>
  <c r="V31" i="3"/>
  <c r="V32" i="3"/>
  <c r="V33" i="3"/>
  <c r="V34" i="3"/>
  <c r="V35" i="3"/>
  <c r="V36" i="3"/>
  <c r="V37" i="3"/>
  <c r="V38" i="3"/>
  <c r="V39" i="3"/>
  <c r="V40" i="3"/>
  <c r="V41" i="3"/>
  <c r="V42" i="3"/>
  <c r="V43" i="3"/>
  <c r="V44" i="3"/>
  <c r="V45" i="3"/>
  <c r="V46" i="3"/>
  <c r="V47" i="3"/>
  <c r="V48" i="3"/>
  <c r="V49" i="3"/>
  <c r="V50" i="3"/>
  <c r="V51" i="3"/>
  <c r="V52" i="3"/>
  <c r="V53" i="3"/>
  <c r="V54" i="3"/>
  <c r="V55" i="3"/>
  <c r="V56" i="3"/>
  <c r="V57" i="3"/>
  <c r="V58" i="3"/>
  <c r="V59" i="3"/>
  <c r="V60" i="3"/>
  <c r="V61" i="3"/>
  <c r="V62" i="3"/>
  <c r="V63" i="3"/>
  <c r="V64" i="3"/>
  <c r="V65" i="3"/>
  <c r="V66" i="3"/>
  <c r="V67" i="3"/>
  <c r="V68" i="3"/>
  <c r="V69" i="3"/>
  <c r="V70" i="3"/>
  <c r="V71" i="3"/>
  <c r="V72" i="3"/>
  <c r="V73" i="3"/>
  <c r="V74" i="3"/>
  <c r="V75" i="3"/>
  <c r="V76" i="3"/>
  <c r="V77" i="3"/>
  <c r="V78" i="3"/>
  <c r="V79" i="3"/>
  <c r="V80" i="3"/>
  <c r="V81" i="3"/>
  <c r="V82" i="3"/>
  <c r="V83" i="3"/>
  <c r="V84" i="3"/>
  <c r="V85" i="3"/>
  <c r="V86" i="3"/>
  <c r="V87" i="3"/>
  <c r="V88" i="3"/>
  <c r="V89" i="3"/>
  <c r="V90" i="3"/>
  <c r="V91" i="3"/>
  <c r="V92" i="3"/>
  <c r="V93" i="3"/>
  <c r="V94" i="3"/>
  <c r="V95" i="3"/>
  <c r="V96" i="3"/>
  <c r="V97" i="3"/>
  <c r="V98" i="3"/>
  <c r="V99" i="3"/>
  <c r="V100" i="3"/>
  <c r="V101" i="3"/>
  <c r="V102" i="3"/>
  <c r="V103" i="3"/>
  <c r="V104" i="3"/>
  <c r="V105" i="3"/>
  <c r="V106" i="3"/>
  <c r="V107" i="3"/>
  <c r="V108" i="3"/>
  <c r="V109" i="3"/>
  <c r="V110" i="3"/>
  <c r="V111" i="3"/>
  <c r="V112" i="3"/>
  <c r="V113" i="3"/>
  <c r="V114" i="3"/>
  <c r="V115" i="3"/>
  <c r="V116" i="3"/>
  <c r="V117" i="3"/>
  <c r="V118" i="3"/>
  <c r="V119" i="3"/>
  <c r="V120" i="3"/>
  <c r="V121" i="3"/>
  <c r="V122" i="3"/>
  <c r="V123" i="3"/>
  <c r="V124" i="3"/>
  <c r="V125" i="3"/>
  <c r="V126" i="3"/>
  <c r="V127" i="3"/>
  <c r="V128" i="3"/>
  <c r="V129" i="3"/>
  <c r="V130" i="3"/>
  <c r="V131" i="3"/>
  <c r="V132" i="3"/>
  <c r="V133" i="3"/>
  <c r="V134" i="3"/>
  <c r="V135" i="3"/>
  <c r="V136" i="3"/>
  <c r="V137" i="3"/>
  <c r="V138" i="3"/>
  <c r="V139" i="3"/>
  <c r="V140" i="3"/>
  <c r="V141" i="3"/>
  <c r="V142" i="3"/>
  <c r="V143" i="3"/>
  <c r="V144" i="3"/>
  <c r="V145" i="3"/>
  <c r="V146" i="3"/>
  <c r="V147" i="3"/>
  <c r="V148" i="3"/>
  <c r="V149" i="3"/>
  <c r="V150" i="3"/>
  <c r="V151" i="3"/>
  <c r="V152" i="3"/>
  <c r="V153" i="3"/>
  <c r="V154" i="3"/>
  <c r="V155" i="3"/>
  <c r="V156" i="3"/>
  <c r="V157" i="3"/>
  <c r="V158" i="3"/>
  <c r="V159" i="3"/>
  <c r="V160" i="3"/>
  <c r="V161" i="3"/>
  <c r="V162" i="3"/>
  <c r="V163" i="3"/>
  <c r="V164" i="3"/>
  <c r="V165" i="3"/>
  <c r="V166" i="3"/>
  <c r="V167" i="3"/>
  <c r="V168" i="3"/>
  <c r="V169" i="3"/>
  <c r="V170" i="3"/>
  <c r="V171" i="3"/>
  <c r="V172" i="3"/>
  <c r="V173" i="3"/>
  <c r="V174" i="3"/>
  <c r="V175" i="3"/>
  <c r="V176" i="3"/>
  <c r="V177" i="3"/>
  <c r="V178" i="3"/>
  <c r="V179" i="3"/>
  <c r="V180" i="3"/>
  <c r="V181" i="3"/>
  <c r="V182" i="3"/>
  <c r="V183" i="3"/>
  <c r="V184" i="3"/>
  <c r="V185" i="3"/>
  <c r="V186" i="3"/>
  <c r="V187" i="3"/>
  <c r="V188" i="3"/>
  <c r="V189" i="3"/>
  <c r="V190" i="3"/>
  <c r="V191" i="3"/>
  <c r="V192" i="3"/>
  <c r="V193" i="3"/>
  <c r="V194" i="3"/>
  <c r="V195" i="3"/>
  <c r="V196" i="3"/>
  <c r="V197" i="3"/>
  <c r="V198" i="3"/>
  <c r="V199" i="3"/>
  <c r="V200" i="3"/>
  <c r="V4" i="3"/>
  <c r="U5" i="3"/>
  <c r="U6" i="3"/>
  <c r="U7" i="3"/>
  <c r="U8" i="3"/>
  <c r="U9" i="3"/>
  <c r="U10" i="3"/>
  <c r="U11" i="3"/>
  <c r="U12" i="3"/>
  <c r="U13" i="3"/>
  <c r="U14" i="3"/>
  <c r="U15" i="3"/>
  <c r="U16" i="3"/>
  <c r="U17" i="3"/>
  <c r="U18" i="3"/>
  <c r="U19" i="3"/>
  <c r="U20" i="3"/>
  <c r="U21" i="3"/>
  <c r="U22" i="3"/>
  <c r="U23" i="3"/>
  <c r="U24" i="3"/>
  <c r="U25" i="3"/>
  <c r="U26" i="3"/>
  <c r="U27" i="3"/>
  <c r="U28" i="3"/>
  <c r="U29" i="3"/>
  <c r="U30" i="3"/>
  <c r="U31" i="3"/>
  <c r="U32" i="3"/>
  <c r="U33" i="3"/>
  <c r="U34" i="3"/>
  <c r="U35" i="3"/>
  <c r="U36" i="3"/>
  <c r="U37" i="3"/>
  <c r="U38" i="3"/>
  <c r="U39" i="3"/>
  <c r="U40" i="3"/>
  <c r="U41" i="3"/>
  <c r="U42" i="3"/>
  <c r="U43" i="3"/>
  <c r="U44" i="3"/>
  <c r="U45" i="3"/>
  <c r="U46" i="3"/>
  <c r="U47" i="3"/>
  <c r="U48" i="3"/>
  <c r="U49" i="3"/>
  <c r="U50" i="3"/>
  <c r="U51" i="3"/>
  <c r="U52" i="3"/>
  <c r="U53" i="3"/>
  <c r="U54" i="3"/>
  <c r="U55" i="3"/>
  <c r="U56" i="3"/>
  <c r="U57" i="3"/>
  <c r="U58" i="3"/>
  <c r="U59" i="3"/>
  <c r="U60" i="3"/>
  <c r="U61" i="3"/>
  <c r="U62" i="3"/>
  <c r="U63" i="3"/>
  <c r="U64" i="3"/>
  <c r="U65" i="3"/>
  <c r="U66" i="3"/>
  <c r="U67" i="3"/>
  <c r="U68" i="3"/>
  <c r="U69" i="3"/>
  <c r="U70" i="3"/>
  <c r="U71" i="3"/>
  <c r="U72" i="3"/>
  <c r="U73" i="3"/>
  <c r="U74" i="3"/>
  <c r="U75" i="3"/>
  <c r="U76" i="3"/>
  <c r="U77" i="3"/>
  <c r="U78" i="3"/>
  <c r="U79" i="3"/>
  <c r="U80" i="3"/>
  <c r="U81" i="3"/>
  <c r="U82" i="3"/>
  <c r="U83" i="3"/>
  <c r="U84" i="3"/>
  <c r="U85" i="3"/>
  <c r="U86" i="3"/>
  <c r="U87" i="3"/>
  <c r="U88" i="3"/>
  <c r="U89" i="3"/>
  <c r="U90" i="3"/>
  <c r="U91" i="3"/>
  <c r="U92" i="3"/>
  <c r="U93" i="3"/>
  <c r="U94" i="3"/>
  <c r="U95" i="3"/>
  <c r="U96" i="3"/>
  <c r="U97" i="3"/>
  <c r="U98" i="3"/>
  <c r="U99" i="3"/>
  <c r="U100" i="3"/>
  <c r="U101" i="3"/>
  <c r="U102" i="3"/>
  <c r="U103" i="3"/>
  <c r="U104" i="3"/>
  <c r="U105" i="3"/>
  <c r="U106" i="3"/>
  <c r="U107" i="3"/>
  <c r="U108" i="3"/>
  <c r="U109" i="3"/>
  <c r="U110" i="3"/>
  <c r="U111" i="3"/>
  <c r="U112" i="3"/>
  <c r="U113" i="3"/>
  <c r="U114" i="3"/>
  <c r="U115" i="3"/>
  <c r="U116" i="3"/>
  <c r="U117" i="3"/>
  <c r="U118" i="3"/>
  <c r="U119" i="3"/>
  <c r="U120" i="3"/>
  <c r="U121" i="3"/>
  <c r="U122" i="3"/>
  <c r="U123" i="3"/>
  <c r="U124" i="3"/>
  <c r="U125" i="3"/>
  <c r="U126" i="3"/>
  <c r="U127" i="3"/>
  <c r="U128" i="3"/>
  <c r="U129" i="3"/>
  <c r="U130" i="3"/>
  <c r="U131" i="3"/>
  <c r="U132" i="3"/>
  <c r="U133" i="3"/>
  <c r="U134" i="3"/>
  <c r="U135" i="3"/>
  <c r="U136" i="3"/>
  <c r="U137" i="3"/>
  <c r="U138" i="3"/>
  <c r="U139" i="3"/>
  <c r="U140" i="3"/>
  <c r="U141" i="3"/>
  <c r="U142" i="3"/>
  <c r="U143" i="3"/>
  <c r="U144" i="3"/>
  <c r="U145" i="3"/>
  <c r="U146" i="3"/>
  <c r="U147" i="3"/>
  <c r="U148" i="3"/>
  <c r="U149" i="3"/>
  <c r="U150" i="3"/>
  <c r="U151" i="3"/>
  <c r="U152" i="3"/>
  <c r="U153" i="3"/>
  <c r="U154" i="3"/>
  <c r="U155" i="3"/>
  <c r="U156" i="3"/>
  <c r="U157" i="3"/>
  <c r="U158" i="3"/>
  <c r="U159" i="3"/>
  <c r="U160" i="3"/>
  <c r="U161" i="3"/>
  <c r="U162" i="3"/>
  <c r="U163" i="3"/>
  <c r="U164" i="3"/>
  <c r="U165" i="3"/>
  <c r="U166" i="3"/>
  <c r="U167" i="3"/>
  <c r="U168" i="3"/>
  <c r="U169" i="3"/>
  <c r="U170" i="3"/>
  <c r="U171" i="3"/>
  <c r="U172" i="3"/>
  <c r="U173" i="3"/>
  <c r="U174" i="3"/>
  <c r="U175" i="3"/>
  <c r="U176" i="3"/>
  <c r="U177" i="3"/>
  <c r="U178" i="3"/>
  <c r="U179" i="3"/>
  <c r="U180" i="3"/>
  <c r="U181" i="3"/>
  <c r="U182" i="3"/>
  <c r="U183" i="3"/>
  <c r="U184" i="3"/>
  <c r="U185" i="3"/>
  <c r="U186" i="3"/>
  <c r="U187" i="3"/>
  <c r="U188" i="3"/>
  <c r="U189" i="3"/>
  <c r="U190" i="3"/>
  <c r="U191" i="3"/>
  <c r="U192" i="3"/>
  <c r="U193" i="3"/>
  <c r="U194" i="3"/>
  <c r="U195" i="3"/>
  <c r="U196" i="3"/>
  <c r="U197" i="3"/>
  <c r="U198" i="3"/>
  <c r="U199" i="3"/>
  <c r="U200" i="3"/>
  <c r="U4" i="3"/>
  <c r="T5" i="3"/>
  <c r="T6" i="3"/>
  <c r="T7" i="3"/>
  <c r="T8" i="3"/>
  <c r="T9" i="3"/>
  <c r="T10" i="3"/>
  <c r="T11" i="3"/>
  <c r="T12" i="3"/>
  <c r="T13" i="3"/>
  <c r="T14" i="3"/>
  <c r="T15" i="3"/>
  <c r="T16" i="3"/>
  <c r="T17" i="3"/>
  <c r="T18" i="3"/>
  <c r="T19" i="3"/>
  <c r="T20" i="3"/>
  <c r="T21" i="3"/>
  <c r="T22" i="3"/>
  <c r="T23" i="3"/>
  <c r="T24" i="3"/>
  <c r="T25" i="3"/>
  <c r="T26" i="3"/>
  <c r="T27" i="3"/>
  <c r="T28" i="3"/>
  <c r="T29" i="3"/>
  <c r="T30" i="3"/>
  <c r="T31" i="3"/>
  <c r="T32" i="3"/>
  <c r="T33" i="3"/>
  <c r="T34" i="3"/>
  <c r="T35" i="3"/>
  <c r="T36" i="3"/>
  <c r="T37" i="3"/>
  <c r="T38" i="3"/>
  <c r="T39" i="3"/>
  <c r="T40" i="3"/>
  <c r="T41" i="3"/>
  <c r="T42" i="3"/>
  <c r="T43" i="3"/>
  <c r="T44" i="3"/>
  <c r="T45" i="3"/>
  <c r="T46" i="3"/>
  <c r="T47" i="3"/>
  <c r="T48" i="3"/>
  <c r="T49" i="3"/>
  <c r="T50" i="3"/>
  <c r="T51" i="3"/>
  <c r="T52" i="3"/>
  <c r="T53" i="3"/>
  <c r="T54" i="3"/>
  <c r="T55" i="3"/>
  <c r="T56" i="3"/>
  <c r="T57" i="3"/>
  <c r="T58" i="3"/>
  <c r="T59" i="3"/>
  <c r="T60" i="3"/>
  <c r="T61" i="3"/>
  <c r="T62" i="3"/>
  <c r="T63" i="3"/>
  <c r="T64" i="3"/>
  <c r="T65" i="3"/>
  <c r="T66" i="3"/>
  <c r="T67" i="3"/>
  <c r="T68" i="3"/>
  <c r="T69" i="3"/>
  <c r="T70" i="3"/>
  <c r="T71" i="3"/>
  <c r="T72" i="3"/>
  <c r="T73" i="3"/>
  <c r="T74" i="3"/>
  <c r="T75" i="3"/>
  <c r="T76" i="3"/>
  <c r="T77" i="3"/>
  <c r="T78" i="3"/>
  <c r="T79" i="3"/>
  <c r="T80" i="3"/>
  <c r="T81" i="3"/>
  <c r="T82" i="3"/>
  <c r="T83" i="3"/>
  <c r="T84" i="3"/>
  <c r="T85" i="3"/>
  <c r="T86" i="3"/>
  <c r="T87" i="3"/>
  <c r="T88" i="3"/>
  <c r="T89" i="3"/>
  <c r="T90" i="3"/>
  <c r="T91" i="3"/>
  <c r="T92" i="3"/>
  <c r="T93" i="3"/>
  <c r="T94" i="3"/>
  <c r="T95" i="3"/>
  <c r="T96" i="3"/>
  <c r="T97" i="3"/>
  <c r="T98" i="3"/>
  <c r="T99" i="3"/>
  <c r="T100" i="3"/>
  <c r="T101" i="3"/>
  <c r="T102" i="3"/>
  <c r="T103" i="3"/>
  <c r="T104" i="3"/>
  <c r="T105" i="3"/>
  <c r="T106" i="3"/>
  <c r="T107" i="3"/>
  <c r="T108" i="3"/>
  <c r="T109" i="3"/>
  <c r="T110" i="3"/>
  <c r="T111" i="3"/>
  <c r="T112" i="3"/>
  <c r="T113" i="3"/>
  <c r="T114" i="3"/>
  <c r="T115" i="3"/>
  <c r="T116" i="3"/>
  <c r="T117" i="3"/>
  <c r="T118" i="3"/>
  <c r="T119" i="3"/>
  <c r="T120" i="3"/>
  <c r="T121" i="3"/>
  <c r="T122" i="3"/>
  <c r="T123" i="3"/>
  <c r="T124" i="3"/>
  <c r="T125" i="3"/>
  <c r="T126" i="3"/>
  <c r="T127" i="3"/>
  <c r="T128" i="3"/>
  <c r="T129" i="3"/>
  <c r="T130" i="3"/>
  <c r="T131" i="3"/>
  <c r="T132" i="3"/>
  <c r="T133" i="3"/>
  <c r="T134" i="3"/>
  <c r="T135" i="3"/>
  <c r="T136" i="3"/>
  <c r="T137" i="3"/>
  <c r="T138" i="3"/>
  <c r="T139" i="3"/>
  <c r="T140" i="3"/>
  <c r="T141" i="3"/>
  <c r="T142" i="3"/>
  <c r="T143" i="3"/>
  <c r="T144" i="3"/>
  <c r="T145" i="3"/>
  <c r="T146" i="3"/>
  <c r="T147" i="3"/>
  <c r="T148" i="3"/>
  <c r="T149" i="3"/>
  <c r="T150" i="3"/>
  <c r="T151" i="3"/>
  <c r="T152" i="3"/>
  <c r="T153" i="3"/>
  <c r="T154" i="3"/>
  <c r="T155" i="3"/>
  <c r="T156" i="3"/>
  <c r="T157" i="3"/>
  <c r="T158" i="3"/>
  <c r="T159" i="3"/>
  <c r="T160" i="3"/>
  <c r="T161" i="3"/>
  <c r="T162" i="3"/>
  <c r="T163" i="3"/>
  <c r="T164" i="3"/>
  <c r="T165" i="3"/>
  <c r="T166" i="3"/>
  <c r="T167" i="3"/>
  <c r="T168" i="3"/>
  <c r="T169" i="3"/>
  <c r="T170" i="3"/>
  <c r="T171" i="3"/>
  <c r="T172" i="3"/>
  <c r="T173" i="3"/>
  <c r="T174" i="3"/>
  <c r="T175" i="3"/>
  <c r="T176" i="3"/>
  <c r="T177" i="3"/>
  <c r="T178" i="3"/>
  <c r="T179" i="3"/>
  <c r="T180" i="3"/>
  <c r="T181" i="3"/>
  <c r="T182" i="3"/>
  <c r="T183" i="3"/>
  <c r="T184" i="3"/>
  <c r="T185" i="3"/>
  <c r="T186" i="3"/>
  <c r="T187" i="3"/>
  <c r="T188" i="3"/>
  <c r="T189" i="3"/>
  <c r="T190" i="3"/>
  <c r="T191" i="3"/>
  <c r="T192" i="3"/>
  <c r="T193" i="3"/>
  <c r="T194" i="3"/>
  <c r="T195" i="3"/>
  <c r="T196" i="3"/>
  <c r="T197" i="3"/>
  <c r="T198" i="3"/>
  <c r="T199" i="3"/>
  <c r="T200" i="3"/>
  <c r="T4" i="3"/>
  <c r="S5" i="3"/>
  <c r="S6" i="3"/>
  <c r="S7" i="3"/>
  <c r="S8" i="3"/>
  <c r="S9" i="3"/>
  <c r="S10" i="3"/>
  <c r="S11" i="3"/>
  <c r="S12" i="3"/>
  <c r="S13" i="3"/>
  <c r="S14" i="3"/>
  <c r="S15" i="3"/>
  <c r="S16" i="3"/>
  <c r="S17" i="3"/>
  <c r="S18" i="3"/>
  <c r="S19" i="3"/>
  <c r="S20" i="3"/>
  <c r="S21" i="3"/>
  <c r="S22" i="3"/>
  <c r="S23" i="3"/>
  <c r="S24" i="3"/>
  <c r="S25" i="3"/>
  <c r="S26" i="3"/>
  <c r="S27" i="3"/>
  <c r="S28" i="3"/>
  <c r="S29" i="3"/>
  <c r="S30" i="3"/>
  <c r="S31" i="3"/>
  <c r="S32" i="3"/>
  <c r="S33" i="3"/>
  <c r="S34" i="3"/>
  <c r="S35" i="3"/>
  <c r="S36" i="3"/>
  <c r="S37" i="3"/>
  <c r="S38" i="3"/>
  <c r="S39" i="3"/>
  <c r="S40" i="3"/>
  <c r="S41" i="3"/>
  <c r="S42" i="3"/>
  <c r="S43" i="3"/>
  <c r="S44" i="3"/>
  <c r="S45" i="3"/>
  <c r="S46" i="3"/>
  <c r="S47" i="3"/>
  <c r="S48" i="3"/>
  <c r="S49" i="3"/>
  <c r="S50" i="3"/>
  <c r="S51" i="3"/>
  <c r="S52" i="3"/>
  <c r="S53" i="3"/>
  <c r="S54" i="3"/>
  <c r="S55" i="3"/>
  <c r="S56" i="3"/>
  <c r="S57" i="3"/>
  <c r="S58" i="3"/>
  <c r="S59" i="3"/>
  <c r="S60" i="3"/>
  <c r="S61" i="3"/>
  <c r="S62" i="3"/>
  <c r="S63" i="3"/>
  <c r="S64" i="3"/>
  <c r="S65" i="3"/>
  <c r="S66" i="3"/>
  <c r="S67" i="3"/>
  <c r="S68" i="3"/>
  <c r="S69" i="3"/>
  <c r="S70" i="3"/>
  <c r="S71" i="3"/>
  <c r="S72" i="3"/>
  <c r="S73" i="3"/>
  <c r="S74" i="3"/>
  <c r="S75" i="3"/>
  <c r="S76" i="3"/>
  <c r="S77" i="3"/>
  <c r="S78" i="3"/>
  <c r="S79" i="3"/>
  <c r="S80" i="3"/>
  <c r="S81" i="3"/>
  <c r="S82" i="3"/>
  <c r="S83" i="3"/>
  <c r="S84" i="3"/>
  <c r="S85" i="3"/>
  <c r="S86" i="3"/>
  <c r="S87" i="3"/>
  <c r="S88" i="3"/>
  <c r="S89" i="3"/>
  <c r="S90" i="3"/>
  <c r="S91" i="3"/>
  <c r="S92" i="3"/>
  <c r="S93" i="3"/>
  <c r="S94" i="3"/>
  <c r="S95" i="3"/>
  <c r="S96" i="3"/>
  <c r="S97" i="3"/>
  <c r="S98" i="3"/>
  <c r="S99" i="3"/>
  <c r="S100" i="3"/>
  <c r="S101" i="3"/>
  <c r="S102" i="3"/>
  <c r="S103" i="3"/>
  <c r="S104" i="3"/>
  <c r="S105" i="3"/>
  <c r="S106" i="3"/>
  <c r="S107" i="3"/>
  <c r="S108" i="3"/>
  <c r="S109" i="3"/>
  <c r="S110" i="3"/>
  <c r="S111" i="3"/>
  <c r="S112" i="3"/>
  <c r="S113" i="3"/>
  <c r="S114" i="3"/>
  <c r="S115" i="3"/>
  <c r="S116" i="3"/>
  <c r="S117" i="3"/>
  <c r="S118" i="3"/>
  <c r="S119" i="3"/>
  <c r="S120" i="3"/>
  <c r="S121" i="3"/>
  <c r="S122" i="3"/>
  <c r="S123" i="3"/>
  <c r="S124" i="3"/>
  <c r="S125" i="3"/>
  <c r="S126" i="3"/>
  <c r="S127" i="3"/>
  <c r="S128" i="3"/>
  <c r="S129" i="3"/>
  <c r="S130" i="3"/>
  <c r="S131" i="3"/>
  <c r="S132" i="3"/>
  <c r="S133" i="3"/>
  <c r="S134" i="3"/>
  <c r="S135" i="3"/>
  <c r="S136" i="3"/>
  <c r="S137" i="3"/>
  <c r="S138" i="3"/>
  <c r="S139" i="3"/>
  <c r="S140" i="3"/>
  <c r="S141" i="3"/>
  <c r="S142" i="3"/>
  <c r="S143" i="3"/>
  <c r="S144" i="3"/>
  <c r="S145" i="3"/>
  <c r="S146" i="3"/>
  <c r="S147" i="3"/>
  <c r="S148" i="3"/>
  <c r="S149" i="3"/>
  <c r="S150" i="3"/>
  <c r="S151" i="3"/>
  <c r="S152" i="3"/>
  <c r="S153" i="3"/>
  <c r="S154" i="3"/>
  <c r="S155" i="3"/>
  <c r="S156" i="3"/>
  <c r="S157" i="3"/>
  <c r="S158" i="3"/>
  <c r="S159" i="3"/>
  <c r="S160" i="3"/>
  <c r="S161" i="3"/>
  <c r="S162" i="3"/>
  <c r="S163" i="3"/>
  <c r="S164" i="3"/>
  <c r="S165" i="3"/>
  <c r="S166" i="3"/>
  <c r="S167" i="3"/>
  <c r="S168" i="3"/>
  <c r="S169" i="3"/>
  <c r="S170" i="3"/>
  <c r="S171" i="3"/>
  <c r="S172" i="3"/>
  <c r="S173" i="3"/>
  <c r="S174" i="3"/>
  <c r="S175" i="3"/>
  <c r="S176" i="3"/>
  <c r="S177" i="3"/>
  <c r="S178" i="3"/>
  <c r="S179" i="3"/>
  <c r="S180" i="3"/>
  <c r="S181" i="3"/>
  <c r="S182" i="3"/>
  <c r="S183" i="3"/>
  <c r="S184" i="3"/>
  <c r="S185" i="3"/>
  <c r="S186" i="3"/>
  <c r="S187" i="3"/>
  <c r="S188" i="3"/>
  <c r="S189" i="3"/>
  <c r="S190" i="3"/>
  <c r="S191" i="3"/>
  <c r="S192" i="3"/>
  <c r="S193" i="3"/>
  <c r="S194" i="3"/>
  <c r="S195" i="3"/>
  <c r="S196" i="3"/>
  <c r="S197" i="3"/>
  <c r="S198" i="3"/>
  <c r="S199" i="3"/>
  <c r="S200" i="3"/>
  <c r="S4" i="3"/>
  <c r="R5" i="3"/>
  <c r="R6" i="3"/>
  <c r="R7" i="3"/>
  <c r="R8" i="3"/>
  <c r="R9" i="3"/>
  <c r="R10" i="3"/>
  <c r="R11" i="3"/>
  <c r="R12" i="3"/>
  <c r="R13" i="3"/>
  <c r="R14" i="3"/>
  <c r="R15" i="3"/>
  <c r="R16" i="3"/>
  <c r="R17" i="3"/>
  <c r="R18" i="3"/>
  <c r="R19" i="3"/>
  <c r="R20" i="3"/>
  <c r="R21" i="3"/>
  <c r="R22" i="3"/>
  <c r="R23" i="3"/>
  <c r="R24" i="3"/>
  <c r="R25" i="3"/>
  <c r="R26" i="3"/>
  <c r="R27" i="3"/>
  <c r="R28" i="3"/>
  <c r="R29" i="3"/>
  <c r="R30" i="3"/>
  <c r="R31" i="3"/>
  <c r="R32" i="3"/>
  <c r="R33" i="3"/>
  <c r="R34" i="3"/>
  <c r="R35" i="3"/>
  <c r="R36" i="3"/>
  <c r="R37" i="3"/>
  <c r="R38" i="3"/>
  <c r="R39" i="3"/>
  <c r="R40" i="3"/>
  <c r="R41" i="3"/>
  <c r="R42" i="3"/>
  <c r="R43" i="3"/>
  <c r="R44" i="3"/>
  <c r="R45" i="3"/>
  <c r="R46" i="3"/>
  <c r="R47" i="3"/>
  <c r="R48" i="3"/>
  <c r="R49" i="3"/>
  <c r="R50" i="3"/>
  <c r="R51" i="3"/>
  <c r="R52" i="3"/>
  <c r="R53" i="3"/>
  <c r="R54" i="3"/>
  <c r="R55" i="3"/>
  <c r="R56" i="3"/>
  <c r="R57" i="3"/>
  <c r="R58" i="3"/>
  <c r="R59" i="3"/>
  <c r="R60" i="3"/>
  <c r="R61" i="3"/>
  <c r="R62" i="3"/>
  <c r="R63" i="3"/>
  <c r="R64" i="3"/>
  <c r="R65" i="3"/>
  <c r="R66" i="3"/>
  <c r="R67" i="3"/>
  <c r="R68" i="3"/>
  <c r="R69" i="3"/>
  <c r="R70" i="3"/>
  <c r="R71" i="3"/>
  <c r="R72" i="3"/>
  <c r="R73" i="3"/>
  <c r="R74" i="3"/>
  <c r="R75" i="3"/>
  <c r="R76" i="3"/>
  <c r="R77" i="3"/>
  <c r="R78" i="3"/>
  <c r="R79" i="3"/>
  <c r="R80" i="3"/>
  <c r="R81" i="3"/>
  <c r="R82" i="3"/>
  <c r="R83" i="3"/>
  <c r="R84" i="3"/>
  <c r="R85" i="3"/>
  <c r="R86" i="3"/>
  <c r="R87" i="3"/>
  <c r="R88" i="3"/>
  <c r="R89" i="3"/>
  <c r="R90" i="3"/>
  <c r="R91" i="3"/>
  <c r="R92" i="3"/>
  <c r="R93" i="3"/>
  <c r="R94" i="3"/>
  <c r="R95" i="3"/>
  <c r="R96" i="3"/>
  <c r="R97" i="3"/>
  <c r="R98" i="3"/>
  <c r="R99" i="3"/>
  <c r="R100" i="3"/>
  <c r="R101" i="3"/>
  <c r="R102" i="3"/>
  <c r="R103" i="3"/>
  <c r="R104" i="3"/>
  <c r="R105" i="3"/>
  <c r="R106" i="3"/>
  <c r="R107" i="3"/>
  <c r="R108" i="3"/>
  <c r="R109" i="3"/>
  <c r="R110" i="3"/>
  <c r="R111" i="3"/>
  <c r="R112" i="3"/>
  <c r="R113" i="3"/>
  <c r="R114" i="3"/>
  <c r="R115" i="3"/>
  <c r="R116" i="3"/>
  <c r="R117" i="3"/>
  <c r="R118" i="3"/>
  <c r="R119" i="3"/>
  <c r="R120" i="3"/>
  <c r="R121" i="3"/>
  <c r="R122" i="3"/>
  <c r="R123" i="3"/>
  <c r="R124" i="3"/>
  <c r="R125" i="3"/>
  <c r="R126" i="3"/>
  <c r="R127" i="3"/>
  <c r="R128" i="3"/>
  <c r="R129" i="3"/>
  <c r="R130" i="3"/>
  <c r="R131" i="3"/>
  <c r="R132" i="3"/>
  <c r="R133" i="3"/>
  <c r="R134" i="3"/>
  <c r="R135" i="3"/>
  <c r="R136" i="3"/>
  <c r="R137" i="3"/>
  <c r="R138" i="3"/>
  <c r="R139" i="3"/>
  <c r="R140" i="3"/>
  <c r="R141" i="3"/>
  <c r="R142" i="3"/>
  <c r="R143" i="3"/>
  <c r="R144" i="3"/>
  <c r="R145" i="3"/>
  <c r="R146" i="3"/>
  <c r="R147" i="3"/>
  <c r="R148" i="3"/>
  <c r="R149" i="3"/>
  <c r="R150" i="3"/>
  <c r="R151" i="3"/>
  <c r="R152" i="3"/>
  <c r="R153" i="3"/>
  <c r="R154" i="3"/>
  <c r="R155" i="3"/>
  <c r="R156" i="3"/>
  <c r="R157" i="3"/>
  <c r="R158" i="3"/>
  <c r="R159" i="3"/>
  <c r="R160" i="3"/>
  <c r="R161" i="3"/>
  <c r="R162" i="3"/>
  <c r="R163" i="3"/>
  <c r="R164" i="3"/>
  <c r="R165" i="3"/>
  <c r="R166" i="3"/>
  <c r="R167" i="3"/>
  <c r="R168" i="3"/>
  <c r="R169" i="3"/>
  <c r="R170" i="3"/>
  <c r="R171" i="3"/>
  <c r="R172" i="3"/>
  <c r="R173" i="3"/>
  <c r="R174" i="3"/>
  <c r="R175" i="3"/>
  <c r="R176" i="3"/>
  <c r="R177" i="3"/>
  <c r="R178" i="3"/>
  <c r="R179" i="3"/>
  <c r="R180" i="3"/>
  <c r="R181" i="3"/>
  <c r="R182" i="3"/>
  <c r="R183" i="3"/>
  <c r="R184" i="3"/>
  <c r="R185" i="3"/>
  <c r="R186" i="3"/>
  <c r="R187" i="3"/>
  <c r="R188" i="3"/>
  <c r="R189" i="3"/>
  <c r="R190" i="3"/>
  <c r="R191" i="3"/>
  <c r="R192" i="3"/>
  <c r="R193" i="3"/>
  <c r="R194" i="3"/>
  <c r="R195" i="3"/>
  <c r="R196" i="3"/>
  <c r="R197" i="3"/>
  <c r="R198" i="3"/>
  <c r="R199" i="3"/>
  <c r="R200" i="3"/>
  <c r="R4" i="3"/>
  <c r="Q5" i="3"/>
  <c r="Q6" i="3"/>
  <c r="Q7" i="3"/>
  <c r="Q8" i="3"/>
  <c r="Q9" i="3"/>
  <c r="Q10" i="3"/>
  <c r="Q11" i="3"/>
  <c r="Q12" i="3"/>
  <c r="Q13" i="3"/>
  <c r="Q14" i="3"/>
  <c r="Q15" i="3"/>
  <c r="Q16" i="3"/>
  <c r="Q17" i="3"/>
  <c r="Q18" i="3"/>
  <c r="Q19" i="3"/>
  <c r="Q20" i="3"/>
  <c r="Q21" i="3"/>
  <c r="Q22" i="3"/>
  <c r="Q23" i="3"/>
  <c r="Q24" i="3"/>
  <c r="Q25" i="3"/>
  <c r="Q26" i="3"/>
  <c r="Q27" i="3"/>
  <c r="Q28" i="3"/>
  <c r="Q29" i="3"/>
  <c r="Q30" i="3"/>
  <c r="Q31" i="3"/>
  <c r="Q32" i="3"/>
  <c r="Q33" i="3"/>
  <c r="Q34" i="3"/>
  <c r="Q35" i="3"/>
  <c r="Q36" i="3"/>
  <c r="Q37" i="3"/>
  <c r="Q38" i="3"/>
  <c r="Q39" i="3"/>
  <c r="Q40" i="3"/>
  <c r="Q41" i="3"/>
  <c r="Q42" i="3"/>
  <c r="Q43" i="3"/>
  <c r="Q44" i="3"/>
  <c r="Q45" i="3"/>
  <c r="Q46" i="3"/>
  <c r="Q47" i="3"/>
  <c r="Q48" i="3"/>
  <c r="Q49" i="3"/>
  <c r="Q50" i="3"/>
  <c r="Q51" i="3"/>
  <c r="Q52" i="3"/>
  <c r="Q53" i="3"/>
  <c r="Q54" i="3"/>
  <c r="Q55" i="3"/>
  <c r="Q56" i="3"/>
  <c r="Q57" i="3"/>
  <c r="Q58" i="3"/>
  <c r="Q59" i="3"/>
  <c r="Q60" i="3"/>
  <c r="Q61" i="3"/>
  <c r="Q62" i="3"/>
  <c r="Q63" i="3"/>
  <c r="Q64" i="3"/>
  <c r="Q65" i="3"/>
  <c r="Q66" i="3"/>
  <c r="Q67" i="3"/>
  <c r="Q68" i="3"/>
  <c r="Q69" i="3"/>
  <c r="Q70" i="3"/>
  <c r="Q71" i="3"/>
  <c r="Q72" i="3"/>
  <c r="Q73" i="3"/>
  <c r="Q74" i="3"/>
  <c r="Q75" i="3"/>
  <c r="Q76" i="3"/>
  <c r="Q77" i="3"/>
  <c r="Q78" i="3"/>
  <c r="Q79" i="3"/>
  <c r="Q80" i="3"/>
  <c r="Q81" i="3"/>
  <c r="Q82" i="3"/>
  <c r="Q83" i="3"/>
  <c r="Q84" i="3"/>
  <c r="Q85" i="3"/>
  <c r="Q86" i="3"/>
  <c r="Q87" i="3"/>
  <c r="Q88" i="3"/>
  <c r="Q89" i="3"/>
  <c r="Q90" i="3"/>
  <c r="Q91" i="3"/>
  <c r="Q92" i="3"/>
  <c r="Q93" i="3"/>
  <c r="Q94" i="3"/>
  <c r="Q95" i="3"/>
  <c r="Q96" i="3"/>
  <c r="Q97" i="3"/>
  <c r="Q98" i="3"/>
  <c r="Q99" i="3"/>
  <c r="Q100" i="3"/>
  <c r="Q101" i="3"/>
  <c r="Q102" i="3"/>
  <c r="Q103" i="3"/>
  <c r="Q104" i="3"/>
  <c r="Q105" i="3"/>
  <c r="Q106" i="3"/>
  <c r="Q107" i="3"/>
  <c r="Q108" i="3"/>
  <c r="Q109" i="3"/>
  <c r="Q110" i="3"/>
  <c r="Q111" i="3"/>
  <c r="Q112" i="3"/>
  <c r="Q113" i="3"/>
  <c r="Q114" i="3"/>
  <c r="Q115" i="3"/>
  <c r="Q116" i="3"/>
  <c r="Q117" i="3"/>
  <c r="Q118" i="3"/>
  <c r="Q119" i="3"/>
  <c r="Q120" i="3"/>
  <c r="Q121" i="3"/>
  <c r="Q122" i="3"/>
  <c r="Q123" i="3"/>
  <c r="Q124" i="3"/>
  <c r="Q125" i="3"/>
  <c r="Q126" i="3"/>
  <c r="Q127" i="3"/>
  <c r="Q128" i="3"/>
  <c r="Q129" i="3"/>
  <c r="Q130" i="3"/>
  <c r="Q131" i="3"/>
  <c r="Q132" i="3"/>
  <c r="Q133" i="3"/>
  <c r="Q134" i="3"/>
  <c r="Q135" i="3"/>
  <c r="Q136" i="3"/>
  <c r="Q137" i="3"/>
  <c r="Q138" i="3"/>
  <c r="Q139" i="3"/>
  <c r="Q140" i="3"/>
  <c r="Q141" i="3"/>
  <c r="Q142" i="3"/>
  <c r="Q143" i="3"/>
  <c r="Q144" i="3"/>
  <c r="Q145" i="3"/>
  <c r="Q146" i="3"/>
  <c r="Q147" i="3"/>
  <c r="Q148" i="3"/>
  <c r="Q149" i="3"/>
  <c r="Q150" i="3"/>
  <c r="Q151" i="3"/>
  <c r="Q152" i="3"/>
  <c r="Q153" i="3"/>
  <c r="Q154" i="3"/>
  <c r="Q155" i="3"/>
  <c r="Q156" i="3"/>
  <c r="Q157" i="3"/>
  <c r="Q158" i="3"/>
  <c r="Q159" i="3"/>
  <c r="Q160" i="3"/>
  <c r="Q161" i="3"/>
  <c r="Q162" i="3"/>
  <c r="Q163" i="3"/>
  <c r="Q164" i="3"/>
  <c r="Q165" i="3"/>
  <c r="Q166" i="3"/>
  <c r="Q167" i="3"/>
  <c r="Q168" i="3"/>
  <c r="Q169" i="3"/>
  <c r="Q170" i="3"/>
  <c r="Q171" i="3"/>
  <c r="Q172" i="3"/>
  <c r="Q173" i="3"/>
  <c r="Q174" i="3"/>
  <c r="Q175" i="3"/>
  <c r="Q176" i="3"/>
  <c r="Q177" i="3"/>
  <c r="Q178" i="3"/>
  <c r="Q179" i="3"/>
  <c r="Q180" i="3"/>
  <c r="Q181" i="3"/>
  <c r="Q182" i="3"/>
  <c r="Q183" i="3"/>
  <c r="Q184" i="3"/>
  <c r="Q185" i="3"/>
  <c r="Q186" i="3"/>
  <c r="Q187" i="3"/>
  <c r="Q188" i="3"/>
  <c r="Q189" i="3"/>
  <c r="Q190" i="3"/>
  <c r="Q191" i="3"/>
  <c r="Q192" i="3"/>
  <c r="Q193" i="3"/>
  <c r="Q194" i="3"/>
  <c r="Q195" i="3"/>
  <c r="Q196" i="3"/>
  <c r="Q197" i="3"/>
  <c r="Q198" i="3"/>
  <c r="Q199" i="3"/>
  <c r="Q200" i="3"/>
  <c r="Q4" i="3"/>
  <c r="P5" i="3"/>
  <c r="P6" i="3"/>
  <c r="P7" i="3"/>
  <c r="P8" i="3"/>
  <c r="P9" i="3"/>
  <c r="P10" i="3"/>
  <c r="P11" i="3"/>
  <c r="P12" i="3"/>
  <c r="P13" i="3"/>
  <c r="P14" i="3"/>
  <c r="P15" i="3"/>
  <c r="P16" i="3"/>
  <c r="P17" i="3"/>
  <c r="P18" i="3"/>
  <c r="P19" i="3"/>
  <c r="P20" i="3"/>
  <c r="P21" i="3"/>
  <c r="P22" i="3"/>
  <c r="P23" i="3"/>
  <c r="P24" i="3"/>
  <c r="P25" i="3"/>
  <c r="P26" i="3"/>
  <c r="P27" i="3"/>
  <c r="P28" i="3"/>
  <c r="P29" i="3"/>
  <c r="P30" i="3"/>
  <c r="P31" i="3"/>
  <c r="P32" i="3"/>
  <c r="P33" i="3"/>
  <c r="P34" i="3"/>
  <c r="P35" i="3"/>
  <c r="P36" i="3"/>
  <c r="P37" i="3"/>
  <c r="P38" i="3"/>
  <c r="P39" i="3"/>
  <c r="P40" i="3"/>
  <c r="P41" i="3"/>
  <c r="P42" i="3"/>
  <c r="P43" i="3"/>
  <c r="P44" i="3"/>
  <c r="P45" i="3"/>
  <c r="P46" i="3"/>
  <c r="P47" i="3"/>
  <c r="P48" i="3"/>
  <c r="P49" i="3"/>
  <c r="P50" i="3"/>
  <c r="P51" i="3"/>
  <c r="P52" i="3"/>
  <c r="P53" i="3"/>
  <c r="P54" i="3"/>
  <c r="P55" i="3"/>
  <c r="P56" i="3"/>
  <c r="P57" i="3"/>
  <c r="P58" i="3"/>
  <c r="P59" i="3"/>
  <c r="P60" i="3"/>
  <c r="P61" i="3"/>
  <c r="P62" i="3"/>
  <c r="P63" i="3"/>
  <c r="P64" i="3"/>
  <c r="P65" i="3"/>
  <c r="P66" i="3"/>
  <c r="P67" i="3"/>
  <c r="P68" i="3"/>
  <c r="P69" i="3"/>
  <c r="P70" i="3"/>
  <c r="P71" i="3"/>
  <c r="P72" i="3"/>
  <c r="P73" i="3"/>
  <c r="P74" i="3"/>
  <c r="P75" i="3"/>
  <c r="P76" i="3"/>
  <c r="P77" i="3"/>
  <c r="P78" i="3"/>
  <c r="P79" i="3"/>
  <c r="P80" i="3"/>
  <c r="P81" i="3"/>
  <c r="P82" i="3"/>
  <c r="P83" i="3"/>
  <c r="P84" i="3"/>
  <c r="P85" i="3"/>
  <c r="P86" i="3"/>
  <c r="P87" i="3"/>
  <c r="P88" i="3"/>
  <c r="P89" i="3"/>
  <c r="P90" i="3"/>
  <c r="P91" i="3"/>
  <c r="P92" i="3"/>
  <c r="P93" i="3"/>
  <c r="P94" i="3"/>
  <c r="P95" i="3"/>
  <c r="P96" i="3"/>
  <c r="P97" i="3"/>
  <c r="P98" i="3"/>
  <c r="P99" i="3"/>
  <c r="P100" i="3"/>
  <c r="P101" i="3"/>
  <c r="P102" i="3"/>
  <c r="P103" i="3"/>
  <c r="P104" i="3"/>
  <c r="P105" i="3"/>
  <c r="P106" i="3"/>
  <c r="P107" i="3"/>
  <c r="P108" i="3"/>
  <c r="P109" i="3"/>
  <c r="P110" i="3"/>
  <c r="P111" i="3"/>
  <c r="P112" i="3"/>
  <c r="P113" i="3"/>
  <c r="P114" i="3"/>
  <c r="P115" i="3"/>
  <c r="P116" i="3"/>
  <c r="P117" i="3"/>
  <c r="P118" i="3"/>
  <c r="P119" i="3"/>
  <c r="P120" i="3"/>
  <c r="P121" i="3"/>
  <c r="P122" i="3"/>
  <c r="P123" i="3"/>
  <c r="P124" i="3"/>
  <c r="P125" i="3"/>
  <c r="P126" i="3"/>
  <c r="P127" i="3"/>
  <c r="P128" i="3"/>
  <c r="P129" i="3"/>
  <c r="P130" i="3"/>
  <c r="P131" i="3"/>
  <c r="P132" i="3"/>
  <c r="P133" i="3"/>
  <c r="P134" i="3"/>
  <c r="P135" i="3"/>
  <c r="P136" i="3"/>
  <c r="P137" i="3"/>
  <c r="P138" i="3"/>
  <c r="P139" i="3"/>
  <c r="P140" i="3"/>
  <c r="P141" i="3"/>
  <c r="P142" i="3"/>
  <c r="P143" i="3"/>
  <c r="P144" i="3"/>
  <c r="P145" i="3"/>
  <c r="P146" i="3"/>
  <c r="P147" i="3"/>
  <c r="P148" i="3"/>
  <c r="P149" i="3"/>
  <c r="P150" i="3"/>
  <c r="P151" i="3"/>
  <c r="P152" i="3"/>
  <c r="P153" i="3"/>
  <c r="P154" i="3"/>
  <c r="P155" i="3"/>
  <c r="P156" i="3"/>
  <c r="P157" i="3"/>
  <c r="P158" i="3"/>
  <c r="P159" i="3"/>
  <c r="P160" i="3"/>
  <c r="P161" i="3"/>
  <c r="P162" i="3"/>
  <c r="P163" i="3"/>
  <c r="P164" i="3"/>
  <c r="P165" i="3"/>
  <c r="P166" i="3"/>
  <c r="P167" i="3"/>
  <c r="P168" i="3"/>
  <c r="P169" i="3"/>
  <c r="P170" i="3"/>
  <c r="P171" i="3"/>
  <c r="P172" i="3"/>
  <c r="P173" i="3"/>
  <c r="P174" i="3"/>
  <c r="P175" i="3"/>
  <c r="P176" i="3"/>
  <c r="P177" i="3"/>
  <c r="P178" i="3"/>
  <c r="P179" i="3"/>
  <c r="P180" i="3"/>
  <c r="P181" i="3"/>
  <c r="P182" i="3"/>
  <c r="P183" i="3"/>
  <c r="P184" i="3"/>
  <c r="P185" i="3"/>
  <c r="P186" i="3"/>
  <c r="P187" i="3"/>
  <c r="P188" i="3"/>
  <c r="P189" i="3"/>
  <c r="P190" i="3"/>
  <c r="P191" i="3"/>
  <c r="P192" i="3"/>
  <c r="P193" i="3"/>
  <c r="P194" i="3"/>
  <c r="P195" i="3"/>
  <c r="P196" i="3"/>
  <c r="P197" i="3"/>
  <c r="P198" i="3"/>
  <c r="P199" i="3"/>
  <c r="P200" i="3"/>
  <c r="P4" i="3"/>
  <c r="O15" i="3"/>
  <c r="O16" i="3"/>
  <c r="O17" i="3"/>
  <c r="O18" i="3"/>
  <c r="O19" i="3"/>
  <c r="O20" i="3"/>
  <c r="O21" i="3"/>
  <c r="O22" i="3"/>
  <c r="O23" i="3"/>
  <c r="O24" i="3"/>
  <c r="O25" i="3"/>
  <c r="O26" i="3"/>
  <c r="O27" i="3"/>
  <c r="O28" i="3"/>
  <c r="O29" i="3"/>
  <c r="O30" i="3"/>
  <c r="O31" i="3"/>
  <c r="O32" i="3"/>
  <c r="O33" i="3"/>
  <c r="O34" i="3"/>
  <c r="O35" i="3"/>
  <c r="O36" i="3"/>
  <c r="O37" i="3"/>
  <c r="O38" i="3"/>
  <c r="O39" i="3"/>
  <c r="O40" i="3"/>
  <c r="O41" i="3"/>
  <c r="O42" i="3"/>
  <c r="O43" i="3"/>
  <c r="O44" i="3"/>
  <c r="O45" i="3"/>
  <c r="O46" i="3"/>
  <c r="O47" i="3"/>
  <c r="O48" i="3"/>
  <c r="O49" i="3"/>
  <c r="O50" i="3"/>
  <c r="O51" i="3"/>
  <c r="O52" i="3"/>
  <c r="O53" i="3"/>
  <c r="O54" i="3"/>
  <c r="O55" i="3"/>
  <c r="O56" i="3"/>
  <c r="O57" i="3"/>
  <c r="O58" i="3"/>
  <c r="O59" i="3"/>
  <c r="O60" i="3"/>
  <c r="O61" i="3"/>
  <c r="O62" i="3"/>
  <c r="O63" i="3"/>
  <c r="O64" i="3"/>
  <c r="O65" i="3"/>
  <c r="O66" i="3"/>
  <c r="O67" i="3"/>
  <c r="O68" i="3"/>
  <c r="O69" i="3"/>
  <c r="O70" i="3"/>
  <c r="O71" i="3"/>
  <c r="O72" i="3"/>
  <c r="O73" i="3"/>
  <c r="O74" i="3"/>
  <c r="O75" i="3"/>
  <c r="O76" i="3"/>
  <c r="O77" i="3"/>
  <c r="O78" i="3"/>
  <c r="O79" i="3"/>
  <c r="O80" i="3"/>
  <c r="O81" i="3"/>
  <c r="O82" i="3"/>
  <c r="O83" i="3"/>
  <c r="O84" i="3"/>
  <c r="O85" i="3"/>
  <c r="O86" i="3"/>
  <c r="O87" i="3"/>
  <c r="O88" i="3"/>
  <c r="O89" i="3"/>
  <c r="O90" i="3"/>
  <c r="O91" i="3"/>
  <c r="O92" i="3"/>
  <c r="O93" i="3"/>
  <c r="O94" i="3"/>
  <c r="O95" i="3"/>
  <c r="O96" i="3"/>
  <c r="O97" i="3"/>
  <c r="O98" i="3"/>
  <c r="O99" i="3"/>
  <c r="O100" i="3"/>
  <c r="O101" i="3"/>
  <c r="O102" i="3"/>
  <c r="O103" i="3"/>
  <c r="O104" i="3"/>
  <c r="O105" i="3"/>
  <c r="O106" i="3"/>
  <c r="O107" i="3"/>
  <c r="O108" i="3"/>
  <c r="O109" i="3"/>
  <c r="O110" i="3"/>
  <c r="O111" i="3"/>
  <c r="O112" i="3"/>
  <c r="O113" i="3"/>
  <c r="O114" i="3"/>
  <c r="O115" i="3"/>
  <c r="O116" i="3"/>
  <c r="O117" i="3"/>
  <c r="O118" i="3"/>
  <c r="O119" i="3"/>
  <c r="O120" i="3"/>
  <c r="O121" i="3"/>
  <c r="O122" i="3"/>
  <c r="O123" i="3"/>
  <c r="O124" i="3"/>
  <c r="O125" i="3"/>
  <c r="O126" i="3"/>
  <c r="O127" i="3"/>
  <c r="O128" i="3"/>
  <c r="O129" i="3"/>
  <c r="O130" i="3"/>
  <c r="O131" i="3"/>
  <c r="O132" i="3"/>
  <c r="O133" i="3"/>
  <c r="O134" i="3"/>
  <c r="O135" i="3"/>
  <c r="O136" i="3"/>
  <c r="O137" i="3"/>
  <c r="O138" i="3"/>
  <c r="O139" i="3"/>
  <c r="O140" i="3"/>
  <c r="O141" i="3"/>
  <c r="O142" i="3"/>
  <c r="O143" i="3"/>
  <c r="O144" i="3"/>
  <c r="O145" i="3"/>
  <c r="O146" i="3"/>
  <c r="O147" i="3"/>
  <c r="O148" i="3"/>
  <c r="O149" i="3"/>
  <c r="O150" i="3"/>
  <c r="O151" i="3"/>
  <c r="O152" i="3"/>
  <c r="O153" i="3"/>
  <c r="O154" i="3"/>
  <c r="O155" i="3"/>
  <c r="O156" i="3"/>
  <c r="O157" i="3"/>
  <c r="O158" i="3"/>
  <c r="O159" i="3"/>
  <c r="O160" i="3"/>
  <c r="O161" i="3"/>
  <c r="O162" i="3"/>
  <c r="O163" i="3"/>
  <c r="O164" i="3"/>
  <c r="O165" i="3"/>
  <c r="O166" i="3"/>
  <c r="O167" i="3"/>
  <c r="O168" i="3"/>
  <c r="O169" i="3"/>
  <c r="O170" i="3"/>
  <c r="O171" i="3"/>
  <c r="O172" i="3"/>
  <c r="O173" i="3"/>
  <c r="O174" i="3"/>
  <c r="O175" i="3"/>
  <c r="O176" i="3"/>
  <c r="O177" i="3"/>
  <c r="O178" i="3"/>
  <c r="O179" i="3"/>
  <c r="O180" i="3"/>
  <c r="O181" i="3"/>
  <c r="O182" i="3"/>
  <c r="O183" i="3"/>
  <c r="O184" i="3"/>
  <c r="O185" i="3"/>
  <c r="O186" i="3"/>
  <c r="O187" i="3"/>
  <c r="O188" i="3"/>
  <c r="O189" i="3"/>
  <c r="O190" i="3"/>
  <c r="O191" i="3"/>
  <c r="O192" i="3"/>
  <c r="O193" i="3"/>
  <c r="O194" i="3"/>
  <c r="O195" i="3"/>
  <c r="O196" i="3"/>
  <c r="O197" i="3"/>
  <c r="O198" i="3"/>
  <c r="O199" i="3"/>
  <c r="O200" i="3"/>
  <c r="O5" i="3"/>
  <c r="O6" i="3"/>
  <c r="O7" i="3"/>
  <c r="O8" i="3"/>
  <c r="O9" i="3"/>
  <c r="O10" i="3"/>
  <c r="O11" i="3"/>
  <c r="O12" i="3"/>
  <c r="O13" i="3"/>
  <c r="O14" i="3"/>
  <c r="O4" i="3"/>
  <c r="N5" i="3"/>
  <c r="N6" i="3"/>
  <c r="N7" i="3"/>
  <c r="N8" i="3"/>
  <c r="N9" i="3"/>
  <c r="N10" i="3"/>
  <c r="N11" i="3"/>
  <c r="N12" i="3"/>
  <c r="N13" i="3"/>
  <c r="N14" i="3"/>
  <c r="N15" i="3"/>
  <c r="N16" i="3"/>
  <c r="N17" i="3"/>
  <c r="N18" i="3"/>
  <c r="N19" i="3"/>
  <c r="N20" i="3"/>
  <c r="N21" i="3"/>
  <c r="N22" i="3"/>
  <c r="N23" i="3"/>
  <c r="N24" i="3"/>
  <c r="N25" i="3"/>
  <c r="N26" i="3"/>
  <c r="N27" i="3"/>
  <c r="N28" i="3"/>
  <c r="N29" i="3"/>
  <c r="N30" i="3"/>
  <c r="N31" i="3"/>
  <c r="N32" i="3"/>
  <c r="N33" i="3"/>
  <c r="N34" i="3"/>
  <c r="N35" i="3"/>
  <c r="N36" i="3"/>
  <c r="N37" i="3"/>
  <c r="N38" i="3"/>
  <c r="N39" i="3"/>
  <c r="N40" i="3"/>
  <c r="N41" i="3"/>
  <c r="N42" i="3"/>
  <c r="N43" i="3"/>
  <c r="N44" i="3"/>
  <c r="N45" i="3"/>
  <c r="N46" i="3"/>
  <c r="N47" i="3"/>
  <c r="N48" i="3"/>
  <c r="N49" i="3"/>
  <c r="N50" i="3"/>
  <c r="N51" i="3"/>
  <c r="N52" i="3"/>
  <c r="N53" i="3"/>
  <c r="N54" i="3"/>
  <c r="N55" i="3"/>
  <c r="N56" i="3"/>
  <c r="N57" i="3"/>
  <c r="N58" i="3"/>
  <c r="N59" i="3"/>
  <c r="N60" i="3"/>
  <c r="N61" i="3"/>
  <c r="N62" i="3"/>
  <c r="N63" i="3"/>
  <c r="N64" i="3"/>
  <c r="N65" i="3"/>
  <c r="N66" i="3"/>
  <c r="N67" i="3"/>
  <c r="N68" i="3"/>
  <c r="N69" i="3"/>
  <c r="N70" i="3"/>
  <c r="N71" i="3"/>
  <c r="N72" i="3"/>
  <c r="N73" i="3"/>
  <c r="N74" i="3"/>
  <c r="N75" i="3"/>
  <c r="N76" i="3"/>
  <c r="N77" i="3"/>
  <c r="N78" i="3"/>
  <c r="N79" i="3"/>
  <c r="N80" i="3"/>
  <c r="N81" i="3"/>
  <c r="N82" i="3"/>
  <c r="N83" i="3"/>
  <c r="N84" i="3"/>
  <c r="N85" i="3"/>
  <c r="N86" i="3"/>
  <c r="N87" i="3"/>
  <c r="N88" i="3"/>
  <c r="N89" i="3"/>
  <c r="N90" i="3"/>
  <c r="N91" i="3"/>
  <c r="N92" i="3"/>
  <c r="N93" i="3"/>
  <c r="N94" i="3"/>
  <c r="N95" i="3"/>
  <c r="N96" i="3"/>
  <c r="N97" i="3"/>
  <c r="N98" i="3"/>
  <c r="N99" i="3"/>
  <c r="N100" i="3"/>
  <c r="N101" i="3"/>
  <c r="N102" i="3"/>
  <c r="N103" i="3"/>
  <c r="N104" i="3"/>
  <c r="N105" i="3"/>
  <c r="N106" i="3"/>
  <c r="N107" i="3"/>
  <c r="N108" i="3"/>
  <c r="N109" i="3"/>
  <c r="N110" i="3"/>
  <c r="N111" i="3"/>
  <c r="N112" i="3"/>
  <c r="N113" i="3"/>
  <c r="N114" i="3"/>
  <c r="N115" i="3"/>
  <c r="N116" i="3"/>
  <c r="N117" i="3"/>
  <c r="N118" i="3"/>
  <c r="N119" i="3"/>
  <c r="N120" i="3"/>
  <c r="N121" i="3"/>
  <c r="N122" i="3"/>
  <c r="N123" i="3"/>
  <c r="N124" i="3"/>
  <c r="N125" i="3"/>
  <c r="N126" i="3"/>
  <c r="N127" i="3"/>
  <c r="N128" i="3"/>
  <c r="N129" i="3"/>
  <c r="N130" i="3"/>
  <c r="N131" i="3"/>
  <c r="N132" i="3"/>
  <c r="N133" i="3"/>
  <c r="N134" i="3"/>
  <c r="N135" i="3"/>
  <c r="N136" i="3"/>
  <c r="N137" i="3"/>
  <c r="N138" i="3"/>
  <c r="N139" i="3"/>
  <c r="N140" i="3"/>
  <c r="N141" i="3"/>
  <c r="N142" i="3"/>
  <c r="N143" i="3"/>
  <c r="N144" i="3"/>
  <c r="N145" i="3"/>
  <c r="N146" i="3"/>
  <c r="N147" i="3"/>
  <c r="N148" i="3"/>
  <c r="N149" i="3"/>
  <c r="N150" i="3"/>
  <c r="N151" i="3"/>
  <c r="N152" i="3"/>
  <c r="N153" i="3"/>
  <c r="N154" i="3"/>
  <c r="N155" i="3"/>
  <c r="N156" i="3"/>
  <c r="N157" i="3"/>
  <c r="N158" i="3"/>
  <c r="N159" i="3"/>
  <c r="N160" i="3"/>
  <c r="N161" i="3"/>
  <c r="N162" i="3"/>
  <c r="N163" i="3"/>
  <c r="N164" i="3"/>
  <c r="N165" i="3"/>
  <c r="N166" i="3"/>
  <c r="N167" i="3"/>
  <c r="N168" i="3"/>
  <c r="N169" i="3"/>
  <c r="N170" i="3"/>
  <c r="N171" i="3"/>
  <c r="N172" i="3"/>
  <c r="N173" i="3"/>
  <c r="N174" i="3"/>
  <c r="N175" i="3"/>
  <c r="N176" i="3"/>
  <c r="N177" i="3"/>
  <c r="N178" i="3"/>
  <c r="N179" i="3"/>
  <c r="N180" i="3"/>
  <c r="N181" i="3"/>
  <c r="N182" i="3"/>
  <c r="N183" i="3"/>
  <c r="N184" i="3"/>
  <c r="N185" i="3"/>
  <c r="N186" i="3"/>
  <c r="N187" i="3"/>
  <c r="N188" i="3"/>
  <c r="N189" i="3"/>
  <c r="N190" i="3"/>
  <c r="N191" i="3"/>
  <c r="N192" i="3"/>
  <c r="N193" i="3"/>
  <c r="N194" i="3"/>
  <c r="N195" i="3"/>
  <c r="N196" i="3"/>
  <c r="N197" i="3"/>
  <c r="N198" i="3"/>
  <c r="N199" i="3"/>
  <c r="N200" i="3"/>
  <c r="N4" i="3"/>
  <c r="I18" i="3"/>
  <c r="I19" i="3"/>
  <c r="I20" i="3"/>
  <c r="I21" i="3"/>
  <c r="I22" i="3"/>
  <c r="I23" i="3"/>
  <c r="I24" i="3"/>
  <c r="I25" i="3"/>
  <c r="I26" i="3"/>
  <c r="I27" i="3"/>
  <c r="I28" i="3"/>
  <c r="I29" i="3"/>
  <c r="I30" i="3"/>
  <c r="I31" i="3"/>
  <c r="I32" i="3"/>
  <c r="I33" i="3"/>
  <c r="I34" i="3"/>
  <c r="I35" i="3"/>
  <c r="I36" i="3"/>
  <c r="I37" i="3"/>
  <c r="I38" i="3"/>
  <c r="I39" i="3"/>
  <c r="I40" i="3"/>
  <c r="I41" i="3"/>
  <c r="I42" i="3"/>
  <c r="I43" i="3"/>
  <c r="I44" i="3"/>
  <c r="I45" i="3"/>
  <c r="I46" i="3"/>
  <c r="I47" i="3"/>
  <c r="I48" i="3"/>
  <c r="I49" i="3"/>
  <c r="I50" i="3"/>
  <c r="I51" i="3"/>
  <c r="I52" i="3"/>
  <c r="I53" i="3"/>
  <c r="I54" i="3"/>
  <c r="I55" i="3"/>
  <c r="I56" i="3"/>
  <c r="I57" i="3"/>
  <c r="I58" i="3"/>
  <c r="I59" i="3"/>
  <c r="I60" i="3"/>
  <c r="I61" i="3"/>
  <c r="I62" i="3"/>
  <c r="I63" i="3"/>
  <c r="I64" i="3"/>
  <c r="I65" i="3"/>
  <c r="I66" i="3"/>
  <c r="I67" i="3"/>
  <c r="I68" i="3"/>
  <c r="I69" i="3"/>
  <c r="I70" i="3"/>
  <c r="I71" i="3"/>
  <c r="I72" i="3"/>
  <c r="I73" i="3"/>
  <c r="I74" i="3"/>
  <c r="I75" i="3"/>
  <c r="I76" i="3"/>
  <c r="I77" i="3"/>
  <c r="I78" i="3"/>
  <c r="I79" i="3"/>
  <c r="I80" i="3"/>
  <c r="I81" i="3"/>
  <c r="I82" i="3"/>
  <c r="I83" i="3"/>
  <c r="I84" i="3"/>
  <c r="I85" i="3"/>
  <c r="I86" i="3"/>
  <c r="I87" i="3"/>
  <c r="I88" i="3"/>
  <c r="I89" i="3"/>
  <c r="I90" i="3"/>
  <c r="I91" i="3"/>
  <c r="I92" i="3"/>
  <c r="I93" i="3"/>
  <c r="I94" i="3"/>
  <c r="I95" i="3"/>
  <c r="I96" i="3"/>
  <c r="I97" i="3"/>
  <c r="I98" i="3"/>
  <c r="I99" i="3"/>
  <c r="I100" i="3"/>
  <c r="I101" i="3"/>
  <c r="I102" i="3"/>
  <c r="I103" i="3"/>
  <c r="I104" i="3"/>
  <c r="I105" i="3"/>
  <c r="I106" i="3"/>
  <c r="I107" i="3"/>
  <c r="I108" i="3"/>
  <c r="I109" i="3"/>
  <c r="I110" i="3"/>
  <c r="I111" i="3"/>
  <c r="I112" i="3"/>
  <c r="I113" i="3"/>
  <c r="I114" i="3"/>
  <c r="I115" i="3"/>
  <c r="I116" i="3"/>
  <c r="I117" i="3"/>
  <c r="I118" i="3"/>
  <c r="I119" i="3"/>
  <c r="I120" i="3"/>
  <c r="I121" i="3"/>
  <c r="I122" i="3"/>
  <c r="I123" i="3"/>
  <c r="I124" i="3"/>
  <c r="I125" i="3"/>
  <c r="I126" i="3"/>
  <c r="I127" i="3"/>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5" i="3"/>
  <c r="I6" i="3"/>
  <c r="I8" i="3"/>
  <c r="I9" i="3"/>
  <c r="I10" i="3"/>
  <c r="I11" i="3"/>
  <c r="I12" i="3"/>
  <c r="I13" i="3"/>
  <c r="I14" i="3"/>
  <c r="I15" i="3"/>
  <c r="I16" i="3"/>
  <c r="I17" i="3"/>
  <c r="I4" i="3"/>
  <c r="D27" i="11" l="1"/>
  <c r="D28" i="11"/>
  <c r="D29" i="11"/>
  <c r="D30" i="11"/>
  <c r="D31" i="11"/>
  <c r="D32" i="11"/>
  <c r="D33" i="11"/>
  <c r="D34" i="11"/>
  <c r="D35" i="11"/>
  <c r="D36" i="11"/>
  <c r="D37" i="11"/>
  <c r="D38" i="11"/>
  <c r="D39" i="11"/>
  <c r="D40" i="11"/>
  <c r="D41" i="11"/>
  <c r="D42" i="11"/>
  <c r="D43" i="11"/>
  <c r="D44" i="11"/>
  <c r="D45" i="11"/>
  <c r="D46" i="11"/>
  <c r="D47" i="11"/>
  <c r="D48" i="11"/>
  <c r="D49" i="11"/>
  <c r="D50" i="11"/>
  <c r="D51" i="11"/>
  <c r="D52" i="11"/>
  <c r="D53" i="11"/>
  <c r="D54" i="11"/>
  <c r="D55" i="11"/>
  <c r="D56" i="11"/>
  <c r="D57" i="11"/>
  <c r="D58" i="11"/>
  <c r="D59" i="11"/>
  <c r="D60" i="11"/>
  <c r="D61" i="11"/>
  <c r="D62" i="11"/>
  <c r="D63" i="11"/>
  <c r="D64" i="11"/>
  <c r="D65" i="11"/>
  <c r="D66" i="11"/>
  <c r="D67" i="11"/>
  <c r="D68" i="11"/>
  <c r="D69" i="11"/>
  <c r="D70" i="11"/>
  <c r="D71" i="11"/>
  <c r="D72" i="11"/>
  <c r="D73" i="11"/>
  <c r="D74" i="11"/>
  <c r="D75" i="11"/>
  <c r="D76" i="11"/>
  <c r="D77" i="11"/>
  <c r="D78" i="11"/>
  <c r="D79" i="11"/>
  <c r="D80" i="11"/>
  <c r="D81" i="11"/>
  <c r="D82" i="11"/>
  <c r="D83" i="11"/>
  <c r="D84" i="11"/>
  <c r="D85" i="11"/>
  <c r="D86" i="11"/>
  <c r="D87" i="11"/>
  <c r="D88" i="11"/>
  <c r="D89" i="11"/>
  <c r="D90" i="11"/>
  <c r="D91" i="11"/>
  <c r="D92" i="11"/>
  <c r="D93" i="11"/>
  <c r="D94" i="11"/>
  <c r="D95" i="11"/>
  <c r="D96" i="11"/>
  <c r="D97" i="11"/>
  <c r="D98" i="11"/>
  <c r="D99" i="11"/>
  <c r="D100" i="11"/>
  <c r="D101" i="11"/>
  <c r="D102" i="11"/>
  <c r="D103" i="11"/>
  <c r="D104" i="11"/>
  <c r="D105" i="11"/>
  <c r="D106" i="11"/>
  <c r="D107" i="11"/>
  <c r="D108" i="11"/>
  <c r="D109" i="11"/>
  <c r="D110" i="11"/>
  <c r="D111" i="11"/>
  <c r="D112" i="11"/>
  <c r="D113" i="11"/>
  <c r="D114" i="11"/>
  <c r="D115" i="11"/>
  <c r="D116" i="11"/>
  <c r="D117" i="11"/>
  <c r="D118" i="11"/>
  <c r="D119" i="11"/>
  <c r="D20" i="11"/>
  <c r="D21" i="11"/>
  <c r="D22" i="11"/>
  <c r="D23" i="11"/>
  <c r="D24" i="11"/>
  <c r="D25" i="11"/>
  <c r="D26" i="11"/>
  <c r="O4" i="1" l="1"/>
  <c r="O12" i="1"/>
  <c r="O20" i="1"/>
  <c r="O28" i="1"/>
  <c r="O36" i="1"/>
  <c r="O44" i="1"/>
  <c r="O52" i="1"/>
  <c r="O23" i="1"/>
  <c r="O47" i="1"/>
  <c r="O24" i="1"/>
  <c r="O26" i="1"/>
  <c r="O5" i="1"/>
  <c r="O13" i="1"/>
  <c r="O21" i="1"/>
  <c r="O29" i="1"/>
  <c r="O37" i="1"/>
  <c r="O45" i="1"/>
  <c r="O53" i="1"/>
  <c r="O39" i="1"/>
  <c r="O16" i="1"/>
  <c r="O40" i="1"/>
  <c r="O49" i="1"/>
  <c r="O42" i="1"/>
  <c r="O11" i="1"/>
  <c r="O19" i="1"/>
  <c r="O27" i="1"/>
  <c r="O35" i="1"/>
  <c r="O43" i="1"/>
  <c r="O51" i="1"/>
  <c r="O6" i="1"/>
  <c r="O14" i="1"/>
  <c r="O22" i="1"/>
  <c r="O30" i="1"/>
  <c r="O38" i="1"/>
  <c r="O46" i="1"/>
  <c r="O54" i="1"/>
  <c r="O15" i="1"/>
  <c r="O31" i="1"/>
  <c r="O8" i="1"/>
  <c r="O32" i="1"/>
  <c r="O48" i="1"/>
  <c r="O9" i="1"/>
  <c r="O17" i="1"/>
  <c r="O25" i="1"/>
  <c r="O33" i="1"/>
  <c r="O41" i="1"/>
  <c r="O10" i="1"/>
  <c r="O18" i="1"/>
  <c r="O34" i="1"/>
  <c r="O7" i="1"/>
  <c r="O50" i="1"/>
  <c r="D200" i="14"/>
  <c r="C200" i="14"/>
  <c r="B200" i="14"/>
  <c r="A200" i="14" s="1"/>
  <c r="D199" i="14"/>
  <c r="C199" i="14"/>
  <c r="B199" i="14"/>
  <c r="A199" i="14" s="1"/>
  <c r="D198" i="14"/>
  <c r="C198" i="14"/>
  <c r="B198" i="14"/>
  <c r="A198" i="14" s="1"/>
  <c r="D197" i="14"/>
  <c r="C197" i="14"/>
  <c r="B197" i="14"/>
  <c r="A197" i="14" s="1"/>
  <c r="D196" i="14"/>
  <c r="C196" i="14"/>
  <c r="B196" i="14"/>
  <c r="A196" i="14" s="1"/>
  <c r="D195" i="14"/>
  <c r="C195" i="14"/>
  <c r="B195" i="14"/>
  <c r="A195" i="14" s="1"/>
  <c r="D194" i="14"/>
  <c r="C194" i="14"/>
  <c r="B194" i="14"/>
  <c r="A194" i="14" s="1"/>
  <c r="D193" i="14"/>
  <c r="C193" i="14"/>
  <c r="B193" i="14"/>
  <c r="A193" i="14" s="1"/>
  <c r="D192" i="14"/>
  <c r="C192" i="14"/>
  <c r="B192" i="14"/>
  <c r="A192" i="14" s="1"/>
  <c r="D191" i="14"/>
  <c r="C191" i="14"/>
  <c r="B191" i="14"/>
  <c r="A191" i="14" s="1"/>
  <c r="D190" i="14"/>
  <c r="C190" i="14"/>
  <c r="B190" i="14"/>
  <c r="A190" i="14" s="1"/>
  <c r="D189" i="14"/>
  <c r="C189" i="14"/>
  <c r="B189" i="14"/>
  <c r="A189" i="14" s="1"/>
  <c r="D188" i="14"/>
  <c r="C188" i="14"/>
  <c r="B188" i="14"/>
  <c r="A188" i="14" s="1"/>
  <c r="D187" i="14"/>
  <c r="C187" i="14"/>
  <c r="B187" i="14"/>
  <c r="A187" i="14" s="1"/>
  <c r="D186" i="14"/>
  <c r="C186" i="14"/>
  <c r="B186" i="14"/>
  <c r="A186" i="14" s="1"/>
  <c r="D185" i="14"/>
  <c r="C185" i="14"/>
  <c r="B185" i="14"/>
  <c r="A185" i="14" s="1"/>
  <c r="D184" i="14"/>
  <c r="C184" i="14"/>
  <c r="B184" i="14"/>
  <c r="A184" i="14" s="1"/>
  <c r="D183" i="14"/>
  <c r="C183" i="14"/>
  <c r="B183" i="14"/>
  <c r="A183" i="14" s="1"/>
  <c r="D182" i="14"/>
  <c r="C182" i="14"/>
  <c r="B182" i="14"/>
  <c r="A182" i="14" s="1"/>
  <c r="D181" i="14"/>
  <c r="C181" i="14"/>
  <c r="B181" i="14"/>
  <c r="A181" i="14" s="1"/>
  <c r="D180" i="14"/>
  <c r="C180" i="14"/>
  <c r="B180" i="14"/>
  <c r="A180" i="14" s="1"/>
  <c r="D179" i="14"/>
  <c r="C179" i="14"/>
  <c r="B179" i="14"/>
  <c r="A179" i="14" s="1"/>
  <c r="D178" i="14"/>
  <c r="C178" i="14"/>
  <c r="B178" i="14"/>
  <c r="A178" i="14" s="1"/>
  <c r="D177" i="14"/>
  <c r="C177" i="14"/>
  <c r="B177" i="14"/>
  <c r="A177" i="14" s="1"/>
  <c r="D176" i="14"/>
  <c r="C176" i="14"/>
  <c r="B176" i="14"/>
  <c r="A176" i="14" s="1"/>
  <c r="D175" i="14"/>
  <c r="C175" i="14"/>
  <c r="B175" i="14"/>
  <c r="A175" i="14" s="1"/>
  <c r="D174" i="14"/>
  <c r="C174" i="14"/>
  <c r="B174" i="14"/>
  <c r="A174" i="14" s="1"/>
  <c r="D173" i="14"/>
  <c r="C173" i="14"/>
  <c r="B173" i="14"/>
  <c r="A173" i="14" s="1"/>
  <c r="D172" i="14"/>
  <c r="C172" i="14"/>
  <c r="B172" i="14"/>
  <c r="A172" i="14" s="1"/>
  <c r="D171" i="14"/>
  <c r="C171" i="14"/>
  <c r="B171" i="14"/>
  <c r="A171" i="14" s="1"/>
  <c r="D170" i="14"/>
  <c r="C170" i="14"/>
  <c r="B170" i="14"/>
  <c r="A170" i="14" s="1"/>
  <c r="D169" i="14"/>
  <c r="C169" i="14"/>
  <c r="B169" i="14"/>
  <c r="A169" i="14" s="1"/>
  <c r="D168" i="14"/>
  <c r="C168" i="14"/>
  <c r="B168" i="14"/>
  <c r="A168" i="14" s="1"/>
  <c r="D167" i="14"/>
  <c r="C167" i="14"/>
  <c r="B167" i="14"/>
  <c r="A167" i="14" s="1"/>
  <c r="D166" i="14"/>
  <c r="C166" i="14"/>
  <c r="B166" i="14"/>
  <c r="A166" i="14" s="1"/>
  <c r="D165" i="14"/>
  <c r="C165" i="14"/>
  <c r="B165" i="14"/>
  <c r="A165" i="14" s="1"/>
  <c r="D164" i="14"/>
  <c r="C164" i="14"/>
  <c r="B164" i="14"/>
  <c r="A164" i="14" s="1"/>
  <c r="D163" i="14"/>
  <c r="C163" i="14"/>
  <c r="B163" i="14"/>
  <c r="A163" i="14" s="1"/>
  <c r="D162" i="14"/>
  <c r="C162" i="14"/>
  <c r="B162" i="14"/>
  <c r="A162" i="14" s="1"/>
  <c r="D161" i="14"/>
  <c r="C161" i="14"/>
  <c r="B161" i="14"/>
  <c r="A161" i="14" s="1"/>
  <c r="D160" i="14"/>
  <c r="C160" i="14"/>
  <c r="B160" i="14"/>
  <c r="A160" i="14" s="1"/>
  <c r="D159" i="14"/>
  <c r="C159" i="14"/>
  <c r="B159" i="14"/>
  <c r="A159" i="14" s="1"/>
  <c r="D158" i="14"/>
  <c r="C158" i="14"/>
  <c r="B158" i="14"/>
  <c r="A158" i="14" s="1"/>
  <c r="D157" i="14"/>
  <c r="C157" i="14"/>
  <c r="B157" i="14"/>
  <c r="A157" i="14" s="1"/>
  <c r="D156" i="14"/>
  <c r="C156" i="14"/>
  <c r="B156" i="14"/>
  <c r="A156" i="14" s="1"/>
  <c r="D155" i="14"/>
  <c r="C155" i="14"/>
  <c r="B155" i="14"/>
  <c r="A155" i="14" s="1"/>
  <c r="D154" i="14"/>
  <c r="C154" i="14"/>
  <c r="B154" i="14"/>
  <c r="A154" i="14" s="1"/>
  <c r="D153" i="14"/>
  <c r="C153" i="14"/>
  <c r="B153" i="14"/>
  <c r="A153" i="14" s="1"/>
  <c r="D152" i="14"/>
  <c r="C152" i="14"/>
  <c r="B152" i="14"/>
  <c r="A152" i="14" s="1"/>
  <c r="D151" i="14"/>
  <c r="C151" i="14"/>
  <c r="B151" i="14"/>
  <c r="A151" i="14" s="1"/>
  <c r="D150" i="14"/>
  <c r="C150" i="14"/>
  <c r="B150" i="14"/>
  <c r="A150" i="14" s="1"/>
  <c r="D149" i="14"/>
  <c r="C149" i="14"/>
  <c r="B149" i="14"/>
  <c r="A149" i="14" s="1"/>
  <c r="D148" i="14"/>
  <c r="C148" i="14"/>
  <c r="B148" i="14"/>
  <c r="A148" i="14" s="1"/>
  <c r="D147" i="14"/>
  <c r="C147" i="14"/>
  <c r="B147" i="14"/>
  <c r="A147" i="14" s="1"/>
  <c r="D146" i="14"/>
  <c r="C146" i="14"/>
  <c r="B146" i="14"/>
  <c r="A146" i="14" s="1"/>
  <c r="D145" i="14"/>
  <c r="C145" i="14"/>
  <c r="B145" i="14"/>
  <c r="A145" i="14" s="1"/>
  <c r="D144" i="14"/>
  <c r="C144" i="14"/>
  <c r="B144" i="14"/>
  <c r="A144" i="14" s="1"/>
  <c r="D143" i="14"/>
  <c r="C143" i="14"/>
  <c r="B143" i="14"/>
  <c r="A143" i="14" s="1"/>
  <c r="D142" i="14"/>
  <c r="C142" i="14"/>
  <c r="B142" i="14"/>
  <c r="A142" i="14" s="1"/>
  <c r="D141" i="14"/>
  <c r="C141" i="14"/>
  <c r="B141" i="14"/>
  <c r="A141" i="14" s="1"/>
  <c r="D140" i="14"/>
  <c r="C140" i="14"/>
  <c r="B140" i="14"/>
  <c r="A140" i="14" s="1"/>
  <c r="D139" i="14"/>
  <c r="C139" i="14"/>
  <c r="B139" i="14"/>
  <c r="A139" i="14" s="1"/>
  <c r="D138" i="14"/>
  <c r="C138" i="14"/>
  <c r="B138" i="14"/>
  <c r="A138" i="14" s="1"/>
  <c r="D137" i="14"/>
  <c r="C137" i="14"/>
  <c r="B137" i="14"/>
  <c r="A137" i="14" s="1"/>
  <c r="D136" i="14"/>
  <c r="C136" i="14"/>
  <c r="B136" i="14"/>
  <c r="A136" i="14" s="1"/>
  <c r="D135" i="14"/>
  <c r="C135" i="14"/>
  <c r="B135" i="14"/>
  <c r="A135" i="14" s="1"/>
  <c r="D134" i="14"/>
  <c r="C134" i="14"/>
  <c r="B134" i="14"/>
  <c r="A134" i="14" s="1"/>
  <c r="D133" i="14"/>
  <c r="C133" i="14"/>
  <c r="B133" i="14"/>
  <c r="A133" i="14" s="1"/>
  <c r="D132" i="14"/>
  <c r="C132" i="14"/>
  <c r="B132" i="14"/>
  <c r="A132" i="14" s="1"/>
  <c r="D131" i="14"/>
  <c r="C131" i="14"/>
  <c r="B131" i="14"/>
  <c r="A131" i="14" s="1"/>
  <c r="D130" i="14"/>
  <c r="C130" i="14"/>
  <c r="B130" i="14"/>
  <c r="A130" i="14" s="1"/>
  <c r="D129" i="14"/>
  <c r="C129" i="14"/>
  <c r="B129" i="14"/>
  <c r="A129" i="14" s="1"/>
  <c r="D128" i="14"/>
  <c r="C128" i="14"/>
  <c r="B128" i="14"/>
  <c r="A128" i="14" s="1"/>
  <c r="D127" i="14"/>
  <c r="C127" i="14"/>
  <c r="B127" i="14"/>
  <c r="A127" i="14" s="1"/>
  <c r="D126" i="14"/>
  <c r="C126" i="14"/>
  <c r="B126" i="14"/>
  <c r="A126" i="14" s="1"/>
  <c r="D125" i="14"/>
  <c r="C125" i="14"/>
  <c r="B125" i="14"/>
  <c r="A125" i="14" s="1"/>
  <c r="D124" i="14"/>
  <c r="C124" i="14"/>
  <c r="B124" i="14"/>
  <c r="A124" i="14" s="1"/>
  <c r="D123" i="14"/>
  <c r="C123" i="14"/>
  <c r="B123" i="14"/>
  <c r="A123" i="14" s="1"/>
  <c r="D122" i="14"/>
  <c r="C122" i="14"/>
  <c r="B122" i="14"/>
  <c r="A122" i="14" s="1"/>
  <c r="D121" i="14"/>
  <c r="C121" i="14"/>
  <c r="B121" i="14"/>
  <c r="A121" i="14" s="1"/>
  <c r="D120" i="14"/>
  <c r="C120" i="14"/>
  <c r="B120" i="14"/>
  <c r="A120" i="14" s="1"/>
  <c r="D119" i="14"/>
  <c r="C119" i="14"/>
  <c r="B119" i="14"/>
  <c r="A119" i="14" s="1"/>
  <c r="D118" i="14"/>
  <c r="C118" i="14"/>
  <c r="B118" i="14"/>
  <c r="A118" i="14" s="1"/>
  <c r="D117" i="14"/>
  <c r="C117" i="14"/>
  <c r="B117" i="14"/>
  <c r="A117" i="14" s="1"/>
  <c r="D116" i="14"/>
  <c r="C116" i="14"/>
  <c r="B116" i="14"/>
  <c r="A116" i="14" s="1"/>
  <c r="D115" i="14"/>
  <c r="C115" i="14"/>
  <c r="B115" i="14"/>
  <c r="A115" i="14" s="1"/>
  <c r="D114" i="14"/>
  <c r="C114" i="14"/>
  <c r="B114" i="14"/>
  <c r="A114" i="14" s="1"/>
  <c r="D113" i="14"/>
  <c r="C113" i="14"/>
  <c r="B113" i="14"/>
  <c r="A113" i="14" s="1"/>
  <c r="D112" i="14"/>
  <c r="C112" i="14"/>
  <c r="B112" i="14"/>
  <c r="A112" i="14" s="1"/>
  <c r="D111" i="14"/>
  <c r="C111" i="14"/>
  <c r="B111" i="14"/>
  <c r="A111" i="14" s="1"/>
  <c r="D110" i="14"/>
  <c r="C110" i="14"/>
  <c r="B110" i="14"/>
  <c r="A110" i="14" s="1"/>
  <c r="D109" i="14"/>
  <c r="C109" i="14"/>
  <c r="B109" i="14"/>
  <c r="A109" i="14" s="1"/>
  <c r="D108" i="14"/>
  <c r="C108" i="14"/>
  <c r="B108" i="14"/>
  <c r="A108" i="14" s="1"/>
  <c r="D107" i="14"/>
  <c r="C107" i="14"/>
  <c r="B107" i="14"/>
  <c r="A107" i="14" s="1"/>
  <c r="D106" i="14"/>
  <c r="C106" i="14"/>
  <c r="B106" i="14"/>
  <c r="A106" i="14" s="1"/>
  <c r="D105" i="14"/>
  <c r="C105" i="14"/>
  <c r="B105" i="14"/>
  <c r="A105" i="14" s="1"/>
  <c r="D104" i="14"/>
  <c r="C104" i="14"/>
  <c r="B104" i="14"/>
  <c r="A104" i="14" s="1"/>
  <c r="D103" i="14"/>
  <c r="C103" i="14"/>
  <c r="B103" i="14"/>
  <c r="A103" i="14" s="1"/>
  <c r="D102" i="14"/>
  <c r="C102" i="14"/>
  <c r="B102" i="14"/>
  <c r="A102" i="14" s="1"/>
  <c r="D101" i="14"/>
  <c r="C101" i="14"/>
  <c r="B101" i="14"/>
  <c r="A101" i="14" s="1"/>
  <c r="D100" i="14"/>
  <c r="C100" i="14"/>
  <c r="B100" i="14"/>
  <c r="A100" i="14" s="1"/>
  <c r="D99" i="14"/>
  <c r="C99" i="14"/>
  <c r="B99" i="14"/>
  <c r="A99" i="14" s="1"/>
  <c r="D98" i="14"/>
  <c r="C98" i="14"/>
  <c r="B98" i="14"/>
  <c r="A98" i="14" s="1"/>
  <c r="D97" i="14"/>
  <c r="C97" i="14"/>
  <c r="B97" i="14"/>
  <c r="A97" i="14" s="1"/>
  <c r="D96" i="14"/>
  <c r="C96" i="14"/>
  <c r="B96" i="14"/>
  <c r="A96" i="14" s="1"/>
  <c r="D95" i="14"/>
  <c r="C95" i="14"/>
  <c r="B95" i="14"/>
  <c r="A95" i="14" s="1"/>
  <c r="D94" i="14"/>
  <c r="C94" i="14"/>
  <c r="B94" i="14"/>
  <c r="A94" i="14" s="1"/>
  <c r="D93" i="14"/>
  <c r="C93" i="14"/>
  <c r="B93" i="14"/>
  <c r="A93" i="14" s="1"/>
  <c r="D92" i="14"/>
  <c r="C92" i="14"/>
  <c r="B92" i="14"/>
  <c r="A92" i="14" s="1"/>
  <c r="D91" i="14"/>
  <c r="C91" i="14"/>
  <c r="B91" i="14"/>
  <c r="A91" i="14" s="1"/>
  <c r="D90" i="14"/>
  <c r="C90" i="14"/>
  <c r="B90" i="14"/>
  <c r="A90" i="14" s="1"/>
  <c r="D89" i="14"/>
  <c r="C89" i="14"/>
  <c r="B89" i="14"/>
  <c r="A89" i="14" s="1"/>
  <c r="D88" i="14"/>
  <c r="C88" i="14"/>
  <c r="B88" i="14"/>
  <c r="A88" i="14" s="1"/>
  <c r="D87" i="14"/>
  <c r="C87" i="14"/>
  <c r="B87" i="14"/>
  <c r="A87" i="14" s="1"/>
  <c r="D86" i="14"/>
  <c r="C86" i="14"/>
  <c r="B86" i="14"/>
  <c r="A86" i="14" s="1"/>
  <c r="D85" i="14"/>
  <c r="C85" i="14"/>
  <c r="B85" i="14"/>
  <c r="A85" i="14" s="1"/>
  <c r="D84" i="14"/>
  <c r="C84" i="14"/>
  <c r="B84" i="14"/>
  <c r="A84" i="14" s="1"/>
  <c r="D83" i="14"/>
  <c r="C83" i="14"/>
  <c r="B83" i="14"/>
  <c r="A83" i="14" s="1"/>
  <c r="D82" i="14"/>
  <c r="C82" i="14"/>
  <c r="B82" i="14"/>
  <c r="A82" i="14" s="1"/>
  <c r="D81" i="14"/>
  <c r="C81" i="14"/>
  <c r="B81" i="14"/>
  <c r="A81" i="14" s="1"/>
  <c r="D80" i="14"/>
  <c r="C80" i="14"/>
  <c r="B80" i="14"/>
  <c r="A80" i="14" s="1"/>
  <c r="D79" i="14"/>
  <c r="C79" i="14"/>
  <c r="B79" i="14"/>
  <c r="A79" i="14" s="1"/>
  <c r="D78" i="14"/>
  <c r="C78" i="14"/>
  <c r="B78" i="14"/>
  <c r="A78" i="14" s="1"/>
  <c r="D77" i="14"/>
  <c r="C77" i="14"/>
  <c r="B77" i="14"/>
  <c r="A77" i="14" s="1"/>
  <c r="D76" i="14"/>
  <c r="C76" i="14"/>
  <c r="B76" i="14"/>
  <c r="A76" i="14" s="1"/>
  <c r="D75" i="14"/>
  <c r="C75" i="14"/>
  <c r="B75" i="14"/>
  <c r="A75" i="14" s="1"/>
  <c r="D74" i="14"/>
  <c r="C74" i="14"/>
  <c r="B74" i="14"/>
  <c r="A74" i="14" s="1"/>
  <c r="D73" i="14"/>
  <c r="C73" i="14"/>
  <c r="B73" i="14"/>
  <c r="A73" i="14" s="1"/>
  <c r="D72" i="14"/>
  <c r="C72" i="14"/>
  <c r="B72" i="14"/>
  <c r="A72" i="14" s="1"/>
  <c r="D71" i="14"/>
  <c r="C71" i="14"/>
  <c r="B71" i="14"/>
  <c r="A71" i="14" s="1"/>
  <c r="D70" i="14"/>
  <c r="C70" i="14"/>
  <c r="B70" i="14"/>
  <c r="A70" i="14" s="1"/>
  <c r="D69" i="14"/>
  <c r="C69" i="14"/>
  <c r="B69" i="14"/>
  <c r="A69" i="14" s="1"/>
  <c r="D68" i="14"/>
  <c r="C68" i="14"/>
  <c r="B68" i="14"/>
  <c r="A68" i="14" s="1"/>
  <c r="D67" i="14"/>
  <c r="C67" i="14"/>
  <c r="B67" i="14"/>
  <c r="A67" i="14" s="1"/>
  <c r="D66" i="14"/>
  <c r="C66" i="14"/>
  <c r="B66" i="14"/>
  <c r="A66" i="14" s="1"/>
  <c r="D65" i="14"/>
  <c r="C65" i="14"/>
  <c r="B65" i="14"/>
  <c r="A65" i="14" s="1"/>
  <c r="D64" i="14"/>
  <c r="C64" i="14"/>
  <c r="B64" i="14"/>
  <c r="A64" i="14" s="1"/>
  <c r="D63" i="14"/>
  <c r="C63" i="14"/>
  <c r="B63" i="14"/>
  <c r="A63" i="14" s="1"/>
  <c r="D62" i="14"/>
  <c r="C62" i="14"/>
  <c r="B62" i="14"/>
  <c r="A62" i="14" s="1"/>
  <c r="D61" i="14"/>
  <c r="C61" i="14"/>
  <c r="B61" i="14"/>
  <c r="A61" i="14" s="1"/>
  <c r="D60" i="14"/>
  <c r="C60" i="14"/>
  <c r="B60" i="14"/>
  <c r="A60" i="14" s="1"/>
  <c r="D59" i="14"/>
  <c r="C59" i="14"/>
  <c r="B59" i="14"/>
  <c r="A59" i="14" s="1"/>
  <c r="D58" i="14"/>
  <c r="C58" i="14"/>
  <c r="B58" i="14"/>
  <c r="A58" i="14" s="1"/>
  <c r="D57" i="14"/>
  <c r="C57" i="14"/>
  <c r="B57" i="14"/>
  <c r="A57" i="14" s="1"/>
  <c r="D56" i="14"/>
  <c r="C56" i="14"/>
  <c r="B56" i="14"/>
  <c r="A56" i="14" s="1"/>
  <c r="D55" i="14"/>
  <c r="C55" i="14"/>
  <c r="B55" i="14"/>
  <c r="A55" i="14" s="1"/>
  <c r="D54" i="14"/>
  <c r="C54" i="14"/>
  <c r="B54" i="14"/>
  <c r="A54" i="14" s="1"/>
  <c r="D53" i="14"/>
  <c r="C53" i="14"/>
  <c r="B53" i="14"/>
  <c r="A53" i="14" s="1"/>
  <c r="D52" i="14"/>
  <c r="C52" i="14"/>
  <c r="B52" i="14"/>
  <c r="A52" i="14" s="1"/>
  <c r="D51" i="14"/>
  <c r="C51" i="14"/>
  <c r="B51" i="14"/>
  <c r="A51" i="14" s="1"/>
  <c r="D50" i="14"/>
  <c r="C50" i="14"/>
  <c r="B50" i="14"/>
  <c r="A50" i="14" s="1"/>
  <c r="D49" i="14"/>
  <c r="C49" i="14"/>
  <c r="B49" i="14"/>
  <c r="A49" i="14" s="1"/>
  <c r="D48" i="14"/>
  <c r="C48" i="14"/>
  <c r="B48" i="14"/>
  <c r="A48" i="14" s="1"/>
  <c r="D47" i="14"/>
  <c r="C47" i="14"/>
  <c r="B47" i="14"/>
  <c r="A47" i="14" s="1"/>
  <c r="D46" i="14"/>
  <c r="C46" i="14"/>
  <c r="B46" i="14"/>
  <c r="A46" i="14" s="1"/>
  <c r="D45" i="14"/>
  <c r="C45" i="14"/>
  <c r="B45" i="14"/>
  <c r="A45" i="14" s="1"/>
  <c r="D44" i="14"/>
  <c r="C44" i="14"/>
  <c r="B44" i="14"/>
  <c r="A44" i="14" s="1"/>
  <c r="D43" i="14"/>
  <c r="C43" i="14"/>
  <c r="B43" i="14"/>
  <c r="A43" i="14" s="1"/>
  <c r="D42" i="14"/>
  <c r="C42" i="14"/>
  <c r="B42" i="14"/>
  <c r="A42" i="14" s="1"/>
  <c r="D41" i="14"/>
  <c r="C41" i="14"/>
  <c r="B41" i="14"/>
  <c r="A41" i="14" s="1"/>
  <c r="D40" i="14"/>
  <c r="C40" i="14"/>
  <c r="B40" i="14"/>
  <c r="A40" i="14" s="1"/>
  <c r="D39" i="14"/>
  <c r="C39" i="14"/>
  <c r="B39" i="14"/>
  <c r="A39" i="14" s="1"/>
  <c r="D38" i="14"/>
  <c r="C38" i="14"/>
  <c r="B38" i="14"/>
  <c r="A38" i="14" s="1"/>
  <c r="D37" i="14"/>
  <c r="C37" i="14"/>
  <c r="B37" i="14"/>
  <c r="A37" i="14" s="1"/>
  <c r="D36" i="14"/>
  <c r="C36" i="14"/>
  <c r="B36" i="14"/>
  <c r="A36" i="14" s="1"/>
  <c r="D35" i="14"/>
  <c r="C35" i="14"/>
  <c r="B35" i="14"/>
  <c r="A35" i="14" s="1"/>
  <c r="D34" i="14"/>
  <c r="C34" i="14"/>
  <c r="B34" i="14"/>
  <c r="A34" i="14" s="1"/>
  <c r="D33" i="14"/>
  <c r="C33" i="14"/>
  <c r="B33" i="14"/>
  <c r="A33" i="14" s="1"/>
  <c r="D32" i="14"/>
  <c r="C32" i="14"/>
  <c r="B32" i="14"/>
  <c r="A32" i="14" s="1"/>
  <c r="D31" i="14"/>
  <c r="C31" i="14"/>
  <c r="B31" i="14"/>
  <c r="A31" i="14" s="1"/>
  <c r="D30" i="14"/>
  <c r="C30" i="14"/>
  <c r="B30" i="14"/>
  <c r="A30" i="14" s="1"/>
  <c r="D29" i="14"/>
  <c r="C29" i="14"/>
  <c r="B29" i="14"/>
  <c r="A29" i="14" s="1"/>
  <c r="D28" i="14"/>
  <c r="C28" i="14"/>
  <c r="B28" i="14"/>
  <c r="A28" i="14" s="1"/>
  <c r="D27" i="14"/>
  <c r="C27" i="14"/>
  <c r="B27" i="14"/>
  <c r="A27" i="14" s="1"/>
  <c r="D26" i="14"/>
  <c r="C26" i="14"/>
  <c r="B26" i="14"/>
  <c r="A26" i="14" s="1"/>
  <c r="D25" i="14"/>
  <c r="C25" i="14"/>
  <c r="B25" i="14"/>
  <c r="A25" i="14" s="1"/>
  <c r="D24" i="14"/>
  <c r="C24" i="14"/>
  <c r="B24" i="14"/>
  <c r="A24" i="14" s="1"/>
  <c r="D23" i="14"/>
  <c r="C23" i="14"/>
  <c r="B23" i="14"/>
  <c r="A23" i="14" s="1"/>
  <c r="D22" i="14"/>
  <c r="C22" i="14"/>
  <c r="B22" i="14"/>
  <c r="A22" i="14" s="1"/>
  <c r="D21" i="14"/>
  <c r="C21" i="14"/>
  <c r="B21" i="14"/>
  <c r="A21" i="14" s="1"/>
  <c r="D20" i="14"/>
  <c r="C20" i="14"/>
  <c r="B20" i="14"/>
  <c r="A20" i="14" s="1"/>
  <c r="D19" i="14"/>
  <c r="C19" i="14"/>
  <c r="B19" i="14"/>
  <c r="A19" i="14" s="1"/>
  <c r="D18" i="14"/>
  <c r="C18" i="14"/>
  <c r="B18" i="14"/>
  <c r="A18" i="14" s="1"/>
  <c r="D17" i="14"/>
  <c r="C17" i="14"/>
  <c r="B17" i="14"/>
  <c r="A17" i="14" s="1"/>
  <c r="D16" i="14"/>
  <c r="C16" i="14"/>
  <c r="B16" i="14"/>
  <c r="A16" i="14" s="1"/>
  <c r="D15" i="14"/>
  <c r="C15" i="14"/>
  <c r="B15" i="14"/>
  <c r="A15" i="14" s="1"/>
  <c r="D14" i="14"/>
  <c r="C14" i="14"/>
  <c r="B14" i="14"/>
  <c r="A14" i="14" s="1"/>
  <c r="D13" i="14"/>
  <c r="C13" i="14"/>
  <c r="B13" i="14"/>
  <c r="A13" i="14" s="1"/>
  <c r="D12" i="14"/>
  <c r="C12" i="14"/>
  <c r="B12" i="14"/>
  <c r="A12" i="14" s="1"/>
  <c r="D11" i="14"/>
  <c r="C11" i="14"/>
  <c r="B11" i="14"/>
  <c r="A11" i="14" s="1"/>
  <c r="D10" i="14"/>
  <c r="C10" i="14"/>
  <c r="B10" i="14"/>
  <c r="A10" i="14" s="1"/>
  <c r="D9" i="14"/>
  <c r="C9" i="14"/>
  <c r="B9" i="14"/>
  <c r="A9" i="14" s="1"/>
  <c r="D8" i="14"/>
  <c r="C8" i="14"/>
  <c r="B8" i="14"/>
  <c r="A8" i="14" s="1"/>
  <c r="D7" i="14"/>
  <c r="C7" i="14"/>
  <c r="B7" i="14"/>
  <c r="A7" i="14" s="1"/>
  <c r="D6" i="14"/>
  <c r="C6" i="14"/>
  <c r="B6" i="14"/>
  <c r="A6" i="14" s="1"/>
  <c r="D5" i="14"/>
  <c r="C5" i="14"/>
  <c r="B5" i="14"/>
  <c r="A5" i="14" s="1"/>
  <c r="D4" i="14"/>
  <c r="C4" i="14"/>
  <c r="B4" i="14"/>
  <c r="A4" i="14" s="1"/>
  <c r="O1" i="1" l="1"/>
  <c r="AR28" i="2"/>
  <c r="AS28" i="2" s="1"/>
  <c r="AR29" i="2"/>
  <c r="AS29" i="2" s="1"/>
  <c r="AR30" i="2"/>
  <c r="AS30" i="2" s="1"/>
  <c r="AR31" i="2"/>
  <c r="AS31" i="2" s="1"/>
  <c r="AR32" i="2"/>
  <c r="AS32" i="2" s="1"/>
  <c r="AR33" i="2"/>
  <c r="AS33" i="2" s="1"/>
  <c r="AR34" i="2"/>
  <c r="AS34" i="2" s="1"/>
  <c r="AR35" i="2"/>
  <c r="AS35" i="2" s="1"/>
  <c r="AR36" i="2"/>
  <c r="AS36" i="2" s="1"/>
  <c r="AR37" i="2"/>
  <c r="AS37" i="2" s="1"/>
  <c r="AR38" i="2"/>
  <c r="AS38" i="2" s="1"/>
  <c r="AR39" i="2"/>
  <c r="AS39" i="2" s="1"/>
  <c r="AR40" i="2"/>
  <c r="AS40" i="2" s="1"/>
  <c r="AR41" i="2"/>
  <c r="AS41" i="2" s="1"/>
  <c r="AR42" i="2"/>
  <c r="AS42" i="2" s="1"/>
  <c r="AR43" i="2"/>
  <c r="AS43" i="2" s="1"/>
  <c r="AR44" i="2"/>
  <c r="AS44" i="2" s="1"/>
  <c r="AR45" i="2"/>
  <c r="AS45" i="2" s="1"/>
  <c r="AR46" i="2"/>
  <c r="AS46" i="2" s="1"/>
  <c r="AR47" i="2"/>
  <c r="AS47" i="2" s="1"/>
  <c r="AR48" i="2"/>
  <c r="AS48" i="2" s="1"/>
  <c r="AR49" i="2"/>
  <c r="AS49" i="2" s="1"/>
  <c r="AR50" i="2"/>
  <c r="AS50" i="2" s="1"/>
  <c r="AR51" i="2"/>
  <c r="AS51" i="2" s="1"/>
  <c r="AR52" i="2"/>
  <c r="AS52" i="2" s="1"/>
  <c r="AR53" i="2"/>
  <c r="AS53" i="2" s="1"/>
  <c r="AR54" i="2"/>
  <c r="AS54" i="2" s="1"/>
  <c r="AR55" i="2"/>
  <c r="AS55" i="2" s="1"/>
  <c r="AR56" i="2"/>
  <c r="AS56" i="2" s="1"/>
  <c r="AR57" i="2"/>
  <c r="AS57" i="2" s="1"/>
  <c r="AR58" i="2"/>
  <c r="AS58" i="2" s="1"/>
  <c r="AR59" i="2"/>
  <c r="AS59" i="2" s="1"/>
  <c r="AR60" i="2"/>
  <c r="AS60" i="2" s="1"/>
  <c r="AR61" i="2"/>
  <c r="AS61" i="2" s="1"/>
  <c r="AR62" i="2"/>
  <c r="AS62" i="2" s="1"/>
  <c r="AR63" i="2"/>
  <c r="AS63" i="2" s="1"/>
  <c r="AR64" i="2"/>
  <c r="AS64" i="2" s="1"/>
  <c r="AR65" i="2"/>
  <c r="AS65" i="2" s="1"/>
  <c r="AR66" i="2"/>
  <c r="AS66" i="2" s="1"/>
  <c r="AR67" i="2"/>
  <c r="AS67" i="2" s="1"/>
  <c r="AR68" i="2"/>
  <c r="AS68" i="2" s="1"/>
  <c r="AR69" i="2"/>
  <c r="AS69" i="2" s="1"/>
  <c r="AR70" i="2"/>
  <c r="AS70" i="2" s="1"/>
  <c r="AR71" i="2"/>
  <c r="AS71" i="2" s="1"/>
  <c r="AR72" i="2"/>
  <c r="AS72" i="2" s="1"/>
  <c r="AR73" i="2"/>
  <c r="AS73" i="2" s="1"/>
  <c r="AR74" i="2"/>
  <c r="AS74" i="2" s="1"/>
  <c r="AR75" i="2"/>
  <c r="AS75" i="2" s="1"/>
  <c r="AR76" i="2"/>
  <c r="AS76" i="2" s="1"/>
  <c r="AR77" i="2"/>
  <c r="AS77" i="2" s="1"/>
  <c r="AR78" i="2"/>
  <c r="AS78" i="2" s="1"/>
  <c r="AR79" i="2"/>
  <c r="AS79" i="2" s="1"/>
  <c r="AR80" i="2"/>
  <c r="AS80" i="2" s="1"/>
  <c r="AR81" i="2"/>
  <c r="AS81" i="2" s="1"/>
  <c r="AR82" i="2"/>
  <c r="AS82" i="2" s="1"/>
  <c r="AR83" i="2"/>
  <c r="AS83" i="2" s="1"/>
  <c r="AR84" i="2"/>
  <c r="AS84" i="2" s="1"/>
  <c r="AR85" i="2"/>
  <c r="AS85" i="2" s="1"/>
  <c r="AR86" i="2"/>
  <c r="AS86" i="2" s="1"/>
  <c r="AR87" i="2"/>
  <c r="AS87" i="2" s="1"/>
  <c r="AR88" i="2"/>
  <c r="AS88" i="2" s="1"/>
  <c r="AR89" i="2"/>
  <c r="AS89" i="2" s="1"/>
  <c r="AR90" i="2"/>
  <c r="AS90" i="2" s="1"/>
  <c r="AR91" i="2"/>
  <c r="AS91" i="2" s="1"/>
  <c r="AR92" i="2"/>
  <c r="AS92" i="2" s="1"/>
  <c r="AR93" i="2"/>
  <c r="AS93" i="2" s="1"/>
  <c r="AR94" i="2"/>
  <c r="AS94" i="2" s="1"/>
  <c r="AR95" i="2"/>
  <c r="AS95" i="2" s="1"/>
  <c r="AR96" i="2"/>
  <c r="AS96" i="2" s="1"/>
  <c r="AR97" i="2"/>
  <c r="AS97" i="2" s="1"/>
  <c r="AR98" i="2"/>
  <c r="AS98" i="2" s="1"/>
  <c r="AR99" i="2"/>
  <c r="AS99" i="2" s="1"/>
  <c r="AR100" i="2"/>
  <c r="AS100" i="2" s="1"/>
  <c r="AR101" i="2"/>
  <c r="AS101" i="2" s="1"/>
  <c r="AR102" i="2"/>
  <c r="AS102" i="2" s="1"/>
  <c r="AR103" i="2"/>
  <c r="AS103" i="2" s="1"/>
  <c r="AR104" i="2"/>
  <c r="AS104" i="2" s="1"/>
  <c r="AR105" i="2"/>
  <c r="AS105" i="2" s="1"/>
  <c r="AR106" i="2"/>
  <c r="AS106" i="2" s="1"/>
  <c r="AR107" i="2"/>
  <c r="AS107" i="2" s="1"/>
  <c r="AR108" i="2"/>
  <c r="AS108" i="2" s="1"/>
  <c r="AR109" i="2"/>
  <c r="AS109" i="2" s="1"/>
  <c r="AR110" i="2"/>
  <c r="AS110" i="2" s="1"/>
  <c r="AR111" i="2"/>
  <c r="AS111" i="2" s="1"/>
  <c r="AR112" i="2"/>
  <c r="AS112" i="2" s="1"/>
  <c r="AR113" i="2"/>
  <c r="AS113" i="2" s="1"/>
  <c r="AR114" i="2"/>
  <c r="AS114" i="2" s="1"/>
  <c r="AR115" i="2"/>
  <c r="AS115" i="2" s="1"/>
  <c r="AR116" i="2"/>
  <c r="AS116" i="2" s="1"/>
  <c r="AR117" i="2"/>
  <c r="AS117" i="2" s="1"/>
  <c r="AR119" i="2"/>
  <c r="AS119" i="2" s="1"/>
  <c r="AR121" i="2"/>
  <c r="AS121" i="2" s="1"/>
  <c r="AR122" i="2"/>
  <c r="AS122" i="2" s="1"/>
  <c r="AR123" i="2"/>
  <c r="AS123" i="2" s="1"/>
  <c r="AR124" i="2"/>
  <c r="AS124" i="2" s="1"/>
  <c r="AR125" i="2"/>
  <c r="AS125" i="2" s="1"/>
  <c r="AR126" i="2"/>
  <c r="AS126" i="2" s="1"/>
  <c r="AR127" i="2"/>
  <c r="AS127" i="2" s="1"/>
  <c r="AR128" i="2"/>
  <c r="AS128" i="2" s="1"/>
  <c r="AR129" i="2"/>
  <c r="AS129" i="2" s="1"/>
  <c r="AR130" i="2"/>
  <c r="AS130" i="2" s="1"/>
  <c r="AR131" i="2"/>
  <c r="AS131" i="2" s="1"/>
  <c r="AR132" i="2"/>
  <c r="AS132" i="2" s="1"/>
  <c r="AR133" i="2"/>
  <c r="AS133" i="2" s="1"/>
  <c r="AR134" i="2"/>
  <c r="AS134" i="2" s="1"/>
  <c r="AR135" i="2"/>
  <c r="AS135" i="2" s="1"/>
  <c r="AR136" i="2"/>
  <c r="AS136" i="2" s="1"/>
  <c r="AR137" i="2"/>
  <c r="AS137" i="2" s="1"/>
  <c r="AR138" i="2"/>
  <c r="AS138" i="2" s="1"/>
  <c r="AR139" i="2"/>
  <c r="AS139" i="2" s="1"/>
  <c r="AR140" i="2"/>
  <c r="AS140" i="2" s="1"/>
  <c r="AR141" i="2"/>
  <c r="AS141" i="2" s="1"/>
  <c r="AR142" i="2"/>
  <c r="AS142" i="2" s="1"/>
  <c r="AR143" i="2"/>
  <c r="AS143" i="2" s="1"/>
  <c r="AR144" i="2"/>
  <c r="AS144" i="2" s="1"/>
  <c r="AR145" i="2"/>
  <c r="AS145" i="2" s="1"/>
  <c r="AR146" i="2"/>
  <c r="AS146" i="2" s="1"/>
  <c r="AR147" i="2"/>
  <c r="AS147" i="2" s="1"/>
  <c r="AR148" i="2"/>
  <c r="AS148" i="2" s="1"/>
  <c r="AR149" i="2"/>
  <c r="AS149" i="2" s="1"/>
  <c r="AR150" i="2"/>
  <c r="AS150" i="2" s="1"/>
  <c r="AR151" i="2"/>
  <c r="AS151" i="2" s="1"/>
  <c r="AR152" i="2"/>
  <c r="AS152" i="2" s="1"/>
  <c r="AR153" i="2"/>
  <c r="AS153" i="2" s="1"/>
  <c r="AR154" i="2"/>
  <c r="AS154" i="2" s="1"/>
  <c r="AR155" i="2"/>
  <c r="AS155" i="2" s="1"/>
  <c r="AR156" i="2"/>
  <c r="AS156" i="2" s="1"/>
  <c r="AR157" i="2"/>
  <c r="AS157" i="2" s="1"/>
  <c r="AR158" i="2"/>
  <c r="AS158" i="2" s="1"/>
  <c r="AR159" i="2"/>
  <c r="AS159" i="2" s="1"/>
  <c r="AR160" i="2"/>
  <c r="AS160" i="2" s="1"/>
  <c r="AR161" i="2"/>
  <c r="AS161" i="2" s="1"/>
  <c r="AR162" i="2"/>
  <c r="AS162" i="2" s="1"/>
  <c r="AR163" i="2"/>
  <c r="AS163" i="2" s="1"/>
  <c r="AR164" i="2"/>
  <c r="AS164" i="2" s="1"/>
  <c r="AR165" i="2"/>
  <c r="AS165" i="2" s="1"/>
  <c r="AR166" i="2"/>
  <c r="AS166" i="2" s="1"/>
  <c r="AR167" i="2"/>
  <c r="AS167" i="2" s="1"/>
  <c r="AR168" i="2"/>
  <c r="AS168" i="2" s="1"/>
  <c r="AR169" i="2"/>
  <c r="AS169" i="2" s="1"/>
  <c r="AR170" i="2"/>
  <c r="AS170" i="2" s="1"/>
  <c r="AR171" i="2"/>
  <c r="AS171" i="2" s="1"/>
  <c r="AR172" i="2"/>
  <c r="AS172" i="2" s="1"/>
  <c r="AR173" i="2"/>
  <c r="AS173" i="2" s="1"/>
  <c r="AR174" i="2"/>
  <c r="AS174" i="2" s="1"/>
  <c r="AR175" i="2"/>
  <c r="AS175" i="2" s="1"/>
  <c r="AR176" i="2"/>
  <c r="AS176" i="2" s="1"/>
  <c r="AR177" i="2"/>
  <c r="AS177" i="2" s="1"/>
  <c r="AR178" i="2"/>
  <c r="AS178" i="2" s="1"/>
  <c r="AR179" i="2"/>
  <c r="AS179" i="2" s="1"/>
  <c r="AR180" i="2"/>
  <c r="AS180" i="2" s="1"/>
  <c r="AR181" i="2"/>
  <c r="AS181" i="2" s="1"/>
  <c r="AR182" i="2"/>
  <c r="AS182" i="2" s="1"/>
  <c r="AR183" i="2"/>
  <c r="AS183" i="2" s="1"/>
  <c r="AR184" i="2"/>
  <c r="AS184" i="2" s="1"/>
  <c r="AR185" i="2"/>
  <c r="AS185" i="2" s="1"/>
  <c r="AR186" i="2"/>
  <c r="AS186" i="2" s="1"/>
  <c r="AR187" i="2"/>
  <c r="AS187" i="2" s="1"/>
  <c r="AR188" i="2"/>
  <c r="AS188" i="2" s="1"/>
  <c r="AR189" i="2"/>
  <c r="AS189" i="2" s="1"/>
  <c r="AR190" i="2"/>
  <c r="AS190" i="2" s="1"/>
  <c r="AR191" i="2"/>
  <c r="AS191" i="2" s="1"/>
  <c r="AR192" i="2"/>
  <c r="AS192" i="2" s="1"/>
  <c r="AR193" i="2"/>
  <c r="AS193" i="2" s="1"/>
  <c r="AR194" i="2"/>
  <c r="AS194" i="2" s="1"/>
  <c r="AR195" i="2"/>
  <c r="AS195" i="2" s="1"/>
  <c r="AR196" i="2"/>
  <c r="AS196" i="2" s="1"/>
  <c r="AR197" i="2"/>
  <c r="AS197" i="2" s="1"/>
  <c r="AR198" i="2"/>
  <c r="AS198" i="2" s="1"/>
  <c r="AR199" i="2"/>
  <c r="AS199" i="2" s="1"/>
  <c r="AR200" i="2"/>
  <c r="AS200" i="2" s="1"/>
  <c r="AR201" i="2"/>
  <c r="AS201" i="2" s="1"/>
  <c r="AR202" i="2"/>
  <c r="AS202" i="2" s="1"/>
  <c r="AR203" i="2"/>
  <c r="AS203" i="2" s="1"/>
  <c r="AR204" i="2"/>
  <c r="AS204" i="2" s="1"/>
  <c r="AR205" i="2"/>
  <c r="AS205" i="2" s="1"/>
  <c r="AR206" i="2"/>
  <c r="AS206" i="2" s="1"/>
  <c r="AR207" i="2"/>
  <c r="AS207" i="2" s="1"/>
  <c r="AR208" i="2"/>
  <c r="AS208" i="2" s="1"/>
  <c r="AR209" i="2"/>
  <c r="AS209" i="2" s="1"/>
  <c r="AR210" i="2"/>
  <c r="AS210" i="2" s="1"/>
  <c r="AR211" i="2"/>
  <c r="AS211" i="2" s="1"/>
  <c r="AR212" i="2"/>
  <c r="AS212" i="2" s="1"/>
  <c r="AR213" i="2"/>
  <c r="AS213" i="2" s="1"/>
  <c r="AR214" i="2"/>
  <c r="AS214" i="2" s="1"/>
  <c r="AR215" i="2"/>
  <c r="AS215" i="2" s="1"/>
  <c r="AR216" i="2"/>
  <c r="AS216" i="2" s="1"/>
  <c r="B3" i="13" l="1"/>
  <c r="B4" i="13"/>
  <c r="B5" i="13"/>
  <c r="B6" i="13"/>
  <c r="B7" i="13"/>
  <c r="B8" i="13"/>
  <c r="B9" i="13"/>
  <c r="B10" i="13"/>
  <c r="B11" i="13"/>
  <c r="B12" i="13"/>
  <c r="B13" i="13"/>
  <c r="B14" i="13"/>
  <c r="B15" i="13"/>
  <c r="B16" i="13"/>
  <c r="B17" i="13"/>
  <c r="B18" i="13"/>
  <c r="B19" i="13"/>
  <c r="B20" i="13"/>
  <c r="B21" i="13"/>
  <c r="B22" i="13"/>
  <c r="B23" i="13"/>
  <c r="B24" i="13"/>
  <c r="B25" i="13"/>
  <c r="B26" i="13"/>
  <c r="B27" i="13"/>
  <c r="B28" i="13"/>
  <c r="B29" i="13"/>
  <c r="B30" i="13"/>
  <c r="B31" i="13"/>
  <c r="B32" i="13"/>
  <c r="B33" i="13"/>
  <c r="B34" i="13"/>
  <c r="B35" i="13"/>
  <c r="B36" i="13"/>
  <c r="B37" i="13"/>
  <c r="B38" i="13"/>
  <c r="B39" i="13"/>
  <c r="B40" i="13"/>
  <c r="B41" i="13"/>
  <c r="B42" i="13"/>
  <c r="B43" i="13"/>
  <c r="B44" i="13"/>
  <c r="B45" i="13"/>
  <c r="B46" i="13"/>
  <c r="B47" i="13"/>
  <c r="B48" i="13"/>
  <c r="B49" i="13"/>
  <c r="B50" i="13"/>
  <c r="B51" i="13"/>
  <c r="B52" i="13"/>
  <c r="B53" i="13"/>
  <c r="B54" i="13"/>
  <c r="B55" i="13"/>
  <c r="B56" i="13"/>
  <c r="B57" i="13"/>
  <c r="B58" i="13"/>
  <c r="B59" i="13"/>
  <c r="B60" i="13"/>
  <c r="B61" i="13"/>
  <c r="B62" i="13"/>
  <c r="B63" i="13"/>
  <c r="B64" i="13"/>
  <c r="B65" i="13"/>
  <c r="B66" i="13"/>
  <c r="B67" i="13"/>
  <c r="B68" i="13"/>
  <c r="B69" i="13"/>
  <c r="B70" i="13"/>
  <c r="B71" i="13"/>
  <c r="B72" i="13"/>
  <c r="B73" i="13"/>
  <c r="B74" i="13"/>
  <c r="B75" i="13"/>
  <c r="B76" i="13"/>
  <c r="B77" i="13"/>
  <c r="B78" i="13"/>
  <c r="B79" i="13"/>
  <c r="B80" i="13"/>
  <c r="B81" i="13"/>
  <c r="B82" i="13"/>
  <c r="B83" i="13"/>
  <c r="B84" i="13"/>
  <c r="B85" i="13"/>
  <c r="B86" i="13"/>
  <c r="B87" i="13"/>
  <c r="B88" i="13"/>
  <c r="B89" i="13"/>
  <c r="B90" i="13"/>
  <c r="B91" i="13"/>
  <c r="B92" i="13"/>
  <c r="B93" i="13"/>
  <c r="B94" i="13"/>
  <c r="B95" i="13"/>
  <c r="B96" i="13"/>
  <c r="B97" i="13"/>
  <c r="B98" i="13"/>
  <c r="B99" i="13"/>
  <c r="B100" i="13"/>
  <c r="B101" i="13"/>
  <c r="B102" i="13"/>
  <c r="B103" i="13"/>
  <c r="B104" i="13"/>
  <c r="B105" i="13"/>
  <c r="B106" i="13"/>
  <c r="B107" i="13"/>
  <c r="B108" i="13"/>
  <c r="B109" i="13"/>
  <c r="B110" i="13"/>
  <c r="B111" i="13"/>
  <c r="B112" i="13"/>
  <c r="B113" i="13"/>
  <c r="B114" i="13"/>
  <c r="B115" i="13"/>
  <c r="B116" i="13"/>
  <c r="B117" i="13"/>
  <c r="B118" i="13"/>
  <c r="B119" i="13"/>
  <c r="B120" i="13"/>
  <c r="B121" i="13"/>
  <c r="B122" i="13"/>
  <c r="B123" i="13"/>
  <c r="B124" i="13"/>
  <c r="B125" i="13"/>
  <c r="B126" i="13"/>
  <c r="B127" i="13"/>
  <c r="B128" i="13"/>
  <c r="B129" i="13"/>
  <c r="B130" i="13"/>
  <c r="B131" i="13"/>
  <c r="B132" i="13"/>
  <c r="B133" i="13"/>
  <c r="B134" i="13"/>
  <c r="B135" i="13"/>
  <c r="B136" i="13"/>
  <c r="B137" i="13"/>
  <c r="B138" i="13"/>
  <c r="B139" i="13"/>
  <c r="B140" i="13"/>
  <c r="B141" i="13"/>
  <c r="B142" i="13"/>
  <c r="B143" i="13"/>
  <c r="B144" i="13"/>
  <c r="B145" i="13"/>
  <c r="B146" i="13"/>
  <c r="B147" i="13"/>
  <c r="B148" i="13"/>
  <c r="B149" i="13"/>
  <c r="B150" i="13"/>
  <c r="B151" i="13"/>
  <c r="B152" i="13"/>
  <c r="B153" i="13"/>
  <c r="B154" i="13"/>
  <c r="B155" i="13"/>
  <c r="B156" i="13"/>
  <c r="B157" i="13"/>
  <c r="B158" i="13"/>
  <c r="B159" i="13"/>
  <c r="B160" i="13"/>
  <c r="B161" i="13"/>
  <c r="B162" i="13"/>
  <c r="B163" i="13"/>
  <c r="B164" i="13"/>
  <c r="B165" i="13"/>
  <c r="B166" i="13"/>
  <c r="B167" i="13"/>
  <c r="B168" i="13"/>
  <c r="B169" i="13"/>
  <c r="B170" i="13"/>
  <c r="B171" i="13"/>
  <c r="B172" i="13"/>
  <c r="B173" i="13"/>
  <c r="B174" i="13"/>
  <c r="B175" i="13"/>
  <c r="B176" i="13"/>
  <c r="B177" i="13"/>
  <c r="B178" i="13"/>
  <c r="B179" i="13"/>
  <c r="B180" i="13"/>
  <c r="B181" i="13"/>
  <c r="B182" i="13"/>
  <c r="B183" i="13"/>
  <c r="B184" i="13"/>
  <c r="B185" i="13"/>
  <c r="B186" i="13"/>
  <c r="B187" i="13"/>
  <c r="B188" i="13"/>
  <c r="B189" i="13"/>
  <c r="B190" i="13"/>
  <c r="B191" i="13"/>
  <c r="B192" i="13"/>
  <c r="B193" i="13"/>
  <c r="B194" i="13"/>
  <c r="B195" i="13"/>
  <c r="B196" i="13"/>
  <c r="B197" i="13"/>
  <c r="B198" i="13"/>
  <c r="B199" i="13"/>
  <c r="B200" i="13"/>
  <c r="B201" i="13"/>
  <c r="B202" i="13"/>
  <c r="C3" i="13"/>
  <c r="C4" i="13"/>
  <c r="C5" i="13"/>
  <c r="C6" i="13"/>
  <c r="C7" i="13"/>
  <c r="C8" i="13"/>
  <c r="C9" i="13"/>
  <c r="C10" i="13"/>
  <c r="C11" i="13"/>
  <c r="C12" i="13"/>
  <c r="C13" i="13"/>
  <c r="C14" i="13"/>
  <c r="C15" i="13"/>
  <c r="C16" i="13"/>
  <c r="C17" i="13"/>
  <c r="C18" i="13"/>
  <c r="C19" i="13"/>
  <c r="C20" i="13"/>
  <c r="C21" i="13"/>
  <c r="C22" i="13"/>
  <c r="C23" i="13"/>
  <c r="C24" i="13"/>
  <c r="C25" i="13"/>
  <c r="C26" i="13"/>
  <c r="C27" i="13"/>
  <c r="C28" i="13"/>
  <c r="C29" i="13"/>
  <c r="C30" i="13"/>
  <c r="C31" i="13"/>
  <c r="C32" i="13"/>
  <c r="C33" i="13"/>
  <c r="C34" i="13"/>
  <c r="C35" i="13"/>
  <c r="C36" i="13"/>
  <c r="C37" i="13"/>
  <c r="C38" i="13"/>
  <c r="C39" i="13"/>
  <c r="C40" i="13"/>
  <c r="C41" i="13"/>
  <c r="C42" i="13"/>
  <c r="C43" i="13"/>
  <c r="C44" i="13"/>
  <c r="C45" i="13"/>
  <c r="C46" i="13"/>
  <c r="C47" i="13"/>
  <c r="C48" i="13"/>
  <c r="C49" i="13"/>
  <c r="C50" i="13"/>
  <c r="C51" i="13"/>
  <c r="C52" i="13"/>
  <c r="C53" i="13"/>
  <c r="C54" i="13"/>
  <c r="C55" i="13"/>
  <c r="C56" i="13"/>
  <c r="C57" i="13"/>
  <c r="C58" i="13"/>
  <c r="C59" i="13"/>
  <c r="C60" i="13"/>
  <c r="C61" i="13"/>
  <c r="C62" i="13"/>
  <c r="C63" i="13"/>
  <c r="C64" i="13"/>
  <c r="C65" i="13"/>
  <c r="C66" i="13"/>
  <c r="C67" i="13"/>
  <c r="C68" i="13"/>
  <c r="C69" i="13"/>
  <c r="C70" i="13"/>
  <c r="C71" i="13"/>
  <c r="C72" i="13"/>
  <c r="C73" i="13"/>
  <c r="C74" i="13"/>
  <c r="C75" i="13"/>
  <c r="C76" i="13"/>
  <c r="C77" i="13"/>
  <c r="C78" i="13"/>
  <c r="C79" i="13"/>
  <c r="C80" i="13"/>
  <c r="C81" i="13"/>
  <c r="C82" i="13"/>
  <c r="C83" i="13"/>
  <c r="C84" i="13"/>
  <c r="C85" i="13"/>
  <c r="C86" i="13"/>
  <c r="C87" i="13"/>
  <c r="C88" i="13"/>
  <c r="C89" i="13"/>
  <c r="C90" i="13"/>
  <c r="C91" i="13"/>
  <c r="C92" i="13"/>
  <c r="C93" i="13"/>
  <c r="C94" i="13"/>
  <c r="C95" i="13"/>
  <c r="C96" i="13"/>
  <c r="C97" i="13"/>
  <c r="C98" i="13"/>
  <c r="C99" i="13"/>
  <c r="C100" i="13"/>
  <c r="C101" i="13"/>
  <c r="C102" i="13"/>
  <c r="C103" i="13"/>
  <c r="C104" i="13"/>
  <c r="C105" i="13"/>
  <c r="C106" i="13"/>
  <c r="C107" i="13"/>
  <c r="C108" i="13"/>
  <c r="C109" i="13"/>
  <c r="C110" i="13"/>
  <c r="C111" i="13"/>
  <c r="C112" i="13"/>
  <c r="C113" i="13"/>
  <c r="C114" i="13"/>
  <c r="C115" i="13"/>
  <c r="C116" i="13"/>
  <c r="C117" i="13"/>
  <c r="C118" i="13"/>
  <c r="C119" i="13"/>
  <c r="C120" i="13"/>
  <c r="C121" i="13"/>
  <c r="C122" i="13"/>
  <c r="C123" i="13"/>
  <c r="C124" i="13"/>
  <c r="C125" i="13"/>
  <c r="C126" i="13"/>
  <c r="C127" i="13"/>
  <c r="C128" i="13"/>
  <c r="C129" i="13"/>
  <c r="C130" i="13"/>
  <c r="C131" i="13"/>
  <c r="C132" i="13"/>
  <c r="C133" i="13"/>
  <c r="C134" i="13"/>
  <c r="C135" i="13"/>
  <c r="C136" i="13"/>
  <c r="C137" i="13"/>
  <c r="C138" i="13"/>
  <c r="C139" i="13"/>
  <c r="C140" i="13"/>
  <c r="C141" i="13"/>
  <c r="C142" i="13"/>
  <c r="C143" i="13"/>
  <c r="C144" i="13"/>
  <c r="C145" i="13"/>
  <c r="C146" i="13"/>
  <c r="C147" i="13"/>
  <c r="C148" i="13"/>
  <c r="C149" i="13"/>
  <c r="C150" i="13"/>
  <c r="C151" i="13"/>
  <c r="C152" i="13"/>
  <c r="C153" i="13"/>
  <c r="C154" i="13"/>
  <c r="C155" i="13"/>
  <c r="C156" i="13"/>
  <c r="C157" i="13"/>
  <c r="C158" i="13"/>
  <c r="C159" i="13"/>
  <c r="C160" i="13"/>
  <c r="C161" i="13"/>
  <c r="C162" i="13"/>
  <c r="C163" i="13"/>
  <c r="C164" i="13"/>
  <c r="C165" i="13"/>
  <c r="C166" i="13"/>
  <c r="C167" i="13"/>
  <c r="C168" i="13"/>
  <c r="C169" i="13"/>
  <c r="C170" i="13"/>
  <c r="C171" i="13"/>
  <c r="C172" i="13"/>
  <c r="C173" i="13"/>
  <c r="C174" i="13"/>
  <c r="C175" i="13"/>
  <c r="C176" i="13"/>
  <c r="C177" i="13"/>
  <c r="C178" i="13"/>
  <c r="C179" i="13"/>
  <c r="C180" i="13"/>
  <c r="C181" i="13"/>
  <c r="C182" i="13"/>
  <c r="C183" i="13"/>
  <c r="C184" i="13"/>
  <c r="C185" i="13"/>
  <c r="C186" i="13"/>
  <c r="C187" i="13"/>
  <c r="C188" i="13"/>
  <c r="C189" i="13"/>
  <c r="C190" i="13"/>
  <c r="C191" i="13"/>
  <c r="C192" i="13"/>
  <c r="C193" i="13"/>
  <c r="C194" i="13"/>
  <c r="C195" i="13"/>
  <c r="C196" i="13"/>
  <c r="C197" i="13"/>
  <c r="C198" i="13"/>
  <c r="C199" i="13"/>
  <c r="C200" i="13"/>
  <c r="C201" i="13"/>
  <c r="C202" i="13"/>
  <c r="A3" i="13"/>
  <c r="A4" i="13"/>
  <c r="A5" i="13"/>
  <c r="A6" i="13"/>
  <c r="A7" i="13"/>
  <c r="A8" i="13"/>
  <c r="A9" i="13"/>
  <c r="A10" i="13"/>
  <c r="A11" i="13"/>
  <c r="A12" i="13"/>
  <c r="A13" i="13"/>
  <c r="A14" i="13"/>
  <c r="A15" i="13"/>
  <c r="A16" i="13"/>
  <c r="A17" i="13"/>
  <c r="A18" i="13"/>
  <c r="A19" i="13"/>
  <c r="A20" i="13"/>
  <c r="A21" i="13"/>
  <c r="A22" i="13"/>
  <c r="A23" i="13"/>
  <c r="A24" i="13"/>
  <c r="A25" i="13"/>
  <c r="A26" i="13"/>
  <c r="A27" i="13"/>
  <c r="A28" i="13"/>
  <c r="A29" i="13"/>
  <c r="A30" i="13"/>
  <c r="A31" i="13"/>
  <c r="A32" i="13"/>
  <c r="A33" i="13"/>
  <c r="A34" i="13"/>
  <c r="A35" i="13"/>
  <c r="A36" i="13"/>
  <c r="A37" i="13"/>
  <c r="A38" i="13"/>
  <c r="A39" i="13"/>
  <c r="A40" i="13"/>
  <c r="A41" i="13"/>
  <c r="A42" i="13"/>
  <c r="A43" i="13"/>
  <c r="A44" i="13"/>
  <c r="A45" i="13"/>
  <c r="A46" i="13"/>
  <c r="A47" i="13"/>
  <c r="A48" i="13"/>
  <c r="A49" i="13"/>
  <c r="A50" i="13"/>
  <c r="A51" i="13"/>
  <c r="A52" i="13"/>
  <c r="A53" i="13"/>
  <c r="A54" i="13"/>
  <c r="A55" i="13"/>
  <c r="A56" i="13"/>
  <c r="A57" i="13"/>
  <c r="A58" i="13"/>
  <c r="A59" i="13"/>
  <c r="A60" i="13"/>
  <c r="A61" i="13"/>
  <c r="A62" i="13"/>
  <c r="A63" i="13"/>
  <c r="A64" i="13"/>
  <c r="A65" i="13"/>
  <c r="A66" i="13"/>
  <c r="A67" i="13"/>
  <c r="A68" i="13"/>
  <c r="A69" i="13"/>
  <c r="A70" i="13"/>
  <c r="A71" i="13"/>
  <c r="A72" i="13"/>
  <c r="A73" i="13"/>
  <c r="A74" i="13"/>
  <c r="A75" i="13"/>
  <c r="A76" i="13"/>
  <c r="A77" i="13"/>
  <c r="A78" i="13"/>
  <c r="A79" i="13"/>
  <c r="A80" i="13"/>
  <c r="A81" i="13"/>
  <c r="A82" i="13"/>
  <c r="A83" i="13"/>
  <c r="A84" i="13"/>
  <c r="A85" i="13"/>
  <c r="A86" i="13"/>
  <c r="A87" i="13"/>
  <c r="A88" i="13"/>
  <c r="A89" i="13"/>
  <c r="A90" i="13"/>
  <c r="A91" i="13"/>
  <c r="A92" i="13"/>
  <c r="A93" i="13"/>
  <c r="A94" i="13"/>
  <c r="A95" i="13"/>
  <c r="A96" i="13"/>
  <c r="A97" i="13"/>
  <c r="A98" i="13"/>
  <c r="A99" i="13"/>
  <c r="A100" i="13"/>
  <c r="A101" i="13"/>
  <c r="A102" i="13"/>
  <c r="A103" i="13"/>
  <c r="A104" i="13"/>
  <c r="A105" i="13"/>
  <c r="A106" i="13"/>
  <c r="A107" i="13"/>
  <c r="A108" i="13"/>
  <c r="A109" i="13"/>
  <c r="A110" i="13"/>
  <c r="A111" i="13"/>
  <c r="A112" i="13"/>
  <c r="A113" i="13"/>
  <c r="A114" i="13"/>
  <c r="A115" i="13"/>
  <c r="A116" i="13"/>
  <c r="A117" i="13"/>
  <c r="A118" i="13"/>
  <c r="A119" i="13"/>
  <c r="A120" i="13"/>
  <c r="A121" i="13"/>
  <c r="A122" i="13"/>
  <c r="A123" i="13"/>
  <c r="A124" i="13"/>
  <c r="A125" i="13"/>
  <c r="A126" i="13"/>
  <c r="A127" i="13"/>
  <c r="A128" i="13"/>
  <c r="A129" i="13"/>
  <c r="A130" i="13"/>
  <c r="A131" i="13"/>
  <c r="A132" i="13"/>
  <c r="A133" i="13"/>
  <c r="A134" i="13"/>
  <c r="A135" i="13"/>
  <c r="A136" i="13"/>
  <c r="A137" i="13"/>
  <c r="A138" i="13"/>
  <c r="A139" i="13"/>
  <c r="A140" i="13"/>
  <c r="A141" i="13"/>
  <c r="A142" i="13"/>
  <c r="A143" i="13"/>
  <c r="A144" i="13"/>
  <c r="A145" i="13"/>
  <c r="A146" i="13"/>
  <c r="A147" i="13"/>
  <c r="A148" i="13"/>
  <c r="A149" i="13"/>
  <c r="A150" i="13"/>
  <c r="A151" i="13"/>
  <c r="A152" i="13"/>
  <c r="A153" i="13"/>
  <c r="A154" i="13"/>
  <c r="A155" i="13"/>
  <c r="A156" i="13"/>
  <c r="A157" i="13"/>
  <c r="A158" i="13"/>
  <c r="A159" i="13"/>
  <c r="A160" i="13"/>
  <c r="A161" i="13"/>
  <c r="A162" i="13"/>
  <c r="A163" i="13"/>
  <c r="A164" i="13"/>
  <c r="A165" i="13"/>
  <c r="A166" i="13"/>
  <c r="A167" i="13"/>
  <c r="A168" i="13"/>
  <c r="A169" i="13"/>
  <c r="A170" i="13"/>
  <c r="A171" i="13"/>
  <c r="A172" i="13"/>
  <c r="A173" i="13"/>
  <c r="A174" i="13"/>
  <c r="A175" i="13"/>
  <c r="A176" i="13"/>
  <c r="A177" i="13"/>
  <c r="A178" i="13"/>
  <c r="A179" i="13"/>
  <c r="A180" i="13"/>
  <c r="A181" i="13"/>
  <c r="A182" i="13"/>
  <c r="A183" i="13"/>
  <c r="A184" i="13"/>
  <c r="A185" i="13"/>
  <c r="A186" i="13"/>
  <c r="A187" i="13"/>
  <c r="A188" i="13"/>
  <c r="A189" i="13"/>
  <c r="A190" i="13"/>
  <c r="A191" i="13"/>
  <c r="A192" i="13"/>
  <c r="A193" i="13"/>
  <c r="A194" i="13"/>
  <c r="A195" i="13"/>
  <c r="A196" i="13"/>
  <c r="A197" i="13"/>
  <c r="A198" i="13"/>
  <c r="A199" i="13"/>
  <c r="A200" i="13"/>
  <c r="A201" i="13"/>
  <c r="A202" i="13"/>
  <c r="Z89" i="12"/>
  <c r="L89" i="12"/>
  <c r="Z88" i="12"/>
  <c r="L88" i="12"/>
  <c r="Z87" i="12"/>
  <c r="L87" i="12"/>
  <c r="Z86" i="12"/>
  <c r="L86" i="12"/>
  <c r="Z85" i="12"/>
  <c r="L85" i="12"/>
  <c r="Z84" i="12"/>
  <c r="L84" i="12"/>
  <c r="Z83" i="12"/>
  <c r="L83" i="12"/>
  <c r="Z82" i="12"/>
  <c r="L82" i="12"/>
  <c r="Z81" i="12"/>
  <c r="L81" i="12"/>
  <c r="Z80" i="12"/>
  <c r="L80" i="12"/>
  <c r="Z79" i="12"/>
  <c r="L79" i="12"/>
  <c r="Z78" i="12"/>
  <c r="L78" i="12"/>
  <c r="Z77" i="12"/>
  <c r="L77" i="12"/>
  <c r="Z76" i="12"/>
  <c r="L76" i="12"/>
  <c r="Z75" i="12"/>
  <c r="L75" i="12"/>
  <c r="Z74" i="12"/>
  <c r="L74" i="12"/>
  <c r="Z73" i="12"/>
  <c r="L73" i="12"/>
  <c r="Z72" i="12"/>
  <c r="L72" i="12"/>
  <c r="Z71" i="12"/>
  <c r="L71" i="12"/>
  <c r="Z70" i="12"/>
  <c r="L70" i="12"/>
  <c r="Z69" i="12"/>
  <c r="L69" i="12"/>
  <c r="Z68" i="12"/>
  <c r="L68" i="12"/>
  <c r="Z67" i="12"/>
  <c r="L67" i="12"/>
  <c r="Z66" i="12"/>
  <c r="L66" i="12"/>
  <c r="Z65" i="12"/>
  <c r="L65" i="12"/>
  <c r="Z64" i="12"/>
  <c r="L64" i="12"/>
  <c r="Z63" i="12"/>
  <c r="L63" i="12"/>
  <c r="Z62" i="12"/>
  <c r="L62" i="12"/>
  <c r="Z61" i="12"/>
  <c r="L61" i="12"/>
  <c r="Z60" i="12"/>
  <c r="L60" i="12"/>
  <c r="Z59" i="12"/>
  <c r="L59" i="12"/>
  <c r="Z58" i="12"/>
  <c r="L58" i="12"/>
  <c r="Z57" i="12"/>
  <c r="L57" i="12"/>
  <c r="Z56" i="12"/>
  <c r="L56" i="12"/>
  <c r="Z55" i="12"/>
  <c r="L55" i="12"/>
  <c r="Z54" i="12"/>
  <c r="L54" i="12"/>
  <c r="Z53" i="12"/>
  <c r="L53" i="12"/>
  <c r="Z52" i="12"/>
  <c r="L52" i="12"/>
  <c r="Z51" i="12"/>
  <c r="L51" i="12"/>
  <c r="Z50" i="12"/>
  <c r="L50" i="12"/>
  <c r="Z49" i="12"/>
  <c r="L49" i="12"/>
  <c r="Z48" i="12"/>
  <c r="L48" i="12"/>
  <c r="Z47" i="12"/>
  <c r="L47" i="12"/>
  <c r="Z46" i="12"/>
  <c r="L46" i="12"/>
  <c r="Z45" i="12"/>
  <c r="L45" i="12"/>
  <c r="Z44" i="12"/>
  <c r="L44" i="12"/>
  <c r="Z43" i="12"/>
  <c r="L43" i="12"/>
  <c r="Z42" i="12"/>
  <c r="L42" i="12"/>
  <c r="Z41" i="12"/>
  <c r="L41" i="12"/>
  <c r="Z40" i="12"/>
  <c r="L40" i="12"/>
  <c r="Z39" i="12"/>
  <c r="L39" i="12"/>
  <c r="Z38" i="12"/>
  <c r="L38" i="12"/>
  <c r="Z37" i="12"/>
  <c r="L37" i="12"/>
  <c r="Z36" i="12"/>
  <c r="L36" i="12"/>
  <c r="Z35" i="12"/>
  <c r="L35" i="12"/>
  <c r="Z34" i="12"/>
  <c r="L34" i="12"/>
  <c r="Z33" i="12"/>
  <c r="L33" i="12"/>
  <c r="Z32" i="12"/>
  <c r="L32" i="12"/>
  <c r="Z31" i="12"/>
  <c r="L31" i="12"/>
  <c r="Z30" i="12"/>
  <c r="L30" i="12"/>
  <c r="Z29" i="12"/>
  <c r="L29" i="12"/>
  <c r="Z28" i="12"/>
  <c r="L28" i="12"/>
  <c r="Z27" i="12"/>
  <c r="L27" i="12"/>
  <c r="Z26" i="12"/>
  <c r="L26" i="12"/>
  <c r="Z25" i="12"/>
  <c r="L25" i="12"/>
  <c r="Z24" i="12"/>
  <c r="L24" i="12"/>
  <c r="Z23" i="12"/>
  <c r="L23" i="12"/>
  <c r="Z22" i="12"/>
  <c r="L22" i="12"/>
  <c r="Z21" i="12"/>
  <c r="L21" i="12"/>
  <c r="Z20" i="12"/>
  <c r="L20" i="12"/>
  <c r="Z19" i="12"/>
  <c r="L19" i="12"/>
  <c r="Z18" i="12"/>
  <c r="L18" i="12"/>
  <c r="Z17" i="12"/>
  <c r="L17" i="12"/>
  <c r="Z16" i="12"/>
  <c r="L16" i="12"/>
  <c r="Z15" i="12"/>
  <c r="L15" i="12"/>
  <c r="Z14" i="12"/>
  <c r="L14" i="12"/>
  <c r="Z13" i="12"/>
  <c r="L13" i="12"/>
  <c r="Z12" i="12"/>
  <c r="L12" i="12"/>
  <c r="Z11" i="12"/>
  <c r="L11" i="12"/>
  <c r="Z10" i="12"/>
  <c r="L10" i="12"/>
  <c r="Z9" i="12"/>
  <c r="L9" i="12"/>
  <c r="Z8" i="12"/>
  <c r="L8" i="12"/>
  <c r="Z7" i="12"/>
  <c r="L7" i="12"/>
  <c r="Z6" i="12"/>
  <c r="L6" i="12"/>
  <c r="Z5" i="12"/>
  <c r="L5" i="12"/>
  <c r="Z4" i="12"/>
  <c r="L4" i="12"/>
  <c r="C12" i="10"/>
  <c r="C11" i="10"/>
  <c r="C10" i="10"/>
  <c r="C9" i="10"/>
  <c r="C8" i="10"/>
  <c r="BA195" i="3" l="1"/>
  <c r="AC194" i="13" a="1"/>
  <c r="AC194" i="13" s="1"/>
  <c r="AD194" i="13" a="1"/>
  <c r="AD194" i="13" s="1"/>
  <c r="Y194" i="13" a="1"/>
  <c r="Y194" i="13" s="1"/>
  <c r="W194" i="13" a="1"/>
  <c r="W194" i="13" s="1"/>
  <c r="AB194" i="13" a="1"/>
  <c r="AB194" i="13" s="1"/>
  <c r="AA194" i="13" a="1"/>
  <c r="AA194" i="13" s="1"/>
  <c r="Z194" i="13" a="1"/>
  <c r="Z194" i="13" s="1"/>
  <c r="V194" i="13" a="1"/>
  <c r="V194" i="13" s="1"/>
  <c r="X194" i="13" a="1"/>
  <c r="X194" i="13" s="1"/>
  <c r="T194" i="13" a="1"/>
  <c r="T194" i="13" s="1"/>
  <c r="U194" i="13" a="1"/>
  <c r="U194" i="13" s="1"/>
  <c r="N194" i="13" a="1"/>
  <c r="N194" i="13" s="1"/>
  <c r="O194" i="13" a="1"/>
  <c r="O194" i="13" s="1"/>
  <c r="S194" i="13" a="1"/>
  <c r="S194" i="13" s="1"/>
  <c r="M194" i="13" a="1"/>
  <c r="M194" i="13" s="1"/>
  <c r="K194" i="13" a="1"/>
  <c r="K194" i="13" s="1"/>
  <c r="F194" i="13" a="1"/>
  <c r="F194" i="13" s="1"/>
  <c r="J194" i="13" a="1"/>
  <c r="J194" i="13" s="1"/>
  <c r="L194" i="13" a="1"/>
  <c r="L194" i="13" s="1"/>
  <c r="I194" i="13" a="1"/>
  <c r="I194" i="13" s="1"/>
  <c r="G194" i="13" a="1"/>
  <c r="G194" i="13" s="1"/>
  <c r="H194" i="13" a="1"/>
  <c r="H194" i="13" s="1"/>
  <c r="E194" i="13" a="1"/>
  <c r="E194" i="13" s="1"/>
  <c r="D194" i="13"/>
  <c r="AZ195" i="3"/>
  <c r="BA171" i="3"/>
  <c r="AD170" i="13" a="1"/>
  <c r="AD170" i="13" s="1"/>
  <c r="AC170" i="13" a="1"/>
  <c r="AC170" i="13" s="1"/>
  <c r="AB170" i="13" a="1"/>
  <c r="AB170" i="13" s="1"/>
  <c r="AA170" i="13" a="1"/>
  <c r="AA170" i="13" s="1"/>
  <c r="W170" i="13" a="1"/>
  <c r="W170" i="13" s="1"/>
  <c r="Z170" i="13" a="1"/>
  <c r="Z170" i="13" s="1"/>
  <c r="U170" i="13" a="1"/>
  <c r="U170" i="13" s="1"/>
  <c r="Y170" i="13" a="1"/>
  <c r="Y170" i="13" s="1"/>
  <c r="X170" i="13" a="1"/>
  <c r="X170" i="13" s="1"/>
  <c r="T170" i="13" a="1"/>
  <c r="T170" i="13" s="1"/>
  <c r="S170" i="13" a="1"/>
  <c r="S170" i="13" s="1"/>
  <c r="N170" i="13" a="1"/>
  <c r="N170" i="13" s="1"/>
  <c r="L170" i="13" a="1"/>
  <c r="L170" i="13" s="1"/>
  <c r="V170" i="13" a="1"/>
  <c r="V170" i="13" s="1"/>
  <c r="K170" i="13" a="1"/>
  <c r="K170" i="13" s="1"/>
  <c r="O170" i="13" a="1"/>
  <c r="O170" i="13" s="1"/>
  <c r="M170" i="13" a="1"/>
  <c r="M170" i="13" s="1"/>
  <c r="H170" i="13" a="1"/>
  <c r="H170" i="13" s="1"/>
  <c r="F170" i="13" a="1"/>
  <c r="F170" i="13" s="1"/>
  <c r="G170" i="13" a="1"/>
  <c r="G170" i="13" s="1"/>
  <c r="I170" i="13" a="1"/>
  <c r="I170" i="13" s="1"/>
  <c r="D170" i="13"/>
  <c r="J170" i="13" a="1"/>
  <c r="J170" i="13" s="1"/>
  <c r="E170" i="13" a="1"/>
  <c r="E170" i="13" s="1"/>
  <c r="AZ171" i="3"/>
  <c r="BA155" i="3"/>
  <c r="AD154" i="13" a="1"/>
  <c r="AD154" i="13" s="1"/>
  <c r="AC154" i="13" a="1"/>
  <c r="AC154" i="13" s="1"/>
  <c r="AA154" i="13" a="1"/>
  <c r="AA154" i="13" s="1"/>
  <c r="AB154" i="13" a="1"/>
  <c r="AB154" i="13" s="1"/>
  <c r="Z154" i="13" a="1"/>
  <c r="Z154" i="13" s="1"/>
  <c r="Y154" i="13" a="1"/>
  <c r="Y154" i="13" s="1"/>
  <c r="V154" i="13" a="1"/>
  <c r="V154" i="13" s="1"/>
  <c r="X154" i="13" a="1"/>
  <c r="X154" i="13" s="1"/>
  <c r="W154" i="13" a="1"/>
  <c r="W154" i="13" s="1"/>
  <c r="U154" i="13" a="1"/>
  <c r="U154" i="13" s="1"/>
  <c r="S154" i="13" a="1"/>
  <c r="S154" i="13" s="1"/>
  <c r="N154" i="13" a="1"/>
  <c r="N154" i="13" s="1"/>
  <c r="L154" i="13" a="1"/>
  <c r="L154" i="13" s="1"/>
  <c r="T154" i="13" a="1"/>
  <c r="T154" i="13" s="1"/>
  <c r="K154" i="13" a="1"/>
  <c r="K154" i="13" s="1"/>
  <c r="O154" i="13" a="1"/>
  <c r="O154" i="13" s="1"/>
  <c r="M154" i="13" a="1"/>
  <c r="M154" i="13" s="1"/>
  <c r="H154" i="13" a="1"/>
  <c r="H154" i="13" s="1"/>
  <c r="F154" i="13" a="1"/>
  <c r="F154" i="13" s="1"/>
  <c r="G154" i="13" a="1"/>
  <c r="G154" i="13" s="1"/>
  <c r="E154" i="13" a="1"/>
  <c r="E154" i="13" s="1"/>
  <c r="I154" i="13" a="1"/>
  <c r="I154" i="13" s="1"/>
  <c r="D154" i="13"/>
  <c r="J154" i="13" a="1"/>
  <c r="J154" i="13" s="1"/>
  <c r="AZ155" i="3"/>
  <c r="BA139" i="3"/>
  <c r="AD138" i="13" a="1"/>
  <c r="AD138" i="13" s="1"/>
  <c r="AC138" i="13" a="1"/>
  <c r="AC138" i="13" s="1"/>
  <c r="AB138" i="13" a="1"/>
  <c r="AB138" i="13" s="1"/>
  <c r="X138" i="13" a="1"/>
  <c r="X138" i="13" s="1"/>
  <c r="AA138" i="13" a="1"/>
  <c r="AA138" i="13" s="1"/>
  <c r="Z138" i="13" a="1"/>
  <c r="Z138" i="13" s="1"/>
  <c r="Y138" i="13" a="1"/>
  <c r="Y138" i="13" s="1"/>
  <c r="W138" i="13" a="1"/>
  <c r="W138" i="13" s="1"/>
  <c r="V138" i="13" a="1"/>
  <c r="V138" i="13" s="1"/>
  <c r="S138" i="13" a="1"/>
  <c r="S138" i="13" s="1"/>
  <c r="N138" i="13" a="1"/>
  <c r="N138" i="13" s="1"/>
  <c r="L138" i="13" a="1"/>
  <c r="L138" i="13" s="1"/>
  <c r="T138" i="13" a="1"/>
  <c r="T138" i="13" s="1"/>
  <c r="U138" i="13" a="1"/>
  <c r="U138" i="13" s="1"/>
  <c r="K138" i="13" a="1"/>
  <c r="K138" i="13" s="1"/>
  <c r="G138" i="13" a="1"/>
  <c r="G138" i="13" s="1"/>
  <c r="J138" i="13" a="1"/>
  <c r="J138" i="13" s="1"/>
  <c r="M138" i="13" a="1"/>
  <c r="M138" i="13" s="1"/>
  <c r="O138" i="13" a="1"/>
  <c r="O138" i="13" s="1"/>
  <c r="I138" i="13" a="1"/>
  <c r="I138" i="13" s="1"/>
  <c r="H138" i="13" a="1"/>
  <c r="H138" i="13" s="1"/>
  <c r="F138" i="13" a="1"/>
  <c r="F138" i="13" s="1"/>
  <c r="E138" i="13" a="1"/>
  <c r="E138" i="13" s="1"/>
  <c r="D138" i="13"/>
  <c r="AZ139" i="3"/>
  <c r="BA123" i="3"/>
  <c r="AD122" i="13" a="1"/>
  <c r="AD122" i="13" s="1"/>
  <c r="AB122" i="13" a="1"/>
  <c r="AB122" i="13" s="1"/>
  <c r="AC122" i="13" a="1"/>
  <c r="AC122" i="13" s="1"/>
  <c r="AA122" i="13" a="1"/>
  <c r="AA122" i="13" s="1"/>
  <c r="Z122" i="13" a="1"/>
  <c r="Z122" i="13" s="1"/>
  <c r="Y122" i="13" a="1"/>
  <c r="Y122" i="13" s="1"/>
  <c r="X122" i="13" a="1"/>
  <c r="X122" i="13" s="1"/>
  <c r="U122" i="13" a="1"/>
  <c r="U122" i="13" s="1"/>
  <c r="W122" i="13" a="1"/>
  <c r="W122" i="13" s="1"/>
  <c r="V122" i="13" a="1"/>
  <c r="V122" i="13" s="1"/>
  <c r="S122" i="13" a="1"/>
  <c r="S122" i="13" s="1"/>
  <c r="N122" i="13" a="1"/>
  <c r="N122" i="13" s="1"/>
  <c r="L122" i="13" a="1"/>
  <c r="L122" i="13" s="1"/>
  <c r="T122" i="13" a="1"/>
  <c r="T122" i="13" s="1"/>
  <c r="O122" i="13" a="1"/>
  <c r="O122" i="13" s="1"/>
  <c r="K122" i="13" a="1"/>
  <c r="K122" i="13" s="1"/>
  <c r="I122" i="13" a="1"/>
  <c r="I122" i="13" s="1"/>
  <c r="F122" i="13" a="1"/>
  <c r="F122" i="13" s="1"/>
  <c r="M122" i="13" a="1"/>
  <c r="M122" i="13" s="1"/>
  <c r="J122" i="13" a="1"/>
  <c r="J122" i="13" s="1"/>
  <c r="G122" i="13" a="1"/>
  <c r="G122" i="13" s="1"/>
  <c r="H122" i="13" a="1"/>
  <c r="H122" i="13" s="1"/>
  <c r="E122" i="13" a="1"/>
  <c r="E122" i="13" s="1"/>
  <c r="D122" i="13"/>
  <c r="AZ123" i="3"/>
  <c r="BA99" i="3"/>
  <c r="AD98" i="13" a="1"/>
  <c r="AD98" i="13" s="1"/>
  <c r="AB98" i="13" a="1"/>
  <c r="AB98" i="13" s="1"/>
  <c r="AC98" i="13" a="1"/>
  <c r="AC98" i="13" s="1"/>
  <c r="AA98" i="13" a="1"/>
  <c r="AA98" i="13" s="1"/>
  <c r="Z98" i="13" a="1"/>
  <c r="Z98" i="13" s="1"/>
  <c r="Y98" i="13" a="1"/>
  <c r="Y98" i="13" s="1"/>
  <c r="V98" i="13" a="1"/>
  <c r="V98" i="13" s="1"/>
  <c r="T98" i="13" a="1"/>
  <c r="T98" i="13" s="1"/>
  <c r="X98" i="13" a="1"/>
  <c r="X98" i="13" s="1"/>
  <c r="W98" i="13" a="1"/>
  <c r="W98" i="13" s="1"/>
  <c r="U98" i="13" a="1"/>
  <c r="U98" i="13" s="1"/>
  <c r="S98" i="13" a="1"/>
  <c r="S98" i="13" s="1"/>
  <c r="L98" i="13" a="1"/>
  <c r="L98" i="13" s="1"/>
  <c r="K98" i="13" a="1"/>
  <c r="K98" i="13" s="1"/>
  <c r="O98" i="13" a="1"/>
  <c r="O98" i="13" s="1"/>
  <c r="H98" i="13" a="1"/>
  <c r="H98" i="13" s="1"/>
  <c r="I98" i="13" a="1"/>
  <c r="I98" i="13" s="1"/>
  <c r="N98" i="13" a="1"/>
  <c r="N98" i="13" s="1"/>
  <c r="J98" i="13" a="1"/>
  <c r="J98" i="13" s="1"/>
  <c r="M98" i="13" a="1"/>
  <c r="M98" i="13" s="1"/>
  <c r="F98" i="13" a="1"/>
  <c r="F98" i="13" s="1"/>
  <c r="E98" i="13" a="1"/>
  <c r="E98" i="13" s="1"/>
  <c r="D98" i="13"/>
  <c r="G98" i="13" a="1"/>
  <c r="G98" i="13" s="1"/>
  <c r="AZ99" i="3"/>
  <c r="BA59" i="3"/>
  <c r="AD58" i="13" a="1"/>
  <c r="AD58" i="13" s="1"/>
  <c r="AC58" i="13" a="1"/>
  <c r="AC58" i="13" s="1"/>
  <c r="AA58" i="13" a="1"/>
  <c r="AA58" i="13" s="1"/>
  <c r="AB58" i="13" a="1"/>
  <c r="AB58" i="13" s="1"/>
  <c r="Y58" i="13" a="1"/>
  <c r="Y58" i="13" s="1"/>
  <c r="X58" i="13" a="1"/>
  <c r="X58" i="13" s="1"/>
  <c r="Z58" i="13" a="1"/>
  <c r="Z58" i="13" s="1"/>
  <c r="V58" i="13" a="1"/>
  <c r="V58" i="13" s="1"/>
  <c r="W58" i="13" a="1"/>
  <c r="W58" i="13" s="1"/>
  <c r="T58" i="13" a="1"/>
  <c r="T58" i="13" s="1"/>
  <c r="L58" i="13" a="1"/>
  <c r="L58" i="13" s="1"/>
  <c r="M58" i="13" a="1"/>
  <c r="M58" i="13" s="1"/>
  <c r="O58" i="13" a="1"/>
  <c r="O58" i="13" s="1"/>
  <c r="S58" i="13" a="1"/>
  <c r="S58" i="13" s="1"/>
  <c r="K58" i="13" a="1"/>
  <c r="K58" i="13" s="1"/>
  <c r="J58" i="13" a="1"/>
  <c r="J58" i="13" s="1"/>
  <c r="F58" i="13" a="1"/>
  <c r="F58" i="13" s="1"/>
  <c r="U58" i="13" a="1"/>
  <c r="U58" i="13" s="1"/>
  <c r="N58" i="13" a="1"/>
  <c r="N58" i="13" s="1"/>
  <c r="D58" i="13"/>
  <c r="G58" i="13" a="1"/>
  <c r="G58" i="13" s="1"/>
  <c r="I58" i="13" a="1"/>
  <c r="I58" i="13" s="1"/>
  <c r="H58" i="13" a="1"/>
  <c r="H58" i="13" s="1"/>
  <c r="E58" i="13" a="1"/>
  <c r="E58" i="13" s="1"/>
  <c r="AZ59" i="3"/>
  <c r="BA43" i="3"/>
  <c r="AD42" i="13" a="1"/>
  <c r="AD42" i="13" s="1"/>
  <c r="AC42" i="13" a="1"/>
  <c r="AC42" i="13" s="1"/>
  <c r="AA42" i="13" a="1"/>
  <c r="AA42" i="13" s="1"/>
  <c r="X42" i="13" a="1"/>
  <c r="X42" i="13" s="1"/>
  <c r="Z42" i="13" a="1"/>
  <c r="Z42" i="13" s="1"/>
  <c r="AB42" i="13" a="1"/>
  <c r="AB42" i="13" s="1"/>
  <c r="W42" i="13" a="1"/>
  <c r="W42" i="13" s="1"/>
  <c r="Y42" i="13" a="1"/>
  <c r="Y42" i="13" s="1"/>
  <c r="V42" i="13" a="1"/>
  <c r="V42" i="13" s="1"/>
  <c r="S42" i="13" a="1"/>
  <c r="S42" i="13" s="1"/>
  <c r="M42" i="13" a="1"/>
  <c r="M42" i="13" s="1"/>
  <c r="T42" i="13" a="1"/>
  <c r="T42" i="13" s="1"/>
  <c r="U42" i="13" a="1"/>
  <c r="U42" i="13" s="1"/>
  <c r="K42" i="13" a="1"/>
  <c r="K42" i="13" s="1"/>
  <c r="G42" i="13" a="1"/>
  <c r="G42" i="13" s="1"/>
  <c r="E42" i="13" a="1"/>
  <c r="E42" i="13" s="1"/>
  <c r="L42" i="13" a="1"/>
  <c r="L42" i="13" s="1"/>
  <c r="O42" i="13" a="1"/>
  <c r="O42" i="13" s="1"/>
  <c r="J42" i="13" a="1"/>
  <c r="J42" i="13" s="1"/>
  <c r="H42" i="13" a="1"/>
  <c r="H42" i="13" s="1"/>
  <c r="N42" i="13" a="1"/>
  <c r="N42" i="13" s="1"/>
  <c r="D42" i="13"/>
  <c r="I42" i="13" a="1"/>
  <c r="I42" i="13" s="1"/>
  <c r="F42" i="13" a="1"/>
  <c r="F42" i="13" s="1"/>
  <c r="AZ43" i="3"/>
  <c r="AV26" i="13" a="1"/>
  <c r="AV26" i="13" s="1"/>
  <c r="BA27" i="3" s="1"/>
  <c r="AD26" i="13" a="1"/>
  <c r="AD26" i="13" s="1"/>
  <c r="AC26" i="13" a="1"/>
  <c r="AC26" i="13" s="1"/>
  <c r="AA26" i="13" a="1"/>
  <c r="AA26" i="13" s="1"/>
  <c r="AB26" i="13" a="1"/>
  <c r="AB26" i="13" s="1"/>
  <c r="X26" i="13" a="1"/>
  <c r="X26" i="13" s="1"/>
  <c r="V26" i="13" a="1"/>
  <c r="V26" i="13" s="1"/>
  <c r="Z26" i="13" a="1"/>
  <c r="Z26" i="13" s="1"/>
  <c r="Y26" i="13" a="1"/>
  <c r="Y26" i="13" s="1"/>
  <c r="W26" i="13" a="1"/>
  <c r="W26" i="13" s="1"/>
  <c r="U26" i="13" a="1"/>
  <c r="U26" i="13" s="1"/>
  <c r="T26" i="13" a="1"/>
  <c r="T26" i="13" s="1"/>
  <c r="M26" i="13" a="1"/>
  <c r="M26" i="13" s="1"/>
  <c r="S26" i="13" a="1"/>
  <c r="S26" i="13" s="1"/>
  <c r="K26" i="13" a="1"/>
  <c r="K26" i="13" s="1"/>
  <c r="F26" i="13" a="1"/>
  <c r="F26" i="13" s="1"/>
  <c r="L26" i="13" a="1"/>
  <c r="L26" i="13" s="1"/>
  <c r="J26" i="13" a="1"/>
  <c r="J26" i="13" s="1"/>
  <c r="O26" i="13" a="1"/>
  <c r="O26" i="13" s="1"/>
  <c r="N26" i="13" a="1"/>
  <c r="N26" i="13" s="1"/>
  <c r="I26" i="13" a="1"/>
  <c r="I26" i="13" s="1"/>
  <c r="E26" i="13" a="1"/>
  <c r="E26" i="13" s="1"/>
  <c r="G26" i="13" a="1"/>
  <c r="G26" i="13" s="1"/>
  <c r="D26" i="13"/>
  <c r="H26" i="13" a="1"/>
  <c r="H26" i="13" s="1"/>
  <c r="AT26" i="13"/>
  <c r="AU26" i="13"/>
  <c r="AZ27" i="3" s="1"/>
  <c r="AV10" i="13" a="1"/>
  <c r="AV10" i="13" s="1"/>
  <c r="BA11" i="3" s="1"/>
  <c r="AD10" i="13" a="1"/>
  <c r="AD10" i="13" s="1"/>
  <c r="AC10" i="13" a="1"/>
  <c r="AC10" i="13" s="1"/>
  <c r="AA10" i="13" a="1"/>
  <c r="AA10" i="13" s="1"/>
  <c r="Z10" i="13" a="1"/>
  <c r="Z10" i="13" s="1"/>
  <c r="X10" i="13" a="1"/>
  <c r="X10" i="13" s="1"/>
  <c r="AB10" i="13" a="1"/>
  <c r="AB10" i="13" s="1"/>
  <c r="Y10" i="13" a="1"/>
  <c r="Y10" i="13" s="1"/>
  <c r="W10" i="13" a="1"/>
  <c r="W10" i="13" s="1"/>
  <c r="V10" i="13" a="1"/>
  <c r="V10" i="13" s="1"/>
  <c r="T10" i="13" a="1"/>
  <c r="T10" i="13" s="1"/>
  <c r="U10" i="13" a="1"/>
  <c r="U10" i="13" s="1"/>
  <c r="S10" i="13" a="1"/>
  <c r="S10" i="13" s="1"/>
  <c r="M10" i="13" a="1"/>
  <c r="M10" i="13" s="1"/>
  <c r="N10" i="13" a="1"/>
  <c r="N10" i="13" s="1"/>
  <c r="L10" i="13" a="1"/>
  <c r="L10" i="13" s="1"/>
  <c r="J10" i="13" a="1"/>
  <c r="J10" i="13" s="1"/>
  <c r="O10" i="13" a="1"/>
  <c r="O10" i="13" s="1"/>
  <c r="G10" i="13" a="1"/>
  <c r="G10" i="13" s="1"/>
  <c r="I10" i="13" a="1"/>
  <c r="I10" i="13" s="1"/>
  <c r="F10" i="13" a="1"/>
  <c r="F10" i="13" s="1"/>
  <c r="D10" i="13"/>
  <c r="E10" i="13" a="1"/>
  <c r="E10" i="13" s="1"/>
  <c r="H10" i="13" a="1"/>
  <c r="H10" i="13" s="1"/>
  <c r="K10" i="13" a="1"/>
  <c r="K10" i="13" s="1"/>
  <c r="AT10" i="13"/>
  <c r="AU10" i="13"/>
  <c r="AZ11" i="3" s="1"/>
  <c r="AD201" i="13" a="1"/>
  <c r="AD201" i="13" s="1"/>
  <c r="AC201" i="13" a="1"/>
  <c r="AC201" i="13" s="1"/>
  <c r="AA201" i="13" a="1"/>
  <c r="AA201" i="13" s="1"/>
  <c r="AB201" i="13" a="1"/>
  <c r="AB201" i="13" s="1"/>
  <c r="V201" i="13" a="1"/>
  <c r="V201" i="13" s="1"/>
  <c r="Y201" i="13" a="1"/>
  <c r="Y201" i="13" s="1"/>
  <c r="Z201" i="13" a="1"/>
  <c r="Z201" i="13" s="1"/>
  <c r="X201" i="13" a="1"/>
  <c r="X201" i="13" s="1"/>
  <c r="U201" i="13" a="1"/>
  <c r="U201" i="13" s="1"/>
  <c r="T201" i="13" a="1"/>
  <c r="T201" i="13" s="1"/>
  <c r="W201" i="13" a="1"/>
  <c r="W201" i="13" s="1"/>
  <c r="O201" i="13" a="1"/>
  <c r="O201" i="13" s="1"/>
  <c r="L201" i="13" a="1"/>
  <c r="L201" i="13" s="1"/>
  <c r="S201" i="13" a="1"/>
  <c r="S201" i="13" s="1"/>
  <c r="M201" i="13" a="1"/>
  <c r="M201" i="13" s="1"/>
  <c r="F201" i="13" a="1"/>
  <c r="F201" i="13" s="1"/>
  <c r="N201" i="13" a="1"/>
  <c r="N201" i="13" s="1"/>
  <c r="K201" i="13" a="1"/>
  <c r="K201" i="13" s="1"/>
  <c r="H201" i="13" a="1"/>
  <c r="H201" i="13" s="1"/>
  <c r="I201" i="13" a="1"/>
  <c r="I201" i="13" s="1"/>
  <c r="G201" i="13" a="1"/>
  <c r="G201" i="13" s="1"/>
  <c r="E201" i="13" a="1"/>
  <c r="E201" i="13" s="1"/>
  <c r="J201" i="13" a="1"/>
  <c r="J201" i="13" s="1"/>
  <c r="D201" i="13"/>
  <c r="BA194" i="3"/>
  <c r="AD193" i="13" a="1"/>
  <c r="AD193" i="13" s="1"/>
  <c r="AC193" i="13" a="1"/>
  <c r="AC193" i="13" s="1"/>
  <c r="W193" i="13" a="1"/>
  <c r="W193" i="13" s="1"/>
  <c r="AB193" i="13" a="1"/>
  <c r="AB193" i="13" s="1"/>
  <c r="AA193" i="13" a="1"/>
  <c r="AA193" i="13" s="1"/>
  <c r="Z193" i="13" a="1"/>
  <c r="Z193" i="13" s="1"/>
  <c r="Y193" i="13" a="1"/>
  <c r="Y193" i="13" s="1"/>
  <c r="X193" i="13" a="1"/>
  <c r="X193" i="13" s="1"/>
  <c r="T193" i="13" a="1"/>
  <c r="T193" i="13" s="1"/>
  <c r="S193" i="13" a="1"/>
  <c r="S193" i="13" s="1"/>
  <c r="O193" i="13" a="1"/>
  <c r="O193" i="13" s="1"/>
  <c r="L193" i="13" a="1"/>
  <c r="L193" i="13" s="1"/>
  <c r="M193" i="13" a="1"/>
  <c r="M193" i="13" s="1"/>
  <c r="U193" i="13" a="1"/>
  <c r="U193" i="13" s="1"/>
  <c r="H193" i="13" a="1"/>
  <c r="H193" i="13" s="1"/>
  <c r="V193" i="13" a="1"/>
  <c r="V193" i="13" s="1"/>
  <c r="N193" i="13" a="1"/>
  <c r="N193" i="13" s="1"/>
  <c r="I193" i="13" a="1"/>
  <c r="I193" i="13" s="1"/>
  <c r="G193" i="13" a="1"/>
  <c r="G193" i="13" s="1"/>
  <c r="K193" i="13" a="1"/>
  <c r="K193" i="13" s="1"/>
  <c r="F193" i="13" a="1"/>
  <c r="F193" i="13" s="1"/>
  <c r="E193" i="13" a="1"/>
  <c r="E193" i="13" s="1"/>
  <c r="J193" i="13" a="1"/>
  <c r="J193" i="13" s="1"/>
  <c r="D193" i="13"/>
  <c r="AZ194" i="3"/>
  <c r="BA186" i="3"/>
  <c r="AD185" i="13" a="1"/>
  <c r="AD185" i="13" s="1"/>
  <c r="AB185" i="13" a="1"/>
  <c r="AB185" i="13" s="1"/>
  <c r="AC185" i="13" a="1"/>
  <c r="AC185" i="13" s="1"/>
  <c r="Z185" i="13" a="1"/>
  <c r="Z185" i="13" s="1"/>
  <c r="X185" i="13" a="1"/>
  <c r="X185" i="13" s="1"/>
  <c r="W185" i="13" a="1"/>
  <c r="W185" i="13" s="1"/>
  <c r="Y185" i="13" a="1"/>
  <c r="Y185" i="13" s="1"/>
  <c r="V185" i="13" a="1"/>
  <c r="V185" i="13" s="1"/>
  <c r="U185" i="13" a="1"/>
  <c r="U185" i="13" s="1"/>
  <c r="L185" i="13" a="1"/>
  <c r="L185" i="13" s="1"/>
  <c r="AA185" i="13" a="1"/>
  <c r="AA185" i="13" s="1"/>
  <c r="S185" i="13" a="1"/>
  <c r="S185" i="13" s="1"/>
  <c r="G185" i="13" a="1"/>
  <c r="G185" i="13" s="1"/>
  <c r="I185" i="13" a="1"/>
  <c r="I185" i="13" s="1"/>
  <c r="M185" i="13" a="1"/>
  <c r="M185" i="13" s="1"/>
  <c r="O185" i="13" a="1"/>
  <c r="O185" i="13" s="1"/>
  <c r="N185" i="13" a="1"/>
  <c r="N185" i="13" s="1"/>
  <c r="T185" i="13" a="1"/>
  <c r="T185" i="13" s="1"/>
  <c r="F185" i="13" a="1"/>
  <c r="F185" i="13" s="1"/>
  <c r="H185" i="13" a="1"/>
  <c r="H185" i="13" s="1"/>
  <c r="E185" i="13" a="1"/>
  <c r="E185" i="13" s="1"/>
  <c r="J185" i="13" a="1"/>
  <c r="J185" i="13" s="1"/>
  <c r="K185" i="13" a="1"/>
  <c r="K185" i="13" s="1"/>
  <c r="D185" i="13"/>
  <c r="AZ186" i="3"/>
  <c r="BA178" i="3"/>
  <c r="AC177" i="13" a="1"/>
  <c r="AC177" i="13" s="1"/>
  <c r="AD177" i="13" a="1"/>
  <c r="AD177" i="13" s="1"/>
  <c r="AB177" i="13" a="1"/>
  <c r="AB177" i="13" s="1"/>
  <c r="AA177" i="13" a="1"/>
  <c r="AA177" i="13" s="1"/>
  <c r="Z177" i="13" a="1"/>
  <c r="Z177" i="13" s="1"/>
  <c r="Y177" i="13" a="1"/>
  <c r="Y177" i="13" s="1"/>
  <c r="X177" i="13" a="1"/>
  <c r="X177" i="13" s="1"/>
  <c r="S177" i="13" a="1"/>
  <c r="S177" i="13" s="1"/>
  <c r="V177" i="13" a="1"/>
  <c r="V177" i="13" s="1"/>
  <c r="W177" i="13" a="1"/>
  <c r="W177" i="13" s="1"/>
  <c r="T177" i="13" a="1"/>
  <c r="T177" i="13" s="1"/>
  <c r="L177" i="13" a="1"/>
  <c r="L177" i="13" s="1"/>
  <c r="U177" i="13" a="1"/>
  <c r="U177" i="13" s="1"/>
  <c r="O177" i="13" a="1"/>
  <c r="O177" i="13" s="1"/>
  <c r="N177" i="13" a="1"/>
  <c r="N177" i="13" s="1"/>
  <c r="I177" i="13" a="1"/>
  <c r="I177" i="13" s="1"/>
  <c r="H177" i="13" a="1"/>
  <c r="H177" i="13" s="1"/>
  <c r="M177" i="13" a="1"/>
  <c r="M177" i="13" s="1"/>
  <c r="G177" i="13" a="1"/>
  <c r="G177" i="13" s="1"/>
  <c r="J177" i="13" a="1"/>
  <c r="J177" i="13" s="1"/>
  <c r="K177" i="13" a="1"/>
  <c r="K177" i="13" s="1"/>
  <c r="E177" i="13" a="1"/>
  <c r="E177" i="13" s="1"/>
  <c r="F177" i="13" a="1"/>
  <c r="F177" i="13" s="1"/>
  <c r="D177" i="13"/>
  <c r="AZ178" i="3"/>
  <c r="BA170" i="3"/>
  <c r="AD169" i="13" a="1"/>
  <c r="AD169" i="13" s="1"/>
  <c r="AC169" i="13" a="1"/>
  <c r="AC169" i="13" s="1"/>
  <c r="Z169" i="13" a="1"/>
  <c r="Z169" i="13" s="1"/>
  <c r="AA169" i="13" a="1"/>
  <c r="AA169" i="13" s="1"/>
  <c r="U169" i="13" a="1"/>
  <c r="U169" i="13" s="1"/>
  <c r="W169" i="13" a="1"/>
  <c r="W169" i="13" s="1"/>
  <c r="Y169" i="13" a="1"/>
  <c r="Y169" i="13" s="1"/>
  <c r="X169" i="13" a="1"/>
  <c r="X169" i="13" s="1"/>
  <c r="V169" i="13" a="1"/>
  <c r="V169" i="13" s="1"/>
  <c r="AB169" i="13" a="1"/>
  <c r="AB169" i="13" s="1"/>
  <c r="L169" i="13" a="1"/>
  <c r="L169" i="13" s="1"/>
  <c r="S169" i="13" a="1"/>
  <c r="S169" i="13" s="1"/>
  <c r="T169" i="13" a="1"/>
  <c r="T169" i="13" s="1"/>
  <c r="O169" i="13" a="1"/>
  <c r="O169" i="13" s="1"/>
  <c r="I169" i="13" a="1"/>
  <c r="I169" i="13" s="1"/>
  <c r="M169" i="13" a="1"/>
  <c r="M169" i="13" s="1"/>
  <c r="N169" i="13" a="1"/>
  <c r="N169" i="13" s="1"/>
  <c r="G169" i="13" a="1"/>
  <c r="G169" i="13" s="1"/>
  <c r="H169" i="13" a="1"/>
  <c r="H169" i="13" s="1"/>
  <c r="F169" i="13" a="1"/>
  <c r="F169" i="13" s="1"/>
  <c r="E169" i="13" a="1"/>
  <c r="E169" i="13" s="1"/>
  <c r="K169" i="13" a="1"/>
  <c r="K169" i="13" s="1"/>
  <c r="J169" i="13" a="1"/>
  <c r="J169" i="13" s="1"/>
  <c r="D169" i="13"/>
  <c r="AZ170" i="3"/>
  <c r="BA162" i="3"/>
  <c r="AC161" i="13" a="1"/>
  <c r="AC161" i="13" s="1"/>
  <c r="AD161" i="13" a="1"/>
  <c r="AD161" i="13" s="1"/>
  <c r="AB161" i="13" a="1"/>
  <c r="AB161" i="13" s="1"/>
  <c r="Z161" i="13" a="1"/>
  <c r="Z161" i="13" s="1"/>
  <c r="AA161" i="13" a="1"/>
  <c r="AA161" i="13" s="1"/>
  <c r="Y161" i="13" a="1"/>
  <c r="Y161" i="13" s="1"/>
  <c r="S161" i="13" a="1"/>
  <c r="S161" i="13" s="1"/>
  <c r="V161" i="13" a="1"/>
  <c r="V161" i="13" s="1"/>
  <c r="W161" i="13" a="1"/>
  <c r="W161" i="13" s="1"/>
  <c r="X161" i="13" a="1"/>
  <c r="X161" i="13" s="1"/>
  <c r="U161" i="13" a="1"/>
  <c r="U161" i="13" s="1"/>
  <c r="T161" i="13" a="1"/>
  <c r="T161" i="13" s="1"/>
  <c r="L161" i="13" a="1"/>
  <c r="L161" i="13" s="1"/>
  <c r="O161" i="13" a="1"/>
  <c r="O161" i="13" s="1"/>
  <c r="N161" i="13" a="1"/>
  <c r="N161" i="13" s="1"/>
  <c r="I161" i="13" a="1"/>
  <c r="I161" i="13" s="1"/>
  <c r="H161" i="13" a="1"/>
  <c r="H161" i="13" s="1"/>
  <c r="J161" i="13" a="1"/>
  <c r="J161" i="13" s="1"/>
  <c r="E161" i="13" a="1"/>
  <c r="E161" i="13" s="1"/>
  <c r="F161" i="13" a="1"/>
  <c r="F161" i="13" s="1"/>
  <c r="K161" i="13" a="1"/>
  <c r="K161" i="13" s="1"/>
  <c r="M161" i="13" a="1"/>
  <c r="M161" i="13" s="1"/>
  <c r="G161" i="13" a="1"/>
  <c r="G161" i="13" s="1"/>
  <c r="D161" i="13"/>
  <c r="AZ162" i="3"/>
  <c r="AY162" i="3"/>
  <c r="BA154" i="3"/>
  <c r="AD153" i="13" a="1"/>
  <c r="AD153" i="13" s="1"/>
  <c r="AC153" i="13" a="1"/>
  <c r="AC153" i="13" s="1"/>
  <c r="AA153" i="13" a="1"/>
  <c r="AA153" i="13" s="1"/>
  <c r="AB153" i="13" a="1"/>
  <c r="AB153" i="13" s="1"/>
  <c r="X153" i="13" a="1"/>
  <c r="X153" i="13" s="1"/>
  <c r="W153" i="13" a="1"/>
  <c r="W153" i="13" s="1"/>
  <c r="V153" i="13" a="1"/>
  <c r="V153" i="13" s="1"/>
  <c r="T153" i="13" a="1"/>
  <c r="T153" i="13" s="1"/>
  <c r="Z153" i="13" a="1"/>
  <c r="Z153" i="13" s="1"/>
  <c r="U153" i="13" a="1"/>
  <c r="U153" i="13" s="1"/>
  <c r="Y153" i="13" a="1"/>
  <c r="Y153" i="13" s="1"/>
  <c r="S153" i="13" a="1"/>
  <c r="S153" i="13" s="1"/>
  <c r="O153" i="13" a="1"/>
  <c r="O153" i="13" s="1"/>
  <c r="L153" i="13" a="1"/>
  <c r="L153" i="13" s="1"/>
  <c r="I153" i="13" a="1"/>
  <c r="I153" i="13" s="1"/>
  <c r="M153" i="13" a="1"/>
  <c r="M153" i="13" s="1"/>
  <c r="N153" i="13" a="1"/>
  <c r="N153" i="13" s="1"/>
  <c r="F153" i="13" a="1"/>
  <c r="F153" i="13" s="1"/>
  <c r="E153" i="13" a="1"/>
  <c r="E153" i="13" s="1"/>
  <c r="G153" i="13" a="1"/>
  <c r="G153" i="13" s="1"/>
  <c r="K153" i="13" a="1"/>
  <c r="K153" i="13" s="1"/>
  <c r="J153" i="13" a="1"/>
  <c r="J153" i="13" s="1"/>
  <c r="H153" i="13" a="1"/>
  <c r="H153" i="13" s="1"/>
  <c r="D153" i="13"/>
  <c r="AZ154" i="3"/>
  <c r="BA146" i="3"/>
  <c r="AD145" i="13" a="1"/>
  <c r="AD145" i="13" s="1"/>
  <c r="AB145" i="13" a="1"/>
  <c r="AB145" i="13" s="1"/>
  <c r="X145" i="13" a="1"/>
  <c r="X145" i="13" s="1"/>
  <c r="AA145" i="13" a="1"/>
  <c r="AA145" i="13" s="1"/>
  <c r="AC145" i="13" a="1"/>
  <c r="AC145" i="13" s="1"/>
  <c r="Z145" i="13" a="1"/>
  <c r="Z145" i="13" s="1"/>
  <c r="Y145" i="13" a="1"/>
  <c r="Y145" i="13" s="1"/>
  <c r="W145" i="13" a="1"/>
  <c r="W145" i="13" s="1"/>
  <c r="T145" i="13" a="1"/>
  <c r="T145" i="13" s="1"/>
  <c r="S145" i="13" a="1"/>
  <c r="S145" i="13" s="1"/>
  <c r="U145" i="13" a="1"/>
  <c r="U145" i="13" s="1"/>
  <c r="V145" i="13" a="1"/>
  <c r="V145" i="13" s="1"/>
  <c r="O145" i="13" a="1"/>
  <c r="O145" i="13" s="1"/>
  <c r="N145" i="13" a="1"/>
  <c r="N145" i="13" s="1"/>
  <c r="I145" i="13" a="1"/>
  <c r="I145" i="13" s="1"/>
  <c r="J145" i="13" a="1"/>
  <c r="J145" i="13" s="1"/>
  <c r="L145" i="13" a="1"/>
  <c r="L145" i="13" s="1"/>
  <c r="H145" i="13" a="1"/>
  <c r="H145" i="13" s="1"/>
  <c r="F145" i="13" a="1"/>
  <c r="F145" i="13" s="1"/>
  <c r="K145" i="13" a="1"/>
  <c r="K145" i="13" s="1"/>
  <c r="M145" i="13" a="1"/>
  <c r="M145" i="13" s="1"/>
  <c r="G145" i="13" a="1"/>
  <c r="G145" i="13" s="1"/>
  <c r="E145" i="13" a="1"/>
  <c r="E145" i="13" s="1"/>
  <c r="D145" i="13"/>
  <c r="AZ146" i="3"/>
  <c r="BA138" i="3"/>
  <c r="AD137" i="13" a="1"/>
  <c r="AD137" i="13" s="1"/>
  <c r="AC137" i="13" a="1"/>
  <c r="AC137" i="13" s="1"/>
  <c r="AA137" i="13" a="1"/>
  <c r="AA137" i="13" s="1"/>
  <c r="AB137" i="13" a="1"/>
  <c r="AB137" i="13" s="1"/>
  <c r="Z137" i="13" a="1"/>
  <c r="Z137" i="13" s="1"/>
  <c r="X137" i="13" a="1"/>
  <c r="X137" i="13" s="1"/>
  <c r="Y137" i="13" a="1"/>
  <c r="Y137" i="13" s="1"/>
  <c r="W137" i="13" a="1"/>
  <c r="W137" i="13" s="1"/>
  <c r="V137" i="13" a="1"/>
  <c r="V137" i="13" s="1"/>
  <c r="T137" i="13" a="1"/>
  <c r="T137" i="13" s="1"/>
  <c r="S137" i="13" a="1"/>
  <c r="S137" i="13" s="1"/>
  <c r="U137" i="13" a="1"/>
  <c r="U137" i="13" s="1"/>
  <c r="O137" i="13" a="1"/>
  <c r="O137" i="13" s="1"/>
  <c r="G137" i="13" a="1"/>
  <c r="G137" i="13" s="1"/>
  <c r="L137" i="13" a="1"/>
  <c r="L137" i="13" s="1"/>
  <c r="I137" i="13" a="1"/>
  <c r="I137" i="13" s="1"/>
  <c r="J137" i="13" a="1"/>
  <c r="J137" i="13" s="1"/>
  <c r="M137" i="13" a="1"/>
  <c r="M137" i="13" s="1"/>
  <c r="N137" i="13" a="1"/>
  <c r="N137" i="13" s="1"/>
  <c r="K137" i="13" a="1"/>
  <c r="K137" i="13" s="1"/>
  <c r="H137" i="13" a="1"/>
  <c r="H137" i="13" s="1"/>
  <c r="F137" i="13" a="1"/>
  <c r="F137" i="13" s="1"/>
  <c r="D137" i="13"/>
  <c r="E137" i="13" a="1"/>
  <c r="E137" i="13" s="1"/>
  <c r="AZ138" i="3"/>
  <c r="BA130" i="3"/>
  <c r="AD129" i="13" a="1"/>
  <c r="AD129" i="13" s="1"/>
  <c r="AB129" i="13" a="1"/>
  <c r="AB129" i="13" s="1"/>
  <c r="AC129" i="13" a="1"/>
  <c r="AC129" i="13" s="1"/>
  <c r="AA129" i="13" a="1"/>
  <c r="AA129" i="13" s="1"/>
  <c r="W129" i="13" a="1"/>
  <c r="W129" i="13" s="1"/>
  <c r="Z129" i="13" a="1"/>
  <c r="Z129" i="13" s="1"/>
  <c r="Y129" i="13" a="1"/>
  <c r="Y129" i="13" s="1"/>
  <c r="X129" i="13" a="1"/>
  <c r="X129" i="13" s="1"/>
  <c r="U129" i="13" a="1"/>
  <c r="U129" i="13" s="1"/>
  <c r="S129" i="13" a="1"/>
  <c r="S129" i="13" s="1"/>
  <c r="V129" i="13" a="1"/>
  <c r="V129" i="13" s="1"/>
  <c r="O129" i="13" a="1"/>
  <c r="O129" i="13" s="1"/>
  <c r="T129" i="13" a="1"/>
  <c r="T129" i="13" s="1"/>
  <c r="I129" i="13" a="1"/>
  <c r="I129" i="13" s="1"/>
  <c r="F129" i="13" a="1"/>
  <c r="F129" i="13" s="1"/>
  <c r="N129" i="13" a="1"/>
  <c r="N129" i="13" s="1"/>
  <c r="J129" i="13" a="1"/>
  <c r="J129" i="13" s="1"/>
  <c r="L129" i="13" a="1"/>
  <c r="L129" i="13" s="1"/>
  <c r="G129" i="13" a="1"/>
  <c r="G129" i="13" s="1"/>
  <c r="K129" i="13" a="1"/>
  <c r="K129" i="13" s="1"/>
  <c r="H129" i="13" a="1"/>
  <c r="H129" i="13" s="1"/>
  <c r="E129" i="13" a="1"/>
  <c r="E129" i="13" s="1"/>
  <c r="M129" i="13" a="1"/>
  <c r="M129" i="13" s="1"/>
  <c r="D129" i="13"/>
  <c r="AZ130" i="3"/>
  <c r="BA122" i="3"/>
  <c r="AD121" i="13" a="1"/>
  <c r="AD121" i="13" s="1"/>
  <c r="AC121" i="13" a="1"/>
  <c r="AC121" i="13" s="1"/>
  <c r="AB121" i="13" a="1"/>
  <c r="AB121" i="13" s="1"/>
  <c r="AA121" i="13" a="1"/>
  <c r="AA121" i="13" s="1"/>
  <c r="Z121" i="13" a="1"/>
  <c r="Z121" i="13" s="1"/>
  <c r="Y121" i="13" a="1"/>
  <c r="Y121" i="13" s="1"/>
  <c r="X121" i="13" a="1"/>
  <c r="X121" i="13" s="1"/>
  <c r="W121" i="13" a="1"/>
  <c r="W121" i="13" s="1"/>
  <c r="V121" i="13" a="1"/>
  <c r="V121" i="13" s="1"/>
  <c r="M121" i="13" a="1"/>
  <c r="M121" i="13" s="1"/>
  <c r="T121" i="13" a="1"/>
  <c r="T121" i="13" s="1"/>
  <c r="U121" i="13" a="1"/>
  <c r="U121" i="13" s="1"/>
  <c r="O121" i="13" a="1"/>
  <c r="O121" i="13" s="1"/>
  <c r="S121" i="13" a="1"/>
  <c r="S121" i="13" s="1"/>
  <c r="I121" i="13" a="1"/>
  <c r="I121" i="13" s="1"/>
  <c r="L121" i="13" a="1"/>
  <c r="L121" i="13" s="1"/>
  <c r="J121" i="13" a="1"/>
  <c r="J121" i="13" s="1"/>
  <c r="N121" i="13" a="1"/>
  <c r="N121" i="13" s="1"/>
  <c r="H121" i="13" a="1"/>
  <c r="H121" i="13" s="1"/>
  <c r="E121" i="13" a="1"/>
  <c r="E121" i="13" s="1"/>
  <c r="F121" i="13" a="1"/>
  <c r="F121" i="13" s="1"/>
  <c r="K121" i="13" a="1"/>
  <c r="K121" i="13" s="1"/>
  <c r="G121" i="13" a="1"/>
  <c r="G121" i="13" s="1"/>
  <c r="D121" i="13"/>
  <c r="AZ122" i="3"/>
  <c r="BA114" i="3"/>
  <c r="AD113" i="13" a="1"/>
  <c r="AD113" i="13" s="1"/>
  <c r="AC113" i="13" a="1"/>
  <c r="AC113" i="13" s="1"/>
  <c r="AB113" i="13" a="1"/>
  <c r="AB113" i="13" s="1"/>
  <c r="AA113" i="13" a="1"/>
  <c r="AA113" i="13" s="1"/>
  <c r="Z113" i="13" a="1"/>
  <c r="Z113" i="13" s="1"/>
  <c r="W113" i="13" a="1"/>
  <c r="W113" i="13" s="1"/>
  <c r="Y113" i="13" a="1"/>
  <c r="Y113" i="13" s="1"/>
  <c r="S113" i="13" a="1"/>
  <c r="S113" i="13" s="1"/>
  <c r="V113" i="13" a="1"/>
  <c r="V113" i="13" s="1"/>
  <c r="X113" i="13" a="1"/>
  <c r="X113" i="13" s="1"/>
  <c r="U113" i="13" a="1"/>
  <c r="U113" i="13" s="1"/>
  <c r="M113" i="13" a="1"/>
  <c r="M113" i="13" s="1"/>
  <c r="O113" i="13" a="1"/>
  <c r="O113" i="13" s="1"/>
  <c r="T113" i="13" a="1"/>
  <c r="T113" i="13" s="1"/>
  <c r="E113" i="13" a="1"/>
  <c r="E113" i="13" s="1"/>
  <c r="N113" i="13" a="1"/>
  <c r="N113" i="13" s="1"/>
  <c r="J113" i="13" a="1"/>
  <c r="J113" i="13" s="1"/>
  <c r="L113" i="13" a="1"/>
  <c r="L113" i="13" s="1"/>
  <c r="H113" i="13" a="1"/>
  <c r="H113" i="13" s="1"/>
  <c r="F113" i="13" a="1"/>
  <c r="F113" i="13" s="1"/>
  <c r="K113" i="13" a="1"/>
  <c r="K113" i="13" s="1"/>
  <c r="I113" i="13" a="1"/>
  <c r="I113" i="13" s="1"/>
  <c r="G113" i="13" a="1"/>
  <c r="G113" i="13" s="1"/>
  <c r="D113" i="13"/>
  <c r="AZ114" i="3"/>
  <c r="BA106" i="3"/>
  <c r="AD105" i="13" a="1"/>
  <c r="AD105" i="13" s="1"/>
  <c r="AC105" i="13" a="1"/>
  <c r="AC105" i="13" s="1"/>
  <c r="AA105" i="13" a="1"/>
  <c r="AA105" i="13" s="1"/>
  <c r="Z105" i="13" a="1"/>
  <c r="Z105" i="13" s="1"/>
  <c r="Y105" i="13" a="1"/>
  <c r="Y105" i="13" s="1"/>
  <c r="V105" i="13" a="1"/>
  <c r="V105" i="13" s="1"/>
  <c r="AB105" i="13" a="1"/>
  <c r="AB105" i="13" s="1"/>
  <c r="T105" i="13" a="1"/>
  <c r="T105" i="13" s="1"/>
  <c r="W105" i="13" a="1"/>
  <c r="W105" i="13" s="1"/>
  <c r="X105" i="13" a="1"/>
  <c r="X105" i="13" s="1"/>
  <c r="M105" i="13" a="1"/>
  <c r="M105" i="13" s="1"/>
  <c r="U105" i="13" a="1"/>
  <c r="U105" i="13" s="1"/>
  <c r="S105" i="13" a="1"/>
  <c r="S105" i="13" s="1"/>
  <c r="O105" i="13" a="1"/>
  <c r="O105" i="13" s="1"/>
  <c r="L105" i="13" a="1"/>
  <c r="L105" i="13" s="1"/>
  <c r="J105" i="13" a="1"/>
  <c r="J105" i="13" s="1"/>
  <c r="G105" i="13" a="1"/>
  <c r="G105" i="13" s="1"/>
  <c r="K105" i="13" a="1"/>
  <c r="K105" i="13" s="1"/>
  <c r="N105" i="13" a="1"/>
  <c r="N105" i="13" s="1"/>
  <c r="H105" i="13" a="1"/>
  <c r="H105" i="13" s="1"/>
  <c r="E105" i="13" a="1"/>
  <c r="E105" i="13" s="1"/>
  <c r="I105" i="13" a="1"/>
  <c r="I105" i="13" s="1"/>
  <c r="F105" i="13" a="1"/>
  <c r="F105" i="13" s="1"/>
  <c r="D105" i="13"/>
  <c r="AZ106" i="3"/>
  <c r="BA98" i="3"/>
  <c r="AD97" i="13" a="1"/>
  <c r="AD97" i="13" s="1"/>
  <c r="AC97" i="13" a="1"/>
  <c r="AC97" i="13" s="1"/>
  <c r="AA97" i="13" a="1"/>
  <c r="AA97" i="13" s="1"/>
  <c r="AB97" i="13" a="1"/>
  <c r="AB97" i="13" s="1"/>
  <c r="W97" i="13" a="1"/>
  <c r="W97" i="13" s="1"/>
  <c r="Z97" i="13" a="1"/>
  <c r="Z97" i="13" s="1"/>
  <c r="Y97" i="13" a="1"/>
  <c r="Y97" i="13" s="1"/>
  <c r="V97" i="13" a="1"/>
  <c r="V97" i="13" s="1"/>
  <c r="T97" i="13" a="1"/>
  <c r="T97" i="13" s="1"/>
  <c r="X97" i="13" a="1"/>
  <c r="X97" i="13" s="1"/>
  <c r="U97" i="13" a="1"/>
  <c r="U97" i="13" s="1"/>
  <c r="S97" i="13" a="1"/>
  <c r="S97" i="13" s="1"/>
  <c r="L97" i="13" a="1"/>
  <c r="L97" i="13" s="1"/>
  <c r="K97" i="13" a="1"/>
  <c r="K97" i="13" s="1"/>
  <c r="N97" i="13" a="1"/>
  <c r="N97" i="13" s="1"/>
  <c r="M97" i="13" a="1"/>
  <c r="M97" i="13" s="1"/>
  <c r="O97" i="13" a="1"/>
  <c r="O97" i="13" s="1"/>
  <c r="I97" i="13" a="1"/>
  <c r="I97" i="13" s="1"/>
  <c r="G97" i="13" a="1"/>
  <c r="G97" i="13" s="1"/>
  <c r="J97" i="13" a="1"/>
  <c r="J97" i="13" s="1"/>
  <c r="E97" i="13" a="1"/>
  <c r="E97" i="13" s="1"/>
  <c r="H97" i="13" a="1"/>
  <c r="H97" i="13" s="1"/>
  <c r="D97" i="13"/>
  <c r="F97" i="13" a="1"/>
  <c r="F97" i="13" s="1"/>
  <c r="AZ98" i="3"/>
  <c r="AY98" i="3"/>
  <c r="BA90" i="3"/>
  <c r="AB89" i="13" a="1"/>
  <c r="AB89" i="13" s="1"/>
  <c r="AD89" i="13" a="1"/>
  <c r="AD89" i="13" s="1"/>
  <c r="AA89" i="13" a="1"/>
  <c r="AA89" i="13" s="1"/>
  <c r="Z89" i="13" a="1"/>
  <c r="Z89" i="13" s="1"/>
  <c r="Y89" i="13" a="1"/>
  <c r="Y89" i="13" s="1"/>
  <c r="X89" i="13" a="1"/>
  <c r="X89" i="13" s="1"/>
  <c r="AC89" i="13" a="1"/>
  <c r="AC89" i="13" s="1"/>
  <c r="W89" i="13" a="1"/>
  <c r="W89" i="13" s="1"/>
  <c r="V89" i="13" a="1"/>
  <c r="V89" i="13" s="1"/>
  <c r="T89" i="13" a="1"/>
  <c r="T89" i="13" s="1"/>
  <c r="S89" i="13" a="1"/>
  <c r="S89" i="13" s="1"/>
  <c r="M89" i="13" a="1"/>
  <c r="M89" i="13" s="1"/>
  <c r="N89" i="13" a="1"/>
  <c r="N89" i="13" s="1"/>
  <c r="U89" i="13" a="1"/>
  <c r="U89" i="13" s="1"/>
  <c r="O89" i="13" a="1"/>
  <c r="O89" i="13" s="1"/>
  <c r="I89" i="13" a="1"/>
  <c r="I89" i="13" s="1"/>
  <c r="G89" i="13" a="1"/>
  <c r="G89" i="13" s="1"/>
  <c r="L89" i="13" a="1"/>
  <c r="L89" i="13" s="1"/>
  <c r="K89" i="13" a="1"/>
  <c r="K89" i="13" s="1"/>
  <c r="J89" i="13" a="1"/>
  <c r="J89" i="13" s="1"/>
  <c r="F89" i="13" a="1"/>
  <c r="F89" i="13" s="1"/>
  <c r="E89" i="13" a="1"/>
  <c r="E89" i="13" s="1"/>
  <c r="H89" i="13" a="1"/>
  <c r="H89" i="13" s="1"/>
  <c r="D89" i="13"/>
  <c r="AZ90" i="3"/>
  <c r="BA82" i="3"/>
  <c r="AD81" i="13" a="1"/>
  <c r="AD81" i="13" s="1"/>
  <c r="AC81" i="13" a="1"/>
  <c r="AC81" i="13" s="1"/>
  <c r="AB81" i="13" a="1"/>
  <c r="AB81" i="13" s="1"/>
  <c r="W81" i="13" a="1"/>
  <c r="W81" i="13" s="1"/>
  <c r="Y81" i="13" a="1"/>
  <c r="Y81" i="13" s="1"/>
  <c r="AA81" i="13" a="1"/>
  <c r="AA81" i="13" s="1"/>
  <c r="S81" i="13" a="1"/>
  <c r="S81" i="13" s="1"/>
  <c r="Z81" i="13" a="1"/>
  <c r="Z81" i="13" s="1"/>
  <c r="T81" i="13" a="1"/>
  <c r="T81" i="13" s="1"/>
  <c r="X81" i="13" a="1"/>
  <c r="X81" i="13" s="1"/>
  <c r="V81" i="13" a="1"/>
  <c r="V81" i="13" s="1"/>
  <c r="M81" i="13" a="1"/>
  <c r="M81" i="13" s="1"/>
  <c r="N81" i="13" a="1"/>
  <c r="N81" i="13" s="1"/>
  <c r="U81" i="13" a="1"/>
  <c r="U81" i="13" s="1"/>
  <c r="O81" i="13" a="1"/>
  <c r="O81" i="13" s="1"/>
  <c r="F81" i="13" a="1"/>
  <c r="F81" i="13" s="1"/>
  <c r="J81" i="13" a="1"/>
  <c r="J81" i="13" s="1"/>
  <c r="L81" i="13" a="1"/>
  <c r="L81" i="13" s="1"/>
  <c r="K81" i="13" a="1"/>
  <c r="K81" i="13" s="1"/>
  <c r="G81" i="13" a="1"/>
  <c r="G81" i="13" s="1"/>
  <c r="I81" i="13" a="1"/>
  <c r="I81" i="13" s="1"/>
  <c r="H81" i="13" a="1"/>
  <c r="H81" i="13" s="1"/>
  <c r="E81" i="13" a="1"/>
  <c r="E81" i="13" s="1"/>
  <c r="D81" i="13"/>
  <c r="AZ82" i="3"/>
  <c r="BA74" i="3"/>
  <c r="AD73" i="13" a="1"/>
  <c r="AD73" i="13" s="1"/>
  <c r="AB73" i="13" a="1"/>
  <c r="AB73" i="13" s="1"/>
  <c r="AC73" i="13" a="1"/>
  <c r="AC73" i="13" s="1"/>
  <c r="AA73" i="13" a="1"/>
  <c r="AA73" i="13" s="1"/>
  <c r="Y73" i="13" a="1"/>
  <c r="Y73" i="13" s="1"/>
  <c r="V73" i="13" a="1"/>
  <c r="V73" i="13" s="1"/>
  <c r="W73" i="13" a="1"/>
  <c r="W73" i="13" s="1"/>
  <c r="Z73" i="13" a="1"/>
  <c r="Z73" i="13" s="1"/>
  <c r="X73" i="13" a="1"/>
  <c r="X73" i="13" s="1"/>
  <c r="U73" i="13" a="1"/>
  <c r="U73" i="13" s="1"/>
  <c r="S73" i="13" a="1"/>
  <c r="S73" i="13" s="1"/>
  <c r="M73" i="13" a="1"/>
  <c r="M73" i="13" s="1"/>
  <c r="N73" i="13" a="1"/>
  <c r="N73" i="13" s="1"/>
  <c r="O73" i="13" a="1"/>
  <c r="O73" i="13" s="1"/>
  <c r="T73" i="13" a="1"/>
  <c r="T73" i="13" s="1"/>
  <c r="L73" i="13" a="1"/>
  <c r="L73" i="13" s="1"/>
  <c r="K73" i="13" a="1"/>
  <c r="K73" i="13" s="1"/>
  <c r="F73" i="13" a="1"/>
  <c r="F73" i="13" s="1"/>
  <c r="J73" i="13" a="1"/>
  <c r="J73" i="13" s="1"/>
  <c r="I73" i="13" a="1"/>
  <c r="I73" i="13" s="1"/>
  <c r="E73" i="13" a="1"/>
  <c r="E73" i="13" s="1"/>
  <c r="G73" i="13" a="1"/>
  <c r="G73" i="13" s="1"/>
  <c r="H73" i="13" a="1"/>
  <c r="H73" i="13" s="1"/>
  <c r="D73" i="13"/>
  <c r="AZ74" i="3"/>
  <c r="BA66" i="3"/>
  <c r="AD65" i="13" a="1"/>
  <c r="AD65" i="13" s="1"/>
  <c r="AC65" i="13" a="1"/>
  <c r="AC65" i="13" s="1"/>
  <c r="AB65" i="13" a="1"/>
  <c r="AB65" i="13" s="1"/>
  <c r="AA65" i="13" a="1"/>
  <c r="AA65" i="13" s="1"/>
  <c r="W65" i="13" a="1"/>
  <c r="W65" i="13" s="1"/>
  <c r="Z65" i="13" a="1"/>
  <c r="Z65" i="13" s="1"/>
  <c r="X65" i="13" a="1"/>
  <c r="X65" i="13" s="1"/>
  <c r="Y65" i="13" a="1"/>
  <c r="Y65" i="13" s="1"/>
  <c r="V65" i="13" a="1"/>
  <c r="V65" i="13" s="1"/>
  <c r="S65" i="13" a="1"/>
  <c r="S65" i="13" s="1"/>
  <c r="T65" i="13" a="1"/>
  <c r="T65" i="13" s="1"/>
  <c r="M65" i="13" a="1"/>
  <c r="M65" i="13" s="1"/>
  <c r="N65" i="13" a="1"/>
  <c r="N65" i="13" s="1"/>
  <c r="U65" i="13" a="1"/>
  <c r="U65" i="13" s="1"/>
  <c r="O65" i="13" a="1"/>
  <c r="O65" i="13" s="1"/>
  <c r="J65" i="13" a="1"/>
  <c r="J65" i="13" s="1"/>
  <c r="L65" i="13" a="1"/>
  <c r="L65" i="13" s="1"/>
  <c r="K65" i="13" a="1"/>
  <c r="K65" i="13" s="1"/>
  <c r="I65" i="13" a="1"/>
  <c r="I65" i="13" s="1"/>
  <c r="H65" i="13" a="1"/>
  <c r="H65" i="13" s="1"/>
  <c r="F65" i="13" a="1"/>
  <c r="F65" i="13" s="1"/>
  <c r="E65" i="13" a="1"/>
  <c r="E65" i="13" s="1"/>
  <c r="G65" i="13" a="1"/>
  <c r="G65" i="13" s="1"/>
  <c r="D65" i="13"/>
  <c r="AZ66" i="3"/>
  <c r="BA58" i="3"/>
  <c r="AC57" i="13" a="1"/>
  <c r="AC57" i="13" s="1"/>
  <c r="AB57" i="13" a="1"/>
  <c r="AB57" i="13" s="1"/>
  <c r="AD57" i="13" a="1"/>
  <c r="AD57" i="13" s="1"/>
  <c r="AA57" i="13" a="1"/>
  <c r="AA57" i="13" s="1"/>
  <c r="Z57" i="13" a="1"/>
  <c r="Z57" i="13" s="1"/>
  <c r="V57" i="13" a="1"/>
  <c r="V57" i="13" s="1"/>
  <c r="X57" i="13" a="1"/>
  <c r="X57" i="13" s="1"/>
  <c r="T57" i="13" a="1"/>
  <c r="T57" i="13" s="1"/>
  <c r="Y57" i="13" a="1"/>
  <c r="Y57" i="13" s="1"/>
  <c r="U57" i="13" a="1"/>
  <c r="U57" i="13" s="1"/>
  <c r="M57" i="13" a="1"/>
  <c r="M57" i="13" s="1"/>
  <c r="N57" i="13" a="1"/>
  <c r="N57" i="13" s="1"/>
  <c r="W57" i="13" a="1"/>
  <c r="W57" i="13" s="1"/>
  <c r="S57" i="13" a="1"/>
  <c r="S57" i="13" s="1"/>
  <c r="O57" i="13" a="1"/>
  <c r="O57" i="13" s="1"/>
  <c r="K57" i="13" a="1"/>
  <c r="K57" i="13" s="1"/>
  <c r="L57" i="13" a="1"/>
  <c r="L57" i="13" s="1"/>
  <c r="G57" i="13" a="1"/>
  <c r="G57" i="13" s="1"/>
  <c r="J57" i="13" a="1"/>
  <c r="J57" i="13" s="1"/>
  <c r="I57" i="13" a="1"/>
  <c r="I57" i="13" s="1"/>
  <c r="H57" i="13" a="1"/>
  <c r="H57" i="13" s="1"/>
  <c r="E57" i="13" a="1"/>
  <c r="E57" i="13" s="1"/>
  <c r="F57" i="13" a="1"/>
  <c r="F57" i="13" s="1"/>
  <c r="D57" i="13"/>
  <c r="AZ58" i="3"/>
  <c r="BA50" i="3"/>
  <c r="AD49" i="13" a="1"/>
  <c r="AD49" i="13" s="1"/>
  <c r="AC49" i="13" a="1"/>
  <c r="AC49" i="13" s="1"/>
  <c r="AB49" i="13" a="1"/>
  <c r="AB49" i="13" s="1"/>
  <c r="Z49" i="13" a="1"/>
  <c r="Z49" i="13" s="1"/>
  <c r="AA49" i="13" a="1"/>
  <c r="AA49" i="13" s="1"/>
  <c r="Y49" i="13" a="1"/>
  <c r="Y49" i="13" s="1"/>
  <c r="W49" i="13" a="1"/>
  <c r="W49" i="13" s="1"/>
  <c r="S49" i="13" a="1"/>
  <c r="S49" i="13" s="1"/>
  <c r="V49" i="13" a="1"/>
  <c r="V49" i="13" s="1"/>
  <c r="X49" i="13" a="1"/>
  <c r="X49" i="13" s="1"/>
  <c r="M49" i="13" a="1"/>
  <c r="M49" i="13" s="1"/>
  <c r="N49" i="13" a="1"/>
  <c r="N49" i="13" s="1"/>
  <c r="U49" i="13" a="1"/>
  <c r="U49" i="13" s="1"/>
  <c r="O49" i="13" a="1"/>
  <c r="O49" i="13" s="1"/>
  <c r="K49" i="13" a="1"/>
  <c r="K49" i="13" s="1"/>
  <c r="G49" i="13" a="1"/>
  <c r="G49" i="13" s="1"/>
  <c r="E49" i="13" a="1"/>
  <c r="E49" i="13" s="1"/>
  <c r="J49" i="13" a="1"/>
  <c r="J49" i="13" s="1"/>
  <c r="T49" i="13" a="1"/>
  <c r="T49" i="13" s="1"/>
  <c r="L49" i="13" a="1"/>
  <c r="L49" i="13" s="1"/>
  <c r="H49" i="13" a="1"/>
  <c r="H49" i="13" s="1"/>
  <c r="I49" i="13" a="1"/>
  <c r="I49" i="13" s="1"/>
  <c r="F49" i="13" a="1"/>
  <c r="F49" i="13" s="1"/>
  <c r="D49" i="13"/>
  <c r="AZ50" i="3"/>
  <c r="BA42" i="3"/>
  <c r="AC41" i="13" a="1"/>
  <c r="AC41" i="13" s="1"/>
  <c r="AD41" i="13" a="1"/>
  <c r="AD41" i="13" s="1"/>
  <c r="AB41" i="13" a="1"/>
  <c r="AB41" i="13" s="1"/>
  <c r="Z41" i="13" a="1"/>
  <c r="Z41" i="13" s="1"/>
  <c r="Y41" i="13" a="1"/>
  <c r="Y41" i="13" s="1"/>
  <c r="X41" i="13" a="1"/>
  <c r="X41" i="13" s="1"/>
  <c r="AA41" i="13" a="1"/>
  <c r="AA41" i="13" s="1"/>
  <c r="W41" i="13" a="1"/>
  <c r="W41" i="13" s="1"/>
  <c r="T41" i="13" a="1"/>
  <c r="T41" i="13" s="1"/>
  <c r="S41" i="13" a="1"/>
  <c r="S41" i="13" s="1"/>
  <c r="O41" i="13" a="1"/>
  <c r="O41" i="13" s="1"/>
  <c r="M41" i="13" a="1"/>
  <c r="M41" i="13" s="1"/>
  <c r="N41" i="13" a="1"/>
  <c r="N41" i="13" s="1"/>
  <c r="V41" i="13" a="1"/>
  <c r="V41" i="13" s="1"/>
  <c r="U41" i="13" a="1"/>
  <c r="U41" i="13" s="1"/>
  <c r="K41" i="13" a="1"/>
  <c r="K41" i="13" s="1"/>
  <c r="L41" i="13" a="1"/>
  <c r="L41" i="13" s="1"/>
  <c r="J41" i="13" a="1"/>
  <c r="J41" i="13" s="1"/>
  <c r="I41" i="13" a="1"/>
  <c r="I41" i="13" s="1"/>
  <c r="G41" i="13" a="1"/>
  <c r="G41" i="13" s="1"/>
  <c r="E41" i="13" a="1"/>
  <c r="E41" i="13" s="1"/>
  <c r="H41" i="13" a="1"/>
  <c r="H41" i="13" s="1"/>
  <c r="F41" i="13" a="1"/>
  <c r="F41" i="13" s="1"/>
  <c r="D41" i="13"/>
  <c r="AZ42" i="3"/>
  <c r="BA34" i="3"/>
  <c r="AD33" i="13" a="1"/>
  <c r="AD33" i="13" s="1"/>
  <c r="AB33" i="13" a="1"/>
  <c r="AB33" i="13" s="1"/>
  <c r="AC33" i="13" a="1"/>
  <c r="AC33" i="13" s="1"/>
  <c r="Z33" i="13" a="1"/>
  <c r="Z33" i="13" s="1"/>
  <c r="W33" i="13" a="1"/>
  <c r="W33" i="13" s="1"/>
  <c r="AA33" i="13" a="1"/>
  <c r="AA33" i="13" s="1"/>
  <c r="V33" i="13" a="1"/>
  <c r="V33" i="13" s="1"/>
  <c r="Y33" i="13" a="1"/>
  <c r="Y33" i="13" s="1"/>
  <c r="U33" i="13" a="1"/>
  <c r="U33" i="13" s="1"/>
  <c r="X33" i="13" a="1"/>
  <c r="X33" i="13" s="1"/>
  <c r="S33" i="13" a="1"/>
  <c r="S33" i="13" s="1"/>
  <c r="O33" i="13" a="1"/>
  <c r="O33" i="13" s="1"/>
  <c r="M33" i="13" a="1"/>
  <c r="M33" i="13" s="1"/>
  <c r="N33" i="13" a="1"/>
  <c r="N33" i="13" s="1"/>
  <c r="T33" i="13" a="1"/>
  <c r="T33" i="13" s="1"/>
  <c r="L33" i="13" a="1"/>
  <c r="L33" i="13" s="1"/>
  <c r="J33" i="13" a="1"/>
  <c r="J33" i="13" s="1"/>
  <c r="F33" i="13" a="1"/>
  <c r="F33" i="13" s="1"/>
  <c r="K33" i="13" a="1"/>
  <c r="K33" i="13" s="1"/>
  <c r="I33" i="13" a="1"/>
  <c r="I33" i="13" s="1"/>
  <c r="E33" i="13" a="1"/>
  <c r="E33" i="13" s="1"/>
  <c r="G33" i="13" a="1"/>
  <c r="G33" i="13" s="1"/>
  <c r="H33" i="13" a="1"/>
  <c r="H33" i="13" s="1"/>
  <c r="D33" i="13"/>
  <c r="AZ34" i="3"/>
  <c r="AY34" i="3"/>
  <c r="AV25" i="13" a="1"/>
  <c r="AV25" i="13" s="1"/>
  <c r="BA26" i="3" s="1"/>
  <c r="AC25" i="13" a="1"/>
  <c r="AC25" i="13" s="1"/>
  <c r="AD25" i="13" a="1"/>
  <c r="AD25" i="13" s="1"/>
  <c r="AB25" i="13" a="1"/>
  <c r="AB25" i="13" s="1"/>
  <c r="Z25" i="13" a="1"/>
  <c r="Z25" i="13" s="1"/>
  <c r="AA25" i="13" a="1"/>
  <c r="AA25" i="13" s="1"/>
  <c r="Y25" i="13" a="1"/>
  <c r="Y25" i="13" s="1"/>
  <c r="X25" i="13" a="1"/>
  <c r="X25" i="13" s="1"/>
  <c r="W25" i="13" a="1"/>
  <c r="W25" i="13" s="1"/>
  <c r="U25" i="13" a="1"/>
  <c r="U25" i="13" s="1"/>
  <c r="V25" i="13" a="1"/>
  <c r="V25" i="13" s="1"/>
  <c r="O25" i="13" a="1"/>
  <c r="O25" i="13" s="1"/>
  <c r="T25" i="13" a="1"/>
  <c r="T25" i="13" s="1"/>
  <c r="S25" i="13" a="1"/>
  <c r="S25" i="13" s="1"/>
  <c r="M25" i="13" a="1"/>
  <c r="M25" i="13" s="1"/>
  <c r="N25" i="13" a="1"/>
  <c r="N25" i="13" s="1"/>
  <c r="L25" i="13" a="1"/>
  <c r="L25" i="13" s="1"/>
  <c r="J25" i="13" a="1"/>
  <c r="J25" i="13" s="1"/>
  <c r="I25" i="13" a="1"/>
  <c r="I25" i="13" s="1"/>
  <c r="G25" i="13" a="1"/>
  <c r="G25" i="13" s="1"/>
  <c r="K25" i="13" a="1"/>
  <c r="K25" i="13" s="1"/>
  <c r="E25" i="13" a="1"/>
  <c r="E25" i="13" s="1"/>
  <c r="H25" i="13" a="1"/>
  <c r="H25" i="13" s="1"/>
  <c r="F25" i="13" a="1"/>
  <c r="F25" i="13" s="1"/>
  <c r="D25" i="13"/>
  <c r="AU25" i="13"/>
  <c r="AZ26" i="3" s="1"/>
  <c r="AT25" i="13"/>
  <c r="AV17" i="13" a="1"/>
  <c r="AV17" i="13" s="1"/>
  <c r="BA18" i="3" s="1"/>
  <c r="AC17" i="13" a="1"/>
  <c r="AC17" i="13" s="1"/>
  <c r="AD17" i="13" a="1"/>
  <c r="AD17" i="13" s="1"/>
  <c r="AB17" i="13" a="1"/>
  <c r="AB17" i="13" s="1"/>
  <c r="W17" i="13" a="1"/>
  <c r="W17" i="13" s="1"/>
  <c r="Y17" i="13" a="1"/>
  <c r="Y17" i="13" s="1"/>
  <c r="Z17" i="13" a="1"/>
  <c r="Z17" i="13" s="1"/>
  <c r="AA17" i="13" a="1"/>
  <c r="AA17" i="13" s="1"/>
  <c r="V17" i="13" a="1"/>
  <c r="V17" i="13" s="1"/>
  <c r="T17" i="13" a="1"/>
  <c r="T17" i="13" s="1"/>
  <c r="S17" i="13" a="1"/>
  <c r="S17" i="13" s="1"/>
  <c r="X17" i="13" a="1"/>
  <c r="X17" i="13" s="1"/>
  <c r="U17" i="13" a="1"/>
  <c r="U17" i="13" s="1"/>
  <c r="O17" i="13" a="1"/>
  <c r="O17" i="13" s="1"/>
  <c r="N17" i="13" a="1"/>
  <c r="N17" i="13" s="1"/>
  <c r="L17" i="13" a="1"/>
  <c r="L17" i="13" s="1"/>
  <c r="J17" i="13" a="1"/>
  <c r="J17" i="13" s="1"/>
  <c r="K17" i="13" a="1"/>
  <c r="K17" i="13" s="1"/>
  <c r="M17" i="13" a="1"/>
  <c r="M17" i="13" s="1"/>
  <c r="I17" i="13" a="1"/>
  <c r="I17" i="13" s="1"/>
  <c r="F17" i="13" a="1"/>
  <c r="F17" i="13" s="1"/>
  <c r="G17" i="13" a="1"/>
  <c r="G17" i="13" s="1"/>
  <c r="H17" i="13" a="1"/>
  <c r="H17" i="13" s="1"/>
  <c r="E17" i="13" a="1"/>
  <c r="E17" i="13" s="1"/>
  <c r="D17" i="13"/>
  <c r="AU17" i="13"/>
  <c r="AZ18" i="3" s="1"/>
  <c r="AT17" i="13"/>
  <c r="AV9" i="13" a="1"/>
  <c r="AV9" i="13" s="1"/>
  <c r="BA10" i="3" s="1"/>
  <c r="AD9" i="13" a="1"/>
  <c r="AD9" i="13" s="1"/>
  <c r="AC9" i="13" a="1"/>
  <c r="AC9" i="13" s="1"/>
  <c r="AA9" i="13" a="1"/>
  <c r="AA9" i="13" s="1"/>
  <c r="Z9" i="13" a="1"/>
  <c r="Z9" i="13" s="1"/>
  <c r="AB9" i="13" a="1"/>
  <c r="AB9" i="13" s="1"/>
  <c r="Y9" i="13" a="1"/>
  <c r="Y9" i="13" s="1"/>
  <c r="W9" i="13" a="1"/>
  <c r="W9" i="13" s="1"/>
  <c r="V9" i="13" a="1"/>
  <c r="V9" i="13" s="1"/>
  <c r="X9" i="13" a="1"/>
  <c r="X9" i="13" s="1"/>
  <c r="T9" i="13" a="1"/>
  <c r="T9" i="13" s="1"/>
  <c r="O9" i="13" a="1"/>
  <c r="O9" i="13" s="1"/>
  <c r="N9" i="13" a="1"/>
  <c r="N9" i="13" s="1"/>
  <c r="U9" i="13" a="1"/>
  <c r="U9" i="13" s="1"/>
  <c r="L9" i="13" a="1"/>
  <c r="L9" i="13" s="1"/>
  <c r="S9" i="13" a="1"/>
  <c r="S9" i="13" s="1"/>
  <c r="M9" i="13" a="1"/>
  <c r="M9" i="13" s="1"/>
  <c r="E9" i="13" a="1"/>
  <c r="E9" i="13" s="1"/>
  <c r="I9" i="13" a="1"/>
  <c r="I9" i="13" s="1"/>
  <c r="F9" i="13" a="1"/>
  <c r="F9" i="13" s="1"/>
  <c r="K9" i="13" a="1"/>
  <c r="K9" i="13" s="1"/>
  <c r="J9" i="13" a="1"/>
  <c r="J9" i="13" s="1"/>
  <c r="H9" i="13" a="1"/>
  <c r="H9" i="13" s="1"/>
  <c r="G9" i="13" a="1"/>
  <c r="G9" i="13" s="1"/>
  <c r="D9" i="13"/>
  <c r="AT9" i="13"/>
  <c r="AY10" i="3" s="1"/>
  <c r="AU9" i="13"/>
  <c r="AZ10" i="3" s="1"/>
  <c r="AD202" i="13" a="1"/>
  <c r="AD202" i="13" s="1"/>
  <c r="AC202" i="13" a="1"/>
  <c r="AC202" i="13" s="1"/>
  <c r="AA202" i="13" a="1"/>
  <c r="AA202" i="13" s="1"/>
  <c r="AB202" i="13" a="1"/>
  <c r="AB202" i="13" s="1"/>
  <c r="Z202" i="13" a="1"/>
  <c r="Z202" i="13" s="1"/>
  <c r="X202" i="13" a="1"/>
  <c r="X202" i="13" s="1"/>
  <c r="W202" i="13" a="1"/>
  <c r="W202" i="13" s="1"/>
  <c r="Y202" i="13" a="1"/>
  <c r="Y202" i="13" s="1"/>
  <c r="S202" i="13" a="1"/>
  <c r="S202" i="13" s="1"/>
  <c r="N202" i="13" a="1"/>
  <c r="N202" i="13" s="1"/>
  <c r="T202" i="13" a="1"/>
  <c r="T202" i="13" s="1"/>
  <c r="O202" i="13" a="1"/>
  <c r="O202" i="13" s="1"/>
  <c r="U202" i="13" a="1"/>
  <c r="U202" i="13" s="1"/>
  <c r="V202" i="13" a="1"/>
  <c r="V202" i="13" s="1"/>
  <c r="M202" i="13" a="1"/>
  <c r="M202" i="13" s="1"/>
  <c r="K202" i="13" a="1"/>
  <c r="K202" i="13" s="1"/>
  <c r="F202" i="13" a="1"/>
  <c r="F202" i="13" s="1"/>
  <c r="L202" i="13" a="1"/>
  <c r="L202" i="13" s="1"/>
  <c r="J202" i="13" a="1"/>
  <c r="J202" i="13" s="1"/>
  <c r="H202" i="13" a="1"/>
  <c r="H202" i="13" s="1"/>
  <c r="I202" i="13" a="1"/>
  <c r="I202" i="13" s="1"/>
  <c r="D202" i="13"/>
  <c r="G202" i="13" a="1"/>
  <c r="G202" i="13" s="1"/>
  <c r="E202" i="13" a="1"/>
  <c r="E202" i="13" s="1"/>
  <c r="BA187" i="3"/>
  <c r="AD186" i="13" a="1"/>
  <c r="AD186" i="13" s="1"/>
  <c r="AC186" i="13" a="1"/>
  <c r="AC186" i="13" s="1"/>
  <c r="AA186" i="13" a="1"/>
  <c r="AA186" i="13" s="1"/>
  <c r="AB186" i="13" a="1"/>
  <c r="AB186" i="13" s="1"/>
  <c r="Z186" i="13" a="1"/>
  <c r="Z186" i="13" s="1"/>
  <c r="X186" i="13" a="1"/>
  <c r="X186" i="13" s="1"/>
  <c r="W186" i="13" a="1"/>
  <c r="W186" i="13" s="1"/>
  <c r="Y186" i="13" a="1"/>
  <c r="Y186" i="13" s="1"/>
  <c r="T186" i="13" a="1"/>
  <c r="T186" i="13" s="1"/>
  <c r="S186" i="13" a="1"/>
  <c r="S186" i="13" s="1"/>
  <c r="O186" i="13" a="1"/>
  <c r="O186" i="13" s="1"/>
  <c r="N186" i="13" a="1"/>
  <c r="N186" i="13" s="1"/>
  <c r="U186" i="13" a="1"/>
  <c r="U186" i="13" s="1"/>
  <c r="V186" i="13" a="1"/>
  <c r="V186" i="13" s="1"/>
  <c r="M186" i="13" a="1"/>
  <c r="M186" i="13" s="1"/>
  <c r="K186" i="13" a="1"/>
  <c r="K186" i="13" s="1"/>
  <c r="H186" i="13" a="1"/>
  <c r="H186" i="13" s="1"/>
  <c r="G186" i="13" a="1"/>
  <c r="G186" i="13" s="1"/>
  <c r="L186" i="13" a="1"/>
  <c r="L186" i="13" s="1"/>
  <c r="E186" i="13" a="1"/>
  <c r="E186" i="13" s="1"/>
  <c r="F186" i="13" a="1"/>
  <c r="F186" i="13" s="1"/>
  <c r="I186" i="13" a="1"/>
  <c r="I186" i="13" s="1"/>
  <c r="D186" i="13"/>
  <c r="J186" i="13" a="1"/>
  <c r="J186" i="13" s="1"/>
  <c r="AZ187" i="3"/>
  <c r="BA179" i="3"/>
  <c r="AC178" i="13" a="1"/>
  <c r="AC178" i="13" s="1"/>
  <c r="AB178" i="13" a="1"/>
  <c r="AB178" i="13" s="1"/>
  <c r="AD178" i="13" a="1"/>
  <c r="AD178" i="13" s="1"/>
  <c r="Y178" i="13" a="1"/>
  <c r="Y178" i="13" s="1"/>
  <c r="AA178" i="13" a="1"/>
  <c r="AA178" i="13" s="1"/>
  <c r="Z178" i="13" a="1"/>
  <c r="Z178" i="13" s="1"/>
  <c r="X178" i="13" a="1"/>
  <c r="X178" i="13" s="1"/>
  <c r="V178" i="13" a="1"/>
  <c r="V178" i="13" s="1"/>
  <c r="S178" i="13" a="1"/>
  <c r="S178" i="13" s="1"/>
  <c r="N178" i="13" a="1"/>
  <c r="N178" i="13" s="1"/>
  <c r="L178" i="13" a="1"/>
  <c r="L178" i="13" s="1"/>
  <c r="T178" i="13" a="1"/>
  <c r="T178" i="13" s="1"/>
  <c r="U178" i="13" a="1"/>
  <c r="U178" i="13" s="1"/>
  <c r="M178" i="13" a="1"/>
  <c r="M178" i="13" s="1"/>
  <c r="K178" i="13" a="1"/>
  <c r="K178" i="13" s="1"/>
  <c r="G178" i="13" a="1"/>
  <c r="G178" i="13" s="1"/>
  <c r="O178" i="13" a="1"/>
  <c r="O178" i="13" s="1"/>
  <c r="W178" i="13" a="1"/>
  <c r="W178" i="13" s="1"/>
  <c r="F178" i="13" a="1"/>
  <c r="F178" i="13" s="1"/>
  <c r="E178" i="13" a="1"/>
  <c r="E178" i="13" s="1"/>
  <c r="I178" i="13" a="1"/>
  <c r="I178" i="13" s="1"/>
  <c r="J178" i="13" a="1"/>
  <c r="J178" i="13" s="1"/>
  <c r="H178" i="13" a="1"/>
  <c r="H178" i="13" s="1"/>
  <c r="D178" i="13"/>
  <c r="AZ179" i="3"/>
  <c r="BA163" i="3"/>
  <c r="AD162" i="13" a="1"/>
  <c r="AD162" i="13" s="1"/>
  <c r="AC162" i="13" a="1"/>
  <c r="AC162" i="13" s="1"/>
  <c r="AA162" i="13" a="1"/>
  <c r="AA162" i="13" s="1"/>
  <c r="Y162" i="13" a="1"/>
  <c r="Y162" i="13" s="1"/>
  <c r="Z162" i="13" a="1"/>
  <c r="Z162" i="13" s="1"/>
  <c r="W162" i="13" a="1"/>
  <c r="W162" i="13" s="1"/>
  <c r="AB162" i="13" a="1"/>
  <c r="AB162" i="13" s="1"/>
  <c r="V162" i="13" a="1"/>
  <c r="V162" i="13" s="1"/>
  <c r="N162" i="13" a="1"/>
  <c r="N162" i="13" s="1"/>
  <c r="T162" i="13" a="1"/>
  <c r="T162" i="13" s="1"/>
  <c r="L162" i="13" a="1"/>
  <c r="L162" i="13" s="1"/>
  <c r="U162" i="13" a="1"/>
  <c r="U162" i="13" s="1"/>
  <c r="X162" i="13" a="1"/>
  <c r="X162" i="13" s="1"/>
  <c r="S162" i="13" a="1"/>
  <c r="S162" i="13" s="1"/>
  <c r="M162" i="13" a="1"/>
  <c r="M162" i="13" s="1"/>
  <c r="K162" i="13" a="1"/>
  <c r="K162" i="13" s="1"/>
  <c r="F162" i="13" a="1"/>
  <c r="F162" i="13" s="1"/>
  <c r="O162" i="13" a="1"/>
  <c r="O162" i="13" s="1"/>
  <c r="G162" i="13" a="1"/>
  <c r="G162" i="13" s="1"/>
  <c r="H162" i="13" a="1"/>
  <c r="H162" i="13" s="1"/>
  <c r="I162" i="13" a="1"/>
  <c r="I162" i="13" s="1"/>
  <c r="E162" i="13" a="1"/>
  <c r="E162" i="13" s="1"/>
  <c r="J162" i="13" a="1"/>
  <c r="J162" i="13" s="1"/>
  <c r="D162" i="13"/>
  <c r="AZ163" i="3"/>
  <c r="BA147" i="3"/>
  <c r="AC146" i="13" a="1"/>
  <c r="AC146" i="13" s="1"/>
  <c r="AD146" i="13" a="1"/>
  <c r="AD146" i="13" s="1"/>
  <c r="AB146" i="13" a="1"/>
  <c r="AB146" i="13" s="1"/>
  <c r="AA146" i="13" a="1"/>
  <c r="AA146" i="13" s="1"/>
  <c r="Y146" i="13" a="1"/>
  <c r="Y146" i="13" s="1"/>
  <c r="X146" i="13" a="1"/>
  <c r="X146" i="13" s="1"/>
  <c r="V146" i="13" a="1"/>
  <c r="V146" i="13" s="1"/>
  <c r="W146" i="13" a="1"/>
  <c r="W146" i="13" s="1"/>
  <c r="T146" i="13" a="1"/>
  <c r="T146" i="13" s="1"/>
  <c r="Z146" i="13" a="1"/>
  <c r="Z146" i="13" s="1"/>
  <c r="U146" i="13" a="1"/>
  <c r="U146" i="13" s="1"/>
  <c r="S146" i="13" a="1"/>
  <c r="S146" i="13" s="1"/>
  <c r="N146" i="13" a="1"/>
  <c r="N146" i="13" s="1"/>
  <c r="L146" i="13" a="1"/>
  <c r="L146" i="13" s="1"/>
  <c r="O146" i="13" a="1"/>
  <c r="O146" i="13" s="1"/>
  <c r="M146" i="13" a="1"/>
  <c r="M146" i="13" s="1"/>
  <c r="K146" i="13" a="1"/>
  <c r="K146" i="13" s="1"/>
  <c r="J146" i="13" a="1"/>
  <c r="J146" i="13" s="1"/>
  <c r="E146" i="13" a="1"/>
  <c r="E146" i="13" s="1"/>
  <c r="I146" i="13" a="1"/>
  <c r="I146" i="13" s="1"/>
  <c r="H146" i="13" a="1"/>
  <c r="H146" i="13" s="1"/>
  <c r="F146" i="13" a="1"/>
  <c r="F146" i="13" s="1"/>
  <c r="D146" i="13"/>
  <c r="G146" i="13" a="1"/>
  <c r="G146" i="13" s="1"/>
  <c r="AZ147" i="3"/>
  <c r="BA131" i="3"/>
  <c r="AD130" i="13" a="1"/>
  <c r="AD130" i="13" s="1"/>
  <c r="AB130" i="13" a="1"/>
  <c r="AB130" i="13" s="1"/>
  <c r="AC130" i="13" a="1"/>
  <c r="AC130" i="13" s="1"/>
  <c r="AA130" i="13" a="1"/>
  <c r="AA130" i="13" s="1"/>
  <c r="Y130" i="13" a="1"/>
  <c r="Y130" i="13" s="1"/>
  <c r="W130" i="13" a="1"/>
  <c r="W130" i="13" s="1"/>
  <c r="Z130" i="13" a="1"/>
  <c r="Z130" i="13" s="1"/>
  <c r="U130" i="13" a="1"/>
  <c r="U130" i="13" s="1"/>
  <c r="V130" i="13" a="1"/>
  <c r="V130" i="13" s="1"/>
  <c r="X130" i="13" a="1"/>
  <c r="X130" i="13" s="1"/>
  <c r="T130" i="13" a="1"/>
  <c r="T130" i="13" s="1"/>
  <c r="N130" i="13" a="1"/>
  <c r="N130" i="13" s="1"/>
  <c r="L130" i="13" a="1"/>
  <c r="L130" i="13" s="1"/>
  <c r="S130" i="13" a="1"/>
  <c r="S130" i="13" s="1"/>
  <c r="O130" i="13" a="1"/>
  <c r="O130" i="13" s="1"/>
  <c r="M130" i="13" a="1"/>
  <c r="M130" i="13" s="1"/>
  <c r="K130" i="13" a="1"/>
  <c r="K130" i="13" s="1"/>
  <c r="I130" i="13" a="1"/>
  <c r="I130" i="13" s="1"/>
  <c r="H130" i="13" a="1"/>
  <c r="H130" i="13" s="1"/>
  <c r="J130" i="13" a="1"/>
  <c r="J130" i="13" s="1"/>
  <c r="F130" i="13" a="1"/>
  <c r="F130" i="13" s="1"/>
  <c r="E130" i="13" a="1"/>
  <c r="E130" i="13" s="1"/>
  <c r="G130" i="13" a="1"/>
  <c r="G130" i="13" s="1"/>
  <c r="D130" i="13"/>
  <c r="AZ131" i="3"/>
  <c r="BA115" i="3"/>
  <c r="AC114" i="13" a="1"/>
  <c r="AC114" i="13" s="1"/>
  <c r="AB114" i="13" a="1"/>
  <c r="AB114" i="13" s="1"/>
  <c r="AA114" i="13" a="1"/>
  <c r="AA114" i="13" s="1"/>
  <c r="Y114" i="13" a="1"/>
  <c r="Y114" i="13" s="1"/>
  <c r="AD114" i="13" a="1"/>
  <c r="AD114" i="13" s="1"/>
  <c r="Z114" i="13" a="1"/>
  <c r="Z114" i="13" s="1"/>
  <c r="X114" i="13" a="1"/>
  <c r="X114" i="13" s="1"/>
  <c r="W114" i="13" a="1"/>
  <c r="W114" i="13" s="1"/>
  <c r="V114" i="13" a="1"/>
  <c r="V114" i="13" s="1"/>
  <c r="S114" i="13" a="1"/>
  <c r="S114" i="13" s="1"/>
  <c r="N114" i="13" a="1"/>
  <c r="N114" i="13" s="1"/>
  <c r="L114" i="13" a="1"/>
  <c r="L114" i="13" s="1"/>
  <c r="M114" i="13" a="1"/>
  <c r="M114" i="13" s="1"/>
  <c r="O114" i="13" a="1"/>
  <c r="O114" i="13" s="1"/>
  <c r="T114" i="13" a="1"/>
  <c r="T114" i="13" s="1"/>
  <c r="K114" i="13" a="1"/>
  <c r="K114" i="13" s="1"/>
  <c r="I114" i="13" a="1"/>
  <c r="I114" i="13" s="1"/>
  <c r="E114" i="13" a="1"/>
  <c r="E114" i="13" s="1"/>
  <c r="U114" i="13" a="1"/>
  <c r="U114" i="13" s="1"/>
  <c r="J114" i="13" a="1"/>
  <c r="J114" i="13" s="1"/>
  <c r="H114" i="13" a="1"/>
  <c r="H114" i="13" s="1"/>
  <c r="F114" i="13" a="1"/>
  <c r="F114" i="13" s="1"/>
  <c r="G114" i="13" a="1"/>
  <c r="G114" i="13" s="1"/>
  <c r="D114" i="13"/>
  <c r="AZ115" i="3"/>
  <c r="BA107" i="3"/>
  <c r="AC106" i="13" a="1"/>
  <c r="AC106" i="13" s="1"/>
  <c r="AD106" i="13" a="1"/>
  <c r="AD106" i="13" s="1"/>
  <c r="AB106" i="13" a="1"/>
  <c r="AB106" i="13" s="1"/>
  <c r="Z106" i="13" a="1"/>
  <c r="Z106" i="13" s="1"/>
  <c r="Y106" i="13" a="1"/>
  <c r="Y106" i="13" s="1"/>
  <c r="AA106" i="13" a="1"/>
  <c r="AA106" i="13" s="1"/>
  <c r="W106" i="13" a="1"/>
  <c r="W106" i="13" s="1"/>
  <c r="V106" i="13" a="1"/>
  <c r="V106" i="13" s="1"/>
  <c r="X106" i="13" a="1"/>
  <c r="X106" i="13" s="1"/>
  <c r="T106" i="13" a="1"/>
  <c r="T106" i="13" s="1"/>
  <c r="U106" i="13" a="1"/>
  <c r="U106" i="13" s="1"/>
  <c r="S106" i="13" a="1"/>
  <c r="S106" i="13" s="1"/>
  <c r="N106" i="13" a="1"/>
  <c r="N106" i="13" s="1"/>
  <c r="K106" i="13" a="1"/>
  <c r="K106" i="13" s="1"/>
  <c r="M106" i="13" a="1"/>
  <c r="M106" i="13" s="1"/>
  <c r="O106" i="13" a="1"/>
  <c r="O106" i="13" s="1"/>
  <c r="L106" i="13" a="1"/>
  <c r="L106" i="13" s="1"/>
  <c r="G106" i="13" a="1"/>
  <c r="G106" i="13" s="1"/>
  <c r="J106" i="13" a="1"/>
  <c r="J106" i="13" s="1"/>
  <c r="F106" i="13" a="1"/>
  <c r="F106" i="13" s="1"/>
  <c r="H106" i="13" a="1"/>
  <c r="H106" i="13" s="1"/>
  <c r="E106" i="13" a="1"/>
  <c r="E106" i="13" s="1"/>
  <c r="I106" i="13" a="1"/>
  <c r="I106" i="13" s="1"/>
  <c r="D106" i="13"/>
  <c r="AZ107" i="3"/>
  <c r="AY107" i="3"/>
  <c r="BA91" i="3"/>
  <c r="AD90" i="13" a="1"/>
  <c r="AD90" i="13" s="1"/>
  <c r="AC90" i="13" a="1"/>
  <c r="AC90" i="13" s="1"/>
  <c r="AB90" i="13" a="1"/>
  <c r="AB90" i="13" s="1"/>
  <c r="X90" i="13" a="1"/>
  <c r="X90" i="13" s="1"/>
  <c r="Z90" i="13" a="1"/>
  <c r="Z90" i="13" s="1"/>
  <c r="AA90" i="13" a="1"/>
  <c r="AA90" i="13" s="1"/>
  <c r="Y90" i="13" a="1"/>
  <c r="Y90" i="13" s="1"/>
  <c r="W90" i="13" a="1"/>
  <c r="W90" i="13" s="1"/>
  <c r="V90" i="13" a="1"/>
  <c r="V90" i="13" s="1"/>
  <c r="U90" i="13" a="1"/>
  <c r="U90" i="13" s="1"/>
  <c r="L90" i="13" a="1"/>
  <c r="L90" i="13" s="1"/>
  <c r="K90" i="13" a="1"/>
  <c r="K90" i="13" s="1"/>
  <c r="M90" i="13" a="1"/>
  <c r="M90" i="13" s="1"/>
  <c r="S90" i="13" a="1"/>
  <c r="S90" i="13" s="1"/>
  <c r="O90" i="13" a="1"/>
  <c r="O90" i="13" s="1"/>
  <c r="H90" i="13" a="1"/>
  <c r="H90" i="13" s="1"/>
  <c r="I90" i="13" a="1"/>
  <c r="I90" i="13" s="1"/>
  <c r="G90" i="13" a="1"/>
  <c r="G90" i="13" s="1"/>
  <c r="J90" i="13" a="1"/>
  <c r="J90" i="13" s="1"/>
  <c r="E90" i="13" a="1"/>
  <c r="E90" i="13" s="1"/>
  <c r="N90" i="13" a="1"/>
  <c r="N90" i="13" s="1"/>
  <c r="D90" i="13"/>
  <c r="F90" i="13" a="1"/>
  <c r="F90" i="13" s="1"/>
  <c r="T90" i="13" a="1"/>
  <c r="T90" i="13" s="1"/>
  <c r="AZ91" i="3"/>
  <c r="BA83" i="3"/>
  <c r="AD82" i="13" a="1"/>
  <c r="AD82" i="13" s="1"/>
  <c r="AB82" i="13" a="1"/>
  <c r="AB82" i="13" s="1"/>
  <c r="AC82" i="13" a="1"/>
  <c r="AC82" i="13" s="1"/>
  <c r="Z82" i="13" a="1"/>
  <c r="Z82" i="13" s="1"/>
  <c r="W82" i="13" a="1"/>
  <c r="W82" i="13" s="1"/>
  <c r="Y82" i="13" a="1"/>
  <c r="Y82" i="13" s="1"/>
  <c r="AA82" i="13" a="1"/>
  <c r="AA82" i="13" s="1"/>
  <c r="X82" i="13" a="1"/>
  <c r="X82" i="13" s="1"/>
  <c r="T82" i="13" a="1"/>
  <c r="T82" i="13" s="1"/>
  <c r="L82" i="13" a="1"/>
  <c r="L82" i="13" s="1"/>
  <c r="K82" i="13" a="1"/>
  <c r="K82" i="13" s="1"/>
  <c r="M82" i="13" a="1"/>
  <c r="M82" i="13" s="1"/>
  <c r="S82" i="13" a="1"/>
  <c r="S82" i="13" s="1"/>
  <c r="U82" i="13" a="1"/>
  <c r="U82" i="13" s="1"/>
  <c r="O82" i="13" a="1"/>
  <c r="O82" i="13" s="1"/>
  <c r="I82" i="13" a="1"/>
  <c r="I82" i="13" s="1"/>
  <c r="H82" i="13" a="1"/>
  <c r="H82" i="13" s="1"/>
  <c r="E82" i="13" a="1"/>
  <c r="E82" i="13" s="1"/>
  <c r="N82" i="13" a="1"/>
  <c r="N82" i="13" s="1"/>
  <c r="J82" i="13" a="1"/>
  <c r="J82" i="13" s="1"/>
  <c r="V82" i="13" a="1"/>
  <c r="V82" i="13" s="1"/>
  <c r="G82" i="13" a="1"/>
  <c r="G82" i="13" s="1"/>
  <c r="D82" i="13"/>
  <c r="F82" i="13" a="1"/>
  <c r="F82" i="13" s="1"/>
  <c r="AZ83" i="3"/>
  <c r="BA75" i="3"/>
  <c r="AD74" i="13" a="1"/>
  <c r="AD74" i="13" s="1"/>
  <c r="AB74" i="13" a="1"/>
  <c r="AB74" i="13" s="1"/>
  <c r="AC74" i="13" a="1"/>
  <c r="AC74" i="13" s="1"/>
  <c r="X74" i="13" a="1"/>
  <c r="X74" i="13" s="1"/>
  <c r="Y74" i="13" a="1"/>
  <c r="Y74" i="13" s="1"/>
  <c r="W74" i="13" a="1"/>
  <c r="W74" i="13" s="1"/>
  <c r="S74" i="13" a="1"/>
  <c r="S74" i="13" s="1"/>
  <c r="Z74" i="13" a="1"/>
  <c r="Z74" i="13" s="1"/>
  <c r="U74" i="13" a="1"/>
  <c r="U74" i="13" s="1"/>
  <c r="V74" i="13" a="1"/>
  <c r="V74" i="13" s="1"/>
  <c r="AA74" i="13" a="1"/>
  <c r="AA74" i="13" s="1"/>
  <c r="T74" i="13" a="1"/>
  <c r="T74" i="13" s="1"/>
  <c r="L74" i="13" a="1"/>
  <c r="L74" i="13" s="1"/>
  <c r="K74" i="13" a="1"/>
  <c r="K74" i="13" s="1"/>
  <c r="M74" i="13" a="1"/>
  <c r="M74" i="13" s="1"/>
  <c r="O74" i="13" a="1"/>
  <c r="O74" i="13" s="1"/>
  <c r="H74" i="13" a="1"/>
  <c r="H74" i="13" s="1"/>
  <c r="E74" i="13" a="1"/>
  <c r="E74" i="13" s="1"/>
  <c r="J74" i="13" a="1"/>
  <c r="J74" i="13" s="1"/>
  <c r="G74" i="13" a="1"/>
  <c r="G74" i="13" s="1"/>
  <c r="N74" i="13" a="1"/>
  <c r="N74" i="13" s="1"/>
  <c r="D74" i="13"/>
  <c r="F74" i="13" a="1"/>
  <c r="F74" i="13" s="1"/>
  <c r="I74" i="13" a="1"/>
  <c r="I74" i="13" s="1"/>
  <c r="AZ75" i="3"/>
  <c r="BA67" i="3"/>
  <c r="AC66" i="13" a="1"/>
  <c r="AC66" i="13" s="1"/>
  <c r="AD66" i="13" a="1"/>
  <c r="AD66" i="13" s="1"/>
  <c r="AB66" i="13" a="1"/>
  <c r="AB66" i="13" s="1"/>
  <c r="V66" i="13" a="1"/>
  <c r="V66" i="13" s="1"/>
  <c r="AA66" i="13" a="1"/>
  <c r="AA66" i="13" s="1"/>
  <c r="Y66" i="13" a="1"/>
  <c r="Y66" i="13" s="1"/>
  <c r="W66" i="13" a="1"/>
  <c r="W66" i="13" s="1"/>
  <c r="Z66" i="13" a="1"/>
  <c r="Z66" i="13" s="1"/>
  <c r="U66" i="13" a="1"/>
  <c r="U66" i="13" s="1"/>
  <c r="X66" i="13" a="1"/>
  <c r="X66" i="13" s="1"/>
  <c r="S66" i="13" a="1"/>
  <c r="S66" i="13" s="1"/>
  <c r="L66" i="13" a="1"/>
  <c r="L66" i="13" s="1"/>
  <c r="K66" i="13" a="1"/>
  <c r="K66" i="13" s="1"/>
  <c r="T66" i="13" a="1"/>
  <c r="T66" i="13" s="1"/>
  <c r="M66" i="13" a="1"/>
  <c r="M66" i="13" s="1"/>
  <c r="O66" i="13" a="1"/>
  <c r="O66" i="13" s="1"/>
  <c r="H66" i="13" a="1"/>
  <c r="H66" i="13" s="1"/>
  <c r="F66" i="13" a="1"/>
  <c r="F66" i="13" s="1"/>
  <c r="N66" i="13" a="1"/>
  <c r="N66" i="13" s="1"/>
  <c r="J66" i="13" a="1"/>
  <c r="J66" i="13" s="1"/>
  <c r="E66" i="13" a="1"/>
  <c r="E66" i="13" s="1"/>
  <c r="I66" i="13" a="1"/>
  <c r="I66" i="13" s="1"/>
  <c r="D66" i="13"/>
  <c r="G66" i="13" a="1"/>
  <c r="G66" i="13" s="1"/>
  <c r="AZ67" i="3"/>
  <c r="BA51" i="3"/>
  <c r="AC50" i="13" a="1"/>
  <c r="AC50" i="13" s="1"/>
  <c r="AD50" i="13" a="1"/>
  <c r="AD50" i="13" s="1"/>
  <c r="AB50" i="13" a="1"/>
  <c r="AB50" i="13" s="1"/>
  <c r="W50" i="13" a="1"/>
  <c r="W50" i="13" s="1"/>
  <c r="Z50" i="13" a="1"/>
  <c r="Z50" i="13" s="1"/>
  <c r="V50" i="13" a="1"/>
  <c r="V50" i="13" s="1"/>
  <c r="AA50" i="13" a="1"/>
  <c r="AA50" i="13" s="1"/>
  <c r="X50" i="13" a="1"/>
  <c r="X50" i="13" s="1"/>
  <c r="T50" i="13" a="1"/>
  <c r="T50" i="13" s="1"/>
  <c r="Y50" i="13" a="1"/>
  <c r="Y50" i="13" s="1"/>
  <c r="U50" i="13" a="1"/>
  <c r="U50" i="13" s="1"/>
  <c r="S50" i="13" a="1"/>
  <c r="S50" i="13" s="1"/>
  <c r="L50" i="13" a="1"/>
  <c r="L50" i="13" s="1"/>
  <c r="M50" i="13" a="1"/>
  <c r="M50" i="13" s="1"/>
  <c r="O50" i="13" a="1"/>
  <c r="O50" i="13" s="1"/>
  <c r="K50" i="13" a="1"/>
  <c r="K50" i="13" s="1"/>
  <c r="N50" i="13" a="1"/>
  <c r="N50" i="13" s="1"/>
  <c r="J50" i="13" a="1"/>
  <c r="J50" i="13" s="1"/>
  <c r="H50" i="13" a="1"/>
  <c r="H50" i="13" s="1"/>
  <c r="I50" i="13" a="1"/>
  <c r="I50" i="13" s="1"/>
  <c r="D50" i="13"/>
  <c r="E50" i="13" a="1"/>
  <c r="E50" i="13" s="1"/>
  <c r="F50" i="13" a="1"/>
  <c r="F50" i="13" s="1"/>
  <c r="G50" i="13" a="1"/>
  <c r="G50" i="13" s="1"/>
  <c r="AZ51" i="3"/>
  <c r="BA35" i="3"/>
  <c r="AC34" i="13" a="1"/>
  <c r="AC34" i="13" s="1"/>
  <c r="AD34" i="13" a="1"/>
  <c r="AD34" i="13" s="1"/>
  <c r="AB34" i="13" a="1"/>
  <c r="AB34" i="13" s="1"/>
  <c r="Z34" i="13" a="1"/>
  <c r="Z34" i="13" s="1"/>
  <c r="W34" i="13" a="1"/>
  <c r="W34" i="13" s="1"/>
  <c r="AA34" i="13" a="1"/>
  <c r="AA34" i="13" s="1"/>
  <c r="Y34" i="13" a="1"/>
  <c r="Y34" i="13" s="1"/>
  <c r="V34" i="13" a="1"/>
  <c r="V34" i="13" s="1"/>
  <c r="X34" i="13" a="1"/>
  <c r="X34" i="13" s="1"/>
  <c r="T34" i="13" a="1"/>
  <c r="T34" i="13" s="1"/>
  <c r="S34" i="13" a="1"/>
  <c r="S34" i="13" s="1"/>
  <c r="U34" i="13" a="1"/>
  <c r="U34" i="13" s="1"/>
  <c r="M34" i="13" a="1"/>
  <c r="M34" i="13" s="1"/>
  <c r="O34" i="13" a="1"/>
  <c r="O34" i="13" s="1"/>
  <c r="K34" i="13" a="1"/>
  <c r="K34" i="13" s="1"/>
  <c r="G34" i="13" a="1"/>
  <c r="G34" i="13" s="1"/>
  <c r="J34" i="13" a="1"/>
  <c r="J34" i="13" s="1"/>
  <c r="N34" i="13" a="1"/>
  <c r="N34" i="13" s="1"/>
  <c r="L34" i="13" a="1"/>
  <c r="L34" i="13" s="1"/>
  <c r="I34" i="13" a="1"/>
  <c r="I34" i="13" s="1"/>
  <c r="E34" i="13" a="1"/>
  <c r="E34" i="13" s="1"/>
  <c r="D34" i="13"/>
  <c r="F34" i="13" a="1"/>
  <c r="F34" i="13" s="1"/>
  <c r="H34" i="13" a="1"/>
  <c r="H34" i="13" s="1"/>
  <c r="AZ35" i="3"/>
  <c r="AV18" i="13" a="1"/>
  <c r="AV18" i="13" s="1"/>
  <c r="BA19" i="3" s="1"/>
  <c r="AC18" i="13" a="1"/>
  <c r="AC18" i="13" s="1"/>
  <c r="AD18" i="13" a="1"/>
  <c r="AD18" i="13" s="1"/>
  <c r="AB18" i="13" a="1"/>
  <c r="AB18" i="13" s="1"/>
  <c r="AA18" i="13" a="1"/>
  <c r="AA18" i="13" s="1"/>
  <c r="W18" i="13" a="1"/>
  <c r="W18" i="13" s="1"/>
  <c r="Y18" i="13" a="1"/>
  <c r="Y18" i="13" s="1"/>
  <c r="Z18" i="13" a="1"/>
  <c r="Z18" i="13" s="1"/>
  <c r="X18" i="13" a="1"/>
  <c r="X18" i="13" s="1"/>
  <c r="V18" i="13" a="1"/>
  <c r="V18" i="13" s="1"/>
  <c r="M18" i="13" a="1"/>
  <c r="M18" i="13" s="1"/>
  <c r="O18" i="13" a="1"/>
  <c r="O18" i="13" s="1"/>
  <c r="T18" i="13" a="1"/>
  <c r="T18" i="13" s="1"/>
  <c r="S18" i="13" a="1"/>
  <c r="S18" i="13" s="1"/>
  <c r="J18" i="13" a="1"/>
  <c r="J18" i="13" s="1"/>
  <c r="N18" i="13" a="1"/>
  <c r="N18" i="13" s="1"/>
  <c r="U18" i="13" a="1"/>
  <c r="U18" i="13" s="1"/>
  <c r="K18" i="13" a="1"/>
  <c r="K18" i="13" s="1"/>
  <c r="L18" i="13" a="1"/>
  <c r="L18" i="13" s="1"/>
  <c r="G18" i="13" a="1"/>
  <c r="G18" i="13" s="1"/>
  <c r="I18" i="13" a="1"/>
  <c r="I18" i="13" s="1"/>
  <c r="F18" i="13" a="1"/>
  <c r="F18" i="13" s="1"/>
  <c r="D18" i="13"/>
  <c r="H18" i="13" a="1"/>
  <c r="H18" i="13" s="1"/>
  <c r="E18" i="13" a="1"/>
  <c r="E18" i="13" s="1"/>
  <c r="AU18" i="13"/>
  <c r="AZ19" i="3" s="1"/>
  <c r="AT18" i="13"/>
  <c r="AD200" i="13" a="1"/>
  <c r="AD200" i="13" s="1"/>
  <c r="AC200" i="13" a="1"/>
  <c r="AC200" i="13" s="1"/>
  <c r="AA200" i="13" a="1"/>
  <c r="AA200" i="13" s="1"/>
  <c r="AB200" i="13" a="1"/>
  <c r="AB200" i="13" s="1"/>
  <c r="Y200" i="13" a="1"/>
  <c r="Y200" i="13" s="1"/>
  <c r="W200" i="13" a="1"/>
  <c r="W200" i="13" s="1"/>
  <c r="Z200" i="13" a="1"/>
  <c r="Z200" i="13" s="1"/>
  <c r="X200" i="13" a="1"/>
  <c r="X200" i="13" s="1"/>
  <c r="V200" i="13" a="1"/>
  <c r="V200" i="13" s="1"/>
  <c r="T200" i="13" a="1"/>
  <c r="T200" i="13" s="1"/>
  <c r="U200" i="13" a="1"/>
  <c r="U200" i="13" s="1"/>
  <c r="O200" i="13" a="1"/>
  <c r="O200" i="13" s="1"/>
  <c r="L200" i="13" a="1"/>
  <c r="L200" i="13" s="1"/>
  <c r="S200" i="13" a="1"/>
  <c r="S200" i="13" s="1"/>
  <c r="N200" i="13" a="1"/>
  <c r="N200" i="13" s="1"/>
  <c r="I200" i="13" a="1"/>
  <c r="I200" i="13" s="1"/>
  <c r="H200" i="13" a="1"/>
  <c r="H200" i="13" s="1"/>
  <c r="G200" i="13" a="1"/>
  <c r="G200" i="13" s="1"/>
  <c r="M200" i="13" a="1"/>
  <c r="M200" i="13" s="1"/>
  <c r="K200" i="13" a="1"/>
  <c r="K200" i="13" s="1"/>
  <c r="F200" i="13" a="1"/>
  <c r="F200" i="13" s="1"/>
  <c r="E200" i="13" a="1"/>
  <c r="E200" i="13" s="1"/>
  <c r="D200" i="13"/>
  <c r="J200" i="13" a="1"/>
  <c r="J200" i="13" s="1"/>
  <c r="BA193" i="3"/>
  <c r="AD192" i="13" a="1"/>
  <c r="AD192" i="13" s="1"/>
  <c r="AC192" i="13" a="1"/>
  <c r="AC192" i="13" s="1"/>
  <c r="AB192" i="13" a="1"/>
  <c r="AB192" i="13" s="1"/>
  <c r="AA192" i="13" a="1"/>
  <c r="AA192" i="13" s="1"/>
  <c r="Z192" i="13" a="1"/>
  <c r="Z192" i="13" s="1"/>
  <c r="Y192" i="13" a="1"/>
  <c r="Y192" i="13" s="1"/>
  <c r="X192" i="13" a="1"/>
  <c r="X192" i="13" s="1"/>
  <c r="W192" i="13" a="1"/>
  <c r="W192" i="13" s="1"/>
  <c r="V192" i="13" a="1"/>
  <c r="V192" i="13" s="1"/>
  <c r="L192" i="13" a="1"/>
  <c r="L192" i="13" s="1"/>
  <c r="T192" i="13" a="1"/>
  <c r="T192" i="13" s="1"/>
  <c r="S192" i="13" a="1"/>
  <c r="S192" i="13" s="1"/>
  <c r="U192" i="13" a="1"/>
  <c r="U192" i="13" s="1"/>
  <c r="N192" i="13" a="1"/>
  <c r="N192" i="13" s="1"/>
  <c r="M192" i="13" a="1"/>
  <c r="M192" i="13" s="1"/>
  <c r="I192" i="13" a="1"/>
  <c r="I192" i="13" s="1"/>
  <c r="G192" i="13" a="1"/>
  <c r="G192" i="13" s="1"/>
  <c r="O192" i="13" a="1"/>
  <c r="O192" i="13" s="1"/>
  <c r="K192" i="13" a="1"/>
  <c r="K192" i="13" s="1"/>
  <c r="F192" i="13" a="1"/>
  <c r="F192" i="13" s="1"/>
  <c r="J192" i="13" a="1"/>
  <c r="J192" i="13" s="1"/>
  <c r="E192" i="13" a="1"/>
  <c r="E192" i="13" s="1"/>
  <c r="D192" i="13"/>
  <c r="H192" i="13" a="1"/>
  <c r="H192" i="13" s="1"/>
  <c r="AZ193" i="3"/>
  <c r="BA185" i="3"/>
  <c r="AD184" i="13" a="1"/>
  <c r="AD184" i="13" s="1"/>
  <c r="AB184" i="13" a="1"/>
  <c r="AB184" i="13" s="1"/>
  <c r="AC184" i="13" a="1"/>
  <c r="AC184" i="13" s="1"/>
  <c r="AA184" i="13" a="1"/>
  <c r="AA184" i="13" s="1"/>
  <c r="Y184" i="13" a="1"/>
  <c r="Y184" i="13" s="1"/>
  <c r="Z184" i="13" a="1"/>
  <c r="Z184" i="13" s="1"/>
  <c r="W184" i="13" a="1"/>
  <c r="W184" i="13" s="1"/>
  <c r="X184" i="13" a="1"/>
  <c r="X184" i="13" s="1"/>
  <c r="V184" i="13" a="1"/>
  <c r="V184" i="13" s="1"/>
  <c r="T184" i="13" a="1"/>
  <c r="T184" i="13" s="1"/>
  <c r="U184" i="13" a="1"/>
  <c r="U184" i="13" s="1"/>
  <c r="L184" i="13" a="1"/>
  <c r="L184" i="13" s="1"/>
  <c r="S184" i="13" a="1"/>
  <c r="S184" i="13" s="1"/>
  <c r="O184" i="13" a="1"/>
  <c r="O184" i="13" s="1"/>
  <c r="N184" i="13" a="1"/>
  <c r="N184" i="13" s="1"/>
  <c r="I184" i="13" a="1"/>
  <c r="I184" i="13" s="1"/>
  <c r="M184" i="13" a="1"/>
  <c r="M184" i="13" s="1"/>
  <c r="F184" i="13" a="1"/>
  <c r="F184" i="13" s="1"/>
  <c r="K184" i="13" a="1"/>
  <c r="K184" i="13" s="1"/>
  <c r="H184" i="13" a="1"/>
  <c r="H184" i="13" s="1"/>
  <c r="D184" i="13"/>
  <c r="G184" i="13" a="1"/>
  <c r="G184" i="13" s="1"/>
  <c r="J184" i="13" a="1"/>
  <c r="J184" i="13" s="1"/>
  <c r="E184" i="13" a="1"/>
  <c r="E184" i="13" s="1"/>
  <c r="AZ185" i="3"/>
  <c r="BA177" i="3"/>
  <c r="AD176" i="13" a="1"/>
  <c r="AD176" i="13" s="1"/>
  <c r="AC176" i="13" a="1"/>
  <c r="AC176" i="13" s="1"/>
  <c r="AA176" i="13" a="1"/>
  <c r="AA176" i="13" s="1"/>
  <c r="W176" i="13" a="1"/>
  <c r="W176" i="13" s="1"/>
  <c r="Z176" i="13" a="1"/>
  <c r="Z176" i="13" s="1"/>
  <c r="AB176" i="13" a="1"/>
  <c r="AB176" i="13" s="1"/>
  <c r="Y176" i="13" a="1"/>
  <c r="Y176" i="13" s="1"/>
  <c r="U176" i="13" a="1"/>
  <c r="U176" i="13" s="1"/>
  <c r="T176" i="13" a="1"/>
  <c r="T176" i="13" s="1"/>
  <c r="X176" i="13" a="1"/>
  <c r="X176" i="13" s="1"/>
  <c r="O176" i="13" a="1"/>
  <c r="O176" i="13" s="1"/>
  <c r="V176" i="13" a="1"/>
  <c r="V176" i="13" s="1"/>
  <c r="N176" i="13" a="1"/>
  <c r="N176" i="13" s="1"/>
  <c r="I176" i="13" a="1"/>
  <c r="I176" i="13" s="1"/>
  <c r="L176" i="13" a="1"/>
  <c r="L176" i="13" s="1"/>
  <c r="H176" i="13" a="1"/>
  <c r="H176" i="13" s="1"/>
  <c r="S176" i="13" a="1"/>
  <c r="S176" i="13" s="1"/>
  <c r="M176" i="13" a="1"/>
  <c r="M176" i="13" s="1"/>
  <c r="K176" i="13" a="1"/>
  <c r="K176" i="13" s="1"/>
  <c r="G176" i="13" a="1"/>
  <c r="G176" i="13" s="1"/>
  <c r="J176" i="13" a="1"/>
  <c r="J176" i="13" s="1"/>
  <c r="D176" i="13"/>
  <c r="F176" i="13" a="1"/>
  <c r="F176" i="13" s="1"/>
  <c r="E176" i="13" a="1"/>
  <c r="E176" i="13" s="1"/>
  <c r="AZ177" i="3"/>
  <c r="AY177" i="3"/>
  <c r="BA169" i="3"/>
  <c r="AD168" i="13" a="1"/>
  <c r="AD168" i="13" s="1"/>
  <c r="AC168" i="13" a="1"/>
  <c r="AC168" i="13" s="1"/>
  <c r="AB168" i="13" a="1"/>
  <c r="AB168" i="13" s="1"/>
  <c r="AA168" i="13" a="1"/>
  <c r="AA168" i="13" s="1"/>
  <c r="Z168" i="13" a="1"/>
  <c r="Z168" i="13" s="1"/>
  <c r="Y168" i="13" a="1"/>
  <c r="Y168" i="13" s="1"/>
  <c r="W168" i="13" a="1"/>
  <c r="W168" i="13" s="1"/>
  <c r="X168" i="13" a="1"/>
  <c r="X168" i="13" s="1"/>
  <c r="V168" i="13" a="1"/>
  <c r="V168" i="13" s="1"/>
  <c r="S168" i="13" a="1"/>
  <c r="S168" i="13" s="1"/>
  <c r="T168" i="13" a="1"/>
  <c r="T168" i="13" s="1"/>
  <c r="O168" i="13" a="1"/>
  <c r="O168" i="13" s="1"/>
  <c r="N168" i="13" a="1"/>
  <c r="N168" i="13" s="1"/>
  <c r="I168" i="13" a="1"/>
  <c r="I168" i="13" s="1"/>
  <c r="L168" i="13" a="1"/>
  <c r="L168" i="13" s="1"/>
  <c r="F168" i="13" a="1"/>
  <c r="F168" i="13" s="1"/>
  <c r="M168" i="13" a="1"/>
  <c r="M168" i="13" s="1"/>
  <c r="H168" i="13" a="1"/>
  <c r="H168" i="13" s="1"/>
  <c r="U168" i="13" a="1"/>
  <c r="U168" i="13" s="1"/>
  <c r="K168" i="13" a="1"/>
  <c r="K168" i="13" s="1"/>
  <c r="E168" i="13" a="1"/>
  <c r="E168" i="13" s="1"/>
  <c r="G168" i="13" a="1"/>
  <c r="G168" i="13" s="1"/>
  <c r="D168" i="13"/>
  <c r="J168" i="13" a="1"/>
  <c r="J168" i="13" s="1"/>
  <c r="AZ169" i="3"/>
  <c r="BA161" i="3"/>
  <c r="AD160" i="13" a="1"/>
  <c r="AD160" i="13" s="1"/>
  <c r="AC160" i="13" a="1"/>
  <c r="AC160" i="13" s="1"/>
  <c r="AB160" i="13" a="1"/>
  <c r="AB160" i="13" s="1"/>
  <c r="X160" i="13" a="1"/>
  <c r="X160" i="13" s="1"/>
  <c r="AA160" i="13" a="1"/>
  <c r="AA160" i="13" s="1"/>
  <c r="Y160" i="13" a="1"/>
  <c r="Y160" i="13" s="1"/>
  <c r="V160" i="13" a="1"/>
  <c r="V160" i="13" s="1"/>
  <c r="T160" i="13" a="1"/>
  <c r="T160" i="13" s="1"/>
  <c r="W160" i="13" a="1"/>
  <c r="W160" i="13" s="1"/>
  <c r="Z160" i="13" a="1"/>
  <c r="Z160" i="13" s="1"/>
  <c r="U160" i="13" a="1"/>
  <c r="U160" i="13" s="1"/>
  <c r="S160" i="13" a="1"/>
  <c r="S160" i="13" s="1"/>
  <c r="O160" i="13" a="1"/>
  <c r="O160" i="13" s="1"/>
  <c r="N160" i="13" a="1"/>
  <c r="N160" i="13" s="1"/>
  <c r="I160" i="13" a="1"/>
  <c r="I160" i="13" s="1"/>
  <c r="L160" i="13" a="1"/>
  <c r="L160" i="13" s="1"/>
  <c r="M160" i="13" a="1"/>
  <c r="M160" i="13" s="1"/>
  <c r="K160" i="13" a="1"/>
  <c r="K160" i="13" s="1"/>
  <c r="F160" i="13" a="1"/>
  <c r="F160" i="13" s="1"/>
  <c r="D160" i="13"/>
  <c r="J160" i="13" a="1"/>
  <c r="J160" i="13" s="1"/>
  <c r="E160" i="13" a="1"/>
  <c r="E160" i="13" s="1"/>
  <c r="H160" i="13" a="1"/>
  <c r="H160" i="13" s="1"/>
  <c r="G160" i="13" a="1"/>
  <c r="G160" i="13" s="1"/>
  <c r="AZ161" i="3"/>
  <c r="BA153" i="3"/>
  <c r="AD152" i="13" a="1"/>
  <c r="AD152" i="13" s="1"/>
  <c r="AB152" i="13" a="1"/>
  <c r="AB152" i="13" s="1"/>
  <c r="AC152" i="13" a="1"/>
  <c r="AC152" i="13" s="1"/>
  <c r="X152" i="13" a="1"/>
  <c r="X152" i="13" s="1"/>
  <c r="Y152" i="13" a="1"/>
  <c r="Y152" i="13" s="1"/>
  <c r="Z152" i="13" a="1"/>
  <c r="Z152" i="13" s="1"/>
  <c r="T152" i="13" a="1"/>
  <c r="T152" i="13" s="1"/>
  <c r="AA152" i="13" a="1"/>
  <c r="AA152" i="13" s="1"/>
  <c r="W152" i="13" a="1"/>
  <c r="W152" i="13" s="1"/>
  <c r="S152" i="13" a="1"/>
  <c r="S152" i="13" s="1"/>
  <c r="O152" i="13" a="1"/>
  <c r="O152" i="13" s="1"/>
  <c r="U152" i="13" a="1"/>
  <c r="U152" i="13" s="1"/>
  <c r="N152" i="13" a="1"/>
  <c r="N152" i="13" s="1"/>
  <c r="L152" i="13" a="1"/>
  <c r="L152" i="13" s="1"/>
  <c r="I152" i="13" a="1"/>
  <c r="I152" i="13" s="1"/>
  <c r="M152" i="13" a="1"/>
  <c r="M152" i="13" s="1"/>
  <c r="K152" i="13" a="1"/>
  <c r="K152" i="13" s="1"/>
  <c r="V152" i="13" a="1"/>
  <c r="V152" i="13" s="1"/>
  <c r="E152" i="13" a="1"/>
  <c r="E152" i="13" s="1"/>
  <c r="G152" i="13" a="1"/>
  <c r="G152" i="13" s="1"/>
  <c r="D152" i="13"/>
  <c r="J152" i="13" a="1"/>
  <c r="J152" i="13" s="1"/>
  <c r="H152" i="13" a="1"/>
  <c r="H152" i="13" s="1"/>
  <c r="F152" i="13" a="1"/>
  <c r="F152" i="13" s="1"/>
  <c r="AZ153" i="3"/>
  <c r="BA145" i="3"/>
  <c r="AC144" i="13" a="1"/>
  <c r="AC144" i="13" s="1"/>
  <c r="AD144" i="13" a="1"/>
  <c r="AD144" i="13" s="1"/>
  <c r="AB144" i="13" a="1"/>
  <c r="AB144" i="13" s="1"/>
  <c r="AA144" i="13" a="1"/>
  <c r="AA144" i="13" s="1"/>
  <c r="Z144" i="13" a="1"/>
  <c r="Z144" i="13" s="1"/>
  <c r="Y144" i="13" a="1"/>
  <c r="Y144" i="13" s="1"/>
  <c r="W144" i="13" a="1"/>
  <c r="W144" i="13" s="1"/>
  <c r="X144" i="13" a="1"/>
  <c r="X144" i="13" s="1"/>
  <c r="V144" i="13" a="1"/>
  <c r="V144" i="13" s="1"/>
  <c r="U144" i="13" a="1"/>
  <c r="U144" i="13" s="1"/>
  <c r="O144" i="13" a="1"/>
  <c r="O144" i="13" s="1"/>
  <c r="N144" i="13" a="1"/>
  <c r="N144" i="13" s="1"/>
  <c r="L144" i="13" a="1"/>
  <c r="L144" i="13" s="1"/>
  <c r="I144" i="13" a="1"/>
  <c r="I144" i="13" s="1"/>
  <c r="H144" i="13" a="1"/>
  <c r="H144" i="13" s="1"/>
  <c r="F144" i="13" a="1"/>
  <c r="F144" i="13" s="1"/>
  <c r="J144" i="13" a="1"/>
  <c r="J144" i="13" s="1"/>
  <c r="T144" i="13" a="1"/>
  <c r="T144" i="13" s="1"/>
  <c r="S144" i="13" a="1"/>
  <c r="S144" i="13" s="1"/>
  <c r="M144" i="13" a="1"/>
  <c r="M144" i="13" s="1"/>
  <c r="K144" i="13" a="1"/>
  <c r="K144" i="13" s="1"/>
  <c r="D144" i="13"/>
  <c r="G144" i="13" a="1"/>
  <c r="G144" i="13" s="1"/>
  <c r="E144" i="13" a="1"/>
  <c r="E144" i="13" s="1"/>
  <c r="AZ145" i="3"/>
  <c r="BA137" i="3"/>
  <c r="AD136" i="13" a="1"/>
  <c r="AD136" i="13" s="1"/>
  <c r="AC136" i="13" a="1"/>
  <c r="AC136" i="13" s="1"/>
  <c r="AB136" i="13" a="1"/>
  <c r="AB136" i="13" s="1"/>
  <c r="Y136" i="13" a="1"/>
  <c r="Y136" i="13" s="1"/>
  <c r="W136" i="13" a="1"/>
  <c r="W136" i="13" s="1"/>
  <c r="AA136" i="13" a="1"/>
  <c r="AA136" i="13" s="1"/>
  <c r="Z136" i="13" a="1"/>
  <c r="Z136" i="13" s="1"/>
  <c r="X136" i="13" a="1"/>
  <c r="X136" i="13" s="1"/>
  <c r="U136" i="13" a="1"/>
  <c r="U136" i="13" s="1"/>
  <c r="V136" i="13" a="1"/>
  <c r="V136" i="13" s="1"/>
  <c r="T136" i="13" a="1"/>
  <c r="T136" i="13" s="1"/>
  <c r="S136" i="13" a="1"/>
  <c r="S136" i="13" s="1"/>
  <c r="O136" i="13" a="1"/>
  <c r="O136" i="13" s="1"/>
  <c r="N136" i="13" a="1"/>
  <c r="N136" i="13" s="1"/>
  <c r="L136" i="13" a="1"/>
  <c r="L136" i="13" s="1"/>
  <c r="I136" i="13" a="1"/>
  <c r="I136" i="13" s="1"/>
  <c r="J136" i="13" a="1"/>
  <c r="J136" i="13" s="1"/>
  <c r="H136" i="13" a="1"/>
  <c r="H136" i="13" s="1"/>
  <c r="F136" i="13" a="1"/>
  <c r="F136" i="13" s="1"/>
  <c r="M136" i="13" a="1"/>
  <c r="M136" i="13" s="1"/>
  <c r="K136" i="13" a="1"/>
  <c r="K136" i="13" s="1"/>
  <c r="G136" i="13" a="1"/>
  <c r="G136" i="13" s="1"/>
  <c r="E136" i="13" a="1"/>
  <c r="E136" i="13" s="1"/>
  <c r="D136" i="13"/>
  <c r="AZ137" i="3"/>
  <c r="BA129" i="3"/>
  <c r="AC128" i="13" a="1"/>
  <c r="AC128" i="13" s="1"/>
  <c r="AD128" i="13" a="1"/>
  <c r="AD128" i="13" s="1"/>
  <c r="AB128" i="13" a="1"/>
  <c r="AB128" i="13" s="1"/>
  <c r="Z128" i="13" a="1"/>
  <c r="Z128" i="13" s="1"/>
  <c r="Y128" i="13" a="1"/>
  <c r="Y128" i="13" s="1"/>
  <c r="X128" i="13" a="1"/>
  <c r="X128" i="13" s="1"/>
  <c r="AA128" i="13" a="1"/>
  <c r="AA128" i="13" s="1"/>
  <c r="V128" i="13" a="1"/>
  <c r="V128" i="13" s="1"/>
  <c r="W128" i="13" a="1"/>
  <c r="W128" i="13" s="1"/>
  <c r="S128" i="13" a="1"/>
  <c r="S128" i="13" s="1"/>
  <c r="O128" i="13" a="1"/>
  <c r="O128" i="13" s="1"/>
  <c r="T128" i="13" a="1"/>
  <c r="T128" i="13" s="1"/>
  <c r="N128" i="13" a="1"/>
  <c r="N128" i="13" s="1"/>
  <c r="L128" i="13" a="1"/>
  <c r="L128" i="13" s="1"/>
  <c r="J128" i="13" a="1"/>
  <c r="J128" i="13" s="1"/>
  <c r="U128" i="13" a="1"/>
  <c r="U128" i="13" s="1"/>
  <c r="G128" i="13" a="1"/>
  <c r="G128" i="13" s="1"/>
  <c r="M128" i="13" a="1"/>
  <c r="M128" i="13" s="1"/>
  <c r="K128" i="13" a="1"/>
  <c r="K128" i="13" s="1"/>
  <c r="H128" i="13" a="1"/>
  <c r="H128" i="13" s="1"/>
  <c r="I128" i="13" a="1"/>
  <c r="I128" i="13" s="1"/>
  <c r="F128" i="13" a="1"/>
  <c r="F128" i="13" s="1"/>
  <c r="E128" i="13" a="1"/>
  <c r="E128" i="13" s="1"/>
  <c r="D128" i="13"/>
  <c r="AZ129" i="3"/>
  <c r="BA121" i="3"/>
  <c r="AD120" i="13" a="1"/>
  <c r="AD120" i="13" s="1"/>
  <c r="AC120" i="13" a="1"/>
  <c r="AC120" i="13" s="1"/>
  <c r="AB120" i="13" a="1"/>
  <c r="AB120" i="13" s="1"/>
  <c r="AA120" i="13" a="1"/>
  <c r="AA120" i="13" s="1"/>
  <c r="Z120" i="13" a="1"/>
  <c r="Z120" i="13" s="1"/>
  <c r="Y120" i="13" a="1"/>
  <c r="Y120" i="13" s="1"/>
  <c r="X120" i="13" a="1"/>
  <c r="X120" i="13" s="1"/>
  <c r="W120" i="13" a="1"/>
  <c r="W120" i="13" s="1"/>
  <c r="V120" i="13" a="1"/>
  <c r="V120" i="13" s="1"/>
  <c r="U120" i="13" a="1"/>
  <c r="U120" i="13" s="1"/>
  <c r="T120" i="13" a="1"/>
  <c r="T120" i="13" s="1"/>
  <c r="O120" i="13" a="1"/>
  <c r="O120" i="13" s="1"/>
  <c r="S120" i="13" a="1"/>
  <c r="S120" i="13" s="1"/>
  <c r="N120" i="13" a="1"/>
  <c r="N120" i="13" s="1"/>
  <c r="L120" i="13" a="1"/>
  <c r="L120" i="13" s="1"/>
  <c r="J120" i="13" a="1"/>
  <c r="J120" i="13" s="1"/>
  <c r="M120" i="13" a="1"/>
  <c r="M120" i="13" s="1"/>
  <c r="K120" i="13" a="1"/>
  <c r="K120" i="13" s="1"/>
  <c r="F120" i="13" a="1"/>
  <c r="F120" i="13" s="1"/>
  <c r="D120" i="13"/>
  <c r="H120" i="13" a="1"/>
  <c r="H120" i="13" s="1"/>
  <c r="I120" i="13" a="1"/>
  <c r="I120" i="13" s="1"/>
  <c r="G120" i="13" a="1"/>
  <c r="G120" i="13" s="1"/>
  <c r="E120" i="13" a="1"/>
  <c r="E120" i="13" s="1"/>
  <c r="AZ121" i="3"/>
  <c r="BA113" i="3"/>
  <c r="AD112" i="13" a="1"/>
  <c r="AD112" i="13" s="1"/>
  <c r="Z112" i="13" a="1"/>
  <c r="Z112" i="13" s="1"/>
  <c r="AC112" i="13" a="1"/>
  <c r="AC112" i="13" s="1"/>
  <c r="AA112" i="13" a="1"/>
  <c r="AA112" i="13" s="1"/>
  <c r="Y112" i="13" a="1"/>
  <c r="Y112" i="13" s="1"/>
  <c r="V112" i="13" a="1"/>
  <c r="V112" i="13" s="1"/>
  <c r="W112" i="13" a="1"/>
  <c r="W112" i="13" s="1"/>
  <c r="T112" i="13" a="1"/>
  <c r="T112" i="13" s="1"/>
  <c r="AB112" i="13" a="1"/>
  <c r="AB112" i="13" s="1"/>
  <c r="X112" i="13" a="1"/>
  <c r="X112" i="13" s="1"/>
  <c r="U112" i="13" a="1"/>
  <c r="U112" i="13" s="1"/>
  <c r="O112" i="13" a="1"/>
  <c r="O112" i="13" s="1"/>
  <c r="N112" i="13" a="1"/>
  <c r="N112" i="13" s="1"/>
  <c r="L112" i="13" a="1"/>
  <c r="L112" i="13" s="1"/>
  <c r="S112" i="13" a="1"/>
  <c r="S112" i="13" s="1"/>
  <c r="J112" i="13" a="1"/>
  <c r="J112" i="13" s="1"/>
  <c r="G112" i="13" a="1"/>
  <c r="G112" i="13" s="1"/>
  <c r="M112" i="13" a="1"/>
  <c r="M112" i="13" s="1"/>
  <c r="K112" i="13" a="1"/>
  <c r="K112" i="13" s="1"/>
  <c r="I112" i="13" a="1"/>
  <c r="I112" i="13" s="1"/>
  <c r="E112" i="13" a="1"/>
  <c r="E112" i="13" s="1"/>
  <c r="D112" i="13"/>
  <c r="H112" i="13" a="1"/>
  <c r="H112" i="13" s="1"/>
  <c r="F112" i="13" a="1"/>
  <c r="F112" i="13" s="1"/>
  <c r="AZ113" i="3"/>
  <c r="AY113" i="3"/>
  <c r="BA105" i="3"/>
  <c r="AD104" i="13" a="1"/>
  <c r="AD104" i="13" s="1"/>
  <c r="AC104" i="13" a="1"/>
  <c r="AC104" i="13" s="1"/>
  <c r="AA104" i="13" a="1"/>
  <c r="AA104" i="13" s="1"/>
  <c r="AB104" i="13" a="1"/>
  <c r="AB104" i="13" s="1"/>
  <c r="Y104" i="13" a="1"/>
  <c r="Y104" i="13" s="1"/>
  <c r="W104" i="13" a="1"/>
  <c r="W104" i="13" s="1"/>
  <c r="V104" i="13" a="1"/>
  <c r="V104" i="13" s="1"/>
  <c r="Z104" i="13" a="1"/>
  <c r="Z104" i="13" s="1"/>
  <c r="X104" i="13" a="1"/>
  <c r="X104" i="13" s="1"/>
  <c r="U104" i="13" a="1"/>
  <c r="U104" i="13" s="1"/>
  <c r="S104" i="13" a="1"/>
  <c r="S104" i="13" s="1"/>
  <c r="O104" i="13" a="1"/>
  <c r="O104" i="13" s="1"/>
  <c r="L104" i="13" a="1"/>
  <c r="L104" i="13" s="1"/>
  <c r="N104" i="13" a="1"/>
  <c r="N104" i="13" s="1"/>
  <c r="K104" i="13" a="1"/>
  <c r="K104" i="13" s="1"/>
  <c r="T104" i="13" a="1"/>
  <c r="T104" i="13" s="1"/>
  <c r="M104" i="13" a="1"/>
  <c r="M104" i="13" s="1"/>
  <c r="I104" i="13" a="1"/>
  <c r="I104" i="13" s="1"/>
  <c r="H104" i="13" a="1"/>
  <c r="H104" i="13" s="1"/>
  <c r="E104" i="13" a="1"/>
  <c r="E104" i="13" s="1"/>
  <c r="D104" i="13"/>
  <c r="F104" i="13" a="1"/>
  <c r="F104" i="13" s="1"/>
  <c r="G104" i="13" a="1"/>
  <c r="G104" i="13" s="1"/>
  <c r="J104" i="13" a="1"/>
  <c r="J104" i="13" s="1"/>
  <c r="AZ105" i="3"/>
  <c r="BA97" i="3"/>
  <c r="AD96" i="13" a="1"/>
  <c r="AD96" i="13" s="1"/>
  <c r="AC96" i="13" a="1"/>
  <c r="AC96" i="13" s="1"/>
  <c r="AA96" i="13" a="1"/>
  <c r="AA96" i="13" s="1"/>
  <c r="AB96" i="13" a="1"/>
  <c r="AB96" i="13" s="1"/>
  <c r="Z96" i="13" a="1"/>
  <c r="Z96" i="13" s="1"/>
  <c r="X96" i="13" a="1"/>
  <c r="X96" i="13" s="1"/>
  <c r="Y96" i="13" a="1"/>
  <c r="Y96" i="13" s="1"/>
  <c r="V96" i="13" a="1"/>
  <c r="V96" i="13" s="1"/>
  <c r="W96" i="13" a="1"/>
  <c r="W96" i="13" s="1"/>
  <c r="N96" i="13" a="1"/>
  <c r="N96" i="13" s="1"/>
  <c r="M96" i="13" a="1"/>
  <c r="M96" i="13" s="1"/>
  <c r="T96" i="13" a="1"/>
  <c r="T96" i="13" s="1"/>
  <c r="O96" i="13" a="1"/>
  <c r="O96" i="13" s="1"/>
  <c r="U96" i="13" a="1"/>
  <c r="U96" i="13" s="1"/>
  <c r="S96" i="13" a="1"/>
  <c r="S96" i="13" s="1"/>
  <c r="G96" i="13" a="1"/>
  <c r="G96" i="13" s="1"/>
  <c r="J96" i="13" a="1"/>
  <c r="J96" i="13" s="1"/>
  <c r="L96" i="13" a="1"/>
  <c r="L96" i="13" s="1"/>
  <c r="K96" i="13" a="1"/>
  <c r="K96" i="13" s="1"/>
  <c r="E96" i="13" a="1"/>
  <c r="E96" i="13" s="1"/>
  <c r="H96" i="13" a="1"/>
  <c r="H96" i="13" s="1"/>
  <c r="I96" i="13" a="1"/>
  <c r="I96" i="13" s="1"/>
  <c r="F96" i="13" a="1"/>
  <c r="F96" i="13" s="1"/>
  <c r="D96" i="13"/>
  <c r="AZ97" i="3"/>
  <c r="BA89" i="3"/>
  <c r="AC88" i="13" a="1"/>
  <c r="AC88" i="13" s="1"/>
  <c r="AD88" i="13" a="1"/>
  <c r="AD88" i="13" s="1"/>
  <c r="AB88" i="13" a="1"/>
  <c r="AB88" i="13" s="1"/>
  <c r="AA88" i="13" a="1"/>
  <c r="AA88" i="13" s="1"/>
  <c r="Y88" i="13" a="1"/>
  <c r="Y88" i="13" s="1"/>
  <c r="X88" i="13" a="1"/>
  <c r="X88" i="13" s="1"/>
  <c r="S88" i="13" a="1"/>
  <c r="S88" i="13" s="1"/>
  <c r="V88" i="13" a="1"/>
  <c r="V88" i="13" s="1"/>
  <c r="Z88" i="13" a="1"/>
  <c r="Z88" i="13" s="1"/>
  <c r="T88" i="13" a="1"/>
  <c r="T88" i="13" s="1"/>
  <c r="N88" i="13" a="1"/>
  <c r="N88" i="13" s="1"/>
  <c r="U88" i="13" a="1"/>
  <c r="U88" i="13" s="1"/>
  <c r="O88" i="13" a="1"/>
  <c r="O88" i="13" s="1"/>
  <c r="L88" i="13" a="1"/>
  <c r="L88" i="13" s="1"/>
  <c r="K88" i="13" a="1"/>
  <c r="K88" i="13" s="1"/>
  <c r="M88" i="13" a="1"/>
  <c r="M88" i="13" s="1"/>
  <c r="J88" i="13" a="1"/>
  <c r="J88" i="13" s="1"/>
  <c r="F88" i="13" a="1"/>
  <c r="F88" i="13" s="1"/>
  <c r="W88" i="13" a="1"/>
  <c r="W88" i="13" s="1"/>
  <c r="H88" i="13" a="1"/>
  <c r="H88" i="13" s="1"/>
  <c r="E88" i="13" a="1"/>
  <c r="E88" i="13" s="1"/>
  <c r="I88" i="13" a="1"/>
  <c r="I88" i="13" s="1"/>
  <c r="G88" i="13" a="1"/>
  <c r="G88" i="13" s="1"/>
  <c r="D88" i="13"/>
  <c r="AZ89" i="3"/>
  <c r="BA81" i="3"/>
  <c r="AD80" i="13" a="1"/>
  <c r="AD80" i="13" s="1"/>
  <c r="AC80" i="13" a="1"/>
  <c r="AC80" i="13" s="1"/>
  <c r="AA80" i="13" a="1"/>
  <c r="AA80" i="13" s="1"/>
  <c r="AB80" i="13" a="1"/>
  <c r="AB80" i="13" s="1"/>
  <c r="Y80" i="13" a="1"/>
  <c r="Y80" i="13" s="1"/>
  <c r="X80" i="13" a="1"/>
  <c r="X80" i="13" s="1"/>
  <c r="V80" i="13" a="1"/>
  <c r="V80" i="13" s="1"/>
  <c r="Z80" i="13" a="1"/>
  <c r="Z80" i="13" s="1"/>
  <c r="S80" i="13" a="1"/>
  <c r="S80" i="13" s="1"/>
  <c r="W80" i="13" a="1"/>
  <c r="W80" i="13" s="1"/>
  <c r="U80" i="13" a="1"/>
  <c r="U80" i="13" s="1"/>
  <c r="N80" i="13" a="1"/>
  <c r="N80" i="13" s="1"/>
  <c r="T80" i="13" a="1"/>
  <c r="T80" i="13" s="1"/>
  <c r="O80" i="13" a="1"/>
  <c r="O80" i="13" s="1"/>
  <c r="L80" i="13" a="1"/>
  <c r="L80" i="13" s="1"/>
  <c r="K80" i="13" a="1"/>
  <c r="K80" i="13" s="1"/>
  <c r="F80" i="13" a="1"/>
  <c r="F80" i="13" s="1"/>
  <c r="J80" i="13" a="1"/>
  <c r="J80" i="13" s="1"/>
  <c r="M80" i="13" a="1"/>
  <c r="M80" i="13" s="1"/>
  <c r="I80" i="13" a="1"/>
  <c r="I80" i="13" s="1"/>
  <c r="H80" i="13" a="1"/>
  <c r="H80" i="13" s="1"/>
  <c r="E80" i="13" a="1"/>
  <c r="E80" i="13" s="1"/>
  <c r="D80" i="13"/>
  <c r="G80" i="13" a="1"/>
  <c r="G80" i="13" s="1"/>
  <c r="AZ81" i="3"/>
  <c r="BA73" i="3"/>
  <c r="AC72" i="13" a="1"/>
  <c r="AC72" i="13" s="1"/>
  <c r="AD72" i="13" a="1"/>
  <c r="AD72" i="13" s="1"/>
  <c r="AB72" i="13" a="1"/>
  <c r="AB72" i="13" s="1"/>
  <c r="AA72" i="13" a="1"/>
  <c r="AA72" i="13" s="1"/>
  <c r="Y72" i="13" a="1"/>
  <c r="Y72" i="13" s="1"/>
  <c r="V72" i="13" a="1"/>
  <c r="V72" i="13" s="1"/>
  <c r="Z72" i="13" a="1"/>
  <c r="Z72" i="13" s="1"/>
  <c r="X72" i="13" a="1"/>
  <c r="X72" i="13" s="1"/>
  <c r="W72" i="13" a="1"/>
  <c r="W72" i="13" s="1"/>
  <c r="S72" i="13" a="1"/>
  <c r="S72" i="13" s="1"/>
  <c r="N72" i="13" a="1"/>
  <c r="N72" i="13" s="1"/>
  <c r="O72" i="13" a="1"/>
  <c r="O72" i="13" s="1"/>
  <c r="T72" i="13" a="1"/>
  <c r="T72" i="13" s="1"/>
  <c r="L72" i="13" a="1"/>
  <c r="L72" i="13" s="1"/>
  <c r="K72" i="13" a="1"/>
  <c r="K72" i="13" s="1"/>
  <c r="F72" i="13" a="1"/>
  <c r="F72" i="13" s="1"/>
  <c r="M72" i="13" a="1"/>
  <c r="M72" i="13" s="1"/>
  <c r="J72" i="13" a="1"/>
  <c r="J72" i="13" s="1"/>
  <c r="I72" i="13" a="1"/>
  <c r="I72" i="13" s="1"/>
  <c r="E72" i="13" a="1"/>
  <c r="E72" i="13" s="1"/>
  <c r="H72" i="13" a="1"/>
  <c r="H72" i="13" s="1"/>
  <c r="U72" i="13" a="1"/>
  <c r="U72" i="13" s="1"/>
  <c r="G72" i="13" a="1"/>
  <c r="G72" i="13" s="1"/>
  <c r="D72" i="13"/>
  <c r="AZ73" i="3"/>
  <c r="BA65" i="3"/>
  <c r="AD64" i="13" a="1"/>
  <c r="AD64" i="13" s="1"/>
  <c r="AC64" i="13" a="1"/>
  <c r="AC64" i="13" s="1"/>
  <c r="AB64" i="13" a="1"/>
  <c r="AB64" i="13" s="1"/>
  <c r="AA64" i="13" a="1"/>
  <c r="AA64" i="13" s="1"/>
  <c r="X64" i="13" a="1"/>
  <c r="X64" i="13" s="1"/>
  <c r="Z64" i="13" a="1"/>
  <c r="Z64" i="13" s="1"/>
  <c r="Y64" i="13" a="1"/>
  <c r="Y64" i="13" s="1"/>
  <c r="W64" i="13" a="1"/>
  <c r="W64" i="13" s="1"/>
  <c r="V64" i="13" a="1"/>
  <c r="V64" i="13" s="1"/>
  <c r="T64" i="13" a="1"/>
  <c r="T64" i="13" s="1"/>
  <c r="U64" i="13" a="1"/>
  <c r="U64" i="13" s="1"/>
  <c r="N64" i="13" a="1"/>
  <c r="N64" i="13" s="1"/>
  <c r="S64" i="13" a="1"/>
  <c r="S64" i="13" s="1"/>
  <c r="O64" i="13" a="1"/>
  <c r="O64" i="13" s="1"/>
  <c r="K64" i="13" a="1"/>
  <c r="K64" i="13" s="1"/>
  <c r="L64" i="13" a="1"/>
  <c r="L64" i="13" s="1"/>
  <c r="J64" i="13" a="1"/>
  <c r="J64" i="13" s="1"/>
  <c r="M64" i="13" a="1"/>
  <c r="M64" i="13" s="1"/>
  <c r="I64" i="13" a="1"/>
  <c r="I64" i="13" s="1"/>
  <c r="H64" i="13" a="1"/>
  <c r="H64" i="13" s="1"/>
  <c r="F64" i="13" a="1"/>
  <c r="F64" i="13" s="1"/>
  <c r="E64" i="13" a="1"/>
  <c r="E64" i="13" s="1"/>
  <c r="G64" i="13" a="1"/>
  <c r="G64" i="13" s="1"/>
  <c r="D64" i="13"/>
  <c r="AZ65" i="3"/>
  <c r="BA57" i="3"/>
  <c r="AC56" i="13" a="1"/>
  <c r="AC56" i="13" s="1"/>
  <c r="AD56" i="13" a="1"/>
  <c r="AD56" i="13" s="1"/>
  <c r="AB56" i="13" a="1"/>
  <c r="AB56" i="13" s="1"/>
  <c r="AA56" i="13" a="1"/>
  <c r="AA56" i="13" s="1"/>
  <c r="W56" i="13" a="1"/>
  <c r="W56" i="13" s="1"/>
  <c r="Z56" i="13" a="1"/>
  <c r="Z56" i="13" s="1"/>
  <c r="X56" i="13" a="1"/>
  <c r="X56" i="13" s="1"/>
  <c r="Y56" i="13" a="1"/>
  <c r="Y56" i="13" s="1"/>
  <c r="V56" i="13" a="1"/>
  <c r="V56" i="13" s="1"/>
  <c r="S56" i="13" a="1"/>
  <c r="S56" i="13" s="1"/>
  <c r="U56" i="13" a="1"/>
  <c r="U56" i="13" s="1"/>
  <c r="N56" i="13" a="1"/>
  <c r="N56" i="13" s="1"/>
  <c r="T56" i="13" a="1"/>
  <c r="T56" i="13" s="1"/>
  <c r="O56" i="13" a="1"/>
  <c r="O56" i="13" s="1"/>
  <c r="L56" i="13" a="1"/>
  <c r="L56" i="13" s="1"/>
  <c r="K56" i="13" a="1"/>
  <c r="K56" i="13" s="1"/>
  <c r="G56" i="13" a="1"/>
  <c r="G56" i="13" s="1"/>
  <c r="M56" i="13" a="1"/>
  <c r="M56" i="13" s="1"/>
  <c r="J56" i="13" a="1"/>
  <c r="J56" i="13" s="1"/>
  <c r="I56" i="13" a="1"/>
  <c r="I56" i="13" s="1"/>
  <c r="H56" i="13" a="1"/>
  <c r="H56" i="13" s="1"/>
  <c r="E56" i="13" a="1"/>
  <c r="E56" i="13" s="1"/>
  <c r="F56" i="13" a="1"/>
  <c r="F56" i="13" s="1"/>
  <c r="D56" i="13"/>
  <c r="AZ57" i="3"/>
  <c r="BA49" i="3"/>
  <c r="AD48" i="13" a="1"/>
  <c r="AD48" i="13" s="1"/>
  <c r="AC48" i="13" a="1"/>
  <c r="AC48" i="13" s="1"/>
  <c r="AB48" i="13" a="1"/>
  <c r="AB48" i="13" s="1"/>
  <c r="Z48" i="13" a="1"/>
  <c r="Z48" i="13" s="1"/>
  <c r="X48" i="13" a="1"/>
  <c r="X48" i="13" s="1"/>
  <c r="AA48" i="13" a="1"/>
  <c r="AA48" i="13" s="1"/>
  <c r="Y48" i="13" a="1"/>
  <c r="Y48" i="13" s="1"/>
  <c r="W48" i="13" a="1"/>
  <c r="W48" i="13" s="1"/>
  <c r="S48" i="13" a="1"/>
  <c r="S48" i="13" s="1"/>
  <c r="V48" i="13" a="1"/>
  <c r="V48" i="13" s="1"/>
  <c r="T48" i="13" a="1"/>
  <c r="T48" i="13" s="1"/>
  <c r="N48" i="13" a="1"/>
  <c r="N48" i="13" s="1"/>
  <c r="U48" i="13" a="1"/>
  <c r="U48" i="13" s="1"/>
  <c r="O48" i="13" a="1"/>
  <c r="O48" i="13" s="1"/>
  <c r="L48" i="13" a="1"/>
  <c r="L48" i="13" s="1"/>
  <c r="G48" i="13" a="1"/>
  <c r="G48" i="13" s="1"/>
  <c r="E48" i="13" a="1"/>
  <c r="E48" i="13" s="1"/>
  <c r="J48" i="13" a="1"/>
  <c r="J48" i="13" s="1"/>
  <c r="F48" i="13" a="1"/>
  <c r="F48" i="13" s="1"/>
  <c r="K48" i="13" a="1"/>
  <c r="K48" i="13" s="1"/>
  <c r="M48" i="13" a="1"/>
  <c r="M48" i="13" s="1"/>
  <c r="I48" i="13" a="1"/>
  <c r="I48" i="13" s="1"/>
  <c r="D48" i="13"/>
  <c r="H48" i="13" a="1"/>
  <c r="H48" i="13" s="1"/>
  <c r="AZ49" i="3"/>
  <c r="AY49" i="3"/>
  <c r="BA41" i="3"/>
  <c r="AC40" i="13" a="1"/>
  <c r="AC40" i="13" s="1"/>
  <c r="AD40" i="13" a="1"/>
  <c r="AD40" i="13" s="1"/>
  <c r="AB40" i="13" a="1"/>
  <c r="AB40" i="13" s="1"/>
  <c r="AA40" i="13" a="1"/>
  <c r="AA40" i="13" s="1"/>
  <c r="Z40" i="13" a="1"/>
  <c r="Z40" i="13" s="1"/>
  <c r="Y40" i="13" a="1"/>
  <c r="Y40" i="13" s="1"/>
  <c r="X40" i="13" a="1"/>
  <c r="X40" i="13" s="1"/>
  <c r="U40" i="13" a="1"/>
  <c r="U40" i="13" s="1"/>
  <c r="W40" i="13" a="1"/>
  <c r="W40" i="13" s="1"/>
  <c r="T40" i="13" a="1"/>
  <c r="T40" i="13" s="1"/>
  <c r="S40" i="13" a="1"/>
  <c r="S40" i="13" s="1"/>
  <c r="O40" i="13" a="1"/>
  <c r="O40" i="13" s="1"/>
  <c r="V40" i="13" a="1"/>
  <c r="V40" i="13" s="1"/>
  <c r="N40" i="13" a="1"/>
  <c r="N40" i="13" s="1"/>
  <c r="L40" i="13" a="1"/>
  <c r="L40" i="13" s="1"/>
  <c r="K40" i="13" a="1"/>
  <c r="K40" i="13" s="1"/>
  <c r="J40" i="13" a="1"/>
  <c r="J40" i="13" s="1"/>
  <c r="M40" i="13" a="1"/>
  <c r="M40" i="13" s="1"/>
  <c r="F40" i="13" a="1"/>
  <c r="F40" i="13" s="1"/>
  <c r="I40" i="13" a="1"/>
  <c r="I40" i="13" s="1"/>
  <c r="G40" i="13" a="1"/>
  <c r="G40" i="13" s="1"/>
  <c r="E40" i="13" a="1"/>
  <c r="E40" i="13" s="1"/>
  <c r="H40" i="13" a="1"/>
  <c r="H40" i="13" s="1"/>
  <c r="D40" i="13"/>
  <c r="AZ41" i="3"/>
  <c r="BA33" i="3"/>
  <c r="AD32" i="13" a="1"/>
  <c r="AD32" i="13" s="1"/>
  <c r="AC32" i="13" a="1"/>
  <c r="AC32" i="13" s="1"/>
  <c r="AB32" i="13" a="1"/>
  <c r="AB32" i="13" s="1"/>
  <c r="AA32" i="13" a="1"/>
  <c r="AA32" i="13" s="1"/>
  <c r="V32" i="13" a="1"/>
  <c r="V32" i="13" s="1"/>
  <c r="X32" i="13" a="1"/>
  <c r="X32" i="13" s="1"/>
  <c r="Y32" i="13" a="1"/>
  <c r="Y32" i="13" s="1"/>
  <c r="W32" i="13" a="1"/>
  <c r="W32" i="13" s="1"/>
  <c r="U32" i="13" a="1"/>
  <c r="U32" i="13" s="1"/>
  <c r="Z32" i="13" a="1"/>
  <c r="Z32" i="13" s="1"/>
  <c r="O32" i="13" a="1"/>
  <c r="O32" i="13" s="1"/>
  <c r="N32" i="13" a="1"/>
  <c r="N32" i="13" s="1"/>
  <c r="T32" i="13" a="1"/>
  <c r="T32" i="13" s="1"/>
  <c r="L32" i="13" a="1"/>
  <c r="L32" i="13" s="1"/>
  <c r="S32" i="13" a="1"/>
  <c r="S32" i="13" s="1"/>
  <c r="F32" i="13" a="1"/>
  <c r="F32" i="13" s="1"/>
  <c r="K32" i="13" a="1"/>
  <c r="K32" i="13" s="1"/>
  <c r="M32" i="13" a="1"/>
  <c r="M32" i="13" s="1"/>
  <c r="I32" i="13" a="1"/>
  <c r="I32" i="13" s="1"/>
  <c r="E32" i="13" a="1"/>
  <c r="E32" i="13" s="1"/>
  <c r="G32" i="13" a="1"/>
  <c r="G32" i="13" s="1"/>
  <c r="J32" i="13" a="1"/>
  <c r="J32" i="13" s="1"/>
  <c r="H32" i="13" a="1"/>
  <c r="H32" i="13" s="1"/>
  <c r="D32" i="13"/>
  <c r="AZ33" i="3"/>
  <c r="AV24" i="13" a="1"/>
  <c r="AV24" i="13" s="1"/>
  <c r="BA25" i="3" s="1"/>
  <c r="AC24" i="13" a="1"/>
  <c r="AC24" i="13" s="1"/>
  <c r="AD24" i="13" a="1"/>
  <c r="AD24" i="13" s="1"/>
  <c r="AB24" i="13" a="1"/>
  <c r="AB24" i="13" s="1"/>
  <c r="AA24" i="13" a="1"/>
  <c r="AA24" i="13" s="1"/>
  <c r="Z24" i="13" a="1"/>
  <c r="Z24" i="13" s="1"/>
  <c r="Y24" i="13" a="1"/>
  <c r="Y24" i="13" s="1"/>
  <c r="X24" i="13" a="1"/>
  <c r="X24" i="13" s="1"/>
  <c r="V24" i="13" a="1"/>
  <c r="V24" i="13" s="1"/>
  <c r="T24" i="13" a="1"/>
  <c r="T24" i="13" s="1"/>
  <c r="S24" i="13" a="1"/>
  <c r="S24" i="13" s="1"/>
  <c r="O24" i="13" a="1"/>
  <c r="O24" i="13" s="1"/>
  <c r="W24" i="13" a="1"/>
  <c r="W24" i="13" s="1"/>
  <c r="N24" i="13" a="1"/>
  <c r="N24" i="13" s="1"/>
  <c r="U24" i="13" a="1"/>
  <c r="U24" i="13" s="1"/>
  <c r="L24" i="13" a="1"/>
  <c r="L24" i="13" s="1"/>
  <c r="M24" i="13" a="1"/>
  <c r="M24" i="13" s="1"/>
  <c r="G24" i="13" a="1"/>
  <c r="G24" i="13" s="1"/>
  <c r="K24" i="13" a="1"/>
  <c r="K24" i="13" s="1"/>
  <c r="F24" i="13" a="1"/>
  <c r="F24" i="13" s="1"/>
  <c r="H24" i="13" a="1"/>
  <c r="H24" i="13" s="1"/>
  <c r="E24" i="13" a="1"/>
  <c r="E24" i="13" s="1"/>
  <c r="I24" i="13" a="1"/>
  <c r="I24" i="13" s="1"/>
  <c r="J24" i="13" a="1"/>
  <c r="J24" i="13" s="1"/>
  <c r="D24" i="13"/>
  <c r="AU24" i="13"/>
  <c r="AZ25" i="3" s="1"/>
  <c r="AT24" i="13"/>
  <c r="AV16" i="13" a="1"/>
  <c r="AV16" i="13" s="1"/>
  <c r="BA17" i="3" s="1"/>
  <c r="AD16" i="13" a="1"/>
  <c r="AD16" i="13" s="1"/>
  <c r="Z16" i="13" a="1"/>
  <c r="Z16" i="13" s="1"/>
  <c r="AC16" i="13" a="1"/>
  <c r="AC16" i="13" s="1"/>
  <c r="AB16" i="13" a="1"/>
  <c r="AB16" i="13" s="1"/>
  <c r="Y16" i="13" a="1"/>
  <c r="Y16" i="13" s="1"/>
  <c r="X16" i="13" a="1"/>
  <c r="X16" i="13" s="1"/>
  <c r="AA16" i="13" a="1"/>
  <c r="AA16" i="13" s="1"/>
  <c r="V16" i="13" a="1"/>
  <c r="V16" i="13" s="1"/>
  <c r="W16" i="13" a="1"/>
  <c r="W16" i="13" s="1"/>
  <c r="T16" i="13" a="1"/>
  <c r="T16" i="13" s="1"/>
  <c r="S16" i="13" a="1"/>
  <c r="S16" i="13" s="1"/>
  <c r="U16" i="13" a="1"/>
  <c r="U16" i="13" s="1"/>
  <c r="O16" i="13" a="1"/>
  <c r="O16" i="13" s="1"/>
  <c r="N16" i="13" a="1"/>
  <c r="N16" i="13" s="1"/>
  <c r="K16" i="13" a="1"/>
  <c r="K16" i="13" s="1"/>
  <c r="L16" i="13" a="1"/>
  <c r="L16" i="13" s="1"/>
  <c r="M16" i="13" a="1"/>
  <c r="M16" i="13" s="1"/>
  <c r="F16" i="13" a="1"/>
  <c r="F16" i="13" s="1"/>
  <c r="G16" i="13" a="1"/>
  <c r="G16" i="13" s="1"/>
  <c r="J16" i="13" a="1"/>
  <c r="J16" i="13" s="1"/>
  <c r="H16" i="13" a="1"/>
  <c r="H16" i="13" s="1"/>
  <c r="E16" i="13" a="1"/>
  <c r="E16" i="13" s="1"/>
  <c r="D16" i="13"/>
  <c r="I16" i="13" a="1"/>
  <c r="I16" i="13" s="1"/>
  <c r="AU16" i="13"/>
  <c r="AZ17" i="3" s="1"/>
  <c r="AT16" i="13"/>
  <c r="AC8" i="13" a="1"/>
  <c r="AC8" i="13" s="1"/>
  <c r="AB8" i="13" a="1"/>
  <c r="AB8" i="13" s="1"/>
  <c r="AD8" i="13" a="1"/>
  <c r="AD8" i="13" s="1"/>
  <c r="Z8" i="13" a="1"/>
  <c r="Z8" i="13" s="1"/>
  <c r="Y8" i="13" a="1"/>
  <c r="Y8" i="13" s="1"/>
  <c r="X8" i="13" a="1"/>
  <c r="X8" i="13" s="1"/>
  <c r="W8" i="13" a="1"/>
  <c r="W8" i="13" s="1"/>
  <c r="V8" i="13" a="1"/>
  <c r="V8" i="13" s="1"/>
  <c r="O8" i="13" a="1"/>
  <c r="O8" i="13" s="1"/>
  <c r="AA8" i="13" a="1"/>
  <c r="AA8" i="13" s="1"/>
  <c r="N8" i="13" a="1"/>
  <c r="N8" i="13" s="1"/>
  <c r="U8" i="13" a="1"/>
  <c r="U8" i="13" s="1"/>
  <c r="K8" i="13" a="1"/>
  <c r="K8" i="13" s="1"/>
  <c r="S8" i="13" a="1"/>
  <c r="S8" i="13" s="1"/>
  <c r="M8" i="13" a="1"/>
  <c r="M8" i="13" s="1"/>
  <c r="L8" i="13" a="1"/>
  <c r="L8" i="13" s="1"/>
  <c r="E8" i="13" a="1"/>
  <c r="E8" i="13" s="1"/>
  <c r="T8" i="13" a="1"/>
  <c r="T8" i="13" s="1"/>
  <c r="J8" i="13" a="1"/>
  <c r="J8" i="13" s="1"/>
  <c r="H8" i="13" a="1"/>
  <c r="H8" i="13" s="1"/>
  <c r="F8" i="13" a="1"/>
  <c r="F8" i="13" s="1"/>
  <c r="I8" i="13" a="1"/>
  <c r="I8" i="13" s="1"/>
  <c r="G8" i="13" a="1"/>
  <c r="G8" i="13" s="1"/>
  <c r="D8" i="13"/>
  <c r="BA96" i="3"/>
  <c r="AD95" i="13" a="1"/>
  <c r="AD95" i="13" s="1"/>
  <c r="AC95" i="13" a="1"/>
  <c r="AC95" i="13" s="1"/>
  <c r="AB95" i="13" a="1"/>
  <c r="AB95" i="13" s="1"/>
  <c r="AA95" i="13" a="1"/>
  <c r="AA95" i="13" s="1"/>
  <c r="Z95" i="13" a="1"/>
  <c r="Z95" i="13" s="1"/>
  <c r="X95" i="13" a="1"/>
  <c r="X95" i="13" s="1"/>
  <c r="Y95" i="13" a="1"/>
  <c r="Y95" i="13" s="1"/>
  <c r="W95" i="13" a="1"/>
  <c r="W95" i="13" s="1"/>
  <c r="T95" i="13" a="1"/>
  <c r="T95" i="13" s="1"/>
  <c r="V95" i="13" a="1"/>
  <c r="V95" i="13" s="1"/>
  <c r="O95" i="13" a="1"/>
  <c r="O95" i="13" s="1"/>
  <c r="U95" i="13" a="1"/>
  <c r="U95" i="13" s="1"/>
  <c r="S95" i="13" a="1"/>
  <c r="S95" i="13" s="1"/>
  <c r="M95" i="13" a="1"/>
  <c r="M95" i="13" s="1"/>
  <c r="L95" i="13" a="1"/>
  <c r="L95" i="13" s="1"/>
  <c r="K95" i="13" a="1"/>
  <c r="K95" i="13" s="1"/>
  <c r="J95" i="13" a="1"/>
  <c r="J95" i="13" s="1"/>
  <c r="N95" i="13" a="1"/>
  <c r="N95" i="13" s="1"/>
  <c r="H95" i="13" a="1"/>
  <c r="H95" i="13" s="1"/>
  <c r="I95" i="13" a="1"/>
  <c r="I95" i="13" s="1"/>
  <c r="G95" i="13" a="1"/>
  <c r="G95" i="13" s="1"/>
  <c r="F95" i="13" a="1"/>
  <c r="F95" i="13" s="1"/>
  <c r="E95" i="13" a="1"/>
  <c r="E95" i="13" s="1"/>
  <c r="D95" i="13"/>
  <c r="AZ96" i="3"/>
  <c r="BA80" i="3"/>
  <c r="AD79" i="13" a="1"/>
  <c r="AD79" i="13" s="1"/>
  <c r="AC79" i="13" a="1"/>
  <c r="AC79" i="13" s="1"/>
  <c r="AB79" i="13" a="1"/>
  <c r="AB79" i="13" s="1"/>
  <c r="X79" i="13" a="1"/>
  <c r="X79" i="13" s="1"/>
  <c r="V79" i="13" a="1"/>
  <c r="V79" i="13" s="1"/>
  <c r="AA79" i="13" a="1"/>
  <c r="AA79" i="13" s="1"/>
  <c r="Z79" i="13" a="1"/>
  <c r="Z79" i="13" s="1"/>
  <c r="W79" i="13" a="1"/>
  <c r="W79" i="13" s="1"/>
  <c r="U79" i="13" a="1"/>
  <c r="U79" i="13" s="1"/>
  <c r="Y79" i="13" a="1"/>
  <c r="Y79" i="13" s="1"/>
  <c r="T79" i="13" a="1"/>
  <c r="T79" i="13" s="1"/>
  <c r="O79" i="13" a="1"/>
  <c r="O79" i="13" s="1"/>
  <c r="S79" i="13" a="1"/>
  <c r="S79" i="13" s="1"/>
  <c r="L79" i="13" a="1"/>
  <c r="L79" i="13" s="1"/>
  <c r="K79" i="13" a="1"/>
  <c r="K79" i="13" s="1"/>
  <c r="M79" i="13" a="1"/>
  <c r="M79" i="13" s="1"/>
  <c r="J79" i="13" a="1"/>
  <c r="J79" i="13" s="1"/>
  <c r="N79" i="13" a="1"/>
  <c r="N79" i="13" s="1"/>
  <c r="I79" i="13" a="1"/>
  <c r="I79" i="13" s="1"/>
  <c r="H79" i="13" a="1"/>
  <c r="H79" i="13" s="1"/>
  <c r="E79" i="13" a="1"/>
  <c r="E79" i="13" s="1"/>
  <c r="F79" i="13" a="1"/>
  <c r="F79" i="13" s="1"/>
  <c r="G79" i="13" a="1"/>
  <c r="G79" i="13" s="1"/>
  <c r="D79" i="13"/>
  <c r="AZ80" i="3"/>
  <c r="BA64" i="3"/>
  <c r="AD63" i="13" a="1"/>
  <c r="AD63" i="13" s="1"/>
  <c r="AC63" i="13" a="1"/>
  <c r="AC63" i="13" s="1"/>
  <c r="X63" i="13" a="1"/>
  <c r="X63" i="13" s="1"/>
  <c r="Z63" i="13" a="1"/>
  <c r="Z63" i="13" s="1"/>
  <c r="Y63" i="13" a="1"/>
  <c r="Y63" i="13" s="1"/>
  <c r="V63" i="13" a="1"/>
  <c r="V63" i="13" s="1"/>
  <c r="T63" i="13" a="1"/>
  <c r="T63" i="13" s="1"/>
  <c r="AB63" i="13" a="1"/>
  <c r="AB63" i="13" s="1"/>
  <c r="AA63" i="13" a="1"/>
  <c r="AA63" i="13" s="1"/>
  <c r="W63" i="13" a="1"/>
  <c r="W63" i="13" s="1"/>
  <c r="U63" i="13" a="1"/>
  <c r="U63" i="13" s="1"/>
  <c r="S63" i="13" a="1"/>
  <c r="S63" i="13" s="1"/>
  <c r="O63" i="13" a="1"/>
  <c r="O63" i="13" s="1"/>
  <c r="L63" i="13" a="1"/>
  <c r="L63" i="13" s="1"/>
  <c r="M63" i="13" a="1"/>
  <c r="M63" i="13" s="1"/>
  <c r="J63" i="13" a="1"/>
  <c r="J63" i="13" s="1"/>
  <c r="N63" i="13" a="1"/>
  <c r="N63" i="13" s="1"/>
  <c r="G63" i="13" a="1"/>
  <c r="G63" i="13" s="1"/>
  <c r="K63" i="13" a="1"/>
  <c r="K63" i="13" s="1"/>
  <c r="E63" i="13" a="1"/>
  <c r="E63" i="13" s="1"/>
  <c r="F63" i="13" a="1"/>
  <c r="F63" i="13" s="1"/>
  <c r="I63" i="13" a="1"/>
  <c r="I63" i="13" s="1"/>
  <c r="H63" i="13" a="1"/>
  <c r="H63" i="13" s="1"/>
  <c r="D63" i="13"/>
  <c r="AZ64" i="3"/>
  <c r="BA56" i="3"/>
  <c r="AC55" i="13" a="1"/>
  <c r="AC55" i="13" s="1"/>
  <c r="AD55" i="13" a="1"/>
  <c r="AD55" i="13" s="1"/>
  <c r="AB55" i="13" a="1"/>
  <c r="AB55" i="13" s="1"/>
  <c r="AA55" i="13" a="1"/>
  <c r="AA55" i="13" s="1"/>
  <c r="Z55" i="13" a="1"/>
  <c r="Z55" i="13" s="1"/>
  <c r="Y55" i="13" a="1"/>
  <c r="Y55" i="13" s="1"/>
  <c r="S55" i="13" a="1"/>
  <c r="S55" i="13" s="1"/>
  <c r="X55" i="13" a="1"/>
  <c r="X55" i="13" s="1"/>
  <c r="W55" i="13" a="1"/>
  <c r="W55" i="13" s="1"/>
  <c r="T55" i="13" a="1"/>
  <c r="T55" i="13" s="1"/>
  <c r="O55" i="13" a="1"/>
  <c r="O55" i="13" s="1"/>
  <c r="V55" i="13" a="1"/>
  <c r="V55" i="13" s="1"/>
  <c r="L55" i="13" a="1"/>
  <c r="L55" i="13" s="1"/>
  <c r="U55" i="13" a="1"/>
  <c r="U55" i="13" s="1"/>
  <c r="M55" i="13" a="1"/>
  <c r="M55" i="13" s="1"/>
  <c r="J55" i="13" a="1"/>
  <c r="J55" i="13" s="1"/>
  <c r="E55" i="13" a="1"/>
  <c r="E55" i="13" s="1"/>
  <c r="N55" i="13" a="1"/>
  <c r="N55" i="13" s="1"/>
  <c r="G55" i="13" a="1"/>
  <c r="G55" i="13" s="1"/>
  <c r="K55" i="13" a="1"/>
  <c r="K55" i="13" s="1"/>
  <c r="I55" i="13" a="1"/>
  <c r="I55" i="13" s="1"/>
  <c r="H55" i="13" a="1"/>
  <c r="H55" i="13" s="1"/>
  <c r="F55" i="13" a="1"/>
  <c r="F55" i="13" s="1"/>
  <c r="D55" i="13"/>
  <c r="AZ56" i="3"/>
  <c r="AY56" i="3"/>
  <c r="BA48" i="3"/>
  <c r="AD47" i="13" a="1"/>
  <c r="AD47" i="13" s="1"/>
  <c r="AC47" i="13" a="1"/>
  <c r="AC47" i="13" s="1"/>
  <c r="AA47" i="13" a="1"/>
  <c r="AA47" i="13" s="1"/>
  <c r="AB47" i="13" a="1"/>
  <c r="AB47" i="13" s="1"/>
  <c r="Z47" i="13" a="1"/>
  <c r="Z47" i="13" s="1"/>
  <c r="X47" i="13" a="1"/>
  <c r="X47" i="13" s="1"/>
  <c r="Y47" i="13" a="1"/>
  <c r="Y47" i="13" s="1"/>
  <c r="V47" i="13" a="1"/>
  <c r="V47" i="13" s="1"/>
  <c r="T47" i="13" a="1"/>
  <c r="T47" i="13" s="1"/>
  <c r="U47" i="13" a="1"/>
  <c r="U47" i="13" s="1"/>
  <c r="O47" i="13" a="1"/>
  <c r="O47" i="13" s="1"/>
  <c r="W47" i="13" a="1"/>
  <c r="W47" i="13" s="1"/>
  <c r="L47" i="13" a="1"/>
  <c r="L47" i="13" s="1"/>
  <c r="M47" i="13" a="1"/>
  <c r="M47" i="13" s="1"/>
  <c r="J47" i="13" a="1"/>
  <c r="J47" i="13" s="1"/>
  <c r="F47" i="13" a="1"/>
  <c r="F47" i="13" s="1"/>
  <c r="N47" i="13" a="1"/>
  <c r="N47" i="13" s="1"/>
  <c r="S47" i="13" a="1"/>
  <c r="S47" i="13" s="1"/>
  <c r="K47" i="13" a="1"/>
  <c r="K47" i="13" s="1"/>
  <c r="G47" i="13" a="1"/>
  <c r="G47" i="13" s="1"/>
  <c r="E47" i="13" a="1"/>
  <c r="E47" i="13" s="1"/>
  <c r="H47" i="13" a="1"/>
  <c r="H47" i="13" s="1"/>
  <c r="I47" i="13" a="1"/>
  <c r="I47" i="13" s="1"/>
  <c r="D47" i="13"/>
  <c r="AZ48" i="3"/>
  <c r="BA40" i="3"/>
  <c r="AC39" i="13" a="1"/>
  <c r="AC39" i="13" s="1"/>
  <c r="AD39" i="13" a="1"/>
  <c r="AD39" i="13" s="1"/>
  <c r="AB39" i="13" a="1"/>
  <c r="AB39" i="13" s="1"/>
  <c r="W39" i="13" a="1"/>
  <c r="W39" i="13" s="1"/>
  <c r="V39" i="13" a="1"/>
  <c r="V39" i="13" s="1"/>
  <c r="Y39" i="13" a="1"/>
  <c r="Y39" i="13" s="1"/>
  <c r="AA39" i="13" a="1"/>
  <c r="AA39" i="13" s="1"/>
  <c r="X39" i="13" a="1"/>
  <c r="X39" i="13" s="1"/>
  <c r="U39" i="13" a="1"/>
  <c r="U39" i="13" s="1"/>
  <c r="Z39" i="13" a="1"/>
  <c r="Z39" i="13" s="1"/>
  <c r="T39" i="13" a="1"/>
  <c r="T39" i="13" s="1"/>
  <c r="S39" i="13" a="1"/>
  <c r="S39" i="13" s="1"/>
  <c r="O39" i="13" a="1"/>
  <c r="O39" i="13" s="1"/>
  <c r="M39" i="13" a="1"/>
  <c r="M39" i="13" s="1"/>
  <c r="L39" i="13" a="1"/>
  <c r="L39" i="13" s="1"/>
  <c r="F39" i="13" a="1"/>
  <c r="F39" i="13" s="1"/>
  <c r="N39" i="13" a="1"/>
  <c r="N39" i="13" s="1"/>
  <c r="G39" i="13" a="1"/>
  <c r="G39" i="13" s="1"/>
  <c r="E39" i="13" a="1"/>
  <c r="E39" i="13" s="1"/>
  <c r="K39" i="13" a="1"/>
  <c r="K39" i="13" s="1"/>
  <c r="H39" i="13" a="1"/>
  <c r="H39" i="13" s="1"/>
  <c r="I39" i="13" a="1"/>
  <c r="I39" i="13" s="1"/>
  <c r="J39" i="13" a="1"/>
  <c r="J39" i="13" s="1"/>
  <c r="D39" i="13"/>
  <c r="AZ40" i="3"/>
  <c r="BA32" i="3"/>
  <c r="AD31" i="13" a="1"/>
  <c r="AD31" i="13" s="1"/>
  <c r="AC31" i="13" a="1"/>
  <c r="AC31" i="13" s="1"/>
  <c r="AA31" i="13" a="1"/>
  <c r="AA31" i="13" s="1"/>
  <c r="X31" i="13" a="1"/>
  <c r="X31" i="13" s="1"/>
  <c r="Y31" i="13" a="1"/>
  <c r="Y31" i="13" s="1"/>
  <c r="AB31" i="13" a="1"/>
  <c r="AB31" i="13" s="1"/>
  <c r="Z31" i="13" a="1"/>
  <c r="Z31" i="13" s="1"/>
  <c r="V31" i="13" a="1"/>
  <c r="V31" i="13" s="1"/>
  <c r="W31" i="13" a="1"/>
  <c r="W31" i="13" s="1"/>
  <c r="O31" i="13" a="1"/>
  <c r="O31" i="13" s="1"/>
  <c r="T31" i="13" a="1"/>
  <c r="T31" i="13" s="1"/>
  <c r="S31" i="13" a="1"/>
  <c r="S31" i="13" s="1"/>
  <c r="M31" i="13" a="1"/>
  <c r="M31" i="13" s="1"/>
  <c r="N31" i="13" a="1"/>
  <c r="N31" i="13" s="1"/>
  <c r="H31" i="13" a="1"/>
  <c r="H31" i="13" s="1"/>
  <c r="K31" i="13" a="1"/>
  <c r="K31" i="13" s="1"/>
  <c r="U31" i="13" a="1"/>
  <c r="U31" i="13" s="1"/>
  <c r="L31" i="13" a="1"/>
  <c r="L31" i="13" s="1"/>
  <c r="G31" i="13" a="1"/>
  <c r="G31" i="13" s="1"/>
  <c r="J31" i="13" a="1"/>
  <c r="J31" i="13" s="1"/>
  <c r="F31" i="13" a="1"/>
  <c r="F31" i="13" s="1"/>
  <c r="I31" i="13" a="1"/>
  <c r="I31" i="13" s="1"/>
  <c r="D31" i="13"/>
  <c r="E31" i="13" a="1"/>
  <c r="E31" i="13" s="1"/>
  <c r="AZ32" i="3"/>
  <c r="AV23" i="13" a="1"/>
  <c r="AV23" i="13" s="1"/>
  <c r="BA24" i="3" s="1"/>
  <c r="AC23" i="13" a="1"/>
  <c r="AC23" i="13" s="1"/>
  <c r="AD23" i="13" a="1"/>
  <c r="AD23" i="13" s="1"/>
  <c r="AB23" i="13" a="1"/>
  <c r="AB23" i="13" s="1"/>
  <c r="Z23" i="13" a="1"/>
  <c r="Z23" i="13" s="1"/>
  <c r="W23" i="13" a="1"/>
  <c r="W23" i="13" s="1"/>
  <c r="Y23" i="13" a="1"/>
  <c r="Y23" i="13" s="1"/>
  <c r="AA23" i="13" a="1"/>
  <c r="AA23" i="13" s="1"/>
  <c r="V23" i="13" a="1"/>
  <c r="V23" i="13" s="1"/>
  <c r="T23" i="13" a="1"/>
  <c r="T23" i="13" s="1"/>
  <c r="S23" i="13" a="1"/>
  <c r="S23" i="13" s="1"/>
  <c r="X23" i="13" a="1"/>
  <c r="X23" i="13" s="1"/>
  <c r="U23" i="13" a="1"/>
  <c r="U23" i="13" s="1"/>
  <c r="K23" i="13" a="1"/>
  <c r="K23" i="13" s="1"/>
  <c r="O23" i="13" a="1"/>
  <c r="O23" i="13" s="1"/>
  <c r="M23" i="13" a="1"/>
  <c r="M23" i="13" s="1"/>
  <c r="L23" i="13" a="1"/>
  <c r="L23" i="13" s="1"/>
  <c r="H23" i="13" a="1"/>
  <c r="H23" i="13" s="1"/>
  <c r="E23" i="13" a="1"/>
  <c r="E23" i="13" s="1"/>
  <c r="N23" i="13" a="1"/>
  <c r="N23" i="13" s="1"/>
  <c r="F23" i="13" a="1"/>
  <c r="F23" i="13" s="1"/>
  <c r="J23" i="13" a="1"/>
  <c r="J23" i="13" s="1"/>
  <c r="I23" i="13" a="1"/>
  <c r="I23" i="13" s="1"/>
  <c r="G23" i="13" a="1"/>
  <c r="G23" i="13" s="1"/>
  <c r="D23" i="13"/>
  <c r="AU23" i="13"/>
  <c r="AZ24" i="3" s="1"/>
  <c r="AT23" i="13"/>
  <c r="AD15" i="13" a="1"/>
  <c r="AD15" i="13" s="1"/>
  <c r="AC15" i="13" a="1"/>
  <c r="AC15" i="13" s="1"/>
  <c r="Z15" i="13" a="1"/>
  <c r="Z15" i="13" s="1"/>
  <c r="AA15" i="13" a="1"/>
  <c r="AA15" i="13" s="1"/>
  <c r="AB15" i="13" a="1"/>
  <c r="AB15" i="13" s="1"/>
  <c r="X15" i="13" a="1"/>
  <c r="X15" i="13" s="1"/>
  <c r="W15" i="13" a="1"/>
  <c r="W15" i="13" s="1"/>
  <c r="V15" i="13" a="1"/>
  <c r="V15" i="13" s="1"/>
  <c r="Y15" i="13" a="1"/>
  <c r="Y15" i="13" s="1"/>
  <c r="K15" i="13" a="1"/>
  <c r="K15" i="13" s="1"/>
  <c r="O15" i="13" a="1"/>
  <c r="O15" i="13" s="1"/>
  <c r="T15" i="13" a="1"/>
  <c r="T15" i="13" s="1"/>
  <c r="S15" i="13" a="1"/>
  <c r="S15" i="13" s="1"/>
  <c r="M15" i="13" a="1"/>
  <c r="M15" i="13" s="1"/>
  <c r="U15" i="13" a="1"/>
  <c r="U15" i="13" s="1"/>
  <c r="N15" i="13" a="1"/>
  <c r="N15" i="13" s="1"/>
  <c r="H15" i="13" a="1"/>
  <c r="H15" i="13" s="1"/>
  <c r="E15" i="13" a="1"/>
  <c r="E15" i="13" s="1"/>
  <c r="L15" i="13" a="1"/>
  <c r="L15" i="13" s="1"/>
  <c r="J15" i="13" a="1"/>
  <c r="J15" i="13" s="1"/>
  <c r="G15" i="13" a="1"/>
  <c r="G15" i="13" s="1"/>
  <c r="I15" i="13" a="1"/>
  <c r="I15" i="13" s="1"/>
  <c r="F15" i="13" a="1"/>
  <c r="F15" i="13" s="1"/>
  <c r="D15" i="13"/>
  <c r="AU15" i="13"/>
  <c r="AZ16" i="3" s="1"/>
  <c r="AT15" i="13"/>
  <c r="AC7" i="13" a="1"/>
  <c r="AC7" i="13" s="1"/>
  <c r="AB7" i="13" a="1"/>
  <c r="AB7" i="13" s="1"/>
  <c r="AD7" i="13" a="1"/>
  <c r="AD7" i="13" s="1"/>
  <c r="AA7" i="13" a="1"/>
  <c r="AA7" i="13" s="1"/>
  <c r="W7" i="13" a="1"/>
  <c r="W7" i="13" s="1"/>
  <c r="X7" i="13" a="1"/>
  <c r="X7" i="13" s="1"/>
  <c r="Z7" i="13" a="1"/>
  <c r="Z7" i="13" s="1"/>
  <c r="V7" i="13" a="1"/>
  <c r="V7" i="13" s="1"/>
  <c r="Y7" i="13" a="1"/>
  <c r="Y7" i="13" s="1"/>
  <c r="T7" i="13" a="1"/>
  <c r="T7" i="13" s="1"/>
  <c r="U7" i="13" a="1"/>
  <c r="U7" i="13" s="1"/>
  <c r="K7" i="13" a="1"/>
  <c r="K7" i="13" s="1"/>
  <c r="S7" i="13" a="1"/>
  <c r="S7" i="13" s="1"/>
  <c r="M7" i="13" a="1"/>
  <c r="M7" i="13" s="1"/>
  <c r="O7" i="13" a="1"/>
  <c r="O7" i="13" s="1"/>
  <c r="N7" i="13" a="1"/>
  <c r="N7" i="13" s="1"/>
  <c r="H7" i="13" a="1"/>
  <c r="H7" i="13" s="1"/>
  <c r="G7" i="13" a="1"/>
  <c r="G7" i="13" s="1"/>
  <c r="J7" i="13" a="1"/>
  <c r="J7" i="13" s="1"/>
  <c r="E7" i="13" a="1"/>
  <c r="E7" i="13" s="1"/>
  <c r="L7" i="13" a="1"/>
  <c r="L7" i="13" s="1"/>
  <c r="I7" i="13" a="1"/>
  <c r="I7" i="13" s="1"/>
  <c r="F7" i="13" a="1"/>
  <c r="F7" i="13" s="1"/>
  <c r="D7" i="13"/>
  <c r="BA199" i="3"/>
  <c r="AD198" i="13" a="1"/>
  <c r="AD198" i="13" s="1"/>
  <c r="AB198" i="13" a="1"/>
  <c r="AB198" i="13" s="1"/>
  <c r="AA198" i="13" a="1"/>
  <c r="AA198" i="13" s="1"/>
  <c r="AC198" i="13" a="1"/>
  <c r="AC198" i="13" s="1"/>
  <c r="Z198" i="13" a="1"/>
  <c r="Z198" i="13" s="1"/>
  <c r="Y198" i="13" a="1"/>
  <c r="Y198" i="13" s="1"/>
  <c r="W198" i="13" a="1"/>
  <c r="W198" i="13" s="1"/>
  <c r="S198" i="13" a="1"/>
  <c r="S198" i="13" s="1"/>
  <c r="X198" i="13" a="1"/>
  <c r="X198" i="13" s="1"/>
  <c r="V198" i="13" a="1"/>
  <c r="V198" i="13" s="1"/>
  <c r="T198" i="13" a="1"/>
  <c r="T198" i="13" s="1"/>
  <c r="U198" i="13" a="1"/>
  <c r="U198" i="13" s="1"/>
  <c r="O198" i="13" a="1"/>
  <c r="O198" i="13" s="1"/>
  <c r="L198" i="13" a="1"/>
  <c r="L198" i="13" s="1"/>
  <c r="J198" i="13" a="1"/>
  <c r="J198" i="13" s="1"/>
  <c r="M198" i="13" a="1"/>
  <c r="M198" i="13" s="1"/>
  <c r="N198" i="13" a="1"/>
  <c r="N198" i="13" s="1"/>
  <c r="K198" i="13" a="1"/>
  <c r="K198" i="13" s="1"/>
  <c r="F198" i="13" a="1"/>
  <c r="F198" i="13" s="1"/>
  <c r="I198" i="13" a="1"/>
  <c r="I198" i="13" s="1"/>
  <c r="H198" i="13" a="1"/>
  <c r="H198" i="13" s="1"/>
  <c r="E198" i="13" a="1"/>
  <c r="E198" i="13" s="1"/>
  <c r="D198" i="13"/>
  <c r="G198" i="13" a="1"/>
  <c r="G198" i="13" s="1"/>
  <c r="AZ199" i="3"/>
  <c r="BA39" i="3"/>
  <c r="AD38" i="13" a="1"/>
  <c r="AD38" i="13" s="1"/>
  <c r="AB38" i="13" a="1"/>
  <c r="AB38" i="13" s="1"/>
  <c r="AC38" i="13" a="1"/>
  <c r="AC38" i="13" s="1"/>
  <c r="Y38" i="13" a="1"/>
  <c r="Y38" i="13" s="1"/>
  <c r="AA38" i="13" a="1"/>
  <c r="AA38" i="13" s="1"/>
  <c r="Z38" i="13" a="1"/>
  <c r="Z38" i="13" s="1"/>
  <c r="W38" i="13" a="1"/>
  <c r="W38" i="13" s="1"/>
  <c r="V38" i="13" a="1"/>
  <c r="V38" i="13" s="1"/>
  <c r="X38" i="13" a="1"/>
  <c r="X38" i="13" s="1"/>
  <c r="U38" i="13" a="1"/>
  <c r="U38" i="13" s="1"/>
  <c r="T38" i="13" a="1"/>
  <c r="T38" i="13" s="1"/>
  <c r="S38" i="13" a="1"/>
  <c r="S38" i="13" s="1"/>
  <c r="O38" i="13" a="1"/>
  <c r="O38" i="13" s="1"/>
  <c r="M38" i="13" a="1"/>
  <c r="M38" i="13" s="1"/>
  <c r="N38" i="13" a="1"/>
  <c r="N38" i="13" s="1"/>
  <c r="H38" i="13" a="1"/>
  <c r="H38" i="13" s="1"/>
  <c r="K38" i="13" a="1"/>
  <c r="K38" i="13" s="1"/>
  <c r="J38" i="13" a="1"/>
  <c r="J38" i="13" s="1"/>
  <c r="F38" i="13" a="1"/>
  <c r="F38" i="13" s="1"/>
  <c r="D38" i="13"/>
  <c r="I38" i="13" a="1"/>
  <c r="I38" i="13" s="1"/>
  <c r="E38" i="13" a="1"/>
  <c r="E38" i="13" s="1"/>
  <c r="L38" i="13" a="1"/>
  <c r="L38" i="13" s="1"/>
  <c r="G38" i="13" a="1"/>
  <c r="G38" i="13" s="1"/>
  <c r="AZ39" i="3"/>
  <c r="BA78" i="3"/>
  <c r="AC77" i="13" a="1"/>
  <c r="AC77" i="13" s="1"/>
  <c r="AD77" i="13" a="1"/>
  <c r="AD77" i="13" s="1"/>
  <c r="AB77" i="13" a="1"/>
  <c r="AB77" i="13" s="1"/>
  <c r="AA77" i="13" a="1"/>
  <c r="AA77" i="13" s="1"/>
  <c r="Z77" i="13" a="1"/>
  <c r="Z77" i="13" s="1"/>
  <c r="Y77" i="13" a="1"/>
  <c r="Y77" i="13" s="1"/>
  <c r="V77" i="13" a="1"/>
  <c r="V77" i="13" s="1"/>
  <c r="T77" i="13" a="1"/>
  <c r="T77" i="13" s="1"/>
  <c r="X77" i="13" a="1"/>
  <c r="X77" i="13" s="1"/>
  <c r="U77" i="13" a="1"/>
  <c r="U77" i="13" s="1"/>
  <c r="W77" i="13" a="1"/>
  <c r="W77" i="13" s="1"/>
  <c r="O77" i="13" a="1"/>
  <c r="O77" i="13" s="1"/>
  <c r="S77" i="13" a="1"/>
  <c r="S77" i="13" s="1"/>
  <c r="N77" i="13" a="1"/>
  <c r="N77" i="13" s="1"/>
  <c r="G77" i="13" a="1"/>
  <c r="G77" i="13" s="1"/>
  <c r="L77" i="13" a="1"/>
  <c r="L77" i="13" s="1"/>
  <c r="K77" i="13" a="1"/>
  <c r="K77" i="13" s="1"/>
  <c r="M77" i="13" a="1"/>
  <c r="M77" i="13" s="1"/>
  <c r="F77" i="13" a="1"/>
  <c r="F77" i="13" s="1"/>
  <c r="J77" i="13" a="1"/>
  <c r="J77" i="13" s="1"/>
  <c r="E77" i="13" a="1"/>
  <c r="E77" i="13" s="1"/>
  <c r="D77" i="13"/>
  <c r="I77" i="13" a="1"/>
  <c r="I77" i="13" s="1"/>
  <c r="H77" i="13" a="1"/>
  <c r="H77" i="13" s="1"/>
  <c r="AZ78" i="3"/>
  <c r="BA192" i="3"/>
  <c r="AD191" i="13" a="1"/>
  <c r="AD191" i="13" s="1"/>
  <c r="AC191" i="13" a="1"/>
  <c r="AC191" i="13" s="1"/>
  <c r="AB191" i="13" a="1"/>
  <c r="AB191" i="13" s="1"/>
  <c r="AA191" i="13" a="1"/>
  <c r="AA191" i="13" s="1"/>
  <c r="Z191" i="13" a="1"/>
  <c r="Z191" i="13" s="1"/>
  <c r="W191" i="13" a="1"/>
  <c r="W191" i="13" s="1"/>
  <c r="X191" i="13" a="1"/>
  <c r="X191" i="13" s="1"/>
  <c r="Y191" i="13" a="1"/>
  <c r="Y191" i="13" s="1"/>
  <c r="V191" i="13" a="1"/>
  <c r="V191" i="13" s="1"/>
  <c r="T191" i="13" a="1"/>
  <c r="T191" i="13" s="1"/>
  <c r="S191" i="13" a="1"/>
  <c r="S191" i="13" s="1"/>
  <c r="U191" i="13" a="1"/>
  <c r="U191" i="13" s="1"/>
  <c r="N191" i="13" a="1"/>
  <c r="N191" i="13" s="1"/>
  <c r="O191" i="13" a="1"/>
  <c r="O191" i="13" s="1"/>
  <c r="L191" i="13" a="1"/>
  <c r="L191" i="13" s="1"/>
  <c r="K191" i="13" a="1"/>
  <c r="K191" i="13" s="1"/>
  <c r="F191" i="13" a="1"/>
  <c r="F191" i="13" s="1"/>
  <c r="H191" i="13" a="1"/>
  <c r="H191" i="13" s="1"/>
  <c r="I191" i="13" a="1"/>
  <c r="I191" i="13" s="1"/>
  <c r="G191" i="13" a="1"/>
  <c r="G191" i="13" s="1"/>
  <c r="M191" i="13" a="1"/>
  <c r="M191" i="13" s="1"/>
  <c r="J191" i="13" a="1"/>
  <c r="J191" i="13" s="1"/>
  <c r="E191" i="13" a="1"/>
  <c r="E191" i="13" s="1"/>
  <c r="D191" i="13"/>
  <c r="AZ192" i="3"/>
  <c r="BA176" i="3"/>
  <c r="AD175" i="13" a="1"/>
  <c r="AD175" i="13" s="1"/>
  <c r="AC175" i="13" a="1"/>
  <c r="AC175" i="13" s="1"/>
  <c r="AA175" i="13" a="1"/>
  <c r="AA175" i="13" s="1"/>
  <c r="AB175" i="13" a="1"/>
  <c r="AB175" i="13" s="1"/>
  <c r="W175" i="13" a="1"/>
  <c r="W175" i="13" s="1"/>
  <c r="Z175" i="13" a="1"/>
  <c r="Z175" i="13" s="1"/>
  <c r="Y175" i="13" a="1"/>
  <c r="Y175" i="13" s="1"/>
  <c r="U175" i="13" a="1"/>
  <c r="U175" i="13" s="1"/>
  <c r="X175" i="13" a="1"/>
  <c r="X175" i="13" s="1"/>
  <c r="S175" i="13" a="1"/>
  <c r="S175" i="13" s="1"/>
  <c r="M175" i="13" a="1"/>
  <c r="M175" i="13" s="1"/>
  <c r="T175" i="13" a="1"/>
  <c r="T175" i="13" s="1"/>
  <c r="O175" i="13" a="1"/>
  <c r="O175" i="13" s="1"/>
  <c r="V175" i="13" a="1"/>
  <c r="V175" i="13" s="1"/>
  <c r="N175" i="13" a="1"/>
  <c r="N175" i="13" s="1"/>
  <c r="L175" i="13" a="1"/>
  <c r="L175" i="13" s="1"/>
  <c r="J175" i="13" a="1"/>
  <c r="J175" i="13" s="1"/>
  <c r="K175" i="13" a="1"/>
  <c r="K175" i="13" s="1"/>
  <c r="I175" i="13" a="1"/>
  <c r="I175" i="13" s="1"/>
  <c r="D175" i="13"/>
  <c r="H175" i="13" a="1"/>
  <c r="H175" i="13" s="1"/>
  <c r="F175" i="13" a="1"/>
  <c r="F175" i="13" s="1"/>
  <c r="G175" i="13" a="1"/>
  <c r="G175" i="13" s="1"/>
  <c r="E175" i="13" a="1"/>
  <c r="E175" i="13" s="1"/>
  <c r="AZ176" i="3"/>
  <c r="BA160" i="3"/>
  <c r="AD159" i="13" a="1"/>
  <c r="AD159" i="13" s="1"/>
  <c r="AC159" i="13" a="1"/>
  <c r="AC159" i="13" s="1"/>
  <c r="AA159" i="13" a="1"/>
  <c r="AA159" i="13" s="1"/>
  <c r="AB159" i="13" a="1"/>
  <c r="AB159" i="13" s="1"/>
  <c r="X159" i="13" a="1"/>
  <c r="X159" i="13" s="1"/>
  <c r="Z159" i="13" a="1"/>
  <c r="Z159" i="13" s="1"/>
  <c r="T159" i="13" a="1"/>
  <c r="T159" i="13" s="1"/>
  <c r="W159" i="13" a="1"/>
  <c r="W159" i="13" s="1"/>
  <c r="Y159" i="13" a="1"/>
  <c r="Y159" i="13" s="1"/>
  <c r="S159" i="13" a="1"/>
  <c r="S159" i="13" s="1"/>
  <c r="V159" i="13" a="1"/>
  <c r="V159" i="13" s="1"/>
  <c r="M159" i="13" a="1"/>
  <c r="M159" i="13" s="1"/>
  <c r="U159" i="13" a="1"/>
  <c r="U159" i="13" s="1"/>
  <c r="O159" i="13" a="1"/>
  <c r="O159" i="13" s="1"/>
  <c r="N159" i="13" a="1"/>
  <c r="N159" i="13" s="1"/>
  <c r="L159" i="13" a="1"/>
  <c r="L159" i="13" s="1"/>
  <c r="J159" i="13" a="1"/>
  <c r="J159" i="13" s="1"/>
  <c r="K159" i="13" a="1"/>
  <c r="K159" i="13" s="1"/>
  <c r="F159" i="13" a="1"/>
  <c r="F159" i="13" s="1"/>
  <c r="I159" i="13" a="1"/>
  <c r="I159" i="13" s="1"/>
  <c r="E159" i="13" a="1"/>
  <c r="E159" i="13" s="1"/>
  <c r="D159" i="13"/>
  <c r="H159" i="13" a="1"/>
  <c r="H159" i="13" s="1"/>
  <c r="G159" i="13" a="1"/>
  <c r="G159" i="13" s="1"/>
  <c r="AZ160" i="3"/>
  <c r="BA152" i="3"/>
  <c r="AB151" i="13" a="1"/>
  <c r="AB151" i="13" s="1"/>
  <c r="AC151" i="13" a="1"/>
  <c r="AC151" i="13" s="1"/>
  <c r="AA151" i="13" a="1"/>
  <c r="AA151" i="13" s="1"/>
  <c r="AD151" i="13" a="1"/>
  <c r="AD151" i="13" s="1"/>
  <c r="Y151" i="13" a="1"/>
  <c r="Y151" i="13" s="1"/>
  <c r="Z151" i="13" a="1"/>
  <c r="Z151" i="13" s="1"/>
  <c r="W151" i="13" a="1"/>
  <c r="W151" i="13" s="1"/>
  <c r="X151" i="13" a="1"/>
  <c r="X151" i="13" s="1"/>
  <c r="V151" i="13" a="1"/>
  <c r="V151" i="13" s="1"/>
  <c r="M151" i="13" a="1"/>
  <c r="M151" i="13" s="1"/>
  <c r="T151" i="13" a="1"/>
  <c r="T151" i="13" s="1"/>
  <c r="S151" i="13" a="1"/>
  <c r="S151" i="13" s="1"/>
  <c r="O151" i="13" a="1"/>
  <c r="O151" i="13" s="1"/>
  <c r="U151" i="13" a="1"/>
  <c r="U151" i="13" s="1"/>
  <c r="N151" i="13" a="1"/>
  <c r="N151" i="13" s="1"/>
  <c r="L151" i="13" a="1"/>
  <c r="L151" i="13" s="1"/>
  <c r="J151" i="13" a="1"/>
  <c r="J151" i="13" s="1"/>
  <c r="G151" i="13" a="1"/>
  <c r="G151" i="13" s="1"/>
  <c r="K151" i="13" a="1"/>
  <c r="K151" i="13" s="1"/>
  <c r="D151" i="13"/>
  <c r="I151" i="13" a="1"/>
  <c r="I151" i="13" s="1"/>
  <c r="H151" i="13" a="1"/>
  <c r="H151" i="13" s="1"/>
  <c r="F151" i="13" a="1"/>
  <c r="F151" i="13" s="1"/>
  <c r="E151" i="13" a="1"/>
  <c r="E151" i="13" s="1"/>
  <c r="AZ152" i="3"/>
  <c r="BA136" i="3"/>
  <c r="AC135" i="13" a="1"/>
  <c r="AC135" i="13" s="1"/>
  <c r="AB135" i="13" a="1"/>
  <c r="AB135" i="13" s="1"/>
  <c r="AD135" i="13" a="1"/>
  <c r="AD135" i="13" s="1"/>
  <c r="AA135" i="13" a="1"/>
  <c r="AA135" i="13" s="1"/>
  <c r="Y135" i="13" a="1"/>
  <c r="Y135" i="13" s="1"/>
  <c r="W135" i="13" a="1"/>
  <c r="W135" i="13" s="1"/>
  <c r="Z135" i="13" a="1"/>
  <c r="Z135" i="13" s="1"/>
  <c r="X135" i="13" a="1"/>
  <c r="X135" i="13" s="1"/>
  <c r="U135" i="13" a="1"/>
  <c r="U135" i="13" s="1"/>
  <c r="V135" i="13" a="1"/>
  <c r="V135" i="13" s="1"/>
  <c r="S135" i="13" a="1"/>
  <c r="S135" i="13" s="1"/>
  <c r="M135" i="13" a="1"/>
  <c r="M135" i="13" s="1"/>
  <c r="T135" i="13" a="1"/>
  <c r="T135" i="13" s="1"/>
  <c r="O135" i="13" a="1"/>
  <c r="O135" i="13" s="1"/>
  <c r="N135" i="13" a="1"/>
  <c r="N135" i="13" s="1"/>
  <c r="L135" i="13" a="1"/>
  <c r="L135" i="13" s="1"/>
  <c r="J135" i="13" a="1"/>
  <c r="J135" i="13" s="1"/>
  <c r="H135" i="13" a="1"/>
  <c r="H135" i="13" s="1"/>
  <c r="F135" i="13" a="1"/>
  <c r="F135" i="13" s="1"/>
  <c r="K135" i="13" a="1"/>
  <c r="K135" i="13" s="1"/>
  <c r="G135" i="13" a="1"/>
  <c r="G135" i="13" s="1"/>
  <c r="D135" i="13"/>
  <c r="E135" i="13" a="1"/>
  <c r="E135" i="13" s="1"/>
  <c r="I135" i="13" a="1"/>
  <c r="I135" i="13" s="1"/>
  <c r="AZ136" i="3"/>
  <c r="BA128" i="3"/>
  <c r="AD127" i="13" a="1"/>
  <c r="AD127" i="13" s="1"/>
  <c r="AB127" i="13" a="1"/>
  <c r="AB127" i="13" s="1"/>
  <c r="AC127" i="13" a="1"/>
  <c r="AC127" i="13" s="1"/>
  <c r="Z127" i="13" a="1"/>
  <c r="Z127" i="13" s="1"/>
  <c r="AA127" i="13" a="1"/>
  <c r="AA127" i="13" s="1"/>
  <c r="Y127" i="13" a="1"/>
  <c r="Y127" i="13" s="1"/>
  <c r="W127" i="13" a="1"/>
  <c r="W127" i="13" s="1"/>
  <c r="V127" i="13" a="1"/>
  <c r="V127" i="13" s="1"/>
  <c r="X127" i="13" a="1"/>
  <c r="X127" i="13" s="1"/>
  <c r="U127" i="13" a="1"/>
  <c r="U127" i="13" s="1"/>
  <c r="S127" i="13" a="1"/>
  <c r="S127" i="13" s="1"/>
  <c r="M127" i="13" a="1"/>
  <c r="M127" i="13" s="1"/>
  <c r="O127" i="13" a="1"/>
  <c r="O127" i="13" s="1"/>
  <c r="T127" i="13" a="1"/>
  <c r="T127" i="13" s="1"/>
  <c r="N127" i="13" a="1"/>
  <c r="N127" i="13" s="1"/>
  <c r="L127" i="13" a="1"/>
  <c r="L127" i="13" s="1"/>
  <c r="J127" i="13" a="1"/>
  <c r="J127" i="13" s="1"/>
  <c r="K127" i="13" a="1"/>
  <c r="K127" i="13" s="1"/>
  <c r="H127" i="13" a="1"/>
  <c r="H127" i="13" s="1"/>
  <c r="I127" i="13" a="1"/>
  <c r="I127" i="13" s="1"/>
  <c r="F127" i="13" a="1"/>
  <c r="F127" i="13" s="1"/>
  <c r="E127" i="13" a="1"/>
  <c r="E127" i="13" s="1"/>
  <c r="D127" i="13"/>
  <c r="G127" i="13" a="1"/>
  <c r="G127" i="13" s="1"/>
  <c r="AY128" i="3"/>
  <c r="AZ128" i="3"/>
  <c r="BA112" i="3"/>
  <c r="AD111" i="13" a="1"/>
  <c r="AD111" i="13" s="1"/>
  <c r="AC111" i="13" a="1"/>
  <c r="AC111" i="13" s="1"/>
  <c r="AB111" i="13" a="1"/>
  <c r="AB111" i="13" s="1"/>
  <c r="AA111" i="13" a="1"/>
  <c r="AA111" i="13" s="1"/>
  <c r="Y111" i="13" a="1"/>
  <c r="Y111" i="13" s="1"/>
  <c r="W111" i="13" a="1"/>
  <c r="W111" i="13" s="1"/>
  <c r="V111" i="13" a="1"/>
  <c r="V111" i="13" s="1"/>
  <c r="T111" i="13" a="1"/>
  <c r="T111" i="13" s="1"/>
  <c r="X111" i="13" a="1"/>
  <c r="X111" i="13" s="1"/>
  <c r="Z111" i="13" a="1"/>
  <c r="Z111" i="13" s="1"/>
  <c r="S111" i="13" a="1"/>
  <c r="S111" i="13" s="1"/>
  <c r="O111" i="13" a="1"/>
  <c r="O111" i="13" s="1"/>
  <c r="N111" i="13" a="1"/>
  <c r="N111" i="13" s="1"/>
  <c r="L111" i="13" a="1"/>
  <c r="L111" i="13" s="1"/>
  <c r="K111" i="13" a="1"/>
  <c r="K111" i="13" s="1"/>
  <c r="U111" i="13" a="1"/>
  <c r="U111" i="13" s="1"/>
  <c r="M111" i="13" a="1"/>
  <c r="M111" i="13" s="1"/>
  <c r="G111" i="13" a="1"/>
  <c r="G111" i="13" s="1"/>
  <c r="I111" i="13" a="1"/>
  <c r="I111" i="13" s="1"/>
  <c r="E111" i="13" a="1"/>
  <c r="E111" i="13" s="1"/>
  <c r="D111" i="13"/>
  <c r="H111" i="13" a="1"/>
  <c r="H111" i="13" s="1"/>
  <c r="F111" i="13" a="1"/>
  <c r="F111" i="13" s="1"/>
  <c r="J111" i="13" a="1"/>
  <c r="J111" i="13" s="1"/>
  <c r="AZ112" i="3"/>
  <c r="BA88" i="3"/>
  <c r="AD87" i="13" a="1"/>
  <c r="AD87" i="13" s="1"/>
  <c r="AB87" i="13" a="1"/>
  <c r="AB87" i="13" s="1"/>
  <c r="AC87" i="13" a="1"/>
  <c r="AC87" i="13" s="1"/>
  <c r="AA87" i="13" a="1"/>
  <c r="AA87" i="13" s="1"/>
  <c r="Y87" i="13" a="1"/>
  <c r="Y87" i="13" s="1"/>
  <c r="W87" i="13" a="1"/>
  <c r="W87" i="13" s="1"/>
  <c r="V87" i="13" a="1"/>
  <c r="V87" i="13" s="1"/>
  <c r="Z87" i="13" a="1"/>
  <c r="Z87" i="13" s="1"/>
  <c r="S87" i="13" a="1"/>
  <c r="S87" i="13" s="1"/>
  <c r="X87" i="13" a="1"/>
  <c r="X87" i="13" s="1"/>
  <c r="U87" i="13" a="1"/>
  <c r="U87" i="13" s="1"/>
  <c r="O87" i="13" a="1"/>
  <c r="O87" i="13" s="1"/>
  <c r="L87" i="13" a="1"/>
  <c r="L87" i="13" s="1"/>
  <c r="K87" i="13" a="1"/>
  <c r="K87" i="13" s="1"/>
  <c r="T87" i="13" a="1"/>
  <c r="T87" i="13" s="1"/>
  <c r="M87" i="13" a="1"/>
  <c r="M87" i="13" s="1"/>
  <c r="J87" i="13" a="1"/>
  <c r="J87" i="13" s="1"/>
  <c r="F87" i="13" a="1"/>
  <c r="F87" i="13" s="1"/>
  <c r="E87" i="13" a="1"/>
  <c r="E87" i="13" s="1"/>
  <c r="N87" i="13" a="1"/>
  <c r="N87" i="13" s="1"/>
  <c r="H87" i="13" a="1"/>
  <c r="H87" i="13" s="1"/>
  <c r="G87" i="13" a="1"/>
  <c r="G87" i="13" s="1"/>
  <c r="I87" i="13" a="1"/>
  <c r="I87" i="13" s="1"/>
  <c r="D87" i="13"/>
  <c r="AZ88" i="3"/>
  <c r="BA183" i="3"/>
  <c r="AC182" i="13" a="1"/>
  <c r="AC182" i="13" s="1"/>
  <c r="AD182" i="13" a="1"/>
  <c r="AD182" i="13" s="1"/>
  <c r="AB182" i="13" a="1"/>
  <c r="AB182" i="13" s="1"/>
  <c r="Z182" i="13" a="1"/>
  <c r="Z182" i="13" s="1"/>
  <c r="W182" i="13" a="1"/>
  <c r="W182" i="13" s="1"/>
  <c r="AA182" i="13" a="1"/>
  <c r="AA182" i="13" s="1"/>
  <c r="Y182" i="13" a="1"/>
  <c r="Y182" i="13" s="1"/>
  <c r="U182" i="13" a="1"/>
  <c r="U182" i="13" s="1"/>
  <c r="S182" i="13" a="1"/>
  <c r="S182" i="13" s="1"/>
  <c r="X182" i="13" a="1"/>
  <c r="X182" i="13" s="1"/>
  <c r="M182" i="13" a="1"/>
  <c r="M182" i="13" s="1"/>
  <c r="V182" i="13" a="1"/>
  <c r="V182" i="13" s="1"/>
  <c r="O182" i="13" a="1"/>
  <c r="O182" i="13" s="1"/>
  <c r="T182" i="13" a="1"/>
  <c r="T182" i="13" s="1"/>
  <c r="L182" i="13" a="1"/>
  <c r="L182" i="13" s="1"/>
  <c r="J182" i="13" a="1"/>
  <c r="J182" i="13" s="1"/>
  <c r="N182" i="13" a="1"/>
  <c r="N182" i="13" s="1"/>
  <c r="K182" i="13" a="1"/>
  <c r="K182" i="13" s="1"/>
  <c r="I182" i="13" a="1"/>
  <c r="I182" i="13" s="1"/>
  <c r="F182" i="13" a="1"/>
  <c r="F182" i="13" s="1"/>
  <c r="G182" i="13" a="1"/>
  <c r="G182" i="13" s="1"/>
  <c r="D182" i="13"/>
  <c r="H182" i="13" a="1"/>
  <c r="H182" i="13" s="1"/>
  <c r="E182" i="13" a="1"/>
  <c r="E182" i="13" s="1"/>
  <c r="AZ183" i="3"/>
  <c r="BA167" i="3"/>
  <c r="AC166" i="13" a="1"/>
  <c r="AC166" i="13" s="1"/>
  <c r="AD166" i="13" a="1"/>
  <c r="AD166" i="13" s="1"/>
  <c r="AB166" i="13" a="1"/>
  <c r="AB166" i="13" s="1"/>
  <c r="AA166" i="13" a="1"/>
  <c r="AA166" i="13" s="1"/>
  <c r="X166" i="13" a="1"/>
  <c r="X166" i="13" s="1"/>
  <c r="Z166" i="13" a="1"/>
  <c r="Z166" i="13" s="1"/>
  <c r="Y166" i="13" a="1"/>
  <c r="Y166" i="13" s="1"/>
  <c r="T166" i="13" a="1"/>
  <c r="T166" i="13" s="1"/>
  <c r="S166" i="13" a="1"/>
  <c r="S166" i="13" s="1"/>
  <c r="W166" i="13" a="1"/>
  <c r="W166" i="13" s="1"/>
  <c r="M166" i="13" a="1"/>
  <c r="M166" i="13" s="1"/>
  <c r="V166" i="13" a="1"/>
  <c r="V166" i="13" s="1"/>
  <c r="O166" i="13" a="1"/>
  <c r="O166" i="13" s="1"/>
  <c r="L166" i="13" a="1"/>
  <c r="L166" i="13" s="1"/>
  <c r="U166" i="13" a="1"/>
  <c r="U166" i="13" s="1"/>
  <c r="J166" i="13" a="1"/>
  <c r="J166" i="13" s="1"/>
  <c r="N166" i="13" a="1"/>
  <c r="N166" i="13" s="1"/>
  <c r="K166" i="13" a="1"/>
  <c r="K166" i="13" s="1"/>
  <c r="I166" i="13" a="1"/>
  <c r="I166" i="13" s="1"/>
  <c r="F166" i="13" a="1"/>
  <c r="F166" i="13" s="1"/>
  <c r="E166" i="13" a="1"/>
  <c r="E166" i="13" s="1"/>
  <c r="G166" i="13" a="1"/>
  <c r="G166" i="13" s="1"/>
  <c r="D166" i="13"/>
  <c r="H166" i="13" a="1"/>
  <c r="H166" i="13" s="1"/>
  <c r="AZ167" i="3"/>
  <c r="AY167" i="3"/>
  <c r="BA151" i="3"/>
  <c r="AD150" i="13" a="1"/>
  <c r="AD150" i="13" s="1"/>
  <c r="AB150" i="13" a="1"/>
  <c r="AB150" i="13" s="1"/>
  <c r="AC150" i="13" a="1"/>
  <c r="AC150" i="13" s="1"/>
  <c r="Z150" i="13" a="1"/>
  <c r="Z150" i="13" s="1"/>
  <c r="AA150" i="13" a="1"/>
  <c r="AA150" i="13" s="1"/>
  <c r="Y150" i="13" a="1"/>
  <c r="Y150" i="13" s="1"/>
  <c r="X150" i="13" a="1"/>
  <c r="X150" i="13" s="1"/>
  <c r="S150" i="13" a="1"/>
  <c r="S150" i="13" s="1"/>
  <c r="W150" i="13" a="1"/>
  <c r="W150" i="13" s="1"/>
  <c r="V150" i="13" a="1"/>
  <c r="V150" i="13" s="1"/>
  <c r="T150" i="13" a="1"/>
  <c r="T150" i="13" s="1"/>
  <c r="M150" i="13" a="1"/>
  <c r="M150" i="13" s="1"/>
  <c r="O150" i="13" a="1"/>
  <c r="O150" i="13" s="1"/>
  <c r="U150" i="13" a="1"/>
  <c r="U150" i="13" s="1"/>
  <c r="L150" i="13" a="1"/>
  <c r="L150" i="13" s="1"/>
  <c r="J150" i="13" a="1"/>
  <c r="J150" i="13" s="1"/>
  <c r="H150" i="13" a="1"/>
  <c r="H150" i="13" s="1"/>
  <c r="G150" i="13" a="1"/>
  <c r="G150" i="13" s="1"/>
  <c r="F150" i="13" a="1"/>
  <c r="F150" i="13" s="1"/>
  <c r="N150" i="13" a="1"/>
  <c r="N150" i="13" s="1"/>
  <c r="K150" i="13" a="1"/>
  <c r="K150" i="13" s="1"/>
  <c r="I150" i="13" a="1"/>
  <c r="I150" i="13" s="1"/>
  <c r="D150" i="13"/>
  <c r="E150" i="13" a="1"/>
  <c r="E150" i="13" s="1"/>
  <c r="AZ151" i="3"/>
  <c r="BA135" i="3"/>
  <c r="AD134" i="13" a="1"/>
  <c r="AD134" i="13" s="1"/>
  <c r="AB134" i="13" a="1"/>
  <c r="AB134" i="13" s="1"/>
  <c r="AA134" i="13" a="1"/>
  <c r="AA134" i="13" s="1"/>
  <c r="Z134" i="13" a="1"/>
  <c r="Z134" i="13" s="1"/>
  <c r="AC134" i="13" a="1"/>
  <c r="AC134" i="13" s="1"/>
  <c r="Y134" i="13" a="1"/>
  <c r="Y134" i="13" s="1"/>
  <c r="W134" i="13" a="1"/>
  <c r="W134" i="13" s="1"/>
  <c r="X134" i="13" a="1"/>
  <c r="X134" i="13" s="1"/>
  <c r="S134" i="13" a="1"/>
  <c r="S134" i="13" s="1"/>
  <c r="V134" i="13" a="1"/>
  <c r="V134" i="13" s="1"/>
  <c r="U134" i="13" a="1"/>
  <c r="U134" i="13" s="1"/>
  <c r="T134" i="13" a="1"/>
  <c r="T134" i="13" s="1"/>
  <c r="M134" i="13" a="1"/>
  <c r="M134" i="13" s="1"/>
  <c r="O134" i="13" a="1"/>
  <c r="O134" i="13" s="1"/>
  <c r="L134" i="13" a="1"/>
  <c r="L134" i="13" s="1"/>
  <c r="N134" i="13" a="1"/>
  <c r="N134" i="13" s="1"/>
  <c r="K134" i="13" a="1"/>
  <c r="K134" i="13" s="1"/>
  <c r="I134" i="13" a="1"/>
  <c r="I134" i="13" s="1"/>
  <c r="G134" i="13" a="1"/>
  <c r="G134" i="13" s="1"/>
  <c r="H134" i="13" a="1"/>
  <c r="H134" i="13" s="1"/>
  <c r="E134" i="13" a="1"/>
  <c r="E134" i="13" s="1"/>
  <c r="F134" i="13" a="1"/>
  <c r="F134" i="13" s="1"/>
  <c r="J134" i="13" a="1"/>
  <c r="J134" i="13" s="1"/>
  <c r="D134" i="13"/>
  <c r="AZ135" i="3"/>
  <c r="BA119" i="3"/>
  <c r="AD118" i="13" a="1"/>
  <c r="AD118" i="13" s="1"/>
  <c r="AC118" i="13" a="1"/>
  <c r="AC118" i="13" s="1"/>
  <c r="AB118" i="13" a="1"/>
  <c r="AB118" i="13" s="1"/>
  <c r="W118" i="13" a="1"/>
  <c r="W118" i="13" s="1"/>
  <c r="AA118" i="13" a="1"/>
  <c r="AA118" i="13" s="1"/>
  <c r="Z118" i="13" a="1"/>
  <c r="Z118" i="13" s="1"/>
  <c r="Y118" i="13" a="1"/>
  <c r="Y118" i="13" s="1"/>
  <c r="T118" i="13" a="1"/>
  <c r="T118" i="13" s="1"/>
  <c r="S118" i="13" a="1"/>
  <c r="S118" i="13" s="1"/>
  <c r="X118" i="13" a="1"/>
  <c r="X118" i="13" s="1"/>
  <c r="O118" i="13" a="1"/>
  <c r="O118" i="13" s="1"/>
  <c r="V118" i="13" a="1"/>
  <c r="V118" i="13" s="1"/>
  <c r="U118" i="13" a="1"/>
  <c r="U118" i="13" s="1"/>
  <c r="M118" i="13" a="1"/>
  <c r="M118" i="13" s="1"/>
  <c r="L118" i="13" a="1"/>
  <c r="L118" i="13" s="1"/>
  <c r="G118" i="13" a="1"/>
  <c r="G118" i="13" s="1"/>
  <c r="N118" i="13" a="1"/>
  <c r="N118" i="13" s="1"/>
  <c r="K118" i="13" a="1"/>
  <c r="K118" i="13" s="1"/>
  <c r="I118" i="13" a="1"/>
  <c r="I118" i="13" s="1"/>
  <c r="J118" i="13" a="1"/>
  <c r="J118" i="13" s="1"/>
  <c r="H118" i="13" a="1"/>
  <c r="H118" i="13" s="1"/>
  <c r="F118" i="13" a="1"/>
  <c r="F118" i="13" s="1"/>
  <c r="D118" i="13"/>
  <c r="E118" i="13" a="1"/>
  <c r="E118" i="13" s="1"/>
  <c r="AZ119" i="3"/>
  <c r="BA103" i="3"/>
  <c r="AD102" i="13" a="1"/>
  <c r="AD102" i="13" s="1"/>
  <c r="AC102" i="13" a="1"/>
  <c r="AC102" i="13" s="1"/>
  <c r="AB102" i="13" a="1"/>
  <c r="AB102" i="13" s="1"/>
  <c r="AA102" i="13" a="1"/>
  <c r="AA102" i="13" s="1"/>
  <c r="Y102" i="13" a="1"/>
  <c r="Y102" i="13" s="1"/>
  <c r="X102" i="13" a="1"/>
  <c r="X102" i="13" s="1"/>
  <c r="W102" i="13" a="1"/>
  <c r="W102" i="13" s="1"/>
  <c r="Z102" i="13" a="1"/>
  <c r="Z102" i="13" s="1"/>
  <c r="U102" i="13" a="1"/>
  <c r="U102" i="13" s="1"/>
  <c r="V102" i="13" a="1"/>
  <c r="V102" i="13" s="1"/>
  <c r="T102" i="13" a="1"/>
  <c r="T102" i="13" s="1"/>
  <c r="S102" i="13" a="1"/>
  <c r="S102" i="13" s="1"/>
  <c r="O102" i="13" a="1"/>
  <c r="O102" i="13" s="1"/>
  <c r="N102" i="13" a="1"/>
  <c r="N102" i="13" s="1"/>
  <c r="K102" i="13" a="1"/>
  <c r="K102" i="13" s="1"/>
  <c r="M102" i="13" a="1"/>
  <c r="M102" i="13" s="1"/>
  <c r="L102" i="13" a="1"/>
  <c r="L102" i="13" s="1"/>
  <c r="J102" i="13" a="1"/>
  <c r="J102" i="13" s="1"/>
  <c r="G102" i="13" a="1"/>
  <c r="G102" i="13" s="1"/>
  <c r="F102" i="13" a="1"/>
  <c r="F102" i="13" s="1"/>
  <c r="H102" i="13" a="1"/>
  <c r="H102" i="13" s="1"/>
  <c r="E102" i="13" a="1"/>
  <c r="E102" i="13" s="1"/>
  <c r="D102" i="13"/>
  <c r="I102" i="13" a="1"/>
  <c r="I102" i="13" s="1"/>
  <c r="AZ103" i="3"/>
  <c r="AY103" i="3"/>
  <c r="BA87" i="3"/>
  <c r="AD86" i="13" a="1"/>
  <c r="AD86" i="13" s="1"/>
  <c r="AC86" i="13" a="1"/>
  <c r="AC86" i="13" s="1"/>
  <c r="AA86" i="13" a="1"/>
  <c r="AA86" i="13" s="1"/>
  <c r="AB86" i="13" a="1"/>
  <c r="AB86" i="13" s="1"/>
  <c r="V86" i="13" a="1"/>
  <c r="V86" i="13" s="1"/>
  <c r="Z86" i="13" a="1"/>
  <c r="Z86" i="13" s="1"/>
  <c r="U86" i="13" a="1"/>
  <c r="U86" i="13" s="1"/>
  <c r="X86" i="13" a="1"/>
  <c r="X86" i="13" s="1"/>
  <c r="W86" i="13" a="1"/>
  <c r="W86" i="13" s="1"/>
  <c r="O86" i="13" a="1"/>
  <c r="O86" i="13" s="1"/>
  <c r="T86" i="13" a="1"/>
  <c r="T86" i="13" s="1"/>
  <c r="M86" i="13" a="1"/>
  <c r="M86" i="13" s="1"/>
  <c r="N86" i="13" a="1"/>
  <c r="N86" i="13" s="1"/>
  <c r="Y86" i="13" a="1"/>
  <c r="Y86" i="13" s="1"/>
  <c r="L86" i="13" a="1"/>
  <c r="L86" i="13" s="1"/>
  <c r="K86" i="13" a="1"/>
  <c r="K86" i="13" s="1"/>
  <c r="E86" i="13" a="1"/>
  <c r="E86" i="13" s="1"/>
  <c r="I86" i="13" a="1"/>
  <c r="I86" i="13" s="1"/>
  <c r="S86" i="13" a="1"/>
  <c r="S86" i="13" s="1"/>
  <c r="F86" i="13" a="1"/>
  <c r="F86" i="13" s="1"/>
  <c r="D86" i="13"/>
  <c r="G86" i="13" a="1"/>
  <c r="G86" i="13" s="1"/>
  <c r="H86" i="13" a="1"/>
  <c r="H86" i="13" s="1"/>
  <c r="J86" i="13" a="1"/>
  <c r="J86" i="13" s="1"/>
  <c r="AZ87" i="3"/>
  <c r="BA71" i="3"/>
  <c r="AD70" i="13" a="1"/>
  <c r="AD70" i="13" s="1"/>
  <c r="AC70" i="13" a="1"/>
  <c r="AC70" i="13" s="1"/>
  <c r="AA70" i="13" a="1"/>
  <c r="AA70" i="13" s="1"/>
  <c r="AB70" i="13" a="1"/>
  <c r="AB70" i="13" s="1"/>
  <c r="Z70" i="13" a="1"/>
  <c r="Z70" i="13" s="1"/>
  <c r="Y70" i="13" a="1"/>
  <c r="Y70" i="13" s="1"/>
  <c r="V70" i="13" a="1"/>
  <c r="V70" i="13" s="1"/>
  <c r="T70" i="13" a="1"/>
  <c r="T70" i="13" s="1"/>
  <c r="W70" i="13" a="1"/>
  <c r="W70" i="13" s="1"/>
  <c r="X70" i="13" a="1"/>
  <c r="X70" i="13" s="1"/>
  <c r="O70" i="13" a="1"/>
  <c r="O70" i="13" s="1"/>
  <c r="S70" i="13" a="1"/>
  <c r="S70" i="13" s="1"/>
  <c r="M70" i="13" a="1"/>
  <c r="M70" i="13" s="1"/>
  <c r="U70" i="13" a="1"/>
  <c r="U70" i="13" s="1"/>
  <c r="N70" i="13" a="1"/>
  <c r="N70" i="13" s="1"/>
  <c r="L70" i="13" a="1"/>
  <c r="L70" i="13" s="1"/>
  <c r="K70" i="13" a="1"/>
  <c r="K70" i="13" s="1"/>
  <c r="G70" i="13" a="1"/>
  <c r="G70" i="13" s="1"/>
  <c r="F70" i="13" a="1"/>
  <c r="F70" i="13" s="1"/>
  <c r="D70" i="13"/>
  <c r="J70" i="13" a="1"/>
  <c r="J70" i="13" s="1"/>
  <c r="I70" i="13" a="1"/>
  <c r="I70" i="13" s="1"/>
  <c r="H70" i="13" a="1"/>
  <c r="H70" i="13" s="1"/>
  <c r="E70" i="13" a="1"/>
  <c r="E70" i="13" s="1"/>
  <c r="AZ71" i="3"/>
  <c r="BA55" i="3"/>
  <c r="AD54" i="13" a="1"/>
  <c r="AD54" i="13" s="1"/>
  <c r="AC54" i="13" a="1"/>
  <c r="AC54" i="13" s="1"/>
  <c r="AB54" i="13" a="1"/>
  <c r="AB54" i="13" s="1"/>
  <c r="AA54" i="13" a="1"/>
  <c r="AA54" i="13" s="1"/>
  <c r="Y54" i="13" a="1"/>
  <c r="Y54" i="13" s="1"/>
  <c r="W54" i="13" a="1"/>
  <c r="W54" i="13" s="1"/>
  <c r="X54" i="13" a="1"/>
  <c r="X54" i="13" s="1"/>
  <c r="T54" i="13" a="1"/>
  <c r="T54" i="13" s="1"/>
  <c r="Z54" i="13" a="1"/>
  <c r="Z54" i="13" s="1"/>
  <c r="V54" i="13" a="1"/>
  <c r="V54" i="13" s="1"/>
  <c r="O54" i="13" a="1"/>
  <c r="O54" i="13" s="1"/>
  <c r="S54" i="13" a="1"/>
  <c r="S54" i="13" s="1"/>
  <c r="U54" i="13" a="1"/>
  <c r="U54" i="13" s="1"/>
  <c r="M54" i="13" a="1"/>
  <c r="M54" i="13" s="1"/>
  <c r="N54" i="13" a="1"/>
  <c r="N54" i="13" s="1"/>
  <c r="L54" i="13" a="1"/>
  <c r="L54" i="13" s="1"/>
  <c r="F54" i="13" a="1"/>
  <c r="F54" i="13" s="1"/>
  <c r="K54" i="13" a="1"/>
  <c r="K54" i="13" s="1"/>
  <c r="G54" i="13" a="1"/>
  <c r="G54" i="13" s="1"/>
  <c r="J54" i="13" a="1"/>
  <c r="J54" i="13" s="1"/>
  <c r="E54" i="13" a="1"/>
  <c r="E54" i="13" s="1"/>
  <c r="I54" i="13" a="1"/>
  <c r="I54" i="13" s="1"/>
  <c r="H54" i="13" a="1"/>
  <c r="H54" i="13" s="1"/>
  <c r="D54" i="13"/>
  <c r="AZ55" i="3"/>
  <c r="BA31" i="3"/>
  <c r="AC30" i="13" a="1"/>
  <c r="AC30" i="13" s="1"/>
  <c r="AD30" i="13" a="1"/>
  <c r="AD30" i="13" s="1"/>
  <c r="AB30" i="13" a="1"/>
  <c r="AB30" i="13" s="1"/>
  <c r="AA30" i="13" a="1"/>
  <c r="AA30" i="13" s="1"/>
  <c r="Y30" i="13" a="1"/>
  <c r="Y30" i="13" s="1"/>
  <c r="Z30" i="13" a="1"/>
  <c r="Z30" i="13" s="1"/>
  <c r="V30" i="13" a="1"/>
  <c r="V30" i="13" s="1"/>
  <c r="X30" i="13" a="1"/>
  <c r="X30" i="13" s="1"/>
  <c r="T30" i="13" a="1"/>
  <c r="T30" i="13" s="1"/>
  <c r="S30" i="13" a="1"/>
  <c r="S30" i="13" s="1"/>
  <c r="W30" i="13" a="1"/>
  <c r="W30" i="13" s="1"/>
  <c r="U30" i="13" a="1"/>
  <c r="U30" i="13" s="1"/>
  <c r="O30" i="13" a="1"/>
  <c r="O30" i="13" s="1"/>
  <c r="K30" i="13" a="1"/>
  <c r="K30" i="13" s="1"/>
  <c r="M30" i="13" a="1"/>
  <c r="M30" i="13" s="1"/>
  <c r="N30" i="13" a="1"/>
  <c r="N30" i="13" s="1"/>
  <c r="H30" i="13" a="1"/>
  <c r="H30" i="13" s="1"/>
  <c r="L30" i="13" a="1"/>
  <c r="L30" i="13" s="1"/>
  <c r="J30" i="13" a="1"/>
  <c r="J30" i="13" s="1"/>
  <c r="F30" i="13" a="1"/>
  <c r="F30" i="13" s="1"/>
  <c r="G30" i="13" a="1"/>
  <c r="G30" i="13" s="1"/>
  <c r="D30" i="13"/>
  <c r="I30" i="13" a="1"/>
  <c r="I30" i="13" s="1"/>
  <c r="E30" i="13" a="1"/>
  <c r="E30" i="13" s="1"/>
  <c r="AZ31" i="3"/>
  <c r="AC14" i="13" a="1"/>
  <c r="AC14" i="13" s="1"/>
  <c r="AD14" i="13" a="1"/>
  <c r="AD14" i="13" s="1"/>
  <c r="AB14" i="13" a="1"/>
  <c r="AB14" i="13" s="1"/>
  <c r="Z14" i="13" a="1"/>
  <c r="Z14" i="13" s="1"/>
  <c r="AA14" i="13" a="1"/>
  <c r="AA14" i="13" s="1"/>
  <c r="Y14" i="13" a="1"/>
  <c r="Y14" i="13" s="1"/>
  <c r="X14" i="13" a="1"/>
  <c r="X14" i="13" s="1"/>
  <c r="S14" i="13" a="1"/>
  <c r="S14" i="13" s="1"/>
  <c r="W14" i="13" a="1"/>
  <c r="W14" i="13" s="1"/>
  <c r="T14" i="13" a="1"/>
  <c r="T14" i="13" s="1"/>
  <c r="O14" i="13" a="1"/>
  <c r="O14" i="13" s="1"/>
  <c r="V14" i="13" a="1"/>
  <c r="V14" i="13" s="1"/>
  <c r="U14" i="13" a="1"/>
  <c r="U14" i="13" s="1"/>
  <c r="N14" i="13" a="1"/>
  <c r="N14" i="13" s="1"/>
  <c r="H14" i="13" a="1"/>
  <c r="H14" i="13" s="1"/>
  <c r="K14" i="13" a="1"/>
  <c r="K14" i="13" s="1"/>
  <c r="G14" i="13" a="1"/>
  <c r="G14" i="13" s="1"/>
  <c r="L14" i="13" a="1"/>
  <c r="L14" i="13" s="1"/>
  <c r="M14" i="13" a="1"/>
  <c r="M14" i="13" s="1"/>
  <c r="J14" i="13" a="1"/>
  <c r="J14" i="13" s="1"/>
  <c r="D14" i="13"/>
  <c r="E14" i="13" a="1"/>
  <c r="E14" i="13" s="1"/>
  <c r="I14" i="13" a="1"/>
  <c r="I14" i="13" s="1"/>
  <c r="F14" i="13" a="1"/>
  <c r="F14" i="13" s="1"/>
  <c r="AU14" i="13"/>
  <c r="AZ15" i="3" s="1"/>
  <c r="AT14" i="13"/>
  <c r="BA190" i="3"/>
  <c r="AC189" i="13" a="1"/>
  <c r="AC189" i="13" s="1"/>
  <c r="AD189" i="13" a="1"/>
  <c r="AD189" i="13" s="1"/>
  <c r="AB189" i="13" a="1"/>
  <c r="AB189" i="13" s="1"/>
  <c r="Z189" i="13" a="1"/>
  <c r="Z189" i="13" s="1"/>
  <c r="Y189" i="13" a="1"/>
  <c r="Y189" i="13" s="1"/>
  <c r="X189" i="13" a="1"/>
  <c r="X189" i="13" s="1"/>
  <c r="AA189" i="13" a="1"/>
  <c r="AA189" i="13" s="1"/>
  <c r="U189" i="13" a="1"/>
  <c r="U189" i="13" s="1"/>
  <c r="W189" i="13" a="1"/>
  <c r="W189" i="13" s="1"/>
  <c r="S189" i="13" a="1"/>
  <c r="S189" i="13" s="1"/>
  <c r="M189" i="13" a="1"/>
  <c r="M189" i="13" s="1"/>
  <c r="T189" i="13" a="1"/>
  <c r="T189" i="13" s="1"/>
  <c r="O189" i="13" a="1"/>
  <c r="O189" i="13" s="1"/>
  <c r="V189" i="13" a="1"/>
  <c r="V189" i="13" s="1"/>
  <c r="L189" i="13" a="1"/>
  <c r="L189" i="13" s="1"/>
  <c r="K189" i="13" a="1"/>
  <c r="K189" i="13" s="1"/>
  <c r="I189" i="13" a="1"/>
  <c r="I189" i="13" s="1"/>
  <c r="G189" i="13" a="1"/>
  <c r="G189" i="13" s="1"/>
  <c r="J189" i="13" a="1"/>
  <c r="J189" i="13" s="1"/>
  <c r="D189" i="13"/>
  <c r="H189" i="13" a="1"/>
  <c r="H189" i="13" s="1"/>
  <c r="N189" i="13" a="1"/>
  <c r="N189" i="13" s="1"/>
  <c r="F189" i="13" a="1"/>
  <c r="F189" i="13" s="1"/>
  <c r="E189" i="13" a="1"/>
  <c r="E189" i="13" s="1"/>
  <c r="AZ190" i="3"/>
  <c r="BA182" i="3"/>
  <c r="AD181" i="13" a="1"/>
  <c r="AD181" i="13" s="1"/>
  <c r="AA181" i="13" a="1"/>
  <c r="AA181" i="13" s="1"/>
  <c r="AC181" i="13" a="1"/>
  <c r="AC181" i="13" s="1"/>
  <c r="X181" i="13" a="1"/>
  <c r="X181" i="13" s="1"/>
  <c r="AB181" i="13" a="1"/>
  <c r="AB181" i="13" s="1"/>
  <c r="Z181" i="13" a="1"/>
  <c r="Z181" i="13" s="1"/>
  <c r="W181" i="13" a="1"/>
  <c r="W181" i="13" s="1"/>
  <c r="Y181" i="13" a="1"/>
  <c r="Y181" i="13" s="1"/>
  <c r="S181" i="13" a="1"/>
  <c r="S181" i="13" s="1"/>
  <c r="V181" i="13" a="1"/>
  <c r="V181" i="13" s="1"/>
  <c r="O181" i="13" a="1"/>
  <c r="O181" i="13" s="1"/>
  <c r="T181" i="13" a="1"/>
  <c r="T181" i="13" s="1"/>
  <c r="L181" i="13" a="1"/>
  <c r="L181" i="13" s="1"/>
  <c r="M181" i="13" a="1"/>
  <c r="M181" i="13" s="1"/>
  <c r="F181" i="13" a="1"/>
  <c r="F181" i="13" s="1"/>
  <c r="N181" i="13" a="1"/>
  <c r="N181" i="13" s="1"/>
  <c r="K181" i="13" a="1"/>
  <c r="K181" i="13" s="1"/>
  <c r="I181" i="13" a="1"/>
  <c r="I181" i="13" s="1"/>
  <c r="D181" i="13"/>
  <c r="E181" i="13" a="1"/>
  <c r="E181" i="13" s="1"/>
  <c r="U181" i="13" a="1"/>
  <c r="U181" i="13" s="1"/>
  <c r="G181" i="13" a="1"/>
  <c r="G181" i="13" s="1"/>
  <c r="J181" i="13" a="1"/>
  <c r="J181" i="13" s="1"/>
  <c r="H181" i="13" a="1"/>
  <c r="H181" i="13" s="1"/>
  <c r="AZ182" i="3"/>
  <c r="BA174" i="3"/>
  <c r="AD173" i="13" a="1"/>
  <c r="AD173" i="13" s="1"/>
  <c r="AC173" i="13" a="1"/>
  <c r="AC173" i="13" s="1"/>
  <c r="Y173" i="13" a="1"/>
  <c r="Y173" i="13" s="1"/>
  <c r="AB173" i="13" a="1"/>
  <c r="AB173" i="13" s="1"/>
  <c r="W173" i="13" a="1"/>
  <c r="W173" i="13" s="1"/>
  <c r="AA173" i="13" a="1"/>
  <c r="AA173" i="13" s="1"/>
  <c r="Z173" i="13" a="1"/>
  <c r="Z173" i="13" s="1"/>
  <c r="V173" i="13" a="1"/>
  <c r="V173" i="13" s="1"/>
  <c r="T173" i="13" a="1"/>
  <c r="T173" i="13" s="1"/>
  <c r="X173" i="13" a="1"/>
  <c r="X173" i="13" s="1"/>
  <c r="U173" i="13" a="1"/>
  <c r="U173" i="13" s="1"/>
  <c r="O173" i="13" a="1"/>
  <c r="O173" i="13" s="1"/>
  <c r="S173" i="13" a="1"/>
  <c r="S173" i="13" s="1"/>
  <c r="F173" i="13" a="1"/>
  <c r="F173" i="13" s="1"/>
  <c r="K173" i="13" a="1"/>
  <c r="K173" i="13" s="1"/>
  <c r="L173" i="13" a="1"/>
  <c r="L173" i="13" s="1"/>
  <c r="M173" i="13" a="1"/>
  <c r="M173" i="13" s="1"/>
  <c r="I173" i="13" a="1"/>
  <c r="I173" i="13" s="1"/>
  <c r="J173" i="13" a="1"/>
  <c r="J173" i="13" s="1"/>
  <c r="H173" i="13" a="1"/>
  <c r="H173" i="13" s="1"/>
  <c r="E173" i="13" a="1"/>
  <c r="E173" i="13" s="1"/>
  <c r="D173" i="13"/>
  <c r="N173" i="13" a="1"/>
  <c r="N173" i="13" s="1"/>
  <c r="G173" i="13" a="1"/>
  <c r="G173" i="13" s="1"/>
  <c r="AZ174" i="3"/>
  <c r="AY174" i="3"/>
  <c r="BA158" i="3"/>
  <c r="AC157" i="13" a="1"/>
  <c r="AC157" i="13" s="1"/>
  <c r="AB157" i="13" a="1"/>
  <c r="AB157" i="13" s="1"/>
  <c r="AA157" i="13" a="1"/>
  <c r="AA157" i="13" s="1"/>
  <c r="Y157" i="13" a="1"/>
  <c r="Y157" i="13" s="1"/>
  <c r="AD157" i="13" a="1"/>
  <c r="AD157" i="13" s="1"/>
  <c r="Z157" i="13" a="1"/>
  <c r="Z157" i="13" s="1"/>
  <c r="X157" i="13" a="1"/>
  <c r="X157" i="13" s="1"/>
  <c r="W157" i="13" a="1"/>
  <c r="W157" i="13" s="1"/>
  <c r="V157" i="13" a="1"/>
  <c r="V157" i="13" s="1"/>
  <c r="T157" i="13" a="1"/>
  <c r="T157" i="13" s="1"/>
  <c r="U157" i="13" a="1"/>
  <c r="U157" i="13" s="1"/>
  <c r="S157" i="13" a="1"/>
  <c r="S157" i="13" s="1"/>
  <c r="O157" i="13" a="1"/>
  <c r="O157" i="13" s="1"/>
  <c r="H157" i="13" a="1"/>
  <c r="H157" i="13" s="1"/>
  <c r="G157" i="13" a="1"/>
  <c r="G157" i="13" s="1"/>
  <c r="K157" i="13" a="1"/>
  <c r="K157" i="13" s="1"/>
  <c r="L157" i="13" a="1"/>
  <c r="L157" i="13" s="1"/>
  <c r="M157" i="13" a="1"/>
  <c r="M157" i="13" s="1"/>
  <c r="I157" i="13" a="1"/>
  <c r="I157" i="13" s="1"/>
  <c r="J157" i="13" a="1"/>
  <c r="J157" i="13" s="1"/>
  <c r="F157" i="13" a="1"/>
  <c r="F157" i="13" s="1"/>
  <c r="D157" i="13"/>
  <c r="N157" i="13" a="1"/>
  <c r="N157" i="13" s="1"/>
  <c r="E157" i="13" a="1"/>
  <c r="E157" i="13" s="1"/>
  <c r="AZ158" i="3"/>
  <c r="BA150" i="3"/>
  <c r="AC149" i="13" a="1"/>
  <c r="AC149" i="13" s="1"/>
  <c r="AD149" i="13" a="1"/>
  <c r="AD149" i="13" s="1"/>
  <c r="AB149" i="13" a="1"/>
  <c r="AB149" i="13" s="1"/>
  <c r="AA149" i="13" a="1"/>
  <c r="AA149" i="13" s="1"/>
  <c r="Z149" i="13" a="1"/>
  <c r="Z149" i="13" s="1"/>
  <c r="X149" i="13" a="1"/>
  <c r="X149" i="13" s="1"/>
  <c r="U149" i="13" a="1"/>
  <c r="U149" i="13" s="1"/>
  <c r="W149" i="13" a="1"/>
  <c r="W149" i="13" s="1"/>
  <c r="Y149" i="13" a="1"/>
  <c r="Y149" i="13" s="1"/>
  <c r="V149" i="13" a="1"/>
  <c r="V149" i="13" s="1"/>
  <c r="T149" i="13" a="1"/>
  <c r="T149" i="13" s="1"/>
  <c r="S149" i="13" a="1"/>
  <c r="S149" i="13" s="1"/>
  <c r="O149" i="13" a="1"/>
  <c r="O149" i="13" s="1"/>
  <c r="M149" i="13" a="1"/>
  <c r="M149" i="13" s="1"/>
  <c r="N149" i="13" a="1"/>
  <c r="N149" i="13" s="1"/>
  <c r="K149" i="13" a="1"/>
  <c r="K149" i="13" s="1"/>
  <c r="I149" i="13" a="1"/>
  <c r="I149" i="13" s="1"/>
  <c r="G149" i="13" a="1"/>
  <c r="G149" i="13" s="1"/>
  <c r="E149" i="13" a="1"/>
  <c r="E149" i="13" s="1"/>
  <c r="D149" i="13"/>
  <c r="L149" i="13" a="1"/>
  <c r="L149" i="13" s="1"/>
  <c r="J149" i="13" a="1"/>
  <c r="J149" i="13" s="1"/>
  <c r="H149" i="13" a="1"/>
  <c r="H149" i="13" s="1"/>
  <c r="F149" i="13" a="1"/>
  <c r="F149" i="13" s="1"/>
  <c r="AZ150" i="3"/>
  <c r="BA142" i="3"/>
  <c r="AC141" i="13" a="1"/>
  <c r="AC141" i="13" s="1"/>
  <c r="AB141" i="13" a="1"/>
  <c r="AB141" i="13" s="1"/>
  <c r="AD141" i="13" a="1"/>
  <c r="AD141" i="13" s="1"/>
  <c r="AA141" i="13" a="1"/>
  <c r="AA141" i="13" s="1"/>
  <c r="Y141" i="13" a="1"/>
  <c r="Y141" i="13" s="1"/>
  <c r="Z141" i="13" a="1"/>
  <c r="Z141" i="13" s="1"/>
  <c r="W141" i="13" a="1"/>
  <c r="W141" i="13" s="1"/>
  <c r="V141" i="13" a="1"/>
  <c r="V141" i="13" s="1"/>
  <c r="X141" i="13" a="1"/>
  <c r="X141" i="13" s="1"/>
  <c r="O141" i="13" a="1"/>
  <c r="O141" i="13" s="1"/>
  <c r="S141" i="13" a="1"/>
  <c r="S141" i="13" s="1"/>
  <c r="T141" i="13" a="1"/>
  <c r="T141" i="13" s="1"/>
  <c r="L141" i="13" a="1"/>
  <c r="L141" i="13" s="1"/>
  <c r="K141" i="13" a="1"/>
  <c r="K141" i="13" s="1"/>
  <c r="U141" i="13" a="1"/>
  <c r="U141" i="13" s="1"/>
  <c r="M141" i="13" a="1"/>
  <c r="M141" i="13" s="1"/>
  <c r="I141" i="13" a="1"/>
  <c r="I141" i="13" s="1"/>
  <c r="G141" i="13" a="1"/>
  <c r="G141" i="13" s="1"/>
  <c r="J141" i="13" a="1"/>
  <c r="J141" i="13" s="1"/>
  <c r="H141" i="13" a="1"/>
  <c r="H141" i="13" s="1"/>
  <c r="F141" i="13" a="1"/>
  <c r="F141" i="13" s="1"/>
  <c r="N141" i="13" a="1"/>
  <c r="N141" i="13" s="1"/>
  <c r="D141" i="13"/>
  <c r="E141" i="13" a="1"/>
  <c r="E141" i="13" s="1"/>
  <c r="AY142" i="3"/>
  <c r="AZ142" i="3"/>
  <c r="BA134" i="3"/>
  <c r="AC133" i="13" a="1"/>
  <c r="AC133" i="13" s="1"/>
  <c r="AD133" i="13" a="1"/>
  <c r="AD133" i="13" s="1"/>
  <c r="AA133" i="13" a="1"/>
  <c r="AA133" i="13" s="1"/>
  <c r="AB133" i="13" a="1"/>
  <c r="AB133" i="13" s="1"/>
  <c r="Z133" i="13" a="1"/>
  <c r="Z133" i="13" s="1"/>
  <c r="W133" i="13" a="1"/>
  <c r="W133" i="13" s="1"/>
  <c r="Y133" i="13" a="1"/>
  <c r="Y133" i="13" s="1"/>
  <c r="V133" i="13" a="1"/>
  <c r="V133" i="13" s="1"/>
  <c r="T133" i="13" a="1"/>
  <c r="T133" i="13" s="1"/>
  <c r="U133" i="13" a="1"/>
  <c r="U133" i="13" s="1"/>
  <c r="S133" i="13" a="1"/>
  <c r="S133" i="13" s="1"/>
  <c r="X133" i="13" a="1"/>
  <c r="X133" i="13" s="1"/>
  <c r="O133" i="13" a="1"/>
  <c r="O133" i="13" s="1"/>
  <c r="M133" i="13" a="1"/>
  <c r="M133" i="13" s="1"/>
  <c r="N133" i="13" a="1"/>
  <c r="N133" i="13" s="1"/>
  <c r="K133" i="13" a="1"/>
  <c r="K133" i="13" s="1"/>
  <c r="J133" i="13" a="1"/>
  <c r="J133" i="13" s="1"/>
  <c r="F133" i="13" a="1"/>
  <c r="F133" i="13" s="1"/>
  <c r="D133" i="13"/>
  <c r="H133" i="13" a="1"/>
  <c r="H133" i="13" s="1"/>
  <c r="L133" i="13" a="1"/>
  <c r="L133" i="13" s="1"/>
  <c r="I133" i="13" a="1"/>
  <c r="I133" i="13" s="1"/>
  <c r="G133" i="13" a="1"/>
  <c r="G133" i="13" s="1"/>
  <c r="E133" i="13" a="1"/>
  <c r="E133" i="13" s="1"/>
  <c r="AZ134" i="3"/>
  <c r="BA126" i="3"/>
  <c r="AC125" i="13" a="1"/>
  <c r="AC125" i="13" s="1"/>
  <c r="AD125" i="13" a="1"/>
  <c r="AD125" i="13" s="1"/>
  <c r="AB125" i="13" a="1"/>
  <c r="AB125" i="13" s="1"/>
  <c r="AA125" i="13" a="1"/>
  <c r="AA125" i="13" s="1"/>
  <c r="Y125" i="13" a="1"/>
  <c r="Y125" i="13" s="1"/>
  <c r="X125" i="13" a="1"/>
  <c r="X125" i="13" s="1"/>
  <c r="Z125" i="13" a="1"/>
  <c r="Z125" i="13" s="1"/>
  <c r="T125" i="13" a="1"/>
  <c r="T125" i="13" s="1"/>
  <c r="W125" i="13" a="1"/>
  <c r="W125" i="13" s="1"/>
  <c r="S125" i="13" a="1"/>
  <c r="S125" i="13" s="1"/>
  <c r="O125" i="13" a="1"/>
  <c r="O125" i="13" s="1"/>
  <c r="V125" i="13" a="1"/>
  <c r="V125" i="13" s="1"/>
  <c r="U125" i="13" a="1"/>
  <c r="U125" i="13" s="1"/>
  <c r="M125" i="13" a="1"/>
  <c r="M125" i="13" s="1"/>
  <c r="G125" i="13" a="1"/>
  <c r="G125" i="13" s="1"/>
  <c r="L125" i="13" a="1"/>
  <c r="L125" i="13" s="1"/>
  <c r="K125" i="13" a="1"/>
  <c r="K125" i="13" s="1"/>
  <c r="J125" i="13" a="1"/>
  <c r="J125" i="13" s="1"/>
  <c r="N125" i="13" a="1"/>
  <c r="N125" i="13" s="1"/>
  <c r="D125" i="13"/>
  <c r="H125" i="13" a="1"/>
  <c r="H125" i="13" s="1"/>
  <c r="I125" i="13" a="1"/>
  <c r="I125" i="13" s="1"/>
  <c r="E125" i="13" a="1"/>
  <c r="E125" i="13" s="1"/>
  <c r="F125" i="13" a="1"/>
  <c r="F125" i="13" s="1"/>
  <c r="AZ126" i="3"/>
  <c r="BA118" i="3"/>
  <c r="AD117" i="13" a="1"/>
  <c r="AD117" i="13" s="1"/>
  <c r="AC117" i="13" a="1"/>
  <c r="AC117" i="13" s="1"/>
  <c r="AB117" i="13" a="1"/>
  <c r="AB117" i="13" s="1"/>
  <c r="X117" i="13" a="1"/>
  <c r="X117" i="13" s="1"/>
  <c r="AA117" i="13" a="1"/>
  <c r="AA117" i="13" s="1"/>
  <c r="Y117" i="13" a="1"/>
  <c r="Y117" i="13" s="1"/>
  <c r="Z117" i="13" a="1"/>
  <c r="Z117" i="13" s="1"/>
  <c r="W117" i="13" a="1"/>
  <c r="W117" i="13" s="1"/>
  <c r="V117" i="13" a="1"/>
  <c r="V117" i="13" s="1"/>
  <c r="S117" i="13" a="1"/>
  <c r="S117" i="13" s="1"/>
  <c r="U117" i="13" a="1"/>
  <c r="U117" i="13" s="1"/>
  <c r="M117" i="13" a="1"/>
  <c r="M117" i="13" s="1"/>
  <c r="G117" i="13" a="1"/>
  <c r="G117" i="13" s="1"/>
  <c r="T117" i="13" a="1"/>
  <c r="T117" i="13" s="1"/>
  <c r="H117" i="13" a="1"/>
  <c r="H117" i="13" s="1"/>
  <c r="N117" i="13" a="1"/>
  <c r="N117" i="13" s="1"/>
  <c r="K117" i="13" a="1"/>
  <c r="K117" i="13" s="1"/>
  <c r="O117" i="13" a="1"/>
  <c r="O117" i="13" s="1"/>
  <c r="J117" i="13" a="1"/>
  <c r="J117" i="13" s="1"/>
  <c r="L117" i="13" a="1"/>
  <c r="L117" i="13" s="1"/>
  <c r="F117" i="13" a="1"/>
  <c r="F117" i="13" s="1"/>
  <c r="D117" i="13"/>
  <c r="E117" i="13" a="1"/>
  <c r="E117" i="13" s="1"/>
  <c r="I117" i="13" a="1"/>
  <c r="I117" i="13" s="1"/>
  <c r="AZ118" i="3"/>
  <c r="BA110" i="3"/>
  <c r="AD109" i="13" a="1"/>
  <c r="AD109" i="13" s="1"/>
  <c r="AC109" i="13" a="1"/>
  <c r="AC109" i="13" s="1"/>
  <c r="AB109" i="13" a="1"/>
  <c r="AB109" i="13" s="1"/>
  <c r="AA109" i="13" a="1"/>
  <c r="AA109" i="13" s="1"/>
  <c r="Y109" i="13" a="1"/>
  <c r="Y109" i="13" s="1"/>
  <c r="Z109" i="13" a="1"/>
  <c r="Z109" i="13" s="1"/>
  <c r="X109" i="13" a="1"/>
  <c r="X109" i="13" s="1"/>
  <c r="U109" i="13" a="1"/>
  <c r="U109" i="13" s="1"/>
  <c r="T109" i="13" a="1"/>
  <c r="T109" i="13" s="1"/>
  <c r="W109" i="13" a="1"/>
  <c r="W109" i="13" s="1"/>
  <c r="V109" i="13" a="1"/>
  <c r="V109" i="13" s="1"/>
  <c r="S109" i="13" a="1"/>
  <c r="S109" i="13" s="1"/>
  <c r="F109" i="13" a="1"/>
  <c r="F109" i="13" s="1"/>
  <c r="H109" i="13" a="1"/>
  <c r="H109" i="13" s="1"/>
  <c r="O109" i="13" a="1"/>
  <c r="O109" i="13" s="1"/>
  <c r="L109" i="13" a="1"/>
  <c r="L109" i="13" s="1"/>
  <c r="K109" i="13" a="1"/>
  <c r="K109" i="13" s="1"/>
  <c r="M109" i="13" a="1"/>
  <c r="M109" i="13" s="1"/>
  <c r="J109" i="13" a="1"/>
  <c r="J109" i="13" s="1"/>
  <c r="D109" i="13"/>
  <c r="I109" i="13" a="1"/>
  <c r="I109" i="13" s="1"/>
  <c r="N109" i="13" a="1"/>
  <c r="N109" i="13" s="1"/>
  <c r="G109" i="13" a="1"/>
  <c r="G109" i="13" s="1"/>
  <c r="E109" i="13" a="1"/>
  <c r="E109" i="13" s="1"/>
  <c r="AZ110" i="3"/>
  <c r="BA94" i="3"/>
  <c r="AC93" i="13" a="1"/>
  <c r="AC93" i="13" s="1"/>
  <c r="AD93" i="13" a="1"/>
  <c r="AD93" i="13" s="1"/>
  <c r="AB93" i="13" a="1"/>
  <c r="AB93" i="13" s="1"/>
  <c r="V93" i="13" a="1"/>
  <c r="V93" i="13" s="1"/>
  <c r="AA93" i="13" a="1"/>
  <c r="AA93" i="13" s="1"/>
  <c r="Z93" i="13" a="1"/>
  <c r="Z93" i="13" s="1"/>
  <c r="Y93" i="13" a="1"/>
  <c r="Y93" i="13" s="1"/>
  <c r="X93" i="13" a="1"/>
  <c r="X93" i="13" s="1"/>
  <c r="U93" i="13" a="1"/>
  <c r="U93" i="13" s="1"/>
  <c r="W93" i="13" a="1"/>
  <c r="W93" i="13" s="1"/>
  <c r="O93" i="13" a="1"/>
  <c r="O93" i="13" s="1"/>
  <c r="T93" i="13" a="1"/>
  <c r="T93" i="13" s="1"/>
  <c r="S93" i="13" a="1"/>
  <c r="S93" i="13" s="1"/>
  <c r="N93" i="13" a="1"/>
  <c r="N93" i="13" s="1"/>
  <c r="E93" i="13" a="1"/>
  <c r="E93" i="13" s="1"/>
  <c r="M93" i="13" a="1"/>
  <c r="M93" i="13" s="1"/>
  <c r="L93" i="13" a="1"/>
  <c r="L93" i="13" s="1"/>
  <c r="K93" i="13" a="1"/>
  <c r="K93" i="13" s="1"/>
  <c r="J93" i="13" a="1"/>
  <c r="J93" i="13" s="1"/>
  <c r="D93" i="13"/>
  <c r="F93" i="13" a="1"/>
  <c r="F93" i="13" s="1"/>
  <c r="H93" i="13" a="1"/>
  <c r="H93" i="13" s="1"/>
  <c r="I93" i="13" a="1"/>
  <c r="I93" i="13" s="1"/>
  <c r="G93" i="13" a="1"/>
  <c r="G93" i="13" s="1"/>
  <c r="AZ94" i="3"/>
  <c r="AY94" i="3"/>
  <c r="BA70" i="3"/>
  <c r="AD69" i="13" a="1"/>
  <c r="AD69" i="13" s="1"/>
  <c r="AC69" i="13" a="1"/>
  <c r="AC69" i="13" s="1"/>
  <c r="AB69" i="13" a="1"/>
  <c r="AB69" i="13" s="1"/>
  <c r="X69" i="13" a="1"/>
  <c r="X69" i="13" s="1"/>
  <c r="Z69" i="13" a="1"/>
  <c r="Z69" i="13" s="1"/>
  <c r="AA69" i="13" a="1"/>
  <c r="AA69" i="13" s="1"/>
  <c r="Y69" i="13" a="1"/>
  <c r="Y69" i="13" s="1"/>
  <c r="W69" i="13" a="1"/>
  <c r="W69" i="13" s="1"/>
  <c r="V69" i="13" a="1"/>
  <c r="V69" i="13" s="1"/>
  <c r="O69" i="13" a="1"/>
  <c r="O69" i="13" s="1"/>
  <c r="T69" i="13" a="1"/>
  <c r="T69" i="13" s="1"/>
  <c r="S69" i="13" a="1"/>
  <c r="S69" i="13" s="1"/>
  <c r="U69" i="13" a="1"/>
  <c r="U69" i="13" s="1"/>
  <c r="N69" i="13" a="1"/>
  <c r="N69" i="13" s="1"/>
  <c r="M69" i="13" a="1"/>
  <c r="M69" i="13" s="1"/>
  <c r="J69" i="13" a="1"/>
  <c r="J69" i="13" s="1"/>
  <c r="G69" i="13" a="1"/>
  <c r="G69" i="13" s="1"/>
  <c r="D69" i="13"/>
  <c r="I69" i="13" a="1"/>
  <c r="I69" i="13" s="1"/>
  <c r="H69" i="13" a="1"/>
  <c r="H69" i="13" s="1"/>
  <c r="K69" i="13" a="1"/>
  <c r="K69" i="13" s="1"/>
  <c r="E69" i="13" a="1"/>
  <c r="E69" i="13" s="1"/>
  <c r="L69" i="13" a="1"/>
  <c r="L69" i="13" s="1"/>
  <c r="F69" i="13" a="1"/>
  <c r="F69" i="13" s="1"/>
  <c r="AZ70" i="3"/>
  <c r="BA54" i="3"/>
  <c r="AD53" i="13" a="1"/>
  <c r="AD53" i="13" s="1"/>
  <c r="AC53" i="13" a="1"/>
  <c r="AC53" i="13" s="1"/>
  <c r="X53" i="13" a="1"/>
  <c r="X53" i="13" s="1"/>
  <c r="V53" i="13" a="1"/>
  <c r="V53" i="13" s="1"/>
  <c r="Y53" i="13" a="1"/>
  <c r="Y53" i="13" s="1"/>
  <c r="AB53" i="13" a="1"/>
  <c r="AB53" i="13" s="1"/>
  <c r="Z53" i="13" a="1"/>
  <c r="Z53" i="13" s="1"/>
  <c r="U53" i="13" a="1"/>
  <c r="U53" i="13" s="1"/>
  <c r="AA53" i="13" a="1"/>
  <c r="AA53" i="13" s="1"/>
  <c r="W53" i="13" a="1"/>
  <c r="W53" i="13" s="1"/>
  <c r="S53" i="13" a="1"/>
  <c r="S53" i="13" s="1"/>
  <c r="O53" i="13" a="1"/>
  <c r="O53" i="13" s="1"/>
  <c r="K53" i="13" a="1"/>
  <c r="K53" i="13" s="1"/>
  <c r="T53" i="13" a="1"/>
  <c r="T53" i="13" s="1"/>
  <c r="N53" i="13" a="1"/>
  <c r="N53" i="13" s="1"/>
  <c r="M53" i="13" a="1"/>
  <c r="M53" i="13" s="1"/>
  <c r="G53" i="13" a="1"/>
  <c r="G53" i="13" s="1"/>
  <c r="J53" i="13" a="1"/>
  <c r="J53" i="13" s="1"/>
  <c r="E53" i="13" a="1"/>
  <c r="E53" i="13" s="1"/>
  <c r="I53" i="13" a="1"/>
  <c r="I53" i="13" s="1"/>
  <c r="H53" i="13" a="1"/>
  <c r="H53" i="13" s="1"/>
  <c r="D53" i="13"/>
  <c r="F53" i="13" a="1"/>
  <c r="F53" i="13" s="1"/>
  <c r="L53" i="13" a="1"/>
  <c r="L53" i="13" s="1"/>
  <c r="AZ54" i="3"/>
  <c r="BA38" i="3"/>
  <c r="AD37" i="13" a="1"/>
  <c r="AD37" i="13" s="1"/>
  <c r="AC37" i="13" a="1"/>
  <c r="AC37" i="13" s="1"/>
  <c r="AA37" i="13" a="1"/>
  <c r="AA37" i="13" s="1"/>
  <c r="AB37" i="13" a="1"/>
  <c r="AB37" i="13" s="1"/>
  <c r="Y37" i="13" a="1"/>
  <c r="Y37" i="13" s="1"/>
  <c r="X37" i="13" a="1"/>
  <c r="X37" i="13" s="1"/>
  <c r="Z37" i="13" a="1"/>
  <c r="Z37" i="13" s="1"/>
  <c r="W37" i="13" a="1"/>
  <c r="W37" i="13" s="1"/>
  <c r="V37" i="13" a="1"/>
  <c r="V37" i="13" s="1"/>
  <c r="T37" i="13" a="1"/>
  <c r="T37" i="13" s="1"/>
  <c r="U37" i="13" a="1"/>
  <c r="U37" i="13" s="1"/>
  <c r="S37" i="13" a="1"/>
  <c r="S37" i="13" s="1"/>
  <c r="K37" i="13" a="1"/>
  <c r="K37" i="13" s="1"/>
  <c r="O37" i="13" a="1"/>
  <c r="O37" i="13" s="1"/>
  <c r="N37" i="13" a="1"/>
  <c r="N37" i="13" s="1"/>
  <c r="M37" i="13" a="1"/>
  <c r="M37" i="13" s="1"/>
  <c r="J37" i="13" a="1"/>
  <c r="J37" i="13" s="1"/>
  <c r="F37" i="13" a="1"/>
  <c r="F37" i="13" s="1"/>
  <c r="L37" i="13" a="1"/>
  <c r="L37" i="13" s="1"/>
  <c r="H37" i="13" a="1"/>
  <c r="H37" i="13" s="1"/>
  <c r="D37" i="13"/>
  <c r="I37" i="13" a="1"/>
  <c r="I37" i="13" s="1"/>
  <c r="E37" i="13" a="1"/>
  <c r="E37" i="13" s="1"/>
  <c r="G37" i="13" a="1"/>
  <c r="G37" i="13" s="1"/>
  <c r="AZ38" i="3"/>
  <c r="AC13" i="13" a="1"/>
  <c r="AC13" i="13" s="1"/>
  <c r="AD13" i="13" a="1"/>
  <c r="AD13" i="13" s="1"/>
  <c r="AB13" i="13" a="1"/>
  <c r="AB13" i="13" s="1"/>
  <c r="AA13" i="13" a="1"/>
  <c r="AA13" i="13" s="1"/>
  <c r="Z13" i="13" a="1"/>
  <c r="Z13" i="13" s="1"/>
  <c r="W13" i="13" a="1"/>
  <c r="W13" i="13" s="1"/>
  <c r="Y13" i="13" a="1"/>
  <c r="Y13" i="13" s="1"/>
  <c r="U13" i="13" a="1"/>
  <c r="U13" i="13" s="1"/>
  <c r="X13" i="13" a="1"/>
  <c r="X13" i="13" s="1"/>
  <c r="T13" i="13" a="1"/>
  <c r="T13" i="13" s="1"/>
  <c r="V13" i="13" a="1"/>
  <c r="V13" i="13" s="1"/>
  <c r="O13" i="13" a="1"/>
  <c r="O13" i="13" s="1"/>
  <c r="S13" i="13" a="1"/>
  <c r="S13" i="13" s="1"/>
  <c r="L13" i="13" a="1"/>
  <c r="L13" i="13" s="1"/>
  <c r="N13" i="13" a="1"/>
  <c r="N13" i="13" s="1"/>
  <c r="K13" i="13" a="1"/>
  <c r="K13" i="13" s="1"/>
  <c r="G13" i="13" a="1"/>
  <c r="G13" i="13" s="1"/>
  <c r="I13" i="13" a="1"/>
  <c r="I13" i="13" s="1"/>
  <c r="M13" i="13" a="1"/>
  <c r="M13" i="13" s="1"/>
  <c r="J13" i="13" a="1"/>
  <c r="J13" i="13" s="1"/>
  <c r="E13" i="13" a="1"/>
  <c r="E13" i="13" s="1"/>
  <c r="D13" i="13"/>
  <c r="H13" i="13" a="1"/>
  <c r="H13" i="13" s="1"/>
  <c r="F13" i="13" a="1"/>
  <c r="F13" i="13" s="1"/>
  <c r="AT13" i="13"/>
  <c r="AU13" i="13"/>
  <c r="AZ14" i="3" s="1"/>
  <c r="BA197" i="3"/>
  <c r="AD196" i="13" a="1"/>
  <c r="AD196" i="13" s="1"/>
  <c r="AC196" i="13" a="1"/>
  <c r="AC196" i="13" s="1"/>
  <c r="AB196" i="13" a="1"/>
  <c r="AB196" i="13" s="1"/>
  <c r="AA196" i="13" a="1"/>
  <c r="AA196" i="13" s="1"/>
  <c r="Z196" i="13" a="1"/>
  <c r="Z196" i="13" s="1"/>
  <c r="U196" i="13" a="1"/>
  <c r="U196" i="13" s="1"/>
  <c r="X196" i="13" a="1"/>
  <c r="X196" i="13" s="1"/>
  <c r="W196" i="13" a="1"/>
  <c r="W196" i="13" s="1"/>
  <c r="S196" i="13" a="1"/>
  <c r="S196" i="13" s="1"/>
  <c r="M196" i="13" a="1"/>
  <c r="M196" i="13" s="1"/>
  <c r="V196" i="13" a="1"/>
  <c r="V196" i="13" s="1"/>
  <c r="O196" i="13" a="1"/>
  <c r="O196" i="13" s="1"/>
  <c r="Y196" i="13" a="1"/>
  <c r="Y196" i="13" s="1"/>
  <c r="T196" i="13" a="1"/>
  <c r="T196" i="13" s="1"/>
  <c r="L196" i="13" a="1"/>
  <c r="L196" i="13" s="1"/>
  <c r="N196" i="13" a="1"/>
  <c r="N196" i="13" s="1"/>
  <c r="K196" i="13" a="1"/>
  <c r="K196" i="13" s="1"/>
  <c r="G196" i="13" a="1"/>
  <c r="G196" i="13" s="1"/>
  <c r="E196" i="13" a="1"/>
  <c r="E196" i="13" s="1"/>
  <c r="D196" i="13"/>
  <c r="F196" i="13" a="1"/>
  <c r="F196" i="13" s="1"/>
  <c r="I196" i="13" a="1"/>
  <c r="I196" i="13" s="1"/>
  <c r="J196" i="13" a="1"/>
  <c r="J196" i="13" s="1"/>
  <c r="H196" i="13" a="1"/>
  <c r="H196" i="13" s="1"/>
  <c r="AZ197" i="3"/>
  <c r="BA189" i="3"/>
  <c r="AD188" i="13" a="1"/>
  <c r="AD188" i="13" s="1"/>
  <c r="AB188" i="13" a="1"/>
  <c r="AB188" i="13" s="1"/>
  <c r="AC188" i="13" a="1"/>
  <c r="AC188" i="13" s="1"/>
  <c r="X188" i="13" a="1"/>
  <c r="X188" i="13" s="1"/>
  <c r="AA188" i="13" a="1"/>
  <c r="AA188" i="13" s="1"/>
  <c r="W188" i="13" a="1"/>
  <c r="W188" i="13" s="1"/>
  <c r="Z188" i="13" a="1"/>
  <c r="Z188" i="13" s="1"/>
  <c r="Y188" i="13" a="1"/>
  <c r="Y188" i="13" s="1"/>
  <c r="S188" i="13" a="1"/>
  <c r="S188" i="13" s="1"/>
  <c r="M188" i="13" a="1"/>
  <c r="M188" i="13" s="1"/>
  <c r="T188" i="13" a="1"/>
  <c r="T188" i="13" s="1"/>
  <c r="O188" i="13" a="1"/>
  <c r="O188" i="13" s="1"/>
  <c r="U188" i="13" a="1"/>
  <c r="U188" i="13" s="1"/>
  <c r="V188" i="13" a="1"/>
  <c r="V188" i="13" s="1"/>
  <c r="F188" i="13" a="1"/>
  <c r="F188" i="13" s="1"/>
  <c r="K188" i="13" a="1"/>
  <c r="K188" i="13" s="1"/>
  <c r="L188" i="13" a="1"/>
  <c r="L188" i="13" s="1"/>
  <c r="N188" i="13" a="1"/>
  <c r="N188" i="13" s="1"/>
  <c r="J188" i="13" a="1"/>
  <c r="J188" i="13" s="1"/>
  <c r="D188" i="13"/>
  <c r="E188" i="13" a="1"/>
  <c r="E188" i="13" s="1"/>
  <c r="H188" i="13" a="1"/>
  <c r="H188" i="13" s="1"/>
  <c r="I188" i="13" a="1"/>
  <c r="I188" i="13" s="1"/>
  <c r="G188" i="13" a="1"/>
  <c r="G188" i="13" s="1"/>
  <c r="AY189" i="3"/>
  <c r="AZ189" i="3"/>
  <c r="BA181" i="3"/>
  <c r="AD180" i="13" a="1"/>
  <c r="AD180" i="13" s="1"/>
  <c r="AC180" i="13" a="1"/>
  <c r="AC180" i="13" s="1"/>
  <c r="X180" i="13" a="1"/>
  <c r="X180" i="13" s="1"/>
  <c r="AA180" i="13" a="1"/>
  <c r="AA180" i="13" s="1"/>
  <c r="AB180" i="13" a="1"/>
  <c r="AB180" i="13" s="1"/>
  <c r="Z180" i="13" a="1"/>
  <c r="Z180" i="13" s="1"/>
  <c r="W180" i="13" a="1"/>
  <c r="W180" i="13" s="1"/>
  <c r="V180" i="13" a="1"/>
  <c r="V180" i="13" s="1"/>
  <c r="Y180" i="13" a="1"/>
  <c r="Y180" i="13" s="1"/>
  <c r="S180" i="13" a="1"/>
  <c r="S180" i="13" s="1"/>
  <c r="U180" i="13" a="1"/>
  <c r="U180" i="13" s="1"/>
  <c r="O180" i="13" a="1"/>
  <c r="O180" i="13" s="1"/>
  <c r="T180" i="13" a="1"/>
  <c r="T180" i="13" s="1"/>
  <c r="M180" i="13" a="1"/>
  <c r="M180" i="13" s="1"/>
  <c r="L180" i="13" a="1"/>
  <c r="L180" i="13" s="1"/>
  <c r="F180" i="13" a="1"/>
  <c r="F180" i="13" s="1"/>
  <c r="H180" i="13" a="1"/>
  <c r="H180" i="13" s="1"/>
  <c r="N180" i="13" a="1"/>
  <c r="N180" i="13" s="1"/>
  <c r="K180" i="13" a="1"/>
  <c r="K180" i="13" s="1"/>
  <c r="J180" i="13" a="1"/>
  <c r="J180" i="13" s="1"/>
  <c r="D180" i="13"/>
  <c r="G180" i="13" a="1"/>
  <c r="G180" i="13" s="1"/>
  <c r="E180" i="13" a="1"/>
  <c r="E180" i="13" s="1"/>
  <c r="I180" i="13" a="1"/>
  <c r="I180" i="13" s="1"/>
  <c r="AZ181" i="3"/>
  <c r="BA173" i="3"/>
  <c r="AD172" i="13" a="1"/>
  <c r="AD172" i="13" s="1"/>
  <c r="AC172" i="13" a="1"/>
  <c r="AC172" i="13" s="1"/>
  <c r="AB172" i="13" a="1"/>
  <c r="AB172" i="13" s="1"/>
  <c r="AA172" i="13" a="1"/>
  <c r="AA172" i="13" s="1"/>
  <c r="Z172" i="13" a="1"/>
  <c r="Z172" i="13" s="1"/>
  <c r="X172" i="13" a="1"/>
  <c r="X172" i="13" s="1"/>
  <c r="T172" i="13" a="1"/>
  <c r="T172" i="13" s="1"/>
  <c r="S172" i="13" a="1"/>
  <c r="S172" i="13" s="1"/>
  <c r="W172" i="13" a="1"/>
  <c r="W172" i="13" s="1"/>
  <c r="Y172" i="13" a="1"/>
  <c r="Y172" i="13" s="1"/>
  <c r="O172" i="13" a="1"/>
  <c r="O172" i="13" s="1"/>
  <c r="U172" i="13" a="1"/>
  <c r="U172" i="13" s="1"/>
  <c r="V172" i="13" a="1"/>
  <c r="V172" i="13" s="1"/>
  <c r="M172" i="13" a="1"/>
  <c r="M172" i="13" s="1"/>
  <c r="H172" i="13" a="1"/>
  <c r="H172" i="13" s="1"/>
  <c r="G172" i="13" a="1"/>
  <c r="G172" i="13" s="1"/>
  <c r="K172" i="13" a="1"/>
  <c r="K172" i="13" s="1"/>
  <c r="L172" i="13" a="1"/>
  <c r="L172" i="13" s="1"/>
  <c r="N172" i="13" a="1"/>
  <c r="N172" i="13" s="1"/>
  <c r="J172" i="13" a="1"/>
  <c r="J172" i="13" s="1"/>
  <c r="D172" i="13"/>
  <c r="F172" i="13" a="1"/>
  <c r="F172" i="13" s="1"/>
  <c r="I172" i="13" a="1"/>
  <c r="I172" i="13" s="1"/>
  <c r="E172" i="13" a="1"/>
  <c r="E172" i="13" s="1"/>
  <c r="AZ173" i="3"/>
  <c r="BA165" i="3"/>
  <c r="AD164" i="13" a="1"/>
  <c r="AD164" i="13" s="1"/>
  <c r="AC164" i="13" a="1"/>
  <c r="AC164" i="13" s="1"/>
  <c r="AB164" i="13" a="1"/>
  <c r="AB164" i="13" s="1"/>
  <c r="W164" i="13" a="1"/>
  <c r="W164" i="13" s="1"/>
  <c r="Z164" i="13" a="1"/>
  <c r="Z164" i="13" s="1"/>
  <c r="X164" i="13" a="1"/>
  <c r="X164" i="13" s="1"/>
  <c r="AA164" i="13" a="1"/>
  <c r="AA164" i="13" s="1"/>
  <c r="V164" i="13" a="1"/>
  <c r="V164" i="13" s="1"/>
  <c r="S164" i="13" a="1"/>
  <c r="S164" i="13" s="1"/>
  <c r="T164" i="13" a="1"/>
  <c r="T164" i="13" s="1"/>
  <c r="O164" i="13" a="1"/>
  <c r="O164" i="13" s="1"/>
  <c r="Y164" i="13" a="1"/>
  <c r="Y164" i="13" s="1"/>
  <c r="U164" i="13" a="1"/>
  <c r="U164" i="13" s="1"/>
  <c r="M164" i="13" a="1"/>
  <c r="M164" i="13" s="1"/>
  <c r="H164" i="13" a="1"/>
  <c r="H164" i="13" s="1"/>
  <c r="G164" i="13" a="1"/>
  <c r="G164" i="13" s="1"/>
  <c r="N164" i="13" a="1"/>
  <c r="N164" i="13" s="1"/>
  <c r="K164" i="13" a="1"/>
  <c r="K164" i="13" s="1"/>
  <c r="J164" i="13" a="1"/>
  <c r="J164" i="13" s="1"/>
  <c r="D164" i="13"/>
  <c r="I164" i="13" a="1"/>
  <c r="I164" i="13" s="1"/>
  <c r="L164" i="13" a="1"/>
  <c r="L164" i="13" s="1"/>
  <c r="F164" i="13" a="1"/>
  <c r="F164" i="13" s="1"/>
  <c r="E164" i="13" a="1"/>
  <c r="E164" i="13" s="1"/>
  <c r="AZ165" i="3"/>
  <c r="BA157" i="3"/>
  <c r="AD156" i="13" a="1"/>
  <c r="AD156" i="13" s="1"/>
  <c r="AC156" i="13" a="1"/>
  <c r="AC156" i="13" s="1"/>
  <c r="AB156" i="13" a="1"/>
  <c r="AB156" i="13" s="1"/>
  <c r="AA156" i="13" a="1"/>
  <c r="AA156" i="13" s="1"/>
  <c r="Z156" i="13" a="1"/>
  <c r="Z156" i="13" s="1"/>
  <c r="W156" i="13" a="1"/>
  <c r="W156" i="13" s="1"/>
  <c r="Y156" i="13" a="1"/>
  <c r="Y156" i="13" s="1"/>
  <c r="U156" i="13" a="1"/>
  <c r="U156" i="13" s="1"/>
  <c r="S156" i="13" a="1"/>
  <c r="S156" i="13" s="1"/>
  <c r="X156" i="13" a="1"/>
  <c r="X156" i="13" s="1"/>
  <c r="V156" i="13" a="1"/>
  <c r="V156" i="13" s="1"/>
  <c r="T156" i="13" a="1"/>
  <c r="T156" i="13" s="1"/>
  <c r="O156" i="13" a="1"/>
  <c r="O156" i="13" s="1"/>
  <c r="M156" i="13" a="1"/>
  <c r="M156" i="13" s="1"/>
  <c r="F156" i="13" a="1"/>
  <c r="F156" i="13" s="1"/>
  <c r="K156" i="13" a="1"/>
  <c r="K156" i="13" s="1"/>
  <c r="L156" i="13" a="1"/>
  <c r="L156" i="13" s="1"/>
  <c r="N156" i="13" a="1"/>
  <c r="N156" i="13" s="1"/>
  <c r="J156" i="13" a="1"/>
  <c r="J156" i="13" s="1"/>
  <c r="H156" i="13" a="1"/>
  <c r="H156" i="13" s="1"/>
  <c r="D156" i="13"/>
  <c r="E156" i="13" a="1"/>
  <c r="E156" i="13" s="1"/>
  <c r="G156" i="13" a="1"/>
  <c r="G156" i="13" s="1"/>
  <c r="I156" i="13" a="1"/>
  <c r="I156" i="13" s="1"/>
  <c r="AZ157" i="3"/>
  <c r="BA149" i="3"/>
  <c r="AD148" i="13" a="1"/>
  <c r="AD148" i="13" s="1"/>
  <c r="AA148" i="13" a="1"/>
  <c r="AA148" i="13" s="1"/>
  <c r="AC148" i="13" a="1"/>
  <c r="AC148" i="13" s="1"/>
  <c r="Z148" i="13" a="1"/>
  <c r="Z148" i="13" s="1"/>
  <c r="AB148" i="13" a="1"/>
  <c r="AB148" i="13" s="1"/>
  <c r="X148" i="13" a="1"/>
  <c r="X148" i="13" s="1"/>
  <c r="U148" i="13" a="1"/>
  <c r="U148" i="13" s="1"/>
  <c r="W148" i="13" a="1"/>
  <c r="W148" i="13" s="1"/>
  <c r="Y148" i="13" a="1"/>
  <c r="Y148" i="13" s="1"/>
  <c r="V148" i="13" a="1"/>
  <c r="V148" i="13" s="1"/>
  <c r="S148" i="13" a="1"/>
  <c r="S148" i="13" s="1"/>
  <c r="O148" i="13" a="1"/>
  <c r="O148" i="13" s="1"/>
  <c r="T148" i="13" a="1"/>
  <c r="T148" i="13" s="1"/>
  <c r="M148" i="13" a="1"/>
  <c r="M148" i="13" s="1"/>
  <c r="N148" i="13" a="1"/>
  <c r="N148" i="13" s="1"/>
  <c r="K148" i="13" a="1"/>
  <c r="K148" i="13" s="1"/>
  <c r="L148" i="13" a="1"/>
  <c r="L148" i="13" s="1"/>
  <c r="J148" i="13" a="1"/>
  <c r="J148" i="13" s="1"/>
  <c r="H148" i="13" a="1"/>
  <c r="H148" i="13" s="1"/>
  <c r="G148" i="13" a="1"/>
  <c r="G148" i="13" s="1"/>
  <c r="F148" i="13" a="1"/>
  <c r="F148" i="13" s="1"/>
  <c r="D148" i="13"/>
  <c r="E148" i="13" a="1"/>
  <c r="E148" i="13" s="1"/>
  <c r="I148" i="13" a="1"/>
  <c r="I148" i="13" s="1"/>
  <c r="AZ149" i="3"/>
  <c r="AY149" i="3"/>
  <c r="BA141" i="3"/>
  <c r="AD140" i="13" a="1"/>
  <c r="AD140" i="13" s="1"/>
  <c r="AC140" i="13" a="1"/>
  <c r="AC140" i="13" s="1"/>
  <c r="Z140" i="13" a="1"/>
  <c r="Z140" i="13" s="1"/>
  <c r="AB140" i="13" a="1"/>
  <c r="AB140" i="13" s="1"/>
  <c r="AA140" i="13" a="1"/>
  <c r="AA140" i="13" s="1"/>
  <c r="V140" i="13" a="1"/>
  <c r="V140" i="13" s="1"/>
  <c r="S140" i="13" a="1"/>
  <c r="S140" i="13" s="1"/>
  <c r="X140" i="13" a="1"/>
  <c r="X140" i="13" s="1"/>
  <c r="Y140" i="13" a="1"/>
  <c r="Y140" i="13" s="1"/>
  <c r="W140" i="13" a="1"/>
  <c r="W140" i="13" s="1"/>
  <c r="U140" i="13" a="1"/>
  <c r="U140" i="13" s="1"/>
  <c r="O140" i="13" a="1"/>
  <c r="O140" i="13" s="1"/>
  <c r="T140" i="13" a="1"/>
  <c r="T140" i="13" s="1"/>
  <c r="M140" i="13" a="1"/>
  <c r="M140" i="13" s="1"/>
  <c r="L140" i="13" a="1"/>
  <c r="L140" i="13" s="1"/>
  <c r="K140" i="13" a="1"/>
  <c r="K140" i="13" s="1"/>
  <c r="J140" i="13" a="1"/>
  <c r="J140" i="13" s="1"/>
  <c r="H140" i="13" a="1"/>
  <c r="H140" i="13" s="1"/>
  <c r="F140" i="13" a="1"/>
  <c r="F140" i="13" s="1"/>
  <c r="N140" i="13" a="1"/>
  <c r="N140" i="13" s="1"/>
  <c r="E140" i="13" a="1"/>
  <c r="E140" i="13" s="1"/>
  <c r="D140" i="13"/>
  <c r="G140" i="13" a="1"/>
  <c r="G140" i="13" s="1"/>
  <c r="I140" i="13" a="1"/>
  <c r="I140" i="13" s="1"/>
  <c r="AZ141" i="3"/>
  <c r="BA133" i="3"/>
  <c r="AD132" i="13" a="1"/>
  <c r="AD132" i="13" s="1"/>
  <c r="AA132" i="13" a="1"/>
  <c r="AA132" i="13" s="1"/>
  <c r="AB132" i="13" a="1"/>
  <c r="AB132" i="13" s="1"/>
  <c r="AC132" i="13" a="1"/>
  <c r="AC132" i="13" s="1"/>
  <c r="Y132" i="13" a="1"/>
  <c r="Y132" i="13" s="1"/>
  <c r="W132" i="13" a="1"/>
  <c r="W132" i="13" s="1"/>
  <c r="T132" i="13" a="1"/>
  <c r="T132" i="13" s="1"/>
  <c r="Z132" i="13" a="1"/>
  <c r="Z132" i="13" s="1"/>
  <c r="S132" i="13" a="1"/>
  <c r="S132" i="13" s="1"/>
  <c r="X132" i="13" a="1"/>
  <c r="X132" i="13" s="1"/>
  <c r="O132" i="13" a="1"/>
  <c r="O132" i="13" s="1"/>
  <c r="U132" i="13" a="1"/>
  <c r="U132" i="13" s="1"/>
  <c r="V132" i="13" a="1"/>
  <c r="V132" i="13" s="1"/>
  <c r="M132" i="13" a="1"/>
  <c r="M132" i="13" s="1"/>
  <c r="N132" i="13" a="1"/>
  <c r="N132" i="13" s="1"/>
  <c r="K132" i="13" a="1"/>
  <c r="K132" i="13" s="1"/>
  <c r="J132" i="13" a="1"/>
  <c r="J132" i="13" s="1"/>
  <c r="F132" i="13" a="1"/>
  <c r="F132" i="13" s="1"/>
  <c r="L132" i="13" a="1"/>
  <c r="L132" i="13" s="1"/>
  <c r="D132" i="13"/>
  <c r="I132" i="13" a="1"/>
  <c r="I132" i="13" s="1"/>
  <c r="H132" i="13" a="1"/>
  <c r="H132" i="13" s="1"/>
  <c r="G132" i="13" a="1"/>
  <c r="G132" i="13" s="1"/>
  <c r="E132" i="13" a="1"/>
  <c r="E132" i="13" s="1"/>
  <c r="AZ133" i="3"/>
  <c r="BA125" i="3"/>
  <c r="AD124" i="13" a="1"/>
  <c r="AD124" i="13" s="1"/>
  <c r="AC124" i="13" a="1"/>
  <c r="AC124" i="13" s="1"/>
  <c r="AB124" i="13" a="1"/>
  <c r="AB124" i="13" s="1"/>
  <c r="AA124" i="13" a="1"/>
  <c r="AA124" i="13" s="1"/>
  <c r="X124" i="13" a="1"/>
  <c r="X124" i="13" s="1"/>
  <c r="W124" i="13" a="1"/>
  <c r="W124" i="13" s="1"/>
  <c r="Z124" i="13" a="1"/>
  <c r="Z124" i="13" s="1"/>
  <c r="S124" i="13" a="1"/>
  <c r="S124" i="13" s="1"/>
  <c r="Y124" i="13" a="1"/>
  <c r="Y124" i="13" s="1"/>
  <c r="V124" i="13" a="1"/>
  <c r="V124" i="13" s="1"/>
  <c r="T124" i="13" a="1"/>
  <c r="T124" i="13" s="1"/>
  <c r="U124" i="13" a="1"/>
  <c r="U124" i="13" s="1"/>
  <c r="M124" i="13" a="1"/>
  <c r="M124" i="13" s="1"/>
  <c r="G124" i="13" a="1"/>
  <c r="G124" i="13" s="1"/>
  <c r="H124" i="13" a="1"/>
  <c r="H124" i="13" s="1"/>
  <c r="L124" i="13" a="1"/>
  <c r="L124" i="13" s="1"/>
  <c r="K124" i="13" a="1"/>
  <c r="K124" i="13" s="1"/>
  <c r="O124" i="13" a="1"/>
  <c r="O124" i="13" s="1"/>
  <c r="J124" i="13" a="1"/>
  <c r="J124" i="13" s="1"/>
  <c r="N124" i="13" a="1"/>
  <c r="N124" i="13" s="1"/>
  <c r="D124" i="13"/>
  <c r="E124" i="13" a="1"/>
  <c r="E124" i="13" s="1"/>
  <c r="I124" i="13" a="1"/>
  <c r="I124" i="13" s="1"/>
  <c r="F124" i="13" a="1"/>
  <c r="F124" i="13" s="1"/>
  <c r="AZ125" i="3"/>
  <c r="BA117" i="3"/>
  <c r="AC116" i="13" a="1"/>
  <c r="AC116" i="13" s="1"/>
  <c r="AD116" i="13" a="1"/>
  <c r="AD116" i="13" s="1"/>
  <c r="AA116" i="13" a="1"/>
  <c r="AA116" i="13" s="1"/>
  <c r="AB116" i="13" a="1"/>
  <c r="AB116" i="13" s="1"/>
  <c r="X116" i="13" a="1"/>
  <c r="X116" i="13" s="1"/>
  <c r="Y116" i="13" a="1"/>
  <c r="Y116" i="13" s="1"/>
  <c r="Z116" i="13" a="1"/>
  <c r="Z116" i="13" s="1"/>
  <c r="W116" i="13" a="1"/>
  <c r="W116" i="13" s="1"/>
  <c r="V116" i="13" a="1"/>
  <c r="V116" i="13" s="1"/>
  <c r="S116" i="13" a="1"/>
  <c r="S116" i="13" s="1"/>
  <c r="T116" i="13" a="1"/>
  <c r="T116" i="13" s="1"/>
  <c r="U116" i="13" a="1"/>
  <c r="U116" i="13" s="1"/>
  <c r="O116" i="13" a="1"/>
  <c r="O116" i="13" s="1"/>
  <c r="H116" i="13" a="1"/>
  <c r="H116" i="13" s="1"/>
  <c r="F116" i="13" a="1"/>
  <c r="F116" i="13" s="1"/>
  <c r="N116" i="13" a="1"/>
  <c r="N116" i="13" s="1"/>
  <c r="K116" i="13" a="1"/>
  <c r="K116" i="13" s="1"/>
  <c r="J116" i="13" a="1"/>
  <c r="J116" i="13" s="1"/>
  <c r="L116" i="13" a="1"/>
  <c r="L116" i="13" s="1"/>
  <c r="D116" i="13"/>
  <c r="I116" i="13" a="1"/>
  <c r="I116" i="13" s="1"/>
  <c r="E116" i="13" a="1"/>
  <c r="E116" i="13" s="1"/>
  <c r="M116" i="13" a="1"/>
  <c r="M116" i="13" s="1"/>
  <c r="G116" i="13" a="1"/>
  <c r="G116" i="13" s="1"/>
  <c r="AZ117" i="3"/>
  <c r="BA109" i="3"/>
  <c r="AC108" i="13" a="1"/>
  <c r="AC108" i="13" s="1"/>
  <c r="AB108" i="13" a="1"/>
  <c r="AB108" i="13" s="1"/>
  <c r="AA108" i="13" a="1"/>
  <c r="AA108" i="13" s="1"/>
  <c r="AD108" i="13" a="1"/>
  <c r="AD108" i="13" s="1"/>
  <c r="W108" i="13" a="1"/>
  <c r="W108" i="13" s="1"/>
  <c r="V108" i="13" a="1"/>
  <c r="V108" i="13" s="1"/>
  <c r="Z108" i="13" a="1"/>
  <c r="Z108" i="13" s="1"/>
  <c r="X108" i="13" a="1"/>
  <c r="X108" i="13" s="1"/>
  <c r="U108" i="13" a="1"/>
  <c r="U108" i="13" s="1"/>
  <c r="S108" i="13" a="1"/>
  <c r="S108" i="13" s="1"/>
  <c r="Y108" i="13" a="1"/>
  <c r="Y108" i="13" s="1"/>
  <c r="T108" i="13" a="1"/>
  <c r="T108" i="13" s="1"/>
  <c r="O108" i="13" a="1"/>
  <c r="O108" i="13" s="1"/>
  <c r="H108" i="13" a="1"/>
  <c r="H108" i="13" s="1"/>
  <c r="L108" i="13" a="1"/>
  <c r="L108" i="13" s="1"/>
  <c r="K108" i="13" a="1"/>
  <c r="K108" i="13" s="1"/>
  <c r="M108" i="13" a="1"/>
  <c r="M108" i="13" s="1"/>
  <c r="J108" i="13" a="1"/>
  <c r="J108" i="13" s="1"/>
  <c r="N108" i="13" a="1"/>
  <c r="N108" i="13" s="1"/>
  <c r="D108" i="13"/>
  <c r="F108" i="13" a="1"/>
  <c r="F108" i="13" s="1"/>
  <c r="I108" i="13" a="1"/>
  <c r="I108" i="13" s="1"/>
  <c r="G108" i="13" a="1"/>
  <c r="G108" i="13" s="1"/>
  <c r="E108" i="13" a="1"/>
  <c r="E108" i="13" s="1"/>
  <c r="AZ109" i="3"/>
  <c r="BA101" i="3"/>
  <c r="AD100" i="13" a="1"/>
  <c r="AD100" i="13" s="1"/>
  <c r="AC100" i="13" a="1"/>
  <c r="AC100" i="13" s="1"/>
  <c r="AB100" i="13" a="1"/>
  <c r="AB100" i="13" s="1"/>
  <c r="AA100" i="13" a="1"/>
  <c r="AA100" i="13" s="1"/>
  <c r="V100" i="13" a="1"/>
  <c r="V100" i="13" s="1"/>
  <c r="Z100" i="13" a="1"/>
  <c r="Z100" i="13" s="1"/>
  <c r="W100" i="13" a="1"/>
  <c r="W100" i="13" s="1"/>
  <c r="U100" i="13" a="1"/>
  <c r="U100" i="13" s="1"/>
  <c r="Y100" i="13" a="1"/>
  <c r="Y100" i="13" s="1"/>
  <c r="S100" i="13" a="1"/>
  <c r="S100" i="13" s="1"/>
  <c r="X100" i="13" a="1"/>
  <c r="X100" i="13" s="1"/>
  <c r="M100" i="13" a="1"/>
  <c r="M100" i="13" s="1"/>
  <c r="T100" i="13" a="1"/>
  <c r="T100" i="13" s="1"/>
  <c r="K100" i="13" a="1"/>
  <c r="K100" i="13" s="1"/>
  <c r="F100" i="13" a="1"/>
  <c r="F100" i="13" s="1"/>
  <c r="E100" i="13" a="1"/>
  <c r="E100" i="13" s="1"/>
  <c r="O100" i="13" a="1"/>
  <c r="O100" i="13" s="1"/>
  <c r="N100" i="13" a="1"/>
  <c r="N100" i="13" s="1"/>
  <c r="J100" i="13" a="1"/>
  <c r="J100" i="13" s="1"/>
  <c r="G100" i="13" a="1"/>
  <c r="G100" i="13" s="1"/>
  <c r="L100" i="13" a="1"/>
  <c r="L100" i="13" s="1"/>
  <c r="H100" i="13" a="1"/>
  <c r="H100" i="13" s="1"/>
  <c r="I100" i="13" a="1"/>
  <c r="I100" i="13" s="1"/>
  <c r="D100" i="13"/>
  <c r="AZ101" i="3"/>
  <c r="AY101" i="3"/>
  <c r="BA93" i="3"/>
  <c r="AD92" i="13" a="1"/>
  <c r="AD92" i="13" s="1"/>
  <c r="AA92" i="13" a="1"/>
  <c r="AA92" i="13" s="1"/>
  <c r="AC92" i="13" a="1"/>
  <c r="AC92" i="13" s="1"/>
  <c r="W92" i="13" a="1"/>
  <c r="W92" i="13" s="1"/>
  <c r="AB92" i="13" a="1"/>
  <c r="AB92" i="13" s="1"/>
  <c r="Z92" i="13" a="1"/>
  <c r="Z92" i="13" s="1"/>
  <c r="Y92" i="13" a="1"/>
  <c r="Y92" i="13" s="1"/>
  <c r="V92" i="13" a="1"/>
  <c r="V92" i="13" s="1"/>
  <c r="S92" i="13" a="1"/>
  <c r="S92" i="13" s="1"/>
  <c r="T92" i="13" a="1"/>
  <c r="T92" i="13" s="1"/>
  <c r="U92" i="13" a="1"/>
  <c r="U92" i="13" s="1"/>
  <c r="N92" i="13" a="1"/>
  <c r="N92" i="13" s="1"/>
  <c r="O92" i="13" a="1"/>
  <c r="O92" i="13" s="1"/>
  <c r="X92" i="13" a="1"/>
  <c r="X92" i="13" s="1"/>
  <c r="K92" i="13" a="1"/>
  <c r="K92" i="13" s="1"/>
  <c r="M92" i="13" a="1"/>
  <c r="M92" i="13" s="1"/>
  <c r="L92" i="13" a="1"/>
  <c r="L92" i="13" s="1"/>
  <c r="J92" i="13" a="1"/>
  <c r="J92" i="13" s="1"/>
  <c r="F92" i="13" a="1"/>
  <c r="F92" i="13" s="1"/>
  <c r="D92" i="13"/>
  <c r="E92" i="13" a="1"/>
  <c r="E92" i="13" s="1"/>
  <c r="H92" i="13" a="1"/>
  <c r="H92" i="13" s="1"/>
  <c r="I92" i="13" a="1"/>
  <c r="I92" i="13" s="1"/>
  <c r="G92" i="13" a="1"/>
  <c r="G92" i="13" s="1"/>
  <c r="AZ93" i="3"/>
  <c r="BA85" i="3"/>
  <c r="AD84" i="13" a="1"/>
  <c r="AD84" i="13" s="1"/>
  <c r="AB84" i="13" a="1"/>
  <c r="AB84" i="13" s="1"/>
  <c r="AC84" i="13" a="1"/>
  <c r="AC84" i="13" s="1"/>
  <c r="AA84" i="13" a="1"/>
  <c r="AA84" i="13" s="1"/>
  <c r="Z84" i="13" a="1"/>
  <c r="Z84" i="13" s="1"/>
  <c r="Y84" i="13" a="1"/>
  <c r="Y84" i="13" s="1"/>
  <c r="V84" i="13" a="1"/>
  <c r="V84" i="13" s="1"/>
  <c r="X84" i="13" a="1"/>
  <c r="X84" i="13" s="1"/>
  <c r="T84" i="13" a="1"/>
  <c r="T84" i="13" s="1"/>
  <c r="W84" i="13" a="1"/>
  <c r="W84" i="13" s="1"/>
  <c r="S84" i="13" a="1"/>
  <c r="S84" i="13" s="1"/>
  <c r="U84" i="13" a="1"/>
  <c r="U84" i="13" s="1"/>
  <c r="O84" i="13" a="1"/>
  <c r="O84" i="13" s="1"/>
  <c r="G84" i="13" a="1"/>
  <c r="G84" i="13" s="1"/>
  <c r="N84" i="13" a="1"/>
  <c r="N84" i="13" s="1"/>
  <c r="J84" i="13" a="1"/>
  <c r="J84" i="13" s="1"/>
  <c r="F84" i="13" a="1"/>
  <c r="F84" i="13" s="1"/>
  <c r="L84" i="13" a="1"/>
  <c r="L84" i="13" s="1"/>
  <c r="K84" i="13" a="1"/>
  <c r="K84" i="13" s="1"/>
  <c r="I84" i="13" a="1"/>
  <c r="I84" i="13" s="1"/>
  <c r="H84" i="13" a="1"/>
  <c r="H84" i="13" s="1"/>
  <c r="M84" i="13" a="1"/>
  <c r="M84" i="13" s="1"/>
  <c r="D84" i="13"/>
  <c r="E84" i="13" a="1"/>
  <c r="E84" i="13" s="1"/>
  <c r="AZ85" i="3"/>
  <c r="AY85" i="3"/>
  <c r="BA77" i="3"/>
  <c r="AD76" i="13" a="1"/>
  <c r="AD76" i="13" s="1"/>
  <c r="AC76" i="13" a="1"/>
  <c r="AC76" i="13" s="1"/>
  <c r="AA76" i="13" a="1"/>
  <c r="AA76" i="13" s="1"/>
  <c r="W76" i="13" a="1"/>
  <c r="W76" i="13" s="1"/>
  <c r="AB76" i="13" a="1"/>
  <c r="AB76" i="13" s="1"/>
  <c r="Z76" i="13" a="1"/>
  <c r="Z76" i="13" s="1"/>
  <c r="Y76" i="13" a="1"/>
  <c r="Y76" i="13" s="1"/>
  <c r="V76" i="13" a="1"/>
  <c r="V76" i="13" s="1"/>
  <c r="T76" i="13" a="1"/>
  <c r="T76" i="13" s="1"/>
  <c r="X76" i="13" a="1"/>
  <c r="X76" i="13" s="1"/>
  <c r="S76" i="13" a="1"/>
  <c r="S76" i="13" s="1"/>
  <c r="U76" i="13" a="1"/>
  <c r="U76" i="13" s="1"/>
  <c r="N76" i="13" a="1"/>
  <c r="N76" i="13" s="1"/>
  <c r="I76" i="13" a="1"/>
  <c r="I76" i="13" s="1"/>
  <c r="L76" i="13" a="1"/>
  <c r="L76" i="13" s="1"/>
  <c r="K76" i="13" a="1"/>
  <c r="K76" i="13" s="1"/>
  <c r="M76" i="13" a="1"/>
  <c r="M76" i="13" s="1"/>
  <c r="J76" i="13" a="1"/>
  <c r="J76" i="13" s="1"/>
  <c r="F76" i="13" a="1"/>
  <c r="F76" i="13" s="1"/>
  <c r="E76" i="13" a="1"/>
  <c r="E76" i="13" s="1"/>
  <c r="D76" i="13"/>
  <c r="G76" i="13" a="1"/>
  <c r="G76" i="13" s="1"/>
  <c r="H76" i="13" a="1"/>
  <c r="H76" i="13" s="1"/>
  <c r="O76" i="13" a="1"/>
  <c r="O76" i="13" s="1"/>
  <c r="AZ77" i="3"/>
  <c r="BA69" i="3"/>
  <c r="AD68" i="13" a="1"/>
  <c r="AD68" i="13" s="1"/>
  <c r="AC68" i="13" a="1"/>
  <c r="AC68" i="13" s="1"/>
  <c r="AB68" i="13" a="1"/>
  <c r="AB68" i="13" s="1"/>
  <c r="AA68" i="13" a="1"/>
  <c r="AA68" i="13" s="1"/>
  <c r="Z68" i="13" a="1"/>
  <c r="Z68" i="13" s="1"/>
  <c r="Y68" i="13" a="1"/>
  <c r="Y68" i="13" s="1"/>
  <c r="W68" i="13" a="1"/>
  <c r="W68" i="13" s="1"/>
  <c r="S68" i="13" a="1"/>
  <c r="S68" i="13" s="1"/>
  <c r="X68" i="13" a="1"/>
  <c r="X68" i="13" s="1"/>
  <c r="T68" i="13" a="1"/>
  <c r="T68" i="13" s="1"/>
  <c r="U68" i="13" a="1"/>
  <c r="U68" i="13" s="1"/>
  <c r="V68" i="13" a="1"/>
  <c r="V68" i="13" s="1"/>
  <c r="E68" i="13" a="1"/>
  <c r="E68" i="13" s="1"/>
  <c r="I68" i="13" a="1"/>
  <c r="I68" i="13" s="1"/>
  <c r="N68" i="13" a="1"/>
  <c r="N68" i="13" s="1"/>
  <c r="J68" i="13" a="1"/>
  <c r="J68" i="13" s="1"/>
  <c r="O68" i="13" a="1"/>
  <c r="O68" i="13" s="1"/>
  <c r="L68" i="13" a="1"/>
  <c r="L68" i="13" s="1"/>
  <c r="K68" i="13" a="1"/>
  <c r="K68" i="13" s="1"/>
  <c r="G68" i="13" a="1"/>
  <c r="G68" i="13" s="1"/>
  <c r="M68" i="13" a="1"/>
  <c r="M68" i="13" s="1"/>
  <c r="H68" i="13" a="1"/>
  <c r="H68" i="13" s="1"/>
  <c r="D68" i="13"/>
  <c r="F68" i="13" a="1"/>
  <c r="F68" i="13" s="1"/>
  <c r="AZ69" i="3"/>
  <c r="BA61" i="3"/>
  <c r="AC60" i="13" a="1"/>
  <c r="AC60" i="13" s="1"/>
  <c r="AD60" i="13" a="1"/>
  <c r="AD60" i="13" s="1"/>
  <c r="AB60" i="13" a="1"/>
  <c r="AB60" i="13" s="1"/>
  <c r="W60" i="13" a="1"/>
  <c r="W60" i="13" s="1"/>
  <c r="V60" i="13" a="1"/>
  <c r="V60" i="13" s="1"/>
  <c r="Y60" i="13" a="1"/>
  <c r="Y60" i="13" s="1"/>
  <c r="AA60" i="13" a="1"/>
  <c r="AA60" i="13" s="1"/>
  <c r="U60" i="13" a="1"/>
  <c r="U60" i="13" s="1"/>
  <c r="S60" i="13" a="1"/>
  <c r="S60" i="13" s="1"/>
  <c r="K60" i="13" a="1"/>
  <c r="K60" i="13" s="1"/>
  <c r="Z60" i="13" a="1"/>
  <c r="Z60" i="13" s="1"/>
  <c r="X60" i="13" a="1"/>
  <c r="X60" i="13" s="1"/>
  <c r="T60" i="13" a="1"/>
  <c r="T60" i="13" s="1"/>
  <c r="N60" i="13" a="1"/>
  <c r="N60" i="13" s="1"/>
  <c r="I60" i="13" a="1"/>
  <c r="I60" i="13" s="1"/>
  <c r="H60" i="13" a="1"/>
  <c r="H60" i="13" s="1"/>
  <c r="F60" i="13" a="1"/>
  <c r="F60" i="13" s="1"/>
  <c r="L60" i="13" a="1"/>
  <c r="L60" i="13" s="1"/>
  <c r="M60" i="13" a="1"/>
  <c r="M60" i="13" s="1"/>
  <c r="O60" i="13" a="1"/>
  <c r="O60" i="13" s="1"/>
  <c r="J60" i="13" a="1"/>
  <c r="J60" i="13" s="1"/>
  <c r="G60" i="13" a="1"/>
  <c r="G60" i="13" s="1"/>
  <c r="E60" i="13" a="1"/>
  <c r="E60" i="13" s="1"/>
  <c r="D60" i="13"/>
  <c r="AZ61" i="3"/>
  <c r="BA53" i="3"/>
  <c r="AD52" i="13" a="1"/>
  <c r="AD52" i="13" s="1"/>
  <c r="AB52" i="13" a="1"/>
  <c r="AB52" i="13" s="1"/>
  <c r="AC52" i="13" a="1"/>
  <c r="AC52" i="13" s="1"/>
  <c r="AA52" i="13" a="1"/>
  <c r="AA52" i="13" s="1"/>
  <c r="V52" i="13" a="1"/>
  <c r="V52" i="13" s="1"/>
  <c r="Y52" i="13" a="1"/>
  <c r="Y52" i="13" s="1"/>
  <c r="Z52" i="13" a="1"/>
  <c r="Z52" i="13" s="1"/>
  <c r="U52" i="13" a="1"/>
  <c r="U52" i="13" s="1"/>
  <c r="X52" i="13" a="1"/>
  <c r="X52" i="13" s="1"/>
  <c r="W52" i="13" a="1"/>
  <c r="W52" i="13" s="1"/>
  <c r="S52" i="13" a="1"/>
  <c r="S52" i="13" s="1"/>
  <c r="K52" i="13" a="1"/>
  <c r="K52" i="13" s="1"/>
  <c r="T52" i="13" a="1"/>
  <c r="T52" i="13" s="1"/>
  <c r="I52" i="13" a="1"/>
  <c r="I52" i="13" s="1"/>
  <c r="H52" i="13" a="1"/>
  <c r="H52" i="13" s="1"/>
  <c r="O52" i="13" a="1"/>
  <c r="O52" i="13" s="1"/>
  <c r="N52" i="13" a="1"/>
  <c r="N52" i="13" s="1"/>
  <c r="J52" i="13" a="1"/>
  <c r="J52" i="13" s="1"/>
  <c r="E52" i="13" a="1"/>
  <c r="E52" i="13" s="1"/>
  <c r="L52" i="13" a="1"/>
  <c r="L52" i="13" s="1"/>
  <c r="F52" i="13" a="1"/>
  <c r="F52" i="13" s="1"/>
  <c r="M52" i="13" a="1"/>
  <c r="M52" i="13" s="1"/>
  <c r="D52" i="13"/>
  <c r="G52" i="13" a="1"/>
  <c r="G52" i="13" s="1"/>
  <c r="AZ53" i="3"/>
  <c r="BA45" i="3"/>
  <c r="AC44" i="13" a="1"/>
  <c r="AC44" i="13" s="1"/>
  <c r="AD44" i="13" a="1"/>
  <c r="AD44" i="13" s="1"/>
  <c r="AB44" i="13" a="1"/>
  <c r="AB44" i="13" s="1"/>
  <c r="Y44" i="13" a="1"/>
  <c r="Y44" i="13" s="1"/>
  <c r="AA44" i="13" a="1"/>
  <c r="AA44" i="13" s="1"/>
  <c r="Z44" i="13" a="1"/>
  <c r="Z44" i="13" s="1"/>
  <c r="V44" i="13" a="1"/>
  <c r="V44" i="13" s="1"/>
  <c r="O44" i="13" a="1"/>
  <c r="O44" i="13" s="1"/>
  <c r="X44" i="13" a="1"/>
  <c r="X44" i="13" s="1"/>
  <c r="W44" i="13" a="1"/>
  <c r="W44" i="13" s="1"/>
  <c r="U44" i="13" a="1"/>
  <c r="U44" i="13" s="1"/>
  <c r="K44" i="13" a="1"/>
  <c r="K44" i="13" s="1"/>
  <c r="L44" i="13" a="1"/>
  <c r="L44" i="13" s="1"/>
  <c r="T44" i="13" a="1"/>
  <c r="T44" i="13" s="1"/>
  <c r="S44" i="13" a="1"/>
  <c r="S44" i="13" s="1"/>
  <c r="N44" i="13" a="1"/>
  <c r="N44" i="13" s="1"/>
  <c r="I44" i="13" a="1"/>
  <c r="I44" i="13" s="1"/>
  <c r="M44" i="13" a="1"/>
  <c r="M44" i="13" s="1"/>
  <c r="J44" i="13" a="1"/>
  <c r="J44" i="13" s="1"/>
  <c r="F44" i="13" a="1"/>
  <c r="F44" i="13" s="1"/>
  <c r="G44" i="13" a="1"/>
  <c r="G44" i="13" s="1"/>
  <c r="D44" i="13"/>
  <c r="H44" i="13" a="1"/>
  <c r="H44" i="13" s="1"/>
  <c r="E44" i="13" a="1"/>
  <c r="E44" i="13" s="1"/>
  <c r="AZ45" i="3"/>
  <c r="BA37" i="3"/>
  <c r="AD36" i="13" a="1"/>
  <c r="AD36" i="13" s="1"/>
  <c r="AB36" i="13" a="1"/>
  <c r="AB36" i="13" s="1"/>
  <c r="AC36" i="13" a="1"/>
  <c r="AC36" i="13" s="1"/>
  <c r="AA36" i="13" a="1"/>
  <c r="AA36" i="13" s="1"/>
  <c r="Z36" i="13" a="1"/>
  <c r="Z36" i="13" s="1"/>
  <c r="V36" i="13" a="1"/>
  <c r="V36" i="13" s="1"/>
  <c r="Y36" i="13" a="1"/>
  <c r="Y36" i="13" s="1"/>
  <c r="T36" i="13" a="1"/>
  <c r="T36" i="13" s="1"/>
  <c r="S36" i="13" a="1"/>
  <c r="S36" i="13" s="1"/>
  <c r="O36" i="13" a="1"/>
  <c r="O36" i="13" s="1"/>
  <c r="X36" i="13" a="1"/>
  <c r="X36" i="13" s="1"/>
  <c r="K36" i="13" a="1"/>
  <c r="K36" i="13" s="1"/>
  <c r="L36" i="13" a="1"/>
  <c r="L36" i="13" s="1"/>
  <c r="W36" i="13" a="1"/>
  <c r="W36" i="13" s="1"/>
  <c r="U36" i="13" a="1"/>
  <c r="U36" i="13" s="1"/>
  <c r="I36" i="13" a="1"/>
  <c r="I36" i="13" s="1"/>
  <c r="E36" i="13" a="1"/>
  <c r="E36" i="13" s="1"/>
  <c r="N36" i="13" a="1"/>
  <c r="N36" i="13" s="1"/>
  <c r="J36" i="13" a="1"/>
  <c r="J36" i="13" s="1"/>
  <c r="H36" i="13" a="1"/>
  <c r="H36" i="13" s="1"/>
  <c r="F36" i="13" a="1"/>
  <c r="F36" i="13" s="1"/>
  <c r="D36" i="13"/>
  <c r="G36" i="13" a="1"/>
  <c r="G36" i="13" s="1"/>
  <c r="M36" i="13" a="1"/>
  <c r="M36" i="13" s="1"/>
  <c r="AZ37" i="3"/>
  <c r="BA29" i="3"/>
  <c r="AC28" i="13" a="1"/>
  <c r="AC28" i="13" s="1"/>
  <c r="AD28" i="13" a="1"/>
  <c r="AD28" i="13" s="1"/>
  <c r="AB28" i="13" a="1"/>
  <c r="AB28" i="13" s="1"/>
  <c r="W28" i="13" a="1"/>
  <c r="W28" i="13" s="1"/>
  <c r="Z28" i="13" a="1"/>
  <c r="Z28" i="13" s="1"/>
  <c r="AA28" i="13" a="1"/>
  <c r="AA28" i="13" s="1"/>
  <c r="Y28" i="13" a="1"/>
  <c r="Y28" i="13" s="1"/>
  <c r="O28" i="13" a="1"/>
  <c r="O28" i="13" s="1"/>
  <c r="T28" i="13" a="1"/>
  <c r="T28" i="13" s="1"/>
  <c r="S28" i="13" a="1"/>
  <c r="S28" i="13" s="1"/>
  <c r="X28" i="13" a="1"/>
  <c r="X28" i="13" s="1"/>
  <c r="L28" i="13" a="1"/>
  <c r="L28" i="13" s="1"/>
  <c r="V28" i="13" a="1"/>
  <c r="V28" i="13" s="1"/>
  <c r="U28" i="13" a="1"/>
  <c r="U28" i="13" s="1"/>
  <c r="N28" i="13" a="1"/>
  <c r="N28" i="13" s="1"/>
  <c r="K28" i="13" a="1"/>
  <c r="K28" i="13" s="1"/>
  <c r="I28" i="13" a="1"/>
  <c r="I28" i="13" s="1"/>
  <c r="G28" i="13" a="1"/>
  <c r="G28" i="13" s="1"/>
  <c r="E28" i="13" a="1"/>
  <c r="E28" i="13" s="1"/>
  <c r="M28" i="13" a="1"/>
  <c r="M28" i="13" s="1"/>
  <c r="J28" i="13" a="1"/>
  <c r="J28" i="13" s="1"/>
  <c r="H28" i="13" a="1"/>
  <c r="H28" i="13" s="1"/>
  <c r="D28" i="13"/>
  <c r="F28" i="13" a="1"/>
  <c r="F28" i="13" s="1"/>
  <c r="AZ29" i="3"/>
  <c r="AV20" i="13" a="1"/>
  <c r="AV20" i="13" s="1"/>
  <c r="BA21" i="3" s="1"/>
  <c r="AD20" i="13" a="1"/>
  <c r="AD20" i="13" s="1"/>
  <c r="AB20" i="13" a="1"/>
  <c r="AB20" i="13" s="1"/>
  <c r="AC20" i="13" a="1"/>
  <c r="AC20" i="13" s="1"/>
  <c r="Z20" i="13" a="1"/>
  <c r="Z20" i="13" s="1"/>
  <c r="Y20" i="13" a="1"/>
  <c r="Y20" i="13" s="1"/>
  <c r="AA20" i="13" a="1"/>
  <c r="AA20" i="13" s="1"/>
  <c r="X20" i="13" a="1"/>
  <c r="X20" i="13" s="1"/>
  <c r="O20" i="13" a="1"/>
  <c r="O20" i="13" s="1"/>
  <c r="V20" i="13" a="1"/>
  <c r="V20" i="13" s="1"/>
  <c r="W20" i="13" a="1"/>
  <c r="W20" i="13" s="1"/>
  <c r="T20" i="13" a="1"/>
  <c r="T20" i="13" s="1"/>
  <c r="S20" i="13" a="1"/>
  <c r="S20" i="13" s="1"/>
  <c r="U20" i="13" a="1"/>
  <c r="U20" i="13" s="1"/>
  <c r="L20" i="13" a="1"/>
  <c r="L20" i="13" s="1"/>
  <c r="K20" i="13" a="1"/>
  <c r="K20" i="13" s="1"/>
  <c r="I20" i="13" a="1"/>
  <c r="I20" i="13" s="1"/>
  <c r="G20" i="13" a="1"/>
  <c r="G20" i="13" s="1"/>
  <c r="F20" i="13" a="1"/>
  <c r="F20" i="13" s="1"/>
  <c r="J20" i="13" a="1"/>
  <c r="J20" i="13" s="1"/>
  <c r="N20" i="13" a="1"/>
  <c r="N20" i="13" s="1"/>
  <c r="H20" i="13" a="1"/>
  <c r="H20" i="13" s="1"/>
  <c r="E20" i="13" a="1"/>
  <c r="E20" i="13" s="1"/>
  <c r="D20" i="13"/>
  <c r="M20" i="13" a="1"/>
  <c r="M20" i="13" s="1"/>
  <c r="AU20" i="13"/>
  <c r="AZ21" i="3" s="1"/>
  <c r="AT20" i="13"/>
  <c r="AY21" i="3" s="1"/>
  <c r="AC12" i="13" a="1"/>
  <c r="AC12" i="13" s="1"/>
  <c r="AD12" i="13" a="1"/>
  <c r="AD12" i="13" s="1"/>
  <c r="AB12" i="13" a="1"/>
  <c r="AB12" i="13" s="1"/>
  <c r="W12" i="13" a="1"/>
  <c r="W12" i="13" s="1"/>
  <c r="V12" i="13" a="1"/>
  <c r="V12" i="13" s="1"/>
  <c r="AA12" i="13" a="1"/>
  <c r="AA12" i="13" s="1"/>
  <c r="Z12" i="13" a="1"/>
  <c r="Z12" i="13" s="1"/>
  <c r="Y12" i="13" a="1"/>
  <c r="Y12" i="13" s="1"/>
  <c r="U12" i="13" a="1"/>
  <c r="U12" i="13" s="1"/>
  <c r="O12" i="13" a="1"/>
  <c r="O12" i="13" s="1"/>
  <c r="X12" i="13" a="1"/>
  <c r="X12" i="13" s="1"/>
  <c r="S12" i="13" a="1"/>
  <c r="S12" i="13" s="1"/>
  <c r="L12" i="13" a="1"/>
  <c r="L12" i="13" s="1"/>
  <c r="T12" i="13" a="1"/>
  <c r="T12" i="13" s="1"/>
  <c r="N12" i="13" a="1"/>
  <c r="N12" i="13" s="1"/>
  <c r="K12" i="13" a="1"/>
  <c r="K12" i="13" s="1"/>
  <c r="I12" i="13" a="1"/>
  <c r="I12" i="13" s="1"/>
  <c r="F12" i="13" a="1"/>
  <c r="F12" i="13" s="1"/>
  <c r="M12" i="13" a="1"/>
  <c r="M12" i="13" s="1"/>
  <c r="J12" i="13" a="1"/>
  <c r="J12" i="13" s="1"/>
  <c r="E12" i="13" a="1"/>
  <c r="E12" i="13" s="1"/>
  <c r="H12" i="13" a="1"/>
  <c r="H12" i="13" s="1"/>
  <c r="G12" i="13" a="1"/>
  <c r="G12" i="13" s="1"/>
  <c r="D12" i="13"/>
  <c r="AU12" i="13"/>
  <c r="AZ13" i="3" s="1"/>
  <c r="AT12" i="13"/>
  <c r="AB4" i="13" a="1"/>
  <c r="AB4" i="13" s="1"/>
  <c r="AD4" i="13" a="1"/>
  <c r="AD4" i="13" s="1"/>
  <c r="AC4" i="13" a="1"/>
  <c r="AC4" i="13" s="1"/>
  <c r="AA4" i="13" a="1"/>
  <c r="AA4" i="13" s="1"/>
  <c r="Y4" i="13" a="1"/>
  <c r="Y4" i="13" s="1"/>
  <c r="Z4" i="13" a="1"/>
  <c r="Z4" i="13" s="1"/>
  <c r="W4" i="13" a="1"/>
  <c r="W4" i="13" s="1"/>
  <c r="V4" i="13" a="1"/>
  <c r="V4" i="13" s="1"/>
  <c r="O4" i="13" a="1"/>
  <c r="O4" i="13" s="1"/>
  <c r="X4" i="13" a="1"/>
  <c r="X4" i="13" s="1"/>
  <c r="U4" i="13" a="1"/>
  <c r="U4" i="13" s="1"/>
  <c r="S4" i="13" a="1"/>
  <c r="S4" i="13" s="1"/>
  <c r="L4" i="13" a="1"/>
  <c r="L4" i="13" s="1"/>
  <c r="T4" i="13" a="1"/>
  <c r="T4" i="13" s="1"/>
  <c r="N4" i="13" a="1"/>
  <c r="N4" i="13" s="1"/>
  <c r="K4" i="13" a="1"/>
  <c r="K4" i="13" s="1"/>
  <c r="J4" i="13" a="1"/>
  <c r="J4" i="13" s="1"/>
  <c r="G4" i="13" a="1"/>
  <c r="G4" i="13" s="1"/>
  <c r="M4" i="13" a="1"/>
  <c r="M4" i="13" s="1"/>
  <c r="H4" i="13" a="1"/>
  <c r="H4" i="13" s="1"/>
  <c r="I4" i="13" a="1"/>
  <c r="I4" i="13" s="1"/>
  <c r="F4" i="13" a="1"/>
  <c r="F4" i="13" s="1"/>
  <c r="D4" i="13"/>
  <c r="E4" i="13" a="1"/>
  <c r="E4" i="13" s="1"/>
  <c r="BA200" i="3"/>
  <c r="AB199" i="13" a="1"/>
  <c r="AB199" i="13" s="1"/>
  <c r="Y199" i="13" a="1"/>
  <c r="Y199" i="13" s="1"/>
  <c r="W199" i="13" a="1"/>
  <c r="W199" i="13" s="1"/>
  <c r="AC199" i="13" a="1"/>
  <c r="AC199" i="13" s="1"/>
  <c r="AA199" i="13" a="1"/>
  <c r="AA199" i="13" s="1"/>
  <c r="AD199" i="13" a="1"/>
  <c r="AD199" i="13" s="1"/>
  <c r="Z199" i="13" a="1"/>
  <c r="Z199" i="13" s="1"/>
  <c r="X199" i="13" a="1"/>
  <c r="X199" i="13" s="1"/>
  <c r="T199" i="13" a="1"/>
  <c r="T199" i="13" s="1"/>
  <c r="S199" i="13" a="1"/>
  <c r="S199" i="13" s="1"/>
  <c r="U199" i="13" a="1"/>
  <c r="U199" i="13" s="1"/>
  <c r="V199" i="13" a="1"/>
  <c r="V199" i="13" s="1"/>
  <c r="N199" i="13" a="1"/>
  <c r="N199" i="13" s="1"/>
  <c r="I199" i="13" a="1"/>
  <c r="I199" i="13" s="1"/>
  <c r="H199" i="13" a="1"/>
  <c r="H199" i="13" s="1"/>
  <c r="G199" i="13" a="1"/>
  <c r="G199" i="13" s="1"/>
  <c r="L199" i="13" a="1"/>
  <c r="L199" i="13" s="1"/>
  <c r="M199" i="13" a="1"/>
  <c r="M199" i="13" s="1"/>
  <c r="K199" i="13" a="1"/>
  <c r="K199" i="13" s="1"/>
  <c r="F199" i="13" a="1"/>
  <c r="F199" i="13" s="1"/>
  <c r="O199" i="13" a="1"/>
  <c r="O199" i="13" s="1"/>
  <c r="E199" i="13" a="1"/>
  <c r="E199" i="13" s="1"/>
  <c r="D199" i="13"/>
  <c r="J199" i="13" a="1"/>
  <c r="J199" i="13" s="1"/>
  <c r="AZ200" i="3"/>
  <c r="BA184" i="3"/>
  <c r="AC183" i="13" a="1"/>
  <c r="AC183" i="13" s="1"/>
  <c r="AD183" i="13" a="1"/>
  <c r="AD183" i="13" s="1"/>
  <c r="Y183" i="13" a="1"/>
  <c r="Y183" i="13" s="1"/>
  <c r="Z183" i="13" a="1"/>
  <c r="Z183" i="13" s="1"/>
  <c r="AA183" i="13" a="1"/>
  <c r="AA183" i="13" s="1"/>
  <c r="U183" i="13" a="1"/>
  <c r="U183" i="13" s="1"/>
  <c r="W183" i="13" a="1"/>
  <c r="W183" i="13" s="1"/>
  <c r="X183" i="13" a="1"/>
  <c r="X183" i="13" s="1"/>
  <c r="AB183" i="13" a="1"/>
  <c r="AB183" i="13" s="1"/>
  <c r="T183" i="13" a="1"/>
  <c r="T183" i="13" s="1"/>
  <c r="V183" i="13" a="1"/>
  <c r="V183" i="13" s="1"/>
  <c r="S183" i="13" a="1"/>
  <c r="S183" i="13" s="1"/>
  <c r="O183" i="13" a="1"/>
  <c r="O183" i="13" s="1"/>
  <c r="N183" i="13" a="1"/>
  <c r="N183" i="13" s="1"/>
  <c r="L183" i="13" a="1"/>
  <c r="L183" i="13" s="1"/>
  <c r="J183" i="13" a="1"/>
  <c r="J183" i="13" s="1"/>
  <c r="M183" i="13" a="1"/>
  <c r="M183" i="13" s="1"/>
  <c r="K183" i="13" a="1"/>
  <c r="K183" i="13" s="1"/>
  <c r="H183" i="13" a="1"/>
  <c r="H183" i="13" s="1"/>
  <c r="G183" i="13" a="1"/>
  <c r="G183" i="13" s="1"/>
  <c r="D183" i="13"/>
  <c r="F183" i="13" a="1"/>
  <c r="F183" i="13" s="1"/>
  <c r="I183" i="13" a="1"/>
  <c r="I183" i="13" s="1"/>
  <c r="E183" i="13" a="1"/>
  <c r="E183" i="13" s="1"/>
  <c r="AY184" i="3"/>
  <c r="AZ184" i="3"/>
  <c r="BA168" i="3"/>
  <c r="AC167" i="13" a="1"/>
  <c r="AC167" i="13" s="1"/>
  <c r="AD167" i="13" a="1"/>
  <c r="AD167" i="13" s="1"/>
  <c r="AB167" i="13" a="1"/>
  <c r="AB167" i="13" s="1"/>
  <c r="Z167" i="13" a="1"/>
  <c r="Z167" i="13" s="1"/>
  <c r="Y167" i="13" a="1"/>
  <c r="Y167" i="13" s="1"/>
  <c r="X167" i="13" a="1"/>
  <c r="X167" i="13" s="1"/>
  <c r="AA167" i="13" a="1"/>
  <c r="AA167" i="13" s="1"/>
  <c r="W167" i="13" a="1"/>
  <c r="W167" i="13" s="1"/>
  <c r="V167" i="13" a="1"/>
  <c r="V167" i="13" s="1"/>
  <c r="U167" i="13" a="1"/>
  <c r="U167" i="13" s="1"/>
  <c r="S167" i="13" a="1"/>
  <c r="S167" i="13" s="1"/>
  <c r="M167" i="13" a="1"/>
  <c r="M167" i="13" s="1"/>
  <c r="T167" i="13" a="1"/>
  <c r="T167" i="13" s="1"/>
  <c r="O167" i="13" a="1"/>
  <c r="O167" i="13" s="1"/>
  <c r="N167" i="13" a="1"/>
  <c r="N167" i="13" s="1"/>
  <c r="L167" i="13" a="1"/>
  <c r="L167" i="13" s="1"/>
  <c r="F167" i="13" a="1"/>
  <c r="F167" i="13" s="1"/>
  <c r="J167" i="13" a="1"/>
  <c r="J167" i="13" s="1"/>
  <c r="K167" i="13" a="1"/>
  <c r="K167" i="13" s="1"/>
  <c r="E167" i="13" a="1"/>
  <c r="E167" i="13" s="1"/>
  <c r="G167" i="13" a="1"/>
  <c r="G167" i="13" s="1"/>
  <c r="D167" i="13"/>
  <c r="I167" i="13" a="1"/>
  <c r="I167" i="13" s="1"/>
  <c r="H167" i="13" a="1"/>
  <c r="H167" i="13" s="1"/>
  <c r="AZ168" i="3"/>
  <c r="BA144" i="3"/>
  <c r="AD143" i="13" a="1"/>
  <c r="AD143" i="13" s="1"/>
  <c r="AC143" i="13" a="1"/>
  <c r="AC143" i="13" s="1"/>
  <c r="AA143" i="13" a="1"/>
  <c r="AA143" i="13" s="1"/>
  <c r="AB143" i="13" a="1"/>
  <c r="AB143" i="13" s="1"/>
  <c r="Z143" i="13" a="1"/>
  <c r="Z143" i="13" s="1"/>
  <c r="X143" i="13" a="1"/>
  <c r="X143" i="13" s="1"/>
  <c r="Y143" i="13" a="1"/>
  <c r="Y143" i="13" s="1"/>
  <c r="W143" i="13" a="1"/>
  <c r="W143" i="13" s="1"/>
  <c r="V143" i="13" a="1"/>
  <c r="V143" i="13" s="1"/>
  <c r="T143" i="13" a="1"/>
  <c r="T143" i="13" s="1"/>
  <c r="S143" i="13" a="1"/>
  <c r="S143" i="13" s="1"/>
  <c r="U143" i="13" a="1"/>
  <c r="U143" i="13" s="1"/>
  <c r="M143" i="13" a="1"/>
  <c r="M143" i="13" s="1"/>
  <c r="O143" i="13" a="1"/>
  <c r="O143" i="13" s="1"/>
  <c r="N143" i="13" a="1"/>
  <c r="N143" i="13" s="1"/>
  <c r="L143" i="13" a="1"/>
  <c r="L143" i="13" s="1"/>
  <c r="H143" i="13" a="1"/>
  <c r="H143" i="13" s="1"/>
  <c r="G143" i="13" a="1"/>
  <c r="G143" i="13" s="1"/>
  <c r="F143" i="13" a="1"/>
  <c r="F143" i="13" s="1"/>
  <c r="J143" i="13" a="1"/>
  <c r="J143" i="13" s="1"/>
  <c r="K143" i="13" a="1"/>
  <c r="K143" i="13" s="1"/>
  <c r="I143" i="13" a="1"/>
  <c r="I143" i="13" s="1"/>
  <c r="E143" i="13" a="1"/>
  <c r="E143" i="13" s="1"/>
  <c r="D143" i="13"/>
  <c r="AZ144" i="3"/>
  <c r="BA120" i="3"/>
  <c r="AD119" i="13" a="1"/>
  <c r="AD119" i="13" s="1"/>
  <c r="AC119" i="13" a="1"/>
  <c r="AC119" i="13" s="1"/>
  <c r="AA119" i="13" a="1"/>
  <c r="AA119" i="13" s="1"/>
  <c r="AB119" i="13" a="1"/>
  <c r="AB119" i="13" s="1"/>
  <c r="Z119" i="13" a="1"/>
  <c r="Z119" i="13" s="1"/>
  <c r="Y119" i="13" a="1"/>
  <c r="Y119" i="13" s="1"/>
  <c r="V119" i="13" a="1"/>
  <c r="V119" i="13" s="1"/>
  <c r="T119" i="13" a="1"/>
  <c r="T119" i="13" s="1"/>
  <c r="U119" i="13" a="1"/>
  <c r="U119" i="13" s="1"/>
  <c r="W119" i="13" a="1"/>
  <c r="W119" i="13" s="1"/>
  <c r="X119" i="13" a="1"/>
  <c r="X119" i="13" s="1"/>
  <c r="O119" i="13" a="1"/>
  <c r="O119" i="13" s="1"/>
  <c r="S119" i="13" a="1"/>
  <c r="S119" i="13" s="1"/>
  <c r="N119" i="13" a="1"/>
  <c r="N119" i="13" s="1"/>
  <c r="L119" i="13" a="1"/>
  <c r="L119" i="13" s="1"/>
  <c r="M119" i="13" a="1"/>
  <c r="M119" i="13" s="1"/>
  <c r="K119" i="13" a="1"/>
  <c r="K119" i="13" s="1"/>
  <c r="I119" i="13" a="1"/>
  <c r="I119" i="13" s="1"/>
  <c r="J119" i="13" a="1"/>
  <c r="J119" i="13" s="1"/>
  <c r="F119" i="13" a="1"/>
  <c r="F119" i="13" s="1"/>
  <c r="H119" i="13" a="1"/>
  <c r="H119" i="13" s="1"/>
  <c r="D119" i="13"/>
  <c r="G119" i="13" a="1"/>
  <c r="G119" i="13" s="1"/>
  <c r="E119" i="13" a="1"/>
  <c r="E119" i="13" s="1"/>
  <c r="AZ120" i="3"/>
  <c r="BA72" i="3"/>
  <c r="AD71" i="13" a="1"/>
  <c r="AD71" i="13" s="1"/>
  <c r="AB71" i="13" a="1"/>
  <c r="AB71" i="13" s="1"/>
  <c r="AC71" i="13" a="1"/>
  <c r="AC71" i="13" s="1"/>
  <c r="W71" i="13" a="1"/>
  <c r="W71" i="13" s="1"/>
  <c r="Z71" i="13" a="1"/>
  <c r="Z71" i="13" s="1"/>
  <c r="AA71" i="13" a="1"/>
  <c r="AA71" i="13" s="1"/>
  <c r="X71" i="13" a="1"/>
  <c r="X71" i="13" s="1"/>
  <c r="V71" i="13" a="1"/>
  <c r="V71" i="13" s="1"/>
  <c r="Y71" i="13" a="1"/>
  <c r="Y71" i="13" s="1"/>
  <c r="U71" i="13" a="1"/>
  <c r="U71" i="13" s="1"/>
  <c r="O71" i="13" a="1"/>
  <c r="O71" i="13" s="1"/>
  <c r="T71" i="13" a="1"/>
  <c r="T71" i="13" s="1"/>
  <c r="L71" i="13" a="1"/>
  <c r="L71" i="13" s="1"/>
  <c r="K71" i="13" a="1"/>
  <c r="K71" i="13" s="1"/>
  <c r="S71" i="13" a="1"/>
  <c r="S71" i="13" s="1"/>
  <c r="M71" i="13" a="1"/>
  <c r="M71" i="13" s="1"/>
  <c r="J71" i="13" a="1"/>
  <c r="J71" i="13" s="1"/>
  <c r="N71" i="13" a="1"/>
  <c r="N71" i="13" s="1"/>
  <c r="H71" i="13" a="1"/>
  <c r="H71" i="13" s="1"/>
  <c r="F71" i="13" a="1"/>
  <c r="F71" i="13" s="1"/>
  <c r="G71" i="13" a="1"/>
  <c r="G71" i="13" s="1"/>
  <c r="I71" i="13" a="1"/>
  <c r="I71" i="13" s="1"/>
  <c r="E71" i="13" a="1"/>
  <c r="E71" i="13" s="1"/>
  <c r="D71" i="13"/>
  <c r="AZ72" i="3"/>
  <c r="BA191" i="3"/>
  <c r="AD190" i="13" a="1"/>
  <c r="AD190" i="13" s="1"/>
  <c r="AC190" i="13" a="1"/>
  <c r="AC190" i="13" s="1"/>
  <c r="AA190" i="13" a="1"/>
  <c r="AA190" i="13" s="1"/>
  <c r="Z190" i="13" a="1"/>
  <c r="Z190" i="13" s="1"/>
  <c r="AB190" i="13" a="1"/>
  <c r="AB190" i="13" s="1"/>
  <c r="W190" i="13" a="1"/>
  <c r="W190" i="13" s="1"/>
  <c r="U190" i="13" a="1"/>
  <c r="U190" i="13" s="1"/>
  <c r="Y190" i="13" a="1"/>
  <c r="Y190" i="13" s="1"/>
  <c r="T190" i="13" a="1"/>
  <c r="T190" i="13" s="1"/>
  <c r="S190" i="13" a="1"/>
  <c r="S190" i="13" s="1"/>
  <c r="O190" i="13" a="1"/>
  <c r="O190" i="13" s="1"/>
  <c r="X190" i="13" a="1"/>
  <c r="X190" i="13" s="1"/>
  <c r="V190" i="13" a="1"/>
  <c r="V190" i="13" s="1"/>
  <c r="L190" i="13" a="1"/>
  <c r="L190" i="13" s="1"/>
  <c r="N190" i="13" a="1"/>
  <c r="N190" i="13" s="1"/>
  <c r="J190" i="13" a="1"/>
  <c r="J190" i="13" s="1"/>
  <c r="K190" i="13" a="1"/>
  <c r="K190" i="13" s="1"/>
  <c r="H190" i="13" a="1"/>
  <c r="H190" i="13" s="1"/>
  <c r="M190" i="13" a="1"/>
  <c r="M190" i="13" s="1"/>
  <c r="I190" i="13" a="1"/>
  <c r="I190" i="13" s="1"/>
  <c r="G190" i="13" a="1"/>
  <c r="G190" i="13" s="1"/>
  <c r="D190" i="13"/>
  <c r="F190" i="13" a="1"/>
  <c r="F190" i="13" s="1"/>
  <c r="E190" i="13" a="1"/>
  <c r="E190" i="13" s="1"/>
  <c r="AZ191" i="3"/>
  <c r="AY191" i="3"/>
  <c r="BA175" i="3"/>
  <c r="AD174" i="13" a="1"/>
  <c r="AD174" i="13" s="1"/>
  <c r="AC174" i="13" a="1"/>
  <c r="AC174" i="13" s="1"/>
  <c r="AB174" i="13" a="1"/>
  <c r="AB174" i="13" s="1"/>
  <c r="AA174" i="13" a="1"/>
  <c r="AA174" i="13" s="1"/>
  <c r="X174" i="13" a="1"/>
  <c r="X174" i="13" s="1"/>
  <c r="W174" i="13" a="1"/>
  <c r="W174" i="13" s="1"/>
  <c r="V174" i="13" a="1"/>
  <c r="V174" i="13" s="1"/>
  <c r="Y174" i="13" a="1"/>
  <c r="Y174" i="13" s="1"/>
  <c r="U174" i="13" a="1"/>
  <c r="U174" i="13" s="1"/>
  <c r="T174" i="13" a="1"/>
  <c r="T174" i="13" s="1"/>
  <c r="M174" i="13" a="1"/>
  <c r="M174" i="13" s="1"/>
  <c r="O174" i="13" a="1"/>
  <c r="O174" i="13" s="1"/>
  <c r="Z174" i="13" a="1"/>
  <c r="Z174" i="13" s="1"/>
  <c r="L174" i="13" a="1"/>
  <c r="L174" i="13" s="1"/>
  <c r="S174" i="13" a="1"/>
  <c r="S174" i="13" s="1"/>
  <c r="N174" i="13" a="1"/>
  <c r="N174" i="13" s="1"/>
  <c r="J174" i="13" a="1"/>
  <c r="J174" i="13" s="1"/>
  <c r="F174" i="13" a="1"/>
  <c r="F174" i="13" s="1"/>
  <c r="K174" i="13" a="1"/>
  <c r="K174" i="13" s="1"/>
  <c r="I174" i="13" a="1"/>
  <c r="I174" i="13" s="1"/>
  <c r="E174" i="13" a="1"/>
  <c r="E174" i="13" s="1"/>
  <c r="H174" i="13" a="1"/>
  <c r="H174" i="13" s="1"/>
  <c r="D174" i="13"/>
  <c r="G174" i="13" a="1"/>
  <c r="G174" i="13" s="1"/>
  <c r="AZ175" i="3"/>
  <c r="BA159" i="3"/>
  <c r="AD158" i="13" a="1"/>
  <c r="AD158" i="13" s="1"/>
  <c r="AC158" i="13" a="1"/>
  <c r="AC158" i="13" s="1"/>
  <c r="AB158" i="13" a="1"/>
  <c r="AB158" i="13" s="1"/>
  <c r="W158" i="13" a="1"/>
  <c r="W158" i="13" s="1"/>
  <c r="AA158" i="13" a="1"/>
  <c r="AA158" i="13" s="1"/>
  <c r="Z158" i="13" a="1"/>
  <c r="Z158" i="13" s="1"/>
  <c r="Y158" i="13" a="1"/>
  <c r="Y158" i="13" s="1"/>
  <c r="X158" i="13" a="1"/>
  <c r="X158" i="13" s="1"/>
  <c r="V158" i="13" a="1"/>
  <c r="V158" i="13" s="1"/>
  <c r="M158" i="13" a="1"/>
  <c r="M158" i="13" s="1"/>
  <c r="U158" i="13" a="1"/>
  <c r="U158" i="13" s="1"/>
  <c r="S158" i="13" a="1"/>
  <c r="S158" i="13" s="1"/>
  <c r="O158" i="13" a="1"/>
  <c r="O158" i="13" s="1"/>
  <c r="L158" i="13" a="1"/>
  <c r="L158" i="13" s="1"/>
  <c r="N158" i="13" a="1"/>
  <c r="N158" i="13" s="1"/>
  <c r="J158" i="13" a="1"/>
  <c r="J158" i="13" s="1"/>
  <c r="G158" i="13" a="1"/>
  <c r="G158" i="13" s="1"/>
  <c r="T158" i="13" a="1"/>
  <c r="T158" i="13" s="1"/>
  <c r="K158" i="13" a="1"/>
  <c r="K158" i="13" s="1"/>
  <c r="I158" i="13" a="1"/>
  <c r="I158" i="13" s="1"/>
  <c r="F158" i="13" a="1"/>
  <c r="F158" i="13" s="1"/>
  <c r="H158" i="13" a="1"/>
  <c r="H158" i="13" s="1"/>
  <c r="D158" i="13"/>
  <c r="E158" i="13" a="1"/>
  <c r="E158" i="13" s="1"/>
  <c r="AZ159" i="3"/>
  <c r="BA143" i="3"/>
  <c r="AD142" i="13" a="1"/>
  <c r="AD142" i="13" s="1"/>
  <c r="AC142" i="13" a="1"/>
  <c r="AC142" i="13" s="1"/>
  <c r="AB142" i="13" a="1"/>
  <c r="AB142" i="13" s="1"/>
  <c r="Z142" i="13" a="1"/>
  <c r="Z142" i="13" s="1"/>
  <c r="X142" i="13" a="1"/>
  <c r="X142" i="13" s="1"/>
  <c r="U142" i="13" a="1"/>
  <c r="U142" i="13" s="1"/>
  <c r="AA142" i="13" a="1"/>
  <c r="AA142" i="13" s="1"/>
  <c r="V142" i="13" a="1"/>
  <c r="V142" i="13" s="1"/>
  <c r="Y142" i="13" a="1"/>
  <c r="Y142" i="13" s="1"/>
  <c r="W142" i="13" a="1"/>
  <c r="W142" i="13" s="1"/>
  <c r="M142" i="13" a="1"/>
  <c r="M142" i="13" s="1"/>
  <c r="O142" i="13" a="1"/>
  <c r="O142" i="13" s="1"/>
  <c r="T142" i="13" a="1"/>
  <c r="T142" i="13" s="1"/>
  <c r="S142" i="13" a="1"/>
  <c r="S142" i="13" s="1"/>
  <c r="N142" i="13" a="1"/>
  <c r="N142" i="13" s="1"/>
  <c r="L142" i="13" a="1"/>
  <c r="L142" i="13" s="1"/>
  <c r="K142" i="13" a="1"/>
  <c r="K142" i="13" s="1"/>
  <c r="I142" i="13" a="1"/>
  <c r="I142" i="13" s="1"/>
  <c r="G142" i="13" a="1"/>
  <c r="G142" i="13" s="1"/>
  <c r="H142" i="13" a="1"/>
  <c r="H142" i="13" s="1"/>
  <c r="F142" i="13" a="1"/>
  <c r="F142" i="13" s="1"/>
  <c r="E142" i="13" a="1"/>
  <c r="E142" i="13" s="1"/>
  <c r="D142" i="13"/>
  <c r="J142" i="13" a="1"/>
  <c r="J142" i="13" s="1"/>
  <c r="AZ143" i="3"/>
  <c r="AY143" i="3"/>
  <c r="BA127" i="3"/>
  <c r="AD126" i="13" a="1"/>
  <c r="AD126" i="13" s="1"/>
  <c r="AC126" i="13" a="1"/>
  <c r="AC126" i="13" s="1"/>
  <c r="AA126" i="13" a="1"/>
  <c r="AA126" i="13" s="1"/>
  <c r="AB126" i="13" a="1"/>
  <c r="AB126" i="13" s="1"/>
  <c r="Y126" i="13" a="1"/>
  <c r="Y126" i="13" s="1"/>
  <c r="Z126" i="13" a="1"/>
  <c r="Z126" i="13" s="1"/>
  <c r="V126" i="13" a="1"/>
  <c r="V126" i="13" s="1"/>
  <c r="T126" i="13" a="1"/>
  <c r="T126" i="13" s="1"/>
  <c r="X126" i="13" a="1"/>
  <c r="X126" i="13" s="1"/>
  <c r="W126" i="13" a="1"/>
  <c r="W126" i="13" s="1"/>
  <c r="U126" i="13" a="1"/>
  <c r="U126" i="13" s="1"/>
  <c r="O126" i="13" a="1"/>
  <c r="O126" i="13" s="1"/>
  <c r="S126" i="13" a="1"/>
  <c r="S126" i="13" s="1"/>
  <c r="N126" i="13" a="1"/>
  <c r="N126" i="13" s="1"/>
  <c r="L126" i="13" a="1"/>
  <c r="L126" i="13" s="1"/>
  <c r="K126" i="13" a="1"/>
  <c r="K126" i="13" s="1"/>
  <c r="M126" i="13" a="1"/>
  <c r="M126" i="13" s="1"/>
  <c r="I126" i="13" a="1"/>
  <c r="I126" i="13" s="1"/>
  <c r="F126" i="13" a="1"/>
  <c r="F126" i="13" s="1"/>
  <c r="J126" i="13" a="1"/>
  <c r="J126" i="13" s="1"/>
  <c r="G126" i="13" a="1"/>
  <c r="G126" i="13" s="1"/>
  <c r="D126" i="13"/>
  <c r="E126" i="13" a="1"/>
  <c r="E126" i="13" s="1"/>
  <c r="H126" i="13" a="1"/>
  <c r="H126" i="13" s="1"/>
  <c r="AZ127" i="3"/>
  <c r="AY127" i="3"/>
  <c r="BA111" i="3"/>
  <c r="AD110" i="13" a="1"/>
  <c r="AD110" i="13" s="1"/>
  <c r="AC110" i="13" a="1"/>
  <c r="AC110" i="13" s="1"/>
  <c r="AA110" i="13" a="1"/>
  <c r="AA110" i="13" s="1"/>
  <c r="AB110" i="13" a="1"/>
  <c r="AB110" i="13" s="1"/>
  <c r="X110" i="13" a="1"/>
  <c r="X110" i="13" s="1"/>
  <c r="Y110" i="13" a="1"/>
  <c r="Y110" i="13" s="1"/>
  <c r="Z110" i="13" a="1"/>
  <c r="Z110" i="13" s="1"/>
  <c r="T110" i="13" a="1"/>
  <c r="T110" i="13" s="1"/>
  <c r="O110" i="13" a="1"/>
  <c r="O110" i="13" s="1"/>
  <c r="W110" i="13" a="1"/>
  <c r="W110" i="13" s="1"/>
  <c r="V110" i="13" a="1"/>
  <c r="V110" i="13" s="1"/>
  <c r="U110" i="13" a="1"/>
  <c r="U110" i="13" s="1"/>
  <c r="M110" i="13" a="1"/>
  <c r="M110" i="13" s="1"/>
  <c r="S110" i="13" a="1"/>
  <c r="S110" i="13" s="1"/>
  <c r="N110" i="13" a="1"/>
  <c r="N110" i="13" s="1"/>
  <c r="F110" i="13" a="1"/>
  <c r="F110" i="13" s="1"/>
  <c r="L110" i="13" a="1"/>
  <c r="L110" i="13" s="1"/>
  <c r="K110" i="13" a="1"/>
  <c r="K110" i="13" s="1"/>
  <c r="E110" i="13" a="1"/>
  <c r="E110" i="13" s="1"/>
  <c r="J110" i="13" a="1"/>
  <c r="J110" i="13" s="1"/>
  <c r="G110" i="13" a="1"/>
  <c r="G110" i="13" s="1"/>
  <c r="D110" i="13"/>
  <c r="H110" i="13" a="1"/>
  <c r="H110" i="13" s="1"/>
  <c r="I110" i="13" a="1"/>
  <c r="I110" i="13" s="1"/>
  <c r="AZ111" i="3"/>
  <c r="BA95" i="3"/>
  <c r="AB94" i="13" a="1"/>
  <c r="AB94" i="13" s="1"/>
  <c r="AC94" i="13" a="1"/>
  <c r="AC94" i="13" s="1"/>
  <c r="AD94" i="13" a="1"/>
  <c r="AD94" i="13" s="1"/>
  <c r="Y94" i="13" a="1"/>
  <c r="Y94" i="13" s="1"/>
  <c r="V94" i="13" a="1"/>
  <c r="V94" i="13" s="1"/>
  <c r="AA94" i="13" a="1"/>
  <c r="AA94" i="13" s="1"/>
  <c r="Z94" i="13" a="1"/>
  <c r="Z94" i="13" s="1"/>
  <c r="X94" i="13" a="1"/>
  <c r="X94" i="13" s="1"/>
  <c r="U94" i="13" a="1"/>
  <c r="U94" i="13" s="1"/>
  <c r="S94" i="13" a="1"/>
  <c r="S94" i="13" s="1"/>
  <c r="W94" i="13" a="1"/>
  <c r="W94" i="13" s="1"/>
  <c r="O94" i="13" a="1"/>
  <c r="O94" i="13" s="1"/>
  <c r="T94" i="13" a="1"/>
  <c r="T94" i="13" s="1"/>
  <c r="M94" i="13" a="1"/>
  <c r="M94" i="13" s="1"/>
  <c r="L94" i="13" a="1"/>
  <c r="L94" i="13" s="1"/>
  <c r="K94" i="13" a="1"/>
  <c r="K94" i="13" s="1"/>
  <c r="N94" i="13" a="1"/>
  <c r="N94" i="13" s="1"/>
  <c r="F94" i="13" a="1"/>
  <c r="F94" i="13" s="1"/>
  <c r="I94" i="13" a="1"/>
  <c r="I94" i="13" s="1"/>
  <c r="G94" i="13" a="1"/>
  <c r="G94" i="13" s="1"/>
  <c r="D94" i="13"/>
  <c r="J94" i="13" a="1"/>
  <c r="J94" i="13" s="1"/>
  <c r="E94" i="13" a="1"/>
  <c r="E94" i="13" s="1"/>
  <c r="H94" i="13" a="1"/>
  <c r="H94" i="13" s="1"/>
  <c r="AZ95" i="3"/>
  <c r="AY95" i="3"/>
  <c r="BA79" i="3"/>
  <c r="AC78" i="13" a="1"/>
  <c r="AC78" i="13" s="1"/>
  <c r="AD78" i="13" a="1"/>
  <c r="AD78" i="13" s="1"/>
  <c r="AB78" i="13" a="1"/>
  <c r="AB78" i="13" s="1"/>
  <c r="AA78" i="13" a="1"/>
  <c r="AA78" i="13" s="1"/>
  <c r="Z78" i="13" a="1"/>
  <c r="Z78" i="13" s="1"/>
  <c r="Y78" i="13" a="1"/>
  <c r="Y78" i="13" s="1"/>
  <c r="X78" i="13" a="1"/>
  <c r="X78" i="13" s="1"/>
  <c r="V78" i="13" a="1"/>
  <c r="V78" i="13" s="1"/>
  <c r="S78" i="13" a="1"/>
  <c r="S78" i="13" s="1"/>
  <c r="U78" i="13" a="1"/>
  <c r="U78" i="13" s="1"/>
  <c r="T78" i="13" a="1"/>
  <c r="T78" i="13" s="1"/>
  <c r="O78" i="13" a="1"/>
  <c r="O78" i="13" s="1"/>
  <c r="M78" i="13" a="1"/>
  <c r="M78" i="13" s="1"/>
  <c r="W78" i="13" a="1"/>
  <c r="W78" i="13" s="1"/>
  <c r="N78" i="13" a="1"/>
  <c r="N78" i="13" s="1"/>
  <c r="L78" i="13" a="1"/>
  <c r="L78" i="13" s="1"/>
  <c r="K78" i="13" a="1"/>
  <c r="K78" i="13" s="1"/>
  <c r="F78" i="13" a="1"/>
  <c r="F78" i="13" s="1"/>
  <c r="E78" i="13" a="1"/>
  <c r="E78" i="13" s="1"/>
  <c r="D78" i="13"/>
  <c r="J78" i="13" a="1"/>
  <c r="J78" i="13" s="1"/>
  <c r="G78" i="13" a="1"/>
  <c r="G78" i="13" s="1"/>
  <c r="I78" i="13" a="1"/>
  <c r="I78" i="13" s="1"/>
  <c r="H78" i="13" a="1"/>
  <c r="H78" i="13" s="1"/>
  <c r="AZ79" i="3"/>
  <c r="AY79" i="3"/>
  <c r="BA63" i="3"/>
  <c r="AC62" i="13" a="1"/>
  <c r="AC62" i="13" s="1"/>
  <c r="AA62" i="13" a="1"/>
  <c r="AA62" i="13" s="1"/>
  <c r="AD62" i="13" a="1"/>
  <c r="AD62" i="13" s="1"/>
  <c r="AB62" i="13" a="1"/>
  <c r="AB62" i="13" s="1"/>
  <c r="Z62" i="13" a="1"/>
  <c r="Z62" i="13" s="1"/>
  <c r="Y62" i="13" a="1"/>
  <c r="Y62" i="13" s="1"/>
  <c r="X62" i="13" a="1"/>
  <c r="X62" i="13" s="1"/>
  <c r="S62" i="13" a="1"/>
  <c r="S62" i="13" s="1"/>
  <c r="W62" i="13" a="1"/>
  <c r="W62" i="13" s="1"/>
  <c r="V62" i="13" a="1"/>
  <c r="V62" i="13" s="1"/>
  <c r="T62" i="13" a="1"/>
  <c r="T62" i="13" s="1"/>
  <c r="U62" i="13" a="1"/>
  <c r="U62" i="13" s="1"/>
  <c r="O62" i="13" a="1"/>
  <c r="O62" i="13" s="1"/>
  <c r="M62" i="13" a="1"/>
  <c r="M62" i="13" s="1"/>
  <c r="N62" i="13" a="1"/>
  <c r="N62" i="13" s="1"/>
  <c r="E62" i="13" a="1"/>
  <c r="E62" i="13" s="1"/>
  <c r="K62" i="13" a="1"/>
  <c r="K62" i="13" s="1"/>
  <c r="L62" i="13" a="1"/>
  <c r="L62" i="13" s="1"/>
  <c r="J62" i="13" a="1"/>
  <c r="J62" i="13" s="1"/>
  <c r="D62" i="13"/>
  <c r="F62" i="13" a="1"/>
  <c r="F62" i="13" s="1"/>
  <c r="G62" i="13" a="1"/>
  <c r="G62" i="13" s="1"/>
  <c r="I62" i="13" a="1"/>
  <c r="I62" i="13" s="1"/>
  <c r="H62" i="13" a="1"/>
  <c r="H62" i="13" s="1"/>
  <c r="AZ63" i="3"/>
  <c r="AY63" i="3"/>
  <c r="BA47" i="3"/>
  <c r="AC46" i="13" a="1"/>
  <c r="AC46" i="13" s="1"/>
  <c r="AB46" i="13" a="1"/>
  <c r="AB46" i="13" s="1"/>
  <c r="AD46" i="13" a="1"/>
  <c r="AD46" i="13" s="1"/>
  <c r="AA46" i="13" a="1"/>
  <c r="AA46" i="13" s="1"/>
  <c r="W46" i="13" a="1"/>
  <c r="W46" i="13" s="1"/>
  <c r="V46" i="13" a="1"/>
  <c r="V46" i="13" s="1"/>
  <c r="Y46" i="13" a="1"/>
  <c r="Y46" i="13" s="1"/>
  <c r="Z46" i="13" a="1"/>
  <c r="Z46" i="13" s="1"/>
  <c r="X46" i="13" a="1"/>
  <c r="X46" i="13" s="1"/>
  <c r="U46" i="13" a="1"/>
  <c r="U46" i="13" s="1"/>
  <c r="S46" i="13" a="1"/>
  <c r="S46" i="13" s="1"/>
  <c r="O46" i="13" a="1"/>
  <c r="O46" i="13" s="1"/>
  <c r="M46" i="13" a="1"/>
  <c r="M46" i="13" s="1"/>
  <c r="T46" i="13" a="1"/>
  <c r="T46" i="13" s="1"/>
  <c r="N46" i="13" a="1"/>
  <c r="N46" i="13" s="1"/>
  <c r="K46" i="13" a="1"/>
  <c r="K46" i="13" s="1"/>
  <c r="L46" i="13" a="1"/>
  <c r="L46" i="13" s="1"/>
  <c r="E46" i="13" a="1"/>
  <c r="E46" i="13" s="1"/>
  <c r="F46" i="13" a="1"/>
  <c r="F46" i="13" s="1"/>
  <c r="D46" i="13"/>
  <c r="G46" i="13" a="1"/>
  <c r="G46" i="13" s="1"/>
  <c r="H46" i="13" a="1"/>
  <c r="H46" i="13" s="1"/>
  <c r="I46" i="13" a="1"/>
  <c r="I46" i="13" s="1"/>
  <c r="J46" i="13" a="1"/>
  <c r="J46" i="13" s="1"/>
  <c r="AZ47" i="3"/>
  <c r="AV22" i="13" a="1"/>
  <c r="AV22" i="13" s="1"/>
  <c r="BA23" i="3" s="1"/>
  <c r="AD22" i="13" a="1"/>
  <c r="AD22" i="13" s="1"/>
  <c r="AB22" i="13" a="1"/>
  <c r="AB22" i="13" s="1"/>
  <c r="AC22" i="13" a="1"/>
  <c r="AC22" i="13" s="1"/>
  <c r="AA22" i="13" a="1"/>
  <c r="AA22" i="13" s="1"/>
  <c r="W22" i="13" a="1"/>
  <c r="W22" i="13" s="1"/>
  <c r="Z22" i="13" a="1"/>
  <c r="Z22" i="13" s="1"/>
  <c r="X22" i="13" a="1"/>
  <c r="X22" i="13" s="1"/>
  <c r="V22" i="13" a="1"/>
  <c r="V22" i="13" s="1"/>
  <c r="Y22" i="13" a="1"/>
  <c r="Y22" i="13" s="1"/>
  <c r="K22" i="13" a="1"/>
  <c r="K22" i="13" s="1"/>
  <c r="U22" i="13" a="1"/>
  <c r="U22" i="13" s="1"/>
  <c r="O22" i="13" a="1"/>
  <c r="O22" i="13" s="1"/>
  <c r="M22" i="13" a="1"/>
  <c r="M22" i="13" s="1"/>
  <c r="N22" i="13" a="1"/>
  <c r="N22" i="13" s="1"/>
  <c r="H22" i="13" a="1"/>
  <c r="H22" i="13" s="1"/>
  <c r="E22" i="13" a="1"/>
  <c r="E22" i="13" s="1"/>
  <c r="S22" i="13" a="1"/>
  <c r="S22" i="13" s="1"/>
  <c r="T22" i="13" a="1"/>
  <c r="T22" i="13" s="1"/>
  <c r="J22" i="13" a="1"/>
  <c r="J22" i="13" s="1"/>
  <c r="D22" i="13"/>
  <c r="I22" i="13" a="1"/>
  <c r="I22" i="13" s="1"/>
  <c r="F22" i="13" a="1"/>
  <c r="F22" i="13" s="1"/>
  <c r="L22" i="13" a="1"/>
  <c r="L22" i="13" s="1"/>
  <c r="G22" i="13" a="1"/>
  <c r="G22" i="13" s="1"/>
  <c r="AU22" i="13"/>
  <c r="AZ23" i="3" s="1"/>
  <c r="AT22" i="13"/>
  <c r="AC6" i="13" a="1"/>
  <c r="AC6" i="13" s="1"/>
  <c r="AD6" i="13" a="1"/>
  <c r="AD6" i="13" s="1"/>
  <c r="AB6" i="13" a="1"/>
  <c r="AB6" i="13" s="1"/>
  <c r="Z6" i="13" a="1"/>
  <c r="Z6" i="13" s="1"/>
  <c r="V6" i="13" a="1"/>
  <c r="V6" i="13" s="1"/>
  <c r="AA6" i="13" a="1"/>
  <c r="AA6" i="13" s="1"/>
  <c r="Y6" i="13" a="1"/>
  <c r="Y6" i="13" s="1"/>
  <c r="U6" i="13" a="1"/>
  <c r="U6" i="13" s="1"/>
  <c r="W6" i="13" a="1"/>
  <c r="W6" i="13" s="1"/>
  <c r="S6" i="13" a="1"/>
  <c r="S6" i="13" s="1"/>
  <c r="X6" i="13" a="1"/>
  <c r="X6" i="13" s="1"/>
  <c r="O6" i="13" a="1"/>
  <c r="O6" i="13" s="1"/>
  <c r="T6" i="13" a="1"/>
  <c r="T6" i="13" s="1"/>
  <c r="N6" i="13" a="1"/>
  <c r="N6" i="13" s="1"/>
  <c r="M6" i="13" a="1"/>
  <c r="M6" i="13" s="1"/>
  <c r="H6" i="13" a="1"/>
  <c r="H6" i="13" s="1"/>
  <c r="G6" i="13" a="1"/>
  <c r="G6" i="13" s="1"/>
  <c r="F6" i="13" a="1"/>
  <c r="F6" i="13" s="1"/>
  <c r="J6" i="13" a="1"/>
  <c r="J6" i="13" s="1"/>
  <c r="K6" i="13" a="1"/>
  <c r="K6" i="13" s="1"/>
  <c r="L6" i="13" a="1"/>
  <c r="L6" i="13" s="1"/>
  <c r="E6" i="13" a="1"/>
  <c r="E6" i="13" s="1"/>
  <c r="I6" i="13" a="1"/>
  <c r="I6" i="13" s="1"/>
  <c r="D6" i="13"/>
  <c r="BA198" i="3"/>
  <c r="AD197" i="13" a="1"/>
  <c r="AD197" i="13" s="1"/>
  <c r="AC197" i="13" a="1"/>
  <c r="AC197" i="13" s="1"/>
  <c r="AB197" i="13" a="1"/>
  <c r="AB197" i="13" s="1"/>
  <c r="Z197" i="13" a="1"/>
  <c r="Z197" i="13" s="1"/>
  <c r="W197" i="13" a="1"/>
  <c r="W197" i="13" s="1"/>
  <c r="AA197" i="13" a="1"/>
  <c r="AA197" i="13" s="1"/>
  <c r="Y197" i="13" a="1"/>
  <c r="Y197" i="13" s="1"/>
  <c r="U197" i="13" a="1"/>
  <c r="U197" i="13" s="1"/>
  <c r="X197" i="13" a="1"/>
  <c r="X197" i="13" s="1"/>
  <c r="T197" i="13" a="1"/>
  <c r="T197" i="13" s="1"/>
  <c r="S197" i="13" a="1"/>
  <c r="S197" i="13" s="1"/>
  <c r="M197" i="13" a="1"/>
  <c r="M197" i="13" s="1"/>
  <c r="V197" i="13" a="1"/>
  <c r="V197" i="13" s="1"/>
  <c r="O197" i="13" a="1"/>
  <c r="O197" i="13" s="1"/>
  <c r="L197" i="13" a="1"/>
  <c r="L197" i="13" s="1"/>
  <c r="J197" i="13" a="1"/>
  <c r="J197" i="13" s="1"/>
  <c r="N197" i="13" a="1"/>
  <c r="N197" i="13" s="1"/>
  <c r="K197" i="13" a="1"/>
  <c r="K197" i="13" s="1"/>
  <c r="I197" i="13" a="1"/>
  <c r="I197" i="13" s="1"/>
  <c r="H197" i="13" a="1"/>
  <c r="H197" i="13" s="1"/>
  <c r="G197" i="13" a="1"/>
  <c r="G197" i="13" s="1"/>
  <c r="E197" i="13" a="1"/>
  <c r="E197" i="13" s="1"/>
  <c r="D197" i="13"/>
  <c r="F197" i="13" a="1"/>
  <c r="F197" i="13" s="1"/>
  <c r="AZ198" i="3"/>
  <c r="BA166" i="3"/>
  <c r="AD165" i="13" a="1"/>
  <c r="AD165" i="13" s="1"/>
  <c r="AA165" i="13" a="1"/>
  <c r="AA165" i="13" s="1"/>
  <c r="AB165" i="13" a="1"/>
  <c r="AB165" i="13" s="1"/>
  <c r="AC165" i="13" a="1"/>
  <c r="AC165" i="13" s="1"/>
  <c r="W165" i="13" a="1"/>
  <c r="W165" i="13" s="1"/>
  <c r="Z165" i="13" a="1"/>
  <c r="Z165" i="13" s="1"/>
  <c r="Y165" i="13" a="1"/>
  <c r="Y165" i="13" s="1"/>
  <c r="X165" i="13" a="1"/>
  <c r="X165" i="13" s="1"/>
  <c r="V165" i="13" a="1"/>
  <c r="V165" i="13" s="1"/>
  <c r="S165" i="13" a="1"/>
  <c r="S165" i="13" s="1"/>
  <c r="O165" i="13" a="1"/>
  <c r="O165" i="13" s="1"/>
  <c r="T165" i="13" a="1"/>
  <c r="T165" i="13" s="1"/>
  <c r="U165" i="13" a="1"/>
  <c r="U165" i="13" s="1"/>
  <c r="L165" i="13" a="1"/>
  <c r="L165" i="13" s="1"/>
  <c r="M165" i="13" a="1"/>
  <c r="M165" i="13" s="1"/>
  <c r="H165" i="13" a="1"/>
  <c r="H165" i="13" s="1"/>
  <c r="G165" i="13" a="1"/>
  <c r="G165" i="13" s="1"/>
  <c r="N165" i="13" a="1"/>
  <c r="N165" i="13" s="1"/>
  <c r="K165" i="13" a="1"/>
  <c r="K165" i="13" s="1"/>
  <c r="I165" i="13" a="1"/>
  <c r="I165" i="13" s="1"/>
  <c r="D165" i="13"/>
  <c r="J165" i="13" a="1"/>
  <c r="J165" i="13" s="1"/>
  <c r="F165" i="13" a="1"/>
  <c r="F165" i="13" s="1"/>
  <c r="E165" i="13" a="1"/>
  <c r="E165" i="13" s="1"/>
  <c r="AZ166" i="3"/>
  <c r="BA86" i="3"/>
  <c r="AD85" i="13" a="1"/>
  <c r="AD85" i="13" s="1"/>
  <c r="AC85" i="13" a="1"/>
  <c r="AC85" i="13" s="1"/>
  <c r="AB85" i="13" a="1"/>
  <c r="AB85" i="13" s="1"/>
  <c r="AA85" i="13" a="1"/>
  <c r="AA85" i="13" s="1"/>
  <c r="X85" i="13" a="1"/>
  <c r="X85" i="13" s="1"/>
  <c r="Z85" i="13" a="1"/>
  <c r="Z85" i="13" s="1"/>
  <c r="Y85" i="13" a="1"/>
  <c r="Y85" i="13" s="1"/>
  <c r="W85" i="13" a="1"/>
  <c r="W85" i="13" s="1"/>
  <c r="V85" i="13" a="1"/>
  <c r="V85" i="13" s="1"/>
  <c r="S85" i="13" a="1"/>
  <c r="S85" i="13" s="1"/>
  <c r="O85" i="13" a="1"/>
  <c r="O85" i="13" s="1"/>
  <c r="T85" i="13" a="1"/>
  <c r="T85" i="13" s="1"/>
  <c r="N85" i="13" a="1"/>
  <c r="N85" i="13" s="1"/>
  <c r="U85" i="13" a="1"/>
  <c r="U85" i="13" s="1"/>
  <c r="M85" i="13" a="1"/>
  <c r="M85" i="13" s="1"/>
  <c r="J85" i="13" a="1"/>
  <c r="J85" i="13" s="1"/>
  <c r="F85" i="13" a="1"/>
  <c r="F85" i="13" s="1"/>
  <c r="E85" i="13" a="1"/>
  <c r="E85" i="13" s="1"/>
  <c r="D85" i="13"/>
  <c r="G85" i="13" a="1"/>
  <c r="G85" i="13" s="1"/>
  <c r="I85" i="13" a="1"/>
  <c r="I85" i="13" s="1"/>
  <c r="H85" i="13" a="1"/>
  <c r="H85" i="13" s="1"/>
  <c r="K85" i="13" a="1"/>
  <c r="K85" i="13" s="1"/>
  <c r="L85" i="13" a="1"/>
  <c r="L85" i="13" s="1"/>
  <c r="AZ86" i="3"/>
  <c r="BA62" i="3"/>
  <c r="AD61" i="13" a="1"/>
  <c r="AD61" i="13" s="1"/>
  <c r="AB61" i="13" a="1"/>
  <c r="AB61" i="13" s="1"/>
  <c r="AC61" i="13" a="1"/>
  <c r="AC61" i="13" s="1"/>
  <c r="Z61" i="13" a="1"/>
  <c r="Z61" i="13" s="1"/>
  <c r="W61" i="13" a="1"/>
  <c r="W61" i="13" s="1"/>
  <c r="Y61" i="13" a="1"/>
  <c r="Y61" i="13" s="1"/>
  <c r="AA61" i="13" a="1"/>
  <c r="AA61" i="13" s="1"/>
  <c r="X61" i="13" a="1"/>
  <c r="X61" i="13" s="1"/>
  <c r="V61" i="13" a="1"/>
  <c r="V61" i="13" s="1"/>
  <c r="T61" i="13" a="1"/>
  <c r="T61" i="13" s="1"/>
  <c r="U61" i="13" a="1"/>
  <c r="U61" i="13" s="1"/>
  <c r="O61" i="13" a="1"/>
  <c r="O61" i="13" s="1"/>
  <c r="N61" i="13" a="1"/>
  <c r="N61" i="13" s="1"/>
  <c r="E61" i="13" a="1"/>
  <c r="E61" i="13" s="1"/>
  <c r="K61" i="13" a="1"/>
  <c r="K61" i="13" s="1"/>
  <c r="L61" i="13" a="1"/>
  <c r="L61" i="13" s="1"/>
  <c r="S61" i="13" a="1"/>
  <c r="S61" i="13" s="1"/>
  <c r="M61" i="13" a="1"/>
  <c r="M61" i="13" s="1"/>
  <c r="J61" i="13" a="1"/>
  <c r="J61" i="13" s="1"/>
  <c r="G61" i="13" a="1"/>
  <c r="G61" i="13" s="1"/>
  <c r="F61" i="13" a="1"/>
  <c r="F61" i="13" s="1"/>
  <c r="D61" i="13"/>
  <c r="I61" i="13" a="1"/>
  <c r="I61" i="13" s="1"/>
  <c r="H61" i="13" a="1"/>
  <c r="H61" i="13" s="1"/>
  <c r="AY62" i="3"/>
  <c r="AZ62" i="3"/>
  <c r="BA46" i="3"/>
  <c r="AC45" i="13" a="1"/>
  <c r="AC45" i="13" s="1"/>
  <c r="AD45" i="13" a="1"/>
  <c r="AD45" i="13" s="1"/>
  <c r="AB45" i="13" a="1"/>
  <c r="AB45" i="13" s="1"/>
  <c r="W45" i="13" a="1"/>
  <c r="W45" i="13" s="1"/>
  <c r="V45" i="13" a="1"/>
  <c r="V45" i="13" s="1"/>
  <c r="Y45" i="13" a="1"/>
  <c r="Y45" i="13" s="1"/>
  <c r="AA45" i="13" a="1"/>
  <c r="AA45" i="13" s="1"/>
  <c r="Z45" i="13" a="1"/>
  <c r="Z45" i="13" s="1"/>
  <c r="X45" i="13" a="1"/>
  <c r="X45" i="13" s="1"/>
  <c r="O45" i="13" a="1"/>
  <c r="O45" i="13" s="1"/>
  <c r="K45" i="13" a="1"/>
  <c r="K45" i="13" s="1"/>
  <c r="T45" i="13" a="1"/>
  <c r="T45" i="13" s="1"/>
  <c r="S45" i="13" a="1"/>
  <c r="S45" i="13" s="1"/>
  <c r="N45" i="13" a="1"/>
  <c r="N45" i="13" s="1"/>
  <c r="H45" i="13" a="1"/>
  <c r="H45" i="13" s="1"/>
  <c r="L45" i="13" a="1"/>
  <c r="L45" i="13" s="1"/>
  <c r="M45" i="13" a="1"/>
  <c r="M45" i="13" s="1"/>
  <c r="U45" i="13" a="1"/>
  <c r="U45" i="13" s="1"/>
  <c r="J45" i="13" a="1"/>
  <c r="J45" i="13" s="1"/>
  <c r="F45" i="13" a="1"/>
  <c r="F45" i="13" s="1"/>
  <c r="D45" i="13"/>
  <c r="G45" i="13" a="1"/>
  <c r="G45" i="13" s="1"/>
  <c r="I45" i="13" a="1"/>
  <c r="I45" i="13" s="1"/>
  <c r="E45" i="13" a="1"/>
  <c r="E45" i="13" s="1"/>
  <c r="AZ46" i="3"/>
  <c r="BA30" i="3"/>
  <c r="AC29" i="13" a="1"/>
  <c r="AC29" i="13" s="1"/>
  <c r="AD29" i="13" a="1"/>
  <c r="AD29" i="13" s="1"/>
  <c r="AB29" i="13" a="1"/>
  <c r="AB29" i="13" s="1"/>
  <c r="Z29" i="13" a="1"/>
  <c r="Z29" i="13" s="1"/>
  <c r="W29" i="13" a="1"/>
  <c r="W29" i="13" s="1"/>
  <c r="AA29" i="13" a="1"/>
  <c r="AA29" i="13" s="1"/>
  <c r="X29" i="13" a="1"/>
  <c r="X29" i="13" s="1"/>
  <c r="V29" i="13" a="1"/>
  <c r="V29" i="13" s="1"/>
  <c r="O29" i="13" a="1"/>
  <c r="O29" i="13" s="1"/>
  <c r="K29" i="13" a="1"/>
  <c r="K29" i="13" s="1"/>
  <c r="T29" i="13" a="1"/>
  <c r="T29" i="13" s="1"/>
  <c r="S29" i="13" a="1"/>
  <c r="S29" i="13" s="1"/>
  <c r="N29" i="13" a="1"/>
  <c r="N29" i="13" s="1"/>
  <c r="Y29" i="13" a="1"/>
  <c r="Y29" i="13" s="1"/>
  <c r="U29" i="13" a="1"/>
  <c r="U29" i="13" s="1"/>
  <c r="L29" i="13" a="1"/>
  <c r="L29" i="13" s="1"/>
  <c r="M29" i="13" a="1"/>
  <c r="M29" i="13" s="1"/>
  <c r="J29" i="13" a="1"/>
  <c r="J29" i="13" s="1"/>
  <c r="G29" i="13" a="1"/>
  <c r="G29" i="13" s="1"/>
  <c r="D29" i="13"/>
  <c r="H29" i="13" a="1"/>
  <c r="H29" i="13" s="1"/>
  <c r="I29" i="13" a="1"/>
  <c r="I29" i="13" s="1"/>
  <c r="E29" i="13" a="1"/>
  <c r="E29" i="13" s="1"/>
  <c r="F29" i="13" a="1"/>
  <c r="F29" i="13" s="1"/>
  <c r="AZ30" i="3"/>
  <c r="AV21" i="13" a="1"/>
  <c r="AV21" i="13" s="1"/>
  <c r="BA22" i="3" s="1"/>
  <c r="AD21" i="13" a="1"/>
  <c r="AD21" i="13" s="1"/>
  <c r="AC21" i="13" a="1"/>
  <c r="AC21" i="13" s="1"/>
  <c r="AA21" i="13" a="1"/>
  <c r="AA21" i="13" s="1"/>
  <c r="Z21" i="13" a="1"/>
  <c r="Z21" i="13" s="1"/>
  <c r="X21" i="13" a="1"/>
  <c r="X21" i="13" s="1"/>
  <c r="AB21" i="13" a="1"/>
  <c r="AB21" i="13" s="1"/>
  <c r="W21" i="13" a="1"/>
  <c r="W21" i="13" s="1"/>
  <c r="Y21" i="13" a="1"/>
  <c r="Y21" i="13" s="1"/>
  <c r="V21" i="13" a="1"/>
  <c r="V21" i="13" s="1"/>
  <c r="T21" i="13" a="1"/>
  <c r="T21" i="13" s="1"/>
  <c r="S21" i="13" a="1"/>
  <c r="S21" i="13" s="1"/>
  <c r="U21" i="13" a="1"/>
  <c r="U21" i="13" s="1"/>
  <c r="O21" i="13" a="1"/>
  <c r="O21" i="13" s="1"/>
  <c r="N21" i="13" a="1"/>
  <c r="N21" i="13" s="1"/>
  <c r="M21" i="13" a="1"/>
  <c r="M21" i="13" s="1"/>
  <c r="I21" i="13" a="1"/>
  <c r="I21" i="13" s="1"/>
  <c r="G21" i="13" a="1"/>
  <c r="G21" i="13" s="1"/>
  <c r="J21" i="13" a="1"/>
  <c r="J21" i="13" s="1"/>
  <c r="K21" i="13" a="1"/>
  <c r="K21" i="13" s="1"/>
  <c r="L21" i="13" a="1"/>
  <c r="L21" i="13" s="1"/>
  <c r="H21" i="13" a="1"/>
  <c r="H21" i="13" s="1"/>
  <c r="E21" i="13" a="1"/>
  <c r="E21" i="13" s="1"/>
  <c r="F21" i="13" a="1"/>
  <c r="F21" i="13" s="1"/>
  <c r="D21" i="13"/>
  <c r="AT21" i="13"/>
  <c r="AY22" i="3" s="1"/>
  <c r="AU21" i="13"/>
  <c r="AZ22" i="3" s="1"/>
  <c r="AD5" i="13" a="1"/>
  <c r="AD5" i="13" s="1"/>
  <c r="AC5" i="13" a="1"/>
  <c r="AC5" i="13" s="1"/>
  <c r="AA5" i="13" a="1"/>
  <c r="AA5" i="13" s="1"/>
  <c r="AB5" i="13" a="1"/>
  <c r="AB5" i="13" s="1"/>
  <c r="X5" i="13" a="1"/>
  <c r="X5" i="13" s="1"/>
  <c r="V5" i="13" a="1"/>
  <c r="V5" i="13" s="1"/>
  <c r="Y5" i="13" a="1"/>
  <c r="Y5" i="13" s="1"/>
  <c r="Z5" i="13" a="1"/>
  <c r="Z5" i="13" s="1"/>
  <c r="W5" i="13" a="1"/>
  <c r="W5" i="13" s="1"/>
  <c r="U5" i="13" a="1"/>
  <c r="U5" i="13" s="1"/>
  <c r="L5" i="13" a="1"/>
  <c r="L5" i="13" s="1"/>
  <c r="S5" i="13" a="1"/>
  <c r="S5" i="13" s="1"/>
  <c r="O5" i="13" a="1"/>
  <c r="O5" i="13" s="1"/>
  <c r="T5" i="13" a="1"/>
  <c r="T5" i="13" s="1"/>
  <c r="N5" i="13" a="1"/>
  <c r="N5" i="13" s="1"/>
  <c r="K5" i="13" a="1"/>
  <c r="K5" i="13" s="1"/>
  <c r="F5" i="13" a="1"/>
  <c r="F5" i="13" s="1"/>
  <c r="I5" i="13" a="1"/>
  <c r="I5" i="13" s="1"/>
  <c r="J5" i="13" a="1"/>
  <c r="J5" i="13" s="1"/>
  <c r="E5" i="13" a="1"/>
  <c r="E5" i="13" s="1"/>
  <c r="G5" i="13" a="1"/>
  <c r="G5" i="13" s="1"/>
  <c r="H5" i="13" a="1"/>
  <c r="H5" i="13" s="1"/>
  <c r="D5" i="13"/>
  <c r="M5" i="13" a="1"/>
  <c r="M5" i="13" s="1"/>
  <c r="BA196" i="3"/>
  <c r="AD195" i="13" a="1"/>
  <c r="AD195" i="13" s="1"/>
  <c r="AC195" i="13" a="1"/>
  <c r="AC195" i="13" s="1"/>
  <c r="AA195" i="13" a="1"/>
  <c r="AA195" i="13" s="1"/>
  <c r="Z195" i="13" a="1"/>
  <c r="Z195" i="13" s="1"/>
  <c r="X195" i="13" a="1"/>
  <c r="X195" i="13" s="1"/>
  <c r="AB195" i="13" a="1"/>
  <c r="AB195" i="13" s="1"/>
  <c r="W195" i="13" a="1"/>
  <c r="W195" i="13" s="1"/>
  <c r="Y195" i="13" a="1"/>
  <c r="Y195" i="13" s="1"/>
  <c r="V195" i="13" a="1"/>
  <c r="V195" i="13" s="1"/>
  <c r="N195" i="13" a="1"/>
  <c r="N195" i="13" s="1"/>
  <c r="O195" i="13" a="1"/>
  <c r="O195" i="13" s="1"/>
  <c r="T195" i="13" a="1"/>
  <c r="T195" i="13" s="1"/>
  <c r="S195" i="13" a="1"/>
  <c r="S195" i="13" s="1"/>
  <c r="U195" i="13" a="1"/>
  <c r="U195" i="13" s="1"/>
  <c r="M195" i="13" a="1"/>
  <c r="M195" i="13" s="1"/>
  <c r="K195" i="13" a="1"/>
  <c r="K195" i="13" s="1"/>
  <c r="F195" i="13" a="1"/>
  <c r="F195" i="13" s="1"/>
  <c r="J195" i="13" a="1"/>
  <c r="J195" i="13" s="1"/>
  <c r="I195" i="13" a="1"/>
  <c r="I195" i="13" s="1"/>
  <c r="G195" i="13" a="1"/>
  <c r="G195" i="13" s="1"/>
  <c r="L195" i="13" a="1"/>
  <c r="L195" i="13" s="1"/>
  <c r="H195" i="13" a="1"/>
  <c r="H195" i="13" s="1"/>
  <c r="E195" i="13" a="1"/>
  <c r="E195" i="13" s="1"/>
  <c r="D195" i="13"/>
  <c r="AZ196" i="3"/>
  <c r="BA188" i="3"/>
  <c r="AD187" i="13" a="1"/>
  <c r="AD187" i="13" s="1"/>
  <c r="AA187" i="13" a="1"/>
  <c r="AA187" i="13" s="1"/>
  <c r="AC187" i="13" a="1"/>
  <c r="AC187" i="13" s="1"/>
  <c r="W187" i="13" a="1"/>
  <c r="W187" i="13" s="1"/>
  <c r="AB187" i="13" a="1"/>
  <c r="AB187" i="13" s="1"/>
  <c r="Z187" i="13" a="1"/>
  <c r="Z187" i="13" s="1"/>
  <c r="Y187" i="13" a="1"/>
  <c r="Y187" i="13" s="1"/>
  <c r="S187" i="13" a="1"/>
  <c r="S187" i="13" s="1"/>
  <c r="V187" i="13" a="1"/>
  <c r="V187" i="13" s="1"/>
  <c r="X187" i="13" a="1"/>
  <c r="X187" i="13" s="1"/>
  <c r="U187" i="13" a="1"/>
  <c r="U187" i="13" s="1"/>
  <c r="T187" i="13" a="1"/>
  <c r="T187" i="13" s="1"/>
  <c r="O187" i="13" a="1"/>
  <c r="O187" i="13" s="1"/>
  <c r="N187" i="13" a="1"/>
  <c r="N187" i="13" s="1"/>
  <c r="M187" i="13" a="1"/>
  <c r="M187" i="13" s="1"/>
  <c r="F187" i="13" a="1"/>
  <c r="F187" i="13" s="1"/>
  <c r="K187" i="13" a="1"/>
  <c r="K187" i="13" s="1"/>
  <c r="L187" i="13" a="1"/>
  <c r="L187" i="13" s="1"/>
  <c r="J187" i="13" a="1"/>
  <c r="J187" i="13" s="1"/>
  <c r="H187" i="13" a="1"/>
  <c r="H187" i="13" s="1"/>
  <c r="E187" i="13" a="1"/>
  <c r="E187" i="13" s="1"/>
  <c r="I187" i="13" a="1"/>
  <c r="I187" i="13" s="1"/>
  <c r="G187" i="13" a="1"/>
  <c r="G187" i="13" s="1"/>
  <c r="D187" i="13"/>
  <c r="AZ188" i="3"/>
  <c r="AY188" i="3"/>
  <c r="BA180" i="3"/>
  <c r="AD179" i="13" a="1"/>
  <c r="AD179" i="13" s="1"/>
  <c r="AC179" i="13" a="1"/>
  <c r="AC179" i="13" s="1"/>
  <c r="AA179" i="13" a="1"/>
  <c r="AA179" i="13" s="1"/>
  <c r="AB179" i="13" a="1"/>
  <c r="AB179" i="13" s="1"/>
  <c r="Z179" i="13" a="1"/>
  <c r="Z179" i="13" s="1"/>
  <c r="W179" i="13" a="1"/>
  <c r="W179" i="13" s="1"/>
  <c r="V179" i="13" a="1"/>
  <c r="V179" i="13" s="1"/>
  <c r="X179" i="13" a="1"/>
  <c r="X179" i="13" s="1"/>
  <c r="T179" i="13" a="1"/>
  <c r="T179" i="13" s="1"/>
  <c r="Y179" i="13" a="1"/>
  <c r="Y179" i="13" s="1"/>
  <c r="U179" i="13" a="1"/>
  <c r="U179" i="13" s="1"/>
  <c r="O179" i="13" a="1"/>
  <c r="O179" i="13" s="1"/>
  <c r="N179" i="13" a="1"/>
  <c r="N179" i="13" s="1"/>
  <c r="S179" i="13" a="1"/>
  <c r="S179" i="13" s="1"/>
  <c r="M179" i="13" a="1"/>
  <c r="M179" i="13" s="1"/>
  <c r="H179" i="13" a="1"/>
  <c r="H179" i="13" s="1"/>
  <c r="K179" i="13" a="1"/>
  <c r="K179" i="13" s="1"/>
  <c r="G179" i="13" a="1"/>
  <c r="G179" i="13" s="1"/>
  <c r="J179" i="13" a="1"/>
  <c r="J179" i="13" s="1"/>
  <c r="F179" i="13" a="1"/>
  <c r="F179" i="13" s="1"/>
  <c r="I179" i="13" a="1"/>
  <c r="I179" i="13" s="1"/>
  <c r="E179" i="13" a="1"/>
  <c r="E179" i="13" s="1"/>
  <c r="L179" i="13" a="1"/>
  <c r="L179" i="13" s="1"/>
  <c r="D179" i="13"/>
  <c r="AY180" i="3"/>
  <c r="AZ180" i="3"/>
  <c r="BA172" i="3"/>
  <c r="AC171" i="13" a="1"/>
  <c r="AC171" i="13" s="1"/>
  <c r="AD171" i="13" a="1"/>
  <c r="AD171" i="13" s="1"/>
  <c r="AB171" i="13" a="1"/>
  <c r="AB171" i="13" s="1"/>
  <c r="AA171" i="13" a="1"/>
  <c r="AA171" i="13" s="1"/>
  <c r="Z171" i="13" a="1"/>
  <c r="Z171" i="13" s="1"/>
  <c r="X171" i="13" a="1"/>
  <c r="X171" i="13" s="1"/>
  <c r="Y171" i="13" a="1"/>
  <c r="Y171" i="13" s="1"/>
  <c r="S171" i="13" a="1"/>
  <c r="S171" i="13" s="1"/>
  <c r="W171" i="13" a="1"/>
  <c r="W171" i="13" s="1"/>
  <c r="V171" i="13" a="1"/>
  <c r="V171" i="13" s="1"/>
  <c r="O171" i="13" a="1"/>
  <c r="O171" i="13" s="1"/>
  <c r="U171" i="13" a="1"/>
  <c r="U171" i="13" s="1"/>
  <c r="N171" i="13" a="1"/>
  <c r="N171" i="13" s="1"/>
  <c r="M171" i="13" a="1"/>
  <c r="M171" i="13" s="1"/>
  <c r="H171" i="13" a="1"/>
  <c r="H171" i="13" s="1"/>
  <c r="G171" i="13" a="1"/>
  <c r="G171" i="13" s="1"/>
  <c r="K171" i="13" a="1"/>
  <c r="K171" i="13" s="1"/>
  <c r="L171" i="13" a="1"/>
  <c r="L171" i="13" s="1"/>
  <c r="T171" i="13" a="1"/>
  <c r="T171" i="13" s="1"/>
  <c r="J171" i="13" a="1"/>
  <c r="J171" i="13" s="1"/>
  <c r="F171" i="13" a="1"/>
  <c r="F171" i="13" s="1"/>
  <c r="I171" i="13" a="1"/>
  <c r="I171" i="13" s="1"/>
  <c r="E171" i="13" a="1"/>
  <c r="E171" i="13" s="1"/>
  <c r="D171" i="13"/>
  <c r="AZ172" i="3"/>
  <c r="BA164" i="3"/>
  <c r="AD163" i="13" a="1"/>
  <c r="AD163" i="13" s="1"/>
  <c r="AC163" i="13" a="1"/>
  <c r="AC163" i="13" s="1"/>
  <c r="AB163" i="13" a="1"/>
  <c r="AB163" i="13" s="1"/>
  <c r="AA163" i="13" a="1"/>
  <c r="AA163" i="13" s="1"/>
  <c r="Z163" i="13" a="1"/>
  <c r="Z163" i="13" s="1"/>
  <c r="X163" i="13" a="1"/>
  <c r="X163" i="13" s="1"/>
  <c r="U163" i="13" a="1"/>
  <c r="U163" i="13" s="1"/>
  <c r="V163" i="13" a="1"/>
  <c r="V163" i="13" s="1"/>
  <c r="W163" i="13" a="1"/>
  <c r="W163" i="13" s="1"/>
  <c r="T163" i="13" a="1"/>
  <c r="T163" i="13" s="1"/>
  <c r="Y163" i="13" a="1"/>
  <c r="Y163" i="13" s="1"/>
  <c r="O163" i="13" a="1"/>
  <c r="O163" i="13" s="1"/>
  <c r="N163" i="13" a="1"/>
  <c r="N163" i="13" s="1"/>
  <c r="M163" i="13" a="1"/>
  <c r="M163" i="13" s="1"/>
  <c r="S163" i="13" a="1"/>
  <c r="S163" i="13" s="1"/>
  <c r="K163" i="13" a="1"/>
  <c r="K163" i="13" s="1"/>
  <c r="J163" i="13" a="1"/>
  <c r="J163" i="13" s="1"/>
  <c r="L163" i="13" a="1"/>
  <c r="L163" i="13" s="1"/>
  <c r="G163" i="13" a="1"/>
  <c r="G163" i="13" s="1"/>
  <c r="I163" i="13" a="1"/>
  <c r="I163" i="13" s="1"/>
  <c r="E163" i="13" a="1"/>
  <c r="E163" i="13" s="1"/>
  <c r="H163" i="13" a="1"/>
  <c r="H163" i="13" s="1"/>
  <c r="F163" i="13" a="1"/>
  <c r="F163" i="13" s="1"/>
  <c r="D163" i="13"/>
  <c r="AZ164" i="3"/>
  <c r="BA156" i="3"/>
  <c r="AC155" i="13" a="1"/>
  <c r="AC155" i="13" s="1"/>
  <c r="AD155" i="13" a="1"/>
  <c r="AD155" i="13" s="1"/>
  <c r="AB155" i="13" a="1"/>
  <c r="AB155" i="13" s="1"/>
  <c r="AA155" i="13" a="1"/>
  <c r="AA155" i="13" s="1"/>
  <c r="Z155" i="13" a="1"/>
  <c r="Z155" i="13" s="1"/>
  <c r="Y155" i="13" a="1"/>
  <c r="Y155" i="13" s="1"/>
  <c r="W155" i="13" a="1"/>
  <c r="W155" i="13" s="1"/>
  <c r="U155" i="13" a="1"/>
  <c r="U155" i="13" s="1"/>
  <c r="S155" i="13" a="1"/>
  <c r="S155" i="13" s="1"/>
  <c r="X155" i="13" a="1"/>
  <c r="X155" i="13" s="1"/>
  <c r="V155" i="13" a="1"/>
  <c r="V155" i="13" s="1"/>
  <c r="O155" i="13" a="1"/>
  <c r="O155" i="13" s="1"/>
  <c r="N155" i="13" a="1"/>
  <c r="N155" i="13" s="1"/>
  <c r="M155" i="13" a="1"/>
  <c r="M155" i="13" s="1"/>
  <c r="T155" i="13" a="1"/>
  <c r="T155" i="13" s="1"/>
  <c r="F155" i="13" a="1"/>
  <c r="F155" i="13" s="1"/>
  <c r="K155" i="13" a="1"/>
  <c r="K155" i="13" s="1"/>
  <c r="L155" i="13" a="1"/>
  <c r="L155" i="13" s="1"/>
  <c r="J155" i="13" a="1"/>
  <c r="J155" i="13" s="1"/>
  <c r="H155" i="13" a="1"/>
  <c r="H155" i="13" s="1"/>
  <c r="G155" i="13" a="1"/>
  <c r="G155" i="13" s="1"/>
  <c r="E155" i="13" a="1"/>
  <c r="E155" i="13" s="1"/>
  <c r="I155" i="13" a="1"/>
  <c r="I155" i="13" s="1"/>
  <c r="D155" i="13"/>
  <c r="AZ156" i="3"/>
  <c r="BA148" i="3"/>
  <c r="AD147" i="13" a="1"/>
  <c r="AD147" i="13" s="1"/>
  <c r="AC147" i="13" a="1"/>
  <c r="AC147" i="13" s="1"/>
  <c r="AB147" i="13" a="1"/>
  <c r="AB147" i="13" s="1"/>
  <c r="Z147" i="13" a="1"/>
  <c r="Z147" i="13" s="1"/>
  <c r="W147" i="13" a="1"/>
  <c r="W147" i="13" s="1"/>
  <c r="AA147" i="13" a="1"/>
  <c r="AA147" i="13" s="1"/>
  <c r="Y147" i="13" a="1"/>
  <c r="Y147" i="13" s="1"/>
  <c r="V147" i="13" a="1"/>
  <c r="V147" i="13" s="1"/>
  <c r="O147" i="13" a="1"/>
  <c r="O147" i="13" s="1"/>
  <c r="T147" i="13" a="1"/>
  <c r="T147" i="13" s="1"/>
  <c r="N147" i="13" a="1"/>
  <c r="N147" i="13" s="1"/>
  <c r="L147" i="13" a="1"/>
  <c r="L147" i="13" s="1"/>
  <c r="S147" i="13" a="1"/>
  <c r="S147" i="13" s="1"/>
  <c r="X147" i="13" a="1"/>
  <c r="X147" i="13" s="1"/>
  <c r="U147" i="13" a="1"/>
  <c r="U147" i="13" s="1"/>
  <c r="M147" i="13" a="1"/>
  <c r="M147" i="13" s="1"/>
  <c r="K147" i="13" a="1"/>
  <c r="K147" i="13" s="1"/>
  <c r="J147" i="13" a="1"/>
  <c r="J147" i="13" s="1"/>
  <c r="H147" i="13" a="1"/>
  <c r="H147" i="13" s="1"/>
  <c r="G147" i="13" a="1"/>
  <c r="G147" i="13" s="1"/>
  <c r="F147" i="13" a="1"/>
  <c r="F147" i="13" s="1"/>
  <c r="E147" i="13" a="1"/>
  <c r="E147" i="13" s="1"/>
  <c r="I147" i="13" a="1"/>
  <c r="I147" i="13" s="1"/>
  <c r="D147" i="13"/>
  <c r="AY148" i="3"/>
  <c r="AZ148" i="3"/>
  <c r="BA140" i="3"/>
  <c r="AD139" i="13" a="1"/>
  <c r="AD139" i="13" s="1"/>
  <c r="AC139" i="13" a="1"/>
  <c r="AC139" i="13" s="1"/>
  <c r="AB139" i="13" a="1"/>
  <c r="AB139" i="13" s="1"/>
  <c r="X139" i="13" a="1"/>
  <c r="X139" i="13" s="1"/>
  <c r="AA139" i="13" a="1"/>
  <c r="AA139" i="13" s="1"/>
  <c r="Y139" i="13" a="1"/>
  <c r="Y139" i="13" s="1"/>
  <c r="W139" i="13" a="1"/>
  <c r="W139" i="13" s="1"/>
  <c r="V139" i="13" a="1"/>
  <c r="V139" i="13" s="1"/>
  <c r="S139" i="13" a="1"/>
  <c r="S139" i="13" s="1"/>
  <c r="T139" i="13" a="1"/>
  <c r="T139" i="13" s="1"/>
  <c r="Z139" i="13" a="1"/>
  <c r="Z139" i="13" s="1"/>
  <c r="U139" i="13" a="1"/>
  <c r="U139" i="13" s="1"/>
  <c r="O139" i="13" a="1"/>
  <c r="O139" i="13" s="1"/>
  <c r="N139" i="13" a="1"/>
  <c r="N139" i="13" s="1"/>
  <c r="L139" i="13" a="1"/>
  <c r="L139" i="13" s="1"/>
  <c r="M139" i="13" a="1"/>
  <c r="M139" i="13" s="1"/>
  <c r="K139" i="13" a="1"/>
  <c r="K139" i="13" s="1"/>
  <c r="J139" i="13" a="1"/>
  <c r="J139" i="13" s="1"/>
  <c r="G139" i="13" a="1"/>
  <c r="G139" i="13" s="1"/>
  <c r="I139" i="13" a="1"/>
  <c r="I139" i="13" s="1"/>
  <c r="H139" i="13" a="1"/>
  <c r="H139" i="13" s="1"/>
  <c r="D139" i="13"/>
  <c r="E139" i="13" a="1"/>
  <c r="E139" i="13" s="1"/>
  <c r="F139" i="13" a="1"/>
  <c r="F139" i="13" s="1"/>
  <c r="AZ140" i="3"/>
  <c r="AY140" i="3"/>
  <c r="BA132" i="3"/>
  <c r="AD131" i="13" a="1"/>
  <c r="AD131" i="13" s="1"/>
  <c r="AC131" i="13" a="1"/>
  <c r="AC131" i="13" s="1"/>
  <c r="AB131" i="13" a="1"/>
  <c r="AB131" i="13" s="1"/>
  <c r="X131" i="13" a="1"/>
  <c r="X131" i="13" s="1"/>
  <c r="Z131" i="13" a="1"/>
  <c r="Z131" i="13" s="1"/>
  <c r="AA131" i="13" a="1"/>
  <c r="AA131" i="13" s="1"/>
  <c r="V131" i="13" a="1"/>
  <c r="V131" i="13" s="1"/>
  <c r="Y131" i="13" a="1"/>
  <c r="Y131" i="13" s="1"/>
  <c r="U131" i="13" a="1"/>
  <c r="U131" i="13" s="1"/>
  <c r="N131" i="13" a="1"/>
  <c r="N131" i="13" s="1"/>
  <c r="L131" i="13" a="1"/>
  <c r="L131" i="13" s="1"/>
  <c r="W131" i="13" a="1"/>
  <c r="W131" i="13" s="1"/>
  <c r="M131" i="13" a="1"/>
  <c r="M131" i="13" s="1"/>
  <c r="S131" i="13" a="1"/>
  <c r="S131" i="13" s="1"/>
  <c r="K131" i="13" a="1"/>
  <c r="K131" i="13" s="1"/>
  <c r="G131" i="13" a="1"/>
  <c r="G131" i="13" s="1"/>
  <c r="T131" i="13" a="1"/>
  <c r="T131" i="13" s="1"/>
  <c r="J131" i="13" a="1"/>
  <c r="J131" i="13" s="1"/>
  <c r="O131" i="13" a="1"/>
  <c r="O131" i="13" s="1"/>
  <c r="I131" i="13" a="1"/>
  <c r="I131" i="13" s="1"/>
  <c r="H131" i="13" a="1"/>
  <c r="H131" i="13" s="1"/>
  <c r="F131" i="13" a="1"/>
  <c r="F131" i="13" s="1"/>
  <c r="E131" i="13" a="1"/>
  <c r="E131" i="13" s="1"/>
  <c r="D131" i="13"/>
  <c r="AZ132" i="3"/>
  <c r="BA124" i="3"/>
  <c r="AD123" i="13" a="1"/>
  <c r="AD123" i="13" s="1"/>
  <c r="AB123" i="13" a="1"/>
  <c r="AB123" i="13" s="1"/>
  <c r="W123" i="13" a="1"/>
  <c r="W123" i="13" s="1"/>
  <c r="AA123" i="13" a="1"/>
  <c r="AA123" i="13" s="1"/>
  <c r="AC123" i="13" a="1"/>
  <c r="AC123" i="13" s="1"/>
  <c r="Z123" i="13" a="1"/>
  <c r="Z123" i="13" s="1"/>
  <c r="Y123" i="13" a="1"/>
  <c r="Y123" i="13" s="1"/>
  <c r="S123" i="13" a="1"/>
  <c r="S123" i="13" s="1"/>
  <c r="X123" i="13" a="1"/>
  <c r="X123" i="13" s="1"/>
  <c r="V123" i="13" a="1"/>
  <c r="V123" i="13" s="1"/>
  <c r="T123" i="13" a="1"/>
  <c r="T123" i="13" s="1"/>
  <c r="N123" i="13" a="1"/>
  <c r="N123" i="13" s="1"/>
  <c r="L123" i="13" a="1"/>
  <c r="L123" i="13" s="1"/>
  <c r="U123" i="13" a="1"/>
  <c r="U123" i="13" s="1"/>
  <c r="O123" i="13" a="1"/>
  <c r="O123" i="13" s="1"/>
  <c r="H123" i="13" a="1"/>
  <c r="H123" i="13" s="1"/>
  <c r="K123" i="13" a="1"/>
  <c r="K123" i="13" s="1"/>
  <c r="M123" i="13" a="1"/>
  <c r="M123" i="13" s="1"/>
  <c r="J123" i="13" a="1"/>
  <c r="J123" i="13" s="1"/>
  <c r="G123" i="13" a="1"/>
  <c r="G123" i="13" s="1"/>
  <c r="E123" i="13" a="1"/>
  <c r="E123" i="13" s="1"/>
  <c r="I123" i="13" a="1"/>
  <c r="I123" i="13" s="1"/>
  <c r="F123" i="13" a="1"/>
  <c r="F123" i="13" s="1"/>
  <c r="D123" i="13"/>
  <c r="AZ124" i="3"/>
  <c r="BA116" i="3"/>
  <c r="AD115" i="13" a="1"/>
  <c r="AD115" i="13" s="1"/>
  <c r="AC115" i="13" a="1"/>
  <c r="AC115" i="13" s="1"/>
  <c r="AA115" i="13" a="1"/>
  <c r="AA115" i="13" s="1"/>
  <c r="AB115" i="13" a="1"/>
  <c r="AB115" i="13" s="1"/>
  <c r="Y115" i="13" a="1"/>
  <c r="Y115" i="13" s="1"/>
  <c r="Z115" i="13" a="1"/>
  <c r="Z115" i="13" s="1"/>
  <c r="U115" i="13" a="1"/>
  <c r="U115" i="13" s="1"/>
  <c r="W115" i="13" a="1"/>
  <c r="W115" i="13" s="1"/>
  <c r="V115" i="13" a="1"/>
  <c r="V115" i="13" s="1"/>
  <c r="X115" i="13" a="1"/>
  <c r="X115" i="13" s="1"/>
  <c r="T115" i="13" a="1"/>
  <c r="T115" i="13" s="1"/>
  <c r="N115" i="13" a="1"/>
  <c r="N115" i="13" s="1"/>
  <c r="L115" i="13" a="1"/>
  <c r="L115" i="13" s="1"/>
  <c r="S115" i="13" a="1"/>
  <c r="S115" i="13" s="1"/>
  <c r="O115" i="13" a="1"/>
  <c r="O115" i="13" s="1"/>
  <c r="K115" i="13" a="1"/>
  <c r="K115" i="13" s="1"/>
  <c r="J115" i="13" a="1"/>
  <c r="J115" i="13" s="1"/>
  <c r="G115" i="13" a="1"/>
  <c r="G115" i="13" s="1"/>
  <c r="M115" i="13" a="1"/>
  <c r="M115" i="13" s="1"/>
  <c r="H115" i="13" a="1"/>
  <c r="H115" i="13" s="1"/>
  <c r="F115" i="13" a="1"/>
  <c r="F115" i="13" s="1"/>
  <c r="I115" i="13" a="1"/>
  <c r="I115" i="13" s="1"/>
  <c r="E115" i="13" a="1"/>
  <c r="E115" i="13" s="1"/>
  <c r="D115" i="13"/>
  <c r="AZ116" i="3"/>
  <c r="AY116" i="3"/>
  <c r="BA108" i="3"/>
  <c r="AD107" i="13" a="1"/>
  <c r="AD107" i="13" s="1"/>
  <c r="AB107" i="13" a="1"/>
  <c r="AB107" i="13" s="1"/>
  <c r="AC107" i="13" a="1"/>
  <c r="AC107" i="13" s="1"/>
  <c r="V107" i="13" a="1"/>
  <c r="V107" i="13" s="1"/>
  <c r="Z107" i="13" a="1"/>
  <c r="Z107" i="13" s="1"/>
  <c r="X107" i="13" a="1"/>
  <c r="X107" i="13" s="1"/>
  <c r="AA107" i="13" a="1"/>
  <c r="AA107" i="13" s="1"/>
  <c r="Y107" i="13" a="1"/>
  <c r="Y107" i="13" s="1"/>
  <c r="S107" i="13" a="1"/>
  <c r="S107" i="13" s="1"/>
  <c r="W107" i="13" a="1"/>
  <c r="W107" i="13" s="1"/>
  <c r="T107" i="13" a="1"/>
  <c r="T107" i="13" s="1"/>
  <c r="N107" i="13" a="1"/>
  <c r="N107" i="13" s="1"/>
  <c r="L107" i="13" a="1"/>
  <c r="L107" i="13" s="1"/>
  <c r="K107" i="13" a="1"/>
  <c r="K107" i="13" s="1"/>
  <c r="U107" i="13" a="1"/>
  <c r="U107" i="13" s="1"/>
  <c r="O107" i="13" a="1"/>
  <c r="O107" i="13" s="1"/>
  <c r="I107" i="13" a="1"/>
  <c r="I107" i="13" s="1"/>
  <c r="E107" i="13" a="1"/>
  <c r="E107" i="13" s="1"/>
  <c r="M107" i="13" a="1"/>
  <c r="M107" i="13" s="1"/>
  <c r="J107" i="13" a="1"/>
  <c r="J107" i="13" s="1"/>
  <c r="F107" i="13" a="1"/>
  <c r="F107" i="13" s="1"/>
  <c r="H107" i="13" a="1"/>
  <c r="H107" i="13" s="1"/>
  <c r="G107" i="13" a="1"/>
  <c r="G107" i="13" s="1"/>
  <c r="D107" i="13"/>
  <c r="AZ108" i="3"/>
  <c r="BA100" i="3"/>
  <c r="AB99" i="13" a="1"/>
  <c r="AB99" i="13" s="1"/>
  <c r="AD99" i="13" a="1"/>
  <c r="AD99" i="13" s="1"/>
  <c r="AC99" i="13" a="1"/>
  <c r="AC99" i="13" s="1"/>
  <c r="V99" i="13" a="1"/>
  <c r="V99" i="13" s="1"/>
  <c r="AA99" i="13" a="1"/>
  <c r="AA99" i="13" s="1"/>
  <c r="Z99" i="13" a="1"/>
  <c r="Z99" i="13" s="1"/>
  <c r="Y99" i="13" a="1"/>
  <c r="Y99" i="13" s="1"/>
  <c r="X99" i="13" a="1"/>
  <c r="X99" i="13" s="1"/>
  <c r="W99" i="13" a="1"/>
  <c r="W99" i="13" s="1"/>
  <c r="S99" i="13" a="1"/>
  <c r="S99" i="13" s="1"/>
  <c r="T99" i="13" a="1"/>
  <c r="T99" i="13" s="1"/>
  <c r="O99" i="13" a="1"/>
  <c r="O99" i="13" s="1"/>
  <c r="M99" i="13" a="1"/>
  <c r="M99" i="13" s="1"/>
  <c r="E99" i="13" a="1"/>
  <c r="E99" i="13" s="1"/>
  <c r="U99" i="13" a="1"/>
  <c r="U99" i="13" s="1"/>
  <c r="H99" i="13" a="1"/>
  <c r="H99" i="13" s="1"/>
  <c r="N99" i="13" a="1"/>
  <c r="N99" i="13" s="1"/>
  <c r="J99" i="13" a="1"/>
  <c r="J99" i="13" s="1"/>
  <c r="L99" i="13" a="1"/>
  <c r="L99" i="13" s="1"/>
  <c r="F99" i="13" a="1"/>
  <c r="F99" i="13" s="1"/>
  <c r="I99" i="13" a="1"/>
  <c r="I99" i="13" s="1"/>
  <c r="D99" i="13"/>
  <c r="G99" i="13" a="1"/>
  <c r="G99" i="13" s="1"/>
  <c r="K99" i="13" a="1"/>
  <c r="K99" i="13" s="1"/>
  <c r="AZ100" i="3"/>
  <c r="BA92" i="3"/>
  <c r="AD91" i="13" a="1"/>
  <c r="AD91" i="13" s="1"/>
  <c r="AC91" i="13" a="1"/>
  <c r="AC91" i="13" s="1"/>
  <c r="AA91" i="13" a="1"/>
  <c r="AA91" i="13" s="1"/>
  <c r="AB91" i="13" a="1"/>
  <c r="AB91" i="13" s="1"/>
  <c r="Z91" i="13" a="1"/>
  <c r="Z91" i="13" s="1"/>
  <c r="Y91" i="13" a="1"/>
  <c r="Y91" i="13" s="1"/>
  <c r="V91" i="13" a="1"/>
  <c r="V91" i="13" s="1"/>
  <c r="W91" i="13" a="1"/>
  <c r="W91" i="13" s="1"/>
  <c r="T91" i="13" a="1"/>
  <c r="T91" i="13" s="1"/>
  <c r="S91" i="13" a="1"/>
  <c r="S91" i="13" s="1"/>
  <c r="X91" i="13" a="1"/>
  <c r="X91" i="13" s="1"/>
  <c r="U91" i="13" a="1"/>
  <c r="U91" i="13" s="1"/>
  <c r="K91" i="13" a="1"/>
  <c r="K91" i="13" s="1"/>
  <c r="O91" i="13" a="1"/>
  <c r="O91" i="13" s="1"/>
  <c r="H91" i="13" a="1"/>
  <c r="H91" i="13" s="1"/>
  <c r="M91" i="13" a="1"/>
  <c r="M91" i="13" s="1"/>
  <c r="L91" i="13" a="1"/>
  <c r="L91" i="13" s="1"/>
  <c r="J91" i="13" a="1"/>
  <c r="J91" i="13" s="1"/>
  <c r="F91" i="13" a="1"/>
  <c r="F91" i="13" s="1"/>
  <c r="E91" i="13" a="1"/>
  <c r="E91" i="13" s="1"/>
  <c r="D91" i="13"/>
  <c r="I91" i="13" a="1"/>
  <c r="I91" i="13" s="1"/>
  <c r="G91" i="13" a="1"/>
  <c r="G91" i="13" s="1"/>
  <c r="N91" i="13" a="1"/>
  <c r="N91" i="13" s="1"/>
  <c r="AZ92" i="3"/>
  <c r="BA84" i="3"/>
  <c r="AD83" i="13" a="1"/>
  <c r="AD83" i="13" s="1"/>
  <c r="AB83" i="13" a="1"/>
  <c r="AB83" i="13" s="1"/>
  <c r="AC83" i="13" a="1"/>
  <c r="AC83" i="13" s="1"/>
  <c r="Z83" i="13" a="1"/>
  <c r="Z83" i="13" s="1"/>
  <c r="Y83" i="13" a="1"/>
  <c r="Y83" i="13" s="1"/>
  <c r="V83" i="13" a="1"/>
  <c r="V83" i="13" s="1"/>
  <c r="AA83" i="13" a="1"/>
  <c r="AA83" i="13" s="1"/>
  <c r="X83" i="13" a="1"/>
  <c r="X83" i="13" s="1"/>
  <c r="T83" i="13" a="1"/>
  <c r="T83" i="13" s="1"/>
  <c r="W83" i="13" a="1"/>
  <c r="W83" i="13" s="1"/>
  <c r="U83" i="13" a="1"/>
  <c r="U83" i="13" s="1"/>
  <c r="L83" i="13" a="1"/>
  <c r="L83" i="13" s="1"/>
  <c r="K83" i="13" a="1"/>
  <c r="K83" i="13" s="1"/>
  <c r="S83" i="13" a="1"/>
  <c r="S83" i="13" s="1"/>
  <c r="O83" i="13" a="1"/>
  <c r="O83" i="13" s="1"/>
  <c r="G83" i="13" a="1"/>
  <c r="G83" i="13" s="1"/>
  <c r="I83" i="13" a="1"/>
  <c r="I83" i="13" s="1"/>
  <c r="H83" i="13" a="1"/>
  <c r="H83" i="13" s="1"/>
  <c r="N83" i="13" a="1"/>
  <c r="N83" i="13" s="1"/>
  <c r="J83" i="13" a="1"/>
  <c r="J83" i="13" s="1"/>
  <c r="M83" i="13" a="1"/>
  <c r="M83" i="13" s="1"/>
  <c r="D83" i="13"/>
  <c r="E83" i="13" a="1"/>
  <c r="E83" i="13" s="1"/>
  <c r="F83" i="13" a="1"/>
  <c r="F83" i="13" s="1"/>
  <c r="AZ84" i="3"/>
  <c r="BA76" i="3"/>
  <c r="AD75" i="13" a="1"/>
  <c r="AD75" i="13" s="1"/>
  <c r="AC75" i="13" a="1"/>
  <c r="AC75" i="13" s="1"/>
  <c r="AA75" i="13" a="1"/>
  <c r="AA75" i="13" s="1"/>
  <c r="AB75" i="13" a="1"/>
  <c r="AB75" i="13" s="1"/>
  <c r="Z75" i="13" a="1"/>
  <c r="Z75" i="13" s="1"/>
  <c r="Y75" i="13" a="1"/>
  <c r="Y75" i="13" s="1"/>
  <c r="S75" i="13" a="1"/>
  <c r="S75" i="13" s="1"/>
  <c r="X75" i="13" a="1"/>
  <c r="X75" i="13" s="1"/>
  <c r="V75" i="13" a="1"/>
  <c r="V75" i="13" s="1"/>
  <c r="W75" i="13" a="1"/>
  <c r="W75" i="13" s="1"/>
  <c r="U75" i="13" a="1"/>
  <c r="U75" i="13" s="1"/>
  <c r="L75" i="13" a="1"/>
  <c r="L75" i="13" s="1"/>
  <c r="K75" i="13" a="1"/>
  <c r="K75" i="13" s="1"/>
  <c r="O75" i="13" a="1"/>
  <c r="O75" i="13" s="1"/>
  <c r="I75" i="13" a="1"/>
  <c r="I75" i="13" s="1"/>
  <c r="H75" i="13" a="1"/>
  <c r="H75" i="13" s="1"/>
  <c r="E75" i="13" a="1"/>
  <c r="E75" i="13" s="1"/>
  <c r="M75" i="13" a="1"/>
  <c r="M75" i="13" s="1"/>
  <c r="J75" i="13" a="1"/>
  <c r="J75" i="13" s="1"/>
  <c r="T75" i="13" a="1"/>
  <c r="T75" i="13" s="1"/>
  <c r="G75" i="13" a="1"/>
  <c r="G75" i="13" s="1"/>
  <c r="D75" i="13"/>
  <c r="F75" i="13" a="1"/>
  <c r="F75" i="13" s="1"/>
  <c r="N75" i="13" a="1"/>
  <c r="N75" i="13" s="1"/>
  <c r="AZ76" i="3"/>
  <c r="BA68" i="3"/>
  <c r="AC67" i="13" a="1"/>
  <c r="AC67" i="13" s="1"/>
  <c r="AB67" i="13" a="1"/>
  <c r="AB67" i="13" s="1"/>
  <c r="AA67" i="13" a="1"/>
  <c r="AA67" i="13" s="1"/>
  <c r="AD67" i="13" a="1"/>
  <c r="AD67" i="13" s="1"/>
  <c r="Y67" i="13" a="1"/>
  <c r="Y67" i="13" s="1"/>
  <c r="X67" i="13" a="1"/>
  <c r="X67" i="13" s="1"/>
  <c r="Z67" i="13" a="1"/>
  <c r="Z67" i="13" s="1"/>
  <c r="S67" i="13" a="1"/>
  <c r="S67" i="13" s="1"/>
  <c r="U67" i="13" a="1"/>
  <c r="U67" i="13" s="1"/>
  <c r="T67" i="13" a="1"/>
  <c r="T67" i="13" s="1"/>
  <c r="W67" i="13" a="1"/>
  <c r="W67" i="13" s="1"/>
  <c r="V67" i="13" a="1"/>
  <c r="V67" i="13" s="1"/>
  <c r="L67" i="13" a="1"/>
  <c r="L67" i="13" s="1"/>
  <c r="K67" i="13" a="1"/>
  <c r="K67" i="13" s="1"/>
  <c r="O67" i="13" a="1"/>
  <c r="O67" i="13" s="1"/>
  <c r="I67" i="13" a="1"/>
  <c r="I67" i="13" s="1"/>
  <c r="H67" i="13" a="1"/>
  <c r="H67" i="13" s="1"/>
  <c r="F67" i="13" a="1"/>
  <c r="F67" i="13" s="1"/>
  <c r="N67" i="13" a="1"/>
  <c r="N67" i="13" s="1"/>
  <c r="J67" i="13" a="1"/>
  <c r="J67" i="13" s="1"/>
  <c r="G67" i="13" a="1"/>
  <c r="G67" i="13" s="1"/>
  <c r="M67" i="13" a="1"/>
  <c r="M67" i="13" s="1"/>
  <c r="D67" i="13"/>
  <c r="E67" i="13" a="1"/>
  <c r="E67" i="13" s="1"/>
  <c r="AZ68" i="3"/>
  <c r="BA60" i="3"/>
  <c r="AD59" i="13" a="1"/>
  <c r="AD59" i="13" s="1"/>
  <c r="AC59" i="13" a="1"/>
  <c r="AC59" i="13" s="1"/>
  <c r="AA59" i="13" a="1"/>
  <c r="AA59" i="13" s="1"/>
  <c r="AB59" i="13" a="1"/>
  <c r="AB59" i="13" s="1"/>
  <c r="V59" i="13" a="1"/>
  <c r="V59" i="13" s="1"/>
  <c r="Y59" i="13" a="1"/>
  <c r="Y59" i="13" s="1"/>
  <c r="Z59" i="13" a="1"/>
  <c r="Z59" i="13" s="1"/>
  <c r="W59" i="13" a="1"/>
  <c r="W59" i="13" s="1"/>
  <c r="U59" i="13" a="1"/>
  <c r="U59" i="13" s="1"/>
  <c r="S59" i="13" a="1"/>
  <c r="S59" i="13" s="1"/>
  <c r="X59" i="13" a="1"/>
  <c r="X59" i="13" s="1"/>
  <c r="K59" i="13" a="1"/>
  <c r="K59" i="13" s="1"/>
  <c r="L59" i="13" a="1"/>
  <c r="L59" i="13" s="1"/>
  <c r="T59" i="13" a="1"/>
  <c r="T59" i="13" s="1"/>
  <c r="O59" i="13" a="1"/>
  <c r="O59" i="13" s="1"/>
  <c r="I59" i="13" a="1"/>
  <c r="I59" i="13" s="1"/>
  <c r="H59" i="13" a="1"/>
  <c r="H59" i="13" s="1"/>
  <c r="M59" i="13" a="1"/>
  <c r="M59" i="13" s="1"/>
  <c r="J59" i="13" a="1"/>
  <c r="J59" i="13" s="1"/>
  <c r="E59" i="13" a="1"/>
  <c r="E59" i="13" s="1"/>
  <c r="F59" i="13" a="1"/>
  <c r="F59" i="13" s="1"/>
  <c r="D59" i="13"/>
  <c r="G59" i="13" a="1"/>
  <c r="G59" i="13" s="1"/>
  <c r="N59" i="13" a="1"/>
  <c r="N59" i="13" s="1"/>
  <c r="AZ60" i="3"/>
  <c r="AY60" i="3"/>
  <c r="BA52" i="3"/>
  <c r="AC51" i="13" a="1"/>
  <c r="AC51" i="13" s="1"/>
  <c r="AD51" i="13" a="1"/>
  <c r="AD51" i="13" s="1"/>
  <c r="AA51" i="13" a="1"/>
  <c r="AA51" i="13" s="1"/>
  <c r="AB51" i="13" a="1"/>
  <c r="AB51" i="13" s="1"/>
  <c r="Y51" i="13" a="1"/>
  <c r="Y51" i="13" s="1"/>
  <c r="Z51" i="13" a="1"/>
  <c r="Z51" i="13" s="1"/>
  <c r="X51" i="13" a="1"/>
  <c r="X51" i="13" s="1"/>
  <c r="W51" i="13" a="1"/>
  <c r="W51" i="13" s="1"/>
  <c r="V51" i="13" a="1"/>
  <c r="V51" i="13" s="1"/>
  <c r="T51" i="13" a="1"/>
  <c r="T51" i="13" s="1"/>
  <c r="L51" i="13" a="1"/>
  <c r="L51" i="13" s="1"/>
  <c r="S51" i="13" a="1"/>
  <c r="S51" i="13" s="1"/>
  <c r="U51" i="13" a="1"/>
  <c r="U51" i="13" s="1"/>
  <c r="O51" i="13" a="1"/>
  <c r="O51" i="13" s="1"/>
  <c r="I51" i="13" a="1"/>
  <c r="I51" i="13" s="1"/>
  <c r="H51" i="13" a="1"/>
  <c r="H51" i="13" s="1"/>
  <c r="N51" i="13" a="1"/>
  <c r="N51" i="13" s="1"/>
  <c r="J51" i="13" a="1"/>
  <c r="J51" i="13" s="1"/>
  <c r="K51" i="13" a="1"/>
  <c r="K51" i="13" s="1"/>
  <c r="F51" i="13" a="1"/>
  <c r="F51" i="13" s="1"/>
  <c r="M51" i="13" a="1"/>
  <c r="M51" i="13" s="1"/>
  <c r="E51" i="13" a="1"/>
  <c r="E51" i="13" s="1"/>
  <c r="D51" i="13"/>
  <c r="G51" i="13" a="1"/>
  <c r="G51" i="13" s="1"/>
  <c r="AZ52" i="3"/>
  <c r="BA44" i="3"/>
  <c r="AD43" i="13" a="1"/>
  <c r="AD43" i="13" s="1"/>
  <c r="AC43" i="13" a="1"/>
  <c r="AC43" i="13" s="1"/>
  <c r="AB43" i="13" a="1"/>
  <c r="AB43" i="13" s="1"/>
  <c r="AA43" i="13" a="1"/>
  <c r="AA43" i="13" s="1"/>
  <c r="Z43" i="13" a="1"/>
  <c r="Z43" i="13" s="1"/>
  <c r="W43" i="13" a="1"/>
  <c r="W43" i="13" s="1"/>
  <c r="V43" i="13" a="1"/>
  <c r="V43" i="13" s="1"/>
  <c r="O43" i="13" a="1"/>
  <c r="O43" i="13" s="1"/>
  <c r="Y43" i="13" a="1"/>
  <c r="Y43" i="13" s="1"/>
  <c r="T43" i="13" a="1"/>
  <c r="T43" i="13" s="1"/>
  <c r="S43" i="13" a="1"/>
  <c r="S43" i="13" s="1"/>
  <c r="X43" i="13" a="1"/>
  <c r="X43" i="13" s="1"/>
  <c r="U43" i="13" a="1"/>
  <c r="U43" i="13" s="1"/>
  <c r="L43" i="13" a="1"/>
  <c r="L43" i="13" s="1"/>
  <c r="I43" i="13" a="1"/>
  <c r="I43" i="13" s="1"/>
  <c r="K43" i="13" a="1"/>
  <c r="K43" i="13" s="1"/>
  <c r="G43" i="13" a="1"/>
  <c r="G43" i="13" s="1"/>
  <c r="E43" i="13" a="1"/>
  <c r="E43" i="13" s="1"/>
  <c r="M43" i="13" a="1"/>
  <c r="M43" i="13" s="1"/>
  <c r="J43" i="13" a="1"/>
  <c r="J43" i="13" s="1"/>
  <c r="H43" i="13" a="1"/>
  <c r="H43" i="13" s="1"/>
  <c r="D43" i="13"/>
  <c r="N43" i="13" a="1"/>
  <c r="N43" i="13" s="1"/>
  <c r="F43" i="13" a="1"/>
  <c r="F43" i="13" s="1"/>
  <c r="AZ44" i="3"/>
  <c r="BA36" i="3"/>
  <c r="AC35" i="13" a="1"/>
  <c r="AC35" i="13" s="1"/>
  <c r="AD35" i="13" a="1"/>
  <c r="AD35" i="13" s="1"/>
  <c r="AB35" i="13" a="1"/>
  <c r="AB35" i="13" s="1"/>
  <c r="AA35" i="13" a="1"/>
  <c r="AA35" i="13" s="1"/>
  <c r="Z35" i="13" a="1"/>
  <c r="Z35" i="13" s="1"/>
  <c r="Y35" i="13" a="1"/>
  <c r="Y35" i="13" s="1"/>
  <c r="X35" i="13" a="1"/>
  <c r="X35" i="13" s="1"/>
  <c r="S35" i="13" a="1"/>
  <c r="S35" i="13" s="1"/>
  <c r="O35" i="13" a="1"/>
  <c r="O35" i="13" s="1"/>
  <c r="V35" i="13" a="1"/>
  <c r="V35" i="13" s="1"/>
  <c r="W35" i="13" a="1"/>
  <c r="W35" i="13" s="1"/>
  <c r="L35" i="13" a="1"/>
  <c r="L35" i="13" s="1"/>
  <c r="U35" i="13" a="1"/>
  <c r="U35" i="13" s="1"/>
  <c r="I35" i="13" a="1"/>
  <c r="I35" i="13" s="1"/>
  <c r="E35" i="13" a="1"/>
  <c r="E35" i="13" s="1"/>
  <c r="G35" i="13" a="1"/>
  <c r="G35" i="13" s="1"/>
  <c r="T35" i="13" a="1"/>
  <c r="T35" i="13" s="1"/>
  <c r="N35" i="13" a="1"/>
  <c r="N35" i="13" s="1"/>
  <c r="J35" i="13" a="1"/>
  <c r="J35" i="13" s="1"/>
  <c r="K35" i="13" a="1"/>
  <c r="K35" i="13" s="1"/>
  <c r="H35" i="13" a="1"/>
  <c r="H35" i="13" s="1"/>
  <c r="M35" i="13" a="1"/>
  <c r="M35" i="13" s="1"/>
  <c r="D35" i="13"/>
  <c r="F35" i="13" a="1"/>
  <c r="F35" i="13" s="1"/>
  <c r="AY36" i="3"/>
  <c r="AZ36" i="3"/>
  <c r="AV27" i="13" a="1"/>
  <c r="AV27" i="13" s="1"/>
  <c r="BA28" i="3" s="1"/>
  <c r="AD27" i="13" a="1"/>
  <c r="AD27" i="13" s="1"/>
  <c r="AC27" i="13" a="1"/>
  <c r="AC27" i="13" s="1"/>
  <c r="AB27" i="13" a="1"/>
  <c r="AB27" i="13" s="1"/>
  <c r="Z27" i="13" a="1"/>
  <c r="Z27" i="13" s="1"/>
  <c r="AA27" i="13" a="1"/>
  <c r="AA27" i="13" s="1"/>
  <c r="Y27" i="13" a="1"/>
  <c r="Y27" i="13" s="1"/>
  <c r="W27" i="13" a="1"/>
  <c r="W27" i="13" s="1"/>
  <c r="O27" i="13" a="1"/>
  <c r="O27" i="13" s="1"/>
  <c r="T27" i="13" a="1"/>
  <c r="T27" i="13" s="1"/>
  <c r="S27" i="13" a="1"/>
  <c r="S27" i="13" s="1"/>
  <c r="X27" i="13" a="1"/>
  <c r="X27" i="13" s="1"/>
  <c r="V27" i="13" a="1"/>
  <c r="V27" i="13" s="1"/>
  <c r="L27" i="13" a="1"/>
  <c r="L27" i="13" s="1"/>
  <c r="U27" i="13" a="1"/>
  <c r="U27" i="13" s="1"/>
  <c r="K27" i="13" a="1"/>
  <c r="K27" i="13" s="1"/>
  <c r="I27" i="13" a="1"/>
  <c r="I27" i="13" s="1"/>
  <c r="G27" i="13" a="1"/>
  <c r="G27" i="13" s="1"/>
  <c r="E27" i="13" a="1"/>
  <c r="E27" i="13" s="1"/>
  <c r="F27" i="13" a="1"/>
  <c r="F27" i="13" s="1"/>
  <c r="M27" i="13" a="1"/>
  <c r="M27" i="13" s="1"/>
  <c r="J27" i="13" a="1"/>
  <c r="J27" i="13" s="1"/>
  <c r="H27" i="13" a="1"/>
  <c r="H27" i="13" s="1"/>
  <c r="D27" i="13"/>
  <c r="N27" i="13" a="1"/>
  <c r="N27" i="13" s="1"/>
  <c r="AT27" i="13"/>
  <c r="AU27" i="13"/>
  <c r="AZ28" i="3" s="1"/>
  <c r="AV19" i="13" a="1"/>
  <c r="AV19" i="13" s="1"/>
  <c r="BA20" i="3" s="1"/>
  <c r="AC19" i="13" a="1"/>
  <c r="AC19" i="13" s="1"/>
  <c r="AD19" i="13" a="1"/>
  <c r="AD19" i="13" s="1"/>
  <c r="AB19" i="13" a="1"/>
  <c r="AB19" i="13" s="1"/>
  <c r="AA19" i="13" a="1"/>
  <c r="AA19" i="13" s="1"/>
  <c r="V19" i="13" a="1"/>
  <c r="V19" i="13" s="1"/>
  <c r="Y19" i="13" a="1"/>
  <c r="Y19" i="13" s="1"/>
  <c r="Z19" i="13" a="1"/>
  <c r="Z19" i="13" s="1"/>
  <c r="X19" i="13" a="1"/>
  <c r="X19" i="13" s="1"/>
  <c r="O19" i="13" a="1"/>
  <c r="O19" i="13" s="1"/>
  <c r="U19" i="13" a="1"/>
  <c r="U19" i="13" s="1"/>
  <c r="W19" i="13" a="1"/>
  <c r="W19" i="13" s="1"/>
  <c r="L19" i="13" a="1"/>
  <c r="L19" i="13" s="1"/>
  <c r="K19" i="13" a="1"/>
  <c r="K19" i="13" s="1"/>
  <c r="T19" i="13" a="1"/>
  <c r="T19" i="13" s="1"/>
  <c r="S19" i="13" a="1"/>
  <c r="S19" i="13" s="1"/>
  <c r="F19" i="13" a="1"/>
  <c r="F19" i="13" s="1"/>
  <c r="J19" i="13" a="1"/>
  <c r="J19" i="13" s="1"/>
  <c r="N19" i="13" a="1"/>
  <c r="N19" i="13" s="1"/>
  <c r="H19" i="13" a="1"/>
  <c r="H19" i="13" s="1"/>
  <c r="E19" i="13" a="1"/>
  <c r="E19" i="13" s="1"/>
  <c r="M19" i="13" a="1"/>
  <c r="M19" i="13" s="1"/>
  <c r="I19" i="13" a="1"/>
  <c r="I19" i="13" s="1"/>
  <c r="D19" i="13"/>
  <c r="G19" i="13" a="1"/>
  <c r="G19" i="13" s="1"/>
  <c r="AU19" i="13"/>
  <c r="AZ20" i="3" s="1"/>
  <c r="AT19" i="13"/>
  <c r="AC11" i="13" a="1"/>
  <c r="AC11" i="13" s="1"/>
  <c r="AD11" i="13" a="1"/>
  <c r="AD11" i="13" s="1"/>
  <c r="AB11" i="13" a="1"/>
  <c r="AB11" i="13" s="1"/>
  <c r="AA11" i="13" a="1"/>
  <c r="AA11" i="13" s="1"/>
  <c r="V11" i="13" a="1"/>
  <c r="V11" i="13" s="1"/>
  <c r="Z11" i="13" a="1"/>
  <c r="Z11" i="13" s="1"/>
  <c r="Y11" i="13" a="1"/>
  <c r="Y11" i="13" s="1"/>
  <c r="S11" i="13" a="1"/>
  <c r="S11" i="13" s="1"/>
  <c r="O11" i="13" a="1"/>
  <c r="O11" i="13" s="1"/>
  <c r="X11" i="13" a="1"/>
  <c r="X11" i="13" s="1"/>
  <c r="W11" i="13" a="1"/>
  <c r="W11" i="13" s="1"/>
  <c r="T11" i="13" a="1"/>
  <c r="T11" i="13" s="1"/>
  <c r="M11" i="13" a="1"/>
  <c r="M11" i="13" s="1"/>
  <c r="U11" i="13" a="1"/>
  <c r="U11" i="13" s="1"/>
  <c r="N11" i="13" a="1"/>
  <c r="N11" i="13" s="1"/>
  <c r="K11" i="13" a="1"/>
  <c r="K11" i="13" s="1"/>
  <c r="L11" i="13" a="1"/>
  <c r="L11" i="13" s="1"/>
  <c r="J11" i="13" a="1"/>
  <c r="J11" i="13" s="1"/>
  <c r="H11" i="13" a="1"/>
  <c r="H11" i="13" s="1"/>
  <c r="G11" i="13" a="1"/>
  <c r="G11" i="13" s="1"/>
  <c r="D11" i="13"/>
  <c r="E11" i="13" a="1"/>
  <c r="E11" i="13" s="1"/>
  <c r="I11" i="13" a="1"/>
  <c r="I11" i="13" s="1"/>
  <c r="F11" i="13" a="1"/>
  <c r="F11" i="13" s="1"/>
  <c r="AU11" i="13"/>
  <c r="AZ12" i="3" s="1"/>
  <c r="AT11" i="13"/>
  <c r="AY12" i="3" s="1"/>
  <c r="I5" i="1"/>
  <c r="I13" i="1"/>
  <c r="I21" i="1"/>
  <c r="I29" i="1"/>
  <c r="I37" i="1"/>
  <c r="I45" i="1"/>
  <c r="I53" i="1"/>
  <c r="F11" i="1"/>
  <c r="F19" i="1"/>
  <c r="F27" i="1"/>
  <c r="F35" i="1"/>
  <c r="F43" i="1"/>
  <c r="F51" i="1"/>
  <c r="I14" i="1"/>
  <c r="I38" i="1"/>
  <c r="F20" i="1"/>
  <c r="F44" i="1"/>
  <c r="I6" i="1"/>
  <c r="I15" i="1"/>
  <c r="I23" i="1"/>
  <c r="I31" i="1"/>
  <c r="I39" i="1"/>
  <c r="I47" i="1"/>
  <c r="F5" i="1"/>
  <c r="F13" i="1"/>
  <c r="F21" i="1"/>
  <c r="F29" i="1"/>
  <c r="F37" i="1"/>
  <c r="F45" i="1"/>
  <c r="F53" i="1"/>
  <c r="I16" i="1"/>
  <c r="I24" i="1"/>
  <c r="I32" i="1"/>
  <c r="I40" i="1"/>
  <c r="I48" i="1"/>
  <c r="F6" i="1"/>
  <c r="F14" i="1"/>
  <c r="F22" i="1"/>
  <c r="F30" i="1"/>
  <c r="F38" i="1"/>
  <c r="F46" i="1"/>
  <c r="F54" i="1"/>
  <c r="I17" i="1"/>
  <c r="I25" i="1"/>
  <c r="I33" i="1"/>
  <c r="I41" i="1"/>
  <c r="I49" i="1"/>
  <c r="F15" i="1"/>
  <c r="F23" i="1"/>
  <c r="F31" i="1"/>
  <c r="F39" i="1"/>
  <c r="F47" i="1"/>
  <c r="I18" i="1"/>
  <c r="I26" i="1"/>
  <c r="I34" i="1"/>
  <c r="I42" i="1"/>
  <c r="I50" i="1"/>
  <c r="F8" i="1"/>
  <c r="F16" i="1"/>
  <c r="F24" i="1"/>
  <c r="F32" i="1"/>
  <c r="F40" i="1"/>
  <c r="F48" i="1"/>
  <c r="I8" i="1"/>
  <c r="I9" i="1"/>
  <c r="I10" i="1"/>
  <c r="I11" i="1"/>
  <c r="I19" i="1"/>
  <c r="I27" i="1"/>
  <c r="I35" i="1"/>
  <c r="I43" i="1"/>
  <c r="I51" i="1"/>
  <c r="F9" i="1"/>
  <c r="F17" i="1"/>
  <c r="F25" i="1"/>
  <c r="F33" i="1"/>
  <c r="F41" i="1"/>
  <c r="F49" i="1"/>
  <c r="I20" i="1"/>
  <c r="I28" i="1"/>
  <c r="I36" i="1"/>
  <c r="I44" i="1"/>
  <c r="I52" i="1"/>
  <c r="F10" i="1"/>
  <c r="F18" i="1"/>
  <c r="F26" i="1"/>
  <c r="F34" i="1"/>
  <c r="F42" i="1"/>
  <c r="F50" i="1"/>
  <c r="I22" i="1"/>
  <c r="I30" i="1"/>
  <c r="I46" i="1"/>
  <c r="I54" i="1"/>
  <c r="F12" i="1"/>
  <c r="F28" i="1"/>
  <c r="F36" i="1"/>
  <c r="F52" i="1"/>
  <c r="I12" i="1"/>
  <c r="AD3" i="13" a="1"/>
  <c r="AD3" i="13" s="1"/>
  <c r="AC3" i="13" a="1"/>
  <c r="AC3" i="13" s="1"/>
  <c r="AB3" i="13" a="1"/>
  <c r="AB3" i="13" s="1"/>
  <c r="Y3" i="13" a="1"/>
  <c r="Y3" i="13" s="1"/>
  <c r="AA3" i="13" a="1"/>
  <c r="AA3" i="13" s="1"/>
  <c r="Z3" i="13" a="1"/>
  <c r="Z3" i="13" s="1"/>
  <c r="X3" i="13" a="1"/>
  <c r="X3" i="13" s="1"/>
  <c r="V3" i="13" a="1"/>
  <c r="V3" i="13" s="1"/>
  <c r="O3" i="13" a="1"/>
  <c r="O3" i="13" s="1"/>
  <c r="T3" i="13" a="1"/>
  <c r="T3" i="13" s="1"/>
  <c r="S3" i="13" a="1"/>
  <c r="S3" i="13" s="1"/>
  <c r="M3" i="13" a="1"/>
  <c r="M3" i="13" s="1"/>
  <c r="N3" i="13" a="1"/>
  <c r="N3" i="13" s="1"/>
  <c r="U3" i="13" a="1"/>
  <c r="U3" i="13" s="1"/>
  <c r="J3" i="13" a="1"/>
  <c r="J3" i="13" s="1"/>
  <c r="W3" i="13" a="1"/>
  <c r="W3" i="13" s="1"/>
  <c r="K3" i="13" a="1"/>
  <c r="K3" i="13" s="1"/>
  <c r="L3" i="13" a="1"/>
  <c r="L3" i="13" s="1"/>
  <c r="H3" i="13" a="1"/>
  <c r="H3" i="13" s="1"/>
  <c r="I3" i="13" a="1"/>
  <c r="I3" i="13" s="1"/>
  <c r="F3" i="13" a="1"/>
  <c r="F3" i="13" s="1"/>
  <c r="D3" i="13"/>
  <c r="G3" i="13" a="1"/>
  <c r="G3" i="13" s="1"/>
  <c r="E3" i="13" a="1"/>
  <c r="E3" i="13" s="1"/>
  <c r="BA104" i="3"/>
  <c r="Z103" i="13" a="1"/>
  <c r="Z103" i="13" s="1"/>
  <c r="U103" i="13" a="1"/>
  <c r="U103" i="13" s="1"/>
  <c r="O103" i="13" a="1"/>
  <c r="O103" i="13" s="1"/>
  <c r="Y103" i="13" a="1"/>
  <c r="Y103" i="13" s="1"/>
  <c r="T103" i="13" a="1"/>
  <c r="T103" i="13" s="1"/>
  <c r="N103" i="13" a="1"/>
  <c r="N103" i="13" s="1"/>
  <c r="L103" i="13" a="1"/>
  <c r="L103" i="13" s="1"/>
  <c r="J103" i="13" a="1"/>
  <c r="J103" i="13" s="1"/>
  <c r="AB103" i="13" a="1"/>
  <c r="AB103" i="13" s="1"/>
  <c r="K103" i="13" a="1"/>
  <c r="K103" i="13" s="1"/>
  <c r="I103" i="13" a="1"/>
  <c r="I103" i="13" s="1"/>
  <c r="V103" i="13" a="1"/>
  <c r="V103" i="13" s="1"/>
  <c r="M103" i="13" a="1"/>
  <c r="M103" i="13" s="1"/>
  <c r="G103" i="13" a="1"/>
  <c r="G103" i="13" s="1"/>
  <c r="E103" i="13" a="1"/>
  <c r="E103" i="13" s="1"/>
  <c r="AA103" i="13" a="1"/>
  <c r="AA103" i="13" s="1"/>
  <c r="W103" i="13" a="1"/>
  <c r="W103" i="13" s="1"/>
  <c r="AD103" i="13" a="1"/>
  <c r="AD103" i="13" s="1"/>
  <c r="H103" i="13" a="1"/>
  <c r="H103" i="13" s="1"/>
  <c r="F103" i="13" a="1"/>
  <c r="F103" i="13" s="1"/>
  <c r="D103" i="13"/>
  <c r="S103" i="13" a="1"/>
  <c r="S103" i="13" s="1"/>
  <c r="AC103" i="13" a="1"/>
  <c r="AC103" i="13" s="1"/>
  <c r="X103" i="13" a="1"/>
  <c r="X103" i="13" s="1"/>
  <c r="AY104" i="3"/>
  <c r="BA102" i="3"/>
  <c r="Y101" i="13" a="1"/>
  <c r="Y101" i="13" s="1"/>
  <c r="AA101" i="13" a="1"/>
  <c r="AA101" i="13" s="1"/>
  <c r="AD101" i="13" a="1"/>
  <c r="AD101" i="13" s="1"/>
  <c r="W101" i="13" a="1"/>
  <c r="W101" i="13" s="1"/>
  <c r="L101" i="13" a="1"/>
  <c r="L101" i="13" s="1"/>
  <c r="H101" i="13" a="1"/>
  <c r="H101" i="13" s="1"/>
  <c r="V101" i="13" a="1"/>
  <c r="V101" i="13" s="1"/>
  <c r="I101" i="13" a="1"/>
  <c r="I101" i="13" s="1"/>
  <c r="G101" i="13" a="1"/>
  <c r="G101" i="13" s="1"/>
  <c r="J101" i="13" a="1"/>
  <c r="J101" i="13" s="1"/>
  <c r="E101" i="13" a="1"/>
  <c r="E101" i="13" s="1"/>
  <c r="AB101" i="13" a="1"/>
  <c r="AB101" i="13" s="1"/>
  <c r="X101" i="13" a="1"/>
  <c r="X101" i="13" s="1"/>
  <c r="S101" i="13" a="1"/>
  <c r="S101" i="13" s="1"/>
  <c r="N101" i="13" a="1"/>
  <c r="N101" i="13" s="1"/>
  <c r="F101" i="13" a="1"/>
  <c r="F101" i="13" s="1"/>
  <c r="U101" i="13" a="1"/>
  <c r="U101" i="13" s="1"/>
  <c r="M101" i="13" a="1"/>
  <c r="M101" i="13" s="1"/>
  <c r="K101" i="13" a="1"/>
  <c r="K101" i="13" s="1"/>
  <c r="D101" i="13"/>
  <c r="T101" i="13" a="1"/>
  <c r="T101" i="13" s="1"/>
  <c r="O101" i="13" a="1"/>
  <c r="O101" i="13" s="1"/>
  <c r="Z101" i="13" a="1"/>
  <c r="Z101" i="13" s="1"/>
  <c r="AC101" i="13" a="1"/>
  <c r="AC101" i="13" s="1"/>
  <c r="AY102" i="3"/>
  <c r="AZ102" i="3"/>
  <c r="AU8" i="13"/>
  <c r="AZ9" i="3" s="1"/>
  <c r="AT8" i="13"/>
  <c r="AV7" i="13" a="1"/>
  <c r="AV7" i="13" s="1"/>
  <c r="BA8" i="3" s="1"/>
  <c r="AU7" i="13"/>
  <c r="AZ8" i="3" s="1"/>
  <c r="AT7" i="13"/>
  <c r="AY8" i="3" s="1"/>
  <c r="AU6" i="13"/>
  <c r="AZ7" i="3" s="1"/>
  <c r="AT6" i="13"/>
  <c r="AY7" i="3" s="1"/>
  <c r="AV6" i="13" a="1"/>
  <c r="AV6" i="13" s="1"/>
  <c r="BA7" i="3" s="1"/>
  <c r="AU5" i="13"/>
  <c r="AZ6" i="3" s="1"/>
  <c r="AT5" i="13"/>
  <c r="AY6" i="3" s="1"/>
  <c r="AU4" i="13"/>
  <c r="AZ5" i="3" s="1"/>
  <c r="AT4" i="13"/>
  <c r="AY5" i="3" s="1"/>
  <c r="AU3" i="13"/>
  <c r="AZ4" i="3" s="1"/>
  <c r="AT3" i="13"/>
  <c r="AY4" i="3" s="1"/>
  <c r="AS201" i="13"/>
  <c r="AR201" i="13"/>
  <c r="AQ201" i="13"/>
  <c r="R201" i="13"/>
  <c r="AS200" i="13"/>
  <c r="AR200" i="13"/>
  <c r="AQ200" i="13"/>
  <c r="R200" i="13"/>
  <c r="AV8" i="13" a="1"/>
  <c r="AV8" i="13" s="1"/>
  <c r="BA9" i="3" s="1"/>
  <c r="AY9" i="3"/>
  <c r="AQ202" i="13"/>
  <c r="AS202" i="13"/>
  <c r="AR202" i="13"/>
  <c r="R202" i="13"/>
  <c r="AV5" i="13" a="1"/>
  <c r="AV5" i="13" s="1"/>
  <c r="BA6" i="3" s="1"/>
  <c r="AV15" i="13" a="1"/>
  <c r="AV15" i="13" s="1"/>
  <c r="BA16" i="3" s="1"/>
  <c r="AS15" i="13"/>
  <c r="AX16" i="3" s="1"/>
  <c r="AR15" i="13"/>
  <c r="AW16" i="3" s="1"/>
  <c r="AY16" i="3"/>
  <c r="AQ15" i="13"/>
  <c r="AV16" i="3" s="1"/>
  <c r="R15" i="13"/>
  <c r="AV3" i="13" a="1"/>
  <c r="AV3" i="13" s="1"/>
  <c r="BA4" i="3" s="1"/>
  <c r="AV14" i="13" a="1"/>
  <c r="AV14" i="13" s="1"/>
  <c r="BA15" i="3" s="1"/>
  <c r="AS14" i="13"/>
  <c r="AX15" i="3" s="1"/>
  <c r="AR14" i="13"/>
  <c r="AW15" i="3" s="1"/>
  <c r="AY15" i="3"/>
  <c r="AQ14" i="13"/>
  <c r="AV15" i="3" s="1"/>
  <c r="R14" i="13"/>
  <c r="AV13" i="13" a="1"/>
  <c r="AV13" i="13" s="1"/>
  <c r="BA14" i="3" s="1"/>
  <c r="AR13" i="13"/>
  <c r="AW14" i="3" s="1"/>
  <c r="AY14" i="3"/>
  <c r="AQ13" i="13"/>
  <c r="AV14" i="3" s="1"/>
  <c r="AS13" i="13"/>
  <c r="AX14" i="3" s="1"/>
  <c r="R13" i="13"/>
  <c r="AV12" i="13" a="1"/>
  <c r="AV12" i="13" s="1"/>
  <c r="BA13" i="3" s="1"/>
  <c r="AR12" i="13"/>
  <c r="AW13" i="3" s="1"/>
  <c r="AY13" i="3"/>
  <c r="AQ12" i="13"/>
  <c r="AV13" i="3" s="1"/>
  <c r="AS12" i="13"/>
  <c r="AX13" i="3" s="1"/>
  <c r="R12" i="13"/>
  <c r="AV11" i="13" a="1"/>
  <c r="AV11" i="13" s="1"/>
  <c r="BA12" i="3" s="1"/>
  <c r="AR11" i="13"/>
  <c r="AW12" i="3" s="1"/>
  <c r="AQ11" i="13"/>
  <c r="AV12" i="3" s="1"/>
  <c r="AS11" i="13"/>
  <c r="AX12" i="3" s="1"/>
  <c r="R11" i="13"/>
  <c r="AV4" i="13" a="1"/>
  <c r="AV4" i="13" s="1"/>
  <c r="BA5" i="3" s="1"/>
  <c r="AR194" i="13"/>
  <c r="AW195" i="3" s="1"/>
  <c r="AS194" i="13"/>
  <c r="AX195" i="3" s="1"/>
  <c r="AQ194" i="13"/>
  <c r="AV195" i="3" s="1"/>
  <c r="AY195" i="3"/>
  <c r="R194" i="13"/>
  <c r="AR186" i="13"/>
  <c r="AW187" i="3" s="1"/>
  <c r="AY187" i="3"/>
  <c r="AS186" i="13"/>
  <c r="AX187" i="3" s="1"/>
  <c r="AQ186" i="13"/>
  <c r="AV187" i="3" s="1"/>
  <c r="R186" i="13"/>
  <c r="AR178" i="13"/>
  <c r="AW179" i="3" s="1"/>
  <c r="AY179" i="3"/>
  <c r="AS178" i="13"/>
  <c r="AX179" i="3" s="1"/>
  <c r="AQ178" i="13"/>
  <c r="AV179" i="3" s="1"/>
  <c r="R178" i="13"/>
  <c r="AR170" i="13"/>
  <c r="AW171" i="3" s="1"/>
  <c r="AS170" i="13"/>
  <c r="AX171" i="3" s="1"/>
  <c r="AQ170" i="13"/>
  <c r="AV171" i="3" s="1"/>
  <c r="AY171" i="3"/>
  <c r="R170" i="13"/>
  <c r="AR162" i="13"/>
  <c r="AW163" i="3" s="1"/>
  <c r="AS162" i="13"/>
  <c r="AX163" i="3" s="1"/>
  <c r="AQ162" i="13"/>
  <c r="AV163" i="3" s="1"/>
  <c r="AY163" i="3"/>
  <c r="R162" i="13"/>
  <c r="AR154" i="13"/>
  <c r="AW155" i="3" s="1"/>
  <c r="AY155" i="3"/>
  <c r="AS154" i="13"/>
  <c r="AX155" i="3" s="1"/>
  <c r="AQ154" i="13"/>
  <c r="AV155" i="3" s="1"/>
  <c r="R154" i="13"/>
  <c r="AR146" i="13"/>
  <c r="AW147" i="3" s="1"/>
  <c r="AY147" i="3"/>
  <c r="AS146" i="13"/>
  <c r="AX147" i="3" s="1"/>
  <c r="AQ146" i="13"/>
  <c r="AV147" i="3" s="1"/>
  <c r="R146" i="13"/>
  <c r="AR138" i="13"/>
  <c r="AW139" i="3" s="1"/>
  <c r="AS138" i="13"/>
  <c r="AX139" i="3" s="1"/>
  <c r="AQ138" i="13"/>
  <c r="AV139" i="3" s="1"/>
  <c r="AY139" i="3"/>
  <c r="R138" i="13"/>
  <c r="AR130" i="13"/>
  <c r="AW131" i="3" s="1"/>
  <c r="AS130" i="13"/>
  <c r="AX131" i="3" s="1"/>
  <c r="AQ130" i="13"/>
  <c r="AV131" i="3" s="1"/>
  <c r="AY131" i="3"/>
  <c r="R130" i="13"/>
  <c r="AR122" i="13"/>
  <c r="AW123" i="3" s="1"/>
  <c r="AY123" i="3"/>
  <c r="AS122" i="13"/>
  <c r="AX123" i="3" s="1"/>
  <c r="AQ122" i="13"/>
  <c r="AV123" i="3" s="1"/>
  <c r="R122" i="13"/>
  <c r="AR114" i="13"/>
  <c r="AW115" i="3" s="1"/>
  <c r="AY115" i="3"/>
  <c r="AS114" i="13"/>
  <c r="AX115" i="3" s="1"/>
  <c r="AQ114" i="13"/>
  <c r="AV115" i="3" s="1"/>
  <c r="R114" i="13"/>
  <c r="AR106" i="13"/>
  <c r="AW107" i="3" s="1"/>
  <c r="AS106" i="13"/>
  <c r="AX107" i="3" s="1"/>
  <c r="AQ106" i="13"/>
  <c r="AV107" i="3" s="1"/>
  <c r="R106" i="13"/>
  <c r="AR98" i="13"/>
  <c r="AW99" i="3" s="1"/>
  <c r="AS98" i="13"/>
  <c r="AX99" i="3" s="1"/>
  <c r="AQ98" i="13"/>
  <c r="AV99" i="3" s="1"/>
  <c r="AY99" i="3"/>
  <c r="R98" i="13"/>
  <c r="AR90" i="13"/>
  <c r="AW91" i="3" s="1"/>
  <c r="AY91" i="3"/>
  <c r="AS90" i="13"/>
  <c r="AX91" i="3" s="1"/>
  <c r="AQ90" i="13"/>
  <c r="AV91" i="3" s="1"/>
  <c r="R90" i="13"/>
  <c r="AR82" i="13"/>
  <c r="AW83" i="3" s="1"/>
  <c r="AY83" i="3"/>
  <c r="AS82" i="13"/>
  <c r="AX83" i="3" s="1"/>
  <c r="AQ82" i="13"/>
  <c r="AV83" i="3" s="1"/>
  <c r="R82" i="13"/>
  <c r="AR74" i="13"/>
  <c r="AW75" i="3" s="1"/>
  <c r="AS74" i="13"/>
  <c r="AX75" i="3" s="1"/>
  <c r="AQ74" i="13"/>
  <c r="AV75" i="3" s="1"/>
  <c r="AY75" i="3"/>
  <c r="R74" i="13"/>
  <c r="AR66" i="13"/>
  <c r="AW67" i="3" s="1"/>
  <c r="AS66" i="13"/>
  <c r="AX67" i="3" s="1"/>
  <c r="AQ66" i="13"/>
  <c r="AV67" i="3" s="1"/>
  <c r="AY67" i="3"/>
  <c r="R66" i="13"/>
  <c r="AR58" i="13"/>
  <c r="AW59" i="3" s="1"/>
  <c r="AY59" i="3"/>
  <c r="AS58" i="13"/>
  <c r="AX59" i="3" s="1"/>
  <c r="AQ58" i="13"/>
  <c r="AV59" i="3" s="1"/>
  <c r="R58" i="13"/>
  <c r="AR50" i="13"/>
  <c r="AW51" i="3" s="1"/>
  <c r="AY51" i="3"/>
  <c r="AS50" i="13"/>
  <c r="AX51" i="3" s="1"/>
  <c r="AQ50" i="13"/>
  <c r="AV51" i="3" s="1"/>
  <c r="R50" i="13"/>
  <c r="AR42" i="13"/>
  <c r="AW43" i="3" s="1"/>
  <c r="AS42" i="13"/>
  <c r="AX43" i="3" s="1"/>
  <c r="AQ42" i="13"/>
  <c r="AV43" i="3" s="1"/>
  <c r="AY43" i="3"/>
  <c r="R42" i="13"/>
  <c r="AR34" i="13"/>
  <c r="AW35" i="3" s="1"/>
  <c r="AS34" i="13"/>
  <c r="AX35" i="3" s="1"/>
  <c r="AQ34" i="13"/>
  <c r="AV35" i="3" s="1"/>
  <c r="AY35" i="3"/>
  <c r="R34" i="13"/>
  <c r="AR26" i="13"/>
  <c r="AW27" i="3" s="1"/>
  <c r="AY27" i="3"/>
  <c r="AS26" i="13"/>
  <c r="AX27" i="3" s="1"/>
  <c r="AQ26" i="13"/>
  <c r="AV27" i="3" s="1"/>
  <c r="R26" i="13"/>
  <c r="AR18" i="13"/>
  <c r="AW19" i="3" s="1"/>
  <c r="AY19" i="3"/>
  <c r="AQ18" i="13"/>
  <c r="AV19" i="3" s="1"/>
  <c r="AS18" i="13"/>
  <c r="AX19" i="3" s="1"/>
  <c r="R18" i="13"/>
  <c r="AY194" i="3"/>
  <c r="AR193" i="13"/>
  <c r="AW194" i="3" s="1"/>
  <c r="AS193" i="13"/>
  <c r="AX194" i="3" s="1"/>
  <c r="AQ193" i="13"/>
  <c r="AV194" i="3" s="1"/>
  <c r="R193" i="13"/>
  <c r="AY186" i="3"/>
  <c r="AR185" i="13"/>
  <c r="AW186" i="3" s="1"/>
  <c r="AS185" i="13"/>
  <c r="AX186" i="3" s="1"/>
  <c r="AQ185" i="13"/>
  <c r="AV186" i="3" s="1"/>
  <c r="R185" i="13"/>
  <c r="AY178" i="3"/>
  <c r="AR177" i="13"/>
  <c r="AW178" i="3" s="1"/>
  <c r="AS177" i="13"/>
  <c r="AX178" i="3" s="1"/>
  <c r="AQ177" i="13"/>
  <c r="AV178" i="3" s="1"/>
  <c r="R177" i="13"/>
  <c r="AY170" i="3"/>
  <c r="AR169" i="13"/>
  <c r="AW170" i="3" s="1"/>
  <c r="AS169" i="13"/>
  <c r="AX170" i="3" s="1"/>
  <c r="AQ169" i="13"/>
  <c r="AV170" i="3" s="1"/>
  <c r="R169" i="13"/>
  <c r="AR161" i="13"/>
  <c r="AW162" i="3" s="1"/>
  <c r="AS161" i="13"/>
  <c r="AX162" i="3" s="1"/>
  <c r="AQ161" i="13"/>
  <c r="AV162" i="3" s="1"/>
  <c r="R161" i="13"/>
  <c r="AY154" i="3"/>
  <c r="AR153" i="13"/>
  <c r="AW154" i="3" s="1"/>
  <c r="AS153" i="13"/>
  <c r="AX154" i="3" s="1"/>
  <c r="AQ153" i="13"/>
  <c r="AV154" i="3" s="1"/>
  <c r="R153" i="13"/>
  <c r="AY146" i="3"/>
  <c r="AR145" i="13"/>
  <c r="AW146" i="3" s="1"/>
  <c r="AS145" i="13"/>
  <c r="AX146" i="3" s="1"/>
  <c r="AQ145" i="13"/>
  <c r="AV146" i="3" s="1"/>
  <c r="R145" i="13"/>
  <c r="AY138" i="3"/>
  <c r="AR137" i="13"/>
  <c r="AW138" i="3" s="1"/>
  <c r="AS137" i="13"/>
  <c r="AX138" i="3" s="1"/>
  <c r="AQ137" i="13"/>
  <c r="AV138" i="3" s="1"/>
  <c r="R137" i="13"/>
  <c r="AY130" i="3"/>
  <c r="AR129" i="13"/>
  <c r="AW130" i="3" s="1"/>
  <c r="AS129" i="13"/>
  <c r="AX130" i="3" s="1"/>
  <c r="AQ129" i="13"/>
  <c r="AV130" i="3" s="1"/>
  <c r="R129" i="13"/>
  <c r="AY122" i="3"/>
  <c r="AR121" i="13"/>
  <c r="AW122" i="3" s="1"/>
  <c r="AS121" i="13"/>
  <c r="AX122" i="3" s="1"/>
  <c r="AQ121" i="13"/>
  <c r="AV122" i="3" s="1"/>
  <c r="R121" i="13"/>
  <c r="AY114" i="3"/>
  <c r="AR113" i="13"/>
  <c r="AW114" i="3" s="1"/>
  <c r="AS113" i="13"/>
  <c r="AX114" i="3" s="1"/>
  <c r="AQ113" i="13"/>
  <c r="AV114" i="3" s="1"/>
  <c r="R113" i="13"/>
  <c r="AY106" i="3"/>
  <c r="AR105" i="13"/>
  <c r="AW106" i="3" s="1"/>
  <c r="AS105" i="13"/>
  <c r="AX106" i="3" s="1"/>
  <c r="AQ105" i="13"/>
  <c r="AV106" i="3" s="1"/>
  <c r="R105" i="13"/>
  <c r="AR97" i="13"/>
  <c r="AW98" i="3" s="1"/>
  <c r="AS97" i="13"/>
  <c r="AX98" i="3" s="1"/>
  <c r="AQ97" i="13"/>
  <c r="AV98" i="3" s="1"/>
  <c r="R97" i="13"/>
  <c r="AY90" i="3"/>
  <c r="AR89" i="13"/>
  <c r="AW90" i="3" s="1"/>
  <c r="AS89" i="13"/>
  <c r="AX90" i="3" s="1"/>
  <c r="AQ89" i="13"/>
  <c r="AV90" i="3" s="1"/>
  <c r="R89" i="13"/>
  <c r="AY82" i="3"/>
  <c r="AR81" i="13"/>
  <c r="AW82" i="3" s="1"/>
  <c r="AS81" i="13"/>
  <c r="AX82" i="3" s="1"/>
  <c r="AQ81" i="13"/>
  <c r="AV82" i="3" s="1"/>
  <c r="R81" i="13"/>
  <c r="AY74" i="3"/>
  <c r="AR73" i="13"/>
  <c r="AW74" i="3" s="1"/>
  <c r="AS73" i="13"/>
  <c r="AX74" i="3" s="1"/>
  <c r="AQ73" i="13"/>
  <c r="AV74" i="3" s="1"/>
  <c r="R73" i="13"/>
  <c r="AY66" i="3"/>
  <c r="AR65" i="13"/>
  <c r="AW66" i="3" s="1"/>
  <c r="AS65" i="13"/>
  <c r="AX66" i="3" s="1"/>
  <c r="AQ65" i="13"/>
  <c r="AV66" i="3" s="1"/>
  <c r="R65" i="13"/>
  <c r="AY58" i="3"/>
  <c r="AR57" i="13"/>
  <c r="AW58" i="3" s="1"/>
  <c r="AS57" i="13"/>
  <c r="AX58" i="3" s="1"/>
  <c r="AQ57" i="13"/>
  <c r="AV58" i="3" s="1"/>
  <c r="R57" i="13"/>
  <c r="AY50" i="3"/>
  <c r="AR49" i="13"/>
  <c r="AW50" i="3" s="1"/>
  <c r="AS49" i="13"/>
  <c r="AX50" i="3" s="1"/>
  <c r="AQ49" i="13"/>
  <c r="AV50" i="3" s="1"/>
  <c r="R49" i="13"/>
  <c r="AY42" i="3"/>
  <c r="AR41" i="13"/>
  <c r="AW42" i="3" s="1"/>
  <c r="AS41" i="13"/>
  <c r="AX42" i="3" s="1"/>
  <c r="AQ41" i="13"/>
  <c r="AV42" i="3" s="1"/>
  <c r="R41" i="13"/>
  <c r="AR33" i="13"/>
  <c r="AW34" i="3" s="1"/>
  <c r="AS33" i="13"/>
  <c r="AX34" i="3" s="1"/>
  <c r="AQ33" i="13"/>
  <c r="AV34" i="3" s="1"/>
  <c r="R33" i="13"/>
  <c r="AY26" i="3"/>
  <c r="AS25" i="13"/>
  <c r="AX26" i="3" s="1"/>
  <c r="AR25" i="13"/>
  <c r="AW26" i="3" s="1"/>
  <c r="AQ25" i="13"/>
  <c r="AV26" i="3" s="1"/>
  <c r="R25" i="13"/>
  <c r="AY18" i="3"/>
  <c r="AS17" i="13"/>
  <c r="AX18" i="3" s="1"/>
  <c r="AR17" i="13"/>
  <c r="AW18" i="3" s="1"/>
  <c r="AQ17" i="13"/>
  <c r="AV18" i="3" s="1"/>
  <c r="R17" i="13"/>
  <c r="AY193" i="3"/>
  <c r="AR192" i="13"/>
  <c r="AW193" i="3" s="1"/>
  <c r="AS192" i="13"/>
  <c r="AX193" i="3" s="1"/>
  <c r="AQ192" i="13"/>
  <c r="AV193" i="3" s="1"/>
  <c r="R192" i="13"/>
  <c r="AY185" i="3"/>
  <c r="AR184" i="13"/>
  <c r="AW185" i="3" s="1"/>
  <c r="AS184" i="13"/>
  <c r="AX185" i="3" s="1"/>
  <c r="AQ184" i="13"/>
  <c r="AV185" i="3" s="1"/>
  <c r="R184" i="13"/>
  <c r="AR176" i="13"/>
  <c r="AW177" i="3" s="1"/>
  <c r="AS176" i="13"/>
  <c r="AX177" i="3" s="1"/>
  <c r="AQ176" i="13"/>
  <c r="AV177" i="3" s="1"/>
  <c r="R176" i="13"/>
  <c r="AY169" i="3"/>
  <c r="AR168" i="13"/>
  <c r="AW169" i="3" s="1"/>
  <c r="AS168" i="13"/>
  <c r="AX169" i="3" s="1"/>
  <c r="AQ168" i="13"/>
  <c r="AV169" i="3" s="1"/>
  <c r="R168" i="13"/>
  <c r="AY161" i="3"/>
  <c r="AR160" i="13"/>
  <c r="AW161" i="3" s="1"/>
  <c r="AS160" i="13"/>
  <c r="AX161" i="3" s="1"/>
  <c r="AQ160" i="13"/>
  <c r="AV161" i="3" s="1"/>
  <c r="R160" i="13"/>
  <c r="AY153" i="3"/>
  <c r="AR152" i="13"/>
  <c r="AW153" i="3" s="1"/>
  <c r="AS152" i="13"/>
  <c r="AX153" i="3" s="1"/>
  <c r="AQ152" i="13"/>
  <c r="AV153" i="3" s="1"/>
  <c r="R152" i="13"/>
  <c r="AY145" i="3"/>
  <c r="AR144" i="13"/>
  <c r="AW145" i="3" s="1"/>
  <c r="AS144" i="13"/>
  <c r="AX145" i="3" s="1"/>
  <c r="AQ144" i="13"/>
  <c r="AV145" i="3" s="1"/>
  <c r="R144" i="13"/>
  <c r="AY137" i="3"/>
  <c r="AR136" i="13"/>
  <c r="AW137" i="3" s="1"/>
  <c r="AS136" i="13"/>
  <c r="AX137" i="3" s="1"/>
  <c r="AQ136" i="13"/>
  <c r="AV137" i="3" s="1"/>
  <c r="R136" i="13"/>
  <c r="AY129" i="3"/>
  <c r="AR128" i="13"/>
  <c r="AW129" i="3" s="1"/>
  <c r="AS128" i="13"/>
  <c r="AX129" i="3" s="1"/>
  <c r="AQ128" i="13"/>
  <c r="AV129" i="3" s="1"/>
  <c r="R128" i="13"/>
  <c r="AY121" i="3"/>
  <c r="AR120" i="13"/>
  <c r="AW121" i="3" s="1"/>
  <c r="AS120" i="13"/>
  <c r="AX121" i="3" s="1"/>
  <c r="AQ120" i="13"/>
  <c r="AV121" i="3" s="1"/>
  <c r="R120" i="13"/>
  <c r="AR112" i="13"/>
  <c r="AW113" i="3" s="1"/>
  <c r="AS112" i="13"/>
  <c r="AX113" i="3" s="1"/>
  <c r="AQ112" i="13"/>
  <c r="AV113" i="3" s="1"/>
  <c r="R112" i="13"/>
  <c r="AY105" i="3"/>
  <c r="AR104" i="13"/>
  <c r="AW105" i="3" s="1"/>
  <c r="AS104" i="13"/>
  <c r="AX105" i="3" s="1"/>
  <c r="AQ104" i="13"/>
  <c r="AV105" i="3" s="1"/>
  <c r="R104" i="13"/>
  <c r="AY97" i="3"/>
  <c r="AR96" i="13"/>
  <c r="AW97" i="3" s="1"/>
  <c r="AS96" i="13"/>
  <c r="AX97" i="3" s="1"/>
  <c r="AQ96" i="13"/>
  <c r="AV97" i="3" s="1"/>
  <c r="R96" i="13"/>
  <c r="AY89" i="3"/>
  <c r="AR88" i="13"/>
  <c r="AW89" i="3" s="1"/>
  <c r="AS88" i="13"/>
  <c r="AX89" i="3" s="1"/>
  <c r="AQ88" i="13"/>
  <c r="AV89" i="3" s="1"/>
  <c r="R88" i="13"/>
  <c r="AY81" i="3"/>
  <c r="AR80" i="13"/>
  <c r="AW81" i="3" s="1"/>
  <c r="AS80" i="13"/>
  <c r="AX81" i="3" s="1"/>
  <c r="AQ80" i="13"/>
  <c r="AV81" i="3" s="1"/>
  <c r="R80" i="13"/>
  <c r="AY73" i="3"/>
  <c r="AR72" i="13"/>
  <c r="AW73" i="3" s="1"/>
  <c r="AS72" i="13"/>
  <c r="AX73" i="3" s="1"/>
  <c r="AQ72" i="13"/>
  <c r="AV73" i="3" s="1"/>
  <c r="R72" i="13"/>
  <c r="AY65" i="3"/>
  <c r="AR64" i="13"/>
  <c r="AW65" i="3" s="1"/>
  <c r="AS64" i="13"/>
  <c r="AX65" i="3" s="1"/>
  <c r="AQ64" i="13"/>
  <c r="AV65" i="3" s="1"/>
  <c r="R64" i="13"/>
  <c r="AY57" i="3"/>
  <c r="AR56" i="13"/>
  <c r="AW57" i="3" s="1"/>
  <c r="AS56" i="13"/>
  <c r="AX57" i="3" s="1"/>
  <c r="AQ56" i="13"/>
  <c r="AV57" i="3" s="1"/>
  <c r="R56" i="13"/>
  <c r="AR48" i="13"/>
  <c r="AW49" i="3" s="1"/>
  <c r="AS48" i="13"/>
  <c r="AX49" i="3" s="1"/>
  <c r="AQ48" i="13"/>
  <c r="AV49" i="3" s="1"/>
  <c r="R48" i="13"/>
  <c r="AY41" i="3"/>
  <c r="AR40" i="13"/>
  <c r="AW41" i="3" s="1"/>
  <c r="AS40" i="13"/>
  <c r="AX41" i="3" s="1"/>
  <c r="AQ40" i="13"/>
  <c r="AV41" i="3" s="1"/>
  <c r="R40" i="13"/>
  <c r="AY33" i="3"/>
  <c r="AR32" i="13"/>
  <c r="AW33" i="3" s="1"/>
  <c r="AS32" i="13"/>
  <c r="AX33" i="3" s="1"/>
  <c r="AQ32" i="13"/>
  <c r="AV33" i="3" s="1"/>
  <c r="R32" i="13"/>
  <c r="AY25" i="3"/>
  <c r="AS24" i="13"/>
  <c r="AX25" i="3" s="1"/>
  <c r="AR24" i="13"/>
  <c r="AW25" i="3" s="1"/>
  <c r="AQ24" i="13"/>
  <c r="AV25" i="3" s="1"/>
  <c r="R24" i="13"/>
  <c r="AY17" i="3"/>
  <c r="AS16" i="13"/>
  <c r="AX17" i="3" s="1"/>
  <c r="AR16" i="13"/>
  <c r="AW17" i="3" s="1"/>
  <c r="AQ16" i="13"/>
  <c r="AV17" i="3" s="1"/>
  <c r="R16" i="13"/>
  <c r="AY200" i="3"/>
  <c r="AR199" i="13"/>
  <c r="AW200" i="3" s="1"/>
  <c r="AQ199" i="13"/>
  <c r="AV200" i="3" s="1"/>
  <c r="AS199" i="13"/>
  <c r="AX200" i="3" s="1"/>
  <c r="R199" i="13"/>
  <c r="AY192" i="3"/>
  <c r="AR191" i="13"/>
  <c r="AW192" i="3" s="1"/>
  <c r="AS191" i="13"/>
  <c r="AX192" i="3" s="1"/>
  <c r="AQ191" i="13"/>
  <c r="AV192" i="3" s="1"/>
  <c r="R191" i="13"/>
  <c r="AR183" i="13"/>
  <c r="AW184" i="3" s="1"/>
  <c r="AQ183" i="13"/>
  <c r="AV184" i="3" s="1"/>
  <c r="AS183" i="13"/>
  <c r="AX184" i="3" s="1"/>
  <c r="R183" i="13"/>
  <c r="AY176" i="3"/>
  <c r="AR175" i="13"/>
  <c r="AW176" i="3" s="1"/>
  <c r="AS175" i="13"/>
  <c r="AX176" i="3" s="1"/>
  <c r="AQ175" i="13"/>
  <c r="AV176" i="3" s="1"/>
  <c r="R175" i="13"/>
  <c r="AY168" i="3"/>
  <c r="AR167" i="13"/>
  <c r="AW168" i="3" s="1"/>
  <c r="AQ167" i="13"/>
  <c r="AV168" i="3" s="1"/>
  <c r="AS167" i="13"/>
  <c r="AX168" i="3" s="1"/>
  <c r="R167" i="13"/>
  <c r="AY160" i="3"/>
  <c r="AR159" i="13"/>
  <c r="AW160" i="3" s="1"/>
  <c r="AS159" i="13"/>
  <c r="AX160" i="3" s="1"/>
  <c r="AQ159" i="13"/>
  <c r="AV160" i="3" s="1"/>
  <c r="R159" i="13"/>
  <c r="AY152" i="3"/>
  <c r="AR151" i="13"/>
  <c r="AW152" i="3" s="1"/>
  <c r="AS151" i="13"/>
  <c r="AX152" i="3" s="1"/>
  <c r="AQ151" i="13"/>
  <c r="AV152" i="3" s="1"/>
  <c r="R151" i="13"/>
  <c r="AY144" i="3"/>
  <c r="AR143" i="13"/>
  <c r="AW144" i="3" s="1"/>
  <c r="AQ143" i="13"/>
  <c r="AV144" i="3" s="1"/>
  <c r="AS143" i="13"/>
  <c r="AX144" i="3" s="1"/>
  <c r="R143" i="13"/>
  <c r="AY136" i="3"/>
  <c r="AR135" i="13"/>
  <c r="AW136" i="3" s="1"/>
  <c r="AS135" i="13"/>
  <c r="AX136" i="3" s="1"/>
  <c r="AQ135" i="13"/>
  <c r="AV136" i="3" s="1"/>
  <c r="R135" i="13"/>
  <c r="AR127" i="13"/>
  <c r="AW128" i="3" s="1"/>
  <c r="AQ127" i="13"/>
  <c r="AV128" i="3" s="1"/>
  <c r="AS127" i="13"/>
  <c r="AX128" i="3" s="1"/>
  <c r="R127" i="13"/>
  <c r="AY120" i="3"/>
  <c r="AR119" i="13"/>
  <c r="AW120" i="3" s="1"/>
  <c r="AQ119" i="13"/>
  <c r="AV120" i="3" s="1"/>
  <c r="AS119" i="13"/>
  <c r="AX120" i="3" s="1"/>
  <c r="R119" i="13"/>
  <c r="AY112" i="3"/>
  <c r="AR111" i="13"/>
  <c r="AW112" i="3" s="1"/>
  <c r="AQ111" i="13"/>
  <c r="AV112" i="3" s="1"/>
  <c r="AS111" i="13"/>
  <c r="AX112" i="3" s="1"/>
  <c r="R111" i="13"/>
  <c r="AY96" i="3"/>
  <c r="AR95" i="13"/>
  <c r="AW96" i="3" s="1"/>
  <c r="AS95" i="13"/>
  <c r="AX96" i="3" s="1"/>
  <c r="AQ95" i="13"/>
  <c r="AV96" i="3" s="1"/>
  <c r="R95" i="13"/>
  <c r="AY88" i="3"/>
  <c r="AR87" i="13"/>
  <c r="AW88" i="3" s="1"/>
  <c r="AS87" i="13"/>
  <c r="AX88" i="3" s="1"/>
  <c r="AQ87" i="13"/>
  <c r="AV88" i="3" s="1"/>
  <c r="R87" i="13"/>
  <c r="AY80" i="3"/>
  <c r="AR79" i="13"/>
  <c r="AW80" i="3" s="1"/>
  <c r="AS79" i="13"/>
  <c r="AX80" i="3" s="1"/>
  <c r="AQ79" i="13"/>
  <c r="AV80" i="3" s="1"/>
  <c r="R79" i="13"/>
  <c r="AY72" i="3"/>
  <c r="AR71" i="13"/>
  <c r="AW72" i="3" s="1"/>
  <c r="AS71" i="13"/>
  <c r="AX72" i="3" s="1"/>
  <c r="AQ71" i="13"/>
  <c r="AV72" i="3" s="1"/>
  <c r="R71" i="13"/>
  <c r="AY64" i="3"/>
  <c r="AR63" i="13"/>
  <c r="AW64" i="3" s="1"/>
  <c r="AQ63" i="13"/>
  <c r="AV64" i="3" s="1"/>
  <c r="AS63" i="13"/>
  <c r="AX64" i="3" s="1"/>
  <c r="R63" i="13"/>
  <c r="AR55" i="13"/>
  <c r="AW56" i="3" s="1"/>
  <c r="AQ55" i="13"/>
  <c r="AV56" i="3" s="1"/>
  <c r="AS55" i="13"/>
  <c r="AX56" i="3" s="1"/>
  <c r="R55" i="13"/>
  <c r="AY48" i="3"/>
  <c r="AR47" i="13"/>
  <c r="AW48" i="3" s="1"/>
  <c r="AQ47" i="13"/>
  <c r="AV48" i="3" s="1"/>
  <c r="AS47" i="13"/>
  <c r="AX48" i="3" s="1"/>
  <c r="R47" i="13"/>
  <c r="AY40" i="3"/>
  <c r="AR39" i="13"/>
  <c r="AW40" i="3" s="1"/>
  <c r="AS39" i="13"/>
  <c r="AX40" i="3" s="1"/>
  <c r="AQ39" i="13"/>
  <c r="AV40" i="3" s="1"/>
  <c r="R39" i="13"/>
  <c r="AY32" i="3"/>
  <c r="AR31" i="13"/>
  <c r="AW32" i="3" s="1"/>
  <c r="AS31" i="13"/>
  <c r="AX32" i="3" s="1"/>
  <c r="AQ31" i="13"/>
  <c r="AV32" i="3" s="1"/>
  <c r="R31" i="13"/>
  <c r="AY24" i="3"/>
  <c r="AS23" i="13"/>
  <c r="AX24" i="3" s="1"/>
  <c r="AR23" i="13"/>
  <c r="AW24" i="3" s="1"/>
  <c r="AQ23" i="13"/>
  <c r="AV24" i="3" s="1"/>
  <c r="R23" i="13"/>
  <c r="AY199" i="3"/>
  <c r="AR198" i="13"/>
  <c r="AW199" i="3" s="1"/>
  <c r="AS198" i="13"/>
  <c r="AX199" i="3" s="1"/>
  <c r="AQ198" i="13"/>
  <c r="AV199" i="3" s="1"/>
  <c r="R198" i="13"/>
  <c r="AR190" i="13"/>
  <c r="AW191" i="3" s="1"/>
  <c r="AS190" i="13"/>
  <c r="AX191" i="3" s="1"/>
  <c r="AQ190" i="13"/>
  <c r="AV191" i="3" s="1"/>
  <c r="R190" i="13"/>
  <c r="AY183" i="3"/>
  <c r="AR182" i="13"/>
  <c r="AW183" i="3" s="1"/>
  <c r="AS182" i="13"/>
  <c r="AX183" i="3" s="1"/>
  <c r="AQ182" i="13"/>
  <c r="AV183" i="3" s="1"/>
  <c r="R182" i="13"/>
  <c r="AY175" i="3"/>
  <c r="AR174" i="13"/>
  <c r="AW175" i="3" s="1"/>
  <c r="AS174" i="13"/>
  <c r="AX175" i="3" s="1"/>
  <c r="AQ174" i="13"/>
  <c r="AV175" i="3" s="1"/>
  <c r="R174" i="13"/>
  <c r="AR166" i="13"/>
  <c r="AW167" i="3" s="1"/>
  <c r="AS166" i="13"/>
  <c r="AX167" i="3" s="1"/>
  <c r="AQ166" i="13"/>
  <c r="AV167" i="3" s="1"/>
  <c r="R166" i="13"/>
  <c r="AY159" i="3"/>
  <c r="AR158" i="13"/>
  <c r="AW159" i="3" s="1"/>
  <c r="AS158" i="13"/>
  <c r="AX159" i="3" s="1"/>
  <c r="AQ158" i="13"/>
  <c r="AV159" i="3" s="1"/>
  <c r="R158" i="13"/>
  <c r="AY151" i="3"/>
  <c r="AR150" i="13"/>
  <c r="AW151" i="3" s="1"/>
  <c r="AS150" i="13"/>
  <c r="AX151" i="3" s="1"/>
  <c r="AQ150" i="13"/>
  <c r="AV151" i="3" s="1"/>
  <c r="R150" i="13"/>
  <c r="AR142" i="13"/>
  <c r="AW143" i="3" s="1"/>
  <c r="AS142" i="13"/>
  <c r="AX143" i="3" s="1"/>
  <c r="AQ142" i="13"/>
  <c r="AV143" i="3" s="1"/>
  <c r="R142" i="13"/>
  <c r="AY135" i="3"/>
  <c r="AR134" i="13"/>
  <c r="AW135" i="3" s="1"/>
  <c r="AS134" i="13"/>
  <c r="AX135" i="3" s="1"/>
  <c r="AQ134" i="13"/>
  <c r="AV135" i="3" s="1"/>
  <c r="R134" i="13"/>
  <c r="AR126" i="13"/>
  <c r="AW127" i="3" s="1"/>
  <c r="AS126" i="13"/>
  <c r="AX127" i="3" s="1"/>
  <c r="AQ126" i="13"/>
  <c r="AV127" i="3" s="1"/>
  <c r="R126" i="13"/>
  <c r="AY119" i="3"/>
  <c r="AR118" i="13"/>
  <c r="AW119" i="3" s="1"/>
  <c r="AS118" i="13"/>
  <c r="AX119" i="3" s="1"/>
  <c r="AQ118" i="13"/>
  <c r="AV119" i="3" s="1"/>
  <c r="R118" i="13"/>
  <c r="AY111" i="3"/>
  <c r="AR110" i="13"/>
  <c r="AW111" i="3" s="1"/>
  <c r="AS110" i="13"/>
  <c r="AX111" i="3" s="1"/>
  <c r="AQ110" i="13"/>
  <c r="AV111" i="3" s="1"/>
  <c r="R110" i="13"/>
  <c r="AR102" i="13"/>
  <c r="AW103" i="3" s="1"/>
  <c r="AS102" i="13"/>
  <c r="AX103" i="3" s="1"/>
  <c r="AQ102" i="13"/>
  <c r="AV103" i="3" s="1"/>
  <c r="R102" i="13"/>
  <c r="AR94" i="13"/>
  <c r="AW95" i="3" s="1"/>
  <c r="AS94" i="13"/>
  <c r="AX95" i="3" s="1"/>
  <c r="AQ94" i="13"/>
  <c r="AV95" i="3" s="1"/>
  <c r="R94" i="13"/>
  <c r="AY87" i="3"/>
  <c r="AR86" i="13"/>
  <c r="AW87" i="3" s="1"/>
  <c r="AS86" i="13"/>
  <c r="AX87" i="3" s="1"/>
  <c r="AQ86" i="13"/>
  <c r="AV87" i="3" s="1"/>
  <c r="R86" i="13"/>
  <c r="AR78" i="13"/>
  <c r="AW79" i="3" s="1"/>
  <c r="AS78" i="13"/>
  <c r="AX79" i="3" s="1"/>
  <c r="AQ78" i="13"/>
  <c r="AV79" i="3" s="1"/>
  <c r="R78" i="13"/>
  <c r="AY71" i="3"/>
  <c r="AR70" i="13"/>
  <c r="AW71" i="3" s="1"/>
  <c r="AS70" i="13"/>
  <c r="AX71" i="3" s="1"/>
  <c r="AQ70" i="13"/>
  <c r="AV71" i="3" s="1"/>
  <c r="R70" i="13"/>
  <c r="AR62" i="13"/>
  <c r="AW63" i="3" s="1"/>
  <c r="AS62" i="13"/>
  <c r="AX63" i="3" s="1"/>
  <c r="AQ62" i="13"/>
  <c r="AV63" i="3" s="1"/>
  <c r="R62" i="13"/>
  <c r="AY55" i="3"/>
  <c r="AR54" i="13"/>
  <c r="AW55" i="3" s="1"/>
  <c r="AS54" i="13"/>
  <c r="AX55" i="3" s="1"/>
  <c r="AQ54" i="13"/>
  <c r="AV55" i="3" s="1"/>
  <c r="R54" i="13"/>
  <c r="AY47" i="3"/>
  <c r="AR46" i="13"/>
  <c r="AW47" i="3" s="1"/>
  <c r="AS46" i="13"/>
  <c r="AX47" i="3" s="1"/>
  <c r="AQ46" i="13"/>
  <c r="AV47" i="3" s="1"/>
  <c r="R46" i="13"/>
  <c r="AY39" i="3"/>
  <c r="AR38" i="13"/>
  <c r="AW39" i="3" s="1"/>
  <c r="AS38" i="13"/>
  <c r="AX39" i="3" s="1"/>
  <c r="AQ38" i="13"/>
  <c r="AV39" i="3" s="1"/>
  <c r="R38" i="13"/>
  <c r="AY31" i="3"/>
  <c r="AR30" i="13"/>
  <c r="AW31" i="3" s="1"/>
  <c r="AS30" i="13"/>
  <c r="AX31" i="3" s="1"/>
  <c r="AQ30" i="13"/>
  <c r="AV31" i="3" s="1"/>
  <c r="R30" i="13"/>
  <c r="AY23" i="3"/>
  <c r="AR22" i="13"/>
  <c r="AW23" i="3" s="1"/>
  <c r="AS22" i="13"/>
  <c r="AX23" i="3" s="1"/>
  <c r="AQ22" i="13"/>
  <c r="AV23" i="3" s="1"/>
  <c r="R22" i="13"/>
  <c r="AR189" i="13"/>
  <c r="AW190" i="3" s="1"/>
  <c r="AQ189" i="13"/>
  <c r="AV190" i="3" s="1"/>
  <c r="AY190" i="3"/>
  <c r="AS189" i="13"/>
  <c r="AX190" i="3" s="1"/>
  <c r="R189" i="13"/>
  <c r="AR181" i="13"/>
  <c r="AW182" i="3" s="1"/>
  <c r="AY182" i="3"/>
  <c r="AS181" i="13"/>
  <c r="AX182" i="3" s="1"/>
  <c r="AQ181" i="13"/>
  <c r="AV182" i="3" s="1"/>
  <c r="R181" i="13"/>
  <c r="AR173" i="13"/>
  <c r="AW174" i="3" s="1"/>
  <c r="AQ173" i="13"/>
  <c r="AV174" i="3" s="1"/>
  <c r="AS173" i="13"/>
  <c r="AX174" i="3" s="1"/>
  <c r="R173" i="13"/>
  <c r="AR165" i="13"/>
  <c r="AW166" i="3" s="1"/>
  <c r="AY166" i="3"/>
  <c r="AS165" i="13"/>
  <c r="AX166" i="3" s="1"/>
  <c r="AQ165" i="13"/>
  <c r="AV166" i="3" s="1"/>
  <c r="R165" i="13"/>
  <c r="AR157" i="13"/>
  <c r="AW158" i="3" s="1"/>
  <c r="AY158" i="3"/>
  <c r="AS157" i="13"/>
  <c r="AX158" i="3" s="1"/>
  <c r="AQ157" i="13"/>
  <c r="AV158" i="3" s="1"/>
  <c r="R157" i="13"/>
  <c r="AR149" i="13"/>
  <c r="AW150" i="3" s="1"/>
  <c r="AY150" i="3"/>
  <c r="AS149" i="13"/>
  <c r="AX150" i="3" s="1"/>
  <c r="AQ149" i="13"/>
  <c r="AV150" i="3" s="1"/>
  <c r="R149" i="13"/>
  <c r="AR141" i="13"/>
  <c r="AW142" i="3" s="1"/>
  <c r="AS141" i="13"/>
  <c r="AX142" i="3" s="1"/>
  <c r="AQ141" i="13"/>
  <c r="AV142" i="3" s="1"/>
  <c r="R141" i="13"/>
  <c r="AR133" i="13"/>
  <c r="AW134" i="3" s="1"/>
  <c r="AY134" i="3"/>
  <c r="AS133" i="13"/>
  <c r="AX134" i="3" s="1"/>
  <c r="AQ133" i="13"/>
  <c r="AV134" i="3" s="1"/>
  <c r="R133" i="13"/>
  <c r="AR125" i="13"/>
  <c r="AW126" i="3" s="1"/>
  <c r="AY126" i="3"/>
  <c r="AS125" i="13"/>
  <c r="AX126" i="3" s="1"/>
  <c r="AQ125" i="13"/>
  <c r="AV126" i="3" s="1"/>
  <c r="R125" i="13"/>
  <c r="AR117" i="13"/>
  <c r="AW118" i="3" s="1"/>
  <c r="AY118" i="3"/>
  <c r="AS117" i="13"/>
  <c r="AX118" i="3" s="1"/>
  <c r="AQ117" i="13"/>
  <c r="AV118" i="3" s="1"/>
  <c r="R117" i="13"/>
  <c r="AR109" i="13"/>
  <c r="AW110" i="3" s="1"/>
  <c r="AS109" i="13"/>
  <c r="AX110" i="3" s="1"/>
  <c r="AQ109" i="13"/>
  <c r="AV110" i="3" s="1"/>
  <c r="AY110" i="3"/>
  <c r="R109" i="13"/>
  <c r="AR93" i="13"/>
  <c r="AW94" i="3" s="1"/>
  <c r="AS93" i="13"/>
  <c r="AX94" i="3" s="1"/>
  <c r="AQ93" i="13"/>
  <c r="AV94" i="3" s="1"/>
  <c r="R93" i="13"/>
  <c r="AR85" i="13"/>
  <c r="AW86" i="3" s="1"/>
  <c r="AY86" i="3"/>
  <c r="AS85" i="13"/>
  <c r="AX86" i="3" s="1"/>
  <c r="AQ85" i="13"/>
  <c r="AV86" i="3" s="1"/>
  <c r="R85" i="13"/>
  <c r="AR77" i="13"/>
  <c r="AW78" i="3" s="1"/>
  <c r="AS77" i="13"/>
  <c r="AX78" i="3" s="1"/>
  <c r="AQ77" i="13"/>
  <c r="AV78" i="3" s="1"/>
  <c r="AY78" i="3"/>
  <c r="R77" i="13"/>
  <c r="AR69" i="13"/>
  <c r="AW70" i="3" s="1"/>
  <c r="AY70" i="3"/>
  <c r="AS69" i="13"/>
  <c r="AX70" i="3" s="1"/>
  <c r="AQ69" i="13"/>
  <c r="AV70" i="3" s="1"/>
  <c r="R69" i="13"/>
  <c r="AR61" i="13"/>
  <c r="AW62" i="3" s="1"/>
  <c r="AS61" i="13"/>
  <c r="AX62" i="3" s="1"/>
  <c r="AQ61" i="13"/>
  <c r="AV62" i="3" s="1"/>
  <c r="R61" i="13"/>
  <c r="AR53" i="13"/>
  <c r="AW54" i="3" s="1"/>
  <c r="AY54" i="3"/>
  <c r="AS53" i="13"/>
  <c r="AX54" i="3" s="1"/>
  <c r="AQ53" i="13"/>
  <c r="AV54" i="3" s="1"/>
  <c r="R53" i="13"/>
  <c r="AR45" i="13"/>
  <c r="AW46" i="3" s="1"/>
  <c r="AS45" i="13"/>
  <c r="AX46" i="3" s="1"/>
  <c r="AQ45" i="13"/>
  <c r="AV46" i="3" s="1"/>
  <c r="AY46" i="3"/>
  <c r="R45" i="13"/>
  <c r="AR37" i="13"/>
  <c r="AW38" i="3" s="1"/>
  <c r="AY38" i="3"/>
  <c r="AS37" i="13"/>
  <c r="AX38" i="3" s="1"/>
  <c r="AQ37" i="13"/>
  <c r="AV38" i="3" s="1"/>
  <c r="R37" i="13"/>
  <c r="AR29" i="13"/>
  <c r="AW30" i="3" s="1"/>
  <c r="AY30" i="3"/>
  <c r="AS29" i="13"/>
  <c r="AX30" i="3" s="1"/>
  <c r="AQ29" i="13"/>
  <c r="AV30" i="3" s="1"/>
  <c r="R29" i="13"/>
  <c r="AR21" i="13"/>
  <c r="AW22" i="3" s="1"/>
  <c r="AS21" i="13"/>
  <c r="AX22" i="3" s="1"/>
  <c r="AQ21" i="13"/>
  <c r="AV22" i="3" s="1"/>
  <c r="R21" i="13"/>
  <c r="AR197" i="13"/>
  <c r="AW198" i="3" s="1"/>
  <c r="AQ197" i="13"/>
  <c r="AV198" i="3" s="1"/>
  <c r="AY198" i="3"/>
  <c r="AS197" i="13"/>
  <c r="AX198" i="3" s="1"/>
  <c r="R197" i="13"/>
  <c r="AR196" i="13"/>
  <c r="AW197" i="3" s="1"/>
  <c r="AY197" i="3"/>
  <c r="AS196" i="13"/>
  <c r="AX197" i="3" s="1"/>
  <c r="AQ196" i="13"/>
  <c r="AV197" i="3" s="1"/>
  <c r="R196" i="13"/>
  <c r="AR188" i="13"/>
  <c r="AW189" i="3" s="1"/>
  <c r="AQ188" i="13"/>
  <c r="AV189" i="3" s="1"/>
  <c r="AS188" i="13"/>
  <c r="AX189" i="3" s="1"/>
  <c r="R188" i="13"/>
  <c r="AR180" i="13"/>
  <c r="AW181" i="3" s="1"/>
  <c r="AY181" i="3"/>
  <c r="AS180" i="13"/>
  <c r="AX181" i="3" s="1"/>
  <c r="AQ180" i="13"/>
  <c r="AV181" i="3" s="1"/>
  <c r="R180" i="13"/>
  <c r="AR172" i="13"/>
  <c r="AW173" i="3" s="1"/>
  <c r="AY173" i="3"/>
  <c r="AQ172" i="13"/>
  <c r="AV173" i="3" s="1"/>
  <c r="AS172" i="13"/>
  <c r="AX173" i="3" s="1"/>
  <c r="R172" i="13"/>
  <c r="AR164" i="13"/>
  <c r="AW165" i="3" s="1"/>
  <c r="AY165" i="3"/>
  <c r="AS164" i="13"/>
  <c r="AX165" i="3" s="1"/>
  <c r="AQ164" i="13"/>
  <c r="AV165" i="3" s="1"/>
  <c r="R164" i="13"/>
  <c r="AR156" i="13"/>
  <c r="AW157" i="3" s="1"/>
  <c r="AY157" i="3"/>
  <c r="AQ156" i="13"/>
  <c r="AV157" i="3" s="1"/>
  <c r="AS156" i="13"/>
  <c r="AX157" i="3" s="1"/>
  <c r="R156" i="13"/>
  <c r="AR148" i="13"/>
  <c r="AW149" i="3" s="1"/>
  <c r="AS148" i="13"/>
  <c r="AX149" i="3" s="1"/>
  <c r="AQ148" i="13"/>
  <c r="AV149" i="3" s="1"/>
  <c r="R148" i="13"/>
  <c r="AR140" i="13"/>
  <c r="AW141" i="3" s="1"/>
  <c r="AY141" i="3"/>
  <c r="AS140" i="13"/>
  <c r="AX141" i="3" s="1"/>
  <c r="AQ140" i="13"/>
  <c r="AV141" i="3" s="1"/>
  <c r="R140" i="13"/>
  <c r="AR132" i="13"/>
  <c r="AW133" i="3" s="1"/>
  <c r="AY133" i="3"/>
  <c r="AS132" i="13"/>
  <c r="AX133" i="3" s="1"/>
  <c r="AQ132" i="13"/>
  <c r="AV133" i="3" s="1"/>
  <c r="R132" i="13"/>
  <c r="AR124" i="13"/>
  <c r="AW125" i="3" s="1"/>
  <c r="AY125" i="3"/>
  <c r="AS124" i="13"/>
  <c r="AX125" i="3" s="1"/>
  <c r="AQ124" i="13"/>
  <c r="AV125" i="3" s="1"/>
  <c r="R124" i="13"/>
  <c r="AR116" i="13"/>
  <c r="AW117" i="3" s="1"/>
  <c r="AY117" i="3"/>
  <c r="AS116" i="13"/>
  <c r="AX117" i="3" s="1"/>
  <c r="AQ116" i="13"/>
  <c r="AV117" i="3" s="1"/>
  <c r="R116" i="13"/>
  <c r="AR108" i="13"/>
  <c r="AW109" i="3" s="1"/>
  <c r="AY109" i="3"/>
  <c r="AS108" i="13"/>
  <c r="AX109" i="3" s="1"/>
  <c r="AQ108" i="13"/>
  <c r="AV109" i="3" s="1"/>
  <c r="R108" i="13"/>
  <c r="AR100" i="13"/>
  <c r="AW101" i="3" s="1"/>
  <c r="AS100" i="13"/>
  <c r="AX101" i="3" s="1"/>
  <c r="AQ100" i="13"/>
  <c r="AV101" i="3" s="1"/>
  <c r="R100" i="13"/>
  <c r="AR92" i="13"/>
  <c r="AW93" i="3" s="1"/>
  <c r="AY93" i="3"/>
  <c r="AS92" i="13"/>
  <c r="AX93" i="3" s="1"/>
  <c r="AQ92" i="13"/>
  <c r="AV93" i="3" s="1"/>
  <c r="R92" i="13"/>
  <c r="AR84" i="13"/>
  <c r="AW85" i="3" s="1"/>
  <c r="AS84" i="13"/>
  <c r="AX85" i="3" s="1"/>
  <c r="AQ84" i="13"/>
  <c r="AV85" i="3" s="1"/>
  <c r="R84" i="13"/>
  <c r="AR76" i="13"/>
  <c r="AW77" i="3" s="1"/>
  <c r="AY77" i="3"/>
  <c r="AS76" i="13"/>
  <c r="AX77" i="3" s="1"/>
  <c r="AQ76" i="13"/>
  <c r="AV77" i="3" s="1"/>
  <c r="R76" i="13"/>
  <c r="AR68" i="13"/>
  <c r="AW69" i="3" s="1"/>
  <c r="AY69" i="3"/>
  <c r="AS68" i="13"/>
  <c r="AX69" i="3" s="1"/>
  <c r="AQ68" i="13"/>
  <c r="AV69" i="3" s="1"/>
  <c r="R68" i="13"/>
  <c r="AR60" i="13"/>
  <c r="AW61" i="3" s="1"/>
  <c r="AY61" i="3"/>
  <c r="AS60" i="13"/>
  <c r="AX61" i="3" s="1"/>
  <c r="AQ60" i="13"/>
  <c r="AV61" i="3" s="1"/>
  <c r="R60" i="13"/>
  <c r="AR52" i="13"/>
  <c r="AW53" i="3" s="1"/>
  <c r="AY53" i="3"/>
  <c r="AS52" i="13"/>
  <c r="AX53" i="3" s="1"/>
  <c r="AQ52" i="13"/>
  <c r="AV53" i="3" s="1"/>
  <c r="R52" i="13"/>
  <c r="AR44" i="13"/>
  <c r="AW45" i="3" s="1"/>
  <c r="AY45" i="3"/>
  <c r="AS44" i="13"/>
  <c r="AX45" i="3" s="1"/>
  <c r="AQ44" i="13"/>
  <c r="AV45" i="3" s="1"/>
  <c r="R44" i="13"/>
  <c r="AR36" i="13"/>
  <c r="AW37" i="3" s="1"/>
  <c r="AY37" i="3"/>
  <c r="AS36" i="13"/>
  <c r="AX37" i="3" s="1"/>
  <c r="AQ36" i="13"/>
  <c r="AV37" i="3" s="1"/>
  <c r="R36" i="13"/>
  <c r="AR28" i="13"/>
  <c r="AW29" i="3" s="1"/>
  <c r="AY29" i="3"/>
  <c r="AS28" i="13"/>
  <c r="AX29" i="3" s="1"/>
  <c r="AQ28" i="13"/>
  <c r="AV29" i="3" s="1"/>
  <c r="R28" i="13"/>
  <c r="AR20" i="13"/>
  <c r="AW21" i="3" s="1"/>
  <c r="AQ20" i="13"/>
  <c r="AV21" i="3" s="1"/>
  <c r="AS20" i="13"/>
  <c r="AX21" i="3" s="1"/>
  <c r="R20" i="13"/>
  <c r="AY196" i="3"/>
  <c r="AR195" i="13"/>
  <c r="AW196" i="3" s="1"/>
  <c r="AS195" i="13"/>
  <c r="AX196" i="3" s="1"/>
  <c r="AQ195" i="13"/>
  <c r="AV196" i="3" s="1"/>
  <c r="R195" i="13"/>
  <c r="AR187" i="13"/>
  <c r="AW188" i="3" s="1"/>
  <c r="AS187" i="13"/>
  <c r="AX188" i="3" s="1"/>
  <c r="AQ187" i="13"/>
  <c r="AV188" i="3" s="1"/>
  <c r="R187" i="13"/>
  <c r="AS179" i="13"/>
  <c r="AX180" i="3" s="1"/>
  <c r="AQ179" i="13"/>
  <c r="AV180" i="3" s="1"/>
  <c r="AR179" i="13"/>
  <c r="AW180" i="3" s="1"/>
  <c r="R179" i="13"/>
  <c r="AY172" i="3"/>
  <c r="AS171" i="13"/>
  <c r="AX172" i="3" s="1"/>
  <c r="AQ171" i="13"/>
  <c r="AV172" i="3" s="1"/>
  <c r="AR171" i="13"/>
  <c r="AW172" i="3" s="1"/>
  <c r="R171" i="13"/>
  <c r="AY164" i="3"/>
  <c r="AS163" i="13"/>
  <c r="AX164" i="3" s="1"/>
  <c r="AQ163" i="13"/>
  <c r="AV164" i="3" s="1"/>
  <c r="AR163" i="13"/>
  <c r="AW164" i="3" s="1"/>
  <c r="R163" i="13"/>
  <c r="AY156" i="3"/>
  <c r="AR155" i="13"/>
  <c r="AW156" i="3" s="1"/>
  <c r="AS155" i="13"/>
  <c r="AX156" i="3" s="1"/>
  <c r="AQ155" i="13"/>
  <c r="AV156" i="3" s="1"/>
  <c r="R155" i="13"/>
  <c r="AR147" i="13"/>
  <c r="AW148" i="3" s="1"/>
  <c r="AS147" i="13"/>
  <c r="AX148" i="3" s="1"/>
  <c r="AQ147" i="13"/>
  <c r="AV148" i="3" s="1"/>
  <c r="R147" i="13"/>
  <c r="AR139" i="13"/>
  <c r="AW140" i="3" s="1"/>
  <c r="AS139" i="13"/>
  <c r="AX140" i="3" s="1"/>
  <c r="AQ139" i="13"/>
  <c r="AV140" i="3" s="1"/>
  <c r="R139" i="13"/>
  <c r="AY132" i="3"/>
  <c r="AR131" i="13"/>
  <c r="AW132" i="3" s="1"/>
  <c r="AS131" i="13"/>
  <c r="AX132" i="3" s="1"/>
  <c r="AQ131" i="13"/>
  <c r="AV132" i="3" s="1"/>
  <c r="R131" i="13"/>
  <c r="AY124" i="3"/>
  <c r="AS123" i="13"/>
  <c r="AX124" i="3" s="1"/>
  <c r="AQ123" i="13"/>
  <c r="AV124" i="3" s="1"/>
  <c r="AR123" i="13"/>
  <c r="AW124" i="3" s="1"/>
  <c r="R123" i="13"/>
  <c r="AS115" i="13"/>
  <c r="AX116" i="3" s="1"/>
  <c r="AQ115" i="13"/>
  <c r="AV116" i="3" s="1"/>
  <c r="AR115" i="13"/>
  <c r="AW116" i="3" s="1"/>
  <c r="R115" i="13"/>
  <c r="AY108" i="3"/>
  <c r="AS107" i="13"/>
  <c r="AX108" i="3" s="1"/>
  <c r="AQ107" i="13"/>
  <c r="AV108" i="3" s="1"/>
  <c r="AR107" i="13"/>
  <c r="AW108" i="3" s="1"/>
  <c r="R107" i="13"/>
  <c r="AY100" i="3"/>
  <c r="AS99" i="13"/>
  <c r="AX100" i="3" s="1"/>
  <c r="AQ99" i="13"/>
  <c r="AV100" i="3" s="1"/>
  <c r="AR99" i="13"/>
  <c r="AW100" i="3" s="1"/>
  <c r="R99" i="13"/>
  <c r="AY92" i="3"/>
  <c r="AR91" i="13"/>
  <c r="AW92" i="3" s="1"/>
  <c r="AS91" i="13"/>
  <c r="AX92" i="3" s="1"/>
  <c r="AQ91" i="13"/>
  <c r="AV92" i="3" s="1"/>
  <c r="R91" i="13"/>
  <c r="AY84" i="3"/>
  <c r="AR83" i="13"/>
  <c r="AW84" i="3" s="1"/>
  <c r="AS83" i="13"/>
  <c r="AX84" i="3" s="1"/>
  <c r="AQ83" i="13"/>
  <c r="AV84" i="3" s="1"/>
  <c r="R83" i="13"/>
  <c r="AY76" i="3"/>
  <c r="AR75" i="13"/>
  <c r="AW76" i="3" s="1"/>
  <c r="AS75" i="13"/>
  <c r="AX76" i="3" s="1"/>
  <c r="AQ75" i="13"/>
  <c r="AV76" i="3" s="1"/>
  <c r="R75" i="13"/>
  <c r="AY68" i="3"/>
  <c r="AR67" i="13"/>
  <c r="AW68" i="3" s="1"/>
  <c r="AS67" i="13"/>
  <c r="AX68" i="3" s="1"/>
  <c r="AQ67" i="13"/>
  <c r="AV68" i="3" s="1"/>
  <c r="R67" i="13"/>
  <c r="AR59" i="13"/>
  <c r="AW60" i="3" s="1"/>
  <c r="AS59" i="13"/>
  <c r="AX60" i="3" s="1"/>
  <c r="AQ59" i="13"/>
  <c r="AV60" i="3" s="1"/>
  <c r="R59" i="13"/>
  <c r="AY52" i="3"/>
  <c r="AS51" i="13"/>
  <c r="AX52" i="3" s="1"/>
  <c r="AQ51" i="13"/>
  <c r="AV52" i="3" s="1"/>
  <c r="AR51" i="13"/>
  <c r="AW52" i="3" s="1"/>
  <c r="R51" i="13"/>
  <c r="AY44" i="3"/>
  <c r="AS43" i="13"/>
  <c r="AX44" i="3" s="1"/>
  <c r="AQ43" i="13"/>
  <c r="AV44" i="3" s="1"/>
  <c r="AR43" i="13"/>
  <c r="AW44" i="3" s="1"/>
  <c r="R43" i="13"/>
  <c r="AS35" i="13"/>
  <c r="AX36" i="3" s="1"/>
  <c r="AQ35" i="13"/>
  <c r="AV36" i="3" s="1"/>
  <c r="AR35" i="13"/>
  <c r="AW36" i="3" s="1"/>
  <c r="R35" i="13"/>
  <c r="AY28" i="3"/>
  <c r="AR27" i="13"/>
  <c r="AW28" i="3" s="1"/>
  <c r="AS27" i="13"/>
  <c r="AX28" i="3" s="1"/>
  <c r="AQ27" i="13"/>
  <c r="AV28" i="3" s="1"/>
  <c r="R27" i="13"/>
  <c r="AY20" i="3"/>
  <c r="AS19" i="13"/>
  <c r="AX20" i="3" s="1"/>
  <c r="AR19" i="13"/>
  <c r="AW20" i="3" s="1"/>
  <c r="AQ19" i="13"/>
  <c r="AV20" i="3" s="1"/>
  <c r="R19" i="13"/>
  <c r="AY11" i="3"/>
  <c r="F9" i="14" a="1"/>
  <c r="F9" i="14" s="1"/>
  <c r="G14" i="14" a="1"/>
  <c r="G14" i="14" s="1"/>
  <c r="G16" i="14" a="1"/>
  <c r="G16" i="14" s="1"/>
  <c r="G18" i="14" a="1"/>
  <c r="G18" i="14" s="1"/>
  <c r="F20" i="14" a="1"/>
  <c r="F20" i="14" s="1"/>
  <c r="G9" i="14" a="1"/>
  <c r="G9" i="14" s="1"/>
  <c r="F11" i="14" a="1"/>
  <c r="F11" i="14" s="1"/>
  <c r="G20" i="14" a="1"/>
  <c r="G20" i="14" s="1"/>
  <c r="F22" i="14" a="1"/>
  <c r="F22" i="14" s="1"/>
  <c r="G31" i="14" a="1"/>
  <c r="G31" i="14" s="1"/>
  <c r="F33" i="14" a="1"/>
  <c r="F33" i="14" s="1"/>
  <c r="F35" i="14" a="1"/>
  <c r="F35" i="14" s="1"/>
  <c r="G44" i="14" a="1"/>
  <c r="G44" i="14" s="1"/>
  <c r="F46" i="14" a="1"/>
  <c r="F46" i="14" s="1"/>
  <c r="F48" i="14" a="1"/>
  <c r="F48" i="14" s="1"/>
  <c r="F50" i="14" a="1"/>
  <c r="F50" i="14" s="1"/>
  <c r="G57" i="14" a="1"/>
  <c r="G57" i="14" s="1"/>
  <c r="G59" i="14" a="1"/>
  <c r="G59" i="14" s="1"/>
  <c r="G61" i="14" a="1"/>
  <c r="G61" i="14" s="1"/>
  <c r="G63" i="14" a="1"/>
  <c r="G63" i="14" s="1"/>
  <c r="G65" i="14" a="1"/>
  <c r="G65" i="14" s="1"/>
  <c r="G67" i="14" a="1"/>
  <c r="G67" i="14" s="1"/>
  <c r="G69" i="14" a="1"/>
  <c r="G69" i="14" s="1"/>
  <c r="G78" i="14" a="1"/>
  <c r="G78" i="14" s="1"/>
  <c r="F81" i="14" a="1"/>
  <c r="F81" i="14" s="1"/>
  <c r="F84" i="14" a="1"/>
  <c r="F84" i="14" s="1"/>
  <c r="G85" i="14" a="1"/>
  <c r="G85" i="14" s="1"/>
  <c r="G94" i="14" a="1"/>
  <c r="G94" i="14" s="1"/>
  <c r="G96" i="14" a="1"/>
  <c r="G96" i="14" s="1"/>
  <c r="G98" i="14" a="1"/>
  <c r="G98" i="14" s="1"/>
  <c r="G100" i="14" a="1"/>
  <c r="G100" i="14" s="1"/>
  <c r="G102" i="14" a="1"/>
  <c r="G102" i="14" s="1"/>
  <c r="G104" i="14" a="1"/>
  <c r="G104" i="14" s="1"/>
  <c r="G106" i="14" a="1"/>
  <c r="G106" i="14" s="1"/>
  <c r="G108" i="14" a="1"/>
  <c r="G108" i="14" s="1"/>
  <c r="G110" i="14" a="1"/>
  <c r="G110" i="14" s="1"/>
  <c r="F112" i="14" a="1"/>
  <c r="F112" i="14" s="1"/>
  <c r="G117" i="14" a="1"/>
  <c r="G117" i="14" s="1"/>
  <c r="G119" i="14" a="1"/>
  <c r="G119" i="14" s="1"/>
  <c r="G124" i="14" a="1"/>
  <c r="G124" i="14" s="1"/>
  <c r="G126" i="14" a="1"/>
  <c r="G126" i="14" s="1"/>
  <c r="G128" i="14" a="1"/>
  <c r="G128" i="14" s="1"/>
  <c r="G137" i="14" a="1"/>
  <c r="G137" i="14" s="1"/>
  <c r="F139" i="14" a="1"/>
  <c r="F139" i="14" s="1"/>
  <c r="G146" i="14" a="1"/>
  <c r="G146" i="14" s="1"/>
  <c r="F148" i="14" a="1"/>
  <c r="F148" i="14" s="1"/>
  <c r="F150" i="14" a="1"/>
  <c r="F150" i="14" s="1"/>
  <c r="F152" i="14" a="1"/>
  <c r="F152" i="14" s="1"/>
  <c r="G11" i="14" a="1"/>
  <c r="G11" i="14" s="1"/>
  <c r="F13" i="14" a="1"/>
  <c r="F13" i="14" s="1"/>
  <c r="G22" i="14" a="1"/>
  <c r="G22" i="14" s="1"/>
  <c r="F24" i="14" a="1"/>
  <c r="F24" i="14" s="1"/>
  <c r="F26" i="14" a="1"/>
  <c r="F26" i="14" s="1"/>
  <c r="G33" i="14" a="1"/>
  <c r="G33" i="14" s="1"/>
  <c r="G35" i="14" a="1"/>
  <c r="G35" i="14" s="1"/>
  <c r="F37" i="14" a="1"/>
  <c r="F37" i="14" s="1"/>
  <c r="G46" i="14" a="1"/>
  <c r="G46" i="14" s="1"/>
  <c r="G48" i="14" a="1"/>
  <c r="G48" i="14" s="1"/>
  <c r="G50" i="14" a="1"/>
  <c r="G50" i="14" s="1"/>
  <c r="F52" i="14" a="1"/>
  <c r="F52" i="14" s="1"/>
  <c r="F71" i="14" a="1"/>
  <c r="F71" i="14" s="1"/>
  <c r="F74" i="14" a="1"/>
  <c r="F74" i="14" s="1"/>
  <c r="G75" i="14" a="1"/>
  <c r="G75" i="14" s="1"/>
  <c r="G84" i="14" a="1"/>
  <c r="G84" i="14" s="1"/>
  <c r="F87" i="14" a="1"/>
  <c r="F87" i="14" s="1"/>
  <c r="F90" i="14" a="1"/>
  <c r="F90" i="14" s="1"/>
  <c r="G91" i="14" a="1"/>
  <c r="G91" i="14" s="1"/>
  <c r="G112" i="14" a="1"/>
  <c r="G112" i="14" s="1"/>
  <c r="F121" i="14" a="1"/>
  <c r="F121" i="14" s="1"/>
  <c r="F130" i="14" a="1"/>
  <c r="F130" i="14" s="1"/>
  <c r="G139" i="14" a="1"/>
  <c r="G139" i="14" s="1"/>
  <c r="F141" i="14" a="1"/>
  <c r="F141" i="14" s="1"/>
  <c r="F143" i="14" a="1"/>
  <c r="F143" i="14" s="1"/>
  <c r="G148" i="14" a="1"/>
  <c r="G148" i="14" s="1"/>
  <c r="G150" i="14" a="1"/>
  <c r="G150" i="14" s="1"/>
  <c r="G152" i="14" a="1"/>
  <c r="G152" i="14" s="1"/>
  <c r="G157" i="14" a="1"/>
  <c r="G157" i="14" s="1"/>
  <c r="G13" i="14" a="1"/>
  <c r="G13" i="14" s="1"/>
  <c r="F15" i="14" a="1"/>
  <c r="F15" i="14" s="1"/>
  <c r="F17" i="14" a="1"/>
  <c r="F17" i="14" s="1"/>
  <c r="F19" i="14" a="1"/>
  <c r="F19" i="14" s="1"/>
  <c r="G24" i="14" a="1"/>
  <c r="G24" i="14" s="1"/>
  <c r="G26" i="14" a="1"/>
  <c r="G26" i="14" s="1"/>
  <c r="F28" i="14" a="1"/>
  <c r="F28" i="14" s="1"/>
  <c r="G37" i="14" a="1"/>
  <c r="G37" i="14" s="1"/>
  <c r="F39" i="14" a="1"/>
  <c r="F39" i="14" s="1"/>
  <c r="F41" i="14" a="1"/>
  <c r="F41" i="14" s="1"/>
  <c r="F43" i="14" a="1"/>
  <c r="F43" i="14" s="1"/>
  <c r="G52" i="14" a="1"/>
  <c r="G52" i="14" s="1"/>
  <c r="F54" i="14" a="1"/>
  <c r="F54" i="14" s="1"/>
  <c r="F56" i="14" a="1"/>
  <c r="F56" i="14" s="1"/>
  <c r="G74" i="14" a="1"/>
  <c r="G74" i="14" s="1"/>
  <c r="F77" i="14" a="1"/>
  <c r="F77" i="14" s="1"/>
  <c r="F80" i="14" a="1"/>
  <c r="F80" i="14" s="1"/>
  <c r="G81" i="14" a="1"/>
  <c r="G81" i="14" s="1"/>
  <c r="G90" i="14" a="1"/>
  <c r="G90" i="14" s="1"/>
  <c r="F93" i="14" a="1"/>
  <c r="F93" i="14" s="1"/>
  <c r="F114" i="14" a="1"/>
  <c r="F114" i="14" s="1"/>
  <c r="G121" i="14" a="1"/>
  <c r="G121" i="14" s="1"/>
  <c r="F123" i="14" a="1"/>
  <c r="F123" i="14" s="1"/>
  <c r="G130" i="14" a="1"/>
  <c r="G130" i="14" s="1"/>
  <c r="F132" i="14" a="1"/>
  <c r="F132" i="14" s="1"/>
  <c r="F134" i="14" a="1"/>
  <c r="F134" i="14" s="1"/>
  <c r="F136" i="14" a="1"/>
  <c r="F136" i="14" s="1"/>
  <c r="G141" i="14" a="1"/>
  <c r="G141" i="14" s="1"/>
  <c r="G143" i="14" a="1"/>
  <c r="G143" i="14" s="1"/>
  <c r="F145" i="14" a="1"/>
  <c r="F145" i="14" s="1"/>
  <c r="F10" i="14" a="1"/>
  <c r="F10" i="14" s="1"/>
  <c r="G21" i="14" a="1"/>
  <c r="G21" i="14" s="1"/>
  <c r="F23" i="14" a="1"/>
  <c r="F23" i="14" s="1"/>
  <c r="G30" i="14" a="1"/>
  <c r="G30" i="14" s="1"/>
  <c r="F32" i="14" a="1"/>
  <c r="F32" i="14" s="1"/>
  <c r="F34" i="14" a="1"/>
  <c r="F34" i="14" s="1"/>
  <c r="G45" i="14" a="1"/>
  <c r="G45" i="14" s="1"/>
  <c r="F47" i="14" a="1"/>
  <c r="F47" i="14" s="1"/>
  <c r="F49" i="14" a="1"/>
  <c r="F49" i="14" s="1"/>
  <c r="F51" i="14" a="1"/>
  <c r="F51" i="14" s="1"/>
  <c r="G58" i="14" a="1"/>
  <c r="G58" i="14" s="1"/>
  <c r="G60" i="14" a="1"/>
  <c r="G60" i="14" s="1"/>
  <c r="G62" i="14" a="1"/>
  <c r="G62" i="14" s="1"/>
  <c r="G64" i="14" a="1"/>
  <c r="G64" i="14" s="1"/>
  <c r="G66" i="14" a="1"/>
  <c r="G66" i="14" s="1"/>
  <c r="G68" i="14" a="1"/>
  <c r="G68" i="14" s="1"/>
  <c r="G70" i="14" a="1"/>
  <c r="G70" i="14" s="1"/>
  <c r="F73" i="14" a="1"/>
  <c r="F73" i="14" s="1"/>
  <c r="F76" i="14" a="1"/>
  <c r="F76" i="14" s="1"/>
  <c r="G77" i="14" a="1"/>
  <c r="G77" i="14" s="1"/>
  <c r="G86" i="14" a="1"/>
  <c r="G86" i="14" s="1"/>
  <c r="F89" i="14" a="1"/>
  <c r="F89" i="14" s="1"/>
  <c r="F92" i="14" a="1"/>
  <c r="F92" i="14" s="1"/>
  <c r="G93" i="14" a="1"/>
  <c r="G93" i="14" s="1"/>
  <c r="G95" i="14" a="1"/>
  <c r="G95" i="14" s="1"/>
  <c r="G97" i="14" a="1"/>
  <c r="G97" i="14" s="1"/>
  <c r="G99" i="14" a="1"/>
  <c r="G99" i="14" s="1"/>
  <c r="G101" i="14" a="1"/>
  <c r="G101" i="14" s="1"/>
  <c r="G103" i="14" a="1"/>
  <c r="G103" i="14" s="1"/>
  <c r="G105" i="14" a="1"/>
  <c r="G105" i="14" s="1"/>
  <c r="G107" i="14" a="1"/>
  <c r="G107" i="14" s="1"/>
  <c r="G109" i="14" a="1"/>
  <c r="G109" i="14" s="1"/>
  <c r="G111" i="14" a="1"/>
  <c r="G111" i="14" s="1"/>
  <c r="G116" i="14" a="1"/>
  <c r="G116" i="14" s="1"/>
  <c r="G118" i="14" a="1"/>
  <c r="G118" i="14" s="1"/>
  <c r="F120" i="14" a="1"/>
  <c r="F120" i="14" s="1"/>
  <c r="G125" i="14" a="1"/>
  <c r="G125" i="14" s="1"/>
  <c r="G127" i="14" a="1"/>
  <c r="G127" i="14" s="1"/>
  <c r="F129" i="14" a="1"/>
  <c r="F129" i="14" s="1"/>
  <c r="F138" i="14" a="1"/>
  <c r="F138" i="14" s="1"/>
  <c r="G10" i="14" a="1"/>
  <c r="G10" i="14" s="1"/>
  <c r="F12" i="14" a="1"/>
  <c r="F12" i="14" s="1"/>
  <c r="G23" i="14" a="1"/>
  <c r="G23" i="14" s="1"/>
  <c r="F25" i="14" a="1"/>
  <c r="F25" i="14" s="1"/>
  <c r="F27" i="14" a="1"/>
  <c r="F27" i="14" s="1"/>
  <c r="G32" i="14" a="1"/>
  <c r="G32" i="14" s="1"/>
  <c r="G34" i="14" a="1"/>
  <c r="G34" i="14" s="1"/>
  <c r="F36" i="14" a="1"/>
  <c r="F36" i="14" s="1"/>
  <c r="G47" i="14" a="1"/>
  <c r="G47" i="14" s="1"/>
  <c r="G49" i="14" a="1"/>
  <c r="G49" i="14" s="1"/>
  <c r="G51" i="14" a="1"/>
  <c r="G51" i="14" s="1"/>
  <c r="F53" i="14" a="1"/>
  <c r="F53" i="14" s="1"/>
  <c r="G76" i="14" a="1"/>
  <c r="G76" i="14" s="1"/>
  <c r="F79" i="14" a="1"/>
  <c r="F79" i="14" s="1"/>
  <c r="F82" i="14" a="1"/>
  <c r="F82" i="14" s="1"/>
  <c r="G83" i="14" a="1"/>
  <c r="G83" i="14" s="1"/>
  <c r="G92" i="14" a="1"/>
  <c r="G92" i="14" s="1"/>
  <c r="F113" i="14" a="1"/>
  <c r="F113" i="14" s="1"/>
  <c r="G120" i="14" a="1"/>
  <c r="G120" i="14" s="1"/>
  <c r="G129" i="14" a="1"/>
  <c r="G129" i="14" s="1"/>
  <c r="F131" i="14" a="1"/>
  <c r="F131" i="14" s="1"/>
  <c r="G138" i="14" a="1"/>
  <c r="G138" i="14" s="1"/>
  <c r="F140" i="14" a="1"/>
  <c r="F140" i="14" s="1"/>
  <c r="F142" i="14" a="1"/>
  <c r="F142" i="14" s="1"/>
  <c r="G12" i="14" a="1"/>
  <c r="G12" i="14" s="1"/>
  <c r="F14" i="14" a="1"/>
  <c r="F14" i="14" s="1"/>
  <c r="F16" i="14" a="1"/>
  <c r="F16" i="14" s="1"/>
  <c r="F18" i="14" a="1"/>
  <c r="F18" i="14" s="1"/>
  <c r="G25" i="14" a="1"/>
  <c r="G25" i="14" s="1"/>
  <c r="G27" i="14" a="1"/>
  <c r="G27" i="14" s="1"/>
  <c r="F29" i="14" a="1"/>
  <c r="F29" i="14" s="1"/>
  <c r="G36" i="14" a="1"/>
  <c r="G36" i="14" s="1"/>
  <c r="F38" i="14" a="1"/>
  <c r="F38" i="14" s="1"/>
  <c r="F40" i="14" a="1"/>
  <c r="F40" i="14" s="1"/>
  <c r="F42" i="14" a="1"/>
  <c r="F42" i="14" s="1"/>
  <c r="G53" i="14" a="1"/>
  <c r="G53" i="14" s="1"/>
  <c r="F55" i="14" a="1"/>
  <c r="F55" i="14" s="1"/>
  <c r="F72" i="14" a="1"/>
  <c r="F72" i="14" s="1"/>
  <c r="G73" i="14" a="1"/>
  <c r="G73" i="14" s="1"/>
  <c r="G82" i="14" a="1"/>
  <c r="G82" i="14" s="1"/>
  <c r="F85" i="14" a="1"/>
  <c r="F85" i="14" s="1"/>
  <c r="F88" i="14" a="1"/>
  <c r="F88" i="14" s="1"/>
  <c r="G89" i="14" a="1"/>
  <c r="G89" i="14" s="1"/>
  <c r="G113" i="14" a="1"/>
  <c r="G113" i="14" s="1"/>
  <c r="F115" i="14" a="1"/>
  <c r="F115" i="14" s="1"/>
  <c r="F122" i="14" a="1"/>
  <c r="F122" i="14" s="1"/>
  <c r="G131" i="14" a="1"/>
  <c r="G131" i="14" s="1"/>
  <c r="F133" i="14" a="1"/>
  <c r="F133" i="14" s="1"/>
  <c r="F135" i="14" a="1"/>
  <c r="F135" i="14" s="1"/>
  <c r="G140" i="14" a="1"/>
  <c r="G140" i="14" s="1"/>
  <c r="G142" i="14" a="1"/>
  <c r="G142" i="14" s="1"/>
  <c r="G144" i="14" a="1"/>
  <c r="G144" i="14" s="1"/>
  <c r="G15" i="14" a="1"/>
  <c r="G15" i="14" s="1"/>
  <c r="G41" i="14" a="1"/>
  <c r="G41" i="14" s="1"/>
  <c r="G56" i="14" a="1"/>
  <c r="G56" i="14" s="1"/>
  <c r="F64" i="14" a="1"/>
  <c r="F64" i="14" s="1"/>
  <c r="G71" i="14" a="1"/>
  <c r="G71" i="14" s="1"/>
  <c r="F83" i="14" a="1"/>
  <c r="F83" i="14" s="1"/>
  <c r="F95" i="14" a="1"/>
  <c r="F95" i="14" s="1"/>
  <c r="F103" i="14" a="1"/>
  <c r="F103" i="14" s="1"/>
  <c r="F111" i="14" a="1"/>
  <c r="F111" i="14" s="1"/>
  <c r="F118" i="14" a="1"/>
  <c r="F118" i="14" s="1"/>
  <c r="F125" i="14" a="1"/>
  <c r="F125" i="14" s="1"/>
  <c r="G132" i="14" a="1"/>
  <c r="G132" i="14" s="1"/>
  <c r="F149" i="14" a="1"/>
  <c r="F149" i="14" s="1"/>
  <c r="G163" i="14" a="1"/>
  <c r="G163" i="14" s="1"/>
  <c r="F165" i="14" a="1"/>
  <c r="F165" i="14" s="1"/>
  <c r="F167" i="14" a="1"/>
  <c r="F167" i="14" s="1"/>
  <c r="F169" i="14" a="1"/>
  <c r="F169" i="14" s="1"/>
  <c r="F171" i="14" a="1"/>
  <c r="F171" i="14" s="1"/>
  <c r="F173" i="14" a="1"/>
  <c r="F173" i="14" s="1"/>
  <c r="F175" i="14" a="1"/>
  <c r="F175" i="14" s="1"/>
  <c r="F177" i="14" a="1"/>
  <c r="F177" i="14" s="1"/>
  <c r="F179" i="14" a="1"/>
  <c r="F179" i="14" s="1"/>
  <c r="F181" i="14" a="1"/>
  <c r="F181" i="14" s="1"/>
  <c r="F183" i="14" a="1"/>
  <c r="F183" i="14" s="1"/>
  <c r="F185" i="14" a="1"/>
  <c r="F185" i="14" s="1"/>
  <c r="F187" i="14" a="1"/>
  <c r="F187" i="14" s="1"/>
  <c r="F189" i="14" a="1"/>
  <c r="F189" i="14" s="1"/>
  <c r="F191" i="14" a="1"/>
  <c r="F191" i="14" s="1"/>
  <c r="F193" i="14" a="1"/>
  <c r="F193" i="14" s="1"/>
  <c r="F195" i="14" a="1"/>
  <c r="F195" i="14" s="1"/>
  <c r="F197" i="14" a="1"/>
  <c r="F197" i="14" s="1"/>
  <c r="F199" i="14" a="1"/>
  <c r="F199" i="14" s="1"/>
  <c r="E10" i="14" a="1"/>
  <c r="E10" i="14" s="1"/>
  <c r="E16" i="14" a="1"/>
  <c r="E16" i="14" s="1"/>
  <c r="E22" i="14" a="1"/>
  <c r="E22" i="14" s="1"/>
  <c r="E35" i="14" a="1"/>
  <c r="E35" i="14" s="1"/>
  <c r="E41" i="14" a="1"/>
  <c r="E41" i="14" s="1"/>
  <c r="E48" i="14" a="1"/>
  <c r="E48" i="14" s="1"/>
  <c r="E54" i="14" a="1"/>
  <c r="E54" i="14" s="1"/>
  <c r="E67" i="14" a="1"/>
  <c r="E67" i="14" s="1"/>
  <c r="E75" i="14" a="1"/>
  <c r="E75" i="14" s="1"/>
  <c r="E83" i="14" a="1"/>
  <c r="E83" i="14" s="1"/>
  <c r="E91" i="14" a="1"/>
  <c r="E91" i="14" s="1"/>
  <c r="E99" i="14" a="1"/>
  <c r="E99" i="14" s="1"/>
  <c r="E107" i="14" a="1"/>
  <c r="E107" i="14" s="1"/>
  <c r="E115" i="14" a="1"/>
  <c r="E115" i="14" s="1"/>
  <c r="E123" i="14" a="1"/>
  <c r="E123" i="14" s="1"/>
  <c r="E131" i="14" a="1"/>
  <c r="E131" i="14" s="1"/>
  <c r="E139" i="14" a="1"/>
  <c r="E139" i="14" s="1"/>
  <c r="E147" i="14" a="1"/>
  <c r="E147" i="14" s="1"/>
  <c r="E155" i="14" a="1"/>
  <c r="E155" i="14" s="1"/>
  <c r="E163" i="14" a="1"/>
  <c r="E163" i="14" s="1"/>
  <c r="E171" i="14" a="1"/>
  <c r="E171" i="14" s="1"/>
  <c r="E179" i="14" a="1"/>
  <c r="E179" i="14" s="1"/>
  <c r="E187" i="14" a="1"/>
  <c r="E187" i="14" s="1"/>
  <c r="E195" i="14" a="1"/>
  <c r="E195" i="14" s="1"/>
  <c r="E5" i="14" a="1"/>
  <c r="E5" i="14" s="1"/>
  <c r="G38" i="14" a="1"/>
  <c r="G38" i="14" s="1"/>
  <c r="G122" i="14" a="1"/>
  <c r="G122" i="14" s="1"/>
  <c r="G151" i="14" a="1"/>
  <c r="G151" i="14" s="1"/>
  <c r="G168" i="14" a="1"/>
  <c r="G168" i="14" s="1"/>
  <c r="G172" i="14" a="1"/>
  <c r="G172" i="14" s="1"/>
  <c r="G182" i="14" a="1"/>
  <c r="G182" i="14" s="1"/>
  <c r="G192" i="14" a="1"/>
  <c r="G192" i="14" s="1"/>
  <c r="G17" i="14" a="1"/>
  <c r="G17" i="14" s="1"/>
  <c r="G42" i="14" a="1"/>
  <c r="G42" i="14" s="1"/>
  <c r="F57" i="14" a="1"/>
  <c r="F57" i="14" s="1"/>
  <c r="F65" i="14" a="1"/>
  <c r="F65" i="14" s="1"/>
  <c r="G72" i="14" a="1"/>
  <c r="G72" i="14" s="1"/>
  <c r="F78" i="14" a="1"/>
  <c r="F78" i="14" s="1"/>
  <c r="F96" i="14" a="1"/>
  <c r="F96" i="14" s="1"/>
  <c r="F104" i="14" a="1"/>
  <c r="F104" i="14" s="1"/>
  <c r="F119" i="14" a="1"/>
  <c r="F119" i="14" s="1"/>
  <c r="F126" i="14" a="1"/>
  <c r="F126" i="14" s="1"/>
  <c r="G133" i="14" a="1"/>
  <c r="G133" i="14" s="1"/>
  <c r="G149" i="14" a="1"/>
  <c r="G149" i="14" s="1"/>
  <c r="F153" i="14" a="1"/>
  <c r="F153" i="14" s="1"/>
  <c r="F155" i="14" a="1"/>
  <c r="F155" i="14" s="1"/>
  <c r="F157" i="14" a="1"/>
  <c r="F157" i="14" s="1"/>
  <c r="G160" i="14" a="1"/>
  <c r="G160" i="14" s="1"/>
  <c r="F162" i="14" a="1"/>
  <c r="F162" i="14" s="1"/>
  <c r="G165" i="14" a="1"/>
  <c r="G165" i="14" s="1"/>
  <c r="G167" i="14" a="1"/>
  <c r="G167" i="14" s="1"/>
  <c r="G169" i="14" a="1"/>
  <c r="G169" i="14" s="1"/>
  <c r="G171" i="14" a="1"/>
  <c r="G171" i="14" s="1"/>
  <c r="G173" i="14" a="1"/>
  <c r="G173" i="14" s="1"/>
  <c r="G175" i="14" a="1"/>
  <c r="G175" i="14" s="1"/>
  <c r="G177" i="14" a="1"/>
  <c r="G177" i="14" s="1"/>
  <c r="G179" i="14" a="1"/>
  <c r="G179" i="14" s="1"/>
  <c r="G181" i="14" a="1"/>
  <c r="G181" i="14" s="1"/>
  <c r="G183" i="14" a="1"/>
  <c r="G183" i="14" s="1"/>
  <c r="G185" i="14" a="1"/>
  <c r="G185" i="14" s="1"/>
  <c r="G187" i="14" a="1"/>
  <c r="G187" i="14" s="1"/>
  <c r="G189" i="14" a="1"/>
  <c r="G189" i="14" s="1"/>
  <c r="G191" i="14" a="1"/>
  <c r="G191" i="14" s="1"/>
  <c r="G193" i="14" a="1"/>
  <c r="G193" i="14" s="1"/>
  <c r="G195" i="14" a="1"/>
  <c r="G195" i="14" s="1"/>
  <c r="G197" i="14" a="1"/>
  <c r="G197" i="14" s="1"/>
  <c r="G199" i="14" a="1"/>
  <c r="G199" i="14" s="1"/>
  <c r="E11" i="14" a="1"/>
  <c r="E11" i="14" s="1"/>
  <c r="E23" i="14" a="1"/>
  <c r="E23" i="14" s="1"/>
  <c r="E29" i="14" a="1"/>
  <c r="E29" i="14" s="1"/>
  <c r="E36" i="14" a="1"/>
  <c r="E36" i="14" s="1"/>
  <c r="E42" i="14" a="1"/>
  <c r="E42" i="14" s="1"/>
  <c r="E55" i="14" a="1"/>
  <c r="E55" i="14" s="1"/>
  <c r="E61" i="14" a="1"/>
  <c r="E61" i="14" s="1"/>
  <c r="E68" i="14" a="1"/>
  <c r="E68" i="14" s="1"/>
  <c r="E76" i="14" a="1"/>
  <c r="E76" i="14" s="1"/>
  <c r="E84" i="14" a="1"/>
  <c r="E84" i="14" s="1"/>
  <c r="E92" i="14" a="1"/>
  <c r="E92" i="14" s="1"/>
  <c r="E100" i="14" a="1"/>
  <c r="E100" i="14" s="1"/>
  <c r="E108" i="14" a="1"/>
  <c r="E108" i="14" s="1"/>
  <c r="E116" i="14" a="1"/>
  <c r="E116" i="14" s="1"/>
  <c r="E124" i="14" a="1"/>
  <c r="E124" i="14" s="1"/>
  <c r="E132" i="14" a="1"/>
  <c r="E132" i="14" s="1"/>
  <c r="E140" i="14" a="1"/>
  <c r="E140" i="14" s="1"/>
  <c r="E148" i="14" a="1"/>
  <c r="E148" i="14" s="1"/>
  <c r="E156" i="14" a="1"/>
  <c r="E156" i="14" s="1"/>
  <c r="E164" i="14" a="1"/>
  <c r="E164" i="14" s="1"/>
  <c r="E172" i="14" a="1"/>
  <c r="E172" i="14" s="1"/>
  <c r="E180" i="14" a="1"/>
  <c r="E180" i="14" s="1"/>
  <c r="E188" i="14" a="1"/>
  <c r="E188" i="14" s="1"/>
  <c r="E196" i="14" a="1"/>
  <c r="E196" i="14" s="1"/>
  <c r="F6" i="14" a="1"/>
  <c r="F6" i="14" s="1"/>
  <c r="E6" i="14" a="1"/>
  <c r="E6" i="14" s="1"/>
  <c r="F75" i="14" a="1"/>
  <c r="F75" i="14" s="1"/>
  <c r="G170" i="14" a="1"/>
  <c r="G170" i="14" s="1"/>
  <c r="G180" i="14" a="1"/>
  <c r="G180" i="14" s="1"/>
  <c r="G188" i="14" a="1"/>
  <c r="G188" i="14" s="1"/>
  <c r="G198" i="14" a="1"/>
  <c r="G198" i="14" s="1"/>
  <c r="G19" i="14" a="1"/>
  <c r="G19" i="14" s="1"/>
  <c r="G28" i="14" a="1"/>
  <c r="G28" i="14" s="1"/>
  <c r="G43" i="14" a="1"/>
  <c r="G43" i="14" s="1"/>
  <c r="F58" i="14" a="1"/>
  <c r="F58" i="14" s="1"/>
  <c r="F66" i="14" a="1"/>
  <c r="F66" i="14" s="1"/>
  <c r="F97" i="14" a="1"/>
  <c r="F97" i="14" s="1"/>
  <c r="F105" i="14" a="1"/>
  <c r="F105" i="14" s="1"/>
  <c r="F127" i="14" a="1"/>
  <c r="F127" i="14" s="1"/>
  <c r="G134" i="14" a="1"/>
  <c r="G134" i="14" s="1"/>
  <c r="F146" i="14" a="1"/>
  <c r="F146" i="14" s="1"/>
  <c r="G153" i="14" a="1"/>
  <c r="G153" i="14" s="1"/>
  <c r="G155" i="14" a="1"/>
  <c r="G155" i="14" s="1"/>
  <c r="F159" i="14" a="1"/>
  <c r="F159" i="14" s="1"/>
  <c r="E12" i="14" a="1"/>
  <c r="E12" i="14" s="1"/>
  <c r="E17" i="14" a="1"/>
  <c r="E17" i="14" s="1"/>
  <c r="E24" i="14" a="1"/>
  <c r="E24" i="14" s="1"/>
  <c r="E30" i="14" a="1"/>
  <c r="E30" i="14" s="1"/>
  <c r="E43" i="14" a="1"/>
  <c r="E43" i="14" s="1"/>
  <c r="E49" i="14" a="1"/>
  <c r="E49" i="14" s="1"/>
  <c r="E56" i="14" a="1"/>
  <c r="E56" i="14" s="1"/>
  <c r="E62" i="14" a="1"/>
  <c r="E62" i="14" s="1"/>
  <c r="E69" i="14" a="1"/>
  <c r="E69" i="14" s="1"/>
  <c r="E77" i="14" a="1"/>
  <c r="E77" i="14" s="1"/>
  <c r="E85" i="14" a="1"/>
  <c r="E85" i="14" s="1"/>
  <c r="E93" i="14" a="1"/>
  <c r="E93" i="14" s="1"/>
  <c r="E101" i="14" a="1"/>
  <c r="E101" i="14" s="1"/>
  <c r="E109" i="14" a="1"/>
  <c r="E109" i="14" s="1"/>
  <c r="E117" i="14" a="1"/>
  <c r="E117" i="14" s="1"/>
  <c r="E125" i="14" a="1"/>
  <c r="E125" i="14" s="1"/>
  <c r="E133" i="14" a="1"/>
  <c r="E133" i="14" s="1"/>
  <c r="E141" i="14" a="1"/>
  <c r="E141" i="14" s="1"/>
  <c r="E149" i="14" a="1"/>
  <c r="E149" i="14" s="1"/>
  <c r="E157" i="14" a="1"/>
  <c r="E157" i="14" s="1"/>
  <c r="E165" i="14" a="1"/>
  <c r="E165" i="14" s="1"/>
  <c r="E173" i="14" a="1"/>
  <c r="E173" i="14" s="1"/>
  <c r="E181" i="14" a="1"/>
  <c r="E181" i="14" s="1"/>
  <c r="E189" i="14" a="1"/>
  <c r="E189" i="14" s="1"/>
  <c r="E197" i="14" a="1"/>
  <c r="E197" i="14" s="1"/>
  <c r="G6" i="14" a="1"/>
  <c r="G6" i="14" s="1"/>
  <c r="E7" i="14" a="1"/>
  <c r="E7" i="14" s="1"/>
  <c r="F61" i="14" a="1"/>
  <c r="F61" i="14" s="1"/>
  <c r="F108" i="14" a="1"/>
  <c r="F108" i="14" s="1"/>
  <c r="F144" i="14" a="1"/>
  <c r="F144" i="14" s="1"/>
  <c r="F158" i="14" a="1"/>
  <c r="F158" i="14" s="1"/>
  <c r="G166" i="14" a="1"/>
  <c r="G166" i="14" s="1"/>
  <c r="G178" i="14" a="1"/>
  <c r="G178" i="14" s="1"/>
  <c r="G186" i="14" a="1"/>
  <c r="G186" i="14" s="1"/>
  <c r="G194" i="14" a="1"/>
  <c r="G194" i="14" s="1"/>
  <c r="F21" i="14" a="1"/>
  <c r="F21" i="14" s="1"/>
  <c r="G29" i="14" a="1"/>
  <c r="G29" i="14" s="1"/>
  <c r="F44" i="14" a="1"/>
  <c r="F44" i="14" s="1"/>
  <c r="F59" i="14" a="1"/>
  <c r="F59" i="14" s="1"/>
  <c r="F67" i="14" a="1"/>
  <c r="F67" i="14" s="1"/>
  <c r="G79" i="14" a="1"/>
  <c r="G79" i="14" s="1"/>
  <c r="F91" i="14" a="1"/>
  <c r="F91" i="14" s="1"/>
  <c r="F98" i="14" a="1"/>
  <c r="F98" i="14" s="1"/>
  <c r="F106" i="14" a="1"/>
  <c r="F106" i="14" s="1"/>
  <c r="F128" i="14" a="1"/>
  <c r="F128" i="14" s="1"/>
  <c r="G135" i="14" a="1"/>
  <c r="G135" i="14" s="1"/>
  <c r="F147" i="14" a="1"/>
  <c r="F147" i="14" s="1"/>
  <c r="G162" i="14" a="1"/>
  <c r="G162" i="14" s="1"/>
  <c r="F164" i="14" a="1"/>
  <c r="F164" i="14" s="1"/>
  <c r="E18" i="14" a="1"/>
  <c r="E18" i="14" s="1"/>
  <c r="E31" i="14" a="1"/>
  <c r="E31" i="14" s="1"/>
  <c r="E37" i="14" a="1"/>
  <c r="E37" i="14" s="1"/>
  <c r="E44" i="14" a="1"/>
  <c r="E44" i="14" s="1"/>
  <c r="E50" i="14" a="1"/>
  <c r="E50" i="14" s="1"/>
  <c r="E63" i="14" a="1"/>
  <c r="E63" i="14" s="1"/>
  <c r="E70" i="14" a="1"/>
  <c r="E70" i="14" s="1"/>
  <c r="E78" i="14" a="1"/>
  <c r="E78" i="14" s="1"/>
  <c r="E86" i="14" a="1"/>
  <c r="E86" i="14" s="1"/>
  <c r="E94" i="14" a="1"/>
  <c r="E94" i="14" s="1"/>
  <c r="E102" i="14" a="1"/>
  <c r="E102" i="14" s="1"/>
  <c r="E110" i="14" a="1"/>
  <c r="E110" i="14" s="1"/>
  <c r="E118" i="14" a="1"/>
  <c r="E118" i="14" s="1"/>
  <c r="E126" i="14" a="1"/>
  <c r="E126" i="14" s="1"/>
  <c r="E134" i="14" a="1"/>
  <c r="E134" i="14" s="1"/>
  <c r="E142" i="14" a="1"/>
  <c r="E142" i="14" s="1"/>
  <c r="E150" i="14" a="1"/>
  <c r="E150" i="14" s="1"/>
  <c r="E158" i="14" a="1"/>
  <c r="E158" i="14" s="1"/>
  <c r="E166" i="14" a="1"/>
  <c r="E166" i="14" s="1"/>
  <c r="E174" i="14" a="1"/>
  <c r="E174" i="14" s="1"/>
  <c r="E182" i="14" a="1"/>
  <c r="E182" i="14" s="1"/>
  <c r="E190" i="14" a="1"/>
  <c r="E190" i="14" s="1"/>
  <c r="E198" i="14" a="1"/>
  <c r="E198" i="14" s="1"/>
  <c r="F8" i="14" a="1"/>
  <c r="F8" i="14" s="1"/>
  <c r="E8" i="14" a="1"/>
  <c r="E8" i="14" s="1"/>
  <c r="F31" i="14" a="1"/>
  <c r="F31" i="14" s="1"/>
  <c r="F100" i="14" a="1"/>
  <c r="F100" i="14" s="1"/>
  <c r="F137" i="14" a="1"/>
  <c r="F137" i="14" s="1"/>
  <c r="F156" i="14" a="1"/>
  <c r="F156" i="14" s="1"/>
  <c r="G164" i="14" a="1"/>
  <c r="G164" i="14" s="1"/>
  <c r="G176" i="14" a="1"/>
  <c r="G176" i="14" s="1"/>
  <c r="G184" i="14" a="1"/>
  <c r="G184" i="14" s="1"/>
  <c r="G196" i="14" a="1"/>
  <c r="G196" i="14" s="1"/>
  <c r="F30" i="14" a="1"/>
  <c r="F30" i="14" s="1"/>
  <c r="F45" i="14" a="1"/>
  <c r="F45" i="14" s="1"/>
  <c r="F60" i="14" a="1"/>
  <c r="F60" i="14" s="1"/>
  <c r="F68" i="14" a="1"/>
  <c r="F68" i="14" s="1"/>
  <c r="G80" i="14" a="1"/>
  <c r="G80" i="14" s="1"/>
  <c r="F86" i="14" a="1"/>
  <c r="F86" i="14" s="1"/>
  <c r="F99" i="14" a="1"/>
  <c r="F99" i="14" s="1"/>
  <c r="F107" i="14" a="1"/>
  <c r="F107" i="14" s="1"/>
  <c r="G114" i="14" a="1"/>
  <c r="G114" i="14" s="1"/>
  <c r="G136" i="14" a="1"/>
  <c r="G136" i="14" s="1"/>
  <c r="G147" i="14" a="1"/>
  <c r="G147" i="14" s="1"/>
  <c r="F151" i="14" a="1"/>
  <c r="F151" i="14" s="1"/>
  <c r="G159" i="14" a="1"/>
  <c r="G159" i="14" s="1"/>
  <c r="F161" i="14" a="1"/>
  <c r="F161" i="14" s="1"/>
  <c r="F166" i="14" a="1"/>
  <c r="F166" i="14" s="1"/>
  <c r="F168" i="14" a="1"/>
  <c r="F168" i="14" s="1"/>
  <c r="F170" i="14" a="1"/>
  <c r="F170" i="14" s="1"/>
  <c r="F172" i="14" a="1"/>
  <c r="F172" i="14" s="1"/>
  <c r="F174" i="14" a="1"/>
  <c r="F174" i="14" s="1"/>
  <c r="F176" i="14" a="1"/>
  <c r="F176" i="14" s="1"/>
  <c r="F178" i="14" a="1"/>
  <c r="F178" i="14" s="1"/>
  <c r="F180" i="14" a="1"/>
  <c r="F180" i="14" s="1"/>
  <c r="F182" i="14" a="1"/>
  <c r="F182" i="14" s="1"/>
  <c r="F184" i="14" a="1"/>
  <c r="F184" i="14" s="1"/>
  <c r="F186" i="14" a="1"/>
  <c r="F186" i="14" s="1"/>
  <c r="F188" i="14" a="1"/>
  <c r="F188" i="14" s="1"/>
  <c r="F190" i="14" a="1"/>
  <c r="F190" i="14" s="1"/>
  <c r="F192" i="14" a="1"/>
  <c r="F192" i="14" s="1"/>
  <c r="F194" i="14" a="1"/>
  <c r="F194" i="14" s="1"/>
  <c r="F196" i="14" a="1"/>
  <c r="F196" i="14" s="1"/>
  <c r="F198" i="14" a="1"/>
  <c r="F198" i="14" s="1"/>
  <c r="F200" i="14" a="1"/>
  <c r="F200" i="14" s="1"/>
  <c r="E13" i="14" a="1"/>
  <c r="E13" i="14" s="1"/>
  <c r="E19" i="14" a="1"/>
  <c r="E19" i="14" s="1"/>
  <c r="E25" i="14" a="1"/>
  <c r="E25" i="14" s="1"/>
  <c r="E32" i="14" a="1"/>
  <c r="E32" i="14" s="1"/>
  <c r="E38" i="14" a="1"/>
  <c r="E38" i="14" s="1"/>
  <c r="E51" i="14" a="1"/>
  <c r="E51" i="14" s="1"/>
  <c r="E57" i="14" a="1"/>
  <c r="E57" i="14" s="1"/>
  <c r="E64" i="14" a="1"/>
  <c r="E64" i="14" s="1"/>
  <c r="E71" i="14" a="1"/>
  <c r="E71" i="14" s="1"/>
  <c r="E79" i="14" a="1"/>
  <c r="E79" i="14" s="1"/>
  <c r="E87" i="14" a="1"/>
  <c r="E87" i="14" s="1"/>
  <c r="E95" i="14" a="1"/>
  <c r="E95" i="14" s="1"/>
  <c r="E103" i="14" a="1"/>
  <c r="E103" i="14" s="1"/>
  <c r="E111" i="14" a="1"/>
  <c r="E111" i="14" s="1"/>
  <c r="E119" i="14" a="1"/>
  <c r="E119" i="14" s="1"/>
  <c r="E127" i="14" a="1"/>
  <c r="E127" i="14" s="1"/>
  <c r="E135" i="14" a="1"/>
  <c r="E135" i="14" s="1"/>
  <c r="E143" i="14" a="1"/>
  <c r="E143" i="14" s="1"/>
  <c r="E151" i="14" a="1"/>
  <c r="E151" i="14" s="1"/>
  <c r="E159" i="14" a="1"/>
  <c r="E159" i="14" s="1"/>
  <c r="E167" i="14" a="1"/>
  <c r="E167" i="14" s="1"/>
  <c r="E175" i="14" a="1"/>
  <c r="E175" i="14" s="1"/>
  <c r="E183" i="14" a="1"/>
  <c r="E183" i="14" s="1"/>
  <c r="E191" i="14" a="1"/>
  <c r="E191" i="14" s="1"/>
  <c r="E199" i="14" a="1"/>
  <c r="E199" i="14" s="1"/>
  <c r="F5" i="14" a="1"/>
  <c r="F5" i="14" s="1"/>
  <c r="G8" i="14" a="1"/>
  <c r="G8" i="14" s="1"/>
  <c r="F69" i="14" a="1"/>
  <c r="F69" i="14" s="1"/>
  <c r="G115" i="14" a="1"/>
  <c r="G115" i="14" s="1"/>
  <c r="F154" i="14" a="1"/>
  <c r="F154" i="14" s="1"/>
  <c r="G174" i="14" a="1"/>
  <c r="G174" i="14" s="1"/>
  <c r="G190" i="14" a="1"/>
  <c r="G190" i="14" s="1"/>
  <c r="G200" i="14" a="1"/>
  <c r="G200" i="14" s="1"/>
  <c r="G39" i="14" a="1"/>
  <c r="G39" i="14" s="1"/>
  <c r="G54" i="14" a="1"/>
  <c r="G54" i="14" s="1"/>
  <c r="F62" i="14" a="1"/>
  <c r="F62" i="14" s="1"/>
  <c r="F70" i="14" a="1"/>
  <c r="F70" i="14" s="1"/>
  <c r="G87" i="14" a="1"/>
  <c r="G87" i="14" s="1"/>
  <c r="F101" i="14" a="1"/>
  <c r="F101" i="14" s="1"/>
  <c r="F109" i="14" a="1"/>
  <c r="F109" i="14" s="1"/>
  <c r="F116" i="14" a="1"/>
  <c r="F116" i="14" s="1"/>
  <c r="G123" i="14" a="1"/>
  <c r="G123" i="14" s="1"/>
  <c r="G154" i="14" a="1"/>
  <c r="G154" i="14" s="1"/>
  <c r="G156" i="14" a="1"/>
  <c r="G156" i="14" s="1"/>
  <c r="G161" i="14" a="1"/>
  <c r="G161" i="14" s="1"/>
  <c r="F163" i="14" a="1"/>
  <c r="F163" i="14" s="1"/>
  <c r="E14" i="14" a="1"/>
  <c r="E14" i="14" s="1"/>
  <c r="E27" i="14" a="1"/>
  <c r="E27" i="14" s="1"/>
  <c r="E33" i="14" a="1"/>
  <c r="E33" i="14" s="1"/>
  <c r="E40" i="14" a="1"/>
  <c r="E40" i="14" s="1"/>
  <c r="E46" i="14" a="1"/>
  <c r="E46" i="14" s="1"/>
  <c r="E59" i="14" a="1"/>
  <c r="E59" i="14" s="1"/>
  <c r="E65" i="14" a="1"/>
  <c r="E65" i="14" s="1"/>
  <c r="E73" i="14" a="1"/>
  <c r="E73" i="14" s="1"/>
  <c r="E81" i="14" a="1"/>
  <c r="E81" i="14" s="1"/>
  <c r="E89" i="14" a="1"/>
  <c r="E89" i="14" s="1"/>
  <c r="E97" i="14" a="1"/>
  <c r="E97" i="14" s="1"/>
  <c r="E105" i="14" a="1"/>
  <c r="E105" i="14" s="1"/>
  <c r="E113" i="14" a="1"/>
  <c r="E113" i="14" s="1"/>
  <c r="E121" i="14" a="1"/>
  <c r="E121" i="14" s="1"/>
  <c r="E129" i="14" a="1"/>
  <c r="E129" i="14" s="1"/>
  <c r="E137" i="14" a="1"/>
  <c r="E137" i="14" s="1"/>
  <c r="E145" i="14" a="1"/>
  <c r="E145" i="14" s="1"/>
  <c r="E153" i="14" a="1"/>
  <c r="E153" i="14" s="1"/>
  <c r="E161" i="14" a="1"/>
  <c r="E161" i="14" s="1"/>
  <c r="E169" i="14" a="1"/>
  <c r="E169" i="14" s="1"/>
  <c r="E177" i="14" a="1"/>
  <c r="E177" i="14" s="1"/>
  <c r="E185" i="14" a="1"/>
  <c r="E185" i="14" s="1"/>
  <c r="E193" i="14" a="1"/>
  <c r="E193" i="14" s="1"/>
  <c r="F4" i="14" a="1"/>
  <c r="F4" i="14" s="1"/>
  <c r="F7" i="14" a="1"/>
  <c r="F7" i="14" s="1"/>
  <c r="E4" i="14" a="1"/>
  <c r="E4" i="14" s="1"/>
  <c r="G40" i="14" a="1"/>
  <c r="G40" i="14" s="1"/>
  <c r="G55" i="14" a="1"/>
  <c r="G55" i="14" s="1"/>
  <c r="F63" i="14" a="1"/>
  <c r="F63" i="14" s="1"/>
  <c r="F160" i="14" a="1"/>
  <c r="F160" i="14" s="1"/>
  <c r="E21" i="14" a="1"/>
  <c r="E21" i="14" s="1"/>
  <c r="E47" i="14" a="1"/>
  <c r="E47" i="14" s="1"/>
  <c r="E74" i="14" a="1"/>
  <c r="E74" i="14" s="1"/>
  <c r="E106" i="14" a="1"/>
  <c r="E106" i="14" s="1"/>
  <c r="E138" i="14" a="1"/>
  <c r="E138" i="14" s="1"/>
  <c r="E170" i="14" a="1"/>
  <c r="E170" i="14" s="1"/>
  <c r="G4" i="14" a="1"/>
  <c r="G4" i="14" s="1"/>
  <c r="G5" i="14" a="1"/>
  <c r="G5" i="14" s="1"/>
  <c r="E96" i="14" a="1"/>
  <c r="E96" i="14" s="1"/>
  <c r="E136" i="14" a="1"/>
  <c r="E136" i="14" s="1"/>
  <c r="E26" i="14" a="1"/>
  <c r="E26" i="14" s="1"/>
  <c r="E52" i="14" a="1"/>
  <c r="E52" i="14" s="1"/>
  <c r="E80" i="14" a="1"/>
  <c r="E80" i="14" s="1"/>
  <c r="E112" i="14" a="1"/>
  <c r="E112" i="14" s="1"/>
  <c r="E144" i="14" a="1"/>
  <c r="E144" i="14" s="1"/>
  <c r="E176" i="14" a="1"/>
  <c r="E176" i="14" s="1"/>
  <c r="E200" i="14" a="1"/>
  <c r="E200" i="14" s="1"/>
  <c r="G88" i="14" a="1"/>
  <c r="G88" i="14" s="1"/>
  <c r="G145" i="14" a="1"/>
  <c r="G145" i="14" s="1"/>
  <c r="E28" i="14" a="1"/>
  <c r="E28" i="14" s="1"/>
  <c r="E53" i="14" a="1"/>
  <c r="E53" i="14" s="1"/>
  <c r="E82" i="14" a="1"/>
  <c r="E82" i="14" s="1"/>
  <c r="E114" i="14" a="1"/>
  <c r="E114" i="14" s="1"/>
  <c r="E146" i="14" a="1"/>
  <c r="E146" i="14" s="1"/>
  <c r="E178" i="14" a="1"/>
  <c r="E178" i="14" s="1"/>
  <c r="E39" i="14" a="1"/>
  <c r="E39" i="14" s="1"/>
  <c r="E192" i="14" a="1"/>
  <c r="E192" i="14" s="1"/>
  <c r="E104" i="14" a="1"/>
  <c r="E104" i="14" s="1"/>
  <c r="F94" i="14" a="1"/>
  <c r="F94" i="14" s="1"/>
  <c r="E58" i="14" a="1"/>
  <c r="E58" i="14" s="1"/>
  <c r="E88" i="14" a="1"/>
  <c r="E88" i="14" s="1"/>
  <c r="E120" i="14" a="1"/>
  <c r="E120" i="14" s="1"/>
  <c r="E152" i="14" a="1"/>
  <c r="E152" i="14" s="1"/>
  <c r="E184" i="14" a="1"/>
  <c r="E184" i="14" s="1"/>
  <c r="E160" i="14" a="1"/>
  <c r="E160" i="14" s="1"/>
  <c r="E72" i="14" a="1"/>
  <c r="E72" i="14" s="1"/>
  <c r="F102" i="14" a="1"/>
  <c r="F102" i="14" s="1"/>
  <c r="E34" i="14" a="1"/>
  <c r="E34" i="14" s="1"/>
  <c r="E60" i="14" a="1"/>
  <c r="E60" i="14" s="1"/>
  <c r="E90" i="14" a="1"/>
  <c r="E90" i="14" s="1"/>
  <c r="E122" i="14" a="1"/>
  <c r="E122" i="14" s="1"/>
  <c r="E154" i="14" a="1"/>
  <c r="E154" i="14" s="1"/>
  <c r="E186" i="14" a="1"/>
  <c r="E186" i="14" s="1"/>
  <c r="G7" i="14" a="1"/>
  <c r="G7" i="14" s="1"/>
  <c r="F110" i="14" a="1"/>
  <c r="F110" i="14" s="1"/>
  <c r="E128" i="14" a="1"/>
  <c r="E128" i="14" s="1"/>
  <c r="E45" i="14" a="1"/>
  <c r="E45" i="14" s="1"/>
  <c r="E9" i="14" a="1"/>
  <c r="E9" i="14" s="1"/>
  <c r="F117" i="14" a="1"/>
  <c r="F117" i="14" s="1"/>
  <c r="E15" i="14" a="1"/>
  <c r="E15" i="14" s="1"/>
  <c r="E66" i="14" a="1"/>
  <c r="E66" i="14" s="1"/>
  <c r="E98" i="14" a="1"/>
  <c r="E98" i="14" s="1"/>
  <c r="E130" i="14" a="1"/>
  <c r="E130" i="14" s="1"/>
  <c r="E162" i="14" a="1"/>
  <c r="E162" i="14" s="1"/>
  <c r="E194" i="14" a="1"/>
  <c r="E194" i="14" s="1"/>
  <c r="F124" i="14" a="1"/>
  <c r="F124" i="14" s="1"/>
  <c r="G158" i="14" a="1"/>
  <c r="G158" i="14" s="1"/>
  <c r="E20" i="14" a="1"/>
  <c r="E20" i="14" s="1"/>
  <c r="E168" i="14" a="1"/>
  <c r="E168" i="14" s="1"/>
  <c r="P200" i="13"/>
  <c r="Q200" i="13"/>
  <c r="P192" i="13"/>
  <c r="Q192" i="13"/>
  <c r="P184" i="13"/>
  <c r="Q184" i="13"/>
  <c r="P176" i="13"/>
  <c r="Q176" i="13"/>
  <c r="P168" i="13"/>
  <c r="Q168" i="13"/>
  <c r="P160" i="13"/>
  <c r="Q160" i="13"/>
  <c r="P152" i="13"/>
  <c r="Q152" i="13"/>
  <c r="P144" i="13"/>
  <c r="Q144" i="13"/>
  <c r="P136" i="13"/>
  <c r="Q136" i="13"/>
  <c r="P128" i="13"/>
  <c r="Q128" i="13"/>
  <c r="P120" i="13"/>
  <c r="Q120" i="13"/>
  <c r="P112" i="13"/>
  <c r="Q112" i="13"/>
  <c r="P104" i="13"/>
  <c r="Q104" i="13"/>
  <c r="P96" i="13"/>
  <c r="Q96" i="13"/>
  <c r="P88" i="13"/>
  <c r="Q88" i="13"/>
  <c r="P80" i="13"/>
  <c r="Q80" i="13"/>
  <c r="P72" i="13"/>
  <c r="Q72" i="13"/>
  <c r="P64" i="13"/>
  <c r="Q64" i="13"/>
  <c r="P56" i="13"/>
  <c r="Q56" i="13"/>
  <c r="P48" i="13"/>
  <c r="Q48" i="13"/>
  <c r="P40" i="13"/>
  <c r="Q40" i="13"/>
  <c r="P32" i="13"/>
  <c r="Q32" i="13"/>
  <c r="P24" i="13"/>
  <c r="Q24" i="13"/>
  <c r="Q16" i="13"/>
  <c r="P16" i="13"/>
  <c r="P199" i="13"/>
  <c r="Q199" i="13"/>
  <c r="P191" i="13"/>
  <c r="Q191" i="13"/>
  <c r="P183" i="13"/>
  <c r="Q183" i="13"/>
  <c r="P175" i="13"/>
  <c r="Q175" i="13"/>
  <c r="P167" i="13"/>
  <c r="Q167" i="13"/>
  <c r="P159" i="13"/>
  <c r="Q159" i="13"/>
  <c r="P151" i="13"/>
  <c r="Q151" i="13"/>
  <c r="P143" i="13"/>
  <c r="Q143" i="13"/>
  <c r="P135" i="13"/>
  <c r="Q135" i="13"/>
  <c r="P127" i="13"/>
  <c r="Q127" i="13"/>
  <c r="P119" i="13"/>
  <c r="Q119" i="13"/>
  <c r="P111" i="13"/>
  <c r="Q111" i="13"/>
  <c r="P95" i="13"/>
  <c r="Q95" i="13"/>
  <c r="P87" i="13"/>
  <c r="Q87" i="13"/>
  <c r="P79" i="13"/>
  <c r="Q79" i="13"/>
  <c r="P71" i="13"/>
  <c r="Q71" i="13"/>
  <c r="P63" i="13"/>
  <c r="Q63" i="13"/>
  <c r="P55" i="13"/>
  <c r="Q55" i="13"/>
  <c r="P47" i="13"/>
  <c r="Q47" i="13"/>
  <c r="P39" i="13"/>
  <c r="Q39" i="13"/>
  <c r="P31" i="13"/>
  <c r="Q31" i="13"/>
  <c r="Q23" i="13"/>
  <c r="P23" i="13"/>
  <c r="Q15" i="13"/>
  <c r="P15" i="13"/>
  <c r="Q198" i="13"/>
  <c r="P198" i="13"/>
  <c r="Q190" i="13"/>
  <c r="P190" i="13"/>
  <c r="Q182" i="13"/>
  <c r="P182" i="13"/>
  <c r="Q174" i="13"/>
  <c r="P174" i="13"/>
  <c r="Q166" i="13"/>
  <c r="P166" i="13"/>
  <c r="Q158" i="13"/>
  <c r="P158" i="13"/>
  <c r="Q150" i="13"/>
  <c r="P150" i="13"/>
  <c r="Q142" i="13"/>
  <c r="P142" i="13"/>
  <c r="Q134" i="13"/>
  <c r="P134" i="13"/>
  <c r="Q126" i="13"/>
  <c r="P126" i="13"/>
  <c r="Q118" i="13"/>
  <c r="P118" i="13"/>
  <c r="Q110" i="13"/>
  <c r="P110" i="13"/>
  <c r="Q102" i="13"/>
  <c r="P102" i="13"/>
  <c r="Q94" i="13"/>
  <c r="P94" i="13"/>
  <c r="Q86" i="13"/>
  <c r="P86" i="13"/>
  <c r="Q78" i="13"/>
  <c r="P78" i="13"/>
  <c r="Q70" i="13"/>
  <c r="P70" i="13"/>
  <c r="Q62" i="13"/>
  <c r="P62" i="13"/>
  <c r="Q54" i="13"/>
  <c r="P54" i="13"/>
  <c r="Q46" i="13"/>
  <c r="P46" i="13"/>
  <c r="Q38" i="13"/>
  <c r="P38" i="13"/>
  <c r="Q30" i="13"/>
  <c r="P30" i="13"/>
  <c r="Q22" i="13"/>
  <c r="P22" i="13"/>
  <c r="Q14" i="13"/>
  <c r="P14" i="13"/>
  <c r="Q197" i="13"/>
  <c r="P197" i="13"/>
  <c r="Q189" i="13"/>
  <c r="P189" i="13"/>
  <c r="Q181" i="13"/>
  <c r="P181" i="13"/>
  <c r="Q173" i="13"/>
  <c r="P173" i="13"/>
  <c r="Q165" i="13"/>
  <c r="P165" i="13"/>
  <c r="Q157" i="13"/>
  <c r="P157" i="13"/>
  <c r="Q149" i="13"/>
  <c r="P149" i="13"/>
  <c r="Q141" i="13"/>
  <c r="P141" i="13"/>
  <c r="Q133" i="13"/>
  <c r="P133" i="13"/>
  <c r="Q125" i="13"/>
  <c r="P125" i="13"/>
  <c r="Q117" i="13"/>
  <c r="P117" i="13"/>
  <c r="Q109" i="13"/>
  <c r="P109" i="13"/>
  <c r="Q93" i="13"/>
  <c r="P93" i="13"/>
  <c r="Q85" i="13"/>
  <c r="P85" i="13"/>
  <c r="Q77" i="13"/>
  <c r="P77" i="13"/>
  <c r="Q69" i="13"/>
  <c r="P69" i="13"/>
  <c r="Q61" i="13"/>
  <c r="P61" i="13"/>
  <c r="Q53" i="13"/>
  <c r="P53" i="13"/>
  <c r="Q45" i="13"/>
  <c r="P45" i="13"/>
  <c r="Q37" i="13"/>
  <c r="P37" i="13"/>
  <c r="Q29" i="13"/>
  <c r="P29" i="13"/>
  <c r="Q21" i="13"/>
  <c r="P21" i="13"/>
  <c r="Q13" i="13"/>
  <c r="P13" i="13"/>
  <c r="Q196" i="13"/>
  <c r="P196" i="13"/>
  <c r="Q188" i="13"/>
  <c r="P188" i="13"/>
  <c r="Q180" i="13"/>
  <c r="P180" i="13"/>
  <c r="Q172" i="13"/>
  <c r="P172" i="13"/>
  <c r="Q164" i="13"/>
  <c r="P164" i="13"/>
  <c r="Q156" i="13"/>
  <c r="P156" i="13"/>
  <c r="Q148" i="13"/>
  <c r="P148" i="13"/>
  <c r="Q140" i="13"/>
  <c r="P140" i="13"/>
  <c r="Q132" i="13"/>
  <c r="P132" i="13"/>
  <c r="Q124" i="13"/>
  <c r="P124" i="13"/>
  <c r="Q116" i="13"/>
  <c r="P116" i="13"/>
  <c r="Q108" i="13"/>
  <c r="P108" i="13"/>
  <c r="Q100" i="13"/>
  <c r="P100" i="13"/>
  <c r="Q92" i="13"/>
  <c r="P92" i="13"/>
  <c r="Q84" i="13"/>
  <c r="P84" i="13"/>
  <c r="Q76" i="13"/>
  <c r="P76" i="13"/>
  <c r="Q68" i="13"/>
  <c r="P68" i="13"/>
  <c r="Q60" i="13"/>
  <c r="P60" i="13"/>
  <c r="Q52" i="13"/>
  <c r="P52" i="13"/>
  <c r="Q44" i="13"/>
  <c r="P44" i="13"/>
  <c r="Q36" i="13"/>
  <c r="P36" i="13"/>
  <c r="Q28" i="13"/>
  <c r="P28" i="13"/>
  <c r="Q20" i="13"/>
  <c r="P20" i="13"/>
  <c r="Q12" i="13"/>
  <c r="P12" i="13"/>
  <c r="Q195" i="13"/>
  <c r="P195" i="13"/>
  <c r="Q187" i="13"/>
  <c r="P187" i="13"/>
  <c r="Q179" i="13"/>
  <c r="P179" i="13"/>
  <c r="Q171" i="13"/>
  <c r="P171" i="13"/>
  <c r="Q163" i="13"/>
  <c r="P163" i="13"/>
  <c r="Q155" i="13"/>
  <c r="P155" i="13"/>
  <c r="Q147" i="13"/>
  <c r="P147" i="13"/>
  <c r="Q139" i="13"/>
  <c r="P139" i="13"/>
  <c r="Q131" i="13"/>
  <c r="P131" i="13"/>
  <c r="Q123" i="13"/>
  <c r="P123" i="13"/>
  <c r="Q115" i="13"/>
  <c r="P115" i="13"/>
  <c r="Q107" i="13"/>
  <c r="P107" i="13"/>
  <c r="Q99" i="13"/>
  <c r="P99" i="13"/>
  <c r="Q91" i="13"/>
  <c r="P91" i="13"/>
  <c r="Q83" i="13"/>
  <c r="P83" i="13"/>
  <c r="Q75" i="13"/>
  <c r="P75" i="13"/>
  <c r="Q67" i="13"/>
  <c r="P67" i="13"/>
  <c r="Q59" i="13"/>
  <c r="P59" i="13"/>
  <c r="Q51" i="13"/>
  <c r="P51" i="13"/>
  <c r="Q43" i="13"/>
  <c r="P43" i="13"/>
  <c r="Q35" i="13"/>
  <c r="P35" i="13"/>
  <c r="Q27" i="13"/>
  <c r="P27" i="13"/>
  <c r="Q19" i="13"/>
  <c r="P19" i="13"/>
  <c r="Q11" i="13"/>
  <c r="P11" i="13"/>
  <c r="Q202" i="13"/>
  <c r="P202" i="13"/>
  <c r="Q194" i="13"/>
  <c r="P194" i="13"/>
  <c r="Q186" i="13"/>
  <c r="P186" i="13"/>
  <c r="Q178" i="13"/>
  <c r="P178" i="13"/>
  <c r="Q170" i="13"/>
  <c r="P170" i="13"/>
  <c r="Q162" i="13"/>
  <c r="P162" i="13"/>
  <c r="Q154" i="13"/>
  <c r="P154" i="13"/>
  <c r="Q146" i="13"/>
  <c r="P146" i="13"/>
  <c r="Q138" i="13"/>
  <c r="P138" i="13"/>
  <c r="Q130" i="13"/>
  <c r="P130" i="13"/>
  <c r="Q122" i="13"/>
  <c r="P122" i="13"/>
  <c r="Q114" i="13"/>
  <c r="P114" i="13"/>
  <c r="Q106" i="13"/>
  <c r="P106" i="13"/>
  <c r="Q98" i="13"/>
  <c r="P98" i="13"/>
  <c r="Q90" i="13"/>
  <c r="P90" i="13"/>
  <c r="Q82" i="13"/>
  <c r="P82" i="13"/>
  <c r="Q74" i="13"/>
  <c r="P74" i="13"/>
  <c r="Q66" i="13"/>
  <c r="P66" i="13"/>
  <c r="Q58" i="13"/>
  <c r="P58" i="13"/>
  <c r="Q50" i="13"/>
  <c r="P50" i="13"/>
  <c r="Q42" i="13"/>
  <c r="P42" i="13"/>
  <c r="Q34" i="13"/>
  <c r="P34" i="13"/>
  <c r="Q26" i="13"/>
  <c r="P26" i="13"/>
  <c r="Q18" i="13"/>
  <c r="P18" i="13"/>
  <c r="Q10" i="13"/>
  <c r="Q201" i="13"/>
  <c r="P201" i="13"/>
  <c r="Q193" i="13"/>
  <c r="P193" i="13"/>
  <c r="Q185" i="13"/>
  <c r="P185" i="13"/>
  <c r="Q177" i="13"/>
  <c r="P177" i="13"/>
  <c r="Q169" i="13"/>
  <c r="P169" i="13"/>
  <c r="Q161" i="13"/>
  <c r="P161" i="13"/>
  <c r="Q153" i="13"/>
  <c r="P153" i="13"/>
  <c r="Q145" i="13"/>
  <c r="P145" i="13"/>
  <c r="Q137" i="13"/>
  <c r="P137" i="13"/>
  <c r="Q129" i="13"/>
  <c r="P129" i="13"/>
  <c r="Q121" i="13"/>
  <c r="P121" i="13"/>
  <c r="Q113" i="13"/>
  <c r="P113" i="13"/>
  <c r="Q105" i="13"/>
  <c r="P105" i="13"/>
  <c r="Q97" i="13"/>
  <c r="P97" i="13"/>
  <c r="Q89" i="13"/>
  <c r="P89" i="13"/>
  <c r="Q81" i="13"/>
  <c r="P81" i="13"/>
  <c r="Q73" i="13"/>
  <c r="P73" i="13"/>
  <c r="Q65" i="13"/>
  <c r="P65" i="13"/>
  <c r="Q57" i="13"/>
  <c r="P57" i="13"/>
  <c r="Q49" i="13"/>
  <c r="P49" i="13"/>
  <c r="Q41" i="13"/>
  <c r="P41" i="13"/>
  <c r="Q33" i="13"/>
  <c r="P33" i="13"/>
  <c r="Q25" i="13"/>
  <c r="P25" i="13"/>
  <c r="Q17" i="13"/>
  <c r="P17" i="13"/>
  <c r="J7" i="1" l="1"/>
  <c r="G7" i="1"/>
  <c r="J4" i="1"/>
  <c r="G4" i="1"/>
  <c r="I7" i="1"/>
  <c r="F7" i="1"/>
  <c r="I4" i="1"/>
  <c r="F4" i="1"/>
  <c r="P101" i="13"/>
  <c r="AZ104" i="3"/>
  <c r="R103" i="13"/>
  <c r="AQ103" i="13" s="1"/>
  <c r="AV104" i="3" s="1"/>
  <c r="Q101" i="13"/>
  <c r="P103" i="13"/>
  <c r="R101" i="13"/>
  <c r="AQ101" i="13" s="1"/>
  <c r="AV102" i="3" s="1"/>
  <c r="Q103" i="13"/>
  <c r="R10" i="13"/>
  <c r="AQ10" i="13" s="1"/>
  <c r="AV11" i="3" s="1"/>
  <c r="P10" i="13"/>
  <c r="AN10" i="13" s="1"/>
  <c r="R9" i="13"/>
  <c r="AQ9" i="13" s="1"/>
  <c r="AV10" i="3" s="1"/>
  <c r="Q9" i="13"/>
  <c r="P9" i="13"/>
  <c r="AK197" i="13"/>
  <c r="R3" i="13"/>
  <c r="AQ3" i="13" s="1"/>
  <c r="AV4" i="3" s="1"/>
  <c r="AL56" i="13"/>
  <c r="AM80" i="13"/>
  <c r="AM41" i="13"/>
  <c r="AP62" i="13"/>
  <c r="R4" i="13"/>
  <c r="AQ4" i="13" s="1"/>
  <c r="AV5" i="3" s="1"/>
  <c r="R5" i="13"/>
  <c r="AQ5" i="13" s="1"/>
  <c r="AV6" i="3" s="1"/>
  <c r="R6" i="13"/>
  <c r="AQ6" i="13" s="1"/>
  <c r="AV7" i="3" s="1"/>
  <c r="R8" i="13"/>
  <c r="AQ8" i="13" s="1"/>
  <c r="AV9" i="3" s="1"/>
  <c r="R7" i="13"/>
  <c r="AQ7" i="13" s="1"/>
  <c r="AV8" i="3" s="1"/>
  <c r="AO49" i="13"/>
  <c r="AE14" i="13"/>
  <c r="AJ37" i="13"/>
  <c r="AO85" i="13"/>
  <c r="AM149" i="13"/>
  <c r="AM197" i="13"/>
  <c r="AJ96" i="13"/>
  <c r="AN76" i="13"/>
  <c r="AJ92" i="13"/>
  <c r="AF100" i="13"/>
  <c r="AL11" i="13"/>
  <c r="AK35" i="13"/>
  <c r="AK83" i="13"/>
  <c r="AJ165" i="13"/>
  <c r="AM143" i="13"/>
  <c r="AK15" i="13"/>
  <c r="AP172" i="13"/>
  <c r="AI180" i="13"/>
  <c r="AM195" i="13"/>
  <c r="AJ53" i="13"/>
  <c r="AP16" i="13"/>
  <c r="AM168" i="13"/>
  <c r="AK21" i="13"/>
  <c r="AJ89" i="13"/>
  <c r="AE21" i="13"/>
  <c r="AI162" i="13"/>
  <c r="AH124" i="13"/>
  <c r="AH188" i="13"/>
  <c r="AE117" i="13"/>
  <c r="AH46" i="13"/>
  <c r="AE113" i="13"/>
  <c r="AE40" i="13"/>
  <c r="AP151" i="13"/>
  <c r="AO183" i="13"/>
  <c r="AF25" i="13"/>
  <c r="AG139" i="13"/>
  <c r="AO147" i="13"/>
  <c r="AF171" i="13"/>
  <c r="AH187" i="13"/>
  <c r="AG40" i="13"/>
  <c r="AF168" i="13"/>
  <c r="AE162" i="13"/>
  <c r="AE46" i="13"/>
  <c r="AP55" i="13"/>
  <c r="AH87" i="13"/>
  <c r="AL95" i="13"/>
  <c r="AI111" i="13"/>
  <c r="AL119" i="13"/>
  <c r="AG169" i="13"/>
  <c r="AM185" i="13"/>
  <c r="AO165" i="13"/>
  <c r="AI70" i="13"/>
  <c r="AE78" i="13"/>
  <c r="AJ110" i="13"/>
  <c r="AF26" i="13"/>
  <c r="AP66" i="13"/>
  <c r="AL90" i="13"/>
  <c r="AI194" i="13"/>
  <c r="AJ128" i="13"/>
  <c r="AI128" i="13"/>
  <c r="AJ160" i="13"/>
  <c r="AO99" i="13"/>
  <c r="AK99" i="13"/>
  <c r="AJ140" i="13"/>
  <c r="AK181" i="13"/>
  <c r="AI64" i="13"/>
  <c r="AK88" i="13"/>
  <c r="AH112" i="13"/>
  <c r="AI167" i="13"/>
  <c r="AJ200" i="13"/>
  <c r="AF35" i="13"/>
  <c r="AN100" i="13"/>
  <c r="AE69" i="13"/>
  <c r="AG142" i="13"/>
  <c r="AN159" i="13"/>
  <c r="AN167" i="13"/>
  <c r="AI28" i="13"/>
  <c r="AO100" i="13"/>
  <c r="AE100" i="13"/>
  <c r="AN168" i="13"/>
  <c r="AI25" i="13"/>
  <c r="AK114" i="13"/>
  <c r="AJ25" i="13"/>
  <c r="AL27" i="13"/>
  <c r="AI75" i="13"/>
  <c r="AK141" i="13"/>
  <c r="AK134" i="13"/>
  <c r="AK158" i="13"/>
  <c r="AE33" i="13"/>
  <c r="AI50" i="13"/>
  <c r="AN114" i="13"/>
  <c r="AL170" i="13"/>
  <c r="AO35" i="13"/>
  <c r="AE99" i="13"/>
  <c r="AM99" i="13"/>
  <c r="AF156" i="13"/>
  <c r="AI126" i="13"/>
  <c r="AE56" i="13"/>
  <c r="AE72" i="13"/>
  <c r="AK192" i="13"/>
  <c r="AI192" i="13"/>
  <c r="AK107" i="13"/>
  <c r="AK194" i="13"/>
  <c r="AI153" i="13"/>
  <c r="AH114" i="13"/>
  <c r="AG162" i="13"/>
  <c r="AM162" i="13"/>
  <c r="AF99" i="13"/>
  <c r="AN99" i="13"/>
  <c r="AI60" i="13"/>
  <c r="AG84" i="13"/>
  <c r="AK182" i="13"/>
  <c r="AN56" i="13"/>
  <c r="AI89" i="13"/>
  <c r="AP82" i="13"/>
  <c r="AI91" i="13"/>
  <c r="AN12" i="13"/>
  <c r="AO60" i="13"/>
  <c r="AE68" i="13"/>
  <c r="AP40" i="13"/>
  <c r="AG25" i="13"/>
  <c r="AL25" i="13"/>
  <c r="AH194" i="13"/>
  <c r="AK67" i="13"/>
  <c r="AG149" i="13"/>
  <c r="AI40" i="13"/>
  <c r="AF144" i="13"/>
  <c r="AF140" i="13"/>
  <c r="AL21" i="13"/>
  <c r="AF117" i="13"/>
  <c r="AH22" i="13"/>
  <c r="AO30" i="13"/>
  <c r="AO55" i="13"/>
  <c r="AO63" i="13"/>
  <c r="AG71" i="13"/>
  <c r="AL79" i="13"/>
  <c r="AN120" i="13"/>
  <c r="AG160" i="13"/>
  <c r="AO186" i="13"/>
  <c r="AJ179" i="13"/>
  <c r="AE102" i="13"/>
  <c r="AH110" i="13"/>
  <c r="AO110" i="13"/>
  <c r="AO23" i="13"/>
  <c r="AO24" i="13"/>
  <c r="AF32" i="13"/>
  <c r="AE45" i="13"/>
  <c r="AG15" i="13"/>
  <c r="AL15" i="13"/>
  <c r="AJ143" i="13"/>
  <c r="AJ151" i="13"/>
  <c r="AE201" i="13"/>
  <c r="AJ18" i="13"/>
  <c r="AE115" i="13"/>
  <c r="AH179" i="13"/>
  <c r="AL174" i="13"/>
  <c r="AE15" i="13"/>
  <c r="AL155" i="13"/>
  <c r="AJ106" i="13"/>
  <c r="AO82" i="13"/>
  <c r="AI164" i="13"/>
  <c r="AE174" i="13"/>
  <c r="AF15" i="13"/>
  <c r="AK31" i="13"/>
  <c r="AF95" i="13"/>
  <c r="AH48" i="13"/>
  <c r="AO176" i="13"/>
  <c r="AN184" i="13"/>
  <c r="AN193" i="13"/>
  <c r="AM74" i="13"/>
  <c r="AE82" i="13"/>
  <c r="AO25" i="13"/>
  <c r="AJ73" i="13"/>
  <c r="AP153" i="13"/>
  <c r="AE50" i="13"/>
  <c r="AF122" i="13"/>
  <c r="AJ130" i="13"/>
  <c r="AG21" i="13"/>
  <c r="AK85" i="13"/>
  <c r="AK93" i="13"/>
  <c r="AP133" i="13"/>
  <c r="AF22" i="13"/>
  <c r="AI78" i="13"/>
  <c r="AN86" i="13"/>
  <c r="AE47" i="13"/>
  <c r="AG95" i="13"/>
  <c r="AM111" i="13"/>
  <c r="AE135" i="13"/>
  <c r="AM135" i="13"/>
  <c r="AM175" i="13"/>
  <c r="AJ40" i="13"/>
  <c r="AO80" i="13"/>
  <c r="AK144" i="13"/>
  <c r="AO193" i="13"/>
  <c r="AM115" i="13"/>
  <c r="AL12" i="13"/>
  <c r="AI17" i="13"/>
  <c r="AF153" i="13"/>
  <c r="AL187" i="13"/>
  <c r="AI156" i="13"/>
  <c r="AI41" i="13"/>
  <c r="AI57" i="13"/>
  <c r="AI65" i="13"/>
  <c r="AI99" i="13"/>
  <c r="AJ12" i="13"/>
  <c r="AE13" i="13"/>
  <c r="AF14" i="13"/>
  <c r="AM22" i="13"/>
  <c r="AP110" i="13"/>
  <c r="AF39" i="13"/>
  <c r="AO79" i="13"/>
  <c r="AH95" i="13"/>
  <c r="AF111" i="13"/>
  <c r="AN111" i="13"/>
  <c r="AM191" i="13"/>
  <c r="AK40" i="13"/>
  <c r="AH56" i="13"/>
  <c r="AH144" i="13"/>
  <c r="AH168" i="13"/>
  <c r="AE176" i="13"/>
  <c r="AH19" i="13"/>
  <c r="AP177" i="13"/>
  <c r="AK69" i="13"/>
  <c r="AE85" i="13"/>
  <c r="AM25" i="13"/>
  <c r="AM73" i="13"/>
  <c r="AG105" i="13"/>
  <c r="AF113" i="13"/>
  <c r="AL129" i="13"/>
  <c r="AM169" i="13"/>
  <c r="AL42" i="13"/>
  <c r="AG50" i="13"/>
  <c r="AF114" i="13"/>
  <c r="AK12" i="13"/>
  <c r="AE188" i="13"/>
  <c r="AN188" i="13"/>
  <c r="AH45" i="13"/>
  <c r="AF69" i="13"/>
  <c r="AM181" i="13"/>
  <c r="AF181" i="13"/>
  <c r="AM14" i="13"/>
  <c r="AG14" i="13"/>
  <c r="AL70" i="13"/>
  <c r="AI150" i="13"/>
  <c r="AI15" i="13"/>
  <c r="AE87" i="13"/>
  <c r="AL111" i="13"/>
  <c r="AE183" i="13"/>
  <c r="AK16" i="13"/>
  <c r="AP80" i="13"/>
  <c r="AM88" i="13"/>
  <c r="AN136" i="13"/>
  <c r="AH152" i="13"/>
  <c r="AP176" i="13"/>
  <c r="AE155" i="13"/>
  <c r="AF185" i="13"/>
  <c r="AN201" i="13"/>
  <c r="AL153" i="13"/>
  <c r="AM137" i="13"/>
  <c r="AF123" i="13"/>
  <c r="AP60" i="13"/>
  <c r="AM140" i="13"/>
  <c r="AN148" i="13"/>
  <c r="AK188" i="13"/>
  <c r="AF188" i="13"/>
  <c r="AK37" i="13"/>
  <c r="AI69" i="13"/>
  <c r="AG69" i="13"/>
  <c r="AO69" i="13"/>
  <c r="AF93" i="13"/>
  <c r="AL165" i="13"/>
  <c r="AG181" i="13"/>
  <c r="AK110" i="13"/>
  <c r="AJ142" i="13"/>
  <c r="AJ15" i="13"/>
  <c r="AI31" i="13"/>
  <c r="AF183" i="13"/>
  <c r="AK24" i="13"/>
  <c r="AE128" i="13"/>
  <c r="AM128" i="13"/>
  <c r="AH176" i="13"/>
  <c r="AL164" i="13"/>
  <c r="AP69" i="13"/>
  <c r="AF125" i="13"/>
  <c r="AF173" i="13"/>
  <c r="AP181" i="13"/>
  <c r="AP174" i="13"/>
  <c r="AM198" i="13"/>
  <c r="AP15" i="13"/>
  <c r="AG47" i="13"/>
  <c r="AO111" i="13"/>
  <c r="AF40" i="13"/>
  <c r="AN40" i="13"/>
  <c r="AP120" i="13"/>
  <c r="AF128" i="13"/>
  <c r="AN144" i="13"/>
  <c r="AO168" i="13"/>
  <c r="AL89" i="13"/>
  <c r="AK105" i="13"/>
  <c r="AG121" i="13"/>
  <c r="AN153" i="13"/>
  <c r="AK185" i="13"/>
  <c r="AI34" i="13"/>
  <c r="AL50" i="13"/>
  <c r="AL58" i="13"/>
  <c r="AL98" i="13"/>
  <c r="AN98" i="13"/>
  <c r="AJ146" i="13"/>
  <c r="AH178" i="13"/>
  <c r="AF194" i="13"/>
  <c r="AL194" i="13"/>
  <c r="AK19" i="13"/>
  <c r="AN35" i="13"/>
  <c r="AF115" i="13"/>
  <c r="AN115" i="13"/>
  <c r="AL84" i="13"/>
  <c r="AH132" i="13"/>
  <c r="AP156" i="13"/>
  <c r="AG180" i="13"/>
  <c r="AG188" i="13"/>
  <c r="AI37" i="13"/>
  <c r="AL85" i="13"/>
  <c r="AP117" i="13"/>
  <c r="AG117" i="13"/>
  <c r="AO117" i="13"/>
  <c r="AF141" i="13"/>
  <c r="AH157" i="13"/>
  <c r="AM165" i="13"/>
  <c r="AO181" i="13"/>
  <c r="AL197" i="13"/>
  <c r="AN22" i="13"/>
  <c r="AM30" i="13"/>
  <c r="AM38" i="13"/>
  <c r="AM46" i="13"/>
  <c r="AG46" i="13"/>
  <c r="AK78" i="13"/>
  <c r="AE110" i="13"/>
  <c r="AN150" i="13"/>
  <c r="AM174" i="13"/>
  <c r="AO31" i="13"/>
  <c r="AJ39" i="13"/>
  <c r="AH63" i="13"/>
  <c r="AE95" i="13"/>
  <c r="AG111" i="13"/>
  <c r="AL167" i="13"/>
  <c r="AJ167" i="13"/>
  <c r="AH191" i="13"/>
  <c r="AP191" i="13"/>
  <c r="AG56" i="13"/>
  <c r="AO56" i="13"/>
  <c r="AF72" i="13"/>
  <c r="AI80" i="13"/>
  <c r="AE96" i="13"/>
  <c r="AE112" i="13"/>
  <c r="AH128" i="13"/>
  <c r="AO144" i="13"/>
  <c r="AG168" i="13"/>
  <c r="AJ192" i="13"/>
  <c r="AN200" i="13"/>
  <c r="AM89" i="13"/>
  <c r="AG145" i="13"/>
  <c r="AJ34" i="13"/>
  <c r="AK82" i="13"/>
  <c r="AE98" i="13"/>
  <c r="AE114" i="13"/>
  <c r="AH138" i="13"/>
  <c r="AK146" i="13"/>
  <c r="AI154" i="13"/>
  <c r="AG155" i="13"/>
  <c r="AI179" i="13"/>
  <c r="AN195" i="13"/>
  <c r="AK92" i="13"/>
  <c r="AO108" i="13"/>
  <c r="AM132" i="13"/>
  <c r="AK13" i="13"/>
  <c r="AJ21" i="13"/>
  <c r="AF21" i="13"/>
  <c r="AN21" i="13"/>
  <c r="AG37" i="13"/>
  <c r="AH37" i="13"/>
  <c r="AP37" i="13"/>
  <c r="AM69" i="13"/>
  <c r="AG77" i="13"/>
  <c r="AI85" i="13"/>
  <c r="AH117" i="13"/>
  <c r="AK149" i="13"/>
  <c r="AH189" i="13"/>
  <c r="AJ14" i="13"/>
  <c r="AM110" i="13"/>
  <c r="AF110" i="13"/>
  <c r="AG158" i="13"/>
  <c r="AG166" i="13"/>
  <c r="AE31" i="13"/>
  <c r="AK79" i="13"/>
  <c r="AF135" i="13"/>
  <c r="AK183" i="13"/>
  <c r="AM16" i="13"/>
  <c r="AK104" i="13"/>
  <c r="AN112" i="13"/>
  <c r="AE120" i="13"/>
  <c r="AP128" i="13"/>
  <c r="AO192" i="13"/>
  <c r="AJ82" i="13"/>
  <c r="AN130" i="13"/>
  <c r="AE67" i="13"/>
  <c r="AN180" i="13"/>
  <c r="AI21" i="13"/>
  <c r="AJ133" i="13"/>
  <c r="AE133" i="13"/>
  <c r="AL30" i="13"/>
  <c r="AL102" i="13"/>
  <c r="AF126" i="13"/>
  <c r="AN126" i="13"/>
  <c r="AH23" i="13"/>
  <c r="AL31" i="13"/>
  <c r="AG31" i="13"/>
  <c r="AM79" i="13"/>
  <c r="AJ119" i="13"/>
  <c r="AE48" i="13"/>
  <c r="AM48" i="13"/>
  <c r="AF64" i="13"/>
  <c r="AE80" i="13"/>
  <c r="AL112" i="13"/>
  <c r="AG112" i="13"/>
  <c r="AP152" i="13"/>
  <c r="AF160" i="13"/>
  <c r="AK184" i="13"/>
  <c r="AG17" i="13"/>
  <c r="AO81" i="13"/>
  <c r="AL105" i="13"/>
  <c r="AE130" i="13"/>
  <c r="AF162" i="13"/>
  <c r="AO67" i="13"/>
  <c r="AF67" i="13"/>
  <c r="AN67" i="13"/>
  <c r="AE83" i="13"/>
  <c r="AL139" i="13"/>
  <c r="AH171" i="13"/>
  <c r="AL171" i="13"/>
  <c r="AK179" i="13"/>
  <c r="AJ28" i="13"/>
  <c r="AO28" i="13"/>
  <c r="AI124" i="13"/>
  <c r="AJ156" i="13"/>
  <c r="AL180" i="13"/>
  <c r="AG196" i="13"/>
  <c r="AH21" i="13"/>
  <c r="AG85" i="13"/>
  <c r="AI117" i="13"/>
  <c r="AK133" i="13"/>
  <c r="AI165" i="13"/>
  <c r="AJ30" i="13"/>
  <c r="AI46" i="13"/>
  <c r="AF54" i="13"/>
  <c r="AH62" i="13"/>
  <c r="AP70" i="13"/>
  <c r="AF78" i="13"/>
  <c r="AN15" i="13"/>
  <c r="AE23" i="13"/>
  <c r="AH31" i="13"/>
  <c r="AE79" i="13"/>
  <c r="AP119" i="13"/>
  <c r="AF143" i="13"/>
  <c r="AN151" i="13"/>
  <c r="AM24" i="13"/>
  <c r="AO40" i="13"/>
  <c r="AK72" i="13"/>
  <c r="AF80" i="13"/>
  <c r="AO88" i="13"/>
  <c r="AM144" i="13"/>
  <c r="AI152" i="13"/>
  <c r="AO160" i="13"/>
  <c r="AE168" i="13"/>
  <c r="AL168" i="13"/>
  <c r="AN192" i="13"/>
  <c r="AF105" i="13"/>
  <c r="AE49" i="13"/>
  <c r="AN73" i="13"/>
  <c r="AH105" i="13"/>
  <c r="AP105" i="13"/>
  <c r="AF137" i="13"/>
  <c r="AL137" i="13"/>
  <c r="AJ153" i="13"/>
  <c r="AK177" i="13"/>
  <c r="AE34" i="13"/>
  <c r="AH98" i="13"/>
  <c r="AE178" i="13"/>
  <c r="AO178" i="13"/>
  <c r="AE35" i="13"/>
  <c r="AM67" i="13"/>
  <c r="AP139" i="13"/>
  <c r="AN155" i="13"/>
  <c r="AI195" i="13"/>
  <c r="AP20" i="13"/>
  <c r="AO124" i="13"/>
  <c r="AO188" i="13"/>
  <c r="AE37" i="13"/>
  <c r="AL53" i="13"/>
  <c r="AH85" i="13"/>
  <c r="AP85" i="13"/>
  <c r="AH93" i="13"/>
  <c r="AK117" i="13"/>
  <c r="AH133" i="13"/>
  <c r="AJ22" i="13"/>
  <c r="AK30" i="13"/>
  <c r="AF30" i="13"/>
  <c r="AK46" i="13"/>
  <c r="AM78" i="13"/>
  <c r="AG78" i="13"/>
  <c r="AO78" i="13"/>
  <c r="AF102" i="13"/>
  <c r="AP126" i="13"/>
  <c r="AI79" i="13"/>
  <c r="AJ87" i="13"/>
  <c r="AK111" i="13"/>
  <c r="AN191" i="13"/>
  <c r="AP199" i="13"/>
  <c r="AO32" i="13"/>
  <c r="AP112" i="13"/>
  <c r="AO136" i="13"/>
  <c r="AH25" i="13"/>
  <c r="AE73" i="13"/>
  <c r="AO97" i="13"/>
  <c r="AG137" i="13"/>
  <c r="AL201" i="13"/>
  <c r="AF34" i="13"/>
  <c r="AM51" i="13"/>
  <c r="AK51" i="13"/>
  <c r="AH67" i="13"/>
  <c r="AP67" i="13"/>
  <c r="AP115" i="13"/>
  <c r="AM131" i="13"/>
  <c r="AG116" i="13"/>
  <c r="AG124" i="13"/>
  <c r="AI140" i="13"/>
  <c r="AN140" i="13"/>
  <c r="AH164" i="13"/>
  <c r="AL188" i="13"/>
  <c r="AI13" i="13"/>
  <c r="AG13" i="13"/>
  <c r="AO13" i="13"/>
  <c r="AL37" i="13"/>
  <c r="AF133" i="13"/>
  <c r="AJ173" i="13"/>
  <c r="AN14" i="13"/>
  <c r="AI30" i="13"/>
  <c r="AG30" i="13"/>
  <c r="AG38" i="13"/>
  <c r="AO38" i="13"/>
  <c r="AG102" i="13"/>
  <c r="AK118" i="13"/>
  <c r="AF158" i="13"/>
  <c r="AF190" i="13"/>
  <c r="AJ31" i="13"/>
  <c r="AN55" i="13"/>
  <c r="AP63" i="13"/>
  <c r="AG79" i="13"/>
  <c r="AP127" i="13"/>
  <c r="AL48" i="13"/>
  <c r="AF56" i="13"/>
  <c r="AK80" i="13"/>
  <c r="AE104" i="13"/>
  <c r="AO200" i="13"/>
  <c r="AP185" i="13"/>
  <c r="AH201" i="13"/>
  <c r="AP201" i="13"/>
  <c r="AG34" i="13"/>
  <c r="AL34" i="13"/>
  <c r="AE194" i="13"/>
  <c r="AI67" i="13"/>
  <c r="AF36" i="13"/>
  <c r="AK44" i="13"/>
  <c r="AM52" i="13"/>
  <c r="AO140" i="13"/>
  <c r="AJ180" i="13"/>
  <c r="AG109" i="13"/>
  <c r="AE22" i="13"/>
  <c r="AH30" i="13"/>
  <c r="AP30" i="13"/>
  <c r="AK94" i="13"/>
  <c r="AP102" i="13"/>
  <c r="AN198" i="13"/>
  <c r="AI47" i="13"/>
  <c r="AI73" i="13"/>
  <c r="AH81" i="13"/>
  <c r="AE18" i="13"/>
  <c r="AO18" i="13"/>
  <c r="AE66" i="13"/>
  <c r="AM66" i="13"/>
  <c r="AO154" i="13"/>
  <c r="AJ19" i="13"/>
  <c r="AJ163" i="13"/>
  <c r="AM171" i="13"/>
  <c r="AE171" i="13"/>
  <c r="AJ187" i="13"/>
  <c r="AL92" i="13"/>
  <c r="AI148" i="13"/>
  <c r="AM57" i="13"/>
  <c r="AN41" i="13"/>
  <c r="AL57" i="13"/>
  <c r="AL65" i="13"/>
  <c r="AM65" i="13"/>
  <c r="AF73" i="13"/>
  <c r="AH89" i="13"/>
  <c r="AN89" i="13"/>
  <c r="AE121" i="13"/>
  <c r="AJ129" i="13"/>
  <c r="AN129" i="13"/>
  <c r="AH137" i="13"/>
  <c r="AP137" i="13"/>
  <c r="AL169" i="13"/>
  <c r="AJ185" i="13"/>
  <c r="AF18" i="13"/>
  <c r="AI82" i="13"/>
  <c r="AF98" i="13"/>
  <c r="AL130" i="13"/>
  <c r="AE146" i="13"/>
  <c r="AO146" i="13"/>
  <c r="AF178" i="13"/>
  <c r="AJ194" i="13"/>
  <c r="AO19" i="13"/>
  <c r="AP35" i="13"/>
  <c r="AO83" i="13"/>
  <c r="AF83" i="13"/>
  <c r="AN83" i="13"/>
  <c r="AG115" i="13"/>
  <c r="AN139" i="13"/>
  <c r="AO139" i="13"/>
  <c r="AP155" i="13"/>
  <c r="AN187" i="13"/>
  <c r="AI12" i="13"/>
  <c r="AH20" i="13"/>
  <c r="AE36" i="13"/>
  <c r="AL68" i="13"/>
  <c r="AM92" i="13"/>
  <c r="AJ100" i="13"/>
  <c r="AI116" i="13"/>
  <c r="AG132" i="13"/>
  <c r="AP148" i="13"/>
  <c r="AO164" i="13"/>
  <c r="AF164" i="13"/>
  <c r="AP57" i="13"/>
  <c r="AG33" i="13"/>
  <c r="AL41" i="13"/>
  <c r="AM49" i="13"/>
  <c r="AG57" i="13"/>
  <c r="AG97" i="13"/>
  <c r="AO105" i="13"/>
  <c r="AI121" i="13"/>
  <c r="AM153" i="13"/>
  <c r="AG161" i="13"/>
  <c r="AK169" i="13"/>
  <c r="AJ177" i="13"/>
  <c r="AI185" i="13"/>
  <c r="AH185" i="13"/>
  <c r="AN185" i="13"/>
  <c r="AK18" i="13"/>
  <c r="AN34" i="13"/>
  <c r="AM34" i="13"/>
  <c r="AF42" i="13"/>
  <c r="AJ50" i="13"/>
  <c r="AJ66" i="13"/>
  <c r="AK66" i="13"/>
  <c r="AP98" i="13"/>
  <c r="AG98" i="13"/>
  <c r="AM98" i="13"/>
  <c r="AF130" i="13"/>
  <c r="AG130" i="13"/>
  <c r="AM130" i="13"/>
  <c r="AJ162" i="13"/>
  <c r="AG178" i="13"/>
  <c r="AL178" i="13"/>
  <c r="AN202" i="13"/>
  <c r="AG19" i="13"/>
  <c r="AI35" i="13"/>
  <c r="AF51" i="13"/>
  <c r="AN51" i="13"/>
  <c r="AJ67" i="13"/>
  <c r="AP75" i="13"/>
  <c r="AM83" i="13"/>
  <c r="AH99" i="13"/>
  <c r="AG107" i="13"/>
  <c r="AJ115" i="13"/>
  <c r="AI139" i="13"/>
  <c r="AN147" i="13"/>
  <c r="AI155" i="13"/>
  <c r="AK171" i="13"/>
  <c r="AO171" i="13"/>
  <c r="AP187" i="13"/>
  <c r="AF195" i="13"/>
  <c r="AH12" i="13"/>
  <c r="AN36" i="13"/>
  <c r="AM68" i="13"/>
  <c r="AE92" i="13"/>
  <c r="AI108" i="13"/>
  <c r="AK132" i="13"/>
  <c r="AF148" i="13"/>
  <c r="AG172" i="13"/>
  <c r="AO33" i="13"/>
  <c r="AM33" i="13"/>
  <c r="AG41" i="13"/>
  <c r="AO57" i="13"/>
  <c r="AH73" i="13"/>
  <c r="AF121" i="13"/>
  <c r="AH161" i="13"/>
  <c r="AN161" i="13"/>
  <c r="AN169" i="13"/>
  <c r="AL193" i="13"/>
  <c r="AO201" i="13"/>
  <c r="AI18" i="13"/>
  <c r="AN18" i="13"/>
  <c r="AL18" i="13"/>
  <c r="AO66" i="13"/>
  <c r="AG66" i="13"/>
  <c r="AL66" i="13"/>
  <c r="AM90" i="13"/>
  <c r="AO114" i="13"/>
  <c r="AG122" i="13"/>
  <c r="AF146" i="13"/>
  <c r="AK178" i="13"/>
  <c r="AP194" i="13"/>
  <c r="AM19" i="13"/>
  <c r="AF19" i="13"/>
  <c r="AN19" i="13"/>
  <c r="AL43" i="13"/>
  <c r="AP51" i="13"/>
  <c r="AH83" i="13"/>
  <c r="AP83" i="13"/>
  <c r="AM123" i="13"/>
  <c r="AN131" i="13"/>
  <c r="AM147" i="13"/>
  <c r="AN163" i="13"/>
  <c r="AG171" i="13"/>
  <c r="AF187" i="13"/>
  <c r="AO12" i="13"/>
  <c r="AM36" i="13"/>
  <c r="AK68" i="13"/>
  <c r="AM124" i="13"/>
  <c r="AF132" i="13"/>
  <c r="AP132" i="13"/>
  <c r="AG140" i="13"/>
  <c r="AE156" i="13"/>
  <c r="AO156" i="13"/>
  <c r="AJ164" i="13"/>
  <c r="AN17" i="13"/>
  <c r="AO17" i="13"/>
  <c r="AO41" i="13"/>
  <c r="AF57" i="13"/>
  <c r="AH57" i="13"/>
  <c r="AG81" i="13"/>
  <c r="AK89" i="13"/>
  <c r="AM105" i="13"/>
  <c r="AM113" i="13"/>
  <c r="AO113" i="13"/>
  <c r="AO121" i="13"/>
  <c r="AH121" i="13"/>
  <c r="AO137" i="13"/>
  <c r="AE153" i="13"/>
  <c r="AF169" i="13"/>
  <c r="AG201" i="13"/>
  <c r="AK34" i="13"/>
  <c r="AN50" i="13"/>
  <c r="AO50" i="13"/>
  <c r="AF58" i="13"/>
  <c r="AI106" i="13"/>
  <c r="AI130" i="13"/>
  <c r="AG138" i="13"/>
  <c r="AG146" i="13"/>
  <c r="AL146" i="13"/>
  <c r="AK162" i="13"/>
  <c r="AN162" i="13"/>
  <c r="AN170" i="13"/>
  <c r="AI178" i="13"/>
  <c r="AN186" i="13"/>
  <c r="AN194" i="13"/>
  <c r="AE19" i="13"/>
  <c r="AM35" i="13"/>
  <c r="AE51" i="13"/>
  <c r="AI83" i="13"/>
  <c r="AL131" i="13"/>
  <c r="AJ139" i="13"/>
  <c r="AP147" i="13"/>
  <c r="AJ155" i="13"/>
  <c r="AL163" i="13"/>
  <c r="AE187" i="13"/>
  <c r="AG187" i="13"/>
  <c r="AL20" i="13"/>
  <c r="AL28" i="13"/>
  <c r="AL116" i="13"/>
  <c r="AK124" i="13"/>
  <c r="AK140" i="13"/>
  <c r="AJ148" i="13"/>
  <c r="AL156" i="13"/>
  <c r="AF196" i="13"/>
  <c r="AN196" i="13"/>
  <c r="AO196" i="13"/>
  <c r="AO65" i="13"/>
  <c r="AK129" i="13"/>
  <c r="AF145" i="13"/>
  <c r="AI169" i="13"/>
  <c r="AP169" i="13"/>
  <c r="AI66" i="13"/>
  <c r="AJ98" i="13"/>
  <c r="AH146" i="13"/>
  <c r="AJ178" i="13"/>
  <c r="AP11" i="13"/>
  <c r="AL19" i="13"/>
  <c r="AP19" i="13"/>
  <c r="AI51" i="13"/>
  <c r="AK115" i="13"/>
  <c r="AE131" i="13"/>
  <c r="AP163" i="13"/>
  <c r="AM187" i="13"/>
  <c r="AK20" i="13"/>
  <c r="AH52" i="13"/>
  <c r="AH148" i="13"/>
  <c r="AF41" i="13"/>
  <c r="AH41" i="13"/>
  <c r="AP73" i="13"/>
  <c r="AG89" i="13"/>
  <c r="AL97" i="13"/>
  <c r="AN97" i="13"/>
  <c r="AI129" i="13"/>
  <c r="AK137" i="13"/>
  <c r="AM145" i="13"/>
  <c r="AO145" i="13"/>
  <c r="AG193" i="13"/>
  <c r="AF201" i="13"/>
  <c r="AF50" i="13"/>
  <c r="AK50" i="13"/>
  <c r="AG82" i="13"/>
  <c r="AL82" i="13"/>
  <c r="AI114" i="13"/>
  <c r="AG114" i="13"/>
  <c r="AL114" i="13"/>
  <c r="AG194" i="13"/>
  <c r="AM194" i="13"/>
  <c r="AI19" i="13"/>
  <c r="AH27" i="13"/>
  <c r="AK59" i="13"/>
  <c r="AJ83" i="13"/>
  <c r="AP91" i="13"/>
  <c r="AL115" i="13"/>
  <c r="AM139" i="13"/>
  <c r="AH139" i="13"/>
  <c r="AO155" i="13"/>
  <c r="AK155" i="13"/>
  <c r="AI171" i="13"/>
  <c r="AO44" i="13"/>
  <c r="AF52" i="13"/>
  <c r="AN60" i="13"/>
  <c r="AM76" i="13"/>
  <c r="AK84" i="13"/>
  <c r="AL148" i="13"/>
  <c r="AN156" i="13"/>
  <c r="AM172" i="13"/>
  <c r="AF172" i="13"/>
  <c r="AK172" i="13"/>
  <c r="AI172" i="13"/>
  <c r="AP164" i="13"/>
  <c r="AF13" i="13"/>
  <c r="AN13" i="13"/>
  <c r="AK53" i="13"/>
  <c r="AL61" i="13"/>
  <c r="AN69" i="13"/>
  <c r="AN93" i="13"/>
  <c r="AH109" i="13"/>
  <c r="AP109" i="13"/>
  <c r="AJ117" i="13"/>
  <c r="AL133" i="13"/>
  <c r="AN149" i="13"/>
  <c r="AL189" i="13"/>
  <c r="AH197" i="13"/>
  <c r="AJ38" i="13"/>
  <c r="AF46" i="13"/>
  <c r="AN46" i="13"/>
  <c r="AI62" i="13"/>
  <c r="AJ78" i="13"/>
  <c r="AO94" i="13"/>
  <c r="AL94" i="13"/>
  <c r="AN110" i="13"/>
  <c r="AJ190" i="13"/>
  <c r="AM15" i="13"/>
  <c r="AK23" i="13"/>
  <c r="AP47" i="13"/>
  <c r="AH47" i="13"/>
  <c r="AG63" i="13"/>
  <c r="AH71" i="13"/>
  <c r="AI87" i="13"/>
  <c r="AN95" i="13"/>
  <c r="AK135" i="13"/>
  <c r="AL159" i="13"/>
  <c r="AP159" i="13"/>
  <c r="AE167" i="13"/>
  <c r="AF16" i="13"/>
  <c r="AJ24" i="13"/>
  <c r="AL32" i="13"/>
  <c r="AH40" i="13"/>
  <c r="AG48" i="13"/>
  <c r="AK56" i="13"/>
  <c r="AG96" i="13"/>
  <c r="AO96" i="13"/>
  <c r="AI112" i="13"/>
  <c r="AF120" i="13"/>
  <c r="AJ152" i="13"/>
  <c r="AM160" i="13"/>
  <c r="AM176" i="13"/>
  <c r="AM184" i="13"/>
  <c r="AE192" i="13"/>
  <c r="AJ29" i="13"/>
  <c r="AF77" i="13"/>
  <c r="AN77" i="13"/>
  <c r="AN125" i="13"/>
  <c r="AJ125" i="13"/>
  <c r="AJ149" i="13"/>
  <c r="AJ86" i="13"/>
  <c r="AG94" i="13"/>
  <c r="AF118" i="13"/>
  <c r="AJ126" i="13"/>
  <c r="AL23" i="13"/>
  <c r="AJ127" i="13"/>
  <c r="AL72" i="13"/>
  <c r="AL104" i="13"/>
  <c r="AH160" i="13"/>
  <c r="AJ188" i="13"/>
  <c r="AP196" i="13"/>
  <c r="AH13" i="13"/>
  <c r="AP13" i="13"/>
  <c r="AI53" i="13"/>
  <c r="AF53" i="13"/>
  <c r="AN53" i="13"/>
  <c r="AH69" i="13"/>
  <c r="AP93" i="13"/>
  <c r="AF109" i="13"/>
  <c r="AJ109" i="13"/>
  <c r="AL117" i="13"/>
  <c r="AP149" i="13"/>
  <c r="AE165" i="13"/>
  <c r="AO14" i="13"/>
  <c r="AL38" i="13"/>
  <c r="AP46" i="13"/>
  <c r="AE62" i="13"/>
  <c r="AL78" i="13"/>
  <c r="AM94" i="13"/>
  <c r="AF94" i="13"/>
  <c r="AN94" i="13"/>
  <c r="AG118" i="13"/>
  <c r="AI134" i="13"/>
  <c r="AK142" i="13"/>
  <c r="AE166" i="13"/>
  <c r="AO47" i="13"/>
  <c r="AF47" i="13"/>
  <c r="AE63" i="13"/>
  <c r="AP95" i="13"/>
  <c r="AJ159" i="13"/>
  <c r="AE199" i="13"/>
  <c r="AL16" i="13"/>
  <c r="AI24" i="13"/>
  <c r="AF48" i="13"/>
  <c r="AN48" i="13"/>
  <c r="AE64" i="13"/>
  <c r="AM64" i="13"/>
  <c r="AH72" i="13"/>
  <c r="AL96" i="13"/>
  <c r="AM96" i="13"/>
  <c r="AN104" i="13"/>
  <c r="AF104" i="13"/>
  <c r="AK136" i="13"/>
  <c r="AE136" i="13"/>
  <c r="AM136" i="13"/>
  <c r="AJ144" i="13"/>
  <c r="AL152" i="13"/>
  <c r="AI160" i="13"/>
  <c r="AG176" i="13"/>
  <c r="AP192" i="13"/>
  <c r="AN164" i="13"/>
  <c r="AP180" i="13"/>
  <c r="AF37" i="13"/>
  <c r="AN37" i="13"/>
  <c r="AH53" i="13"/>
  <c r="AG53" i="13"/>
  <c r="AO53" i="13"/>
  <c r="AK77" i="13"/>
  <c r="AH77" i="13"/>
  <c r="AP77" i="13"/>
  <c r="AM85" i="13"/>
  <c r="AJ85" i="13"/>
  <c r="AL125" i="13"/>
  <c r="AK157" i="13"/>
  <c r="AN181" i="13"/>
  <c r="AE197" i="13"/>
  <c r="AP14" i="13"/>
  <c r="AL22" i="13"/>
  <c r="AN30" i="13"/>
  <c r="AH54" i="13"/>
  <c r="AP54" i="13"/>
  <c r="AK62" i="13"/>
  <c r="AE70" i="13"/>
  <c r="AJ70" i="13"/>
  <c r="AE94" i="13"/>
  <c r="AE118" i="13"/>
  <c r="AH118" i="13"/>
  <c r="AP118" i="13"/>
  <c r="AO142" i="13"/>
  <c r="AF23" i="13"/>
  <c r="AN23" i="13"/>
  <c r="AP31" i="13"/>
  <c r="AN39" i="13"/>
  <c r="AL47" i="13"/>
  <c r="AJ55" i="13"/>
  <c r="AK63" i="13"/>
  <c r="AF63" i="13"/>
  <c r="AN63" i="13"/>
  <c r="AN79" i="13"/>
  <c r="AM95" i="13"/>
  <c r="AP111" i="13"/>
  <c r="AF127" i="13"/>
  <c r="AH143" i="13"/>
  <c r="AP143" i="13"/>
  <c r="AO151" i="13"/>
  <c r="AN175" i="13"/>
  <c r="AO191" i="13"/>
  <c r="AJ191" i="13"/>
  <c r="AO199" i="13"/>
  <c r="AE24" i="13"/>
  <c r="AF24" i="13"/>
  <c r="AO48" i="13"/>
  <c r="AP56" i="13"/>
  <c r="AI56" i="13"/>
  <c r="AP64" i="13"/>
  <c r="AE88" i="13"/>
  <c r="AJ88" i="13"/>
  <c r="AP104" i="13"/>
  <c r="AO104" i="13"/>
  <c r="AK120" i="13"/>
  <c r="AI120" i="13"/>
  <c r="AI136" i="13"/>
  <c r="AF136" i="13"/>
  <c r="AK152" i="13"/>
  <c r="AM152" i="13"/>
  <c r="AK176" i="13"/>
  <c r="AF176" i="13"/>
  <c r="AG184" i="13"/>
  <c r="AJ184" i="13"/>
  <c r="AF192" i="13"/>
  <c r="AE200" i="13"/>
  <c r="AL172" i="13"/>
  <c r="AJ196" i="13"/>
  <c r="AJ13" i="13"/>
  <c r="AE53" i="13"/>
  <c r="AP53" i="13"/>
  <c r="AJ69" i="13"/>
  <c r="AG93" i="13"/>
  <c r="AJ93" i="13"/>
  <c r="AL109" i="13"/>
  <c r="AN117" i="13"/>
  <c r="AI149" i="13"/>
  <c r="AG197" i="13"/>
  <c r="AJ46" i="13"/>
  <c r="AN62" i="13"/>
  <c r="AL62" i="13"/>
  <c r="AN78" i="13"/>
  <c r="AH94" i="13"/>
  <c r="AP94" i="13"/>
  <c r="AG110" i="13"/>
  <c r="AL126" i="13"/>
  <c r="AO39" i="13"/>
  <c r="AK47" i="13"/>
  <c r="AI63" i="13"/>
  <c r="AL71" i="13"/>
  <c r="AG119" i="13"/>
  <c r="AM151" i="13"/>
  <c r="AG175" i="13"/>
  <c r="AM183" i="13"/>
  <c r="AI199" i="13"/>
  <c r="AI16" i="13"/>
  <c r="AP24" i="13"/>
  <c r="AG24" i="13"/>
  <c r="AM40" i="13"/>
  <c r="AP48" i="13"/>
  <c r="AJ56" i="13"/>
  <c r="AG64" i="13"/>
  <c r="AL80" i="13"/>
  <c r="AF88" i="13"/>
  <c r="AM104" i="13"/>
  <c r="AM112" i="13"/>
  <c r="AJ120" i="13"/>
  <c r="AG128" i="13"/>
  <c r="AP136" i="13"/>
  <c r="AG136" i="13"/>
  <c r="AL144" i="13"/>
  <c r="AE152" i="13"/>
  <c r="AP160" i="13"/>
  <c r="AE160" i="13"/>
  <c r="AK160" i="13"/>
  <c r="AN176" i="13"/>
  <c r="AL192" i="13"/>
  <c r="AG192" i="13"/>
  <c r="AH200" i="13"/>
  <c r="AJ77" i="13"/>
  <c r="AJ54" i="13"/>
  <c r="AJ118" i="13"/>
  <c r="AE175" i="13"/>
  <c r="AM199" i="13"/>
  <c r="AI48" i="13"/>
  <c r="AM72" i="13"/>
  <c r="AH104" i="13"/>
  <c r="AN160" i="13"/>
  <c r="AM180" i="13"/>
  <c r="AI196" i="13"/>
  <c r="AM13" i="13"/>
  <c r="AL13" i="13"/>
  <c r="AP45" i="13"/>
  <c r="AM53" i="13"/>
  <c r="AK61" i="13"/>
  <c r="AL69" i="13"/>
  <c r="AL93" i="13"/>
  <c r="AN165" i="13"/>
  <c r="AO22" i="13"/>
  <c r="AP38" i="13"/>
  <c r="AL46" i="13"/>
  <c r="AK54" i="13"/>
  <c r="AJ62" i="13"/>
  <c r="AF62" i="13"/>
  <c r="AH78" i="13"/>
  <c r="AP78" i="13"/>
  <c r="AG86" i="13"/>
  <c r="AI94" i="13"/>
  <c r="AJ94" i="13"/>
  <c r="AL110" i="13"/>
  <c r="AE126" i="13"/>
  <c r="AO126" i="13"/>
  <c r="AH158" i="13"/>
  <c r="AN174" i="13"/>
  <c r="AH190" i="13"/>
  <c r="AN190" i="13"/>
  <c r="AJ47" i="13"/>
  <c r="AK71" i="13"/>
  <c r="AO95" i="13"/>
  <c r="AL24" i="13"/>
  <c r="AE32" i="13"/>
  <c r="AJ48" i="13"/>
  <c r="AJ64" i="13"/>
  <c r="AH64" i="13"/>
  <c r="AP72" i="13"/>
  <c r="AN72" i="13"/>
  <c r="AK96" i="13"/>
  <c r="AI104" i="13"/>
  <c r="AN128" i="13"/>
  <c r="AL136" i="13"/>
  <c r="AE144" i="13"/>
  <c r="AN152" i="13"/>
  <c r="AI168" i="13"/>
  <c r="AJ176" i="13"/>
  <c r="AI176" i="13"/>
  <c r="AI184" i="13"/>
  <c r="AE184" i="13"/>
  <c r="AM200" i="13"/>
  <c r="AN172" i="13"/>
  <c r="AP21" i="13"/>
  <c r="AO37" i="13"/>
  <c r="AL77" i="13"/>
  <c r="AF85" i="13"/>
  <c r="AN85" i="13"/>
  <c r="AM125" i="13"/>
  <c r="AH125" i="13"/>
  <c r="AP125" i="13"/>
  <c r="AN197" i="13"/>
  <c r="AK14" i="13"/>
  <c r="AL14" i="13"/>
  <c r="AP22" i="13"/>
  <c r="AL54" i="13"/>
  <c r="AO62" i="13"/>
  <c r="AF70" i="13"/>
  <c r="AN70" i="13"/>
  <c r="AP86" i="13"/>
  <c r="AH86" i="13"/>
  <c r="AH102" i="13"/>
  <c r="AJ102" i="13"/>
  <c r="AL118" i="13"/>
  <c r="AH126" i="13"/>
  <c r="AL142" i="13"/>
  <c r="AP158" i="13"/>
  <c r="AM182" i="13"/>
  <c r="AL190" i="13"/>
  <c r="AJ23" i="13"/>
  <c r="AN31" i="13"/>
  <c r="AJ63" i="13"/>
  <c r="AH79" i="13"/>
  <c r="AP79" i="13"/>
  <c r="AI95" i="13"/>
  <c r="AH111" i="13"/>
  <c r="AM127" i="13"/>
  <c r="AH127" i="13"/>
  <c r="AP175" i="13"/>
  <c r="AJ175" i="13"/>
  <c r="AF191" i="13"/>
  <c r="AN24" i="13"/>
  <c r="AH24" i="13"/>
  <c r="AG32" i="13"/>
  <c r="AN32" i="13"/>
  <c r="AK48" i="13"/>
  <c r="AM56" i="13"/>
  <c r="AI72" i="13"/>
  <c r="AG72" i="13"/>
  <c r="AI88" i="13"/>
  <c r="AL88" i="13"/>
  <c r="AF96" i="13"/>
  <c r="AM120" i="13"/>
  <c r="AJ136" i="13"/>
  <c r="AH136" i="13"/>
  <c r="AL160" i="13"/>
  <c r="AL176" i="13"/>
  <c r="AF184" i="13"/>
  <c r="AM192" i="13"/>
  <c r="AF17" i="13"/>
  <c r="AM17" i="13"/>
  <c r="AK25" i="13"/>
  <c r="AP33" i="13"/>
  <c r="AH33" i="13"/>
  <c r="AP41" i="13"/>
  <c r="AP49" i="13"/>
  <c r="AN49" i="13"/>
  <c r="AN57" i="13"/>
  <c r="AF65" i="13"/>
  <c r="AH65" i="13"/>
  <c r="AL73" i="13"/>
  <c r="AM81" i="13"/>
  <c r="AF81" i="13"/>
  <c r="AF89" i="13"/>
  <c r="AE97" i="13"/>
  <c r="AH97" i="13"/>
  <c r="AE105" i="13"/>
  <c r="AI113" i="13"/>
  <c r="AJ113" i="13"/>
  <c r="AK121" i="13"/>
  <c r="AF129" i="13"/>
  <c r="AP129" i="13"/>
  <c r="AE137" i="13"/>
  <c r="AJ145" i="13"/>
  <c r="AE145" i="13"/>
  <c r="AG153" i="13"/>
  <c r="AE161" i="13"/>
  <c r="AF161" i="13"/>
  <c r="AO169" i="13"/>
  <c r="AF177" i="13"/>
  <c r="AO177" i="13"/>
  <c r="AE185" i="13"/>
  <c r="AF193" i="13"/>
  <c r="AM193" i="13"/>
  <c r="AK201" i="13"/>
  <c r="AM26" i="13"/>
  <c r="AM42" i="13"/>
  <c r="AM58" i="13"/>
  <c r="AE74" i="13"/>
  <c r="AM82" i="13"/>
  <c r="AE90" i="13"/>
  <c r="AP106" i="13"/>
  <c r="AM114" i="13"/>
  <c r="AL122" i="13"/>
  <c r="AH130" i="13"/>
  <c r="AF138" i="13"/>
  <c r="AM146" i="13"/>
  <c r="AH154" i="13"/>
  <c r="AP162" i="13"/>
  <c r="AJ170" i="13"/>
  <c r="AM178" i="13"/>
  <c r="AL186" i="13"/>
  <c r="AL202" i="13"/>
  <c r="AK11" i="13"/>
  <c r="AK27" i="13"/>
  <c r="AK43" i="13"/>
  <c r="AO51" i="13"/>
  <c r="AJ59" i="13"/>
  <c r="AL67" i="13"/>
  <c r="AN75" i="13"/>
  <c r="AL83" i="13"/>
  <c r="AN91" i="13"/>
  <c r="AP107" i="13"/>
  <c r="AO115" i="13"/>
  <c r="AE123" i="13"/>
  <c r="AG131" i="13"/>
  <c r="AO131" i="13"/>
  <c r="AE147" i="13"/>
  <c r="AI147" i="13"/>
  <c r="AF163" i="13"/>
  <c r="AI163" i="13"/>
  <c r="AF179" i="13"/>
  <c r="AN179" i="13"/>
  <c r="AL195" i="13"/>
  <c r="AK195" i="13"/>
  <c r="AE20" i="13"/>
  <c r="AM20" i="13"/>
  <c r="AM28" i="13"/>
  <c r="AF28" i="13"/>
  <c r="AH28" i="13"/>
  <c r="AN28" i="13"/>
  <c r="AE28" i="13"/>
  <c r="AG28" i="13"/>
  <c r="AH36" i="13"/>
  <c r="AI44" i="13"/>
  <c r="AE60" i="13"/>
  <c r="AF60" i="13"/>
  <c r="AK60" i="13"/>
  <c r="AG60" i="13"/>
  <c r="AM60" i="13"/>
  <c r="AH60" i="13"/>
  <c r="AO68" i="13"/>
  <c r="AJ76" i="13"/>
  <c r="AG92" i="13"/>
  <c r="AI92" i="13"/>
  <c r="AP92" i="13"/>
  <c r="AN92" i="13"/>
  <c r="AH92" i="13"/>
  <c r="AF92" i="13"/>
  <c r="AK100" i="13"/>
  <c r="AG108" i="13"/>
  <c r="AP124" i="13"/>
  <c r="AL45" i="13"/>
  <c r="AF59" i="13"/>
  <c r="AK17" i="13"/>
  <c r="AE17" i="13"/>
  <c r="AP25" i="13"/>
  <c r="AJ33" i="13"/>
  <c r="AL33" i="13"/>
  <c r="AK41" i="13"/>
  <c r="AJ49" i="13"/>
  <c r="AL49" i="13"/>
  <c r="AK57" i="13"/>
  <c r="AP65" i="13"/>
  <c r="AG65" i="13"/>
  <c r="AO73" i="13"/>
  <c r="AE81" i="13"/>
  <c r="AP81" i="13"/>
  <c r="AP89" i="13"/>
  <c r="AK97" i="13"/>
  <c r="AF97" i="13"/>
  <c r="AJ105" i="13"/>
  <c r="AK113" i="13"/>
  <c r="AL113" i="13"/>
  <c r="AP121" i="13"/>
  <c r="AM129" i="13"/>
  <c r="AH129" i="13"/>
  <c r="AJ137" i="13"/>
  <c r="AP145" i="13"/>
  <c r="AL145" i="13"/>
  <c r="AH153" i="13"/>
  <c r="AL161" i="13"/>
  <c r="AM161" i="13"/>
  <c r="AJ169" i="13"/>
  <c r="AM177" i="13"/>
  <c r="AH177" i="13"/>
  <c r="AL185" i="13"/>
  <c r="AK193" i="13"/>
  <c r="AI193" i="13"/>
  <c r="AJ201" i="13"/>
  <c r="AP18" i="13"/>
  <c r="AO26" i="13"/>
  <c r="AI26" i="13"/>
  <c r="AP34" i="13"/>
  <c r="AO42" i="13"/>
  <c r="AI42" i="13"/>
  <c r="AP50" i="13"/>
  <c r="AO58" i="13"/>
  <c r="AI58" i="13"/>
  <c r="AH66" i="13"/>
  <c r="AI74" i="13"/>
  <c r="AJ74" i="13"/>
  <c r="AH82" i="13"/>
  <c r="AI90" i="13"/>
  <c r="AJ90" i="13"/>
  <c r="AI98" i="13"/>
  <c r="AO106" i="13"/>
  <c r="AH106" i="13"/>
  <c r="AP122" i="13"/>
  <c r="AJ122" i="13"/>
  <c r="AO130" i="13"/>
  <c r="AN138" i="13"/>
  <c r="AP138" i="13"/>
  <c r="AI146" i="13"/>
  <c r="AF154" i="13"/>
  <c r="AG154" i="13"/>
  <c r="AO170" i="13"/>
  <c r="AI170" i="13"/>
  <c r="AJ186" i="13"/>
  <c r="AM186" i="13"/>
  <c r="AO194" i="13"/>
  <c r="AI202" i="13"/>
  <c r="AP202" i="13"/>
  <c r="AN11" i="13"/>
  <c r="AN27" i="13"/>
  <c r="AJ35" i="13"/>
  <c r="AL35" i="13"/>
  <c r="AF43" i="13"/>
  <c r="AJ51" i="13"/>
  <c r="AL51" i="13"/>
  <c r="AP59" i="13"/>
  <c r="AG67" i="13"/>
  <c r="AO75" i="13"/>
  <c r="AG83" i="13"/>
  <c r="AO91" i="13"/>
  <c r="AG99" i="13"/>
  <c r="AH107" i="13"/>
  <c r="AH115" i="13"/>
  <c r="AI123" i="13"/>
  <c r="AK131" i="13"/>
  <c r="AJ131" i="13"/>
  <c r="AL147" i="13"/>
  <c r="AG147" i="13"/>
  <c r="AM163" i="13"/>
  <c r="AG163" i="13"/>
  <c r="AO179" i="13"/>
  <c r="AG179" i="13"/>
  <c r="AO195" i="13"/>
  <c r="AJ195" i="13"/>
  <c r="AF12" i="13"/>
  <c r="AE12" i="13"/>
  <c r="AG12" i="13"/>
  <c r="AG36" i="13"/>
  <c r="AP44" i="13"/>
  <c r="AG68" i="13"/>
  <c r="AO76" i="13"/>
  <c r="AL108" i="13"/>
  <c r="AL29" i="13"/>
  <c r="AF61" i="13"/>
  <c r="AN61" i="13"/>
  <c r="AF202" i="13"/>
  <c r="AK29" i="13"/>
  <c r="AI29" i="13"/>
  <c r="AE29" i="13"/>
  <c r="AM29" i="13"/>
  <c r="AP17" i="13"/>
  <c r="AH17" i="13"/>
  <c r="AN33" i="13"/>
  <c r="AF33" i="13"/>
  <c r="AH49" i="13"/>
  <c r="AG49" i="13"/>
  <c r="AN65" i="13"/>
  <c r="AK81" i="13"/>
  <c r="AN81" i="13"/>
  <c r="AM97" i="13"/>
  <c r="AP113" i="13"/>
  <c r="AO129" i="13"/>
  <c r="AK145" i="13"/>
  <c r="AK161" i="13"/>
  <c r="AO161" i="13"/>
  <c r="AG177" i="13"/>
  <c r="AN177" i="13"/>
  <c r="AJ193" i="13"/>
  <c r="AE193" i="13"/>
  <c r="AH18" i="13"/>
  <c r="AG26" i="13"/>
  <c r="AE26" i="13"/>
  <c r="AH34" i="13"/>
  <c r="AG42" i="13"/>
  <c r="AE42" i="13"/>
  <c r="AH50" i="13"/>
  <c r="AG58" i="13"/>
  <c r="AE58" i="13"/>
  <c r="AF66" i="13"/>
  <c r="AO74" i="13"/>
  <c r="AK74" i="13"/>
  <c r="AF82" i="13"/>
  <c r="AO90" i="13"/>
  <c r="AK90" i="13"/>
  <c r="AO98" i="13"/>
  <c r="AK106" i="13"/>
  <c r="AM106" i="13"/>
  <c r="AN122" i="13"/>
  <c r="AM122" i="13"/>
  <c r="AK130" i="13"/>
  <c r="AL138" i="13"/>
  <c r="AE138" i="13"/>
  <c r="AP154" i="13"/>
  <c r="AE154" i="13"/>
  <c r="AL162" i="13"/>
  <c r="AH170" i="13"/>
  <c r="AK170" i="13"/>
  <c r="AP178" i="13"/>
  <c r="AI186" i="13"/>
  <c r="AK186" i="13"/>
  <c r="AJ202" i="13"/>
  <c r="AK202" i="13"/>
  <c r="AG11" i="13"/>
  <c r="AJ11" i="13"/>
  <c r="AG27" i="13"/>
  <c r="AJ27" i="13"/>
  <c r="AG43" i="13"/>
  <c r="AJ43" i="13"/>
  <c r="AG51" i="13"/>
  <c r="AM59" i="13"/>
  <c r="AI59" i="13"/>
  <c r="AM75" i="13"/>
  <c r="AL75" i="13"/>
  <c r="AM91" i="13"/>
  <c r="AL91" i="13"/>
  <c r="AL99" i="13"/>
  <c r="AM107" i="13"/>
  <c r="AN107" i="13"/>
  <c r="AI115" i="13"/>
  <c r="AP123" i="13"/>
  <c r="AL123" i="13"/>
  <c r="AP131" i="13"/>
  <c r="AK147" i="13"/>
  <c r="AE163" i="13"/>
  <c r="AM179" i="13"/>
  <c r="AP195" i="13"/>
  <c r="AJ20" i="13"/>
  <c r="AI20" i="13"/>
  <c r="AO20" i="13"/>
  <c r="AK52" i="13"/>
  <c r="AP52" i="13"/>
  <c r="AL52" i="13"/>
  <c r="AI52" i="13"/>
  <c r="AJ52" i="13"/>
  <c r="AO52" i="13"/>
  <c r="AN84" i="13"/>
  <c r="AJ84" i="13"/>
  <c r="AP84" i="13"/>
  <c r="AI84" i="13"/>
  <c r="AH84" i="13"/>
  <c r="AF84" i="13"/>
  <c r="AE116" i="13"/>
  <c r="AJ116" i="13"/>
  <c r="AF116" i="13"/>
  <c r="AK116" i="13"/>
  <c r="AN116" i="13"/>
  <c r="AP116" i="13"/>
  <c r="AP140" i="13"/>
  <c r="AF45" i="13"/>
  <c r="AN45" i="13"/>
  <c r="AJ17" i="13"/>
  <c r="AL17" i="13"/>
  <c r="AN25" i="13"/>
  <c r="AI33" i="13"/>
  <c r="AK33" i="13"/>
  <c r="AJ41" i="13"/>
  <c r="AI49" i="13"/>
  <c r="AK49" i="13"/>
  <c r="AJ57" i="13"/>
  <c r="AE65" i="13"/>
  <c r="AJ65" i="13"/>
  <c r="AG73" i="13"/>
  <c r="AI81" i="13"/>
  <c r="AJ81" i="13"/>
  <c r="AE89" i="13"/>
  <c r="AI97" i="13"/>
  <c r="AP97" i="13"/>
  <c r="AI105" i="13"/>
  <c r="AH113" i="13"/>
  <c r="AG113" i="13"/>
  <c r="AN121" i="13"/>
  <c r="AE129" i="13"/>
  <c r="AG129" i="13"/>
  <c r="AI137" i="13"/>
  <c r="AH145" i="13"/>
  <c r="AI145" i="13"/>
  <c r="AO153" i="13"/>
  <c r="AJ161" i="13"/>
  <c r="AI161" i="13"/>
  <c r="AH169" i="13"/>
  <c r="AE177" i="13"/>
  <c r="AI177" i="13"/>
  <c r="AG185" i="13"/>
  <c r="AP193" i="13"/>
  <c r="AH193" i="13"/>
  <c r="AM201" i="13"/>
  <c r="AL26" i="13"/>
  <c r="AP26" i="13"/>
  <c r="AO34" i="13"/>
  <c r="AK42" i="13"/>
  <c r="AP42" i="13"/>
  <c r="AK58" i="13"/>
  <c r="AP58" i="13"/>
  <c r="AN74" i="13"/>
  <c r="AH74" i="13"/>
  <c r="AN90" i="13"/>
  <c r="AH90" i="13"/>
  <c r="AG106" i="13"/>
  <c r="AN106" i="13"/>
  <c r="AJ114" i="13"/>
  <c r="AH122" i="13"/>
  <c r="AI122" i="13"/>
  <c r="AJ138" i="13"/>
  <c r="AM138" i="13"/>
  <c r="AN154" i="13"/>
  <c r="AM154" i="13"/>
  <c r="AG170" i="13"/>
  <c r="AE170" i="13"/>
  <c r="AN178" i="13"/>
  <c r="AG186" i="13"/>
  <c r="AP186" i="13"/>
  <c r="AH202" i="13"/>
  <c r="AM202" i="13"/>
  <c r="AM11" i="13"/>
  <c r="AF11" i="13"/>
  <c r="AM27" i="13"/>
  <c r="AF27" i="13"/>
  <c r="AM43" i="13"/>
  <c r="AP43" i="13"/>
  <c r="AE59" i="13"/>
  <c r="AN59" i="13"/>
  <c r="AE75" i="13"/>
  <c r="AG75" i="13"/>
  <c r="AE91" i="13"/>
  <c r="AG91" i="13"/>
  <c r="AJ99" i="13"/>
  <c r="AE107" i="13"/>
  <c r="AF107" i="13"/>
  <c r="AH123" i="13"/>
  <c r="AG123" i="13"/>
  <c r="AH131" i="13"/>
  <c r="AE139" i="13"/>
  <c r="AF139" i="13"/>
  <c r="AJ147" i="13"/>
  <c r="AF155" i="13"/>
  <c r="AH155" i="13"/>
  <c r="AO163" i="13"/>
  <c r="AP171" i="13"/>
  <c r="AJ171" i="13"/>
  <c r="AE179" i="13"/>
  <c r="AO187" i="13"/>
  <c r="AK187" i="13"/>
  <c r="AG195" i="13"/>
  <c r="AM12" i="13"/>
  <c r="AG20" i="13"/>
  <c r="AK28" i="13"/>
  <c r="AE52" i="13"/>
  <c r="AL60" i="13"/>
  <c r="AO84" i="13"/>
  <c r="AO92" i="13"/>
  <c r="AM116" i="13"/>
  <c r="AL140" i="13"/>
  <c r="AF29" i="13"/>
  <c r="AN29" i="13"/>
  <c r="AG45" i="13"/>
  <c r="AH61" i="13"/>
  <c r="AP61" i="13"/>
  <c r="AK65" i="13"/>
  <c r="AN145" i="13"/>
  <c r="AG18" i="13"/>
  <c r="AN26" i="13"/>
  <c r="AH26" i="13"/>
  <c r="AN42" i="13"/>
  <c r="AH42" i="13"/>
  <c r="AN58" i="13"/>
  <c r="AH58" i="13"/>
  <c r="AG74" i="13"/>
  <c r="AF74" i="13"/>
  <c r="AG90" i="13"/>
  <c r="AF90" i="13"/>
  <c r="AF106" i="13"/>
  <c r="AE106" i="13"/>
  <c r="AO122" i="13"/>
  <c r="AE122" i="13"/>
  <c r="AI138" i="13"/>
  <c r="AK138" i="13"/>
  <c r="AL154" i="13"/>
  <c r="AK154" i="13"/>
  <c r="AF170" i="13"/>
  <c r="AM170" i="13"/>
  <c r="AH186" i="13"/>
  <c r="AE186" i="13"/>
  <c r="AO202" i="13"/>
  <c r="AE202" i="13"/>
  <c r="AE11" i="13"/>
  <c r="AI11" i="13"/>
  <c r="AE27" i="13"/>
  <c r="AI27" i="13"/>
  <c r="AE43" i="13"/>
  <c r="AI43" i="13"/>
  <c r="AL59" i="13"/>
  <c r="AG59" i="13"/>
  <c r="AF75" i="13"/>
  <c r="AJ75" i="13"/>
  <c r="AF91" i="13"/>
  <c r="AJ91" i="13"/>
  <c r="AI107" i="13"/>
  <c r="AO107" i="13"/>
  <c r="AN123" i="13"/>
  <c r="AK123" i="13"/>
  <c r="AM44" i="13"/>
  <c r="AF44" i="13"/>
  <c r="AH44" i="13"/>
  <c r="AN44" i="13"/>
  <c r="AE44" i="13"/>
  <c r="AG44" i="13"/>
  <c r="AL76" i="13"/>
  <c r="AK76" i="13"/>
  <c r="AG76" i="13"/>
  <c r="AE76" i="13"/>
  <c r="AI76" i="13"/>
  <c r="AF76" i="13"/>
  <c r="AE108" i="13"/>
  <c r="AF108" i="13"/>
  <c r="AJ108" i="13"/>
  <c r="AP108" i="13"/>
  <c r="AN108" i="13"/>
  <c r="AK108" i="13"/>
  <c r="AO29" i="13"/>
  <c r="AF49" i="13"/>
  <c r="AJ97" i="13"/>
  <c r="AN113" i="13"/>
  <c r="AP161" i="13"/>
  <c r="AL177" i="13"/>
  <c r="AE25" i="13"/>
  <c r="AE41" i="13"/>
  <c r="AE57" i="13"/>
  <c r="AK73" i="13"/>
  <c r="AO89" i="13"/>
  <c r="AN105" i="13"/>
  <c r="AJ121" i="13"/>
  <c r="AM121" i="13"/>
  <c r="AN137" i="13"/>
  <c r="AK153" i="13"/>
  <c r="AE169" i="13"/>
  <c r="AO185" i="13"/>
  <c r="AI201" i="13"/>
  <c r="AJ26" i="13"/>
  <c r="AJ42" i="13"/>
  <c r="AJ58" i="13"/>
  <c r="AN66" i="13"/>
  <c r="AP74" i="13"/>
  <c r="AN82" i="13"/>
  <c r="AP90" i="13"/>
  <c r="AL106" i="13"/>
  <c r="AP114" i="13"/>
  <c r="AK122" i="13"/>
  <c r="AO138" i="13"/>
  <c r="AP146" i="13"/>
  <c r="AJ154" i="13"/>
  <c r="AH162" i="13"/>
  <c r="AO162" i="13"/>
  <c r="AP170" i="13"/>
  <c r="AF186" i="13"/>
  <c r="AG202" i="13"/>
  <c r="AH11" i="13"/>
  <c r="AO11" i="13"/>
  <c r="AP27" i="13"/>
  <c r="AO27" i="13"/>
  <c r="AG35" i="13"/>
  <c r="AO43" i="13"/>
  <c r="AN43" i="13"/>
  <c r="AO59" i="13"/>
  <c r="AH59" i="13"/>
  <c r="AK75" i="13"/>
  <c r="AH75" i="13"/>
  <c r="AK91" i="13"/>
  <c r="AH91" i="13"/>
  <c r="AL107" i="13"/>
  <c r="AJ107" i="13"/>
  <c r="AJ123" i="13"/>
  <c r="AO123" i="13"/>
  <c r="AF131" i="13"/>
  <c r="AK139" i="13"/>
  <c r="AH147" i="13"/>
  <c r="AM155" i="13"/>
  <c r="AK163" i="13"/>
  <c r="AN171" i="13"/>
  <c r="AL179" i="13"/>
  <c r="AI187" i="13"/>
  <c r="AE195" i="13"/>
  <c r="AP12" i="13"/>
  <c r="AN20" i="13"/>
  <c r="AP28" i="13"/>
  <c r="AL44" i="13"/>
  <c r="AG52" i="13"/>
  <c r="AJ60" i="13"/>
  <c r="AH76" i="13"/>
  <c r="AM84" i="13"/>
  <c r="AM108" i="13"/>
  <c r="AH116" i="13"/>
  <c r="AJ132" i="13"/>
  <c r="AG29" i="13"/>
  <c r="AH29" i="13"/>
  <c r="AP29" i="13"/>
  <c r="AG61" i="13"/>
  <c r="AE61" i="13"/>
  <c r="AM61" i="13"/>
  <c r="AO61" i="13"/>
  <c r="AI61" i="13"/>
  <c r="AJ61" i="13"/>
  <c r="AK26" i="13"/>
  <c r="AL74" i="13"/>
  <c r="AH43" i="13"/>
  <c r="AL81" i="13"/>
  <c r="AL121" i="13"/>
  <c r="AM18" i="13"/>
  <c r="AM50" i="13"/>
  <c r="AK98" i="13"/>
  <c r="AP130" i="13"/>
  <c r="AN146" i="13"/>
  <c r="AH35" i="13"/>
  <c r="AH51" i="13"/>
  <c r="AP99" i="13"/>
  <c r="AI131" i="13"/>
  <c r="AF147" i="13"/>
  <c r="AH163" i="13"/>
  <c r="AP179" i="13"/>
  <c r="AH195" i="13"/>
  <c r="AF20" i="13"/>
  <c r="AK36" i="13"/>
  <c r="AP36" i="13"/>
  <c r="AJ36" i="13"/>
  <c r="AI36" i="13"/>
  <c r="AL36" i="13"/>
  <c r="AO36" i="13"/>
  <c r="AJ44" i="13"/>
  <c r="AN52" i="13"/>
  <c r="AP68" i="13"/>
  <c r="AI68" i="13"/>
  <c r="AH68" i="13"/>
  <c r="AN68" i="13"/>
  <c r="AF68" i="13"/>
  <c r="AJ68" i="13"/>
  <c r="AP76" i="13"/>
  <c r="AE84" i="13"/>
  <c r="AM100" i="13"/>
  <c r="AH100" i="13"/>
  <c r="AG100" i="13"/>
  <c r="AL100" i="13"/>
  <c r="AI100" i="13"/>
  <c r="AP100" i="13"/>
  <c r="AH108" i="13"/>
  <c r="AO116" i="13"/>
  <c r="AI132" i="13"/>
  <c r="AO132" i="13"/>
  <c r="AL132" i="13"/>
  <c r="AI45" i="13"/>
  <c r="AM45" i="13"/>
  <c r="AO45" i="13"/>
  <c r="AK45" i="13"/>
  <c r="AJ45" i="13"/>
  <c r="AN124" i="13"/>
  <c r="AF124" i="13"/>
  <c r="AE132" i="13"/>
  <c r="AE140" i="13"/>
  <c r="AH140" i="13"/>
  <c r="AO148" i="13"/>
  <c r="AK156" i="13"/>
  <c r="AG156" i="13"/>
  <c r="AM164" i="13"/>
  <c r="AE172" i="13"/>
  <c r="AO172" i="13"/>
  <c r="AF180" i="13"/>
  <c r="AP188" i="13"/>
  <c r="AI188" i="13"/>
  <c r="AE196" i="13"/>
  <c r="AM21" i="13"/>
  <c r="AM37" i="13"/>
  <c r="AI133" i="13"/>
  <c r="AN133" i="13"/>
  <c r="AL141" i="13"/>
  <c r="AF149" i="13"/>
  <c r="AO149" i="13"/>
  <c r="AL157" i="13"/>
  <c r="AH165" i="13"/>
  <c r="AK165" i="13"/>
  <c r="AO173" i="13"/>
  <c r="AJ181" i="13"/>
  <c r="AE181" i="13"/>
  <c r="AN189" i="13"/>
  <c r="AP197" i="13"/>
  <c r="AJ197" i="13"/>
  <c r="AI14" i="13"/>
  <c r="AE30" i="13"/>
  <c r="AM126" i="13"/>
  <c r="AO134" i="13"/>
  <c r="AH142" i="13"/>
  <c r="AI142" i="13"/>
  <c r="AE150" i="13"/>
  <c r="AM158" i="13"/>
  <c r="AE158" i="13"/>
  <c r="AH166" i="13"/>
  <c r="AK174" i="13"/>
  <c r="AJ174" i="13"/>
  <c r="AP182" i="13"/>
  <c r="AE190" i="13"/>
  <c r="AK190" i="13"/>
  <c r="AK198" i="13"/>
  <c r="AO15" i="13"/>
  <c r="AP23" i="13"/>
  <c r="AI23" i="13"/>
  <c r="AM31" i="13"/>
  <c r="AE39" i="13"/>
  <c r="AI39" i="13"/>
  <c r="AM47" i="13"/>
  <c r="AE55" i="13"/>
  <c r="AI55" i="13"/>
  <c r="AM63" i="13"/>
  <c r="AF71" i="13"/>
  <c r="AJ71" i="13"/>
  <c r="AF79" i="13"/>
  <c r="AP87" i="13"/>
  <c r="AM87" i="13"/>
  <c r="AK95" i="13"/>
  <c r="AJ111" i="13"/>
  <c r="AI119" i="13"/>
  <c r="AK119" i="13"/>
  <c r="AJ135" i="13"/>
  <c r="AG135" i="13"/>
  <c r="AK143" i="13"/>
  <c r="AG151" i="13"/>
  <c r="AH151" i="13"/>
  <c r="AE159" i="13"/>
  <c r="AG167" i="13"/>
  <c r="AK167" i="13"/>
  <c r="AG183" i="13"/>
  <c r="AL183" i="13"/>
  <c r="AH199" i="13"/>
  <c r="AN199" i="13"/>
  <c r="AG16" i="13"/>
  <c r="AE16" i="13"/>
  <c r="AI32" i="13"/>
  <c r="AJ32" i="13"/>
  <c r="AK64" i="13"/>
  <c r="AO72" i="13"/>
  <c r="AJ80" i="13"/>
  <c r="AN80" i="13"/>
  <c r="AH88" i="13"/>
  <c r="AN96" i="13"/>
  <c r="AH96" i="13"/>
  <c r="AF112" i="13"/>
  <c r="AO112" i="13"/>
  <c r="AH120" i="13"/>
  <c r="AL124" i="13"/>
  <c r="AE124" i="13"/>
  <c r="AG148" i="13"/>
  <c r="AM156" i="13"/>
  <c r="AH156" i="13"/>
  <c r="AH172" i="13"/>
  <c r="AM188" i="13"/>
  <c r="AH196" i="13"/>
  <c r="AO21" i="13"/>
  <c r="AK109" i="13"/>
  <c r="AM117" i="13"/>
  <c r="AE125" i="13"/>
  <c r="AG133" i="13"/>
  <c r="AM133" i="13"/>
  <c r="AO141" i="13"/>
  <c r="AE149" i="13"/>
  <c r="AH149" i="13"/>
  <c r="AJ157" i="13"/>
  <c r="AG165" i="13"/>
  <c r="AP165" i="13"/>
  <c r="AG173" i="13"/>
  <c r="AH181" i="13"/>
  <c r="AL181" i="13"/>
  <c r="AF189" i="13"/>
  <c r="AI197" i="13"/>
  <c r="AO197" i="13"/>
  <c r="AK22" i="13"/>
  <c r="AO46" i="13"/>
  <c r="AO54" i="13"/>
  <c r="AG62" i="13"/>
  <c r="AO70" i="13"/>
  <c r="AM86" i="13"/>
  <c r="AI110" i="13"/>
  <c r="AG126" i="13"/>
  <c r="AM134" i="13"/>
  <c r="AF142" i="13"/>
  <c r="AM142" i="13"/>
  <c r="AO150" i="13"/>
  <c r="AJ158" i="13"/>
  <c r="AN158" i="13"/>
  <c r="AF166" i="13"/>
  <c r="AH174" i="13"/>
  <c r="AI174" i="13"/>
  <c r="AN182" i="13"/>
  <c r="AM190" i="13"/>
  <c r="AP190" i="13"/>
  <c r="AJ198" i="13"/>
  <c r="AG23" i="13"/>
  <c r="AL39" i="13"/>
  <c r="AG39" i="13"/>
  <c r="AL55" i="13"/>
  <c r="AG55" i="13"/>
  <c r="AP71" i="13"/>
  <c r="AM71" i="13"/>
  <c r="AN87" i="13"/>
  <c r="AK87" i="13"/>
  <c r="AF119" i="13"/>
  <c r="AH119" i="13"/>
  <c r="AE127" i="13"/>
  <c r="AP135" i="13"/>
  <c r="AO135" i="13"/>
  <c r="AE151" i="13"/>
  <c r="AI151" i="13"/>
  <c r="AK159" i="13"/>
  <c r="AF167" i="13"/>
  <c r="AP167" i="13"/>
  <c r="AI175" i="13"/>
  <c r="AP183" i="13"/>
  <c r="AI183" i="13"/>
  <c r="AG199" i="13"/>
  <c r="AF199" i="13"/>
  <c r="AN16" i="13"/>
  <c r="AH16" i="13"/>
  <c r="AP32" i="13"/>
  <c r="AK32" i="13"/>
  <c r="AL40" i="13"/>
  <c r="AN64" i="13"/>
  <c r="AJ72" i="13"/>
  <c r="AG80" i="13"/>
  <c r="AI96" i="13"/>
  <c r="AK128" i="13"/>
  <c r="AP144" i="13"/>
  <c r="AI144" i="13"/>
  <c r="AF152" i="13"/>
  <c r="AK168" i="13"/>
  <c r="AH184" i="13"/>
  <c r="AP200" i="13"/>
  <c r="AI77" i="13"/>
  <c r="AI93" i="13"/>
  <c r="AO125" i="13"/>
  <c r="AJ141" i="13"/>
  <c r="AI157" i="13"/>
  <c r="AM173" i="13"/>
  <c r="AK189" i="13"/>
  <c r="AH14" i="13"/>
  <c r="AN38" i="13"/>
  <c r="AG54" i="13"/>
  <c r="AG70" i="13"/>
  <c r="AL86" i="13"/>
  <c r="AK126" i="13"/>
  <c r="AG134" i="13"/>
  <c r="AP142" i="13"/>
  <c r="AE142" i="13"/>
  <c r="AH150" i="13"/>
  <c r="AI158" i="13"/>
  <c r="AL158" i="13"/>
  <c r="AP166" i="13"/>
  <c r="AG174" i="13"/>
  <c r="AO174" i="13"/>
  <c r="AL182" i="13"/>
  <c r="AG190" i="13"/>
  <c r="AO190" i="13"/>
  <c r="AO198" i="13"/>
  <c r="AM23" i="13"/>
  <c r="AH39" i="13"/>
  <c r="AM39" i="13"/>
  <c r="AH55" i="13"/>
  <c r="AM55" i="13"/>
  <c r="AI71" i="13"/>
  <c r="AE71" i="13"/>
  <c r="AO87" i="13"/>
  <c r="AF87" i="13"/>
  <c r="AM119" i="13"/>
  <c r="AN119" i="13"/>
  <c r="AO127" i="13"/>
  <c r="AH135" i="13"/>
  <c r="AL135" i="13"/>
  <c r="AL151" i="13"/>
  <c r="AF151" i="13"/>
  <c r="AO167" i="13"/>
  <c r="AH167" i="13"/>
  <c r="AO175" i="13"/>
  <c r="AH183" i="13"/>
  <c r="AJ183" i="13"/>
  <c r="AK191" i="13"/>
  <c r="AJ199" i="13"/>
  <c r="AK199" i="13"/>
  <c r="AJ16" i="13"/>
  <c r="AO16" i="13"/>
  <c r="AH32" i="13"/>
  <c r="AM32" i="13"/>
  <c r="AL64" i="13"/>
  <c r="AP88" i="13"/>
  <c r="AP96" i="13"/>
  <c r="AK112" i="13"/>
  <c r="AO120" i="13"/>
  <c r="AL128" i="13"/>
  <c r="AO128" i="13"/>
  <c r="AG144" i="13"/>
  <c r="AH192" i="13"/>
  <c r="AL200" i="13"/>
  <c r="AJ124" i="13"/>
  <c r="AN132" i="13"/>
  <c r="AK148" i="13"/>
  <c r="AK164" i="13"/>
  <c r="AE180" i="13"/>
  <c r="AL196" i="13"/>
  <c r="AI109" i="13"/>
  <c r="AO133" i="13"/>
  <c r="AG141" i="13"/>
  <c r="AP141" i="13"/>
  <c r="AL149" i="13"/>
  <c r="AN157" i="13"/>
  <c r="AG157" i="13"/>
  <c r="AF165" i="13"/>
  <c r="AP173" i="13"/>
  <c r="AE173" i="13"/>
  <c r="AI181" i="13"/>
  <c r="AP189" i="13"/>
  <c r="AJ189" i="13"/>
  <c r="AF197" i="13"/>
  <c r="AI22" i="13"/>
  <c r="AI38" i="13"/>
  <c r="AM62" i="13"/>
  <c r="AE86" i="13"/>
  <c r="AI102" i="13"/>
  <c r="AI118" i="13"/>
  <c r="AF134" i="13"/>
  <c r="AE134" i="13"/>
  <c r="AN142" i="13"/>
  <c r="AK150" i="13"/>
  <c r="AG150" i="13"/>
  <c r="AO158" i="13"/>
  <c r="AJ166" i="13"/>
  <c r="AK166" i="13"/>
  <c r="AF174" i="13"/>
  <c r="AO182" i="13"/>
  <c r="AJ182" i="13"/>
  <c r="AI190" i="13"/>
  <c r="AL198" i="13"/>
  <c r="AP198" i="13"/>
  <c r="AH15" i="13"/>
  <c r="AF31" i="13"/>
  <c r="AK39" i="13"/>
  <c r="AN47" i="13"/>
  <c r="AK55" i="13"/>
  <c r="AL63" i="13"/>
  <c r="AN71" i="13"/>
  <c r="AJ79" i="13"/>
  <c r="AL87" i="13"/>
  <c r="AJ95" i="13"/>
  <c r="AE111" i="13"/>
  <c r="AE119" i="13"/>
  <c r="AG127" i="13"/>
  <c r="AL127" i="13"/>
  <c r="AI135" i="13"/>
  <c r="AG143" i="13"/>
  <c r="AI143" i="13"/>
  <c r="AK151" i="13"/>
  <c r="AG159" i="13"/>
  <c r="AM167" i="13"/>
  <c r="AL175" i="13"/>
  <c r="AN183" i="13"/>
  <c r="AE191" i="13"/>
  <c r="AL199" i="13"/>
  <c r="AE148" i="13"/>
  <c r="AM148" i="13"/>
  <c r="AE164" i="13"/>
  <c r="AG164" i="13"/>
  <c r="AJ172" i="13"/>
  <c r="AK180" i="13"/>
  <c r="AO180" i="13"/>
  <c r="AM196" i="13"/>
  <c r="AK196" i="13"/>
  <c r="AO77" i="13"/>
  <c r="AO93" i="13"/>
  <c r="AM109" i="13"/>
  <c r="AN109" i="13"/>
  <c r="AI125" i="13"/>
  <c r="AG125" i="13"/>
  <c r="AM141" i="13"/>
  <c r="AH141" i="13"/>
  <c r="AF157" i="13"/>
  <c r="AP157" i="13"/>
  <c r="AH173" i="13"/>
  <c r="AL173" i="13"/>
  <c r="AE189" i="13"/>
  <c r="AI189" i="13"/>
  <c r="AG22" i="13"/>
  <c r="AE38" i="13"/>
  <c r="AF38" i="13"/>
  <c r="AM54" i="13"/>
  <c r="AN54" i="13"/>
  <c r="AM70" i="13"/>
  <c r="AF86" i="13"/>
  <c r="AN102" i="13"/>
  <c r="AK102" i="13"/>
  <c r="AN118" i="13"/>
  <c r="AP134" i="13"/>
  <c r="AL134" i="13"/>
  <c r="AM150" i="13"/>
  <c r="AF150" i="13"/>
  <c r="AI166" i="13"/>
  <c r="AN166" i="13"/>
  <c r="AH182" i="13"/>
  <c r="AI182" i="13"/>
  <c r="AE198" i="13"/>
  <c r="AG198" i="13"/>
  <c r="AP39" i="13"/>
  <c r="AF55" i="13"/>
  <c r="AO71" i="13"/>
  <c r="AG87" i="13"/>
  <c r="AO119" i="13"/>
  <c r="AN135" i="13"/>
  <c r="AE143" i="13"/>
  <c r="AN143" i="13"/>
  <c r="AF159" i="13"/>
  <c r="AH159" i="13"/>
  <c r="AH175" i="13"/>
  <c r="AK175" i="13"/>
  <c r="AI191" i="13"/>
  <c r="AO64" i="13"/>
  <c r="AH80" i="13"/>
  <c r="AN88" i="13"/>
  <c r="AJ104" i="13"/>
  <c r="AG104" i="13"/>
  <c r="AJ112" i="13"/>
  <c r="AL120" i="13"/>
  <c r="AO184" i="13"/>
  <c r="AL184" i="13"/>
  <c r="AK200" i="13"/>
  <c r="AM77" i="13"/>
  <c r="AM93" i="13"/>
  <c r="AE109" i="13"/>
  <c r="AK125" i="13"/>
  <c r="AE141" i="13"/>
  <c r="AN141" i="13"/>
  <c r="AM157" i="13"/>
  <c r="AO157" i="13"/>
  <c r="AI173" i="13"/>
  <c r="AK173" i="13"/>
  <c r="AO189" i="13"/>
  <c r="AM189" i="13"/>
  <c r="AK38" i="13"/>
  <c r="AI54" i="13"/>
  <c r="AK70" i="13"/>
  <c r="AI86" i="13"/>
  <c r="AK86" i="13"/>
  <c r="AO102" i="13"/>
  <c r="AO118" i="13"/>
  <c r="AH134" i="13"/>
  <c r="AJ134" i="13"/>
  <c r="AL150" i="13"/>
  <c r="AP150" i="13"/>
  <c r="AM166" i="13"/>
  <c r="AL166" i="13"/>
  <c r="AG182" i="13"/>
  <c r="AE182" i="13"/>
  <c r="AH198" i="13"/>
  <c r="AI198" i="13"/>
  <c r="AI127" i="13"/>
  <c r="AK127" i="13"/>
  <c r="AO143" i="13"/>
  <c r="AI159" i="13"/>
  <c r="AO159" i="13"/>
  <c r="AL191" i="13"/>
  <c r="AG88" i="13"/>
  <c r="AG120" i="13"/>
  <c r="AG152" i="13"/>
  <c r="AO152" i="13"/>
  <c r="AP168" i="13"/>
  <c r="AJ168" i="13"/>
  <c r="AP184" i="13"/>
  <c r="AI200" i="13"/>
  <c r="AG200" i="13"/>
  <c r="AH180" i="13"/>
  <c r="AE77" i="13"/>
  <c r="AE93" i="13"/>
  <c r="AO109" i="13"/>
  <c r="AI141" i="13"/>
  <c r="AE157" i="13"/>
  <c r="AN173" i="13"/>
  <c r="AG189" i="13"/>
  <c r="AH38" i="13"/>
  <c r="AE54" i="13"/>
  <c r="AH70" i="13"/>
  <c r="AO86" i="13"/>
  <c r="AM102" i="13"/>
  <c r="AM118" i="13"/>
  <c r="AN134" i="13"/>
  <c r="AJ150" i="13"/>
  <c r="AO166" i="13"/>
  <c r="AF182" i="13"/>
  <c r="AF198" i="13"/>
  <c r="AN127" i="13"/>
  <c r="AL143" i="13"/>
  <c r="AM159" i="13"/>
  <c r="AF175" i="13"/>
  <c r="AG191" i="13"/>
  <c r="AF200" i="13"/>
  <c r="P5" i="13"/>
  <c r="Q5" i="13"/>
  <c r="P7" i="13"/>
  <c r="Q3" i="13"/>
  <c r="P6" i="13"/>
  <c r="Q8" i="13"/>
  <c r="P3" i="13"/>
  <c r="Q4" i="13"/>
  <c r="Q7" i="13"/>
  <c r="Q6" i="13"/>
  <c r="P4" i="13"/>
  <c r="P8" i="13"/>
  <c r="G1" i="1" l="1"/>
  <c r="AP10" i="13"/>
  <c r="AO10" i="13"/>
  <c r="J1" i="1"/>
  <c r="AG10" i="13"/>
  <c r="F1" i="1"/>
  <c r="AI101" i="13"/>
  <c r="I1" i="1"/>
  <c r="AK103" i="13"/>
  <c r="AP101" i="13"/>
  <c r="AL101" i="13"/>
  <c r="AJ101" i="13"/>
  <c r="AG101" i="13"/>
  <c r="AE101" i="13"/>
  <c r="AR118" i="2" s="1"/>
  <c r="AS118" i="2" s="1"/>
  <c r="AN101" i="13"/>
  <c r="AF101" i="13"/>
  <c r="AO101" i="13"/>
  <c r="AK101" i="13"/>
  <c r="AM101" i="13"/>
  <c r="AH101" i="13"/>
  <c r="AN103" i="13"/>
  <c r="AP103" i="13"/>
  <c r="AL103" i="13"/>
  <c r="AG103" i="13"/>
  <c r="AF103" i="13"/>
  <c r="AH103" i="13"/>
  <c r="AO103" i="13"/>
  <c r="AM103" i="13"/>
  <c r="AE103" i="13"/>
  <c r="AI103" i="13"/>
  <c r="AJ103" i="13"/>
  <c r="AE10" i="13"/>
  <c r="AI10" i="13"/>
  <c r="AF10" i="13"/>
  <c r="AE3" i="13"/>
  <c r="AR10" i="13"/>
  <c r="AK9" i="13"/>
  <c r="AL10" i="13"/>
  <c r="AM10" i="13"/>
  <c r="AK10" i="13"/>
  <c r="AH10" i="13"/>
  <c r="AJ10" i="13"/>
  <c r="AM9" i="13"/>
  <c r="AR27" i="2"/>
  <c r="AS27" i="2" s="1"/>
  <c r="AO9" i="13"/>
  <c r="AG9" i="13"/>
  <c r="AN9" i="13"/>
  <c r="AL9" i="13"/>
  <c r="AE9" i="13"/>
  <c r="AH9" i="13"/>
  <c r="AI9" i="13"/>
  <c r="AP9" i="13"/>
  <c r="AF9" i="13"/>
  <c r="AJ9" i="13"/>
  <c r="AJ5" i="13"/>
  <c r="AJ3" i="13"/>
  <c r="AE7" i="13"/>
  <c r="AN5" i="13"/>
  <c r="AO3" i="13"/>
  <c r="AG3" i="13"/>
  <c r="AI5" i="13"/>
  <c r="AF5" i="13"/>
  <c r="AM5" i="13"/>
  <c r="AE5" i="13"/>
  <c r="AK5" i="13"/>
  <c r="AE6" i="13"/>
  <c r="AO5" i="13"/>
  <c r="AG5" i="13"/>
  <c r="AP5" i="13"/>
  <c r="AL5" i="13"/>
  <c r="AH5" i="13"/>
  <c r="AM3" i="13"/>
  <c r="AN3" i="13"/>
  <c r="AL3" i="13"/>
  <c r="AF3" i="13"/>
  <c r="AK3" i="13"/>
  <c r="AI3" i="13"/>
  <c r="AJ7" i="13"/>
  <c r="AP3" i="13"/>
  <c r="AH3" i="13"/>
  <c r="AH7" i="13"/>
  <c r="AO6" i="13"/>
  <c r="AP7" i="13"/>
  <c r="AL7" i="13"/>
  <c r="AP6" i="13"/>
  <c r="AN7" i="13"/>
  <c r="AK7" i="13"/>
  <c r="AH6" i="13"/>
  <c r="AF7" i="13"/>
  <c r="AI7" i="13"/>
  <c r="AG6" i="13"/>
  <c r="AE8" i="13"/>
  <c r="AM8" i="13"/>
  <c r="AF8" i="13"/>
  <c r="AN8" i="13"/>
  <c r="AG8" i="13"/>
  <c r="AO8" i="13"/>
  <c r="AH8" i="13"/>
  <c r="AP8" i="13"/>
  <c r="AI8" i="13"/>
  <c r="AK8" i="13"/>
  <c r="AJ8" i="13"/>
  <c r="AL8" i="13"/>
  <c r="AO7" i="13"/>
  <c r="AL6" i="13"/>
  <c r="AN6" i="13"/>
  <c r="AE4" i="13"/>
  <c r="AM4" i="13"/>
  <c r="AF4" i="13"/>
  <c r="AN4" i="13"/>
  <c r="AG4" i="13"/>
  <c r="AO4" i="13"/>
  <c r="AH4" i="13"/>
  <c r="AP4" i="13"/>
  <c r="AI4" i="13"/>
  <c r="AK4" i="13"/>
  <c r="AJ4" i="13"/>
  <c r="AL4" i="13"/>
  <c r="AG7" i="13"/>
  <c r="AJ6" i="13"/>
  <c r="AF6" i="13"/>
  <c r="AM7" i="13"/>
  <c r="AK6" i="13"/>
  <c r="AM6" i="13"/>
  <c r="AI6" i="13"/>
  <c r="V4" i="1" a="1"/>
  <c r="V4" i="1" s="1"/>
  <c r="AR101" i="13" l="1"/>
  <c r="AW102" i="3" s="1"/>
  <c r="AR120" i="2"/>
  <c r="AS120" i="2" s="1"/>
  <c r="AR103" i="13"/>
  <c r="AS10" i="13"/>
  <c r="AX11" i="3" s="1"/>
  <c r="AW11" i="3"/>
  <c r="AR9" i="13"/>
  <c r="AW10" i="3" s="1"/>
  <c r="AR6" i="13"/>
  <c r="AW7" i="3" s="1"/>
  <c r="AR3" i="13"/>
  <c r="AR7" i="13"/>
  <c r="AR5" i="13"/>
  <c r="AR8" i="13"/>
  <c r="AW9" i="3" s="1"/>
  <c r="AR4" i="13"/>
  <c r="AR26" i="2"/>
  <c r="AS26" i="2" s="1"/>
  <c r="AS9" i="13"/>
  <c r="AX10" i="3" s="1"/>
  <c r="AR22" i="2"/>
  <c r="AS22" i="2" s="1"/>
  <c r="AR25" i="2"/>
  <c r="AS25" i="2" s="1"/>
  <c r="AR21" i="2"/>
  <c r="AS21" i="2" s="1"/>
  <c r="AR24" i="2"/>
  <c r="AS24" i="2" s="1"/>
  <c r="AR23" i="2"/>
  <c r="AS23" i="2" s="1"/>
  <c r="AR20" i="2"/>
  <c r="AD5" i="3"/>
  <c r="AD6" i="3"/>
  <c r="AD7" i="3"/>
  <c r="AD8" i="3"/>
  <c r="AD9" i="3"/>
  <c r="AD10" i="3"/>
  <c r="AD11" i="3"/>
  <c r="AD12" i="3"/>
  <c r="AD13" i="3"/>
  <c r="AD14" i="3"/>
  <c r="AD15" i="3"/>
  <c r="AD16" i="3"/>
  <c r="AD17" i="3"/>
  <c r="AD18" i="3"/>
  <c r="AD19" i="3"/>
  <c r="AD20" i="3"/>
  <c r="AD21" i="3"/>
  <c r="AD22" i="3"/>
  <c r="AD23" i="3"/>
  <c r="AD24" i="3"/>
  <c r="AD25" i="3"/>
  <c r="AD26" i="3"/>
  <c r="AD27" i="3"/>
  <c r="AD28" i="3"/>
  <c r="AD29" i="3"/>
  <c r="AD30" i="3"/>
  <c r="AD31" i="3"/>
  <c r="AD32" i="3"/>
  <c r="AD33" i="3"/>
  <c r="AD34" i="3"/>
  <c r="AD35" i="3"/>
  <c r="AD36" i="3"/>
  <c r="AD37" i="3"/>
  <c r="AD38" i="3"/>
  <c r="AD39" i="3"/>
  <c r="AD40" i="3"/>
  <c r="AD41" i="3"/>
  <c r="AD42" i="3"/>
  <c r="AD43" i="3"/>
  <c r="AD44" i="3"/>
  <c r="AD45" i="3"/>
  <c r="AD46" i="3"/>
  <c r="AD47" i="3"/>
  <c r="AD48" i="3"/>
  <c r="AD49" i="3"/>
  <c r="AD50" i="3"/>
  <c r="AD51" i="3"/>
  <c r="AD52" i="3"/>
  <c r="AD53" i="3"/>
  <c r="AD54" i="3"/>
  <c r="AD55" i="3"/>
  <c r="AD56" i="3"/>
  <c r="AD57" i="3"/>
  <c r="AD58" i="3"/>
  <c r="AD59" i="3"/>
  <c r="AD60" i="3"/>
  <c r="AD61" i="3"/>
  <c r="AD62" i="3"/>
  <c r="AD63" i="3"/>
  <c r="AD64" i="3"/>
  <c r="AD65" i="3"/>
  <c r="AD66" i="3"/>
  <c r="AD67" i="3"/>
  <c r="AD68" i="3"/>
  <c r="AD69" i="3"/>
  <c r="AD70" i="3"/>
  <c r="AD71" i="3"/>
  <c r="AD72" i="3"/>
  <c r="AD73" i="3"/>
  <c r="AD74" i="3"/>
  <c r="AD75" i="3"/>
  <c r="AD76" i="3"/>
  <c r="AD77" i="3"/>
  <c r="AD78" i="3"/>
  <c r="AD79" i="3"/>
  <c r="AD80" i="3"/>
  <c r="AD81" i="3"/>
  <c r="AD82" i="3"/>
  <c r="AD83" i="3"/>
  <c r="AD84" i="3"/>
  <c r="AD85" i="3"/>
  <c r="AD86" i="3"/>
  <c r="AD87" i="3"/>
  <c r="AD88" i="3"/>
  <c r="AD89" i="3"/>
  <c r="AD90" i="3"/>
  <c r="AD91" i="3"/>
  <c r="AD92" i="3"/>
  <c r="AD93" i="3"/>
  <c r="AD94" i="3"/>
  <c r="AD95" i="3"/>
  <c r="AD96" i="3"/>
  <c r="AD97" i="3"/>
  <c r="AD98" i="3"/>
  <c r="AD99" i="3"/>
  <c r="AD100" i="3"/>
  <c r="AD101" i="3"/>
  <c r="AD102" i="3"/>
  <c r="AD103" i="3"/>
  <c r="AD104" i="3"/>
  <c r="AD105" i="3"/>
  <c r="AD106" i="3"/>
  <c r="AD107" i="3"/>
  <c r="AD108" i="3"/>
  <c r="AD109" i="3"/>
  <c r="AD110" i="3"/>
  <c r="AD111" i="3"/>
  <c r="AD112" i="3"/>
  <c r="AD113" i="3"/>
  <c r="AD114" i="3"/>
  <c r="AD115" i="3"/>
  <c r="AD116" i="3"/>
  <c r="AD117" i="3"/>
  <c r="AD118" i="3"/>
  <c r="AD119" i="3"/>
  <c r="AD120" i="3"/>
  <c r="AD121" i="3"/>
  <c r="AD122" i="3"/>
  <c r="AD123" i="3"/>
  <c r="AD124" i="3"/>
  <c r="AD125" i="3"/>
  <c r="AD126" i="3"/>
  <c r="AD127" i="3"/>
  <c r="AD128" i="3"/>
  <c r="AD129" i="3"/>
  <c r="AD130" i="3"/>
  <c r="AD131" i="3"/>
  <c r="AD132" i="3"/>
  <c r="AD133" i="3"/>
  <c r="AD134" i="3"/>
  <c r="AD135" i="3"/>
  <c r="AD136" i="3"/>
  <c r="AD137" i="3"/>
  <c r="AD138" i="3"/>
  <c r="AD139" i="3"/>
  <c r="AD140" i="3"/>
  <c r="AD141" i="3"/>
  <c r="AD142" i="3"/>
  <c r="AD143" i="3"/>
  <c r="AD144" i="3"/>
  <c r="AD145" i="3"/>
  <c r="AD146" i="3"/>
  <c r="AD147" i="3"/>
  <c r="AD148" i="3"/>
  <c r="AD149" i="3"/>
  <c r="AD150" i="3"/>
  <c r="AD151" i="3"/>
  <c r="AD152" i="3"/>
  <c r="AD153" i="3"/>
  <c r="AD154" i="3"/>
  <c r="AD155" i="3"/>
  <c r="AD156" i="3"/>
  <c r="AD157" i="3"/>
  <c r="AD158" i="3"/>
  <c r="AD159" i="3"/>
  <c r="AD160" i="3"/>
  <c r="AD161" i="3"/>
  <c r="AD162" i="3"/>
  <c r="AD163" i="3"/>
  <c r="AD164" i="3"/>
  <c r="AD165" i="3"/>
  <c r="AD166" i="3"/>
  <c r="AD167" i="3"/>
  <c r="AD168" i="3"/>
  <c r="AD169" i="3"/>
  <c r="AD170" i="3"/>
  <c r="AD171" i="3"/>
  <c r="AD172" i="3"/>
  <c r="AD173" i="3"/>
  <c r="AD174" i="3"/>
  <c r="AD175" i="3"/>
  <c r="AD176" i="3"/>
  <c r="AD177" i="3"/>
  <c r="AD178" i="3"/>
  <c r="AD179" i="3"/>
  <c r="AD180" i="3"/>
  <c r="AD181" i="3"/>
  <c r="AD182" i="3"/>
  <c r="AD183" i="3"/>
  <c r="AD184" i="3"/>
  <c r="AD185" i="3"/>
  <c r="AD186" i="3"/>
  <c r="AD187" i="3"/>
  <c r="AD188" i="3"/>
  <c r="AD189" i="3"/>
  <c r="AD190" i="3"/>
  <c r="AD191" i="3"/>
  <c r="AD192" i="3"/>
  <c r="AD193" i="3"/>
  <c r="AD194" i="3"/>
  <c r="AD195" i="3"/>
  <c r="AD196" i="3"/>
  <c r="AD197" i="3"/>
  <c r="AD198" i="3"/>
  <c r="AD199" i="3"/>
  <c r="AD200" i="3"/>
  <c r="AD4" i="3"/>
  <c r="AC5" i="3"/>
  <c r="AC6" i="3"/>
  <c r="AC7" i="3"/>
  <c r="AC8" i="3"/>
  <c r="AC9" i="3"/>
  <c r="AC10" i="3"/>
  <c r="AC11" i="3"/>
  <c r="AC12" i="3"/>
  <c r="AC13" i="3"/>
  <c r="AC14" i="3"/>
  <c r="AC15" i="3"/>
  <c r="AC16" i="3"/>
  <c r="AC17" i="3"/>
  <c r="AC18" i="3"/>
  <c r="AC19" i="3"/>
  <c r="AC20" i="3"/>
  <c r="AC21" i="3"/>
  <c r="AC22" i="3"/>
  <c r="AC23" i="3"/>
  <c r="AC24" i="3"/>
  <c r="AC25" i="3"/>
  <c r="AC26" i="3"/>
  <c r="AC27" i="3"/>
  <c r="AC28" i="3"/>
  <c r="AC29" i="3"/>
  <c r="AC30" i="3"/>
  <c r="AC31" i="3"/>
  <c r="AC32" i="3"/>
  <c r="AC33" i="3"/>
  <c r="AC34" i="3"/>
  <c r="AC35" i="3"/>
  <c r="AC36" i="3"/>
  <c r="AC37" i="3"/>
  <c r="AC38" i="3"/>
  <c r="AC39" i="3"/>
  <c r="AC40" i="3"/>
  <c r="AC41" i="3"/>
  <c r="AC42" i="3"/>
  <c r="AC43" i="3"/>
  <c r="AC44" i="3"/>
  <c r="AC45" i="3"/>
  <c r="AC46" i="3"/>
  <c r="AC47" i="3"/>
  <c r="AC48" i="3"/>
  <c r="AC49" i="3"/>
  <c r="AC50" i="3"/>
  <c r="AC51" i="3"/>
  <c r="AC52" i="3"/>
  <c r="AC53" i="3"/>
  <c r="AC54" i="3"/>
  <c r="AC55" i="3"/>
  <c r="AC56" i="3"/>
  <c r="AC57" i="3"/>
  <c r="AC58" i="3"/>
  <c r="AC59" i="3"/>
  <c r="AC60" i="3"/>
  <c r="AC61" i="3"/>
  <c r="AC62" i="3"/>
  <c r="AC63" i="3"/>
  <c r="AC64" i="3"/>
  <c r="AC65" i="3"/>
  <c r="AC66" i="3"/>
  <c r="AC67" i="3"/>
  <c r="AC68" i="3"/>
  <c r="AC69" i="3"/>
  <c r="AC70" i="3"/>
  <c r="AC71" i="3"/>
  <c r="AC72" i="3"/>
  <c r="AC73" i="3"/>
  <c r="AC74" i="3"/>
  <c r="AC75" i="3"/>
  <c r="AC76" i="3"/>
  <c r="AC77" i="3"/>
  <c r="AC78" i="3"/>
  <c r="AC79" i="3"/>
  <c r="AC80" i="3"/>
  <c r="AC81" i="3"/>
  <c r="AC82" i="3"/>
  <c r="AC83" i="3"/>
  <c r="AC84" i="3"/>
  <c r="AC85" i="3"/>
  <c r="AC86" i="3"/>
  <c r="AC87" i="3"/>
  <c r="AC88" i="3"/>
  <c r="AC89" i="3"/>
  <c r="AC90" i="3"/>
  <c r="AC91" i="3"/>
  <c r="AC92" i="3"/>
  <c r="AC93" i="3"/>
  <c r="AC94" i="3"/>
  <c r="AC95" i="3"/>
  <c r="AC96" i="3"/>
  <c r="AC97" i="3"/>
  <c r="AC98" i="3"/>
  <c r="AC99" i="3"/>
  <c r="AC100" i="3"/>
  <c r="AC101" i="3"/>
  <c r="AC102" i="3"/>
  <c r="AC103" i="3"/>
  <c r="AC104" i="3"/>
  <c r="AC105" i="3"/>
  <c r="AC106" i="3"/>
  <c r="AC107" i="3"/>
  <c r="AC108" i="3"/>
  <c r="AC109" i="3"/>
  <c r="AC110" i="3"/>
  <c r="AC111" i="3"/>
  <c r="AC112" i="3"/>
  <c r="AC113" i="3"/>
  <c r="AC114" i="3"/>
  <c r="AC115" i="3"/>
  <c r="AC116" i="3"/>
  <c r="AC117" i="3"/>
  <c r="AC118" i="3"/>
  <c r="AC119" i="3"/>
  <c r="AC120" i="3"/>
  <c r="AC121" i="3"/>
  <c r="AC122" i="3"/>
  <c r="AC123" i="3"/>
  <c r="AC124" i="3"/>
  <c r="AC125" i="3"/>
  <c r="AC126" i="3"/>
  <c r="AC127" i="3"/>
  <c r="AC128" i="3"/>
  <c r="AC129" i="3"/>
  <c r="AC130" i="3"/>
  <c r="AC131" i="3"/>
  <c r="AC132" i="3"/>
  <c r="AC133" i="3"/>
  <c r="AC134" i="3"/>
  <c r="AC135" i="3"/>
  <c r="AC136" i="3"/>
  <c r="AC137" i="3"/>
  <c r="AC138" i="3"/>
  <c r="AC139" i="3"/>
  <c r="AC140" i="3"/>
  <c r="AC141" i="3"/>
  <c r="AC142" i="3"/>
  <c r="AC143" i="3"/>
  <c r="AC144" i="3"/>
  <c r="AC145" i="3"/>
  <c r="AC146" i="3"/>
  <c r="AC147" i="3"/>
  <c r="AC148" i="3"/>
  <c r="AC149" i="3"/>
  <c r="AC150" i="3"/>
  <c r="AC151" i="3"/>
  <c r="AC152" i="3"/>
  <c r="AC153" i="3"/>
  <c r="AC154" i="3"/>
  <c r="AC155" i="3"/>
  <c r="AC156" i="3"/>
  <c r="AC157" i="3"/>
  <c r="AC158" i="3"/>
  <c r="AC159" i="3"/>
  <c r="AC160" i="3"/>
  <c r="AC161" i="3"/>
  <c r="AC162" i="3"/>
  <c r="AC163" i="3"/>
  <c r="AC164" i="3"/>
  <c r="AC165" i="3"/>
  <c r="AC166" i="3"/>
  <c r="AC167" i="3"/>
  <c r="AC168" i="3"/>
  <c r="AC169" i="3"/>
  <c r="AC170" i="3"/>
  <c r="AC171" i="3"/>
  <c r="AC172" i="3"/>
  <c r="AC173" i="3"/>
  <c r="AC174" i="3"/>
  <c r="AC175" i="3"/>
  <c r="AC176" i="3"/>
  <c r="AC177" i="3"/>
  <c r="AC178" i="3"/>
  <c r="AC179" i="3"/>
  <c r="AC180" i="3"/>
  <c r="AC181" i="3"/>
  <c r="AC182" i="3"/>
  <c r="AC183" i="3"/>
  <c r="AC184" i="3"/>
  <c r="AC185" i="3"/>
  <c r="AC186" i="3"/>
  <c r="AC187" i="3"/>
  <c r="AC188" i="3"/>
  <c r="AC189" i="3"/>
  <c r="AC190" i="3"/>
  <c r="AC191" i="3"/>
  <c r="AC192" i="3"/>
  <c r="AC193" i="3"/>
  <c r="AC194" i="3"/>
  <c r="AC195" i="3"/>
  <c r="AC196" i="3"/>
  <c r="AC197" i="3"/>
  <c r="AC198" i="3"/>
  <c r="AC199" i="3"/>
  <c r="AC200" i="3"/>
  <c r="AC4" i="3"/>
  <c r="AC1" i="3"/>
  <c r="M5" i="3"/>
  <c r="M6" i="3"/>
  <c r="M7" i="3"/>
  <c r="M8" i="3"/>
  <c r="M9" i="3"/>
  <c r="M10" i="3"/>
  <c r="M11" i="3"/>
  <c r="M12" i="3"/>
  <c r="M13" i="3"/>
  <c r="M14" i="3"/>
  <c r="M15" i="3"/>
  <c r="M16" i="3"/>
  <c r="M17" i="3"/>
  <c r="M18" i="3"/>
  <c r="M19" i="3"/>
  <c r="M20" i="3"/>
  <c r="M21" i="3"/>
  <c r="M22" i="3"/>
  <c r="M23" i="3"/>
  <c r="M24" i="3"/>
  <c r="M25" i="3"/>
  <c r="M26" i="3"/>
  <c r="M27" i="3"/>
  <c r="M28" i="3"/>
  <c r="M29" i="3"/>
  <c r="M30" i="3"/>
  <c r="M31" i="3"/>
  <c r="M32" i="3"/>
  <c r="M33" i="3"/>
  <c r="M34" i="3"/>
  <c r="M35" i="3"/>
  <c r="M36" i="3"/>
  <c r="M37" i="3"/>
  <c r="M38" i="3"/>
  <c r="M39" i="3"/>
  <c r="M40" i="3"/>
  <c r="M41" i="3"/>
  <c r="M42" i="3"/>
  <c r="M43" i="3"/>
  <c r="M44" i="3"/>
  <c r="M45" i="3"/>
  <c r="M46" i="3"/>
  <c r="M47" i="3"/>
  <c r="M48" i="3"/>
  <c r="M49" i="3"/>
  <c r="M50" i="3"/>
  <c r="M51" i="3"/>
  <c r="M52" i="3"/>
  <c r="M53" i="3"/>
  <c r="M54" i="3"/>
  <c r="M55" i="3"/>
  <c r="M56" i="3"/>
  <c r="M57" i="3"/>
  <c r="M58" i="3"/>
  <c r="M59" i="3"/>
  <c r="M60" i="3"/>
  <c r="M61" i="3"/>
  <c r="M62" i="3"/>
  <c r="M63" i="3"/>
  <c r="M64" i="3"/>
  <c r="M65" i="3"/>
  <c r="M66" i="3"/>
  <c r="M67" i="3"/>
  <c r="M68" i="3"/>
  <c r="M69" i="3"/>
  <c r="M70" i="3"/>
  <c r="M71" i="3"/>
  <c r="M72" i="3"/>
  <c r="M73" i="3"/>
  <c r="M74" i="3"/>
  <c r="M75" i="3"/>
  <c r="M76" i="3"/>
  <c r="M77" i="3"/>
  <c r="M78" i="3"/>
  <c r="M79" i="3"/>
  <c r="M80" i="3"/>
  <c r="M81" i="3"/>
  <c r="M82" i="3"/>
  <c r="M83" i="3"/>
  <c r="M84" i="3"/>
  <c r="M85" i="3"/>
  <c r="M86" i="3"/>
  <c r="M87" i="3"/>
  <c r="M88" i="3"/>
  <c r="M89" i="3"/>
  <c r="M90" i="3"/>
  <c r="M91" i="3"/>
  <c r="M92" i="3"/>
  <c r="M93" i="3"/>
  <c r="M94" i="3"/>
  <c r="M95" i="3"/>
  <c r="M96" i="3"/>
  <c r="M97" i="3"/>
  <c r="M98" i="3"/>
  <c r="M99" i="3"/>
  <c r="M100" i="3"/>
  <c r="M101" i="3"/>
  <c r="M102" i="3"/>
  <c r="M103" i="3"/>
  <c r="M104" i="3"/>
  <c r="M105" i="3"/>
  <c r="M106" i="3"/>
  <c r="M107" i="3"/>
  <c r="M108" i="3"/>
  <c r="M109" i="3"/>
  <c r="M110" i="3"/>
  <c r="M111" i="3"/>
  <c r="M112" i="3"/>
  <c r="M113" i="3"/>
  <c r="M114" i="3"/>
  <c r="M115" i="3"/>
  <c r="M116" i="3"/>
  <c r="M117" i="3"/>
  <c r="M118" i="3"/>
  <c r="M119" i="3"/>
  <c r="M120" i="3"/>
  <c r="M121" i="3"/>
  <c r="M122" i="3"/>
  <c r="M123" i="3"/>
  <c r="M124" i="3"/>
  <c r="M125" i="3"/>
  <c r="M126" i="3"/>
  <c r="M127" i="3"/>
  <c r="M128" i="3"/>
  <c r="M129" i="3"/>
  <c r="M130" i="3"/>
  <c r="M131" i="3"/>
  <c r="M132" i="3"/>
  <c r="M133" i="3"/>
  <c r="M134" i="3"/>
  <c r="M135" i="3"/>
  <c r="M136" i="3"/>
  <c r="M137" i="3"/>
  <c r="M138" i="3"/>
  <c r="M139" i="3"/>
  <c r="M140" i="3"/>
  <c r="M141" i="3"/>
  <c r="M142" i="3"/>
  <c r="M143" i="3"/>
  <c r="M144" i="3"/>
  <c r="M145" i="3"/>
  <c r="M146" i="3"/>
  <c r="M147" i="3"/>
  <c r="M148" i="3"/>
  <c r="M149" i="3"/>
  <c r="M150" i="3"/>
  <c r="M151" i="3"/>
  <c r="M152" i="3"/>
  <c r="M153" i="3"/>
  <c r="M154" i="3"/>
  <c r="M155" i="3"/>
  <c r="M156" i="3"/>
  <c r="M157" i="3"/>
  <c r="M158" i="3"/>
  <c r="M159" i="3"/>
  <c r="M160" i="3"/>
  <c r="M161" i="3"/>
  <c r="M162" i="3"/>
  <c r="M163" i="3"/>
  <c r="M164" i="3"/>
  <c r="M165" i="3"/>
  <c r="M166" i="3"/>
  <c r="M167" i="3"/>
  <c r="M168" i="3"/>
  <c r="M169" i="3"/>
  <c r="M170" i="3"/>
  <c r="M171" i="3"/>
  <c r="M172" i="3"/>
  <c r="M173" i="3"/>
  <c r="M174" i="3"/>
  <c r="M175" i="3"/>
  <c r="M176" i="3"/>
  <c r="M177" i="3"/>
  <c r="M178" i="3"/>
  <c r="M179" i="3"/>
  <c r="M180" i="3"/>
  <c r="M181" i="3"/>
  <c r="M182" i="3"/>
  <c r="M183" i="3"/>
  <c r="M184" i="3"/>
  <c r="M185" i="3"/>
  <c r="M186" i="3"/>
  <c r="M187" i="3"/>
  <c r="M188" i="3"/>
  <c r="M189" i="3"/>
  <c r="M190" i="3"/>
  <c r="M191" i="3"/>
  <c r="M192" i="3"/>
  <c r="M193" i="3"/>
  <c r="M194" i="3"/>
  <c r="M195" i="3"/>
  <c r="M196" i="3"/>
  <c r="M197" i="3"/>
  <c r="M198" i="3"/>
  <c r="M199" i="3"/>
  <c r="M200" i="3"/>
  <c r="M4" i="3"/>
  <c r="L5" i="3"/>
  <c r="L6" i="3"/>
  <c r="L7" i="3"/>
  <c r="L8" i="3"/>
  <c r="L9" i="3"/>
  <c r="L10" i="3"/>
  <c r="L11" i="3"/>
  <c r="L12" i="3"/>
  <c r="L13" i="3"/>
  <c r="L14" i="3"/>
  <c r="L15" i="3"/>
  <c r="L16" i="3"/>
  <c r="L17" i="3"/>
  <c r="L18" i="3"/>
  <c r="L19" i="3"/>
  <c r="L20" i="3"/>
  <c r="L21" i="3"/>
  <c r="L22" i="3"/>
  <c r="L23" i="3"/>
  <c r="L24" i="3"/>
  <c r="L25" i="3"/>
  <c r="L26" i="3"/>
  <c r="L27" i="3"/>
  <c r="L28" i="3"/>
  <c r="L29" i="3"/>
  <c r="L30" i="3"/>
  <c r="L31" i="3"/>
  <c r="L32" i="3"/>
  <c r="L33" i="3"/>
  <c r="L34" i="3"/>
  <c r="L35" i="3"/>
  <c r="L36" i="3"/>
  <c r="L37" i="3"/>
  <c r="L38" i="3"/>
  <c r="L39" i="3"/>
  <c r="L40" i="3"/>
  <c r="L41" i="3"/>
  <c r="L42" i="3"/>
  <c r="L43" i="3"/>
  <c r="L44" i="3"/>
  <c r="L45" i="3"/>
  <c r="L46" i="3"/>
  <c r="L47" i="3"/>
  <c r="L48" i="3"/>
  <c r="L49" i="3"/>
  <c r="L50" i="3"/>
  <c r="L51" i="3"/>
  <c r="L52" i="3"/>
  <c r="L53" i="3"/>
  <c r="L54" i="3"/>
  <c r="L55" i="3"/>
  <c r="L56" i="3"/>
  <c r="L57" i="3"/>
  <c r="L58" i="3"/>
  <c r="L59" i="3"/>
  <c r="L60" i="3"/>
  <c r="L61" i="3"/>
  <c r="L62" i="3"/>
  <c r="L63" i="3"/>
  <c r="L64" i="3"/>
  <c r="L65" i="3"/>
  <c r="L66" i="3"/>
  <c r="L67" i="3"/>
  <c r="L68" i="3"/>
  <c r="L69" i="3"/>
  <c r="L70" i="3"/>
  <c r="L71" i="3"/>
  <c r="L72" i="3"/>
  <c r="L73" i="3"/>
  <c r="L74" i="3"/>
  <c r="L75" i="3"/>
  <c r="L76" i="3"/>
  <c r="L77" i="3"/>
  <c r="L78" i="3"/>
  <c r="L79" i="3"/>
  <c r="L80" i="3"/>
  <c r="L81" i="3"/>
  <c r="L82" i="3"/>
  <c r="L83" i="3"/>
  <c r="L84" i="3"/>
  <c r="L85" i="3"/>
  <c r="L86" i="3"/>
  <c r="L87" i="3"/>
  <c r="L88" i="3"/>
  <c r="L89" i="3"/>
  <c r="L90" i="3"/>
  <c r="L91" i="3"/>
  <c r="L92" i="3"/>
  <c r="L93" i="3"/>
  <c r="L94" i="3"/>
  <c r="L95" i="3"/>
  <c r="L96" i="3"/>
  <c r="L97" i="3"/>
  <c r="L98" i="3"/>
  <c r="L99" i="3"/>
  <c r="L100" i="3"/>
  <c r="L101" i="3"/>
  <c r="L102" i="3"/>
  <c r="L103" i="3"/>
  <c r="L104" i="3"/>
  <c r="L105" i="3"/>
  <c r="L106" i="3"/>
  <c r="L107" i="3"/>
  <c r="L108" i="3"/>
  <c r="L109" i="3"/>
  <c r="L110" i="3"/>
  <c r="L111" i="3"/>
  <c r="L112" i="3"/>
  <c r="L113" i="3"/>
  <c r="L114" i="3"/>
  <c r="L115" i="3"/>
  <c r="L116" i="3"/>
  <c r="L117" i="3"/>
  <c r="L118" i="3"/>
  <c r="L119" i="3"/>
  <c r="L120" i="3"/>
  <c r="L121" i="3"/>
  <c r="L122" i="3"/>
  <c r="L123" i="3"/>
  <c r="L124" i="3"/>
  <c r="L125" i="3"/>
  <c r="L126" i="3"/>
  <c r="L127" i="3"/>
  <c r="L128" i="3"/>
  <c r="L129" i="3"/>
  <c r="L130" i="3"/>
  <c r="L131" i="3"/>
  <c r="L132" i="3"/>
  <c r="L133" i="3"/>
  <c r="L134" i="3"/>
  <c r="L135" i="3"/>
  <c r="L136" i="3"/>
  <c r="L137" i="3"/>
  <c r="L138" i="3"/>
  <c r="L139" i="3"/>
  <c r="L140" i="3"/>
  <c r="L141" i="3"/>
  <c r="L142" i="3"/>
  <c r="L143" i="3"/>
  <c r="L144" i="3"/>
  <c r="L145" i="3"/>
  <c r="L146" i="3"/>
  <c r="L147" i="3"/>
  <c r="L148" i="3"/>
  <c r="L149" i="3"/>
  <c r="L150" i="3"/>
  <c r="L151" i="3"/>
  <c r="L152" i="3"/>
  <c r="L153" i="3"/>
  <c r="L154" i="3"/>
  <c r="L155" i="3"/>
  <c r="L156" i="3"/>
  <c r="L157" i="3"/>
  <c r="L158" i="3"/>
  <c r="L159" i="3"/>
  <c r="L160" i="3"/>
  <c r="L161" i="3"/>
  <c r="L162" i="3"/>
  <c r="L163" i="3"/>
  <c r="L164" i="3"/>
  <c r="L165" i="3"/>
  <c r="L166" i="3"/>
  <c r="L167" i="3"/>
  <c r="L168" i="3"/>
  <c r="L169" i="3"/>
  <c r="L170" i="3"/>
  <c r="L171" i="3"/>
  <c r="L172" i="3"/>
  <c r="L173" i="3"/>
  <c r="L174" i="3"/>
  <c r="L175" i="3"/>
  <c r="L176" i="3"/>
  <c r="L177" i="3"/>
  <c r="L178" i="3"/>
  <c r="L179" i="3"/>
  <c r="L180" i="3"/>
  <c r="L181" i="3"/>
  <c r="L182" i="3"/>
  <c r="L183" i="3"/>
  <c r="L184" i="3"/>
  <c r="L185" i="3"/>
  <c r="L186" i="3"/>
  <c r="L187" i="3"/>
  <c r="L188" i="3"/>
  <c r="L189" i="3"/>
  <c r="L190" i="3"/>
  <c r="L191" i="3"/>
  <c r="L192" i="3"/>
  <c r="L193" i="3"/>
  <c r="L194" i="3"/>
  <c r="L195" i="3"/>
  <c r="L196" i="3"/>
  <c r="L197" i="3"/>
  <c r="L198" i="3"/>
  <c r="L199" i="3"/>
  <c r="L200" i="3"/>
  <c r="L4" i="3"/>
  <c r="AS101" i="13" l="1"/>
  <c r="AX102" i="3" s="1"/>
  <c r="AW104" i="3"/>
  <c r="AS103" i="13"/>
  <c r="AX104" i="3" s="1"/>
  <c r="AS8" i="13"/>
  <c r="AX9" i="3" s="1"/>
  <c r="AS6" i="13"/>
  <c r="AX7" i="3" s="1"/>
  <c r="AS4" i="13"/>
  <c r="AX5" i="3" s="1"/>
  <c r="AW5" i="3"/>
  <c r="AS5" i="13"/>
  <c r="AX6" i="3" s="1"/>
  <c r="AW6" i="3"/>
  <c r="AS7" i="13"/>
  <c r="AX8" i="3" s="1"/>
  <c r="AW8" i="3"/>
  <c r="AS3" i="13"/>
  <c r="AX4" i="3" s="1"/>
  <c r="AW4" i="3"/>
  <c r="J7" i="3" l="1"/>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83" i="3"/>
  <c r="J84" i="3"/>
  <c r="J85" i="3"/>
  <c r="J86" i="3"/>
  <c r="J87" i="3"/>
  <c r="J88" i="3"/>
  <c r="J89" i="3"/>
  <c r="J90" i="3"/>
  <c r="J91" i="3"/>
  <c r="J92" i="3"/>
  <c r="J93" i="3"/>
  <c r="J94" i="3"/>
  <c r="J95" i="3"/>
  <c r="J96" i="3"/>
  <c r="J97" i="3"/>
  <c r="J98" i="3"/>
  <c r="J99" i="3"/>
  <c r="J100" i="3"/>
  <c r="J101" i="3"/>
  <c r="J102" i="3"/>
  <c r="J103" i="3"/>
  <c r="J104" i="3"/>
  <c r="J105" i="3"/>
  <c r="J106" i="3"/>
  <c r="J107" i="3"/>
  <c r="J108" i="3"/>
  <c r="J109" i="3"/>
  <c r="J110" i="3"/>
  <c r="J111" i="3"/>
  <c r="J112" i="3"/>
  <c r="J113" i="3"/>
  <c r="J114" i="3"/>
  <c r="J115" i="3"/>
  <c r="J116" i="3"/>
  <c r="J117" i="3"/>
  <c r="J118" i="3"/>
  <c r="J119" i="3"/>
  <c r="J120" i="3"/>
  <c r="J121" i="3"/>
  <c r="J122" i="3"/>
  <c r="J123" i="3"/>
  <c r="J124" i="3"/>
  <c r="J125" i="3"/>
  <c r="J126" i="3"/>
  <c r="J127" i="3"/>
  <c r="J128" i="3"/>
  <c r="J129" i="3"/>
  <c r="J130" i="3"/>
  <c r="J131" i="3"/>
  <c r="J132" i="3"/>
  <c r="J133" i="3"/>
  <c r="J134" i="3"/>
  <c r="J135" i="3"/>
  <c r="J136" i="3"/>
  <c r="J137" i="3"/>
  <c r="J138" i="3"/>
  <c r="J139" i="3"/>
  <c r="J140" i="3"/>
  <c r="J141" i="3"/>
  <c r="J142" i="3"/>
  <c r="J143" i="3"/>
  <c r="J144" i="3"/>
  <c r="J145" i="3"/>
  <c r="J146" i="3"/>
  <c r="J147" i="3"/>
  <c r="J148" i="3"/>
  <c r="J149" i="3"/>
  <c r="J150" i="3"/>
  <c r="J151" i="3"/>
  <c r="J152" i="3"/>
  <c r="J153" i="3"/>
  <c r="J154" i="3"/>
  <c r="J155" i="3"/>
  <c r="J156" i="3"/>
  <c r="J157" i="3"/>
  <c r="J158" i="3"/>
  <c r="J159" i="3"/>
  <c r="J160" i="3"/>
  <c r="J161" i="3"/>
  <c r="J162" i="3"/>
  <c r="J163" i="3"/>
  <c r="J164" i="3"/>
  <c r="J165" i="3"/>
  <c r="J166" i="3"/>
  <c r="J167" i="3"/>
  <c r="J168" i="3"/>
  <c r="J169" i="3"/>
  <c r="J170" i="3"/>
  <c r="J171" i="3"/>
  <c r="J172" i="3"/>
  <c r="J173" i="3"/>
  <c r="J174" i="3"/>
  <c r="J175" i="3"/>
  <c r="J176" i="3"/>
  <c r="J177" i="3"/>
  <c r="J178" i="3"/>
  <c r="J179" i="3"/>
  <c r="J180" i="3"/>
  <c r="J181" i="3"/>
  <c r="J182" i="3"/>
  <c r="J183" i="3"/>
  <c r="J184" i="3"/>
  <c r="J185" i="3"/>
  <c r="J186" i="3"/>
  <c r="J187" i="3"/>
  <c r="J188" i="3"/>
  <c r="J189" i="3"/>
  <c r="J190" i="3"/>
  <c r="J191" i="3"/>
  <c r="J192" i="3"/>
  <c r="J193" i="3"/>
  <c r="J194" i="3"/>
  <c r="J195" i="3"/>
  <c r="J196" i="3"/>
  <c r="J197" i="3"/>
  <c r="J198" i="3"/>
  <c r="J199" i="3"/>
  <c r="J200" i="3"/>
  <c r="J5" i="3"/>
  <c r="J6" i="3"/>
  <c r="J4" i="3"/>
  <c r="AR19" i="2" l="1"/>
  <c r="AS19" i="2" s="1"/>
  <c r="AR18" i="2"/>
  <c r="AS18" i="2" s="1"/>
  <c r="AR11" i="3" l="1"/>
  <c r="AQ11" i="3"/>
  <c r="AR100" i="3"/>
  <c r="AQ100" i="3"/>
  <c r="AR159" i="3"/>
  <c r="AQ159" i="3"/>
  <c r="AR166" i="3"/>
  <c r="AQ166" i="3"/>
  <c r="AR76" i="3"/>
  <c r="AQ76" i="3"/>
  <c r="K5" i="3"/>
  <c r="K6" i="3"/>
  <c r="K7" i="3"/>
  <c r="K8" i="3"/>
  <c r="K9" i="3"/>
  <c r="K10" i="3"/>
  <c r="K11" i="3"/>
  <c r="K12" i="3"/>
  <c r="K13" i="3"/>
  <c r="K14" i="3"/>
  <c r="K15" i="3"/>
  <c r="K16" i="3"/>
  <c r="K17" i="3"/>
  <c r="K18" i="3"/>
  <c r="K19" i="3"/>
  <c r="K20" i="3"/>
  <c r="K21" i="3"/>
  <c r="K22" i="3"/>
  <c r="K23" i="3"/>
  <c r="K24" i="3"/>
  <c r="K25" i="3"/>
  <c r="K26" i="3"/>
  <c r="K27" i="3"/>
  <c r="K28" i="3"/>
  <c r="K29" i="3"/>
  <c r="K30" i="3"/>
  <c r="BB30" i="3"/>
  <c r="K31" i="3"/>
  <c r="K32" i="3"/>
  <c r="K33" i="3"/>
  <c r="K34" i="3"/>
  <c r="K35" i="3"/>
  <c r="K36" i="3"/>
  <c r="K37" i="3"/>
  <c r="K38" i="3"/>
  <c r="K39" i="3"/>
  <c r="K40" i="3"/>
  <c r="K41" i="3"/>
  <c r="K42" i="3"/>
  <c r="K43" i="3"/>
  <c r="K44" i="3"/>
  <c r="K45" i="3"/>
  <c r="K46" i="3"/>
  <c r="K47" i="3"/>
  <c r="K48" i="3"/>
  <c r="K49" i="3"/>
  <c r="K50" i="3"/>
  <c r="K51" i="3"/>
  <c r="K52" i="3"/>
  <c r="K53" i="3"/>
  <c r="K54" i="3"/>
  <c r="K55" i="3"/>
  <c r="K56" i="3"/>
  <c r="K57" i="3"/>
  <c r="K58" i="3"/>
  <c r="K59" i="3"/>
  <c r="K60" i="3"/>
  <c r="K61" i="3"/>
  <c r="K62" i="3"/>
  <c r="K63" i="3"/>
  <c r="K64" i="3"/>
  <c r="K65" i="3"/>
  <c r="K66" i="3"/>
  <c r="K67" i="3"/>
  <c r="K68" i="3"/>
  <c r="K69" i="3"/>
  <c r="K70" i="3"/>
  <c r="K71" i="3"/>
  <c r="K72" i="3"/>
  <c r="K73" i="3"/>
  <c r="K74" i="3"/>
  <c r="K75" i="3"/>
  <c r="K76" i="3"/>
  <c r="K77" i="3"/>
  <c r="K78" i="3"/>
  <c r="K79" i="3"/>
  <c r="K80" i="3"/>
  <c r="K81" i="3"/>
  <c r="K82" i="3"/>
  <c r="K83" i="3"/>
  <c r="K84" i="3"/>
  <c r="K85" i="3"/>
  <c r="K86" i="3"/>
  <c r="K87" i="3"/>
  <c r="K88" i="3"/>
  <c r="K89" i="3"/>
  <c r="K90" i="3"/>
  <c r="K91" i="3"/>
  <c r="K92" i="3"/>
  <c r="K93" i="3"/>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4" i="3"/>
  <c r="BB168" i="3" l="1"/>
  <c r="BB160" i="3"/>
  <c r="BB152" i="3"/>
  <c r="BB144" i="3"/>
  <c r="BB136" i="3"/>
  <c r="BB128" i="3"/>
  <c r="BB96" i="3"/>
  <c r="BB88" i="3"/>
  <c r="BB199" i="3"/>
  <c r="BB120" i="3"/>
  <c r="BB80" i="3"/>
  <c r="BB72" i="3"/>
  <c r="BB64" i="3"/>
  <c r="BB56" i="3"/>
  <c r="BB48" i="3"/>
  <c r="BB40" i="3"/>
  <c r="BB32" i="3"/>
  <c r="BB29" i="3"/>
  <c r="BB21" i="3"/>
  <c r="BB13" i="3"/>
  <c r="BB112" i="3"/>
  <c r="BB176" i="3"/>
  <c r="BB200" i="3"/>
  <c r="BB192" i="3"/>
  <c r="BB184" i="3"/>
  <c r="BB104" i="3"/>
  <c r="BB5" i="3"/>
  <c r="BB191" i="3"/>
  <c r="BB183" i="3"/>
  <c r="BB175" i="3"/>
  <c r="BB167" i="3"/>
  <c r="BB159" i="3"/>
  <c r="BB151" i="3"/>
  <c r="BB143" i="3"/>
  <c r="BB135" i="3"/>
  <c r="BB127" i="3"/>
  <c r="BB119" i="3"/>
  <c r="BB111" i="3"/>
  <c r="BB103" i="3"/>
  <c r="BB95" i="3"/>
  <c r="BB87" i="3"/>
  <c r="BB79" i="3"/>
  <c r="BB71" i="3"/>
  <c r="BB63" i="3"/>
  <c r="BB55" i="3"/>
  <c r="BB47" i="3"/>
  <c r="BB39" i="3"/>
  <c r="BB31" i="3"/>
  <c r="BB28" i="3"/>
  <c r="BB20" i="3"/>
  <c r="BB12" i="3"/>
  <c r="BB4" i="3"/>
  <c r="BB193" i="3"/>
  <c r="BB185" i="3"/>
  <c r="BB177" i="3"/>
  <c r="BB169" i="3"/>
  <c r="BB161" i="3"/>
  <c r="BB153" i="3"/>
  <c r="BB145" i="3"/>
  <c r="BB137" i="3"/>
  <c r="BB129" i="3"/>
  <c r="BB121" i="3"/>
  <c r="BB113" i="3"/>
  <c r="BB105" i="3"/>
  <c r="BB97" i="3"/>
  <c r="BB89" i="3"/>
  <c r="BB81" i="3"/>
  <c r="BB73" i="3"/>
  <c r="BB65" i="3"/>
  <c r="BB57" i="3"/>
  <c r="BB49" i="3"/>
  <c r="BB41" i="3"/>
  <c r="BB33" i="3"/>
  <c r="BB22" i="3"/>
  <c r="BB14" i="3"/>
  <c r="BB6" i="3"/>
  <c r="BB190" i="3"/>
  <c r="BB182" i="3"/>
  <c r="BB134" i="3"/>
  <c r="BB126" i="3"/>
  <c r="BB118" i="3"/>
  <c r="BB110" i="3"/>
  <c r="BB102" i="3"/>
  <c r="BB94" i="3"/>
  <c r="BB86" i="3"/>
  <c r="BB78" i="3"/>
  <c r="BB70" i="3"/>
  <c r="BB62" i="3"/>
  <c r="BB54" i="3"/>
  <c r="BB46" i="3"/>
  <c r="BB38" i="3"/>
  <c r="BB27" i="3"/>
  <c r="BB19" i="3"/>
  <c r="BB11" i="3"/>
  <c r="BB195" i="3"/>
  <c r="BB187" i="3"/>
  <c r="BB179" i="3"/>
  <c r="BB171" i="3"/>
  <c r="BB163" i="3"/>
  <c r="BB155" i="3"/>
  <c r="BB147" i="3"/>
  <c r="BB139" i="3"/>
  <c r="BB131" i="3"/>
  <c r="BB123" i="3"/>
  <c r="BB115" i="3"/>
  <c r="BB107" i="3"/>
  <c r="BB99" i="3"/>
  <c r="BB91" i="3"/>
  <c r="BB83" i="3"/>
  <c r="BB75" i="3"/>
  <c r="BB67" i="3"/>
  <c r="BB59" i="3"/>
  <c r="BB51" i="3"/>
  <c r="BB43" i="3"/>
  <c r="BB35" i="3"/>
  <c r="BB24" i="3"/>
  <c r="BB16" i="3"/>
  <c r="BB8" i="3"/>
  <c r="BB197" i="3"/>
  <c r="BB189" i="3"/>
  <c r="BB181" i="3"/>
  <c r="BB173" i="3"/>
  <c r="BB165" i="3"/>
  <c r="BB157" i="3"/>
  <c r="BB149" i="3"/>
  <c r="BB141" i="3"/>
  <c r="BB133" i="3"/>
  <c r="BB125" i="3"/>
  <c r="BB117" i="3"/>
  <c r="BB109" i="3"/>
  <c r="BB101" i="3"/>
  <c r="BB93" i="3"/>
  <c r="BB85" i="3"/>
  <c r="BB77" i="3"/>
  <c r="BB69" i="3"/>
  <c r="BB61" i="3"/>
  <c r="BB53" i="3"/>
  <c r="BB45" i="3"/>
  <c r="BB37" i="3"/>
  <c r="BB26" i="3"/>
  <c r="BB18" i="3"/>
  <c r="BB10" i="3"/>
  <c r="BB158" i="3"/>
  <c r="BB194" i="3"/>
  <c r="BB186" i="3"/>
  <c r="BB178" i="3"/>
  <c r="BB170" i="3"/>
  <c r="BB162" i="3"/>
  <c r="BB154" i="3"/>
  <c r="BB146" i="3"/>
  <c r="BB138" i="3"/>
  <c r="BB130" i="3"/>
  <c r="BB122" i="3"/>
  <c r="BB114" i="3"/>
  <c r="BB106" i="3"/>
  <c r="BB98" i="3"/>
  <c r="BB90" i="3"/>
  <c r="BB82" i="3"/>
  <c r="BB74" i="3"/>
  <c r="BB66" i="3"/>
  <c r="BB58" i="3"/>
  <c r="BB50" i="3"/>
  <c r="BB42" i="3"/>
  <c r="BB34" i="3"/>
  <c r="BB23" i="3"/>
  <c r="BB15" i="3"/>
  <c r="BB7" i="3"/>
  <c r="BB198" i="3"/>
  <c r="BB174" i="3"/>
  <c r="BB166" i="3"/>
  <c r="BB150" i="3"/>
  <c r="BB142" i="3"/>
  <c r="BB196" i="3"/>
  <c r="BB188" i="3"/>
  <c r="BB180" i="3"/>
  <c r="BB172" i="3"/>
  <c r="BB164" i="3"/>
  <c r="BB156" i="3"/>
  <c r="BB148" i="3"/>
  <c r="BB140" i="3"/>
  <c r="BB132" i="3"/>
  <c r="BB124" i="3"/>
  <c r="BB116" i="3"/>
  <c r="BB108" i="3"/>
  <c r="BB100" i="3"/>
  <c r="BB92" i="3"/>
  <c r="BB84" i="3"/>
  <c r="BB76" i="3"/>
  <c r="BB68" i="3"/>
  <c r="BB60" i="3"/>
  <c r="BB52" i="3"/>
  <c r="BB44" i="3"/>
  <c r="BB36" i="3"/>
  <c r="BB25" i="3"/>
  <c r="BB17" i="3"/>
  <c r="BB9" i="3"/>
  <c r="AR87" i="3"/>
  <c r="AQ87" i="3"/>
  <c r="AR158" i="3"/>
  <c r="AQ158" i="3"/>
  <c r="AR148" i="3"/>
  <c r="AQ148" i="3"/>
  <c r="AR43" i="3"/>
  <c r="AQ43" i="3"/>
  <c r="AR109" i="3"/>
  <c r="AQ109" i="3"/>
  <c r="AR155" i="3"/>
  <c r="AQ155" i="3"/>
  <c r="AR200" i="3"/>
  <c r="AQ200" i="3"/>
  <c r="AR114" i="3"/>
  <c r="AQ114" i="3"/>
  <c r="AR122" i="3"/>
  <c r="AQ122" i="3"/>
  <c r="AR187" i="3"/>
  <c r="AQ187" i="3"/>
  <c r="AR134" i="3"/>
  <c r="AQ134" i="3"/>
  <c r="AR110" i="3"/>
  <c r="AQ110" i="3"/>
  <c r="AR198" i="3"/>
  <c r="AQ198" i="3"/>
  <c r="AR30" i="3"/>
  <c r="AQ30" i="3"/>
  <c r="AR15" i="3"/>
  <c r="AQ15" i="3"/>
  <c r="AR194" i="3"/>
  <c r="AQ194" i="3"/>
  <c r="AR126" i="3"/>
  <c r="AQ126" i="3"/>
  <c r="AR45" i="3"/>
  <c r="AQ45" i="3"/>
  <c r="AR106" i="3"/>
  <c r="AQ106" i="3"/>
  <c r="AR75" i="3"/>
  <c r="AQ75" i="3"/>
  <c r="AR125" i="3"/>
  <c r="AQ125" i="3"/>
  <c r="AR66" i="3"/>
  <c r="AQ66" i="3"/>
  <c r="AR118" i="3"/>
  <c r="AQ118" i="3"/>
  <c r="AR177" i="3"/>
  <c r="AQ177" i="3"/>
  <c r="AR130" i="3"/>
  <c r="AQ130" i="3"/>
  <c r="AR121" i="3"/>
  <c r="AQ121" i="3"/>
  <c r="AR44" i="3"/>
  <c r="AQ44" i="3"/>
  <c r="AR189" i="3"/>
  <c r="AQ189" i="3"/>
  <c r="AR61" i="3"/>
  <c r="AQ61" i="3"/>
  <c r="AR197" i="3"/>
  <c r="AQ197" i="3"/>
  <c r="AR164" i="3"/>
  <c r="AQ164" i="3"/>
  <c r="AR60" i="3"/>
  <c r="AQ60" i="3"/>
  <c r="AR91" i="3"/>
  <c r="AQ91" i="3"/>
  <c r="AR13" i="3"/>
  <c r="AQ13" i="3"/>
  <c r="AR98" i="3"/>
  <c r="AQ98" i="3"/>
  <c r="AR90" i="3"/>
  <c r="AQ90" i="3"/>
  <c r="AR195" i="3"/>
  <c r="AQ195" i="3"/>
  <c r="AR173" i="3"/>
  <c r="AQ173" i="3"/>
  <c r="AR162" i="3"/>
  <c r="AQ162" i="3"/>
  <c r="AR115" i="3"/>
  <c r="AQ115" i="3"/>
  <c r="AR183" i="3"/>
  <c r="AQ183" i="3"/>
  <c r="AR191" i="3"/>
  <c r="AQ191" i="3"/>
  <c r="AR152" i="3"/>
  <c r="AQ152" i="3"/>
  <c r="AR29" i="3"/>
  <c r="AQ29" i="3"/>
  <c r="AR37" i="3"/>
  <c r="AQ37" i="3"/>
  <c r="AR101" i="3"/>
  <c r="AQ101" i="3"/>
  <c r="AR24" i="3"/>
  <c r="AQ24" i="3"/>
  <c r="AR178" i="3"/>
  <c r="AQ178" i="3"/>
  <c r="AR133" i="3"/>
  <c r="AQ133" i="3"/>
  <c r="AR17" i="3"/>
  <c r="AQ17" i="3"/>
  <c r="AR141" i="3"/>
  <c r="AQ141" i="3"/>
  <c r="AR41" i="3"/>
  <c r="AQ41" i="3"/>
  <c r="AR176" i="3"/>
  <c r="AQ176" i="3"/>
  <c r="AR55" i="3"/>
  <c r="AQ55" i="3"/>
  <c r="AR12" i="3"/>
  <c r="AQ12" i="3"/>
  <c r="AR21" i="3"/>
  <c r="AQ21" i="3"/>
  <c r="AR18" i="3"/>
  <c r="AQ18" i="3"/>
  <c r="AR8" i="3"/>
  <c r="AQ8" i="3"/>
  <c r="AR167" i="3"/>
  <c r="AQ167" i="3"/>
  <c r="AR27" i="3"/>
  <c r="AQ27" i="3"/>
  <c r="AR86" i="3" l="1"/>
  <c r="AQ86" i="3"/>
  <c r="AR124" i="3"/>
  <c r="AQ124" i="3"/>
  <c r="AR156" i="3"/>
  <c r="AQ156" i="3"/>
  <c r="AR170" i="3"/>
  <c r="AQ170" i="3"/>
  <c r="AR127" i="3"/>
  <c r="AQ127" i="3"/>
  <c r="AR79" i="3"/>
  <c r="AQ79" i="3"/>
  <c r="AR42" i="3"/>
  <c r="AQ42" i="3"/>
  <c r="AR20" i="3"/>
  <c r="AQ20" i="3"/>
  <c r="AR67" i="3"/>
  <c r="AQ67" i="3"/>
  <c r="AR56" i="3"/>
  <c r="AQ56" i="3"/>
  <c r="AR181" i="3"/>
  <c r="AQ181" i="3"/>
  <c r="AR19" i="3"/>
  <c r="AQ19" i="3"/>
  <c r="AR32" i="3"/>
  <c r="AQ32" i="3"/>
  <c r="AR64" i="3"/>
  <c r="AQ64" i="3"/>
  <c r="AR16" i="3"/>
  <c r="AQ16" i="3"/>
  <c r="AR153" i="3"/>
  <c r="AQ153" i="3"/>
  <c r="AR172" i="3"/>
  <c r="AQ172" i="3"/>
  <c r="AR31" i="3"/>
  <c r="AQ31" i="3"/>
  <c r="AR146" i="3"/>
  <c r="AQ146" i="3"/>
  <c r="AR112" i="3"/>
  <c r="AQ112" i="3"/>
  <c r="AR69" i="3"/>
  <c r="AQ69" i="3"/>
  <c r="AR136" i="3"/>
  <c r="AQ136" i="3"/>
  <c r="AR188" i="3"/>
  <c r="AQ188" i="3"/>
  <c r="AR7" i="3"/>
  <c r="AQ7" i="3"/>
  <c r="AR81" i="3"/>
  <c r="AQ81" i="3"/>
  <c r="AR149" i="3"/>
  <c r="AQ149" i="3"/>
  <c r="AR71" i="3"/>
  <c r="AQ71" i="3"/>
  <c r="AR131" i="3"/>
  <c r="AQ131" i="3"/>
  <c r="AR92" i="3"/>
  <c r="AQ92" i="3"/>
  <c r="AR54" i="3"/>
  <c r="AQ54" i="3"/>
  <c r="AR96" i="3"/>
  <c r="AQ96" i="3"/>
  <c r="AR184" i="3"/>
  <c r="AQ184" i="3"/>
  <c r="AR123" i="3"/>
  <c r="AQ123" i="3"/>
  <c r="AR175" i="3"/>
  <c r="AQ175" i="3"/>
  <c r="AR23" i="3"/>
  <c r="AQ23" i="3"/>
  <c r="AR38" i="3"/>
  <c r="AQ38" i="3"/>
  <c r="AR163" i="3"/>
  <c r="AQ163" i="3"/>
  <c r="AR80" i="3"/>
  <c r="AQ80" i="3"/>
  <c r="AR102" i="3"/>
  <c r="AQ102" i="3"/>
  <c r="AR59" i="3"/>
  <c r="AQ59" i="3"/>
  <c r="AR140" i="3"/>
  <c r="AQ140" i="3"/>
  <c r="AR107" i="3"/>
  <c r="AQ107" i="3"/>
  <c r="AR33" i="3"/>
  <c r="AQ33" i="3"/>
  <c r="AR143" i="3"/>
  <c r="AQ143" i="3"/>
  <c r="AR68" i="3"/>
  <c r="AQ68" i="3"/>
  <c r="AR132" i="3"/>
  <c r="AQ132" i="3"/>
  <c r="AR47" i="3"/>
  <c r="AQ47" i="3"/>
  <c r="AR129" i="3"/>
  <c r="AQ129" i="3"/>
  <c r="AR193" i="3"/>
  <c r="AQ193" i="3"/>
  <c r="AR57" i="3"/>
  <c r="AQ57" i="3"/>
  <c r="AR82" i="3"/>
  <c r="AQ82" i="3"/>
  <c r="AR165" i="3"/>
  <c r="AQ165" i="3"/>
  <c r="AR168" i="3"/>
  <c r="AQ168" i="3"/>
  <c r="AR36" i="3"/>
  <c r="AQ36" i="3"/>
  <c r="AR157" i="3"/>
  <c r="AQ157" i="3"/>
  <c r="AR34" i="3"/>
  <c r="AQ34" i="3"/>
  <c r="AR128" i="3"/>
  <c r="AQ128" i="3"/>
  <c r="AR108" i="3"/>
  <c r="AQ108" i="3"/>
  <c r="AR185" i="3"/>
  <c r="AQ185" i="3"/>
  <c r="AR73" i="3"/>
  <c r="AQ73" i="3"/>
  <c r="AR35" i="3"/>
  <c r="AQ35" i="3"/>
  <c r="AR95" i="3"/>
  <c r="AQ95" i="3"/>
  <c r="AR154" i="3"/>
  <c r="AQ154" i="3"/>
  <c r="AR99" i="3"/>
  <c r="AQ99" i="3"/>
  <c r="AR26" i="3"/>
  <c r="AQ26" i="3"/>
  <c r="AR145" i="3"/>
  <c r="AQ145" i="3"/>
  <c r="AR58" i="3"/>
  <c r="AQ58" i="3"/>
  <c r="AR199" i="3"/>
  <c r="AQ199" i="3"/>
  <c r="AR150" i="3"/>
  <c r="AQ150" i="3"/>
  <c r="AR182" i="3"/>
  <c r="AQ182" i="3"/>
  <c r="AR53" i="3"/>
  <c r="AQ53" i="3"/>
  <c r="AR113" i="3"/>
  <c r="AQ113" i="3"/>
  <c r="AR135" i="3"/>
  <c r="AQ135" i="3"/>
  <c r="AR39" i="3"/>
  <c r="AQ39" i="3"/>
  <c r="AR65" i="3"/>
  <c r="AQ65" i="3"/>
  <c r="AR50" i="3"/>
  <c r="AQ50" i="3"/>
  <c r="AR144" i="3"/>
  <c r="AQ144" i="3"/>
  <c r="AR137" i="3"/>
  <c r="AQ137" i="3"/>
  <c r="AR63" i="3"/>
  <c r="AQ63" i="3"/>
  <c r="AR190" i="3"/>
  <c r="AQ190" i="3"/>
  <c r="AR5" i="3"/>
  <c r="AQ5" i="3"/>
  <c r="AR117" i="3"/>
  <c r="AQ117" i="3"/>
  <c r="AR111" i="3"/>
  <c r="AQ111" i="3"/>
  <c r="AR62" i="3"/>
  <c r="AQ62" i="3"/>
  <c r="AR14" i="3"/>
  <c r="AQ14" i="3"/>
  <c r="AR151" i="3"/>
  <c r="AQ151" i="3"/>
  <c r="AR28" i="3"/>
  <c r="AQ28" i="3"/>
  <c r="AR51" i="3"/>
  <c r="AQ51" i="3"/>
  <c r="AR74" i="3"/>
  <c r="AQ74" i="3"/>
  <c r="AR70" i="3"/>
  <c r="AQ70" i="3"/>
  <c r="AR120" i="3"/>
  <c r="AQ120" i="3"/>
  <c r="AR196" i="3"/>
  <c r="AQ196" i="3"/>
  <c r="AR180" i="3"/>
  <c r="AQ180" i="3"/>
  <c r="AR84" i="3"/>
  <c r="AQ84" i="3"/>
  <c r="AR6" i="3"/>
  <c r="AQ6" i="3"/>
  <c r="AR10" i="3"/>
  <c r="AQ10" i="3"/>
  <c r="AR78" i="3"/>
  <c r="AQ78" i="3"/>
  <c r="AR25" i="3"/>
  <c r="AQ25" i="3"/>
  <c r="AR85" i="3"/>
  <c r="AQ85" i="3"/>
  <c r="AR105" i="3"/>
  <c r="AQ105" i="3"/>
  <c r="AR104" i="3"/>
  <c r="AQ104" i="3"/>
  <c r="AR171" i="3"/>
  <c r="AQ171" i="3"/>
  <c r="AR138" i="3"/>
  <c r="AQ138" i="3"/>
  <c r="AR48" i="3"/>
  <c r="AQ48" i="3"/>
  <c r="AR116" i="3"/>
  <c r="AQ116" i="3"/>
  <c r="AR142" i="3"/>
  <c r="AQ142" i="3"/>
  <c r="AR186" i="3"/>
  <c r="AQ186" i="3"/>
  <c r="AR169" i="3"/>
  <c r="AQ169" i="3"/>
  <c r="AR93" i="3"/>
  <c r="AQ93" i="3"/>
  <c r="AR52" i="3"/>
  <c r="AQ52" i="3"/>
  <c r="AR179" i="3"/>
  <c r="AQ179" i="3"/>
  <c r="AR94" i="3"/>
  <c r="AQ94" i="3"/>
  <c r="AR147" i="3"/>
  <c r="AQ147" i="3"/>
  <c r="AR72" i="3"/>
  <c r="AQ72" i="3"/>
  <c r="AR97" i="3"/>
  <c r="AQ97" i="3"/>
  <c r="AR83" i="3"/>
  <c r="AQ83" i="3"/>
  <c r="AR49" i="3"/>
  <c r="AQ49" i="3"/>
  <c r="AR22" i="3"/>
  <c r="AQ22" i="3"/>
  <c r="AR139" i="3"/>
  <c r="AQ139" i="3"/>
  <c r="AR46" i="3"/>
  <c r="AQ46" i="3"/>
  <c r="AR161" i="3"/>
  <c r="AQ161" i="3"/>
  <c r="AR9" i="3"/>
  <c r="AQ9" i="3"/>
  <c r="AR89" i="3"/>
  <c r="AQ89" i="3"/>
  <c r="AR192" i="3"/>
  <c r="AQ192" i="3"/>
  <c r="AR103" i="3"/>
  <c r="AQ103" i="3"/>
  <c r="AR77" i="3"/>
  <c r="AQ77" i="3"/>
  <c r="AR119" i="3"/>
  <c r="AQ119" i="3"/>
  <c r="AR174" i="3"/>
  <c r="AQ174" i="3"/>
  <c r="AR160" i="3"/>
  <c r="AQ160" i="3"/>
  <c r="AR88" i="3"/>
  <c r="AQ88" i="3"/>
  <c r="AR40" i="3"/>
  <c r="AQ40" i="3"/>
  <c r="AQ4" i="3"/>
  <c r="Q226" i="2"/>
  <c r="Q227" i="2"/>
  <c r="Q228" i="2"/>
  <c r="Q229" i="2"/>
  <c r="Q230" i="2"/>
  <c r="Q231" i="2"/>
  <c r="Q232" i="2"/>
  <c r="Q233" i="2"/>
  <c r="Q234" i="2"/>
  <c r="Q235" i="2"/>
  <c r="Q236" i="2"/>
  <c r="Q237" i="2"/>
  <c r="Q238" i="2"/>
  <c r="Q239" i="2"/>
  <c r="Q240" i="2"/>
  <c r="Q241" i="2"/>
  <c r="Q242" i="2"/>
  <c r="Q243" i="2"/>
  <c r="Q244" i="2"/>
  <c r="Q245" i="2"/>
  <c r="Q246" i="2"/>
  <c r="Q247" i="2"/>
  <c r="Q248" i="2"/>
  <c r="Q249" i="2"/>
  <c r="Q250" i="2"/>
  <c r="Q251" i="2"/>
  <c r="Q252" i="2"/>
  <c r="Q253" i="2"/>
  <c r="Q254" i="2"/>
  <c r="Q255" i="2"/>
  <c r="Q256" i="2"/>
  <c r="Q257" i="2"/>
  <c r="Q258" i="2"/>
  <c r="Q259" i="2"/>
  <c r="Q260" i="2"/>
  <c r="Q261" i="2"/>
  <c r="Q262" i="2"/>
  <c r="Q225" i="2"/>
  <c r="N226" i="2"/>
  <c r="N227" i="2"/>
  <c r="AS20" i="2" s="1"/>
  <c r="AR4" i="3" s="1"/>
  <c r="N228" i="2"/>
  <c r="N229" i="2"/>
  <c r="N230" i="2"/>
  <c r="N231" i="2"/>
  <c r="N232" i="2"/>
  <c r="N233" i="2"/>
  <c r="N234" i="2"/>
  <c r="N235" i="2"/>
  <c r="N236" i="2"/>
  <c r="N237" i="2"/>
  <c r="N238" i="2"/>
  <c r="N239" i="2"/>
  <c r="N240" i="2"/>
  <c r="N241" i="2"/>
  <c r="N242" i="2"/>
  <c r="N243" i="2"/>
  <c r="N244" i="2"/>
  <c r="N245" i="2"/>
  <c r="N246" i="2"/>
  <c r="N247" i="2"/>
  <c r="N248" i="2"/>
  <c r="N249" i="2"/>
  <c r="N250" i="2"/>
  <c r="N251" i="2"/>
  <c r="N252" i="2"/>
  <c r="N253" i="2"/>
  <c r="N254" i="2"/>
  <c r="N255" i="2"/>
  <c r="N256" i="2"/>
  <c r="N257" i="2"/>
  <c r="N258" i="2"/>
  <c r="N259" i="2"/>
  <c r="N260" i="2"/>
  <c r="N261" i="2"/>
  <c r="N262" i="2"/>
  <c r="N225" i="2"/>
  <c r="O11" i="2" l="1"/>
  <c r="BE4" i="3" l="1" a="1"/>
  <c r="BP61" i="3" a="1"/>
  <c r="BF42" i="3" a="1"/>
  <c r="BD98" i="3" a="1"/>
  <c r="BK140" i="3" a="1"/>
  <c r="BR198" i="3" a="1"/>
  <c r="BF175" i="3" a="1"/>
  <c r="BP137" i="3" a="1"/>
  <c r="BF163" i="3" a="1"/>
  <c r="BJ20" i="3" a="1"/>
  <c r="BE122" i="3" a="1"/>
  <c r="BH10" i="3" a="1"/>
  <c r="BM89" i="3" a="1"/>
  <c r="BF117" i="3" a="1"/>
  <c r="BM54" i="3" a="1"/>
  <c r="BN168" i="3" a="1"/>
  <c r="BF180" i="3" a="1"/>
  <c r="BN57" i="3" a="1"/>
  <c r="BF28" i="3" a="1"/>
  <c r="BR24" i="3" a="1"/>
  <c r="BR19" i="3" a="1"/>
  <c r="BN149" i="3" a="1"/>
  <c r="BR105" i="3" a="1"/>
  <c r="BO103" i="3" a="1"/>
  <c r="BL136" i="3" a="1"/>
  <c r="BE97" i="3" a="1"/>
  <c r="BI180" i="3" a="1"/>
  <c r="BF116" i="3" a="1"/>
  <c r="BR22" i="3" a="1"/>
  <c r="BF164" i="3" a="1"/>
  <c r="BO110" i="3" a="1"/>
  <c r="BH132" i="3" a="1"/>
  <c r="BL176" i="3" a="1"/>
  <c r="BM145" i="3" a="1"/>
  <c r="BH160" i="3" a="1"/>
  <c r="BE165" i="3" a="1"/>
  <c r="BH66" i="3" a="1"/>
  <c r="BE14" i="3" a="1"/>
  <c r="BJ75" i="3" a="1"/>
  <c r="BK112" i="3" a="1"/>
  <c r="BP162" i="3" a="1"/>
  <c r="BR130" i="3" a="1"/>
  <c r="BG163" i="3" a="1"/>
  <c r="BQ10" i="3" a="1"/>
  <c r="BP96" i="3" a="1"/>
  <c r="BF26" i="3" a="1"/>
  <c r="BE171" i="3" a="1"/>
  <c r="BR9" i="3" a="1"/>
  <c r="BQ142" i="3" a="1"/>
  <c r="BK138" i="3" a="1"/>
  <c r="BN103" i="3" a="1"/>
  <c r="BQ141" i="3" a="1"/>
  <c r="BQ113" i="3" a="1"/>
  <c r="BJ121" i="3" a="1"/>
  <c r="BF136" i="3" a="1"/>
  <c r="BH122" i="3" a="1"/>
  <c r="BO148" i="3" a="1"/>
  <c r="BP200" i="3" a="1"/>
  <c r="BN4" i="3" a="1"/>
  <c r="BO115" i="3" a="1"/>
  <c r="BD22" i="3" a="1"/>
  <c r="BK68" i="3" a="1"/>
  <c r="BM142" i="3" a="1"/>
  <c r="BE60" i="3" a="1"/>
  <c r="BI86" i="3" a="1"/>
  <c r="BE160" i="3" a="1"/>
  <c r="BK60" i="3" a="1"/>
  <c r="BL179" i="3" a="1"/>
  <c r="BJ42" i="3" a="1"/>
  <c r="BD158" i="3" a="1"/>
  <c r="BE176" i="3" a="1"/>
  <c r="BL24" i="3" a="1"/>
  <c r="BR56" i="3" a="1"/>
  <c r="BO25" i="3" a="1"/>
  <c r="BP70" i="3" a="1"/>
  <c r="BI129" i="3" a="1"/>
  <c r="BG21" i="3" a="1"/>
  <c r="BF50" i="3" a="1"/>
  <c r="BI160" i="3" a="1"/>
  <c r="BM129" i="3" a="1"/>
  <c r="BL186" i="3" a="1"/>
  <c r="BP55" i="3" a="1"/>
  <c r="BD90" i="3" a="1"/>
  <c r="BD159" i="3" a="1"/>
  <c r="BQ16" i="3" a="1"/>
  <c r="BL40" i="3" a="1"/>
  <c r="BR168" i="3" a="1"/>
  <c r="BQ15" i="3" a="1"/>
  <c r="BH16" i="3" a="1"/>
  <c r="BG9" i="3" a="1"/>
  <c r="BL87" i="3" a="1"/>
  <c r="BL98" i="3" a="1"/>
  <c r="BR162" i="3" a="1"/>
  <c r="BG145" i="3" a="1"/>
  <c r="BF182" i="3" a="1"/>
  <c r="BN6" i="3" a="1"/>
  <c r="BE106" i="3" a="1"/>
  <c r="BI67" i="3" a="1"/>
  <c r="BE156" i="3" a="1"/>
  <c r="BQ53" i="3" a="1"/>
  <c r="BE177" i="3" a="1"/>
  <c r="BG114" i="3" a="1"/>
  <c r="BH63" i="3" a="1"/>
  <c r="BG45" i="3" a="1"/>
  <c r="BM107" i="3" a="1"/>
  <c r="BR183" i="3" a="1"/>
  <c r="BG121" i="3" a="1"/>
  <c r="BM124" i="3" a="1"/>
  <c r="BM192" i="3" a="1"/>
  <c r="BD100" i="3" a="1"/>
  <c r="BI4" i="3" a="1"/>
  <c r="BP17" i="3" a="1"/>
  <c r="BL152" i="3" a="1"/>
  <c r="BR68" i="3" a="1"/>
  <c r="BJ171" i="3" a="1"/>
  <c r="BF109" i="3" a="1"/>
  <c r="BD156" i="3" a="1"/>
  <c r="BF200" i="3" a="1"/>
  <c r="BF66" i="3" a="1"/>
  <c r="BG115" i="3" a="1"/>
  <c r="BK130" i="3" a="1"/>
  <c r="BQ7" i="3" a="1"/>
  <c r="BP159" i="3" a="1"/>
  <c r="BK49" i="3" a="1"/>
  <c r="BR45" i="3" a="1"/>
  <c r="BQ54" i="3" a="1"/>
  <c r="BK53" i="3" a="1"/>
  <c r="BI125" i="3" a="1"/>
  <c r="BK142" i="3" a="1"/>
  <c r="BP41" i="3" a="1"/>
  <c r="BE38" i="3" a="1"/>
  <c r="BM128" i="3" a="1"/>
  <c r="BQ110" i="3" a="1"/>
  <c r="BI164" i="3" a="1"/>
  <c r="BN145" i="3" a="1"/>
  <c r="BN20" i="3" a="1"/>
  <c r="BF38" i="3" a="1"/>
  <c r="BF157" i="3" a="1"/>
  <c r="BK176" i="3" a="1"/>
  <c r="BE58" i="3" a="1"/>
  <c r="BO10" i="3" a="1"/>
  <c r="BD48" i="3" a="1"/>
  <c r="BG83" i="3" a="1"/>
  <c r="BL173" i="3" a="1"/>
  <c r="BH69" i="3" a="1"/>
  <c r="BQ198" i="3" a="1"/>
  <c r="BN127" i="3" a="1"/>
  <c r="BN98" i="3" a="1"/>
  <c r="BD186" i="3" a="1"/>
  <c r="BL71" i="3" a="1"/>
  <c r="BI95" i="3" a="1"/>
  <c r="BO164" i="3" a="1"/>
  <c r="BR157" i="3" a="1"/>
  <c r="BQ71" i="3" a="1"/>
  <c r="BM32" i="3" a="1"/>
  <c r="BD85" i="3" a="1"/>
  <c r="BN65" i="3" a="1"/>
  <c r="BD169" i="3" a="1"/>
  <c r="BD168" i="3" a="1"/>
  <c r="BP81" i="3" a="1"/>
  <c r="BL187" i="3" a="1"/>
  <c r="BG192" i="3" a="1"/>
  <c r="BG37" i="3" a="1"/>
  <c r="BI163" i="3" a="1"/>
  <c r="BE167" i="3" a="1"/>
  <c r="BF177" i="3" a="1"/>
  <c r="BH76" i="3" a="1"/>
  <c r="BI97" i="3" a="1"/>
  <c r="BN49" i="3" a="1"/>
  <c r="BK54" i="3" a="1"/>
  <c r="BK150" i="3" a="1"/>
  <c r="BI46" i="3" a="1"/>
  <c r="BF160" i="3" a="1"/>
  <c r="BR148" i="3" a="1"/>
  <c r="BI56" i="3" a="1"/>
  <c r="BG182" i="3" a="1"/>
  <c r="BO191" i="3" a="1"/>
  <c r="BJ72" i="3" a="1"/>
  <c r="BK20" i="3" a="1"/>
  <c r="BE54" i="3" a="1"/>
  <c r="BR42" i="3" a="1"/>
  <c r="BO11" i="3" a="1"/>
  <c r="BO132" i="3" a="1"/>
  <c r="BI131" i="3" a="1"/>
  <c r="BL130" i="3" a="1"/>
  <c r="BI193" i="3" a="1"/>
  <c r="BF150" i="3" a="1"/>
  <c r="BK133" i="3" a="1"/>
  <c r="BR83" i="3" a="1"/>
  <c r="BN169" i="3" a="1"/>
  <c r="BH165" i="3" a="1"/>
  <c r="BJ18" i="3" a="1"/>
  <c r="BR88" i="3" a="1"/>
  <c r="BO171" i="3" a="1"/>
  <c r="BE111" i="3" a="1"/>
  <c r="BK97" i="3" a="1"/>
  <c r="BJ162" i="3" a="1"/>
  <c r="BE116" i="3" a="1"/>
  <c r="BM139" i="3" a="1"/>
  <c r="BI33" i="3" a="1"/>
  <c r="BP140" i="3" a="1"/>
  <c r="BI108" i="3" a="1"/>
  <c r="BQ5" i="3" a="1"/>
  <c r="BI120" i="3" a="1"/>
  <c r="BM136" i="3" a="1"/>
  <c r="BI100" i="3" a="1"/>
  <c r="BP21" i="3" a="1"/>
  <c r="BJ14" i="3" a="1"/>
  <c r="BL105" i="3" a="1"/>
  <c r="BR59" i="3" a="1"/>
  <c r="BD52" i="3" a="1"/>
  <c r="BM48" i="3" a="1"/>
  <c r="BM71" i="3" a="1"/>
  <c r="BH140" i="3" a="1"/>
  <c r="BI55" i="3" a="1"/>
  <c r="BM83" i="3" a="1"/>
  <c r="BN172" i="3" a="1"/>
  <c r="BE27" i="3" a="1"/>
  <c r="BD86" i="3" a="1"/>
  <c r="BG200" i="3" a="1"/>
  <c r="BK74" i="3" a="1"/>
  <c r="BH39" i="3" a="1"/>
  <c r="BQ167" i="3" a="1"/>
  <c r="BK158" i="3" a="1"/>
  <c r="BO13" i="3" a="1"/>
  <c r="BM175" i="3" a="1"/>
  <c r="BO181" i="3" a="1"/>
  <c r="BP155" i="3" a="1"/>
  <c r="BR6" i="3" a="1"/>
  <c r="BO52" i="3" a="1"/>
  <c r="BO50" i="3" a="1"/>
  <c r="BL51" i="3" a="1"/>
  <c r="BI82" i="3" a="1"/>
  <c r="BH136" i="3" a="1"/>
  <c r="BQ17" i="3" a="1"/>
  <c r="BH97" i="3" a="1"/>
  <c r="BR77" i="3" a="1"/>
  <c r="BD109" i="3" a="1"/>
  <c r="BN61" i="3" a="1"/>
  <c r="BI178" i="3" a="1"/>
  <c r="BL30" i="3" a="1"/>
  <c r="BK95" i="3" a="1"/>
  <c r="BO31" i="3" a="1"/>
  <c r="BF85" i="3" a="1"/>
  <c r="BD153" i="3" a="1"/>
  <c r="BP87" i="3" a="1"/>
  <c r="BG6" i="3" a="1"/>
  <c r="BN63" i="3" a="1"/>
  <c r="BG168" i="3" a="1"/>
  <c r="BF108" i="3" a="1"/>
  <c r="BE198" i="3" a="1"/>
  <c r="BH147" i="3" a="1"/>
  <c r="BI187" i="3" a="1"/>
  <c r="BP5" i="3" a="1"/>
  <c r="BK61" i="3" a="1"/>
  <c r="BG97" i="3" a="1"/>
  <c r="BP169" i="3" a="1"/>
  <c r="BG67" i="3" a="1"/>
  <c r="BR199" i="3" a="1"/>
  <c r="BK86" i="3" a="1"/>
  <c r="BL23" i="3" a="1"/>
  <c r="BP77" i="3" a="1"/>
  <c r="BK110" i="3" a="1"/>
  <c r="BG101" i="3" a="1"/>
  <c r="BM169" i="3" a="1"/>
  <c r="BF7" i="3" a="1"/>
  <c r="BL62" i="3" a="1"/>
  <c r="BN132" i="3" a="1"/>
  <c r="BL96" i="3" a="1"/>
  <c r="BJ44" i="3" a="1"/>
  <c r="BK107" i="3" a="1"/>
  <c r="BQ104" i="3" a="1"/>
  <c r="BO15" i="3" a="1"/>
  <c r="BM147" i="3" a="1"/>
  <c r="BQ160" i="3" a="1"/>
  <c r="BD30" i="3" a="1"/>
  <c r="BQ56" i="3" a="1"/>
  <c r="BI43" i="3" a="1"/>
  <c r="BQ156" i="3" a="1"/>
  <c r="BJ32" i="3" a="1"/>
  <c r="BM103" i="3" a="1"/>
  <c r="BK81" i="3" a="1"/>
  <c r="BH99" i="3" a="1"/>
  <c r="BD95" i="3" a="1"/>
  <c r="BN41" i="3" a="1"/>
  <c r="BJ57" i="3" a="1"/>
  <c r="BG51" i="3" a="1"/>
  <c r="BI76" i="3" a="1"/>
  <c r="BE109" i="3" a="1"/>
  <c r="BE28" i="3" a="1"/>
  <c r="BL45" i="3" a="1"/>
  <c r="BD27" i="3" a="1"/>
  <c r="BP182" i="3" a="1"/>
  <c r="BG105" i="3" a="1"/>
  <c r="BK145" i="3" a="1"/>
  <c r="BD15" i="3" a="1"/>
  <c r="BI21" i="3" a="1"/>
  <c r="BG61" i="3" a="1"/>
  <c r="BJ45" i="3" a="1"/>
  <c r="BJ191" i="3" a="1"/>
  <c r="BN115" i="3" a="1"/>
  <c r="BN70" i="3" a="1"/>
  <c r="BR62" i="3" a="1"/>
  <c r="BQ22" i="3" a="1"/>
  <c r="BH24" i="3" a="1"/>
  <c r="BI157" i="3" a="1"/>
  <c r="BH70" i="3" a="1"/>
  <c r="BE135" i="3" a="1"/>
  <c r="BE82" i="3" a="1"/>
  <c r="BP29" i="3" a="1"/>
  <c r="BJ33" i="3" a="1"/>
  <c r="BK192" i="3" a="1"/>
  <c r="BN152" i="3" a="1"/>
  <c r="BO139" i="3" a="1"/>
  <c r="BE45" i="3" a="1"/>
  <c r="BR28" i="3" a="1"/>
  <c r="BE103" i="3" a="1"/>
  <c r="BJ62" i="3" a="1"/>
  <c r="BD121" i="3" a="1"/>
  <c r="BM162" i="3" a="1"/>
  <c r="BR155" i="3" a="1"/>
  <c r="BJ73" i="3" a="1"/>
  <c r="BN33" i="3" a="1"/>
  <c r="BH115" i="3" a="1"/>
  <c r="BM84" i="3" a="1"/>
  <c r="BJ135" i="3" a="1"/>
  <c r="BJ169" i="3" a="1"/>
  <c r="BG158" i="3" a="1"/>
  <c r="BL80" i="3" a="1"/>
  <c r="BR79" i="3" a="1"/>
  <c r="BI87" i="3" a="1"/>
  <c r="BG194" i="3" a="1"/>
  <c r="BF183" i="3" a="1"/>
  <c r="BJ26" i="3" a="1"/>
  <c r="BE92" i="3" a="1"/>
  <c r="BL199" i="3" a="1"/>
  <c r="BH78" i="3" a="1"/>
  <c r="BK153" i="3" a="1"/>
  <c r="BR81" i="3" a="1"/>
  <c r="BI146" i="3" a="1"/>
  <c r="BP11" i="3" a="1"/>
  <c r="BO162" i="3" a="1"/>
  <c r="BE185" i="3" a="1"/>
  <c r="BN75" i="3" a="1"/>
  <c r="BK25" i="3" a="1"/>
  <c r="BF173" i="3" a="1"/>
  <c r="BG129" i="3" a="1"/>
  <c r="BI40" i="3" a="1"/>
  <c r="BH37" i="3" a="1"/>
  <c r="BH100" i="3" a="1"/>
  <c r="BO107" i="3" a="1"/>
  <c r="BP142" i="3" a="1"/>
  <c r="BK66" i="3" a="1"/>
  <c r="BD173" i="3" a="1"/>
  <c r="BF124" i="3" a="1"/>
  <c r="BQ127" i="3" a="1"/>
  <c r="BO117" i="3" a="1"/>
  <c r="BR126" i="3" a="1"/>
  <c r="BP53" i="3" a="1"/>
  <c r="BK193" i="3" a="1"/>
  <c r="BG113" i="3" a="1"/>
  <c r="BH153" i="3" a="1"/>
  <c r="BJ178" i="3" a="1"/>
  <c r="BQ180" i="3" a="1"/>
  <c r="BL99" i="3" a="1"/>
  <c r="BK4" i="3" a="1"/>
  <c r="BF65" i="3" a="1"/>
  <c r="BL102" i="3" a="1"/>
  <c r="BP150" i="3" a="1"/>
  <c r="BD143" i="3" a="1"/>
  <c r="BH68" i="3" a="1"/>
  <c r="BD33" i="3" a="1"/>
  <c r="BR18" i="3" a="1"/>
  <c r="BN71" i="3" a="1"/>
  <c r="BM96" i="3" a="1"/>
  <c r="BN23" i="3" a="1"/>
  <c r="BO193" i="3" a="1"/>
  <c r="BJ15" i="3" a="1"/>
  <c r="BM60" i="3" a="1"/>
  <c r="BR26" i="3" a="1"/>
  <c r="BH11" i="3" a="1"/>
  <c r="BI66" i="3" a="1"/>
  <c r="BN54" i="3" a="1"/>
  <c r="BP166" i="3" a="1"/>
  <c r="BE179" i="3" a="1"/>
  <c r="BE157" i="3" a="1"/>
  <c r="BO192" i="3" a="1"/>
  <c r="BQ197" i="3" a="1"/>
  <c r="BQ77" i="3" a="1"/>
  <c r="BN69" i="3" a="1"/>
  <c r="BM108" i="3" a="1"/>
  <c r="BD196" i="3" a="1"/>
  <c r="BL120" i="3" a="1"/>
  <c r="BG66" i="3" a="1"/>
  <c r="BG86" i="3" a="1"/>
  <c r="BR89" i="3" a="1"/>
  <c r="BK141" i="3" a="1"/>
  <c r="BD19" i="3" a="1"/>
  <c r="BJ84" i="3" a="1"/>
  <c r="BP184" i="3" a="1"/>
  <c r="BN117" i="3" a="1"/>
  <c r="BR30" i="3" a="1"/>
  <c r="BF119" i="3" a="1"/>
  <c r="BN72" i="3" a="1"/>
  <c r="BH170" i="3" a="1"/>
  <c r="BP123" i="3" a="1"/>
  <c r="BD136" i="3" a="1"/>
  <c r="BP167" i="3" a="1"/>
  <c r="BG20" i="3" a="1"/>
  <c r="BG149" i="3" a="1"/>
  <c r="BQ74" i="3" a="1"/>
  <c r="BI91" i="3" a="1"/>
  <c r="BK196" i="3" a="1"/>
  <c r="BQ183" i="3" a="1"/>
  <c r="BF12" i="3" a="1"/>
  <c r="BF103" i="3" a="1"/>
  <c r="BR51" i="3" a="1"/>
  <c r="BO26" i="3" a="1"/>
  <c r="BM24" i="3" a="1"/>
  <c r="BF70" i="3" a="1"/>
  <c r="BI73" i="3" a="1"/>
  <c r="BL76" i="3" a="1"/>
  <c r="BG38" i="3" a="1"/>
  <c r="BI141" i="3" a="1"/>
  <c r="BN67" i="3" a="1"/>
  <c r="BJ173" i="3" a="1"/>
  <c r="BH13" i="3" a="1"/>
  <c r="BP170" i="3" a="1"/>
  <c r="BD83" i="3" a="1"/>
  <c r="BE193" i="3" a="1"/>
  <c r="BP74" i="3" a="1"/>
  <c r="BD107" i="3" a="1"/>
  <c r="BN89" i="3" a="1"/>
  <c r="BL82" i="3" a="1"/>
  <c r="BR124" i="3" a="1"/>
  <c r="BR13" i="3" a="1"/>
  <c r="BG17" i="3" a="1"/>
  <c r="BK100" i="3" a="1"/>
  <c r="BN105" i="3" a="1"/>
  <c r="BH177" i="3" a="1"/>
  <c r="BG40" i="3" a="1"/>
  <c r="BR144" i="3" a="1"/>
  <c r="BP95" i="3" a="1"/>
  <c r="BD155" i="3" a="1"/>
  <c r="BL66" i="3" a="1"/>
  <c r="BR152" i="3" a="1"/>
  <c r="BP98" i="3" a="1"/>
  <c r="BK123" i="3" a="1"/>
  <c r="BH174" i="3" a="1"/>
  <c r="BG16" i="3" a="1"/>
  <c r="BG124" i="3" a="1"/>
  <c r="BE166" i="3" a="1"/>
  <c r="BP104" i="3" a="1"/>
  <c r="BM143" i="3" a="1"/>
  <c r="BK121" i="3" a="1"/>
  <c r="BG81" i="3" a="1"/>
  <c r="BO177" i="3" a="1"/>
  <c r="BH18" i="3" a="1"/>
  <c r="BN40" i="3" a="1"/>
  <c r="BP86" i="3" a="1"/>
  <c r="BL83" i="3" a="1"/>
  <c r="BJ154" i="3" a="1"/>
  <c r="BE125" i="3" a="1"/>
  <c r="BM27" i="3" a="1"/>
  <c r="BP30" i="3" a="1"/>
  <c r="BR17" i="3" a="1"/>
  <c r="BJ157" i="3" a="1"/>
  <c r="BD71" i="3" a="1"/>
  <c r="BQ118" i="3" a="1"/>
  <c r="BP93" i="3" a="1"/>
  <c r="BR5" i="3" a="1"/>
  <c r="BD55" i="3" a="1"/>
  <c r="BL185" i="3" a="1"/>
  <c r="BO45" i="3" a="1"/>
  <c r="BD200" i="3" a="1"/>
  <c r="BI96" i="3" a="1"/>
  <c r="BE170" i="3" a="1"/>
  <c r="BH34" i="3" a="1"/>
  <c r="BF195" i="3" a="1"/>
  <c r="BP180" i="3" a="1"/>
  <c r="BI23" i="3" a="1"/>
  <c r="BH106" i="3" a="1"/>
  <c r="BN93" i="3" a="1"/>
  <c r="BF68" i="3" a="1"/>
  <c r="BL145" i="3" a="1"/>
  <c r="BM59" i="3" a="1"/>
  <c r="BK109" i="3" a="1"/>
  <c r="BR47" i="3" a="1"/>
  <c r="BD178" i="3" a="1"/>
  <c r="BN159" i="3" a="1"/>
  <c r="BQ11" i="3" a="1"/>
  <c r="BM172" i="3" a="1"/>
  <c r="BD130" i="3" a="1"/>
  <c r="BO184" i="3" a="1"/>
  <c r="BL200" i="3" a="1"/>
  <c r="BP75" i="3" a="1"/>
  <c r="BQ112" i="3" a="1"/>
  <c r="BL128" i="3" a="1"/>
  <c r="BF29" i="3" a="1"/>
  <c r="BD133" i="3" a="1"/>
  <c r="BK83" i="3" a="1"/>
  <c r="BL88" i="3" a="1"/>
  <c r="BP101" i="3" a="1"/>
  <c r="BI89" i="3" a="1"/>
  <c r="BP163" i="3" a="1"/>
  <c r="BK72" i="3" a="1"/>
  <c r="BG7" i="3" a="1"/>
  <c r="BI124" i="3" a="1"/>
  <c r="BF197" i="3" a="1"/>
  <c r="BQ43" i="3" a="1"/>
  <c r="BH15" i="3" a="1"/>
  <c r="BO8" i="3" a="1"/>
  <c r="BD192" i="3" a="1"/>
  <c r="BQ166" i="3" a="1"/>
  <c r="BQ80" i="3" a="1"/>
  <c r="BL58" i="3" a="1"/>
  <c r="BP102" i="3" a="1"/>
  <c r="BP28" i="3" a="1"/>
  <c r="BR108" i="3" a="1"/>
  <c r="BR72" i="3" a="1"/>
  <c r="BH191" i="3" a="1"/>
  <c r="BH144" i="3" a="1"/>
  <c r="BL8" i="3" a="1"/>
  <c r="BD148" i="3" a="1"/>
  <c r="BH179" i="3" a="1"/>
  <c r="BF142" i="3" a="1"/>
  <c r="BF169" i="3" a="1"/>
  <c r="BM8" i="3" a="1"/>
  <c r="BO130" i="3" a="1"/>
  <c r="BJ155" i="3" a="1"/>
  <c r="BJ177" i="3" a="1"/>
  <c r="BP23" i="3" a="1"/>
  <c r="BQ125" i="3" a="1"/>
  <c r="BJ166" i="3" a="1"/>
  <c r="BG87" i="3" a="1"/>
  <c r="BO78" i="3" a="1"/>
  <c r="BN131" i="3" a="1"/>
  <c r="BM99" i="3" a="1"/>
  <c r="BQ116" i="3" a="1"/>
  <c r="BD47" i="3" a="1"/>
  <c r="BP188" i="3" a="1"/>
  <c r="BF60" i="3" a="1"/>
  <c r="BJ59" i="3" a="1"/>
  <c r="BH94" i="3" a="1"/>
  <c r="BQ129" i="3" a="1"/>
  <c r="BM55" i="3" a="1"/>
  <c r="BO143" i="3" a="1"/>
  <c r="BJ5" i="3" a="1"/>
  <c r="BG108" i="3" a="1"/>
  <c r="BR134" i="3" a="1"/>
  <c r="BQ9" i="3" a="1"/>
  <c r="BR14" i="3" a="1"/>
  <c r="BP73" i="3" a="1"/>
  <c r="BO16" i="3" a="1"/>
  <c r="BG125" i="3" a="1"/>
  <c r="BF17" i="3" a="1"/>
  <c r="BE52" i="3" a="1"/>
  <c r="BO187" i="3" a="1"/>
  <c r="BE191" i="3" a="1"/>
  <c r="BE195" i="3" a="1"/>
  <c r="BM141" i="3" a="1"/>
  <c r="BO39" i="3" a="1"/>
  <c r="BF45" i="3" a="1"/>
  <c r="BG98" i="3" a="1"/>
  <c r="BD193" i="3" a="1"/>
  <c r="BM135" i="3" a="1"/>
  <c r="BK96" i="3" a="1"/>
  <c r="BR195" i="3" a="1"/>
  <c r="BP32" i="3" a="1"/>
  <c r="BG179" i="3" a="1"/>
  <c r="BL198" i="3" a="1"/>
  <c r="BM171" i="3" a="1"/>
  <c r="BO144" i="3" a="1"/>
  <c r="BE155" i="3" a="1"/>
  <c r="BL72" i="3" a="1"/>
  <c r="BI6" i="3" a="1"/>
  <c r="BE5" i="3" a="1"/>
  <c r="BM138" i="3" a="1"/>
  <c r="BO185" i="3" a="1"/>
  <c r="BN126" i="3" a="1"/>
  <c r="BP18" i="3" a="1"/>
  <c r="BL132" i="3" a="1"/>
  <c r="BG53" i="3" a="1"/>
  <c r="BR143" i="3" a="1"/>
  <c r="BP173" i="3" a="1"/>
  <c r="BG39" i="3" a="1"/>
  <c r="BM26" i="3" a="1"/>
  <c r="BE158" i="3" a="1"/>
  <c r="BH84" i="3" a="1"/>
  <c r="BO84" i="3" a="1"/>
  <c r="BM36" i="3" a="1"/>
  <c r="BG117" i="3" a="1"/>
  <c r="BN46" i="3" a="1"/>
  <c r="BF52" i="3" a="1"/>
  <c r="BK13" i="3" a="1"/>
  <c r="BO94" i="3" a="1"/>
  <c r="BL125" i="3" a="1"/>
  <c r="BK163" i="3" a="1"/>
  <c r="BO46" i="3" a="1"/>
  <c r="BR76" i="3" a="1"/>
  <c r="BF78" i="3" a="1"/>
  <c r="BM153" i="3" a="1"/>
  <c r="BJ49" i="3" a="1"/>
  <c r="BF69" i="3" a="1"/>
  <c r="BR53" i="3" a="1"/>
  <c r="BO20" i="3" a="1"/>
  <c r="BE72" i="3" a="1"/>
  <c r="BG159" i="3" a="1"/>
  <c r="BK38" i="3" a="1"/>
  <c r="BH88" i="3" a="1"/>
  <c r="BJ85" i="3" a="1"/>
  <c r="BE68" i="3" a="1"/>
  <c r="BO194" i="3" a="1"/>
  <c r="BN10" i="3" a="1"/>
  <c r="BE47" i="3" a="1"/>
  <c r="BQ62" i="3" a="1"/>
  <c r="BO49" i="3" a="1"/>
  <c r="BP149" i="3" a="1"/>
  <c r="BO160" i="3" a="1"/>
  <c r="BJ160" i="3" a="1"/>
  <c r="BH195" i="3" a="1"/>
  <c r="BJ189" i="3" a="1"/>
  <c r="BN37" i="3" a="1"/>
  <c r="BR91" i="3" a="1"/>
  <c r="BJ188" i="3" a="1"/>
  <c r="BO63" i="3" a="1"/>
  <c r="BI109" i="3" a="1"/>
  <c r="BP148" i="3" a="1"/>
  <c r="BF74" i="3" a="1"/>
  <c r="BP116" i="3" a="1"/>
  <c r="BR27" i="3" a="1"/>
  <c r="BP128" i="3" a="1"/>
  <c r="BI159" i="3" a="1"/>
  <c r="BK200" i="3" a="1"/>
  <c r="BJ152" i="3" a="1"/>
  <c r="BK199" i="3" a="1"/>
  <c r="BG186" i="3" a="1"/>
  <c r="BR39" i="3" a="1"/>
  <c r="BM178" i="3" a="1"/>
  <c r="BL39" i="3" a="1"/>
  <c r="BQ199" i="3" a="1"/>
  <c r="BH110" i="3" a="1"/>
  <c r="BH168" i="3" a="1"/>
  <c r="BI37" i="3" a="1"/>
  <c r="BP9" i="3" a="1"/>
  <c r="BP82" i="3" a="1"/>
  <c r="BK119" i="3" a="1"/>
  <c r="BE128" i="3" a="1"/>
  <c r="BE136" i="3" a="1"/>
  <c r="BD127" i="3" a="1"/>
  <c r="BQ59" i="3" a="1"/>
  <c r="BE140" i="3" a="1"/>
  <c r="BJ6" i="3" a="1"/>
  <c r="BK194" i="3" a="1"/>
  <c r="BM189" i="3" a="1"/>
  <c r="BH47" i="3" a="1"/>
  <c r="BG69" i="3" a="1"/>
  <c r="BH67" i="3" a="1"/>
  <c r="BN94" i="3" a="1"/>
  <c r="BF53" i="3" a="1"/>
  <c r="BP51" i="3" a="1"/>
  <c r="BO42" i="3" a="1"/>
  <c r="BH55" i="3" a="1"/>
  <c r="BE46" i="3" a="1"/>
  <c r="BL122" i="3" a="1"/>
  <c r="BK47" i="3" a="1"/>
  <c r="BM126" i="3" a="1"/>
  <c r="BL164" i="3" a="1"/>
  <c r="BQ18" i="3" a="1"/>
  <c r="BQ186" i="3" a="1"/>
  <c r="BE63" i="3" a="1"/>
  <c r="BO30" i="3" a="1"/>
  <c r="BL41" i="3" a="1"/>
  <c r="BG48" i="3" a="1"/>
  <c r="BL117" i="3" a="1"/>
  <c r="BH130" i="3" a="1"/>
  <c r="BN188" i="3" a="1"/>
  <c r="BO175" i="3" a="1"/>
  <c r="BP121" i="3" a="1"/>
  <c r="BF23" i="3" a="1"/>
  <c r="BH184" i="3" a="1"/>
  <c r="BL129" i="3" a="1"/>
  <c r="BR8" i="3" a="1"/>
  <c r="BG135" i="3" a="1"/>
  <c r="BJ159" i="3" a="1"/>
  <c r="BF46" i="3" a="1"/>
  <c r="BQ51" i="3" a="1"/>
  <c r="BG92" i="3" a="1"/>
  <c r="BN121" i="3" a="1"/>
  <c r="BM173" i="3" a="1"/>
  <c r="BQ100" i="3" a="1"/>
  <c r="BM90" i="3" a="1"/>
  <c r="BQ107" i="3" a="1"/>
  <c r="BH185" i="3" a="1"/>
  <c r="BK191" i="3" a="1"/>
  <c r="BQ131" i="3" a="1"/>
  <c r="BG140" i="3" a="1"/>
  <c r="BP68" i="3" a="1"/>
  <c r="BL86" i="3" a="1"/>
  <c r="BN157" i="3" a="1"/>
  <c r="BN138" i="3" a="1"/>
  <c r="BR177" i="3" a="1"/>
  <c r="BN109" i="3" a="1"/>
  <c r="BQ67" i="3" a="1"/>
  <c r="BI19" i="3" a="1"/>
  <c r="BI182" i="3" a="1"/>
  <c r="BI99" i="3" a="1"/>
  <c r="BL95" i="3" a="1"/>
  <c r="BF170" i="3" a="1"/>
  <c r="BJ199" i="3" a="1"/>
  <c r="BD117" i="3" a="1"/>
  <c r="BG133" i="3" a="1"/>
  <c r="BR166" i="3" a="1"/>
  <c r="BD162" i="3" a="1"/>
  <c r="BJ142" i="3" a="1"/>
  <c r="BD188" i="3" a="1"/>
  <c r="BI128" i="3" a="1"/>
  <c r="BD70" i="3" a="1"/>
  <c r="BO101" i="3" a="1"/>
  <c r="BL115" i="3" a="1"/>
  <c r="BG184" i="3" a="1"/>
  <c r="BL107" i="3" a="1"/>
  <c r="BN154" i="3" a="1"/>
  <c r="BR58" i="3" a="1"/>
  <c r="BL109" i="3" a="1"/>
  <c r="BG123" i="3" a="1"/>
  <c r="BG138" i="3" a="1"/>
  <c r="BE35" i="3" a="1"/>
  <c r="BQ21" i="3" a="1"/>
  <c r="BH93" i="3" a="1"/>
  <c r="BM65" i="3" a="1"/>
  <c r="BJ81" i="3" a="1"/>
  <c r="BK91" i="3" a="1"/>
  <c r="BQ66" i="3" a="1"/>
  <c r="BK35" i="3" a="1"/>
  <c r="BR16" i="3" a="1"/>
  <c r="BL10" i="3" a="1"/>
  <c r="BF120" i="3" a="1"/>
  <c r="BO71" i="3" a="1"/>
  <c r="BH9" i="3" a="1"/>
  <c r="BJ47" i="3" a="1"/>
  <c r="BP120" i="3" a="1"/>
  <c r="BD177" i="3" a="1"/>
  <c r="BL68" i="3" a="1"/>
  <c r="BF9" i="3" a="1"/>
  <c r="BH36" i="3" a="1"/>
  <c r="BI5" i="3" a="1"/>
  <c r="BK77" i="3" a="1"/>
  <c r="BG89" i="3" a="1"/>
  <c r="BP108" i="3" a="1"/>
  <c r="BR182" i="3" a="1"/>
  <c r="BM25" i="3" a="1"/>
  <c r="BE59" i="3" a="1"/>
  <c r="BO197" i="3" a="1"/>
  <c r="BE57" i="3" a="1"/>
  <c r="BH54" i="3" a="1"/>
  <c r="BD123" i="3" a="1"/>
  <c r="BO131" i="3" a="1"/>
  <c r="BJ35" i="3" a="1"/>
  <c r="BQ185" i="3" a="1"/>
  <c r="BE189" i="3" a="1"/>
  <c r="BF192" i="3" a="1"/>
  <c r="BL160" i="3" a="1"/>
  <c r="BM134" i="3" a="1"/>
  <c r="BR114" i="3" a="1"/>
  <c r="BL154" i="3" a="1"/>
  <c r="BG119" i="3" a="1"/>
  <c r="BN156" i="3" a="1"/>
  <c r="BO165" i="3" a="1"/>
  <c r="BL57" i="3" a="1"/>
  <c r="BP34" i="3" a="1"/>
  <c r="BM144" i="3" a="1"/>
  <c r="BP13" i="3" a="1"/>
  <c r="BL124" i="3" a="1"/>
  <c r="BN7" i="3" a="1"/>
  <c r="BO102" i="3" a="1"/>
  <c r="BJ184" i="3" a="1"/>
  <c r="BI155" i="3" a="1"/>
  <c r="BP190" i="3" a="1"/>
  <c r="BN146" i="3" a="1"/>
  <c r="BR99" i="3" a="1"/>
  <c r="BO119" i="3" a="1"/>
  <c r="BD194" i="3" a="1"/>
  <c r="BH14" i="3" a="1"/>
  <c r="BI63" i="3" a="1"/>
  <c r="BJ164" i="3" a="1"/>
  <c r="BL192" i="3" a="1"/>
  <c r="BR36" i="3" a="1"/>
  <c r="BJ193" i="3" a="1"/>
  <c r="BO83" i="3" a="1"/>
  <c r="BJ198" i="3" a="1"/>
  <c r="BM132" i="3" a="1"/>
  <c r="BE100" i="3" a="1"/>
  <c r="BN13" i="3" a="1"/>
  <c r="BK88" i="3" a="1"/>
  <c r="BN47" i="3" a="1"/>
  <c r="BM18" i="3" a="1"/>
  <c r="BL197" i="3" a="1"/>
  <c r="BM140" i="3" a="1"/>
  <c r="BH80" i="3" a="1"/>
  <c r="BF56" i="3" a="1"/>
  <c r="BJ7" i="3" a="1"/>
  <c r="BK46" i="3" a="1"/>
  <c r="BG14" i="3" a="1"/>
  <c r="BN150" i="3" a="1"/>
  <c r="BR33" i="3" a="1"/>
  <c r="BG188" i="3" a="1"/>
  <c r="BD129" i="3" a="1"/>
  <c r="BQ39" i="3" a="1"/>
  <c r="BR159" i="3" a="1"/>
  <c r="BK56" i="3" a="1"/>
  <c r="BQ143" i="3" a="1"/>
  <c r="BL146" i="3" a="1"/>
  <c r="BJ131" i="3" a="1"/>
  <c r="BO163" i="3" a="1"/>
  <c r="BR111" i="3" a="1"/>
  <c r="BQ50" i="3" a="1"/>
  <c r="BF161" i="3" a="1"/>
  <c r="BO91" i="3" a="1"/>
  <c r="BH119" i="3" a="1"/>
  <c r="BP37" i="3" a="1"/>
  <c r="BE33" i="3" a="1"/>
  <c r="BP161" i="3" a="1"/>
  <c r="BI137" i="3" a="1"/>
  <c r="BD131" i="3" a="1"/>
  <c r="BN151" i="3" a="1"/>
  <c r="BQ192" i="3" a="1"/>
  <c r="BI118" i="3" a="1"/>
  <c r="BK44" i="3" a="1"/>
  <c r="BJ102" i="3" a="1"/>
  <c r="BI167" i="3" a="1"/>
  <c r="BH83" i="3" a="1"/>
  <c r="BQ38" i="3" a="1"/>
  <c r="BI11" i="3" a="1"/>
  <c r="BK32" i="3" a="1"/>
  <c r="BJ19" i="3" a="1"/>
  <c r="BL93" i="3" a="1"/>
  <c r="BL177" i="3" a="1"/>
  <c r="BG187" i="3" a="1"/>
  <c r="BG132" i="3" a="1"/>
  <c r="BJ124" i="3" a="1"/>
  <c r="BE22" i="3" a="1"/>
  <c r="BD132" i="3" a="1"/>
  <c r="BP132" i="3" a="1"/>
  <c r="BE132" i="3" a="1"/>
  <c r="BP109" i="3" a="1"/>
  <c r="BG42" i="3" a="1"/>
  <c r="BI135" i="3" a="1"/>
  <c r="BH92" i="3" a="1"/>
  <c r="BE90" i="3" a="1"/>
  <c r="BD191" i="3" a="1"/>
  <c r="BO116" i="3" a="1"/>
  <c r="BF176" i="3" a="1"/>
  <c r="BK80" i="3" a="1"/>
  <c r="BN28" i="3" a="1"/>
  <c r="BI39" i="3" a="1"/>
  <c r="BJ127" i="3" a="1"/>
  <c r="BP24" i="3" a="1"/>
  <c r="BD57" i="3" a="1"/>
  <c r="BQ108" i="3" a="1"/>
  <c r="BG154" i="3" a="1"/>
  <c r="BO44" i="3" a="1"/>
  <c r="BP99" i="3" a="1"/>
  <c r="BO51" i="3" a="1"/>
  <c r="BI8" i="3" a="1"/>
  <c r="BE61" i="3" a="1"/>
  <c r="BF179" i="3" a="1"/>
  <c r="BQ176" i="3" a="1"/>
  <c r="BM94" i="3" a="1"/>
  <c r="BG59" i="3" a="1"/>
  <c r="BH102" i="3" a="1"/>
  <c r="BN180" i="3" a="1"/>
  <c r="BQ149" i="3" a="1"/>
  <c r="BH52" i="3" a="1"/>
  <c r="BG4" i="3" a="1"/>
  <c r="BN187" i="3" a="1"/>
  <c r="BL44" i="3" a="1"/>
  <c r="BN17" i="3" a="1"/>
  <c r="BG46" i="3" a="1"/>
  <c r="BM16" i="3" a="1"/>
  <c r="BL114" i="3" a="1"/>
  <c r="BI7" i="3" a="1"/>
  <c r="BM149" i="3" a="1"/>
  <c r="BD42" i="3" a="1"/>
  <c r="BQ49" i="3" a="1"/>
  <c r="BM79" i="3" a="1"/>
  <c r="BE11" i="3" a="1"/>
  <c r="BH20" i="3" a="1"/>
  <c r="BL119" i="3" a="1"/>
  <c r="BH27" i="3" a="1"/>
  <c r="BL142" i="3" a="1"/>
  <c r="BI58" i="3" a="1"/>
  <c r="BD111" i="3" a="1"/>
  <c r="BJ150" i="3" a="1"/>
  <c r="BH4" i="3" a="1"/>
  <c r="BD140" i="3" a="1"/>
  <c r="BI78" i="3" a="1"/>
  <c r="BQ181" i="3" a="1"/>
  <c r="BN16" i="3" a="1"/>
  <c r="BF104" i="3" a="1"/>
  <c r="BN79" i="3" a="1"/>
  <c r="BE150" i="3" a="1"/>
  <c r="BO154" i="3" a="1"/>
  <c r="BM176" i="3" a="1"/>
  <c r="BJ105" i="3" a="1"/>
  <c r="BM106" i="3" a="1"/>
  <c r="BL108" i="3" a="1"/>
  <c r="BF84" i="3" a="1"/>
  <c r="BG33" i="3" a="1"/>
  <c r="BR154" i="3" a="1"/>
  <c r="BF114" i="3" a="1"/>
  <c r="BG171" i="3" a="1"/>
  <c r="BG27" i="3" a="1"/>
  <c r="BQ91" i="3" a="1"/>
  <c r="BL77" i="3" a="1"/>
  <c r="BQ63" i="3" a="1"/>
  <c r="BP97" i="3" a="1"/>
  <c r="BG166" i="3" a="1"/>
  <c r="BN22" i="3" a="1"/>
  <c r="BK149" i="3" a="1"/>
  <c r="BD89" i="3" a="1"/>
  <c r="BP12" i="3" a="1"/>
  <c r="BE133" i="3" a="1"/>
  <c r="BM121" i="3" a="1"/>
  <c r="BL43" i="3" a="1"/>
  <c r="BD6" i="3" a="1"/>
  <c r="BN92" i="3" a="1"/>
  <c r="BI119" i="3" a="1"/>
  <c r="BK187" i="3" a="1"/>
  <c r="BP198" i="3" a="1"/>
  <c r="BM152" i="3" a="1"/>
  <c r="BJ156" i="3" a="1"/>
  <c r="BQ120" i="3" a="1"/>
  <c r="BQ161" i="3" a="1"/>
  <c r="BG30" i="3" a="1"/>
  <c r="BG29" i="3" a="1"/>
  <c r="BG28" i="3" a="1"/>
  <c r="BO17" i="3" a="1"/>
  <c r="BH134" i="3" a="1"/>
  <c r="BH142" i="3" a="1"/>
  <c r="BF188" i="3" a="1"/>
  <c r="BE141" i="3" a="1"/>
  <c r="BL12" i="3" a="1"/>
  <c r="BE19" i="3" a="1"/>
  <c r="BR150" i="3" a="1"/>
  <c r="BG152" i="3" a="1"/>
  <c r="BL29" i="3" a="1"/>
  <c r="BR189" i="3" a="1"/>
  <c r="BM133" i="3" a="1"/>
  <c r="BO112" i="3" a="1"/>
  <c r="BH111" i="3" a="1"/>
  <c r="BM112" i="3" a="1"/>
  <c r="BD87" i="3" a="1"/>
  <c r="BL73" i="3" a="1"/>
  <c r="BF77" i="3" a="1"/>
  <c r="BP76" i="3" a="1"/>
  <c r="BD163" i="3" a="1"/>
  <c r="BM127" i="3" a="1"/>
  <c r="BE31" i="3" a="1"/>
  <c r="BK52" i="3" a="1"/>
  <c r="BD179" i="3" a="1"/>
  <c r="BJ183" i="3" a="1"/>
  <c r="BN183" i="3" a="1"/>
  <c r="BH87" i="3" a="1"/>
  <c r="BR69" i="3" a="1"/>
  <c r="BP126" i="3" a="1"/>
  <c r="BH194" i="3" a="1"/>
  <c r="BG35" i="3" a="1"/>
  <c r="BH50" i="3" a="1"/>
  <c r="BF55" i="3" a="1"/>
  <c r="BH150" i="3" a="1"/>
  <c r="BN108" i="3" a="1"/>
  <c r="BJ112" i="3" a="1"/>
  <c r="BN158" i="3" a="1"/>
  <c r="BL34" i="3" a="1"/>
  <c r="BN83" i="3" a="1"/>
  <c r="BQ128" i="3" a="1"/>
  <c r="BE78" i="3" a="1"/>
  <c r="BK152" i="3" a="1"/>
  <c r="BK165" i="3" a="1"/>
  <c r="BD93" i="3" a="1"/>
  <c r="BG174" i="3" a="1"/>
  <c r="BI113" i="3" a="1"/>
  <c r="BD66" i="3" a="1"/>
  <c r="BI174" i="3" a="1"/>
  <c r="BQ105" i="3" a="1"/>
  <c r="BH72" i="3" a="1"/>
  <c r="BM74" i="3" a="1"/>
  <c r="BO172" i="3" a="1"/>
  <c r="BH193" i="3" a="1"/>
  <c r="BQ81" i="3" a="1"/>
  <c r="BJ132" i="3" a="1"/>
  <c r="BO161" i="3" a="1"/>
  <c r="BM164" i="3" a="1"/>
  <c r="BH5" i="3" a="1"/>
  <c r="BK174" i="3" a="1"/>
  <c r="BR73" i="3" a="1"/>
  <c r="BD84" i="3" a="1"/>
  <c r="BH104" i="3" a="1"/>
  <c r="BH171" i="3" a="1"/>
  <c r="BO151" i="3" a="1"/>
  <c r="BK151" i="3" a="1"/>
  <c r="BQ133" i="3" a="1"/>
  <c r="BI132" i="3" a="1"/>
  <c r="BF184" i="3" a="1"/>
  <c r="BG189" i="3" a="1"/>
  <c r="BF71" i="3" a="1"/>
  <c r="BN141" i="3" a="1"/>
  <c r="BN123" i="3" a="1"/>
  <c r="BH57" i="3" a="1"/>
  <c r="BO37" i="3" a="1"/>
  <c r="BK136" i="3" a="1"/>
  <c r="BM20" i="3" a="1"/>
  <c r="BM101" i="3" a="1"/>
  <c r="BK21" i="3" a="1"/>
  <c r="BD80" i="3" a="1"/>
  <c r="BJ113" i="3" a="1"/>
  <c r="BL89" i="3" a="1"/>
  <c r="BG175" i="3" a="1"/>
  <c r="BE181" i="3" a="1"/>
  <c r="BF16" i="3" a="1"/>
  <c r="BM110" i="3" a="1"/>
  <c r="BG80" i="3" a="1"/>
  <c r="BJ175" i="3" a="1"/>
  <c r="BK8" i="3" a="1"/>
  <c r="BF129" i="3" a="1"/>
  <c r="BO85" i="3" a="1"/>
  <c r="BP152" i="3" a="1"/>
  <c r="BE194" i="3" a="1"/>
  <c r="BK24" i="3" a="1"/>
  <c r="BO114" i="3" a="1"/>
  <c r="BE183" i="3" a="1"/>
  <c r="BO32" i="3" a="1"/>
  <c r="BM56" i="3" a="1"/>
  <c r="BP194" i="3" a="1"/>
  <c r="BH161" i="3" a="1"/>
  <c r="BF5" i="3" a="1"/>
  <c r="BN175" i="3" a="1"/>
  <c r="BH95" i="3" a="1"/>
  <c r="BE169" i="3" a="1"/>
  <c r="BE178" i="3" a="1"/>
  <c r="BO156" i="3" a="1"/>
  <c r="BN120" i="3" a="1"/>
  <c r="BM72" i="3" a="1"/>
  <c r="BQ94" i="3" a="1"/>
  <c r="BN30" i="3" a="1"/>
  <c r="BF141" i="3" a="1"/>
  <c r="BN148" i="3" a="1"/>
  <c r="BK92" i="3" a="1"/>
  <c r="BJ109" i="3" a="1"/>
  <c r="BK99" i="3" a="1"/>
  <c r="BK148" i="3" a="1"/>
  <c r="BM156" i="3" a="1"/>
  <c r="BO33" i="3" a="1"/>
  <c r="BG185" i="3" a="1"/>
  <c r="BQ189" i="3" a="1"/>
  <c r="BR15" i="3" a="1"/>
  <c r="BP42" i="3" a="1"/>
  <c r="BE159" i="3" a="1"/>
  <c r="BD67" i="3" a="1"/>
  <c r="BI22" i="3" a="1"/>
  <c r="BJ106" i="3" a="1"/>
  <c r="BJ117" i="3" a="1"/>
  <c r="BI85" i="3" a="1"/>
  <c r="BI181" i="3" a="1"/>
  <c r="BK65" i="3" a="1"/>
  <c r="BP85" i="3" a="1"/>
  <c r="BO134" i="3" a="1"/>
  <c r="BH180" i="3" a="1"/>
  <c r="BL166" i="3" a="1"/>
  <c r="BF123" i="3" a="1"/>
  <c r="BF67" i="3" a="1"/>
  <c r="BI30" i="3" a="1"/>
  <c r="BI116" i="3" a="1"/>
  <c r="BP136" i="3" a="1"/>
  <c r="BO176" i="3" a="1"/>
  <c r="BJ37" i="3" a="1"/>
  <c r="BE123" i="3" a="1"/>
  <c r="BD23" i="3" a="1"/>
  <c r="BO146" i="3" a="1"/>
  <c r="BR34" i="3" a="1"/>
  <c r="BR106" i="3" a="1"/>
  <c r="BO24" i="3" a="1"/>
  <c r="BL127" i="3" a="1"/>
  <c r="BK29" i="3" a="1"/>
  <c r="BM70" i="3" a="1"/>
  <c r="BN160" i="3" a="1"/>
  <c r="BP176" i="3" a="1"/>
  <c r="BI20" i="3" a="1"/>
  <c r="BP195" i="3" a="1"/>
  <c r="BN178" i="3" a="1"/>
  <c r="BI189" i="3" a="1"/>
  <c r="BP105" i="3" a="1"/>
  <c r="BP111" i="3" a="1"/>
  <c r="BR119" i="3" a="1"/>
  <c r="BP138" i="3" a="1"/>
  <c r="BL78" i="3" a="1"/>
  <c r="BH197" i="3" a="1"/>
  <c r="BD72" i="3" a="1"/>
  <c r="BD10" i="3" a="1"/>
  <c r="BM92" i="3" a="1"/>
  <c r="BM111" i="3" a="1"/>
  <c r="BL183" i="3" a="1"/>
  <c r="BI29" i="3" a="1"/>
  <c r="BI176" i="3" a="1"/>
  <c r="BL13" i="3" a="1"/>
  <c r="BR102" i="3" a="1"/>
  <c r="BD118" i="3" a="1"/>
  <c r="BQ136" i="3" a="1"/>
  <c r="BE95" i="3" a="1"/>
  <c r="BD125" i="3" a="1"/>
  <c r="BL47" i="3" a="1"/>
  <c r="BQ90" i="3" a="1"/>
  <c r="BR116" i="3" a="1"/>
  <c r="BJ145" i="3" a="1"/>
  <c r="BL169" i="3" a="1"/>
  <c r="BM117" i="3" a="1"/>
  <c r="BJ179" i="3" a="1"/>
  <c r="BJ46" i="3" a="1"/>
  <c r="BR75" i="3" a="1"/>
  <c r="BI45" i="3" a="1"/>
  <c r="BP187" i="3" a="1"/>
  <c r="BI166" i="3" a="1"/>
  <c r="BE130" i="3" a="1"/>
  <c r="BI197" i="3" a="1"/>
  <c r="BP193" i="3" a="1"/>
  <c r="BF64" i="3" a="1"/>
  <c r="BE48" i="3" a="1"/>
  <c r="BR40" i="3" a="1"/>
  <c r="BF162" i="3" a="1"/>
  <c r="BK71" i="3" a="1"/>
  <c r="BD149" i="3" a="1"/>
  <c r="BN38" i="3" a="1"/>
  <c r="BJ40" i="3" a="1"/>
  <c r="BL153" i="3" a="1"/>
  <c r="BJ143" i="3" a="1"/>
  <c r="BP8" i="3" a="1"/>
  <c r="BG90" i="3" a="1"/>
  <c r="BI15" i="3" a="1"/>
  <c r="BQ182" i="3" a="1"/>
  <c r="BR57" i="3" a="1"/>
  <c r="BQ76" i="3" a="1"/>
  <c r="BJ78" i="3" a="1"/>
  <c r="BM86" i="3" a="1"/>
  <c r="BI107" i="3" a="1"/>
  <c r="BO36" i="3" a="1"/>
  <c r="BF146" i="3" a="1"/>
  <c r="BO138" i="3" a="1"/>
  <c r="BR185" i="3" a="1"/>
  <c r="BL131" i="3" a="1"/>
  <c r="BN39" i="3" a="1"/>
  <c r="BD154" i="3" a="1"/>
  <c r="BE115" i="3" a="1"/>
  <c r="BD198" i="3" a="1"/>
  <c r="BD164" i="3" a="1"/>
  <c r="BE110" i="3" a="1"/>
  <c r="BH154" i="3" a="1"/>
  <c r="BD50" i="3" a="1"/>
  <c r="BO12" i="3" a="1"/>
  <c r="BF102" i="3" a="1"/>
  <c r="BP174" i="3" a="1"/>
  <c r="BE7" i="3" a="1"/>
  <c r="BJ118" i="3" a="1"/>
  <c r="BR122" i="3" a="1"/>
  <c r="BQ174" i="3" a="1"/>
  <c r="BK28" i="3" a="1"/>
  <c r="BO55" i="3" a="1"/>
  <c r="BF72" i="3" a="1"/>
  <c r="BN53" i="3" a="1"/>
  <c r="BE25" i="3" a="1"/>
  <c r="BO121" i="3" a="1"/>
  <c r="BQ137" i="3" a="1"/>
  <c r="BF149" i="3" a="1"/>
  <c r="BG84" i="3" a="1"/>
  <c r="BO87" i="3" a="1"/>
  <c r="BM181" i="3" a="1"/>
  <c r="BD166" i="3" a="1"/>
  <c r="BG137" i="3" a="1"/>
  <c r="BI158" i="3" a="1"/>
  <c r="BG23" i="3" a="1"/>
  <c r="BO38" i="3" a="1"/>
  <c r="BL140" i="3" a="1"/>
  <c r="BQ122" i="3" a="1"/>
  <c r="BI65" i="3" a="1"/>
  <c r="BO62" i="3" a="1"/>
  <c r="BI38" i="3" a="1"/>
  <c r="BE65" i="3" a="1"/>
  <c r="BH112" i="3" a="1"/>
  <c r="BI149" i="3" a="1"/>
  <c r="BF122" i="3" a="1"/>
  <c r="BO99" i="3" a="1"/>
  <c r="BQ79" i="3" a="1"/>
  <c r="BQ200" i="3" a="1"/>
  <c r="BH6" i="3" a="1"/>
  <c r="BG26" i="3" a="1"/>
  <c r="BL9" i="3" a="1"/>
  <c r="BI127" i="3" a="1"/>
  <c r="BN142" i="3" a="1"/>
  <c r="BN35" i="3" a="1"/>
  <c r="BK162" i="3" a="1"/>
  <c r="BF121" i="3" a="1"/>
  <c r="BH31" i="3" a="1"/>
  <c r="BG112" i="3" a="1"/>
  <c r="BO168" i="3" a="1"/>
  <c r="BD65" i="3" a="1"/>
  <c r="BJ89" i="3" a="1"/>
  <c r="BN153" i="3" a="1"/>
  <c r="BO106" i="3" a="1"/>
  <c r="BL155" i="3" a="1"/>
  <c r="BD199" i="3" a="1"/>
  <c r="BD142" i="3" a="1"/>
  <c r="BD137" i="3" a="1"/>
  <c r="BG62" i="3" a="1"/>
  <c r="BJ144" i="3" a="1"/>
  <c r="BK43" i="3" a="1"/>
  <c r="BO142" i="3" a="1"/>
  <c r="BI41" i="3" a="1"/>
  <c r="BR191" i="3" a="1"/>
  <c r="BO189" i="3" a="1"/>
  <c r="BF127" i="3" a="1"/>
  <c r="BD183" i="3" a="1"/>
  <c r="BF101" i="3" a="1"/>
  <c r="BK190" i="3" a="1"/>
  <c r="BJ60" i="3" a="1"/>
  <c r="BJ12" i="3" a="1"/>
  <c r="BP79" i="3" a="1"/>
  <c r="BF140" i="3" a="1"/>
  <c r="BO179" i="3" a="1"/>
  <c r="BN27" i="3" a="1"/>
  <c r="BF92" i="3" a="1"/>
  <c r="BQ42" i="3" a="1"/>
  <c r="BH33" i="3" a="1"/>
  <c r="BH186" i="3" a="1"/>
  <c r="BR196" i="3" a="1"/>
  <c r="BH46" i="3" a="1"/>
  <c r="BI179" i="3" a="1"/>
  <c r="BQ82" i="3" a="1"/>
  <c r="BH166" i="3" a="1"/>
  <c r="BO113" i="3" a="1"/>
  <c r="BR146" i="3" a="1"/>
  <c r="BR151" i="3" a="1"/>
  <c r="BK6" i="3" a="1"/>
  <c r="BG85" i="3" a="1"/>
  <c r="BH126" i="3" a="1"/>
  <c r="BF143" i="3" a="1"/>
  <c r="BQ152" i="3" a="1"/>
  <c r="BE89" i="3" a="1"/>
  <c r="BO182" i="3" a="1"/>
  <c r="BQ89" i="3" a="1"/>
  <c r="BI54" i="3" a="1"/>
  <c r="BF82" i="3" a="1"/>
  <c r="BR120" i="3" a="1"/>
  <c r="BQ6" i="3" a="1"/>
  <c r="BI200" i="3" a="1"/>
  <c r="BM91" i="3" a="1"/>
  <c r="BP15" i="3" a="1"/>
  <c r="BO129" i="3" a="1"/>
  <c r="BR140" i="3" a="1"/>
  <c r="BP72" i="3" a="1"/>
  <c r="BR7" i="3" a="1"/>
  <c r="BP154" i="3" a="1"/>
  <c r="BE121" i="3" a="1"/>
  <c r="BH45" i="3" a="1"/>
  <c r="BQ4" i="3" a="1"/>
  <c r="BD195" i="3" a="1"/>
  <c r="BK36" i="3" a="1"/>
  <c r="BJ69" i="3" a="1"/>
  <c r="BL172" i="3" a="1"/>
  <c r="BK117" i="3" a="1"/>
  <c r="BH26" i="3" a="1"/>
  <c r="BJ52" i="3" a="1"/>
  <c r="BQ187" i="3" a="1"/>
  <c r="BH167" i="3" a="1"/>
  <c r="BJ200" i="3" a="1"/>
  <c r="BE83" i="3" a="1"/>
  <c r="BO97" i="3" a="1"/>
  <c r="BQ29" i="3" a="1"/>
  <c r="BK45" i="3" a="1"/>
  <c r="BR165" i="3" a="1"/>
  <c r="BG139" i="3" a="1"/>
  <c r="BO18" i="3" a="1"/>
  <c r="BD24" i="3" a="1"/>
  <c r="BI27" i="3" a="1"/>
  <c r="BG150" i="3" a="1"/>
  <c r="BK84" i="3" a="1"/>
  <c r="BK9" i="3" a="1"/>
  <c r="BF191" i="3" a="1"/>
  <c r="BM9" i="3" a="1"/>
  <c r="BO124" i="3" a="1"/>
  <c r="BR50" i="3" a="1"/>
  <c r="BH30" i="3" a="1"/>
  <c r="BN104" i="3" a="1"/>
  <c r="BD108" i="3" a="1"/>
  <c r="BQ98" i="3" a="1"/>
  <c r="BI12" i="3" a="1"/>
  <c r="BE138" i="3" a="1"/>
  <c r="BL193" i="3" a="1"/>
  <c r="BF8" i="3" a="1"/>
  <c r="BE117" i="3" a="1"/>
  <c r="BN12" i="3" a="1"/>
  <c r="BP183" i="3" a="1"/>
  <c r="BE118" i="3" a="1"/>
  <c r="BF80" i="3" a="1"/>
  <c r="BO54" i="3" a="1"/>
  <c r="BM179" i="3" a="1"/>
  <c r="BR172" i="3" a="1"/>
  <c r="BE81" i="3" a="1"/>
  <c r="BE148" i="3" a="1"/>
  <c r="BF25" i="3" a="1"/>
  <c r="BP64" i="3" a="1"/>
  <c r="BN34" i="3" a="1"/>
  <c r="BL170" i="3" a="1"/>
  <c r="BM15" i="3" a="1"/>
  <c r="BN24" i="3" a="1"/>
  <c r="BO136" i="3" a="1"/>
  <c r="BG60" i="3" a="1"/>
  <c r="BH157" i="3" a="1"/>
  <c r="BE55" i="3" a="1"/>
  <c r="BM184" i="3" a="1"/>
  <c r="BN52" i="3" a="1"/>
  <c r="BF58" i="3" a="1"/>
  <c r="BL191" i="3" a="1"/>
  <c r="BD126" i="3" a="1"/>
  <c r="BQ60" i="3" a="1"/>
  <c r="BQ85" i="3" a="1"/>
  <c r="BF43" i="3" a="1"/>
  <c r="BR21" i="3" a="1"/>
  <c r="BQ37" i="3" a="1"/>
  <c r="BN14" i="3" a="1"/>
  <c r="BQ121" i="3" a="1"/>
  <c r="BO61" i="3" a="1"/>
  <c r="BP46" i="3" a="1"/>
  <c r="BO86" i="3" a="1"/>
  <c r="BG144" i="3" a="1"/>
  <c r="BE39" i="3" a="1"/>
  <c r="BL135" i="3" a="1"/>
  <c r="BQ150" i="3" a="1"/>
  <c r="BO74" i="3" a="1"/>
  <c r="BD139" i="3" a="1"/>
  <c r="BJ168" i="3" a="1"/>
  <c r="BP36" i="3" a="1"/>
  <c r="BP39" i="3" a="1"/>
  <c r="BN78" i="3" a="1"/>
  <c r="BD28" i="3" a="1"/>
  <c r="BO118" i="3" a="1"/>
  <c r="BH71" i="3" a="1"/>
  <c r="BE73" i="3" a="1"/>
  <c r="BG164" i="3" a="1"/>
  <c r="BF15" i="3" a="1"/>
  <c r="BO198" i="3" a="1"/>
  <c r="BP83" i="3" a="1"/>
  <c r="BI25" i="3" a="1"/>
  <c r="BD134" i="3" a="1"/>
  <c r="BD76" i="3" a="1"/>
  <c r="BJ187" i="3" a="1"/>
  <c r="BN5" i="3" a="1"/>
  <c r="BO27" i="3" a="1"/>
  <c r="BK10" i="3" a="1"/>
  <c r="BR23" i="3" a="1"/>
  <c r="BE127" i="3" a="1"/>
  <c r="BR31" i="3" a="1"/>
  <c r="BG58" i="3" a="1"/>
  <c r="BG173" i="3" a="1"/>
  <c r="BI156" i="3" a="1"/>
  <c r="BD78" i="3" a="1"/>
  <c r="BI31" i="3" a="1"/>
  <c r="BN182" i="3" a="1"/>
  <c r="BF189" i="3" a="1"/>
  <c r="BJ146" i="3" a="1"/>
  <c r="BP57" i="3" a="1"/>
  <c r="BF34" i="3" a="1"/>
  <c r="BK188" i="3" a="1"/>
  <c r="BJ134" i="3" a="1"/>
  <c r="BH121" i="3" a="1"/>
  <c r="BI194" i="3" a="1"/>
  <c r="BD63" i="3" a="1"/>
  <c r="BJ34" i="3" a="1"/>
  <c r="BE145" i="3" a="1"/>
  <c r="BL194" i="3" a="1"/>
  <c r="BR29" i="3" a="1"/>
  <c r="BD32" i="3" a="1"/>
  <c r="BL139" i="3" a="1"/>
  <c r="BQ47" i="3" a="1"/>
  <c r="BE15" i="3" a="1"/>
  <c r="BE197" i="3" a="1"/>
  <c r="BJ16" i="3" a="1"/>
  <c r="BR167" i="3" a="1"/>
  <c r="BJ172" i="3" a="1"/>
  <c r="BM109" i="3" a="1"/>
  <c r="BP44" i="3" a="1"/>
  <c r="BI162" i="3" a="1"/>
  <c r="BM11" i="3" a="1"/>
  <c r="BE102" i="3" a="1"/>
  <c r="BK82" i="3" a="1"/>
  <c r="BN56" i="3" a="1"/>
  <c r="BE112" i="3" a="1"/>
  <c r="BM64" i="3" a="1"/>
  <c r="BF99" i="3" a="1"/>
  <c r="BJ88" i="3" a="1"/>
  <c r="BG77" i="3" a="1"/>
  <c r="BM177" i="3" a="1"/>
  <c r="BJ196" i="3" a="1"/>
  <c r="BG5" i="3" a="1"/>
  <c r="BQ30" i="3" a="1"/>
  <c r="BI195" i="3" a="1"/>
  <c r="BP62" i="3" a="1"/>
  <c r="BD13" i="3" a="1"/>
  <c r="BG178" i="3" a="1"/>
  <c r="BE32" i="3" a="1"/>
  <c r="BJ13" i="3" a="1"/>
  <c r="BR139" i="3" a="1"/>
  <c r="BM47" i="3" a="1"/>
  <c r="BQ64" i="3" a="1"/>
  <c r="BH73" i="3" a="1"/>
  <c r="BG10" i="3" a="1"/>
  <c r="BN111" i="3" a="1"/>
  <c r="BR128" i="3" a="1"/>
  <c r="BF36" i="3" a="1"/>
  <c r="BH113" i="3" a="1"/>
  <c r="BK39" i="3" a="1"/>
  <c r="BL181" i="3" a="1"/>
  <c r="BF63" i="3" a="1"/>
  <c r="BF145" i="3" a="1"/>
  <c r="BF158" i="3" a="1"/>
  <c r="BK34" i="3" a="1"/>
  <c r="BK101" i="3" a="1"/>
  <c r="BM87" i="3" a="1"/>
  <c r="BR67" i="3" a="1"/>
  <c r="BL22" i="3" a="1"/>
  <c r="BJ80" i="3" a="1"/>
  <c r="BG24" i="3" a="1"/>
  <c r="BK78" i="3" a="1"/>
  <c r="BG12" i="3" a="1"/>
  <c r="BP197" i="3" a="1"/>
  <c r="BJ93" i="3" a="1"/>
  <c r="BQ151" i="3" a="1"/>
  <c r="BF13" i="3" a="1"/>
  <c r="BD45" i="3" a="1"/>
  <c r="BE147" i="3" a="1"/>
  <c r="BG131" i="3" a="1"/>
  <c r="BH17" i="3" a="1"/>
  <c r="BJ176" i="3" a="1"/>
  <c r="BQ52" i="3" a="1"/>
  <c r="BQ194" i="3" a="1"/>
  <c r="BO178" i="3" a="1"/>
  <c r="BG141" i="3" a="1"/>
  <c r="BJ74" i="3" a="1"/>
  <c r="BM28" i="3" a="1"/>
  <c r="BG94" i="3" a="1"/>
  <c r="BM5" i="3" a="1"/>
  <c r="BI188" i="3" a="1"/>
  <c r="BR118" i="3" a="1"/>
  <c r="BH123" i="3" a="1"/>
  <c r="BO122" i="3" a="1"/>
  <c r="BD103" i="3" a="1"/>
  <c r="BQ130" i="3" a="1"/>
  <c r="BL175" i="3" a="1"/>
  <c r="BF51" i="3" a="1"/>
  <c r="BM14" i="3" a="1"/>
  <c r="BE50" i="3" a="1"/>
  <c r="BI71" i="3" a="1"/>
  <c r="BK40" i="3" a="1"/>
  <c r="BK115" i="3" a="1"/>
  <c r="BP177" i="3" a="1"/>
  <c r="BN96" i="3" a="1"/>
  <c r="BQ195" i="3" a="1"/>
  <c r="BF89" i="3" a="1"/>
  <c r="BQ73" i="3" a="1"/>
  <c r="BN199" i="3" a="1"/>
  <c r="BP56" i="3" a="1"/>
  <c r="BF156" i="3" a="1"/>
  <c r="BK55" i="3" a="1"/>
  <c r="BM163" i="3" a="1"/>
  <c r="BD105" i="3" a="1"/>
  <c r="BJ66" i="3" a="1"/>
  <c r="BH127" i="3" a="1"/>
  <c r="BR48" i="3" a="1"/>
  <c r="BR133" i="3" a="1"/>
  <c r="BG183" i="3" a="1"/>
  <c r="BN99" i="3" a="1"/>
  <c r="BM100" i="3" a="1"/>
  <c r="BP181" i="3" a="1"/>
  <c r="BF57" i="3" a="1"/>
  <c r="BN50" i="3" a="1"/>
  <c r="BJ95" i="3" a="1"/>
  <c r="BP27" i="3" a="1"/>
  <c r="BK69" i="3" a="1"/>
  <c r="BL167" i="3" a="1"/>
  <c r="BQ190" i="3" a="1"/>
  <c r="BN140" i="3" a="1"/>
  <c r="BP157" i="3" a="1"/>
  <c r="BL17" i="3" a="1"/>
  <c r="BN143" i="3" a="1"/>
  <c r="BN62" i="3" a="1"/>
  <c r="BR4" i="3" a="1"/>
  <c r="BQ132" i="3" a="1"/>
  <c r="BO21" i="3" a="1"/>
  <c r="BR170" i="3" a="1"/>
  <c r="BR197" i="3" a="1"/>
  <c r="BP6" i="3" a="1"/>
  <c r="BD119" i="3" a="1"/>
  <c r="BK180" i="3" a="1"/>
  <c r="BJ116" i="3" a="1"/>
  <c r="BH143" i="3" a="1"/>
  <c r="BI130" i="3" a="1"/>
  <c r="BQ24" i="3" a="1"/>
  <c r="BG146" i="3" a="1"/>
  <c r="BI138" i="3" a="1"/>
  <c r="BI145" i="3" a="1"/>
  <c r="BO60" i="3" a="1"/>
  <c r="BJ28" i="3" a="1"/>
  <c r="BO196" i="3" a="1"/>
  <c r="BM46" i="3" a="1"/>
  <c r="BK160" i="3" a="1"/>
  <c r="BK120" i="3" a="1"/>
  <c r="BR10" i="3" a="1"/>
  <c r="BI186" i="3" a="1"/>
  <c r="BK30" i="3" a="1"/>
  <c r="BR92" i="3" a="1"/>
  <c r="BJ65" i="3" a="1"/>
  <c r="BR117" i="3" a="1"/>
  <c r="BJ170" i="3" a="1"/>
  <c r="BD114" i="3" a="1"/>
  <c r="BM88" i="3" a="1"/>
  <c r="BF167" i="3" a="1"/>
  <c r="BJ24" i="3" a="1"/>
  <c r="BN51" i="3" a="1"/>
  <c r="BM155" i="3" a="1"/>
  <c r="BD12" i="3" a="1"/>
  <c r="BL69" i="3" a="1"/>
  <c r="BM13" i="3" a="1"/>
  <c r="BH124" i="3" a="1"/>
  <c r="BK98" i="3" a="1"/>
  <c r="BL6" i="3" a="1"/>
  <c r="BI69" i="3" a="1"/>
  <c r="BI42" i="3" a="1"/>
  <c r="BO190" i="3" a="1"/>
  <c r="BF18" i="3" a="1"/>
  <c r="BL18" i="3" a="1"/>
  <c r="BP196" i="3" a="1"/>
  <c r="BJ97" i="3" a="1"/>
  <c r="BQ23" i="3" a="1"/>
  <c r="BF174" i="3" a="1"/>
  <c r="BK26" i="3" a="1"/>
  <c r="BO150" i="3" a="1"/>
  <c r="BI90" i="3" a="1"/>
  <c r="BF73" i="3" a="1"/>
  <c r="BM154" i="3" a="1"/>
  <c r="BO56" i="3" a="1"/>
  <c r="BF148" i="3" a="1"/>
  <c r="BL4" i="3" a="1"/>
  <c r="BO105" i="3" a="1"/>
  <c r="BM186" i="3" a="1"/>
  <c r="BD165" i="3" a="1"/>
  <c r="BE36" i="3" a="1"/>
  <c r="BE24" i="3" a="1"/>
  <c r="BP158" i="3" a="1"/>
  <c r="BN165" i="3" a="1"/>
  <c r="BF199" i="3" a="1"/>
  <c r="BO127" i="3" a="1"/>
  <c r="BN192" i="3" a="1"/>
  <c r="BD62" i="3" a="1"/>
  <c r="BG52" i="3" a="1"/>
  <c r="BR64" i="3" a="1"/>
  <c r="BN44" i="3" a="1"/>
  <c r="BR132" i="3" a="1"/>
  <c r="BK113" i="3" a="1"/>
  <c r="BO153" i="3" a="1"/>
  <c r="BJ119" i="3" a="1"/>
  <c r="BF90" i="3" a="1"/>
  <c r="BD106" i="3" a="1"/>
  <c r="BM78" i="3" a="1"/>
  <c r="BN25" i="3" a="1"/>
  <c r="BM158" i="3" a="1"/>
  <c r="BI64" i="3" a="1"/>
  <c r="BN170" i="3" a="1"/>
  <c r="BH159" i="3" a="1"/>
  <c r="BJ136" i="3" a="1"/>
  <c r="BK124" i="3" a="1"/>
  <c r="BI10" i="3" a="1"/>
  <c r="BI133" i="3" a="1"/>
  <c r="BR109" i="3" a="1"/>
  <c r="BP25" i="3" a="1"/>
  <c r="BD61" i="3" a="1"/>
  <c r="BO43" i="3" a="1"/>
  <c r="BF27" i="3" a="1"/>
  <c r="BO69" i="3" a="1"/>
  <c r="BL11" i="3" a="1"/>
  <c r="BP47" i="3" a="1"/>
  <c r="BD141" i="3" a="1"/>
  <c r="BL14" i="3" a="1"/>
  <c r="BH183" i="3" a="1"/>
  <c r="BH148" i="3" a="1"/>
  <c r="BG195" i="3" a="1"/>
  <c r="BF54" i="3" a="1"/>
  <c r="BO34" i="3" a="1"/>
  <c r="BN68" i="3" a="1"/>
  <c r="BJ108" i="3" a="1"/>
  <c r="BR156" i="3" a="1"/>
  <c r="BE142" i="3" a="1"/>
  <c r="BJ192" i="3" a="1"/>
  <c r="BO66" i="3" a="1"/>
  <c r="BR115" i="3" a="1"/>
  <c r="BG107" i="3" a="1"/>
  <c r="BE98" i="3" a="1"/>
  <c r="BM45" i="3" a="1"/>
  <c r="BP7" i="3" a="1"/>
  <c r="BR86" i="3" a="1"/>
  <c r="BL158" i="3" a="1"/>
  <c r="BJ82" i="3" a="1"/>
  <c r="BK37" i="3" a="1"/>
  <c r="BG88" i="3" a="1"/>
  <c r="BO170" i="3" a="1"/>
  <c r="BN84" i="3" a="1"/>
  <c r="BM165" i="3" a="1"/>
  <c r="BP179" i="3" a="1"/>
  <c r="BG109" i="3" a="1"/>
  <c r="BN74" i="3" a="1"/>
  <c r="BE66" i="3" a="1"/>
  <c r="BJ27" i="3" a="1"/>
  <c r="BK102" i="3" a="1"/>
  <c r="BN59" i="3" a="1"/>
  <c r="BE41" i="3" a="1"/>
  <c r="BI161" i="3" a="1"/>
  <c r="BN195" i="3" a="1"/>
  <c r="BJ17" i="3" a="1"/>
  <c r="BF59" i="3" a="1"/>
  <c r="BF11" i="3" a="1"/>
  <c r="BM104" i="3" a="1"/>
  <c r="BH98" i="3" a="1"/>
  <c r="BP171" i="3" a="1"/>
  <c r="BL54" i="3" a="1"/>
  <c r="BO141" i="3" a="1"/>
  <c r="BD16" i="3" a="1"/>
  <c r="BF152" i="3" a="1"/>
  <c r="BQ41" i="3" a="1"/>
  <c r="BL25" i="3" a="1"/>
  <c r="BE77" i="3" a="1"/>
  <c r="BG82" i="3" a="1"/>
  <c r="BQ31" i="3" a="1"/>
  <c r="BG116" i="3" a="1"/>
  <c r="BE74" i="3" a="1"/>
  <c r="BD14" i="3" a="1"/>
  <c r="BF198" i="3" a="1"/>
  <c r="BD176" i="3" a="1"/>
  <c r="BD7" i="3" a="1"/>
  <c r="BO81" i="3" a="1"/>
  <c r="BJ96" i="3" a="1"/>
  <c r="BO7" i="3" a="1"/>
  <c r="BO35" i="3" a="1"/>
  <c r="BR43" i="3" a="1"/>
  <c r="BG96" i="3" a="1"/>
  <c r="BF22" i="3" a="1"/>
  <c r="BN130" i="3" a="1"/>
  <c r="BD20" i="3" a="1"/>
  <c r="BR85" i="3" a="1"/>
  <c r="BM44" i="3" a="1"/>
  <c r="BE161" i="3" a="1"/>
  <c r="BI36" i="3" a="1"/>
  <c r="BL189" i="3" a="1"/>
  <c r="BF32" i="3" a="1"/>
  <c r="BM118" i="3" a="1"/>
  <c r="BR37" i="3" a="1"/>
  <c r="BN128" i="3" a="1"/>
  <c r="BN114" i="3" a="1"/>
  <c r="BN118" i="3" a="1"/>
  <c r="BJ115" i="3" a="1"/>
  <c r="BD157" i="3" a="1"/>
  <c r="BE71" i="3" a="1"/>
  <c r="BF172" i="3" a="1"/>
  <c r="BF24" i="3" a="1"/>
  <c r="BH21" i="3" a="1"/>
  <c r="BE139" i="3" a="1"/>
  <c r="BN136" i="3" a="1"/>
  <c r="BK175" i="3" a="1"/>
  <c r="BM63" i="3" a="1"/>
  <c r="BF126" i="3" a="1"/>
  <c r="BE37" i="3" a="1"/>
  <c r="BL16" i="3" a="1"/>
  <c r="BF33" i="3" a="1"/>
  <c r="BD147" i="3" a="1"/>
  <c r="BM61" i="3" a="1"/>
  <c r="BH163" i="3" a="1"/>
  <c r="BG22" i="3" a="1"/>
  <c r="BF105" i="3" a="1"/>
  <c r="BM34" i="3" a="1"/>
  <c r="BF21" i="3" a="1"/>
  <c r="BG79" i="3" a="1"/>
  <c r="BM58" i="3" a="1"/>
  <c r="BR123" i="3" a="1"/>
  <c r="BJ25" i="3" a="1"/>
  <c r="BN86" i="3" a="1"/>
  <c r="BQ84" i="3" a="1"/>
  <c r="BF134" i="3" a="1"/>
  <c r="BQ20" i="3" a="1"/>
  <c r="BD92" i="3" a="1"/>
  <c r="BP43" i="3" a="1"/>
  <c r="BR65" i="3" a="1"/>
  <c r="BN162" i="3" a="1"/>
  <c r="BN119" i="3" a="1"/>
  <c r="BQ97" i="3" a="1"/>
  <c r="BN124" i="3" a="1"/>
  <c r="BH172" i="3" a="1"/>
  <c r="BF144" i="3" a="1"/>
  <c r="BI92" i="3" a="1"/>
  <c r="BD96" i="3" a="1"/>
  <c r="BE20" i="3" a="1"/>
  <c r="BK132" i="3" a="1"/>
  <c r="BJ50" i="3" a="1"/>
  <c r="BE196" i="3" a="1"/>
  <c r="BF37" i="3" a="1"/>
  <c r="BH59" i="3" a="1"/>
  <c r="BG34" i="3" a="1"/>
  <c r="BI184" i="3" a="1"/>
  <c r="BJ190" i="3" a="1"/>
  <c r="BI165" i="3" a="1"/>
  <c r="BL141" i="3" a="1"/>
  <c r="BD124" i="3" a="1"/>
  <c r="BH129" i="3" a="1"/>
  <c r="BM180" i="3" a="1"/>
  <c r="BM52" i="3" a="1"/>
  <c r="BJ128" i="3" a="1"/>
  <c r="BP40" i="3" a="1"/>
  <c r="BQ55" i="3" a="1"/>
  <c r="BE101" i="3" a="1"/>
  <c r="BJ36" i="3" a="1"/>
  <c r="BQ145" i="3" a="1"/>
  <c r="BR138" i="3" a="1"/>
  <c r="BE49" i="3" a="1"/>
  <c r="BI117" i="3" a="1"/>
  <c r="BP133" i="3" a="1"/>
  <c r="BP78" i="3" a="1"/>
  <c r="BE40" i="3" a="1"/>
  <c r="BN21" i="3" a="1"/>
  <c r="BK161" i="3" a="1"/>
  <c r="BE151" i="3" a="1"/>
  <c r="BN133" i="3" a="1"/>
  <c r="BJ137" i="3" a="1"/>
  <c r="BQ153" i="3" a="1"/>
  <c r="BL61" i="3" a="1"/>
  <c r="BN181" i="3" a="1"/>
  <c r="BP60" i="3" a="1"/>
  <c r="BL188" i="3" a="1"/>
  <c r="BM73" i="3" a="1"/>
  <c r="BI170" i="3" a="1"/>
  <c r="BE184" i="3" a="1"/>
  <c r="BJ158" i="3" a="1"/>
  <c r="BO19" i="3" a="1"/>
  <c r="BM193" i="3" a="1"/>
  <c r="BQ196" i="3" a="1"/>
  <c r="BQ45" i="3" a="1"/>
  <c r="BF40" i="3" a="1"/>
  <c r="BM33" i="3" a="1"/>
  <c r="BK89" i="3" a="1"/>
  <c r="BD150" i="3" a="1"/>
  <c r="BQ179" i="3" a="1"/>
  <c r="BH169" i="3" a="1"/>
  <c r="BL50" i="3" a="1"/>
  <c r="BG99" i="3" a="1"/>
  <c r="BI77" i="3" a="1"/>
  <c r="BF137" i="3" a="1"/>
  <c r="BO169" i="3" a="1"/>
  <c r="BE64" i="3" a="1"/>
  <c r="BQ157" i="3" a="1"/>
  <c r="BD69" i="3" a="1"/>
  <c r="BD18" i="3" a="1"/>
  <c r="BN43" i="3" a="1"/>
  <c r="BK181" i="3" a="1"/>
  <c r="BQ96" i="3" a="1"/>
  <c r="BM41" i="3" a="1"/>
  <c r="BK18" i="3" a="1"/>
  <c r="BO72" i="3" a="1"/>
  <c r="BK185" i="3" a="1"/>
  <c r="BN60" i="3" a="1"/>
  <c r="BD38" i="3" a="1"/>
  <c r="BL33" i="3" a="1"/>
  <c r="BR84" i="3" a="1"/>
  <c r="BN18" i="3" a="1"/>
  <c r="BJ90" i="3" a="1"/>
  <c r="BJ107" i="3" a="1"/>
  <c r="BR141" i="3" a="1"/>
  <c r="BD54" i="3" a="1"/>
  <c r="BD36" i="3" a="1"/>
  <c r="BG93" i="3" a="1"/>
  <c r="BM137" i="3" a="1"/>
  <c r="BG95" i="3" a="1"/>
  <c r="BO77" i="3" a="1"/>
  <c r="BQ61" i="3" a="1"/>
  <c r="BF139" i="3" a="1"/>
  <c r="BN26" i="3" a="1"/>
  <c r="BK166" i="3" a="1"/>
  <c r="BL91" i="3" a="1"/>
  <c r="BK108" i="3" a="1"/>
  <c r="BO128" i="3" a="1"/>
  <c r="BO53" i="3" a="1"/>
  <c r="BQ165" i="3" a="1"/>
  <c r="BE114" i="3" a="1"/>
  <c r="BL31" i="3" a="1"/>
  <c r="BR103" i="3" a="1"/>
  <c r="BL21" i="3" a="1"/>
  <c r="BE152" i="3" a="1"/>
  <c r="BI81" i="3" a="1"/>
  <c r="BJ41" i="3" a="1"/>
  <c r="BI140" i="3" a="1"/>
  <c r="BK125" i="3" a="1"/>
  <c r="BJ23" i="3" a="1"/>
  <c r="BH120" i="3" a="1"/>
  <c r="BJ54" i="3" a="1"/>
  <c r="BP92" i="3" a="1"/>
  <c r="BR121" i="3" a="1"/>
  <c r="BM98" i="3" a="1"/>
  <c r="BL74" i="3" a="1"/>
  <c r="BM115" i="3" a="1"/>
  <c r="BN134" i="3" a="1"/>
  <c r="BO174" i="3" a="1"/>
  <c r="BK93" i="3" a="1"/>
  <c r="BO186" i="3" a="1"/>
  <c r="BD56" i="3" a="1"/>
  <c r="BG155" i="3" a="1"/>
  <c r="BD110" i="3" a="1"/>
  <c r="BI72" i="3" a="1"/>
  <c r="BK76" i="3" a="1"/>
  <c r="BP66" i="3" a="1"/>
  <c r="BQ58" i="3" a="1"/>
  <c r="BM39" i="3" a="1"/>
  <c r="BE51" i="3" a="1"/>
  <c r="BQ168" i="3" a="1"/>
  <c r="BJ68" i="3" a="1"/>
  <c r="BG181" i="3" a="1"/>
  <c r="BN19" i="3" a="1"/>
  <c r="BR97" i="3" a="1"/>
  <c r="BN200" i="3" a="1"/>
  <c r="BM123" i="3" a="1"/>
  <c r="BG100" i="3" a="1"/>
  <c r="BQ57" i="3" a="1"/>
  <c r="BD41" i="3" a="1"/>
  <c r="BE76" i="3" a="1"/>
  <c r="BF30" i="3" a="1"/>
  <c r="BM146" i="3" a="1"/>
  <c r="BO120" i="3" a="1"/>
  <c r="BG156" i="3" a="1"/>
  <c r="BK184" i="3" a="1"/>
  <c r="BO23" i="3" a="1"/>
  <c r="BF111" i="3" a="1"/>
  <c r="BP164" i="3" a="1"/>
  <c r="BQ46" i="3" a="1"/>
  <c r="BG148" i="3" a="1"/>
  <c r="BR90" i="3" a="1"/>
  <c r="BN113" i="3" a="1"/>
  <c r="BH91" i="3" a="1"/>
  <c r="BH86" i="3" a="1"/>
  <c r="BM82" i="3" a="1"/>
  <c r="BD5" i="3" a="1"/>
  <c r="BQ177" i="3" a="1"/>
  <c r="BM57" i="3" a="1"/>
  <c r="BL52" i="3" a="1"/>
  <c r="BE88" i="3" a="1"/>
  <c r="BE163" i="3" a="1"/>
  <c r="BM151" i="3" a="1"/>
  <c r="BH138" i="3" a="1"/>
  <c r="BQ87" i="3" a="1"/>
  <c r="BQ13" i="3" a="1"/>
  <c r="BH12" i="3" a="1"/>
  <c r="BD101" i="3" a="1"/>
  <c r="BI94" i="3" a="1"/>
  <c r="BF19" i="3" a="1"/>
  <c r="BF115" i="3" a="1"/>
  <c r="BH75" i="3" a="1"/>
  <c r="BG161" i="3" a="1"/>
  <c r="BD25" i="3" a="1"/>
  <c r="BD73" i="3" a="1"/>
  <c r="BQ114" i="3" a="1"/>
  <c r="BD59" i="3" a="1"/>
  <c r="BK73" i="3" a="1"/>
  <c r="BD99" i="3" a="1"/>
  <c r="BG78" i="3" a="1"/>
  <c r="BQ148" i="3" a="1"/>
  <c r="BD144" i="3" a="1"/>
  <c r="BP191" i="3" a="1"/>
  <c r="BR179" i="3" a="1"/>
  <c r="BF35" i="3" a="1"/>
  <c r="BQ88" i="3" a="1"/>
  <c r="BD35" i="3" a="1"/>
  <c r="BE96" i="3" a="1"/>
  <c r="BD146" i="3" a="1"/>
  <c r="BD34" i="3" a="1"/>
  <c r="BG13" i="3" a="1"/>
  <c r="BF76" i="3" a="1"/>
  <c r="BM81" i="3" a="1"/>
  <c r="BQ158" i="3" a="1"/>
  <c r="BO90" i="3" a="1"/>
  <c r="BM187" i="3" a="1"/>
  <c r="BK22" i="3" a="1"/>
  <c r="BO48" i="3" a="1"/>
  <c r="BJ130" i="3" a="1"/>
  <c r="BH107" i="3" a="1"/>
  <c r="BE18" i="3" a="1"/>
  <c r="BJ161" i="3" a="1"/>
  <c r="BH44" i="3" a="1"/>
  <c r="BM194" i="3" a="1"/>
  <c r="BH128" i="3" a="1"/>
  <c r="BD26" i="3" a="1"/>
  <c r="BG71" i="3" a="1"/>
  <c r="BQ159" i="3" a="1"/>
  <c r="BM190" i="3" a="1"/>
  <c r="BK167" i="3" a="1"/>
  <c r="BF96" i="3" a="1"/>
  <c r="BM116" i="3" a="1"/>
  <c r="BK105" i="3" a="1"/>
  <c r="BI84" i="3" a="1"/>
  <c r="BN55" i="3" a="1"/>
  <c r="BR32" i="3" a="1"/>
  <c r="BH192" i="3" a="1"/>
  <c r="BK75" i="3" a="1"/>
  <c r="BR101" i="3" a="1"/>
  <c r="BL49" i="3" a="1"/>
  <c r="BM66" i="3" a="1"/>
  <c r="BF128" i="3" a="1"/>
  <c r="BR63" i="3" a="1"/>
  <c r="BG157" i="3" a="1"/>
  <c r="BM114" i="3" a="1"/>
  <c r="BH60" i="3" a="1"/>
  <c r="BI51" i="3" a="1"/>
  <c r="BO123" i="3" a="1"/>
  <c r="BI150" i="3" a="1"/>
  <c r="BG162" i="3" a="1"/>
  <c r="BJ104" i="3" a="1"/>
  <c r="BO158" i="3" a="1"/>
  <c r="BH22" i="3" a="1"/>
  <c r="BR46" i="3" a="1"/>
  <c r="BF185" i="3" a="1"/>
  <c r="BE29" i="3" a="1"/>
  <c r="BI26" i="3" a="1"/>
  <c r="BI196" i="3" a="1"/>
  <c r="BO47" i="3" a="1"/>
  <c r="BQ191" i="3" a="1"/>
  <c r="BH90" i="3" a="1"/>
  <c r="BK126" i="3" a="1"/>
  <c r="BP118" i="3" a="1"/>
  <c r="BG172" i="3" a="1"/>
  <c r="BO29" i="3" a="1"/>
  <c r="BQ12" i="3" a="1"/>
  <c r="BJ126" i="3" a="1"/>
  <c r="BF31" i="3" a="1"/>
  <c r="BP130" i="3" a="1"/>
  <c r="BH101" i="3" a="1"/>
  <c r="BO111" i="3" a="1"/>
  <c r="BJ110" i="3" a="1"/>
  <c r="BJ31" i="3" a="1"/>
  <c r="BP151" i="3" a="1"/>
  <c r="BD190" i="3" a="1"/>
  <c r="BI102" i="3" a="1"/>
  <c r="BP38" i="3" a="1"/>
  <c r="BQ99" i="3" a="1"/>
  <c r="BK27" i="3" a="1"/>
  <c r="BD4" i="3" a="1"/>
  <c r="BN161" i="3" a="1"/>
  <c r="BK159" i="3" a="1"/>
  <c r="BE30" i="3" a="1"/>
  <c r="BM29" i="3" a="1"/>
  <c r="BH56" i="3" a="1"/>
  <c r="BL174" i="3" a="1"/>
  <c r="BJ43" i="3" a="1"/>
  <c r="BI104" i="3" a="1"/>
  <c r="BQ109" i="3" a="1"/>
  <c r="BH64" i="3" a="1"/>
  <c r="BH155" i="3" a="1"/>
  <c r="BJ101" i="3" a="1"/>
  <c r="BI121" i="3" a="1"/>
  <c r="BF81" i="3" a="1"/>
  <c r="BI110" i="3" a="1"/>
  <c r="BO173" i="3" a="1"/>
  <c r="BF196" i="3" a="1"/>
  <c r="BE149" i="3" a="1"/>
  <c r="BM195" i="3" a="1"/>
  <c r="BL163" i="3" a="1"/>
  <c r="BK11" i="3" a="1"/>
  <c r="BK63" i="3" a="1"/>
  <c r="BQ68" i="3" a="1"/>
  <c r="BJ22" i="3" a="1"/>
  <c r="BM120" i="3" a="1"/>
  <c r="BL92" i="3" a="1"/>
  <c r="BI115" i="3" a="1"/>
  <c r="BL81" i="3" a="1"/>
  <c r="BM68" i="3" a="1"/>
  <c r="BQ134" i="3" a="1"/>
  <c r="BH181" i="3" a="1"/>
  <c r="BR107" i="3" a="1"/>
  <c r="BH182" i="3" a="1"/>
  <c r="BQ163" i="3" a="1"/>
  <c r="BR52" i="3" a="1"/>
  <c r="BN45" i="3" a="1"/>
  <c r="BL46" i="3" a="1"/>
  <c r="BN190" i="3" a="1"/>
  <c r="BN135" i="3" a="1"/>
  <c r="BE75" i="3" a="1"/>
  <c r="BJ180" i="3" a="1"/>
  <c r="BM12" i="3" a="1"/>
  <c r="BP135" i="3" a="1"/>
  <c r="BI122" i="3" a="1"/>
  <c r="BG91" i="3" a="1"/>
  <c r="BD29" i="3" a="1"/>
  <c r="BE190" i="3" a="1"/>
  <c r="BN184" i="3" a="1"/>
  <c r="BK58" i="3" a="1"/>
  <c r="BP4" i="3" a="1"/>
  <c r="BG49" i="3" a="1"/>
  <c r="BH118" i="3" a="1"/>
  <c r="BD102" i="3" a="1"/>
  <c r="BF97" i="3" a="1"/>
  <c r="BE199" i="3" a="1"/>
  <c r="BI60" i="3" a="1"/>
  <c r="BE134" i="3" a="1"/>
  <c r="BO14" i="3" a="1"/>
  <c r="BJ11" i="3" a="1"/>
  <c r="BP165" i="3" a="1"/>
  <c r="BF112" i="3" a="1"/>
  <c r="BK139" i="3" a="1"/>
  <c r="BD171" i="3" a="1"/>
  <c r="BK12" i="3" a="1"/>
  <c r="BG191" i="3" a="1"/>
  <c r="BF44" i="3" a="1"/>
  <c r="BN95" i="3" a="1"/>
  <c r="BG122" i="3" a="1"/>
  <c r="BL137" i="3" a="1"/>
  <c r="BE107" i="3" a="1"/>
  <c r="BF171" i="3" a="1"/>
  <c r="BH81" i="3" a="1"/>
  <c r="BE200" i="3" a="1"/>
  <c r="BF14" i="3" a="1"/>
  <c r="BO96" i="3" a="1"/>
  <c r="BG126" i="3" a="1"/>
  <c r="BE129" i="3" a="1"/>
  <c r="BD94" i="3" a="1"/>
  <c r="BD17" i="3" a="1"/>
  <c r="BE91" i="3" a="1"/>
  <c r="BN194" i="3" a="1"/>
  <c r="BI49" i="3" a="1"/>
  <c r="BN64" i="3" a="1"/>
  <c r="BF41" i="3" a="1"/>
  <c r="BP89" i="3" a="1"/>
  <c r="BR35" i="3" a="1"/>
  <c r="BQ126" i="3" a="1"/>
  <c r="BN179" i="3" a="1"/>
  <c r="BG47" i="3" a="1"/>
  <c r="BI24" i="3" a="1"/>
  <c r="BD43" i="3" a="1"/>
  <c r="BD31" i="3" a="1"/>
  <c r="BK154" i="3" a="1"/>
  <c r="BK127" i="3" a="1"/>
  <c r="BN29" i="3" a="1"/>
  <c r="BN198" i="3" a="1"/>
  <c r="BF138" i="3" a="1"/>
  <c r="BN191" i="3" a="1"/>
  <c r="BH108" i="3" a="1"/>
  <c r="BH133" i="3" a="1"/>
  <c r="BP107" i="3" a="1"/>
  <c r="BQ117" i="3" a="1"/>
  <c r="BF154" i="3" a="1"/>
  <c r="BR71" i="3" a="1"/>
  <c r="BG55" i="3" a="1"/>
  <c r="BP63" i="3" a="1"/>
  <c r="BI106" i="3" a="1"/>
  <c r="BL65" i="3" a="1"/>
  <c r="BD44" i="3" a="1"/>
  <c r="BH198" i="3" a="1"/>
  <c r="BM168" i="3" a="1"/>
  <c r="BN167" i="3" a="1"/>
  <c r="BL84" i="3" a="1"/>
  <c r="BF10" i="3" a="1"/>
  <c r="BL27" i="3" a="1"/>
  <c r="BJ194" i="3" a="1"/>
  <c r="BH152" i="3" a="1"/>
  <c r="BR55" i="3" a="1"/>
  <c r="BE192" i="3" a="1"/>
  <c r="BO180" i="3" a="1"/>
  <c r="BI80" i="3" a="1"/>
  <c r="BM191" i="3" a="1"/>
  <c r="BO57" i="3" a="1"/>
  <c r="BP45" i="3" a="1"/>
  <c r="BE168" i="3" a="1"/>
  <c r="BM62" i="3" a="1"/>
  <c r="BE131" i="3" a="1"/>
  <c r="BQ28" i="3" a="1"/>
  <c r="BP94" i="3" a="1"/>
  <c r="BE124" i="3" a="1"/>
  <c r="BE144" i="3" a="1"/>
  <c r="BH74" i="3" a="1"/>
  <c r="BI199" i="3" a="1"/>
  <c r="BE86" i="3" a="1"/>
  <c r="BL20" i="3" a="1"/>
  <c r="BI198" i="3" a="1"/>
  <c r="BK168" i="3" a="1"/>
  <c r="BD91" i="3" a="1"/>
  <c r="BJ64" i="3" a="1"/>
  <c r="BJ91" i="3" a="1"/>
  <c r="BF39" i="3" a="1"/>
  <c r="BQ69" i="3" a="1"/>
  <c r="BF6" i="3" a="1"/>
  <c r="BG134" i="3" a="1"/>
  <c r="BI47" i="3" a="1"/>
  <c r="BN197" i="3" a="1"/>
  <c r="BM160" i="3" a="1"/>
  <c r="BR49" i="3" a="1"/>
  <c r="BI134" i="3" a="1"/>
  <c r="BL150" i="3" a="1"/>
  <c r="BI105" i="3" a="1"/>
  <c r="BD189" i="3" a="1"/>
  <c r="BL106" i="3" a="1"/>
  <c r="BG15" i="3" a="1"/>
  <c r="BD122" i="3" a="1"/>
  <c r="BR100" i="3" a="1"/>
  <c r="BD74" i="3" a="1"/>
  <c r="BE187" i="3" a="1"/>
  <c r="BQ83" i="3" a="1"/>
  <c r="BQ70" i="3" a="1"/>
  <c r="BR200" i="3" a="1"/>
  <c r="BI50" i="3" a="1"/>
  <c r="BE105" i="3" a="1"/>
  <c r="BL111" i="3" a="1"/>
  <c r="BL149" i="3" a="1"/>
  <c r="BR178" i="3" a="1"/>
  <c r="BE85" i="3" a="1"/>
  <c r="BO159" i="3" a="1"/>
  <c r="BR61" i="3" a="1"/>
  <c r="BH149" i="3" a="1"/>
  <c r="BK48" i="3" a="1"/>
  <c r="BH42" i="3" a="1"/>
  <c r="BG165" i="3" a="1"/>
  <c r="BI169" i="3" a="1"/>
  <c r="BL190" i="3" a="1"/>
  <c r="BF181" i="3" a="1"/>
  <c r="BN32" i="3" a="1"/>
  <c r="BG197" i="3" a="1"/>
  <c r="BN87" i="3" a="1"/>
  <c r="BL56" i="3" a="1"/>
  <c r="BK122" i="3" a="1"/>
  <c r="BH8" i="3" a="1"/>
  <c r="BF107" i="3" a="1"/>
  <c r="BN81" i="3" a="1"/>
  <c r="BJ141" i="3" a="1"/>
  <c r="BP131" i="3" a="1"/>
  <c r="BI70" i="3" a="1"/>
  <c r="BD161" i="3" a="1"/>
  <c r="BR174" i="3" a="1"/>
  <c r="BP50" i="3" a="1"/>
  <c r="BI28" i="3" a="1"/>
  <c r="BE180" i="3" a="1"/>
  <c r="BF178" i="3" a="1"/>
  <c r="BO80" i="3" a="1"/>
  <c r="BF131" i="3" a="1"/>
  <c r="BM42" i="3" a="1"/>
  <c r="BE164" i="3" a="1"/>
  <c r="BJ4" i="3" a="1"/>
  <c r="BE13" i="3" a="1"/>
  <c r="BM4" i="3" a="1"/>
  <c r="BK64" i="3" a="1"/>
  <c r="BM150" i="3" a="1"/>
  <c r="BP22" i="3" a="1"/>
  <c r="BO73" i="3" a="1"/>
  <c r="BI153" i="3" a="1"/>
  <c r="BL70" i="3" a="1"/>
  <c r="BE120" i="3" a="1"/>
  <c r="BO59" i="3" a="1"/>
  <c r="BK19" i="3" a="1"/>
  <c r="BE6" i="3" a="1"/>
  <c r="BJ77" i="3" a="1"/>
  <c r="BG111" i="3" a="1"/>
  <c r="BL126" i="3" a="1"/>
  <c r="BR70" i="3" a="1"/>
  <c r="BI17" i="3" a="1"/>
  <c r="BR94" i="3" a="1"/>
  <c r="BI154" i="3" a="1"/>
  <c r="BG104" i="3" a="1"/>
  <c r="BR135" i="3" a="1"/>
  <c r="BQ178" i="3" a="1"/>
  <c r="BK87" i="3" a="1"/>
  <c r="BJ100" i="3" a="1"/>
  <c r="BD172" i="3" a="1"/>
  <c r="BI62" i="3" a="1"/>
  <c r="BO200" i="3" a="1"/>
  <c r="BN90" i="3" a="1"/>
  <c r="BQ146" i="3" a="1"/>
  <c r="BJ123" i="3" a="1"/>
  <c r="BQ106" i="3" a="1"/>
  <c r="BG32" i="3" a="1"/>
  <c r="BK177" i="3" a="1"/>
  <c r="BO104" i="3" a="1"/>
  <c r="BK16" i="3" a="1"/>
  <c r="BG151" i="3" a="1"/>
  <c r="BL165" i="3" a="1"/>
  <c r="BL171" i="3" a="1"/>
  <c r="BQ25" i="3" a="1"/>
  <c r="BF125" i="3" a="1"/>
  <c r="BE44" i="3" a="1"/>
  <c r="BI142" i="3" a="1"/>
  <c r="BD184" i="3" a="1"/>
  <c r="BR131" i="3" a="1"/>
  <c r="BG57" i="3" a="1"/>
  <c r="BL121" i="3" a="1"/>
  <c r="BP189" i="3" a="1"/>
  <c r="BQ193" i="3" a="1"/>
  <c r="BH199" i="3" a="1"/>
  <c r="BR104" i="3" a="1"/>
  <c r="BM43" i="3" a="1"/>
  <c r="BK51" i="3" a="1"/>
  <c r="BF91" i="3" a="1"/>
  <c r="BL38" i="3" a="1"/>
  <c r="BP52" i="3" a="1"/>
  <c r="BI177" i="3" a="1"/>
  <c r="BR87" i="3" a="1"/>
  <c r="BP20" i="3" a="1"/>
  <c r="BN163" i="3" a="1"/>
  <c r="BN144" i="3" a="1"/>
  <c r="BM174" i="3" a="1"/>
  <c r="BP113" i="3" a="1"/>
  <c r="BQ123" i="3" a="1"/>
  <c r="BJ9" i="3" a="1"/>
  <c r="BI61" i="3" a="1"/>
  <c r="BK179" i="3" a="1"/>
  <c r="BL79" i="3" a="1"/>
  <c r="BJ55" i="3" a="1"/>
  <c r="BH151" i="3" a="1"/>
  <c r="BD112" i="3" a="1"/>
  <c r="BG142" i="3" a="1"/>
  <c r="BF193" i="3" a="1"/>
  <c r="BE87" i="3" a="1"/>
  <c r="BR187" i="3" a="1"/>
  <c r="BK197" i="3" a="1"/>
  <c r="BD187" i="3" a="1"/>
  <c r="BM148" i="3" a="1"/>
  <c r="BF159" i="3" a="1"/>
  <c r="BQ169" i="3" a="1"/>
  <c r="BM85" i="3" a="1"/>
  <c r="BI111" i="3" a="1"/>
  <c r="BL85" i="3" a="1"/>
  <c r="BE53" i="3" a="1"/>
  <c r="BF155" i="3" a="1"/>
  <c r="BK111" i="3" a="1"/>
  <c r="BP127" i="3" a="1"/>
  <c r="BO4" i="3" a="1"/>
  <c r="BN88" i="3" a="1"/>
  <c r="BQ95" i="3" a="1"/>
  <c r="BE119" i="3" a="1"/>
  <c r="BI172" i="3" a="1"/>
  <c r="BK186" i="3" a="1"/>
  <c r="BG196" i="3" a="1"/>
  <c r="BD68" i="3" a="1"/>
  <c r="BO28" i="3" a="1"/>
  <c r="BH65" i="3" a="1"/>
  <c r="BJ186" i="3" a="1"/>
  <c r="BJ182" i="3" a="1"/>
  <c r="BL75" i="3" a="1"/>
  <c r="BK147" i="3" a="1"/>
  <c r="BR184" i="3" a="1"/>
  <c r="BD138" i="3" a="1"/>
  <c r="BP100" i="3" a="1"/>
  <c r="BO41" i="3" a="1"/>
  <c r="BE162" i="3" a="1"/>
  <c r="BP199" i="3" a="1"/>
  <c r="BR145" i="3" a="1"/>
  <c r="BI103" i="3" a="1"/>
  <c r="BH77" i="3" a="1"/>
  <c r="BQ78" i="3" a="1"/>
  <c r="BP49" i="3" a="1"/>
  <c r="BG120" i="3" a="1"/>
  <c r="BI151" i="3" a="1"/>
  <c r="BJ133" i="3" a="1"/>
  <c r="BE67" i="3" a="1"/>
  <c r="BG8" i="3" a="1"/>
  <c r="BM23" i="3" a="1"/>
  <c r="BJ51" i="3" a="1"/>
  <c r="BO9" i="3" a="1"/>
  <c r="BP59" i="3" a="1"/>
  <c r="BH43" i="3" a="1"/>
  <c r="BK131" i="3" a="1"/>
  <c r="BI143" i="3" a="1"/>
  <c r="BR82" i="3" a="1"/>
  <c r="BN186" i="3" a="1"/>
  <c r="BK178" i="3" a="1"/>
  <c r="BL63" i="3" a="1"/>
  <c r="BN101" i="3" a="1"/>
  <c r="BH19" i="3" a="1"/>
  <c r="BD181" i="3" a="1"/>
  <c r="BI191" i="3" a="1"/>
  <c r="BG43" i="3" a="1"/>
  <c r="BP185" i="3" a="1"/>
  <c r="BE56" i="3" a="1"/>
  <c r="BJ148" i="3" a="1"/>
  <c r="BH173" i="3" a="1"/>
  <c r="BP10" i="3" a="1"/>
  <c r="BN66" i="3" a="1"/>
  <c r="BK114" i="3" a="1"/>
  <c r="BG190" i="3" a="1"/>
  <c r="BR98" i="3" a="1"/>
  <c r="BG118" i="3" a="1"/>
  <c r="BL113" i="3" a="1"/>
  <c r="BO65" i="3" a="1"/>
  <c r="BL53" i="3" a="1"/>
  <c r="BR186" i="3" a="1"/>
  <c r="BP117" i="3" a="1"/>
  <c r="BI14" i="3" a="1"/>
  <c r="BJ114" i="3" a="1"/>
  <c r="BQ170" i="3" a="1"/>
  <c r="BD135" i="3" a="1"/>
  <c r="BR66" i="3" a="1"/>
  <c r="BL162" i="3" a="1"/>
  <c r="BJ79" i="3" a="1"/>
  <c r="BE70" i="3" a="1"/>
  <c r="BG75" i="3" a="1"/>
  <c r="BR93" i="3" a="1"/>
  <c r="BP153" i="3" a="1"/>
  <c r="BN177" i="3" a="1"/>
  <c r="BL103" i="3" a="1"/>
  <c r="BK135" i="3" a="1"/>
  <c r="BP122" i="3" a="1"/>
  <c r="BI57" i="3" a="1"/>
  <c r="BK172" i="3" a="1"/>
  <c r="BQ155" i="3" a="1"/>
  <c r="BR80" i="3" a="1"/>
  <c r="BE8" i="3" a="1"/>
  <c r="BH141" i="3" a="1"/>
  <c r="BP91" i="3" a="1"/>
  <c r="BM182" i="3" a="1"/>
  <c r="BF94" i="3" a="1"/>
  <c r="BM6" i="3" a="1"/>
  <c r="BP19" i="3" a="1"/>
  <c r="BK129" i="3" a="1"/>
  <c r="BQ86" i="3" a="1"/>
  <c r="BM183" i="3" a="1"/>
  <c r="BM102" i="3" a="1"/>
  <c r="BL55" i="3" a="1"/>
  <c r="BF62" i="3" a="1"/>
  <c r="BE12" i="3" a="1"/>
  <c r="BI44" i="3" a="1"/>
  <c r="BE146" i="3" a="1"/>
  <c r="BQ119" i="3" a="1"/>
  <c r="BO167" i="3" a="1"/>
  <c r="BQ144" i="3" a="1"/>
  <c r="BK59" i="3" a="1"/>
  <c r="BH96" i="3" a="1"/>
  <c r="BG153" i="3" a="1"/>
  <c r="BF106" i="3" a="1"/>
  <c r="BP139" i="3" a="1"/>
  <c r="BN15" i="3" a="1"/>
  <c r="BL100" i="3" a="1"/>
  <c r="BF168" i="3" a="1"/>
  <c r="BK23" i="3" a="1"/>
  <c r="BG130" i="3" a="1"/>
  <c r="BR74" i="3" a="1"/>
  <c r="BG136" i="3" a="1"/>
  <c r="BE16" i="3" a="1"/>
  <c r="BQ40" i="3" a="1"/>
  <c r="BQ188" i="3" a="1"/>
  <c r="BJ30" i="3" a="1"/>
  <c r="BO58" i="3" a="1"/>
  <c r="BJ38" i="3" a="1"/>
  <c r="BP16" i="3" a="1"/>
  <c r="BH164" i="3" a="1"/>
  <c r="BE113" i="3" a="1"/>
  <c r="BG65" i="3" a="1"/>
  <c r="BD77" i="3" a="1"/>
  <c r="BF133" i="3" a="1"/>
  <c r="BG170" i="3" a="1"/>
  <c r="BM197" i="3" a="1"/>
  <c r="BR96" i="3" a="1"/>
  <c r="BH117" i="3" a="1"/>
  <c r="BR142" i="3" a="1"/>
  <c r="BH188" i="3" a="1"/>
  <c r="BF49" i="3" a="1"/>
  <c r="BR136" i="3" a="1"/>
  <c r="BH29" i="3" a="1"/>
  <c r="BL157" i="3" a="1"/>
  <c r="BF165" i="3" a="1"/>
  <c r="BJ8" i="3" a="1"/>
  <c r="BG127" i="3" a="1"/>
  <c r="BM51" i="3" a="1"/>
  <c r="BR110" i="3" a="1"/>
  <c r="BN106" i="3" a="1"/>
  <c r="BE69" i="3" a="1"/>
  <c r="BG31" i="3" a="1"/>
  <c r="BR180" i="3" a="1"/>
  <c r="BG64" i="3" a="1"/>
  <c r="BE26" i="3" a="1"/>
  <c r="BL37" i="3" a="1"/>
  <c r="BI48" i="3" a="1"/>
  <c r="BE174" i="3" a="1"/>
  <c r="BN164" i="3" a="1"/>
  <c r="BM38" i="3" a="1"/>
  <c r="BP84" i="3" a="1"/>
  <c r="BO98" i="3" a="1"/>
  <c r="BM76" i="3" a="1"/>
  <c r="BD64" i="3" a="1"/>
  <c r="BL195" i="3" a="1"/>
  <c r="BL36" i="3" a="1"/>
  <c r="BE84" i="3" a="1"/>
  <c r="BQ26" i="3" a="1"/>
  <c r="BI98" i="3" a="1"/>
  <c r="BM199" i="3" a="1"/>
  <c r="BI175" i="3" a="1"/>
  <c r="BO147" i="3" a="1"/>
  <c r="BN129" i="3" a="1"/>
  <c r="BK79" i="3" a="1"/>
  <c r="BP90" i="3" a="1"/>
  <c r="BO92" i="3" a="1"/>
  <c r="BQ32" i="3" a="1"/>
  <c r="BI101" i="3" a="1"/>
  <c r="BQ35" i="3" a="1"/>
  <c r="BN122" i="3" a="1"/>
  <c r="BG25" i="3" a="1"/>
  <c r="BI171" i="3" a="1"/>
  <c r="BF118" i="3" a="1"/>
  <c r="BO188" i="3" a="1"/>
  <c r="BI88" i="3" a="1"/>
  <c r="BO195" i="3" a="1"/>
  <c r="BI9" i="3" a="1"/>
  <c r="BK17" i="3" a="1"/>
  <c r="BF83" i="3" a="1"/>
  <c r="BI126" i="3" a="1"/>
  <c r="BQ102" i="3" a="1"/>
  <c r="BI13" i="3" a="1"/>
  <c r="BD11" i="3" a="1"/>
  <c r="BG198" i="3" a="1"/>
  <c r="BP114" i="3" a="1"/>
  <c r="BQ48" i="3" a="1"/>
  <c r="BJ53" i="3" a="1"/>
  <c r="BE126" i="3" a="1"/>
  <c r="BQ36" i="3" a="1"/>
  <c r="BO67" i="3" a="1"/>
  <c r="BO95" i="3" a="1"/>
  <c r="BP156" i="3" a="1"/>
  <c r="BD40" i="3" a="1"/>
  <c r="BG102" i="3" a="1"/>
  <c r="BO133" i="3" a="1"/>
  <c r="BP14" i="3" a="1"/>
  <c r="BI144" i="3" a="1"/>
  <c r="BI112" i="3" a="1"/>
  <c r="BK94" i="3" a="1"/>
  <c r="BD53" i="3" a="1"/>
  <c r="BM21" i="3" a="1"/>
  <c r="BJ39" i="3" a="1"/>
  <c r="BL94" i="3" a="1"/>
  <c r="BD185" i="3" a="1"/>
  <c r="BF113" i="3" a="1"/>
  <c r="BR158" i="3" a="1"/>
  <c r="BI68" i="3" a="1"/>
  <c r="BH58" i="3" a="1"/>
  <c r="BM170" i="3" a="1"/>
  <c r="BP192" i="3" a="1"/>
  <c r="BM75" i="3" a="1"/>
  <c r="BG167" i="3" a="1"/>
  <c r="BG19" i="3" a="1"/>
  <c r="BG110" i="3" a="1"/>
  <c r="BP172" i="3" a="1"/>
  <c r="BH145" i="3" a="1"/>
  <c r="BO135" i="3" a="1"/>
  <c r="BP58" i="3" a="1"/>
  <c r="BH61" i="3" a="1"/>
  <c r="BH137" i="3" a="1"/>
  <c r="BQ27" i="3" a="1"/>
  <c r="BQ154" i="3" a="1"/>
  <c r="BM80" i="3" a="1"/>
  <c r="BI16" i="3" a="1"/>
  <c r="BN155" i="3" a="1"/>
  <c r="BE17" i="3" a="1"/>
  <c r="BK170" i="3" a="1"/>
  <c r="BD145" i="3" a="1"/>
  <c r="BN73" i="3" a="1"/>
  <c r="BF110" i="3" a="1"/>
  <c r="BO199" i="3" a="1"/>
  <c r="BH62" i="3" a="1"/>
  <c r="BF100" i="3" a="1"/>
  <c r="BH178" i="3" a="1"/>
  <c r="BR173" i="3" a="1"/>
  <c r="BN173" i="3" a="1"/>
  <c r="BF93" i="3" a="1"/>
  <c r="BJ139" i="3" a="1"/>
  <c r="BF95" i="3" a="1"/>
  <c r="BH189" i="3" a="1"/>
  <c r="BM69" i="3" a="1"/>
  <c r="BN116" i="3" a="1"/>
  <c r="BH156" i="3" a="1"/>
  <c r="BI79" i="3" a="1"/>
  <c r="BK116" i="3" a="1"/>
  <c r="BQ139" i="3" a="1"/>
  <c r="BE153" i="3" a="1"/>
  <c r="BO157" i="3" a="1"/>
  <c r="BN193" i="3" a="1"/>
  <c r="BO149" i="3" a="1"/>
  <c r="BD152" i="3" a="1"/>
  <c r="BI53" i="3" a="1"/>
  <c r="BN100" i="3" a="1"/>
  <c r="BP35" i="3" a="1"/>
  <c r="BF98" i="3" a="1"/>
  <c r="BH125" i="3" a="1"/>
  <c r="BE182" i="3" a="1"/>
  <c r="BM37" i="3" a="1"/>
  <c r="BO68" i="3" a="1"/>
  <c r="BK143" i="3" a="1"/>
  <c r="BJ83" i="3" a="1"/>
  <c r="BQ172" i="3" a="1"/>
  <c r="BR176" i="3" a="1"/>
  <c r="BR188" i="3" a="1"/>
  <c r="BF20" i="3" a="1"/>
  <c r="BR181" i="3" a="1"/>
  <c r="BL151" i="3" a="1"/>
  <c r="BR193" i="3" a="1"/>
  <c r="BO82" i="3" a="1"/>
  <c r="BN139" i="3" a="1"/>
  <c r="BI114" i="3" a="1"/>
  <c r="BE80" i="3" a="1"/>
  <c r="BN147" i="3" a="1"/>
  <c r="BH85" i="3" a="1"/>
  <c r="BD46" i="3" a="1"/>
  <c r="BO137" i="3" a="1"/>
  <c r="BD39" i="3" a="1"/>
  <c r="BO109" i="3" a="1"/>
  <c r="BJ92" i="3" a="1"/>
  <c r="BK106" i="3" a="1"/>
  <c r="BR38" i="3" a="1"/>
  <c r="BH35" i="3" a="1"/>
  <c r="BK90" i="3" a="1"/>
  <c r="BH103" i="3" a="1"/>
  <c r="BK144" i="3" a="1"/>
  <c r="BL42" i="3" a="1"/>
  <c r="BG11" i="3" a="1"/>
  <c r="BD51" i="3" a="1"/>
  <c r="BM93" i="3" a="1"/>
  <c r="BP146" i="3" a="1"/>
  <c r="BQ138" i="3" a="1"/>
  <c r="BL156" i="3" a="1"/>
  <c r="BJ174" i="3" a="1"/>
  <c r="BE94" i="3" a="1"/>
  <c r="BJ63" i="3" a="1"/>
  <c r="BD113" i="3" a="1"/>
  <c r="BR149" i="3" a="1"/>
  <c r="BR161" i="3" a="1"/>
  <c r="BQ111" i="3" a="1"/>
  <c r="BP33" i="3" a="1"/>
  <c r="BM119" i="3" a="1"/>
  <c r="BR125" i="3" a="1"/>
  <c r="BN36" i="3" a="1"/>
  <c r="BQ33" i="3" a="1"/>
  <c r="BN48" i="3" a="1"/>
  <c r="BE172" i="3" a="1"/>
  <c r="BR169" i="3" a="1"/>
  <c r="BM105" i="3" a="1"/>
  <c r="BI192" i="3" a="1"/>
  <c r="BL110" i="3" a="1"/>
  <c r="BD174" i="3" a="1"/>
  <c r="BM130" i="3" a="1"/>
  <c r="BK183" i="3" a="1"/>
  <c r="BM166" i="3" a="1"/>
  <c r="BI93" i="3" a="1"/>
  <c r="BH200" i="3" a="1"/>
  <c r="BI74" i="3" a="1"/>
  <c r="BL112" i="3" a="1"/>
  <c r="BG103" i="3" a="1"/>
  <c r="BL64" i="3" a="1"/>
  <c r="BG128" i="3" a="1"/>
  <c r="BO166" i="3" a="1"/>
  <c r="BP103" i="3" a="1"/>
  <c r="BM113" i="3" a="1"/>
  <c r="BK189" i="3" a="1"/>
  <c r="BH82" i="3" a="1"/>
  <c r="BM35" i="3" a="1"/>
  <c r="BD9" i="3" a="1"/>
  <c r="BH49" i="3" a="1"/>
  <c r="BI152" i="3" a="1"/>
  <c r="BJ71" i="3" a="1"/>
  <c r="BM125" i="3" a="1"/>
  <c r="BF190" i="3" a="1"/>
  <c r="BJ98" i="3" a="1"/>
  <c r="BK41" i="3" a="1"/>
  <c r="BH158" i="3" a="1"/>
  <c r="BJ149" i="3" a="1"/>
  <c r="BK169" i="3" a="1"/>
  <c r="BL144" i="3" a="1"/>
  <c r="BE10" i="3" a="1"/>
  <c r="BI32" i="3" a="1"/>
  <c r="BP106" i="3" a="1"/>
  <c r="BG169" i="3" a="1"/>
  <c r="BL184" i="3" a="1"/>
  <c r="BJ87" i="3" a="1"/>
  <c r="BG160" i="3" a="1"/>
  <c r="BD182" i="3" a="1"/>
  <c r="BM22" i="3" a="1"/>
  <c r="BR171" i="3" a="1"/>
  <c r="BR44" i="3" a="1"/>
  <c r="BR129" i="3" a="1"/>
  <c r="BP134" i="3" a="1"/>
  <c r="BG76" i="3" a="1"/>
  <c r="BO145" i="3" a="1"/>
  <c r="BP48" i="3" a="1"/>
  <c r="BK173" i="3" a="1"/>
  <c r="BQ103" i="3" a="1"/>
  <c r="BJ61" i="3" a="1"/>
  <c r="BO155" i="3" a="1"/>
  <c r="BI18" i="3" a="1"/>
  <c r="BH196" i="3" a="1"/>
  <c r="BF48" i="3" a="1"/>
  <c r="BH190" i="3" a="1"/>
  <c r="BO79" i="3" a="1"/>
  <c r="BP69" i="3" a="1"/>
  <c r="BP168" i="3" a="1"/>
  <c r="BL178" i="3" a="1"/>
  <c r="BR137" i="3" a="1"/>
  <c r="BR25" i="3" a="1"/>
  <c r="BG63" i="3" a="1"/>
  <c r="BH7" i="3" a="1"/>
  <c r="BH25" i="3" a="1"/>
  <c r="BP160" i="3" a="1"/>
  <c r="BF153" i="3" a="1"/>
  <c r="BE21" i="3" a="1"/>
  <c r="BJ163" i="3" a="1"/>
  <c r="BJ111" i="3" a="1"/>
  <c r="BJ120" i="3" a="1"/>
  <c r="BI136" i="3" a="1"/>
  <c r="BD75" i="3" a="1"/>
  <c r="BH32" i="3" a="1"/>
  <c r="BK198" i="3" a="1"/>
  <c r="BG50" i="3" a="1"/>
  <c r="BR112" i="3" a="1"/>
  <c r="BK157" i="3" a="1"/>
  <c r="BP141" i="3" a="1"/>
  <c r="BO22" i="3" a="1"/>
  <c r="BP125" i="3" a="1"/>
  <c r="BQ14" i="3" a="1"/>
  <c r="BR11" i="3" a="1"/>
  <c r="BE9" i="3" a="1"/>
  <c r="BL161" i="3" a="1"/>
  <c r="BJ151" i="3" a="1"/>
  <c r="BD197" i="3" a="1"/>
  <c r="BH48" i="3" a="1"/>
  <c r="BJ67" i="3" a="1"/>
  <c r="BG176" i="3" a="1"/>
  <c r="BP145" i="3" a="1"/>
  <c r="BF130" i="3" a="1"/>
  <c r="BP129" i="3" a="1"/>
  <c r="BK33" i="3" a="1"/>
  <c r="BJ181" i="3" a="1"/>
  <c r="BH114" i="3" a="1"/>
  <c r="BQ140" i="3" a="1"/>
  <c r="BN125" i="3" a="1"/>
  <c r="BE23" i="3" a="1"/>
  <c r="BO125" i="3" a="1"/>
  <c r="BR95" i="3" a="1"/>
  <c r="BE175" i="3" a="1"/>
  <c r="BK146" i="3" a="1"/>
  <c r="BJ138" i="3" a="1"/>
  <c r="BF61" i="3" a="1"/>
  <c r="BM30" i="3" a="1"/>
  <c r="BE34" i="3" a="1"/>
  <c r="BH175" i="3" a="1"/>
  <c r="BL97" i="3" a="1"/>
  <c r="BP175" i="3" a="1"/>
  <c r="BH146" i="3" a="1"/>
  <c r="BN102" i="3" a="1"/>
  <c r="BL180" i="3" a="1"/>
  <c r="BR41" i="3" a="1"/>
  <c r="BI35" i="3" a="1"/>
  <c r="BQ171" i="3" a="1"/>
  <c r="BH79" i="3" a="1"/>
  <c r="BG177" i="3" a="1"/>
  <c r="BM196" i="3" a="1"/>
  <c r="BM17" i="3" a="1"/>
  <c r="BR163" i="3" a="1"/>
  <c r="BP31" i="3" a="1"/>
  <c r="BL196" i="3" a="1"/>
  <c r="BM185" i="3" a="1"/>
  <c r="BH38" i="3" a="1"/>
  <c r="BI34" i="3" a="1"/>
  <c r="BK5" i="3" a="1"/>
  <c r="BI139" i="3" a="1"/>
  <c r="BF79" i="3" a="1"/>
  <c r="BL7" i="3" a="1"/>
  <c r="BP67" i="3" a="1"/>
  <c r="BR20" i="3" a="1"/>
  <c r="BF135" i="3" a="1"/>
  <c r="BP186" i="3" a="1"/>
  <c r="BN77" i="3" a="1"/>
  <c r="BF147" i="3" a="1"/>
  <c r="BJ48" i="3" a="1"/>
  <c r="BD115" i="3" a="1"/>
  <c r="BE108" i="3" a="1"/>
  <c r="BD37" i="3" a="1"/>
  <c r="BL59" i="3" a="1"/>
  <c r="BM95" i="3" a="1"/>
  <c r="BK67" i="3" a="1"/>
  <c r="BP71" i="3" a="1"/>
  <c r="BR147" i="3" a="1"/>
  <c r="BF86" i="3" a="1"/>
  <c r="BE79" i="3" a="1"/>
  <c r="BG56" i="3" a="1"/>
  <c r="BM53" i="3" a="1"/>
  <c r="BL104" i="3" a="1"/>
  <c r="BN189" i="3" a="1"/>
  <c r="BO40" i="3" a="1"/>
  <c r="BG41" i="3" a="1"/>
  <c r="BG73" i="3" a="1"/>
  <c r="BF47" i="3" a="1"/>
  <c r="BE173" i="3" a="1"/>
  <c r="BN31" i="3" a="1"/>
  <c r="BO75" i="3" a="1"/>
  <c r="BQ164" i="3" a="1"/>
  <c r="BD160" i="3" a="1"/>
  <c r="BN176" i="3" a="1"/>
  <c r="BM49" i="3" a="1"/>
  <c r="BF187" i="3" a="1"/>
  <c r="BP147" i="3" a="1"/>
  <c r="BN8" i="3" a="1"/>
  <c r="BG72" i="3" a="1"/>
  <c r="BO183" i="3" a="1"/>
  <c r="BE188" i="3" a="1"/>
  <c r="BP65" i="3" a="1"/>
  <c r="BN97" i="3" a="1"/>
  <c r="BJ153" i="3" a="1"/>
  <c r="BE42" i="3" a="1"/>
  <c r="BH51" i="3" a="1"/>
  <c r="BK171" i="3" a="1"/>
  <c r="BH41" i="3" a="1"/>
  <c r="BK42" i="3" a="1"/>
  <c r="BL116" i="3" a="1"/>
  <c r="BM122" i="3" a="1"/>
  <c r="BG199" i="3" a="1"/>
  <c r="BP54" i="3" a="1"/>
  <c r="BM7" i="3" a="1"/>
  <c r="BJ165" i="3" a="1"/>
  <c r="BR127" i="3" a="1"/>
  <c r="BE154" i="3" a="1"/>
  <c r="BD88" i="3" a="1"/>
  <c r="BQ72" i="3" a="1"/>
  <c r="BI52" i="3" a="1"/>
  <c r="BO6" i="3" a="1"/>
  <c r="BR78" i="3" a="1"/>
  <c r="BM10" i="3" a="1"/>
  <c r="BQ124" i="3" a="1"/>
  <c r="BJ94" i="3" a="1"/>
  <c r="BN196" i="3" a="1"/>
  <c r="BG44" i="3" a="1"/>
  <c r="BP110" i="3" a="1"/>
  <c r="BD175" i="3" a="1"/>
  <c r="BL5" i="3" a="1"/>
  <c r="BD79" i="3" a="1"/>
  <c r="BG54" i="3" a="1"/>
  <c r="BR160" i="3" a="1"/>
  <c r="BJ56" i="3" a="1"/>
  <c r="BF75" i="3" a="1"/>
  <c r="BM161" i="3" a="1"/>
  <c r="BJ21" i="3" a="1"/>
  <c r="BQ175" i="3" a="1"/>
  <c r="BL28" i="3" a="1"/>
  <c r="BI168" i="3" a="1"/>
  <c r="BL90" i="3" a="1"/>
  <c r="BL26" i="3" a="1"/>
  <c r="BJ185" i="3" a="1"/>
  <c r="BN58" i="3" a="1"/>
  <c r="BR194" i="3" a="1"/>
  <c r="BI83" i="3" a="1"/>
  <c r="BE43" i="3" a="1"/>
  <c r="BL19" i="3" a="1"/>
  <c r="BK57" i="3" a="1"/>
  <c r="BE99" i="3" a="1"/>
  <c r="BO93" i="3" a="1"/>
  <c r="BN107" i="3" a="1"/>
  <c r="BN9" i="3" a="1"/>
  <c r="BK156" i="3" a="1"/>
  <c r="BH53" i="3" a="1"/>
  <c r="BH109" i="3" a="1"/>
  <c r="BN76" i="3" a="1"/>
  <c r="BH187" i="3" a="1"/>
  <c r="BP115" i="3" a="1"/>
  <c r="BN80" i="3" a="1"/>
  <c r="BD49" i="3" a="1"/>
  <c r="BM198" i="3" a="1"/>
  <c r="BD60" i="3" a="1"/>
  <c r="BQ44" i="3" a="1"/>
  <c r="BJ122" i="3" a="1"/>
  <c r="BF194" i="3" a="1"/>
  <c r="BD128" i="3" a="1"/>
  <c r="BR12" i="3" a="1"/>
  <c r="BL118" i="3" a="1"/>
  <c r="BP119" i="3" a="1"/>
  <c r="BE104" i="3" a="1"/>
  <c r="BH40" i="3" a="1"/>
  <c r="BL168" i="3" a="1"/>
  <c r="BK85" i="3" a="1"/>
  <c r="BI183" i="3" a="1"/>
  <c r="BK128" i="3" a="1"/>
  <c r="BQ75" i="3" a="1"/>
  <c r="BM67" i="3" a="1"/>
  <c r="BH139" i="3" a="1"/>
  <c r="BN91" i="3" a="1"/>
  <c r="BD180" i="3" a="1"/>
  <c r="BM31" i="3" a="1"/>
  <c r="BJ99" i="3" a="1"/>
  <c r="BG70" i="3" a="1"/>
  <c r="BG147" i="3" a="1"/>
  <c r="BP112" i="3" a="1"/>
  <c r="BM50" i="3" a="1"/>
  <c r="BP144" i="3" a="1"/>
  <c r="BP124" i="3" a="1"/>
  <c r="BI148" i="3" a="1"/>
  <c r="BM200" i="3" a="1"/>
  <c r="BQ115" i="3" a="1"/>
  <c r="BO89" i="3" a="1"/>
  <c r="BH162" i="3" a="1"/>
  <c r="BD21" i="3" a="1"/>
  <c r="BD167" i="3" a="1"/>
  <c r="BD116" i="3" a="1"/>
  <c r="BN166" i="3" a="1"/>
  <c r="BN112" i="3" a="1"/>
  <c r="BM77" i="3" a="1"/>
  <c r="BR113" i="3" a="1"/>
  <c r="BK31" i="3" a="1"/>
  <c r="BN110" i="3" a="1"/>
  <c r="BO152" i="3" a="1"/>
  <c r="BI190" i="3" a="1"/>
  <c r="BO108" i="3" a="1"/>
  <c r="BK195" i="3" a="1"/>
  <c r="BN174" i="3" a="1"/>
  <c r="BI123" i="3" a="1"/>
  <c r="BQ19" i="3" a="1"/>
  <c r="BJ70" i="3" a="1"/>
  <c r="BL123" i="3" a="1"/>
  <c r="BH23" i="3" a="1"/>
  <c r="BL67" i="3" a="1"/>
  <c r="BG36" i="3" a="1"/>
  <c r="BK70" i="3" a="1"/>
  <c r="BQ93" i="3" a="1"/>
  <c r="BR175" i="3" a="1"/>
  <c r="BL60" i="3" a="1"/>
  <c r="BL35" i="3" a="1"/>
  <c r="BG180" i="3" a="1"/>
  <c r="BQ135" i="3" a="1"/>
  <c r="BJ103" i="3" a="1"/>
  <c r="BI147" i="3" a="1"/>
  <c r="BL143" i="3" a="1"/>
  <c r="BN82" i="3" a="1"/>
  <c r="BR164" i="3" a="1"/>
  <c r="BK118" i="3" a="1"/>
  <c r="BD170" i="3" a="1"/>
  <c r="BQ184" i="3" a="1"/>
  <c r="BJ10" i="3" a="1"/>
  <c r="BD97" i="3" a="1"/>
  <c r="BG143" i="3" a="1"/>
  <c r="BO76" i="3" a="1"/>
  <c r="BH176" i="3" a="1"/>
  <c r="BM167" i="3" a="1"/>
  <c r="BF151" i="3" a="1"/>
  <c r="BH89" i="3" a="1"/>
  <c r="BL15" i="3" a="1"/>
  <c r="BD58" i="3" a="1"/>
  <c r="BD151" i="3" a="1"/>
  <c r="BH131" i="3" a="1"/>
  <c r="BJ197" i="3" a="1"/>
  <c r="BF4" i="3" a="1"/>
  <c r="BL138" i="3" a="1"/>
  <c r="BI185" i="3" a="1"/>
  <c r="BL32" i="3" a="1"/>
  <c r="BD81" i="3" a="1"/>
  <c r="BQ8" i="3" a="1"/>
  <c r="BJ167" i="3" a="1"/>
  <c r="BG74" i="3" a="1"/>
  <c r="BQ34" i="3" a="1"/>
  <c r="BR60" i="3" a="1"/>
  <c r="BM97" i="3" a="1"/>
  <c r="BF186" i="3" a="1"/>
  <c r="BD8" i="3" a="1"/>
  <c r="BO100" i="3" a="1"/>
  <c r="BE62" i="3" a="1"/>
  <c r="BK7" i="3" a="1"/>
  <c r="BK14" i="3" a="1"/>
  <c r="BK164" i="3" a="1"/>
  <c r="BR54" i="3" a="1"/>
  <c r="BN11" i="3" a="1"/>
  <c r="BO126" i="3" a="1"/>
  <c r="BN171" i="3" a="1"/>
  <c r="BJ29" i="3" a="1"/>
  <c r="BM157" i="3" a="1"/>
  <c r="BK155" i="3" a="1"/>
  <c r="BN85" i="3" a="1"/>
  <c r="BN42" i="3" a="1"/>
  <c r="BO64" i="3" a="1"/>
  <c r="BH116" i="3" a="1"/>
  <c r="BQ101" i="3" a="1"/>
  <c r="BL147" i="3" a="1"/>
  <c r="BE137" i="3" a="1"/>
  <c r="BL134" i="3" a="1"/>
  <c r="BF87" i="3" a="1"/>
  <c r="BJ86" i="3" a="1"/>
  <c r="BO5" i="3" a="1"/>
  <c r="BR190" i="3" a="1"/>
  <c r="BK134" i="3" a="1"/>
  <c r="BM19" i="3" a="1"/>
  <c r="BJ140" i="3" a="1"/>
  <c r="BQ147" i="3" a="1"/>
  <c r="BL48" i="3" a="1"/>
  <c r="BD120" i="3" a="1"/>
  <c r="BP26" i="3" a="1"/>
  <c r="BQ92" i="3" a="1"/>
  <c r="BK15" i="3" a="1"/>
  <c r="BO70" i="3" a="1"/>
  <c r="BQ65" i="3" a="1"/>
  <c r="BJ76" i="3" a="1"/>
  <c r="BI59" i="3" a="1"/>
  <c r="BN185" i="3" a="1"/>
  <c r="BG18" i="3" a="1"/>
  <c r="BG68" i="3" a="1"/>
  <c r="BM159" i="3" a="1"/>
  <c r="BJ125" i="3" a="1"/>
  <c r="BP88" i="3" a="1"/>
  <c r="BK62" i="3" a="1"/>
  <c r="BP178" i="3" a="1"/>
  <c r="BM40" i="3" a="1"/>
  <c r="BM188" i="3" a="1"/>
  <c r="BH135" i="3" a="1"/>
  <c r="BM131" i="3" a="1"/>
  <c r="BL182" i="3" a="1"/>
  <c r="BK103" i="3" a="1"/>
  <c r="BJ58" i="3" a="1"/>
  <c r="BE93" i="3" a="1"/>
  <c r="BI75" i="3" a="1"/>
  <c r="BL159" i="3" a="1"/>
  <c r="BF132" i="3" a="1"/>
  <c r="BP80" i="3" a="1"/>
  <c r="BP143" i="3" a="1"/>
  <c r="BO140" i="3" a="1"/>
  <c r="BD82" i="3" a="1"/>
  <c r="BR153" i="3" a="1"/>
  <c r="BQ173" i="3" a="1"/>
  <c r="BO88" i="3" a="1"/>
  <c r="BL133" i="3" a="1"/>
  <c r="BF88" i="3" a="1"/>
  <c r="BN137" i="3" a="1"/>
  <c r="BE186" i="3" a="1"/>
  <c r="BL148" i="3" a="1"/>
  <c r="BK182" i="3" a="1"/>
  <c r="BI173" i="3" a="1"/>
  <c r="BD104" i="3" a="1"/>
  <c r="BK50" i="3" a="1"/>
  <c r="BQ162" i="3" a="1"/>
  <c r="BK137" i="3" a="1"/>
  <c r="BJ195" i="3" a="1"/>
  <c r="BL101" i="3" a="1"/>
  <c r="BG106" i="3" a="1"/>
  <c r="BE143" i="3" a="1"/>
  <c r="BK104" i="3" a="1"/>
  <c r="BF166" i="3" a="1"/>
  <c r="BH105" i="3" a="1"/>
  <c r="BH28" i="3" a="1"/>
  <c r="BG193" i="3" a="1"/>
  <c r="BJ129" i="3" a="1"/>
  <c r="BR192" i="3" a="1"/>
  <c r="BJ147" i="3" a="1"/>
  <c r="BJ147" i="3" l="1"/>
  <c r="BR192" i="3"/>
  <c r="BJ129" i="3"/>
  <c r="BG193" i="3"/>
  <c r="BH28" i="3"/>
  <c r="BH105" i="3"/>
  <c r="BF166" i="3"/>
  <c r="BK104" i="3"/>
  <c r="BE143" i="3"/>
  <c r="BG106" i="3"/>
  <c r="BL101" i="3"/>
  <c r="BJ195" i="3"/>
  <c r="BK137" i="3"/>
  <c r="BQ162" i="3"/>
  <c r="BK50" i="3"/>
  <c r="BD104" i="3"/>
  <c r="BI173" i="3"/>
  <c r="BK182" i="3"/>
  <c r="BL148" i="3"/>
  <c r="BE186" i="3"/>
  <c r="BN137" i="3"/>
  <c r="BF88" i="3"/>
  <c r="BL133" i="3"/>
  <c r="BO88" i="3"/>
  <c r="BQ173" i="3"/>
  <c r="BR153" i="3"/>
  <c r="BD82" i="3"/>
  <c r="BO140" i="3"/>
  <c r="BP143" i="3"/>
  <c r="BP80" i="3"/>
  <c r="BF132" i="3"/>
  <c r="BL159" i="3"/>
  <c r="BI75" i="3"/>
  <c r="BE93" i="3"/>
  <c r="BJ58" i="3"/>
  <c r="BK103" i="3"/>
  <c r="BL182" i="3"/>
  <c r="BM131" i="3"/>
  <c r="BH135" i="3"/>
  <c r="BM188" i="3"/>
  <c r="BM40" i="3"/>
  <c r="BP178" i="3"/>
  <c r="BK62" i="3"/>
  <c r="BP88" i="3"/>
  <c r="BJ125" i="3"/>
  <c r="BM159" i="3"/>
  <c r="BG68" i="3"/>
  <c r="BG18" i="3"/>
  <c r="BN185" i="3"/>
  <c r="BI59" i="3"/>
  <c r="BJ76" i="3"/>
  <c r="BQ65" i="3"/>
  <c r="BO70" i="3"/>
  <c r="BK15" i="3"/>
  <c r="BQ92" i="3"/>
  <c r="BP26" i="3"/>
  <c r="BD120" i="3"/>
  <c r="BL48" i="3"/>
  <c r="BQ147" i="3"/>
  <c r="BJ140" i="3"/>
  <c r="BM19" i="3"/>
  <c r="BK134" i="3"/>
  <c r="BR190" i="3"/>
  <c r="BO5" i="3"/>
  <c r="BJ86" i="3"/>
  <c r="BF87" i="3"/>
  <c r="BL134" i="3"/>
  <c r="BE137" i="3"/>
  <c r="BL147" i="3"/>
  <c r="BQ101" i="3"/>
  <c r="BH116" i="3"/>
  <c r="BO64" i="3"/>
  <c r="BN42" i="3"/>
  <c r="BN85" i="3"/>
  <c r="BK155" i="3"/>
  <c r="BM157" i="3"/>
  <c r="BJ29" i="3"/>
  <c r="BN171" i="3"/>
  <c r="BO126" i="3"/>
  <c r="BN11" i="3"/>
  <c r="BR54" i="3"/>
  <c r="BK164" i="3"/>
  <c r="BK14" i="3"/>
  <c r="BK7" i="3"/>
  <c r="BE62" i="3"/>
  <c r="BO100" i="3"/>
  <c r="BD8" i="3"/>
  <c r="BF186" i="3"/>
  <c r="BM97" i="3"/>
  <c r="BR60" i="3"/>
  <c r="BQ34" i="3"/>
  <c r="BG74" i="3"/>
  <c r="BJ167" i="3"/>
  <c r="BQ8" i="3"/>
  <c r="BD81" i="3"/>
  <c r="BL32" i="3"/>
  <c r="BI185" i="3"/>
  <c r="BL138" i="3"/>
  <c r="BF4" i="3"/>
  <c r="BJ197" i="3"/>
  <c r="BH131" i="3"/>
  <c r="BD151" i="3"/>
  <c r="BD58" i="3"/>
  <c r="BL15" i="3"/>
  <c r="BH89" i="3"/>
  <c r="BF151" i="3"/>
  <c r="BM167" i="3"/>
  <c r="BH176" i="3"/>
  <c r="BO76" i="3"/>
  <c r="BG143" i="3"/>
  <c r="BD97" i="3"/>
  <c r="BJ10" i="3"/>
  <c r="BQ184" i="3"/>
  <c r="BD170" i="3"/>
  <c r="BK118" i="3"/>
  <c r="BR164" i="3"/>
  <c r="BN82" i="3"/>
  <c r="BL143" i="3"/>
  <c r="BI147" i="3"/>
  <c r="BJ103" i="3"/>
  <c r="BQ135" i="3"/>
  <c r="BG180" i="3"/>
  <c r="BL35" i="3"/>
  <c r="BL60" i="3"/>
  <c r="BR175" i="3"/>
  <c r="BQ93" i="3"/>
  <c r="BK70" i="3"/>
  <c r="BG36" i="3"/>
  <c r="BL67" i="3"/>
  <c r="BH23" i="3"/>
  <c r="BL123" i="3"/>
  <c r="BJ70" i="3"/>
  <c r="BQ19" i="3"/>
  <c r="BI123" i="3"/>
  <c r="BN174" i="3"/>
  <c r="BK195" i="3"/>
  <c r="BO108" i="3"/>
  <c r="BI190" i="3"/>
  <c r="BO152" i="3"/>
  <c r="BN110" i="3"/>
  <c r="BK31" i="3"/>
  <c r="BR113" i="3"/>
  <c r="BM77" i="3"/>
  <c r="BN112" i="3"/>
  <c r="BN166" i="3"/>
  <c r="BD116" i="3"/>
  <c r="BD167" i="3"/>
  <c r="BD21" i="3"/>
  <c r="BH162" i="3"/>
  <c r="BO89" i="3"/>
  <c r="BQ115" i="3"/>
  <c r="BM200" i="3"/>
  <c r="BI148" i="3"/>
  <c r="BP124" i="3"/>
  <c r="BP144" i="3"/>
  <c r="BM50" i="3"/>
  <c r="BP112" i="3"/>
  <c r="BG147" i="3"/>
  <c r="BG70" i="3"/>
  <c r="BJ99" i="3"/>
  <c r="BM31" i="3"/>
  <c r="BD180" i="3"/>
  <c r="BN91" i="3"/>
  <c r="BH139" i="3"/>
  <c r="BM67" i="3"/>
  <c r="BQ75" i="3"/>
  <c r="BK128" i="3"/>
  <c r="BI183" i="3"/>
  <c r="BK85" i="3"/>
  <c r="BL168" i="3"/>
  <c r="BH40" i="3"/>
  <c r="BE104" i="3"/>
  <c r="BP119" i="3"/>
  <c r="BL118" i="3"/>
  <c r="BR12" i="3"/>
  <c r="BD128" i="3"/>
  <c r="BF194" i="3"/>
  <c r="BJ122" i="3"/>
  <c r="BQ44" i="3"/>
  <c r="BD60" i="3"/>
  <c r="BM198" i="3"/>
  <c r="BD49" i="3"/>
  <c r="BN80" i="3"/>
  <c r="BP115" i="3"/>
  <c r="BH187" i="3"/>
  <c r="BN76" i="3"/>
  <c r="BH109" i="3"/>
  <c r="BH53" i="3"/>
  <c r="BK156" i="3"/>
  <c r="BN9" i="3"/>
  <c r="BN107" i="3"/>
  <c r="BO93" i="3"/>
  <c r="BE99" i="3"/>
  <c r="BK57" i="3"/>
  <c r="BL19" i="3"/>
  <c r="BE43" i="3"/>
  <c r="BI83" i="3"/>
  <c r="BR194" i="3"/>
  <c r="BN58" i="3"/>
  <c r="BJ185" i="3"/>
  <c r="BL26" i="3"/>
  <c r="BL90" i="3"/>
  <c r="BI168" i="3"/>
  <c r="BL28" i="3"/>
  <c r="BQ175" i="3"/>
  <c r="BJ21" i="3"/>
  <c r="BM161" i="3"/>
  <c r="BF75" i="3"/>
  <c r="BJ56" i="3"/>
  <c r="BR160" i="3"/>
  <c r="BG54" i="3"/>
  <c r="BD79" i="3"/>
  <c r="BL5" i="3"/>
  <c r="BD175" i="3"/>
  <c r="BP110" i="3"/>
  <c r="BG44" i="3"/>
  <c r="BN196" i="3"/>
  <c r="BJ94" i="3"/>
  <c r="BQ124" i="3"/>
  <c r="BM10" i="3"/>
  <c r="BR78" i="3"/>
  <c r="BO6" i="3"/>
  <c r="BI52" i="3"/>
  <c r="BQ72" i="3"/>
  <c r="BD88" i="3"/>
  <c r="BE154" i="3"/>
  <c r="BR127" i="3"/>
  <c r="BJ165" i="3"/>
  <c r="BM7" i="3"/>
  <c r="BP54" i="3"/>
  <c r="BG199" i="3"/>
  <c r="BM122" i="3"/>
  <c r="BL116" i="3"/>
  <c r="BK42" i="3"/>
  <c r="BH41" i="3"/>
  <c r="BK171" i="3"/>
  <c r="BH51" i="3"/>
  <c r="BE42" i="3"/>
  <c r="BJ153" i="3"/>
  <c r="BN97" i="3"/>
  <c r="BP65" i="3"/>
  <c r="BE188" i="3"/>
  <c r="BO183" i="3"/>
  <c r="BG72" i="3"/>
  <c r="BN8" i="3"/>
  <c r="BP147" i="3"/>
  <c r="BF187" i="3"/>
  <c r="BM49" i="3"/>
  <c r="BN176" i="3"/>
  <c r="BD160" i="3"/>
  <c r="BQ164" i="3"/>
  <c r="BO75" i="3"/>
  <c r="BN31" i="3"/>
  <c r="BE173" i="3"/>
  <c r="BF47" i="3"/>
  <c r="BG73" i="3"/>
  <c r="BG41" i="3"/>
  <c r="BO40" i="3"/>
  <c r="BN189" i="3"/>
  <c r="BL104" i="3"/>
  <c r="BM53" i="3"/>
  <c r="BG56" i="3"/>
  <c r="BE79" i="3"/>
  <c r="BF86" i="3"/>
  <c r="BR147" i="3"/>
  <c r="BP71" i="3"/>
  <c r="BK67" i="3"/>
  <c r="BM95" i="3"/>
  <c r="BL59" i="3"/>
  <c r="BD37" i="3"/>
  <c r="BE108" i="3"/>
  <c r="BD115" i="3"/>
  <c r="BJ48" i="3"/>
  <c r="BF147" i="3"/>
  <c r="BN77" i="3"/>
  <c r="BP186" i="3"/>
  <c r="BF135" i="3"/>
  <c r="BR20" i="3"/>
  <c r="BP67" i="3"/>
  <c r="BL7" i="3"/>
  <c r="BF79" i="3"/>
  <c r="BI139" i="3"/>
  <c r="BK5" i="3"/>
  <c r="BI34" i="3"/>
  <c r="BH38" i="3"/>
  <c r="BM185" i="3"/>
  <c r="BL196" i="3"/>
  <c r="BP31" i="3"/>
  <c r="BR163" i="3"/>
  <c r="BM17" i="3"/>
  <c r="BM196" i="3"/>
  <c r="BG177" i="3"/>
  <c r="BH79" i="3"/>
  <c r="BQ171" i="3"/>
  <c r="BI35" i="3"/>
  <c r="BR41" i="3"/>
  <c r="BL180" i="3"/>
  <c r="BN102" i="3"/>
  <c r="BH146" i="3"/>
  <c r="BP175" i="3"/>
  <c r="BL97" i="3"/>
  <c r="BH175" i="3"/>
  <c r="BE34" i="3"/>
  <c r="BM30" i="3"/>
  <c r="BF61" i="3"/>
  <c r="BJ138" i="3"/>
  <c r="BK146" i="3"/>
  <c r="BE175" i="3"/>
  <c r="BR95" i="3"/>
  <c r="BO125" i="3"/>
  <c r="BE23" i="3"/>
  <c r="BN125" i="3"/>
  <c r="BQ140" i="3"/>
  <c r="BH114" i="3"/>
  <c r="BJ181" i="3"/>
  <c r="BK33" i="3"/>
  <c r="BP129" i="3"/>
  <c r="BF130" i="3"/>
  <c r="BP145" i="3"/>
  <c r="BG176" i="3"/>
  <c r="BJ67" i="3"/>
  <c r="BH48" i="3"/>
  <c r="BD197" i="3"/>
  <c r="BJ151" i="3"/>
  <c r="BL161" i="3"/>
  <c r="BE9" i="3"/>
  <c r="BR11" i="3"/>
  <c r="BQ14" i="3"/>
  <c r="BP125" i="3"/>
  <c r="BO22" i="3"/>
  <c r="BP141" i="3"/>
  <c r="BK157" i="3"/>
  <c r="BR112" i="3"/>
  <c r="BG50" i="3"/>
  <c r="BK198" i="3"/>
  <c r="BH32" i="3"/>
  <c r="BD75" i="3"/>
  <c r="BI136" i="3"/>
  <c r="BJ120" i="3"/>
  <c r="BJ111" i="3"/>
  <c r="BJ163" i="3"/>
  <c r="BE21" i="3"/>
  <c r="BF153" i="3"/>
  <c r="BP160" i="3"/>
  <c r="BH25" i="3"/>
  <c r="BH7" i="3"/>
  <c r="BG63" i="3"/>
  <c r="BR25" i="3"/>
  <c r="BR137" i="3"/>
  <c r="BL178" i="3"/>
  <c r="BP168" i="3"/>
  <c r="BP69" i="3"/>
  <c r="BO79" i="3"/>
  <c r="BH190" i="3"/>
  <c r="BF48" i="3"/>
  <c r="BH196" i="3"/>
  <c r="BI18" i="3"/>
  <c r="BO155" i="3"/>
  <c r="BJ61" i="3"/>
  <c r="BQ103" i="3"/>
  <c r="BK173" i="3"/>
  <c r="BP48" i="3"/>
  <c r="BO145" i="3"/>
  <c r="BG76" i="3"/>
  <c r="BP134" i="3"/>
  <c r="BR129" i="3"/>
  <c r="BR44" i="3"/>
  <c r="BR171" i="3"/>
  <c r="BM22" i="3"/>
  <c r="BD182" i="3"/>
  <c r="BG160" i="3"/>
  <c r="BJ87" i="3"/>
  <c r="BL184" i="3"/>
  <c r="BG169" i="3"/>
  <c r="BP106" i="3"/>
  <c r="BI32" i="3"/>
  <c r="BE10" i="3"/>
  <c r="BL144" i="3"/>
  <c r="BK169" i="3"/>
  <c r="BJ149" i="3"/>
  <c r="BH158" i="3"/>
  <c r="BK41" i="3"/>
  <c r="BJ98" i="3"/>
  <c r="BF190" i="3"/>
  <c r="BM125" i="3"/>
  <c r="BJ71" i="3"/>
  <c r="BI152" i="3"/>
  <c r="BH49" i="3"/>
  <c r="BD9" i="3"/>
  <c r="BM35" i="3"/>
  <c r="BH82" i="3"/>
  <c r="BK189" i="3"/>
  <c r="BM113" i="3"/>
  <c r="BP103" i="3"/>
  <c r="BO166" i="3"/>
  <c r="BG128" i="3"/>
  <c r="BL64" i="3"/>
  <c r="BG103" i="3"/>
  <c r="BL112" i="3"/>
  <c r="BI74" i="3"/>
  <c r="BH200" i="3"/>
  <c r="BI93" i="3"/>
  <c r="BM166" i="3"/>
  <c r="BK183" i="3"/>
  <c r="BM130" i="3"/>
  <c r="BD174" i="3"/>
  <c r="BL110" i="3"/>
  <c r="BI192" i="3"/>
  <c r="BM105" i="3"/>
  <c r="BR169" i="3"/>
  <c r="BE172" i="3"/>
  <c r="BN48" i="3"/>
  <c r="BQ33" i="3"/>
  <c r="BN36" i="3"/>
  <c r="BR125" i="3"/>
  <c r="BM119" i="3"/>
  <c r="BP33" i="3"/>
  <c r="BQ111" i="3"/>
  <c r="BR161" i="3"/>
  <c r="BR149" i="3"/>
  <c r="BD113" i="3"/>
  <c r="BJ63" i="3"/>
  <c r="BE94" i="3"/>
  <c r="BJ174" i="3"/>
  <c r="BL156" i="3"/>
  <c r="BQ138" i="3"/>
  <c r="BP146" i="3"/>
  <c r="BM93" i="3"/>
  <c r="BD51" i="3"/>
  <c r="BG11" i="3"/>
  <c r="BL42" i="3"/>
  <c r="BK144" i="3"/>
  <c r="BH103" i="3"/>
  <c r="BK90" i="3"/>
  <c r="BH35" i="3"/>
  <c r="BR38" i="3"/>
  <c r="BK106" i="3"/>
  <c r="BJ92" i="3"/>
  <c r="BO109" i="3"/>
  <c r="BD39" i="3"/>
  <c r="BO137" i="3"/>
  <c r="BD46" i="3"/>
  <c r="BH85" i="3"/>
  <c r="BN147" i="3"/>
  <c r="BE80" i="3"/>
  <c r="BI114" i="3"/>
  <c r="BN139" i="3"/>
  <c r="BO82" i="3"/>
  <c r="BR193" i="3"/>
  <c r="BL151" i="3"/>
  <c r="BR181" i="3"/>
  <c r="BF20" i="3"/>
  <c r="BR188" i="3"/>
  <c r="BR176" i="3"/>
  <c r="BQ172" i="3"/>
  <c r="BJ83" i="3"/>
  <c r="BK143" i="3"/>
  <c r="BO68" i="3"/>
  <c r="BM37" i="3"/>
  <c r="BE182" i="3"/>
  <c r="BH125" i="3"/>
  <c r="BF98" i="3"/>
  <c r="BP35" i="3"/>
  <c r="BN100" i="3"/>
  <c r="BI53" i="3"/>
  <c r="BD152" i="3"/>
  <c r="BO149" i="3"/>
  <c r="BN193" i="3"/>
  <c r="BO157" i="3"/>
  <c r="BE153" i="3"/>
  <c r="BQ139" i="3"/>
  <c r="BK116" i="3"/>
  <c r="BI79" i="3"/>
  <c r="BH156" i="3"/>
  <c r="BN116" i="3"/>
  <c r="BM69" i="3"/>
  <c r="BH189" i="3"/>
  <c r="BF95" i="3"/>
  <c r="BJ139" i="3"/>
  <c r="BF93" i="3"/>
  <c r="BN173" i="3"/>
  <c r="BR173" i="3"/>
  <c r="BH178" i="3"/>
  <c r="BF100" i="3"/>
  <c r="BH62" i="3"/>
  <c r="BO199" i="3"/>
  <c r="BF110" i="3"/>
  <c r="BN73" i="3"/>
  <c r="BD145" i="3"/>
  <c r="BK170" i="3"/>
  <c r="BE17" i="3"/>
  <c r="BN155" i="3"/>
  <c r="BI16" i="3"/>
  <c r="BM80" i="3"/>
  <c r="BQ154" i="3"/>
  <c r="BQ27" i="3"/>
  <c r="BH137" i="3"/>
  <c r="BH61" i="3"/>
  <c r="BP58" i="3"/>
  <c r="BO135" i="3"/>
  <c r="BH145" i="3"/>
  <c r="BP172" i="3"/>
  <c r="BG110" i="3"/>
  <c r="BG19" i="3"/>
  <c r="BG167" i="3"/>
  <c r="BM75" i="3"/>
  <c r="BP192" i="3"/>
  <c r="BM170" i="3"/>
  <c r="BH58" i="3"/>
  <c r="BI68" i="3"/>
  <c r="BR158" i="3"/>
  <c r="BF113" i="3"/>
  <c r="BD185" i="3"/>
  <c r="BL94" i="3"/>
  <c r="BJ39" i="3"/>
  <c r="BM21" i="3"/>
  <c r="BD53" i="3"/>
  <c r="BK94" i="3"/>
  <c r="BI112" i="3"/>
  <c r="BI144" i="3"/>
  <c r="BP14" i="3"/>
  <c r="BO133" i="3"/>
  <c r="BG102" i="3"/>
  <c r="BD40" i="3"/>
  <c r="BP156" i="3"/>
  <c r="BO95" i="3"/>
  <c r="BO67" i="3"/>
  <c r="BQ36" i="3"/>
  <c r="BE126" i="3"/>
  <c r="BJ53" i="3"/>
  <c r="BQ48" i="3"/>
  <c r="BP114" i="3"/>
  <c r="BG198" i="3"/>
  <c r="BD11" i="3"/>
  <c r="BI13" i="3"/>
  <c r="BQ102" i="3"/>
  <c r="BI126" i="3"/>
  <c r="BF83" i="3"/>
  <c r="BK17" i="3"/>
  <c r="BI9" i="3"/>
  <c r="BO195" i="3"/>
  <c r="BI88" i="3"/>
  <c r="BO188" i="3"/>
  <c r="BF118" i="3"/>
  <c r="BI171" i="3"/>
  <c r="BG25" i="3"/>
  <c r="BN122" i="3"/>
  <c r="BQ35" i="3"/>
  <c r="BI101" i="3"/>
  <c r="BQ32" i="3"/>
  <c r="BO92" i="3"/>
  <c r="BP90" i="3"/>
  <c r="BK79" i="3"/>
  <c r="BN129" i="3"/>
  <c r="BO147" i="3"/>
  <c r="BI175" i="3"/>
  <c r="BM199" i="3"/>
  <c r="BI98" i="3"/>
  <c r="BQ26" i="3"/>
  <c r="BE84" i="3"/>
  <c r="BL36" i="3"/>
  <c r="BL195" i="3"/>
  <c r="BD64" i="3"/>
  <c r="BM76" i="3"/>
  <c r="BO98" i="3"/>
  <c r="BP84" i="3"/>
  <c r="BM38" i="3"/>
  <c r="BN164" i="3"/>
  <c r="BE174" i="3"/>
  <c r="BI48" i="3"/>
  <c r="BL37" i="3"/>
  <c r="BE26" i="3"/>
  <c r="BG64" i="3"/>
  <c r="BR180" i="3"/>
  <c r="BG31" i="3"/>
  <c r="BE69" i="3"/>
  <c r="BN106" i="3"/>
  <c r="BR110" i="3"/>
  <c r="BM51" i="3"/>
  <c r="BG127" i="3"/>
  <c r="BJ8" i="3"/>
  <c r="BF165" i="3"/>
  <c r="BL157" i="3"/>
  <c r="BH29" i="3"/>
  <c r="BR136" i="3"/>
  <c r="BF49" i="3"/>
  <c r="BH188" i="3"/>
  <c r="BR142" i="3"/>
  <c r="BH117" i="3"/>
  <c r="BR96" i="3"/>
  <c r="BM197" i="3"/>
  <c r="BG170" i="3"/>
  <c r="BF133" i="3"/>
  <c r="BD77" i="3"/>
  <c r="BG65" i="3"/>
  <c r="BE113" i="3"/>
  <c r="BH164" i="3"/>
  <c r="BP16" i="3"/>
  <c r="BJ38" i="3"/>
  <c r="BO58" i="3"/>
  <c r="BJ30" i="3"/>
  <c r="BQ188" i="3"/>
  <c r="BQ40" i="3"/>
  <c r="BE16" i="3"/>
  <c r="BG136" i="3"/>
  <c r="BR74" i="3"/>
  <c r="BG130" i="3"/>
  <c r="BK23" i="3"/>
  <c r="BF168" i="3"/>
  <c r="BL100" i="3"/>
  <c r="BN15" i="3"/>
  <c r="BP139" i="3"/>
  <c r="BF106" i="3"/>
  <c r="BG153" i="3"/>
  <c r="BH96" i="3"/>
  <c r="BK59" i="3"/>
  <c r="BQ144" i="3"/>
  <c r="BO167" i="3"/>
  <c r="BQ119" i="3"/>
  <c r="BE146" i="3"/>
  <c r="BI44" i="3"/>
  <c r="BE12" i="3"/>
  <c r="BF62" i="3"/>
  <c r="BL55" i="3"/>
  <c r="BM102" i="3"/>
  <c r="BM183" i="3"/>
  <c r="BQ86" i="3"/>
  <c r="BK129" i="3"/>
  <c r="BP19" i="3"/>
  <c r="BM6" i="3"/>
  <c r="BF94" i="3"/>
  <c r="BM182" i="3"/>
  <c r="BP91" i="3"/>
  <c r="BH141" i="3"/>
  <c r="BE8" i="3"/>
  <c r="BR80" i="3"/>
  <c r="BQ155" i="3"/>
  <c r="BK172" i="3"/>
  <c r="BI57" i="3"/>
  <c r="BP122" i="3"/>
  <c r="BK135" i="3"/>
  <c r="BL103" i="3"/>
  <c r="BN177" i="3"/>
  <c r="BP153" i="3"/>
  <c r="BR93" i="3"/>
  <c r="BG75" i="3"/>
  <c r="BE70" i="3"/>
  <c r="BJ79" i="3"/>
  <c r="BL162" i="3"/>
  <c r="BR66" i="3"/>
  <c r="BD135" i="3"/>
  <c r="BQ170" i="3"/>
  <c r="BJ114" i="3"/>
  <c r="BI14" i="3"/>
  <c r="BP117" i="3"/>
  <c r="BR186" i="3"/>
  <c r="BL53" i="3"/>
  <c r="BO65" i="3"/>
  <c r="BL113" i="3"/>
  <c r="BG118" i="3"/>
  <c r="BR98" i="3"/>
  <c r="BG190" i="3"/>
  <c r="BK114" i="3"/>
  <c r="BN66" i="3"/>
  <c r="BP10" i="3"/>
  <c r="BH173" i="3"/>
  <c r="BJ148" i="3"/>
  <c r="BE56" i="3"/>
  <c r="BP185" i="3"/>
  <c r="BG43" i="3"/>
  <c r="BI191" i="3"/>
  <c r="BD181" i="3"/>
  <c r="BH19" i="3"/>
  <c r="BN101" i="3"/>
  <c r="BL63" i="3"/>
  <c r="BK178" i="3"/>
  <c r="BN186" i="3"/>
  <c r="BR82" i="3"/>
  <c r="BI143" i="3"/>
  <c r="BK131" i="3"/>
  <c r="BH43" i="3"/>
  <c r="BP59" i="3"/>
  <c r="BO9" i="3"/>
  <c r="BJ51" i="3"/>
  <c r="BM23" i="3"/>
  <c r="BG8" i="3"/>
  <c r="BE67" i="3"/>
  <c r="BJ133" i="3"/>
  <c r="BI151" i="3"/>
  <c r="BG120" i="3"/>
  <c r="BP49" i="3"/>
  <c r="BQ78" i="3"/>
  <c r="BH77" i="3"/>
  <c r="BI103" i="3"/>
  <c r="BR145" i="3"/>
  <c r="BP199" i="3"/>
  <c r="BE162" i="3"/>
  <c r="BO41" i="3"/>
  <c r="BP100" i="3"/>
  <c r="BD138" i="3"/>
  <c r="BR184" i="3"/>
  <c r="BK147" i="3"/>
  <c r="BL75" i="3"/>
  <c r="BJ182" i="3"/>
  <c r="BJ186" i="3"/>
  <c r="BH65" i="3"/>
  <c r="BO28" i="3"/>
  <c r="BD68" i="3"/>
  <c r="BG196" i="3"/>
  <c r="BK186" i="3"/>
  <c r="BI172" i="3"/>
  <c r="BE119" i="3"/>
  <c r="BQ95" i="3"/>
  <c r="BN88" i="3"/>
  <c r="BO4" i="3"/>
  <c r="BP127" i="3"/>
  <c r="BK111" i="3"/>
  <c r="BF155" i="3"/>
  <c r="BE53" i="3"/>
  <c r="BL85" i="3"/>
  <c r="BI111" i="3"/>
  <c r="BM85" i="3"/>
  <c r="BQ169" i="3"/>
  <c r="BF159" i="3"/>
  <c r="BM148" i="3"/>
  <c r="BD187" i="3"/>
  <c r="BK197" i="3"/>
  <c r="BR187" i="3"/>
  <c r="BE87" i="3"/>
  <c r="BF193" i="3"/>
  <c r="BG142" i="3"/>
  <c r="BD112" i="3"/>
  <c r="BH151" i="3"/>
  <c r="BJ55" i="3"/>
  <c r="BL79" i="3"/>
  <c r="BK179" i="3"/>
  <c r="BI61" i="3"/>
  <c r="BJ9" i="3"/>
  <c r="BQ123" i="3"/>
  <c r="BP113" i="3"/>
  <c r="BM174" i="3"/>
  <c r="BN144" i="3"/>
  <c r="BN163" i="3"/>
  <c r="BP20" i="3"/>
  <c r="BR87" i="3"/>
  <c r="BI177" i="3"/>
  <c r="BP52" i="3"/>
  <c r="BL38" i="3"/>
  <c r="BF91" i="3"/>
  <c r="BK51" i="3"/>
  <c r="BM43" i="3"/>
  <c r="BR104" i="3"/>
  <c r="BH199" i="3"/>
  <c r="BQ193" i="3"/>
  <c r="BP189" i="3"/>
  <c r="BL121" i="3"/>
  <c r="BG57" i="3"/>
  <c r="BR131" i="3"/>
  <c r="BD184" i="3"/>
  <c r="BI142" i="3"/>
  <c r="BE44" i="3"/>
  <c r="BF125" i="3"/>
  <c r="BQ25" i="3"/>
  <c r="BL171" i="3"/>
  <c r="BL165" i="3"/>
  <c r="BG151" i="3"/>
  <c r="BK16" i="3"/>
  <c r="BO104" i="3"/>
  <c r="BK177" i="3"/>
  <c r="BG32" i="3"/>
  <c r="BQ106" i="3"/>
  <c r="BJ123" i="3"/>
  <c r="BQ146" i="3"/>
  <c r="BN90" i="3"/>
  <c r="BO200" i="3"/>
  <c r="BI62" i="3"/>
  <c r="BD172" i="3"/>
  <c r="BJ100" i="3"/>
  <c r="BK87" i="3"/>
  <c r="BQ178" i="3"/>
  <c r="BR135" i="3"/>
  <c r="BG104" i="3"/>
  <c r="BI154" i="3"/>
  <c r="BR94" i="3"/>
  <c r="BI17" i="3"/>
  <c r="BR70" i="3"/>
  <c r="BL126" i="3"/>
  <c r="BG111" i="3"/>
  <c r="BJ77" i="3"/>
  <c r="BE6" i="3"/>
  <c r="BK19" i="3"/>
  <c r="BO59" i="3"/>
  <c r="BE120" i="3"/>
  <c r="BL70" i="3"/>
  <c r="BI153" i="3"/>
  <c r="BO73" i="3"/>
  <c r="BP22" i="3"/>
  <c r="BM150" i="3"/>
  <c r="BK64" i="3"/>
  <c r="BM4" i="3"/>
  <c r="BE13" i="3"/>
  <c r="BJ4" i="3"/>
  <c r="BE164" i="3"/>
  <c r="BM42" i="3"/>
  <c r="BF131" i="3"/>
  <c r="BO80" i="3"/>
  <c r="BF178" i="3"/>
  <c r="BE180" i="3"/>
  <c r="BI28" i="3"/>
  <c r="BP50" i="3"/>
  <c r="BR174" i="3"/>
  <c r="BD161" i="3"/>
  <c r="BI70" i="3"/>
  <c r="BP131" i="3"/>
  <c r="BJ141" i="3"/>
  <c r="BN81" i="3"/>
  <c r="BF107" i="3"/>
  <c r="BH8" i="3"/>
  <c r="BK122" i="3"/>
  <c r="BL56" i="3"/>
  <c r="BN87" i="3"/>
  <c r="BG197" i="3"/>
  <c r="BN32" i="3"/>
  <c r="BF181" i="3"/>
  <c r="BL190" i="3"/>
  <c r="BI169" i="3"/>
  <c r="BG165" i="3"/>
  <c r="BH42" i="3"/>
  <c r="BK48" i="3"/>
  <c r="BH149" i="3"/>
  <c r="BR61" i="3"/>
  <c r="BO159" i="3"/>
  <c r="BE85" i="3"/>
  <c r="BR178" i="3"/>
  <c r="BL149" i="3"/>
  <c r="BL111" i="3"/>
  <c r="BE105" i="3"/>
  <c r="BI50" i="3"/>
  <c r="BR200" i="3"/>
  <c r="BQ70" i="3"/>
  <c r="BQ83" i="3"/>
  <c r="BE187" i="3"/>
  <c r="BD74" i="3"/>
  <c r="BR100" i="3"/>
  <c r="BD122" i="3"/>
  <c r="BG15" i="3"/>
  <c r="BL106" i="3"/>
  <c r="BD189" i="3"/>
  <c r="BI105" i="3"/>
  <c r="BL150" i="3"/>
  <c r="BI134" i="3"/>
  <c r="BR49" i="3"/>
  <c r="BM160" i="3"/>
  <c r="BN197" i="3"/>
  <c r="BI47" i="3"/>
  <c r="BG134" i="3"/>
  <c r="BF6" i="3"/>
  <c r="BQ69" i="3"/>
  <c r="BF39" i="3"/>
  <c r="BJ91" i="3"/>
  <c r="BJ64" i="3"/>
  <c r="BD91" i="3"/>
  <c r="BK168" i="3"/>
  <c r="BI198" i="3"/>
  <c r="BL20" i="3"/>
  <c r="BE86" i="3"/>
  <c r="BI199" i="3"/>
  <c r="BH74" i="3"/>
  <c r="BE144" i="3"/>
  <c r="BE124" i="3"/>
  <c r="BP94" i="3"/>
  <c r="BQ28" i="3"/>
  <c r="BE131" i="3"/>
  <c r="BM62" i="3"/>
  <c r="BE168" i="3"/>
  <c r="BP45" i="3"/>
  <c r="BO57" i="3"/>
  <c r="BM191" i="3"/>
  <c r="BI80" i="3"/>
  <c r="BO180" i="3"/>
  <c r="BE192" i="3"/>
  <c r="BR55" i="3"/>
  <c r="BH152" i="3"/>
  <c r="BJ194" i="3"/>
  <c r="BL27" i="3"/>
  <c r="BF10" i="3"/>
  <c r="BL84" i="3"/>
  <c r="BN167" i="3"/>
  <c r="BM168" i="3"/>
  <c r="BH198" i="3"/>
  <c r="BD44" i="3"/>
  <c r="BL65" i="3"/>
  <c r="BI106" i="3"/>
  <c r="BP63" i="3"/>
  <c r="BG55" i="3"/>
  <c r="BR71" i="3"/>
  <c r="BF154" i="3"/>
  <c r="BQ117" i="3"/>
  <c r="BP107" i="3"/>
  <c r="BH133" i="3"/>
  <c r="BH108" i="3"/>
  <c r="BN191" i="3"/>
  <c r="BF138" i="3"/>
  <c r="BN198" i="3"/>
  <c r="BN29" i="3"/>
  <c r="BK127" i="3"/>
  <c r="BK154" i="3"/>
  <c r="BD31" i="3"/>
  <c r="BD43" i="3"/>
  <c r="BI24" i="3"/>
  <c r="BG47" i="3"/>
  <c r="BN179" i="3"/>
  <c r="BQ126" i="3"/>
  <c r="BR35" i="3"/>
  <c r="BP89" i="3"/>
  <c r="BF41" i="3"/>
  <c r="BN64" i="3"/>
  <c r="BI49" i="3"/>
  <c r="BN194" i="3"/>
  <c r="BE91" i="3"/>
  <c r="BD17" i="3"/>
  <c r="BD94" i="3"/>
  <c r="BE129" i="3"/>
  <c r="BG126" i="3"/>
  <c r="BO96" i="3"/>
  <c r="BF14" i="3"/>
  <c r="BE200" i="3"/>
  <c r="BH81" i="3"/>
  <c r="BF171" i="3"/>
  <c r="BE107" i="3"/>
  <c r="BL137" i="3"/>
  <c r="BG122" i="3"/>
  <c r="BN95" i="3"/>
  <c r="BF44" i="3"/>
  <c r="BG191" i="3"/>
  <c r="BK12" i="3"/>
  <c r="BD171" i="3"/>
  <c r="BK139" i="3"/>
  <c r="BF112" i="3"/>
  <c r="BP165" i="3"/>
  <c r="BJ11" i="3"/>
  <c r="BO14" i="3"/>
  <c r="BE134" i="3"/>
  <c r="BI60" i="3"/>
  <c r="BE199" i="3"/>
  <c r="BF97" i="3"/>
  <c r="BD102" i="3"/>
  <c r="BH118" i="3"/>
  <c r="BG49" i="3"/>
  <c r="BP4" i="3"/>
  <c r="BK58" i="3"/>
  <c r="BN184" i="3"/>
  <c r="BE190" i="3"/>
  <c r="BD29" i="3"/>
  <c r="BG91" i="3"/>
  <c r="BI122" i="3"/>
  <c r="BP135" i="3"/>
  <c r="BM12" i="3"/>
  <c r="BJ180" i="3"/>
  <c r="BE75" i="3"/>
  <c r="BN135" i="3"/>
  <c r="BN190" i="3"/>
  <c r="BL46" i="3"/>
  <c r="BN45" i="3"/>
  <c r="BR52" i="3"/>
  <c r="BQ163" i="3"/>
  <c r="BH182" i="3"/>
  <c r="BR107" i="3"/>
  <c r="BH181" i="3"/>
  <c r="BQ134" i="3"/>
  <c r="BM68" i="3"/>
  <c r="BL81" i="3"/>
  <c r="BI115" i="3"/>
  <c r="BL92" i="3"/>
  <c r="BM120" i="3"/>
  <c r="BJ22" i="3"/>
  <c r="BQ68" i="3"/>
  <c r="BK63" i="3"/>
  <c r="BK11" i="3"/>
  <c r="BL163" i="3"/>
  <c r="BM195" i="3"/>
  <c r="BE149" i="3"/>
  <c r="BF196" i="3"/>
  <c r="BO173" i="3"/>
  <c r="BI110" i="3"/>
  <c r="BF81" i="3"/>
  <c r="BI121" i="3"/>
  <c r="BJ101" i="3"/>
  <c r="BH155" i="3"/>
  <c r="BH64" i="3"/>
  <c r="BQ109" i="3"/>
  <c r="BI104" i="3"/>
  <c r="BJ43" i="3"/>
  <c r="BL174" i="3"/>
  <c r="BH56" i="3"/>
  <c r="BM29" i="3"/>
  <c r="BE30" i="3"/>
  <c r="BK159" i="3"/>
  <c r="BN161" i="3"/>
  <c r="BD4" i="3"/>
  <c r="BK27" i="3"/>
  <c r="BQ99" i="3"/>
  <c r="BP38" i="3"/>
  <c r="BI102" i="3"/>
  <c r="BD190" i="3"/>
  <c r="BP151" i="3"/>
  <c r="BJ31" i="3"/>
  <c r="BJ110" i="3"/>
  <c r="BO111" i="3"/>
  <c r="BH101" i="3"/>
  <c r="BP130" i="3"/>
  <c r="BF31" i="3"/>
  <c r="BJ126" i="3"/>
  <c r="BQ12" i="3"/>
  <c r="BO29" i="3"/>
  <c r="BG172" i="3"/>
  <c r="BP118" i="3"/>
  <c r="BK126" i="3"/>
  <c r="BH90" i="3"/>
  <c r="BQ191" i="3"/>
  <c r="BO47" i="3"/>
  <c r="BI196" i="3"/>
  <c r="BI26" i="3"/>
  <c r="BE29" i="3"/>
  <c r="BF185" i="3"/>
  <c r="BR46" i="3"/>
  <c r="BH22" i="3"/>
  <c r="BO158" i="3"/>
  <c r="BJ104" i="3"/>
  <c r="BG162" i="3"/>
  <c r="BI150" i="3"/>
  <c r="BO123" i="3"/>
  <c r="BI51" i="3"/>
  <c r="BH60" i="3"/>
  <c r="BM114" i="3"/>
  <c r="BG157" i="3"/>
  <c r="BR63" i="3"/>
  <c r="BF128" i="3"/>
  <c r="BM66" i="3"/>
  <c r="BL49" i="3"/>
  <c r="BR101" i="3"/>
  <c r="BK75" i="3"/>
  <c r="BH192" i="3"/>
  <c r="BR32" i="3"/>
  <c r="BN55" i="3"/>
  <c r="BI84" i="3"/>
  <c r="BK105" i="3"/>
  <c r="BM116" i="3"/>
  <c r="BF96" i="3"/>
  <c r="BK167" i="3"/>
  <c r="BM190" i="3"/>
  <c r="BQ159" i="3"/>
  <c r="BG71" i="3"/>
  <c r="BD26" i="3"/>
  <c r="BH128" i="3"/>
  <c r="BM194" i="3"/>
  <c r="BH44" i="3"/>
  <c r="BJ161" i="3"/>
  <c r="BE18" i="3"/>
  <c r="BH107" i="3"/>
  <c r="BJ130" i="3"/>
  <c r="BO48" i="3"/>
  <c r="BK22" i="3"/>
  <c r="BM187" i="3"/>
  <c r="BO90" i="3"/>
  <c r="BQ158" i="3"/>
  <c r="BM81" i="3"/>
  <c r="BF76" i="3"/>
  <c r="BG13" i="3"/>
  <c r="BD34" i="3"/>
  <c r="BD146" i="3"/>
  <c r="BE96" i="3"/>
  <c r="BD35" i="3"/>
  <c r="BQ88" i="3"/>
  <c r="BF35" i="3"/>
  <c r="BR179" i="3"/>
  <c r="BP191" i="3"/>
  <c r="BD144" i="3"/>
  <c r="BQ148" i="3"/>
  <c r="BG78" i="3"/>
  <c r="BD99" i="3"/>
  <c r="BK73" i="3"/>
  <c r="BD59" i="3"/>
  <c r="BQ114" i="3"/>
  <c r="BD73" i="3"/>
  <c r="BD25" i="3"/>
  <c r="BG161" i="3"/>
  <c r="BH75" i="3"/>
  <c r="BF115" i="3"/>
  <c r="BF19" i="3"/>
  <c r="BI94" i="3"/>
  <c r="BD101" i="3"/>
  <c r="BH12" i="3"/>
  <c r="BQ13" i="3"/>
  <c r="BQ87" i="3"/>
  <c r="BH138" i="3"/>
  <c r="BM151" i="3"/>
  <c r="BE163" i="3"/>
  <c r="BE88" i="3"/>
  <c r="BL52" i="3"/>
  <c r="BM57" i="3"/>
  <c r="BQ177" i="3"/>
  <c r="BD5" i="3"/>
  <c r="BM82" i="3"/>
  <c r="BH86" i="3"/>
  <c r="BH91" i="3"/>
  <c r="BN113" i="3"/>
  <c r="BR90" i="3"/>
  <c r="BG148" i="3"/>
  <c r="BQ46" i="3"/>
  <c r="BP164" i="3"/>
  <c r="BF111" i="3"/>
  <c r="BO23" i="3"/>
  <c r="BK184" i="3"/>
  <c r="BG156" i="3"/>
  <c r="BO120" i="3"/>
  <c r="BM146" i="3"/>
  <c r="BF30" i="3"/>
  <c r="BE76" i="3"/>
  <c r="BD41" i="3"/>
  <c r="BQ57" i="3"/>
  <c r="BG100" i="3"/>
  <c r="BM123" i="3"/>
  <c r="BN200" i="3"/>
  <c r="BR97" i="3"/>
  <c r="BN19" i="3"/>
  <c r="BG181" i="3"/>
  <c r="BJ68" i="3"/>
  <c r="BQ168" i="3"/>
  <c r="BE51" i="3"/>
  <c r="BM39" i="3"/>
  <c r="BQ58" i="3"/>
  <c r="BP66" i="3"/>
  <c r="BK76" i="3"/>
  <c r="BI72" i="3"/>
  <c r="BD110" i="3"/>
  <c r="BG155" i="3"/>
  <c r="BD56" i="3"/>
  <c r="BO186" i="3"/>
  <c r="BK93" i="3"/>
  <c r="BO174" i="3"/>
  <c r="BN134" i="3"/>
  <c r="BM115" i="3"/>
  <c r="BL74" i="3"/>
  <c r="BM98" i="3"/>
  <c r="BR121" i="3"/>
  <c r="BP92" i="3"/>
  <c r="BJ54" i="3"/>
  <c r="BH120" i="3"/>
  <c r="BJ23" i="3"/>
  <c r="BK125" i="3"/>
  <c r="BI140" i="3"/>
  <c r="BJ41" i="3"/>
  <c r="BI81" i="3"/>
  <c r="BE152" i="3"/>
  <c r="BL21" i="3"/>
  <c r="BR103" i="3"/>
  <c r="BL31" i="3"/>
  <c r="BE114" i="3"/>
  <c r="BQ165" i="3"/>
  <c r="BO53" i="3"/>
  <c r="BO128" i="3"/>
  <c r="BK108" i="3"/>
  <c r="BL91" i="3"/>
  <c r="BK166" i="3"/>
  <c r="BN26" i="3"/>
  <c r="BF139" i="3"/>
  <c r="BQ61" i="3"/>
  <c r="BO77" i="3"/>
  <c r="BG95" i="3"/>
  <c r="BM137" i="3"/>
  <c r="BG93" i="3"/>
  <c r="BD36" i="3"/>
  <c r="BD54" i="3"/>
  <c r="BR141" i="3"/>
  <c r="BJ107" i="3"/>
  <c r="BJ90" i="3"/>
  <c r="BN18" i="3"/>
  <c r="BR84" i="3"/>
  <c r="BL33" i="3"/>
  <c r="BD38" i="3"/>
  <c r="BN60" i="3"/>
  <c r="BK185" i="3"/>
  <c r="BO72" i="3"/>
  <c r="BK18" i="3"/>
  <c r="BM41" i="3"/>
  <c r="BQ96" i="3"/>
  <c r="BK181" i="3"/>
  <c r="BN43" i="3"/>
  <c r="BD18" i="3"/>
  <c r="BD69" i="3"/>
  <c r="BQ157" i="3"/>
  <c r="BE64" i="3"/>
  <c r="BO169" i="3"/>
  <c r="BF137" i="3"/>
  <c r="BI77" i="3"/>
  <c r="BG99" i="3"/>
  <c r="BL50" i="3"/>
  <c r="BH169" i="3"/>
  <c r="BQ179" i="3"/>
  <c r="BD150" i="3"/>
  <c r="BK89" i="3"/>
  <c r="BM33" i="3"/>
  <c r="BF40" i="3"/>
  <c r="BQ45" i="3"/>
  <c r="BQ196" i="3"/>
  <c r="BM193" i="3"/>
  <c r="BO19" i="3"/>
  <c r="BJ158" i="3"/>
  <c r="BE184" i="3"/>
  <c r="BI170" i="3"/>
  <c r="BM73" i="3"/>
  <c r="BL188" i="3"/>
  <c r="BP60" i="3"/>
  <c r="BN181" i="3"/>
  <c r="BL61" i="3"/>
  <c r="BQ153" i="3"/>
  <c r="BJ137" i="3"/>
  <c r="BN133" i="3"/>
  <c r="BE151" i="3"/>
  <c r="BK161" i="3"/>
  <c r="BN21" i="3"/>
  <c r="BE40" i="3"/>
  <c r="BP78" i="3"/>
  <c r="BP133" i="3"/>
  <c r="BI117" i="3"/>
  <c r="BE49" i="3"/>
  <c r="BR138" i="3"/>
  <c r="BQ145" i="3"/>
  <c r="BJ36" i="3"/>
  <c r="BE101" i="3"/>
  <c r="BQ55" i="3"/>
  <c r="BP40" i="3"/>
  <c r="BJ128" i="3"/>
  <c r="BM52" i="3"/>
  <c r="BM180" i="3"/>
  <c r="BH129" i="3"/>
  <c r="BD124" i="3"/>
  <c r="BL141" i="3"/>
  <c r="BI165" i="3"/>
  <c r="BJ190" i="3"/>
  <c r="BI184" i="3"/>
  <c r="BG34" i="3"/>
  <c r="BH59" i="3"/>
  <c r="BF37" i="3"/>
  <c r="BE196" i="3"/>
  <c r="BJ50" i="3"/>
  <c r="BK132" i="3"/>
  <c r="BE20" i="3"/>
  <c r="BD96" i="3"/>
  <c r="BI92" i="3"/>
  <c r="BF144" i="3"/>
  <c r="BH172" i="3"/>
  <c r="BN124" i="3"/>
  <c r="BQ97" i="3"/>
  <c r="BN119" i="3"/>
  <c r="BN162" i="3"/>
  <c r="BR65" i="3"/>
  <c r="BP43" i="3"/>
  <c r="BD92" i="3"/>
  <c r="BQ20" i="3"/>
  <c r="BF134" i="3"/>
  <c r="BQ84" i="3"/>
  <c r="BN86" i="3"/>
  <c r="BJ25" i="3"/>
  <c r="BR123" i="3"/>
  <c r="BM58" i="3"/>
  <c r="BG79" i="3"/>
  <c r="BF21" i="3"/>
  <c r="BM34" i="3"/>
  <c r="BF105" i="3"/>
  <c r="BG22" i="3"/>
  <c r="BH163" i="3"/>
  <c r="BM61" i="3"/>
  <c r="BD147" i="3"/>
  <c r="BF33" i="3"/>
  <c r="BL16" i="3"/>
  <c r="BE37" i="3"/>
  <c r="BF126" i="3"/>
  <c r="BM63" i="3"/>
  <c r="BK175" i="3"/>
  <c r="BN136" i="3"/>
  <c r="BE139" i="3"/>
  <c r="BH21" i="3"/>
  <c r="BF24" i="3"/>
  <c r="BF172" i="3"/>
  <c r="BE71" i="3"/>
  <c r="BD157" i="3"/>
  <c r="BJ115" i="3"/>
  <c r="BN118" i="3"/>
  <c r="BN114" i="3"/>
  <c r="BN128" i="3"/>
  <c r="BR37" i="3"/>
  <c r="BM118" i="3"/>
  <c r="BF32" i="3"/>
  <c r="BL189" i="3"/>
  <c r="BI36" i="3"/>
  <c r="BE161" i="3"/>
  <c r="BM44" i="3"/>
  <c r="BR85" i="3"/>
  <c r="BD20" i="3"/>
  <c r="BN130" i="3"/>
  <c r="BF22" i="3"/>
  <c r="BG96" i="3"/>
  <c r="BR43" i="3"/>
  <c r="BO35" i="3"/>
  <c r="BO7" i="3"/>
  <c r="BJ96" i="3"/>
  <c r="BO81" i="3"/>
  <c r="BD7" i="3"/>
  <c r="BD176" i="3"/>
  <c r="BF198" i="3"/>
  <c r="BD14" i="3"/>
  <c r="BE74" i="3"/>
  <c r="BG116" i="3"/>
  <c r="BQ31" i="3"/>
  <c r="BG82" i="3"/>
  <c r="BE77" i="3"/>
  <c r="BL25" i="3"/>
  <c r="BQ41" i="3"/>
  <c r="BF152" i="3"/>
  <c r="BD16" i="3"/>
  <c r="BO141" i="3"/>
  <c r="BL54" i="3"/>
  <c r="BP171" i="3"/>
  <c r="BH98" i="3"/>
  <c r="BM104" i="3"/>
  <c r="BF11" i="3"/>
  <c r="BF59" i="3"/>
  <c r="BJ17" i="3"/>
  <c r="BN195" i="3"/>
  <c r="BI161" i="3"/>
  <c r="BE41" i="3"/>
  <c r="BN59" i="3"/>
  <c r="BK102" i="3"/>
  <c r="BJ27" i="3"/>
  <c r="BE66" i="3"/>
  <c r="BN74" i="3"/>
  <c r="BG109" i="3"/>
  <c r="BP179" i="3"/>
  <c r="BM165" i="3"/>
  <c r="BN84" i="3"/>
  <c r="BO170" i="3"/>
  <c r="BG88" i="3"/>
  <c r="BK37" i="3"/>
  <c r="BJ82" i="3"/>
  <c r="BL158" i="3"/>
  <c r="BR86" i="3"/>
  <c r="BP7" i="3"/>
  <c r="BM45" i="3"/>
  <c r="BE98" i="3"/>
  <c r="BG107" i="3"/>
  <c r="BR115" i="3"/>
  <c r="BO66" i="3"/>
  <c r="BJ192" i="3"/>
  <c r="BE142" i="3"/>
  <c r="BR156" i="3"/>
  <c r="BJ108" i="3"/>
  <c r="BN68" i="3"/>
  <c r="BO34" i="3"/>
  <c r="BF54" i="3"/>
  <c r="BG195" i="3"/>
  <c r="BH148" i="3"/>
  <c r="BH183" i="3"/>
  <c r="BL14" i="3"/>
  <c r="BD141" i="3"/>
  <c r="BP47" i="3"/>
  <c r="BL11" i="3"/>
  <c r="BO69" i="3"/>
  <c r="BF27" i="3"/>
  <c r="BO43" i="3"/>
  <c r="BD61" i="3"/>
  <c r="BP25" i="3"/>
  <c r="BR109" i="3"/>
  <c r="BI133" i="3"/>
  <c r="BI10" i="3"/>
  <c r="BK124" i="3"/>
  <c r="BJ136" i="3"/>
  <c r="BH159" i="3"/>
  <c r="BN170" i="3"/>
  <c r="BI64" i="3"/>
  <c r="BM158" i="3"/>
  <c r="BN25" i="3"/>
  <c r="BM78" i="3"/>
  <c r="BD106" i="3"/>
  <c r="BF90" i="3"/>
  <c r="BJ119" i="3"/>
  <c r="BO153" i="3"/>
  <c r="BK113" i="3"/>
  <c r="BR132" i="3"/>
  <c r="BN44" i="3"/>
  <c r="BR64" i="3"/>
  <c r="BG52" i="3"/>
  <c r="BD62" i="3"/>
  <c r="BN192" i="3"/>
  <c r="BO127" i="3"/>
  <c r="BF199" i="3"/>
  <c r="BN165" i="3"/>
  <c r="BP158" i="3"/>
  <c r="BE24" i="3"/>
  <c r="BE36" i="3"/>
  <c r="BD165" i="3"/>
  <c r="BM186" i="3"/>
  <c r="BO105" i="3"/>
  <c r="BL4" i="3"/>
  <c r="BF148" i="3"/>
  <c r="BO56" i="3"/>
  <c r="BM154" i="3"/>
  <c r="BF73" i="3"/>
  <c r="BI90" i="3"/>
  <c r="BO150" i="3"/>
  <c r="BK26" i="3"/>
  <c r="BF174" i="3"/>
  <c r="BQ23" i="3"/>
  <c r="BJ97" i="3"/>
  <c r="BP196" i="3"/>
  <c r="BL18" i="3"/>
  <c r="BF18" i="3"/>
  <c r="BO190" i="3"/>
  <c r="BI42" i="3"/>
  <c r="BI69" i="3"/>
  <c r="BL6" i="3"/>
  <c r="BK98" i="3"/>
  <c r="BH124" i="3"/>
  <c r="BM13" i="3"/>
  <c r="BL69" i="3"/>
  <c r="BD12" i="3"/>
  <c r="BM155" i="3"/>
  <c r="BN51" i="3"/>
  <c r="BJ24" i="3"/>
  <c r="BF167" i="3"/>
  <c r="BM88" i="3"/>
  <c r="BD114" i="3"/>
  <c r="BJ170" i="3"/>
  <c r="BR117" i="3"/>
  <c r="BJ65" i="3"/>
  <c r="BR92" i="3"/>
  <c r="BK30" i="3"/>
  <c r="BI186" i="3"/>
  <c r="BR10" i="3"/>
  <c r="BK120" i="3"/>
  <c r="BK160" i="3"/>
  <c r="BM46" i="3"/>
  <c r="BO196" i="3"/>
  <c r="BJ28" i="3"/>
  <c r="BO60" i="3"/>
  <c r="BI145" i="3"/>
  <c r="BI138" i="3"/>
  <c r="BG146" i="3"/>
  <c r="BQ24" i="3"/>
  <c r="BI130" i="3"/>
  <c r="BH143" i="3"/>
  <c r="BJ116" i="3"/>
  <c r="BK180" i="3"/>
  <c r="BD119" i="3"/>
  <c r="BP6" i="3"/>
  <c r="BR197" i="3"/>
  <c r="BR170" i="3"/>
  <c r="BO21" i="3"/>
  <c r="BQ132" i="3"/>
  <c r="BR4" i="3"/>
  <c r="BN62" i="3"/>
  <c r="BN143" i="3"/>
  <c r="BL17" i="3"/>
  <c r="BP157" i="3"/>
  <c r="BN140" i="3"/>
  <c r="BQ190" i="3"/>
  <c r="BL167" i="3"/>
  <c r="BK69" i="3"/>
  <c r="BP27" i="3"/>
  <c r="BJ95" i="3"/>
  <c r="BN50" i="3"/>
  <c r="BF57" i="3"/>
  <c r="BP181" i="3"/>
  <c r="BM100" i="3"/>
  <c r="BN99" i="3"/>
  <c r="BG183" i="3"/>
  <c r="BR133" i="3"/>
  <c r="BR48" i="3"/>
  <c r="BH127" i="3"/>
  <c r="BJ66" i="3"/>
  <c r="BD105" i="3"/>
  <c r="BM163" i="3"/>
  <c r="BK55" i="3"/>
  <c r="BF156" i="3"/>
  <c r="BP56" i="3"/>
  <c r="BN199" i="3"/>
  <c r="BQ73" i="3"/>
  <c r="BF89" i="3"/>
  <c r="BQ195" i="3"/>
  <c r="BN96" i="3"/>
  <c r="BP177" i="3"/>
  <c r="BK115" i="3"/>
  <c r="BK40" i="3"/>
  <c r="BI71" i="3"/>
  <c r="BE50" i="3"/>
  <c r="BM14" i="3"/>
  <c r="BF51" i="3"/>
  <c r="BL175" i="3"/>
  <c r="BQ130" i="3"/>
  <c r="BD103" i="3"/>
  <c r="BO122" i="3"/>
  <c r="BH123" i="3"/>
  <c r="BR118" i="3"/>
  <c r="BI188" i="3"/>
  <c r="BM5" i="3"/>
  <c r="BG94" i="3"/>
  <c r="BM28" i="3"/>
  <c r="BJ74" i="3"/>
  <c r="BG141" i="3"/>
  <c r="BO178" i="3"/>
  <c r="BQ194" i="3"/>
  <c r="BQ52" i="3"/>
  <c r="BJ176" i="3"/>
  <c r="BH17" i="3"/>
  <c r="BG131" i="3"/>
  <c r="BE147" i="3"/>
  <c r="BD45" i="3"/>
  <c r="BF13" i="3"/>
  <c r="BQ151" i="3"/>
  <c r="BJ93" i="3"/>
  <c r="BP197" i="3"/>
  <c r="BG12" i="3"/>
  <c r="BK78" i="3"/>
  <c r="BG24" i="3"/>
  <c r="BJ80" i="3"/>
  <c r="BL22" i="3"/>
  <c r="BR67" i="3"/>
  <c r="BM87" i="3"/>
  <c r="BK101" i="3"/>
  <c r="BK34" i="3"/>
  <c r="BF158" i="3"/>
  <c r="BF145" i="3"/>
  <c r="BF63" i="3"/>
  <c r="BL181" i="3"/>
  <c r="BK39" i="3"/>
  <c r="BH113" i="3"/>
  <c r="BF36" i="3"/>
  <c r="BR128" i="3"/>
  <c r="BN111" i="3"/>
  <c r="BG10" i="3"/>
  <c r="BH73" i="3"/>
  <c r="BQ64" i="3"/>
  <c r="BM47" i="3"/>
  <c r="BR139" i="3"/>
  <c r="BJ13" i="3"/>
  <c r="BE32" i="3"/>
  <c r="BG178" i="3"/>
  <c r="BD13" i="3"/>
  <c r="BP62" i="3"/>
  <c r="BI195" i="3"/>
  <c r="BQ30" i="3"/>
  <c r="BG5" i="3"/>
  <c r="BJ196" i="3"/>
  <c r="BM177" i="3"/>
  <c r="BG77" i="3"/>
  <c r="BJ88" i="3"/>
  <c r="BF99" i="3"/>
  <c r="BM64" i="3"/>
  <c r="BE112" i="3"/>
  <c r="BN56" i="3"/>
  <c r="BK82" i="3"/>
  <c r="BE102" i="3"/>
  <c r="BM11" i="3"/>
  <c r="BI162" i="3"/>
  <c r="BP44" i="3"/>
  <c r="BM109" i="3"/>
  <c r="BJ172" i="3"/>
  <c r="BR167" i="3"/>
  <c r="BJ16" i="3"/>
  <c r="BE197" i="3"/>
  <c r="BE15" i="3"/>
  <c r="BQ47" i="3"/>
  <c r="BL139" i="3"/>
  <c r="BD32" i="3"/>
  <c r="BR29" i="3"/>
  <c r="BL194" i="3"/>
  <c r="BE145" i="3"/>
  <c r="BJ34" i="3"/>
  <c r="BD63" i="3"/>
  <c r="BI194" i="3"/>
  <c r="BH121" i="3"/>
  <c r="BJ134" i="3"/>
  <c r="BK188" i="3"/>
  <c r="BF34" i="3"/>
  <c r="BP57" i="3"/>
  <c r="BJ146" i="3"/>
  <c r="BF189" i="3"/>
  <c r="BN182" i="3"/>
  <c r="BI31" i="3"/>
  <c r="BD78" i="3"/>
  <c r="BI156" i="3"/>
  <c r="BG173" i="3"/>
  <c r="BG58" i="3"/>
  <c r="BR31" i="3"/>
  <c r="BE127" i="3"/>
  <c r="BR23" i="3"/>
  <c r="BK10" i="3"/>
  <c r="BO27" i="3"/>
  <c r="BN5" i="3"/>
  <c r="BJ187" i="3"/>
  <c r="BD76" i="3"/>
  <c r="BD134" i="3"/>
  <c r="BI25" i="3"/>
  <c r="BP83" i="3"/>
  <c r="BO198" i="3"/>
  <c r="BF15" i="3"/>
  <c r="BG164" i="3"/>
  <c r="BE73" i="3"/>
  <c r="BH71" i="3"/>
  <c r="BO118" i="3"/>
  <c r="BD28" i="3"/>
  <c r="BN78" i="3"/>
  <c r="BP39" i="3"/>
  <c r="BP36" i="3"/>
  <c r="BJ168" i="3"/>
  <c r="BD139" i="3"/>
  <c r="BO74" i="3"/>
  <c r="BQ150" i="3"/>
  <c r="BL135" i="3"/>
  <c r="BE39" i="3"/>
  <c r="BG144" i="3"/>
  <c r="BO86" i="3"/>
  <c r="BP46" i="3"/>
  <c r="BO61" i="3"/>
  <c r="BQ121" i="3"/>
  <c r="BN14" i="3"/>
  <c r="BQ37" i="3"/>
  <c r="BR21" i="3"/>
  <c r="BF43" i="3"/>
  <c r="BQ85" i="3"/>
  <c r="BQ60" i="3"/>
  <c r="BD126" i="3"/>
  <c r="BL191" i="3"/>
  <c r="BF58" i="3"/>
  <c r="BN52" i="3"/>
  <c r="BM184" i="3"/>
  <c r="BE55" i="3"/>
  <c r="BH157" i="3"/>
  <c r="BG60" i="3"/>
  <c r="BO136" i="3"/>
  <c r="BN24" i="3"/>
  <c r="BM15" i="3"/>
  <c r="BL170" i="3"/>
  <c r="BN34" i="3"/>
  <c r="BP64" i="3"/>
  <c r="BF25" i="3"/>
  <c r="BE148" i="3"/>
  <c r="BE81" i="3"/>
  <c r="BR172" i="3"/>
  <c r="BM179" i="3"/>
  <c r="BO54" i="3"/>
  <c r="BF80" i="3"/>
  <c r="BE118" i="3"/>
  <c r="BP183" i="3"/>
  <c r="BN12" i="3"/>
  <c r="BE117" i="3"/>
  <c r="BF8" i="3"/>
  <c r="BL193" i="3"/>
  <c r="BE138" i="3"/>
  <c r="BI12" i="3"/>
  <c r="BQ98" i="3"/>
  <c r="BD108" i="3"/>
  <c r="BN104" i="3"/>
  <c r="BH30" i="3"/>
  <c r="BR50" i="3"/>
  <c r="BO124" i="3"/>
  <c r="BM9" i="3"/>
  <c r="BF191" i="3"/>
  <c r="BK9" i="3"/>
  <c r="BK84" i="3"/>
  <c r="BG150" i="3"/>
  <c r="BI27" i="3"/>
  <c r="BD24" i="3"/>
  <c r="BO18" i="3"/>
  <c r="BG139" i="3"/>
  <c r="BR165" i="3"/>
  <c r="BK45" i="3"/>
  <c r="BQ29" i="3"/>
  <c r="BO97" i="3"/>
  <c r="BE83" i="3"/>
  <c r="BJ200" i="3"/>
  <c r="BH167" i="3"/>
  <c r="BQ187" i="3"/>
  <c r="BJ52" i="3"/>
  <c r="BH26" i="3"/>
  <c r="BK117" i="3"/>
  <c r="BL172" i="3"/>
  <c r="BJ69" i="3"/>
  <c r="BK36" i="3"/>
  <c r="BD195" i="3"/>
  <c r="BQ4" i="3"/>
  <c r="BH45" i="3"/>
  <c r="BE121" i="3"/>
  <c r="BP154" i="3"/>
  <c r="BR7" i="3"/>
  <c r="BP72" i="3"/>
  <c r="BR140" i="3"/>
  <c r="BO129" i="3"/>
  <c r="BP15" i="3"/>
  <c r="BM91" i="3"/>
  <c r="BI200" i="3"/>
  <c r="BQ6" i="3"/>
  <c r="BR120" i="3"/>
  <c r="BF82" i="3"/>
  <c r="BI54" i="3"/>
  <c r="BQ89" i="3"/>
  <c r="BO182" i="3"/>
  <c r="BE89" i="3"/>
  <c r="BQ152" i="3"/>
  <c r="BF143" i="3"/>
  <c r="BH126" i="3"/>
  <c r="BG85" i="3"/>
  <c r="BK6" i="3"/>
  <c r="BR151" i="3"/>
  <c r="BR146" i="3"/>
  <c r="BO113" i="3"/>
  <c r="BH166" i="3"/>
  <c r="BQ82" i="3"/>
  <c r="BI179" i="3"/>
  <c r="BH46" i="3"/>
  <c r="BR196" i="3"/>
  <c r="BH186" i="3"/>
  <c r="BH33" i="3"/>
  <c r="BQ42" i="3"/>
  <c r="BF92" i="3"/>
  <c r="BN27" i="3"/>
  <c r="BO179" i="3"/>
  <c r="BF140" i="3"/>
  <c r="BP79" i="3"/>
  <c r="BJ12" i="3"/>
  <c r="BJ60" i="3"/>
  <c r="BK190" i="3"/>
  <c r="BF101" i="3"/>
  <c r="BD183" i="3"/>
  <c r="BF127" i="3"/>
  <c r="BO189" i="3"/>
  <c r="BR191" i="3"/>
  <c r="BI41" i="3"/>
  <c r="BO142" i="3"/>
  <c r="BK43" i="3"/>
  <c r="BJ144" i="3"/>
  <c r="BG62" i="3"/>
  <c r="BD137" i="3"/>
  <c r="BD142" i="3"/>
  <c r="BD199" i="3"/>
  <c r="BL155" i="3"/>
  <c r="BO106" i="3"/>
  <c r="BN153" i="3"/>
  <c r="BJ89" i="3"/>
  <c r="BD65" i="3"/>
  <c r="BO168" i="3"/>
  <c r="BG112" i="3"/>
  <c r="BH31" i="3"/>
  <c r="BF121" i="3"/>
  <c r="BK162" i="3"/>
  <c r="BN35" i="3"/>
  <c r="BN142" i="3"/>
  <c r="BI127" i="3"/>
  <c r="BL9" i="3"/>
  <c r="BG26" i="3"/>
  <c r="BH6" i="3"/>
  <c r="BQ200" i="3"/>
  <c r="BQ79" i="3"/>
  <c r="BO99" i="3"/>
  <c r="BF122" i="3"/>
  <c r="BI149" i="3"/>
  <c r="BH112" i="3"/>
  <c r="BE65" i="3"/>
  <c r="BI38" i="3"/>
  <c r="BO62" i="3"/>
  <c r="BI65" i="3"/>
  <c r="BQ122" i="3"/>
  <c r="BL140" i="3"/>
  <c r="BO38" i="3"/>
  <c r="BG23" i="3"/>
  <c r="BI158" i="3"/>
  <c r="BG137" i="3"/>
  <c r="BD166" i="3"/>
  <c r="BM181" i="3"/>
  <c r="BO87" i="3"/>
  <c r="BG84" i="3"/>
  <c r="BF149" i="3"/>
  <c r="BQ137" i="3"/>
  <c r="BO121" i="3"/>
  <c r="BE25" i="3"/>
  <c r="BN53" i="3"/>
  <c r="BF72" i="3"/>
  <c r="BO55" i="3"/>
  <c r="BK28" i="3"/>
  <c r="BQ174" i="3"/>
  <c r="BR122" i="3"/>
  <c r="BJ118" i="3"/>
  <c r="BE7" i="3"/>
  <c r="BP174" i="3"/>
  <c r="BF102" i="3"/>
  <c r="BO12" i="3"/>
  <c r="BD50" i="3"/>
  <c r="BH154" i="3"/>
  <c r="BE110" i="3"/>
  <c r="BD164" i="3"/>
  <c r="BD198" i="3"/>
  <c r="BE115" i="3"/>
  <c r="BD154" i="3"/>
  <c r="BN39" i="3"/>
  <c r="BL131" i="3"/>
  <c r="BR185" i="3"/>
  <c r="BO138" i="3"/>
  <c r="BF146" i="3"/>
  <c r="BO36" i="3"/>
  <c r="BI107" i="3"/>
  <c r="BM86" i="3"/>
  <c r="BJ78" i="3"/>
  <c r="BQ76" i="3"/>
  <c r="BR57" i="3"/>
  <c r="BQ182" i="3"/>
  <c r="BI15" i="3"/>
  <c r="BG90" i="3"/>
  <c r="BP8" i="3"/>
  <c r="BJ143" i="3"/>
  <c r="BL153" i="3"/>
  <c r="BJ40" i="3"/>
  <c r="BN38" i="3"/>
  <c r="BD149" i="3"/>
  <c r="BK71" i="3"/>
  <c r="BF162" i="3"/>
  <c r="BR40" i="3"/>
  <c r="BE48" i="3"/>
  <c r="BF64" i="3"/>
  <c r="BP193" i="3"/>
  <c r="BI197" i="3"/>
  <c r="BE130" i="3"/>
  <c r="BI166" i="3"/>
  <c r="BP187" i="3"/>
  <c r="BI45" i="3"/>
  <c r="BR75" i="3"/>
  <c r="BJ46" i="3"/>
  <c r="BJ179" i="3"/>
  <c r="BM117" i="3"/>
  <c r="BL169" i="3"/>
  <c r="BJ145" i="3"/>
  <c r="BR116" i="3"/>
  <c r="BQ90" i="3"/>
  <c r="BL47" i="3"/>
  <c r="BD125" i="3"/>
  <c r="BE95" i="3"/>
  <c r="BQ136" i="3"/>
  <c r="BD118" i="3"/>
  <c r="BR102" i="3"/>
  <c r="BL13" i="3"/>
  <c r="BI176" i="3"/>
  <c r="BI29" i="3"/>
  <c r="BL183" i="3"/>
  <c r="BM111" i="3"/>
  <c r="BM92" i="3"/>
  <c r="BD10" i="3"/>
  <c r="BD72" i="3"/>
  <c r="BH197" i="3"/>
  <c r="BL78" i="3"/>
  <c r="BP138" i="3"/>
  <c r="BR119" i="3"/>
  <c r="BP111" i="3"/>
  <c r="BP105" i="3"/>
  <c r="BI189" i="3"/>
  <c r="BN178" i="3"/>
  <c r="BP195" i="3"/>
  <c r="BI20" i="3"/>
  <c r="BP176" i="3"/>
  <c r="BN160" i="3"/>
  <c r="BM70" i="3"/>
  <c r="BK29" i="3"/>
  <c r="BL127" i="3"/>
  <c r="BO24" i="3"/>
  <c r="BR106" i="3"/>
  <c r="BR34" i="3"/>
  <c r="BO146" i="3"/>
  <c r="BD23" i="3"/>
  <c r="BE123" i="3"/>
  <c r="BJ37" i="3"/>
  <c r="BO176" i="3"/>
  <c r="BP136" i="3"/>
  <c r="BI116" i="3"/>
  <c r="BI30" i="3"/>
  <c r="BF67" i="3"/>
  <c r="BF123" i="3"/>
  <c r="BL166" i="3"/>
  <c r="BH180" i="3"/>
  <c r="BO134" i="3"/>
  <c r="BP85" i="3"/>
  <c r="BK65" i="3"/>
  <c r="BI181" i="3"/>
  <c r="BI85" i="3"/>
  <c r="BJ117" i="3"/>
  <c r="BJ106" i="3"/>
  <c r="BI22" i="3"/>
  <c r="BD67" i="3"/>
  <c r="BE159" i="3"/>
  <c r="BP42" i="3"/>
  <c r="BR15" i="3"/>
  <c r="BQ189" i="3"/>
  <c r="BG185" i="3"/>
  <c r="BO33" i="3"/>
  <c r="BM156" i="3"/>
  <c r="BK148" i="3"/>
  <c r="BK99" i="3"/>
  <c r="BJ109" i="3"/>
  <c r="BK92" i="3"/>
  <c r="BN148" i="3"/>
  <c r="BF141" i="3"/>
  <c r="BN30" i="3"/>
  <c r="BQ94" i="3"/>
  <c r="BM72" i="3"/>
  <c r="BN120" i="3"/>
  <c r="BO156" i="3"/>
  <c r="BE178" i="3"/>
  <c r="BE169" i="3"/>
  <c r="BH95" i="3"/>
  <c r="BN175" i="3"/>
  <c r="BF5" i="3"/>
  <c r="BH161" i="3"/>
  <c r="BP194" i="3"/>
  <c r="BM56" i="3"/>
  <c r="BO32" i="3"/>
  <c r="BE183" i="3"/>
  <c r="BO114" i="3"/>
  <c r="BK24" i="3"/>
  <c r="BE194" i="3"/>
  <c r="BP152" i="3"/>
  <c r="BO85" i="3"/>
  <c r="BF129" i="3"/>
  <c r="BK8" i="3"/>
  <c r="BJ175" i="3"/>
  <c r="BG80" i="3"/>
  <c r="BM110" i="3"/>
  <c r="BF16" i="3"/>
  <c r="BE181" i="3"/>
  <c r="BG175" i="3"/>
  <c r="BL89" i="3"/>
  <c r="BJ113" i="3"/>
  <c r="BD80" i="3"/>
  <c r="BK21" i="3"/>
  <c r="BM101" i="3"/>
  <c r="BM20" i="3"/>
  <c r="BK136" i="3"/>
  <c r="BO37" i="3"/>
  <c r="BH57" i="3"/>
  <c r="BN123" i="3"/>
  <c r="BN141" i="3"/>
  <c r="BF71" i="3"/>
  <c r="BG189" i="3"/>
  <c r="BF184" i="3"/>
  <c r="BI132" i="3"/>
  <c r="BQ133" i="3"/>
  <c r="BK151" i="3"/>
  <c r="BO151" i="3"/>
  <c r="BH171" i="3"/>
  <c r="BH104" i="3"/>
  <c r="BD84" i="3"/>
  <c r="BR73" i="3"/>
  <c r="BK174" i="3"/>
  <c r="BH5" i="3"/>
  <c r="BM164" i="3"/>
  <c r="BO161" i="3"/>
  <c r="BJ132" i="3"/>
  <c r="BQ81" i="3"/>
  <c r="BH193" i="3"/>
  <c r="BO172" i="3"/>
  <c r="BM74" i="3"/>
  <c r="BH72" i="3"/>
  <c r="BQ105" i="3"/>
  <c r="BI174" i="3"/>
  <c r="BD66" i="3"/>
  <c r="BI113" i="3"/>
  <c r="BG174" i="3"/>
  <c r="BD93" i="3"/>
  <c r="BK165" i="3"/>
  <c r="BK152" i="3"/>
  <c r="BE78" i="3"/>
  <c r="BQ128" i="3"/>
  <c r="BN83" i="3"/>
  <c r="BL34" i="3"/>
  <c r="BN158" i="3"/>
  <c r="BJ112" i="3"/>
  <c r="BN108" i="3"/>
  <c r="BH150" i="3"/>
  <c r="BF55" i="3"/>
  <c r="BH50" i="3"/>
  <c r="BG35" i="3"/>
  <c r="BH194" i="3"/>
  <c r="BP126" i="3"/>
  <c r="BR69" i="3"/>
  <c r="BH87" i="3"/>
  <c r="BN183" i="3"/>
  <c r="BJ183" i="3"/>
  <c r="BD179" i="3"/>
  <c r="BK52" i="3"/>
  <c r="BE31" i="3"/>
  <c r="BM127" i="3"/>
  <c r="BD163" i="3"/>
  <c r="BP76" i="3"/>
  <c r="BF77" i="3"/>
  <c r="BL73" i="3"/>
  <c r="BD87" i="3"/>
  <c r="BM112" i="3"/>
  <c r="BH111" i="3"/>
  <c r="BO112" i="3"/>
  <c r="BM133" i="3"/>
  <c r="BR189" i="3"/>
  <c r="BL29" i="3"/>
  <c r="BG152" i="3"/>
  <c r="BR150" i="3"/>
  <c r="BE19" i="3"/>
  <c r="BL12" i="3"/>
  <c r="BE141" i="3"/>
  <c r="BF188" i="3"/>
  <c r="BH142" i="3"/>
  <c r="BH134" i="3"/>
  <c r="BO17" i="3"/>
  <c r="BG28" i="3"/>
  <c r="BG29" i="3"/>
  <c r="BG30" i="3"/>
  <c r="BQ161" i="3"/>
  <c r="BQ120" i="3"/>
  <c r="BJ156" i="3"/>
  <c r="BM152" i="3"/>
  <c r="BP198" i="3"/>
  <c r="BK187" i="3"/>
  <c r="BI119" i="3"/>
  <c r="BN92" i="3"/>
  <c r="BD6" i="3"/>
  <c r="BL43" i="3"/>
  <c r="BM121" i="3"/>
  <c r="BE133" i="3"/>
  <c r="BP12" i="3"/>
  <c r="BD89" i="3"/>
  <c r="BK149" i="3"/>
  <c r="BN22" i="3"/>
  <c r="BG166" i="3"/>
  <c r="BP97" i="3"/>
  <c r="BQ63" i="3"/>
  <c r="BL77" i="3"/>
  <c r="BQ91" i="3"/>
  <c r="BG27" i="3"/>
  <c r="BG171" i="3"/>
  <c r="BF114" i="3"/>
  <c r="BR154" i="3"/>
  <c r="BG33" i="3"/>
  <c r="BF84" i="3"/>
  <c r="BL108" i="3"/>
  <c r="BM106" i="3"/>
  <c r="BJ105" i="3"/>
  <c r="BM176" i="3"/>
  <c r="BO154" i="3"/>
  <c r="BE150" i="3"/>
  <c r="BN79" i="3"/>
  <c r="BF104" i="3"/>
  <c r="BN16" i="3"/>
  <c r="BQ181" i="3"/>
  <c r="BI78" i="3"/>
  <c r="BD140" i="3"/>
  <c r="BH4" i="3"/>
  <c r="BJ150" i="3"/>
  <c r="BD111" i="3"/>
  <c r="BI58" i="3"/>
  <c r="BL142" i="3"/>
  <c r="BH27" i="3"/>
  <c r="BL119" i="3"/>
  <c r="BH20" i="3"/>
  <c r="BE11" i="3"/>
  <c r="BM79" i="3"/>
  <c r="BQ49" i="3"/>
  <c r="BD42" i="3"/>
  <c r="BM149" i="3"/>
  <c r="BI7" i="3"/>
  <c r="BL114" i="3"/>
  <c r="BM16" i="3"/>
  <c r="BG46" i="3"/>
  <c r="BN17" i="3"/>
  <c r="BL44" i="3"/>
  <c r="BN187" i="3"/>
  <c r="BG4" i="3"/>
  <c r="BH52" i="3"/>
  <c r="BQ149" i="3"/>
  <c r="BN180" i="3"/>
  <c r="BH102" i="3"/>
  <c r="BG59" i="3"/>
  <c r="BM94" i="3"/>
  <c r="BQ176" i="3"/>
  <c r="BF179" i="3"/>
  <c r="BE61" i="3"/>
  <c r="BI8" i="3"/>
  <c r="BO51" i="3"/>
  <c r="BP99" i="3"/>
  <c r="BO44" i="3"/>
  <c r="BG154" i="3"/>
  <c r="BQ108" i="3"/>
  <c r="BD57" i="3"/>
  <c r="BP24" i="3"/>
  <c r="BJ127" i="3"/>
  <c r="BI39" i="3"/>
  <c r="BN28" i="3"/>
  <c r="BK80" i="3"/>
  <c r="BF176" i="3"/>
  <c r="BO116" i="3"/>
  <c r="BD191" i="3"/>
  <c r="BE90" i="3"/>
  <c r="BH92" i="3"/>
  <c r="BI135" i="3"/>
  <c r="BG42" i="3"/>
  <c r="BP109" i="3"/>
  <c r="BE132" i="3"/>
  <c r="BP132" i="3"/>
  <c r="BD132" i="3"/>
  <c r="BE22" i="3"/>
  <c r="BJ124" i="3"/>
  <c r="BG132" i="3"/>
  <c r="BG187" i="3"/>
  <c r="BL177" i="3"/>
  <c r="BL93" i="3"/>
  <c r="BJ19" i="3"/>
  <c r="BK32" i="3"/>
  <c r="BI11" i="3"/>
  <c r="BQ38" i="3"/>
  <c r="BH83" i="3"/>
  <c r="BI167" i="3"/>
  <c r="BJ102" i="3"/>
  <c r="BK44" i="3"/>
  <c r="BI118" i="3"/>
  <c r="BQ192" i="3"/>
  <c r="BN151" i="3"/>
  <c r="BD131" i="3"/>
  <c r="BI137" i="3"/>
  <c r="BP161" i="3"/>
  <c r="BE33" i="3"/>
  <c r="BP37" i="3"/>
  <c r="BH119" i="3"/>
  <c r="BO91" i="3"/>
  <c r="BF161" i="3"/>
  <c r="BQ50" i="3"/>
  <c r="BR111" i="3"/>
  <c r="BO163" i="3"/>
  <c r="BJ131" i="3"/>
  <c r="BL146" i="3"/>
  <c r="BQ143" i="3"/>
  <c r="BK56" i="3"/>
  <c r="BR159" i="3"/>
  <c r="BQ39" i="3"/>
  <c r="BD129" i="3"/>
  <c r="BG188" i="3"/>
  <c r="BR33" i="3"/>
  <c r="BN150" i="3"/>
  <c r="BG14" i="3"/>
  <c r="BK46" i="3"/>
  <c r="BJ7" i="3"/>
  <c r="BF56" i="3"/>
  <c r="BH80" i="3"/>
  <c r="BM140" i="3"/>
  <c r="BL197" i="3"/>
  <c r="BM18" i="3"/>
  <c r="BN47" i="3"/>
  <c r="BK88" i="3"/>
  <c r="BN13" i="3"/>
  <c r="BE100" i="3"/>
  <c r="BM132" i="3"/>
  <c r="BJ198" i="3"/>
  <c r="BO83" i="3"/>
  <c r="BJ193" i="3"/>
  <c r="BR36" i="3"/>
  <c r="BL192" i="3"/>
  <c r="BJ164" i="3"/>
  <c r="BI63" i="3"/>
  <c r="BH14" i="3"/>
  <c r="BD194" i="3"/>
  <c r="BO119" i="3"/>
  <c r="BR99" i="3"/>
  <c r="BN146" i="3"/>
  <c r="BP190" i="3"/>
  <c r="BI155" i="3"/>
  <c r="BJ184" i="3"/>
  <c r="BO102" i="3"/>
  <c r="BN7" i="3"/>
  <c r="BL124" i="3"/>
  <c r="BP13" i="3"/>
  <c r="BM144" i="3"/>
  <c r="BP34" i="3"/>
  <c r="BL57" i="3"/>
  <c r="BO165" i="3"/>
  <c r="BN156" i="3"/>
  <c r="BG119" i="3"/>
  <c r="BL154" i="3"/>
  <c r="BR114" i="3"/>
  <c r="BM134" i="3"/>
  <c r="BL160" i="3"/>
  <c r="BF192" i="3"/>
  <c r="BE189" i="3"/>
  <c r="BQ185" i="3"/>
  <c r="BJ35" i="3"/>
  <c r="BO131" i="3"/>
  <c r="BD123" i="3"/>
  <c r="BH54" i="3"/>
  <c r="BE57" i="3"/>
  <c r="BO197" i="3"/>
  <c r="BE59" i="3"/>
  <c r="BM25" i="3"/>
  <c r="BR182" i="3"/>
  <c r="BP108" i="3"/>
  <c r="BG89" i="3"/>
  <c r="BK77" i="3"/>
  <c r="BI5" i="3"/>
  <c r="BH36" i="3"/>
  <c r="BF9" i="3"/>
  <c r="BL68" i="3"/>
  <c r="BD177" i="3"/>
  <c r="BP120" i="3"/>
  <c r="BJ47" i="3"/>
  <c r="BH9" i="3"/>
  <c r="BO71" i="3"/>
  <c r="BF120" i="3"/>
  <c r="BL10" i="3"/>
  <c r="BR16" i="3"/>
  <c r="BK35" i="3"/>
  <c r="BQ66" i="3"/>
  <c r="BK91" i="3"/>
  <c r="BJ81" i="3"/>
  <c r="BM65" i="3"/>
  <c r="BH93" i="3"/>
  <c r="BQ21" i="3"/>
  <c r="BE35" i="3"/>
  <c r="BG138" i="3"/>
  <c r="BG123" i="3"/>
  <c r="BL109" i="3"/>
  <c r="BR58" i="3"/>
  <c r="BN154" i="3"/>
  <c r="BL107" i="3"/>
  <c r="BG184" i="3"/>
  <c r="BL115" i="3"/>
  <c r="BO101" i="3"/>
  <c r="BD70" i="3"/>
  <c r="BI128" i="3"/>
  <c r="BD188" i="3"/>
  <c r="BJ142" i="3"/>
  <c r="BD162" i="3"/>
  <c r="BR166" i="3"/>
  <c r="BG133" i="3"/>
  <c r="BD117" i="3"/>
  <c r="BJ199" i="3"/>
  <c r="BF170" i="3"/>
  <c r="BL95" i="3"/>
  <c r="BI99" i="3"/>
  <c r="BI182" i="3"/>
  <c r="BI19" i="3"/>
  <c r="BQ67" i="3"/>
  <c r="BN109" i="3"/>
  <c r="BR177" i="3"/>
  <c r="BN138" i="3"/>
  <c r="BN157" i="3"/>
  <c r="BL86" i="3"/>
  <c r="BP68" i="3"/>
  <c r="BG140" i="3"/>
  <c r="BQ131" i="3"/>
  <c r="BK191" i="3"/>
  <c r="BH185" i="3"/>
  <c r="BQ107" i="3"/>
  <c r="BM90" i="3"/>
  <c r="BQ100" i="3"/>
  <c r="BM173" i="3"/>
  <c r="BN121" i="3"/>
  <c r="BG92" i="3"/>
  <c r="BQ51" i="3"/>
  <c r="BF46" i="3"/>
  <c r="BJ159" i="3"/>
  <c r="BG135" i="3"/>
  <c r="BR8" i="3"/>
  <c r="BL129" i="3"/>
  <c r="BH184" i="3"/>
  <c r="BF23" i="3"/>
  <c r="BP121" i="3"/>
  <c r="BO175" i="3"/>
  <c r="BN188" i="3"/>
  <c r="BH130" i="3"/>
  <c r="BL117" i="3"/>
  <c r="BG48" i="3"/>
  <c r="BL41" i="3"/>
  <c r="BO30" i="3"/>
  <c r="BE63" i="3"/>
  <c r="BQ186" i="3"/>
  <c r="BQ18" i="3"/>
  <c r="BL164" i="3"/>
  <c r="BM126" i="3"/>
  <c r="BK47" i="3"/>
  <c r="BL122" i="3"/>
  <c r="BE46" i="3"/>
  <c r="BH55" i="3"/>
  <c r="BO42" i="3"/>
  <c r="BP51" i="3"/>
  <c r="BF53" i="3"/>
  <c r="BN94" i="3"/>
  <c r="BH67" i="3"/>
  <c r="BG69" i="3"/>
  <c r="BH47" i="3"/>
  <c r="BM189" i="3"/>
  <c r="BK194" i="3"/>
  <c r="BJ6" i="3"/>
  <c r="BE140" i="3"/>
  <c r="BQ59" i="3"/>
  <c r="BD127" i="3"/>
  <c r="BE136" i="3"/>
  <c r="BE128" i="3"/>
  <c r="BK119" i="3"/>
  <c r="BP82" i="3"/>
  <c r="BP9" i="3"/>
  <c r="BI37" i="3"/>
  <c r="BH168" i="3"/>
  <c r="BH110" i="3"/>
  <c r="BQ199" i="3"/>
  <c r="BL39" i="3"/>
  <c r="BM178" i="3"/>
  <c r="BR39" i="3"/>
  <c r="BG186" i="3"/>
  <c r="BK199" i="3"/>
  <c r="BJ152" i="3"/>
  <c r="BK200" i="3"/>
  <c r="BI159" i="3"/>
  <c r="BP128" i="3"/>
  <c r="BR27" i="3"/>
  <c r="BP116" i="3"/>
  <c r="BF74" i="3"/>
  <c r="BP148" i="3"/>
  <c r="BI109" i="3"/>
  <c r="BO63" i="3"/>
  <c r="BJ188" i="3"/>
  <c r="BR91" i="3"/>
  <c r="BN37" i="3"/>
  <c r="BJ189" i="3"/>
  <c r="BH195" i="3"/>
  <c r="BJ160" i="3"/>
  <c r="BO160" i="3"/>
  <c r="BP149" i="3"/>
  <c r="BO49" i="3"/>
  <c r="BQ62" i="3"/>
  <c r="BE47" i="3"/>
  <c r="BN10" i="3"/>
  <c r="BO194" i="3"/>
  <c r="BE68" i="3"/>
  <c r="BJ85" i="3"/>
  <c r="BH88" i="3"/>
  <c r="BK38" i="3"/>
  <c r="BG159" i="3"/>
  <c r="BE72" i="3"/>
  <c r="BO20" i="3"/>
  <c r="BR53" i="3"/>
  <c r="BF69" i="3"/>
  <c r="BJ49" i="3"/>
  <c r="BM153" i="3"/>
  <c r="BF78" i="3"/>
  <c r="BR76" i="3"/>
  <c r="BO46" i="3"/>
  <c r="BK163" i="3"/>
  <c r="BL125" i="3"/>
  <c r="BO94" i="3"/>
  <c r="BK13" i="3"/>
  <c r="BF52" i="3"/>
  <c r="BN46" i="3"/>
  <c r="BG117" i="3"/>
  <c r="BM36" i="3"/>
  <c r="BO84" i="3"/>
  <c r="BH84" i="3"/>
  <c r="BE158" i="3"/>
  <c r="BM26" i="3"/>
  <c r="BG39" i="3"/>
  <c r="BP173" i="3"/>
  <c r="BR143" i="3"/>
  <c r="BG53" i="3"/>
  <c r="BL132" i="3"/>
  <c r="BP18" i="3"/>
  <c r="BN126" i="3"/>
  <c r="BO185" i="3"/>
  <c r="BM138" i="3"/>
  <c r="BE5" i="3"/>
  <c r="BI6" i="3"/>
  <c r="BL72" i="3"/>
  <c r="BE155" i="3"/>
  <c r="BO144" i="3"/>
  <c r="BM171" i="3"/>
  <c r="BL198" i="3"/>
  <c r="BG179" i="3"/>
  <c r="BP32" i="3"/>
  <c r="BR195" i="3"/>
  <c r="BK96" i="3"/>
  <c r="BM135" i="3"/>
  <c r="BD193" i="3"/>
  <c r="BG98" i="3"/>
  <c r="BF45" i="3"/>
  <c r="BO39" i="3"/>
  <c r="BM141" i="3"/>
  <c r="BE195" i="3"/>
  <c r="BE191" i="3"/>
  <c r="BO187" i="3"/>
  <c r="BE52" i="3"/>
  <c r="BF17" i="3"/>
  <c r="BG125" i="3"/>
  <c r="BO16" i="3"/>
  <c r="BP73" i="3"/>
  <c r="BR14" i="3"/>
  <c r="BQ9" i="3"/>
  <c r="BR134" i="3"/>
  <c r="BG108" i="3"/>
  <c r="BJ5" i="3"/>
  <c r="BO143" i="3"/>
  <c r="BM55" i="3"/>
  <c r="BQ129" i="3"/>
  <c r="BH94" i="3"/>
  <c r="BJ59" i="3"/>
  <c r="BF60" i="3"/>
  <c r="BP188" i="3"/>
  <c r="BD47" i="3"/>
  <c r="BQ116" i="3"/>
  <c r="BM99" i="3"/>
  <c r="BN131" i="3"/>
  <c r="BO78" i="3"/>
  <c r="BG87" i="3"/>
  <c r="BJ166" i="3"/>
  <c r="BQ125" i="3"/>
  <c r="BP23" i="3"/>
  <c r="BJ177" i="3"/>
  <c r="BJ155" i="3"/>
  <c r="BO130" i="3"/>
  <c r="BM8" i="3"/>
  <c r="BF169" i="3"/>
  <c r="BF142" i="3"/>
  <c r="BH179" i="3"/>
  <c r="BD148" i="3"/>
  <c r="BL8" i="3"/>
  <c r="BH144" i="3"/>
  <c r="BH191" i="3"/>
  <c r="BR72" i="3"/>
  <c r="BR108" i="3"/>
  <c r="BP28" i="3"/>
  <c r="BP102" i="3"/>
  <c r="BL58" i="3"/>
  <c r="BQ80" i="3"/>
  <c r="BQ166" i="3"/>
  <c r="BD192" i="3"/>
  <c r="BO8" i="3"/>
  <c r="BH15" i="3"/>
  <c r="BQ43" i="3"/>
  <c r="BF197" i="3"/>
  <c r="BI124" i="3"/>
  <c r="BG7" i="3"/>
  <c r="BK72" i="3"/>
  <c r="BP163" i="3"/>
  <c r="BI89" i="3"/>
  <c r="BP101" i="3"/>
  <c r="BL88" i="3"/>
  <c r="BK83" i="3"/>
  <c r="BD133" i="3"/>
  <c r="BF29" i="3"/>
  <c r="BL128" i="3"/>
  <c r="BQ112" i="3"/>
  <c r="BP75" i="3"/>
  <c r="BL200" i="3"/>
  <c r="BO184" i="3"/>
  <c r="BD130" i="3"/>
  <c r="BM172" i="3"/>
  <c r="BQ11" i="3"/>
  <c r="BN159" i="3"/>
  <c r="BD178" i="3"/>
  <c r="BR47" i="3"/>
  <c r="BK109" i="3"/>
  <c r="BM59" i="3"/>
  <c r="BL145" i="3"/>
  <c r="BF68" i="3"/>
  <c r="BN93" i="3"/>
  <c r="BH106" i="3"/>
  <c r="BI23" i="3"/>
  <c r="BP180" i="3"/>
  <c r="BF195" i="3"/>
  <c r="BH34" i="3"/>
  <c r="BE170" i="3"/>
  <c r="BI96" i="3"/>
  <c r="BD200" i="3"/>
  <c r="BO45" i="3"/>
  <c r="BL185" i="3"/>
  <c r="BD55" i="3"/>
  <c r="BR5" i="3"/>
  <c r="BP93" i="3"/>
  <c r="BQ118" i="3"/>
  <c r="BD71" i="3"/>
  <c r="BJ157" i="3"/>
  <c r="BR17" i="3"/>
  <c r="BP30" i="3"/>
  <c r="BM27" i="3"/>
  <c r="BE125" i="3"/>
  <c r="BJ154" i="3"/>
  <c r="BL83" i="3"/>
  <c r="BP86" i="3"/>
  <c r="BN40" i="3"/>
  <c r="BH18" i="3"/>
  <c r="BO177" i="3"/>
  <c r="BG81" i="3"/>
  <c r="BK121" i="3"/>
  <c r="BM143" i="3"/>
  <c r="BP104" i="3"/>
  <c r="BE166" i="3"/>
  <c r="BG124" i="3"/>
  <c r="BG16" i="3"/>
  <c r="BH174" i="3"/>
  <c r="BK123" i="3"/>
  <c r="BP98" i="3"/>
  <c r="BR152" i="3"/>
  <c r="BL66" i="3"/>
  <c r="BD155" i="3"/>
  <c r="BP95" i="3"/>
  <c r="BR144" i="3"/>
  <c r="BG40" i="3"/>
  <c r="BH177" i="3"/>
  <c r="BN105" i="3"/>
  <c r="BK100" i="3"/>
  <c r="BG17" i="3"/>
  <c r="BR13" i="3"/>
  <c r="BR124" i="3"/>
  <c r="BL82" i="3"/>
  <c r="BN89" i="3"/>
  <c r="BD107" i="3"/>
  <c r="BP74" i="3"/>
  <c r="BE193" i="3"/>
  <c r="BD83" i="3"/>
  <c r="BP170" i="3"/>
  <c r="BH13" i="3"/>
  <c r="BJ173" i="3"/>
  <c r="BN67" i="3"/>
  <c r="BI141" i="3"/>
  <c r="BG38" i="3"/>
  <c r="BL76" i="3"/>
  <c r="BI73" i="3"/>
  <c r="BF70" i="3"/>
  <c r="BM24" i="3"/>
  <c r="BO26" i="3"/>
  <c r="BR51" i="3"/>
  <c r="BF103" i="3"/>
  <c r="BF12" i="3"/>
  <c r="BQ183" i="3"/>
  <c r="BK196" i="3"/>
  <c r="BI91" i="3"/>
  <c r="BQ74" i="3"/>
  <c r="BG149" i="3"/>
  <c r="BG20" i="3"/>
  <c r="BP167" i="3"/>
  <c r="BD136" i="3"/>
  <c r="BP123" i="3"/>
  <c r="BH170" i="3"/>
  <c r="BN72" i="3"/>
  <c r="BF119" i="3"/>
  <c r="BR30" i="3"/>
  <c r="BN117" i="3"/>
  <c r="BP184" i="3"/>
  <c r="BJ84" i="3"/>
  <c r="BD19" i="3"/>
  <c r="BK141" i="3"/>
  <c r="BR89" i="3"/>
  <c r="BG86" i="3"/>
  <c r="BG66" i="3"/>
  <c r="BL120" i="3"/>
  <c r="BD196" i="3"/>
  <c r="BM108" i="3"/>
  <c r="BN69" i="3"/>
  <c r="BQ77" i="3"/>
  <c r="BQ197" i="3"/>
  <c r="BO192" i="3"/>
  <c r="BE157" i="3"/>
  <c r="BE179" i="3"/>
  <c r="BP166" i="3"/>
  <c r="BN54" i="3"/>
  <c r="BI66" i="3"/>
  <c r="BH11" i="3"/>
  <c r="BR26" i="3"/>
  <c r="BM60" i="3"/>
  <c r="BJ15" i="3"/>
  <c r="BO193" i="3"/>
  <c r="BN23" i="3"/>
  <c r="BM96" i="3"/>
  <c r="BN71" i="3"/>
  <c r="BR18" i="3"/>
  <c r="BD33" i="3"/>
  <c r="BH68" i="3"/>
  <c r="BD143" i="3"/>
  <c r="BP150" i="3"/>
  <c r="BL102" i="3"/>
  <c r="BF65" i="3"/>
  <c r="BK4" i="3"/>
  <c r="BL99" i="3"/>
  <c r="BQ180" i="3"/>
  <c r="BJ178" i="3"/>
  <c r="BH153" i="3"/>
  <c r="BG113" i="3"/>
  <c r="BK193" i="3"/>
  <c r="BP53" i="3"/>
  <c r="BR126" i="3"/>
  <c r="BO117" i="3"/>
  <c r="BQ127" i="3"/>
  <c r="BF124" i="3"/>
  <c r="BD173" i="3"/>
  <c r="BK66" i="3"/>
  <c r="BP142" i="3"/>
  <c r="BO107" i="3"/>
  <c r="BH100" i="3"/>
  <c r="BH37" i="3"/>
  <c r="BI40" i="3"/>
  <c r="BG129" i="3"/>
  <c r="BF173" i="3"/>
  <c r="BK25" i="3"/>
  <c r="BN75" i="3"/>
  <c r="BE185" i="3"/>
  <c r="BO162" i="3"/>
  <c r="BP11" i="3"/>
  <c r="BI146" i="3"/>
  <c r="BR81" i="3"/>
  <c r="BK153" i="3"/>
  <c r="BH78" i="3"/>
  <c r="BL199" i="3"/>
  <c r="BE92" i="3"/>
  <c r="BJ26" i="3"/>
  <c r="BF183" i="3"/>
  <c r="BG194" i="3"/>
  <c r="BI87" i="3"/>
  <c r="BR79" i="3"/>
  <c r="BL80" i="3"/>
  <c r="BG158" i="3"/>
  <c r="BJ169" i="3"/>
  <c r="BJ135" i="3"/>
  <c r="BM84" i="3"/>
  <c r="BH115" i="3"/>
  <c r="BN33" i="3"/>
  <c r="BJ73" i="3"/>
  <c r="BR155" i="3"/>
  <c r="BM162" i="3"/>
  <c r="BD121" i="3"/>
  <c r="BJ62" i="3"/>
  <c r="BE103" i="3"/>
  <c r="BR28" i="3"/>
  <c r="BE45" i="3"/>
  <c r="BO139" i="3"/>
  <c r="BN152" i="3"/>
  <c r="BK192" i="3"/>
  <c r="BJ33" i="3"/>
  <c r="BP29" i="3"/>
  <c r="BE82" i="3"/>
  <c r="BE135" i="3"/>
  <c r="BH70" i="3"/>
  <c r="BI157" i="3"/>
  <c r="BH24" i="3"/>
  <c r="BQ22" i="3"/>
  <c r="BR62" i="3"/>
  <c r="BN70" i="3"/>
  <c r="BN115" i="3"/>
  <c r="BJ191" i="3"/>
  <c r="BJ45" i="3"/>
  <c r="BG61" i="3"/>
  <c r="BI21" i="3"/>
  <c r="BD15" i="3"/>
  <c r="BK145" i="3"/>
  <c r="BG105" i="3"/>
  <c r="BP182" i="3"/>
  <c r="BD27" i="3"/>
  <c r="BL45" i="3"/>
  <c r="BE28" i="3"/>
  <c r="BE109" i="3"/>
  <c r="BI76" i="3"/>
  <c r="BG51" i="3"/>
  <c r="BJ57" i="3"/>
  <c r="BN41" i="3"/>
  <c r="BD95" i="3"/>
  <c r="BH99" i="3"/>
  <c r="BK81" i="3"/>
  <c r="BM103" i="3"/>
  <c r="BJ32" i="3"/>
  <c r="BQ156" i="3"/>
  <c r="BI43" i="3"/>
  <c r="BQ56" i="3"/>
  <c r="BD30" i="3"/>
  <c r="BQ160" i="3"/>
  <c r="BM147" i="3"/>
  <c r="BO15" i="3"/>
  <c r="BQ104" i="3"/>
  <c r="BK107" i="3"/>
  <c r="BJ44" i="3"/>
  <c r="BL96" i="3"/>
  <c r="BN132" i="3"/>
  <c r="BL62" i="3"/>
  <c r="BF7" i="3"/>
  <c r="BM169" i="3"/>
  <c r="BG101" i="3"/>
  <c r="BK110" i="3"/>
  <c r="BP77" i="3"/>
  <c r="BL23" i="3"/>
  <c r="BK86" i="3"/>
  <c r="BR199" i="3"/>
  <c r="BG67" i="3"/>
  <c r="BP169" i="3"/>
  <c r="BG97" i="3"/>
  <c r="BK61" i="3"/>
  <c r="BP5" i="3"/>
  <c r="BI187" i="3"/>
  <c r="BH147" i="3"/>
  <c r="BE198" i="3"/>
  <c r="BF108" i="3"/>
  <c r="BG168" i="3"/>
  <c r="BN63" i="3"/>
  <c r="BG6" i="3"/>
  <c r="BP87" i="3"/>
  <c r="BD153" i="3"/>
  <c r="BF85" i="3"/>
  <c r="BO31" i="3"/>
  <c r="BK95" i="3"/>
  <c r="BL30" i="3"/>
  <c r="BI178" i="3"/>
  <c r="BN61" i="3"/>
  <c r="BD109" i="3"/>
  <c r="BR77" i="3"/>
  <c r="BH97" i="3"/>
  <c r="BQ17" i="3"/>
  <c r="BH136" i="3"/>
  <c r="BI82" i="3"/>
  <c r="BL51" i="3"/>
  <c r="BO50" i="3"/>
  <c r="BO52" i="3"/>
  <c r="BR6" i="3"/>
  <c r="BP155" i="3"/>
  <c r="BO181" i="3"/>
  <c r="BM175" i="3"/>
  <c r="BO13" i="3"/>
  <c r="BK158" i="3"/>
  <c r="BQ167" i="3"/>
  <c r="BH39" i="3"/>
  <c r="BK74" i="3"/>
  <c r="BG200" i="3"/>
  <c r="BD86" i="3"/>
  <c r="BE27" i="3"/>
  <c r="BN172" i="3"/>
  <c r="BM83" i="3"/>
  <c r="BI55" i="3"/>
  <c r="BH140" i="3"/>
  <c r="BM71" i="3"/>
  <c r="BM48" i="3"/>
  <c r="BD52" i="3"/>
  <c r="BR59" i="3"/>
  <c r="BL105" i="3"/>
  <c r="BJ14" i="3"/>
  <c r="BP21" i="3"/>
  <c r="BI100" i="3"/>
  <c r="BM136" i="3"/>
  <c r="BI120" i="3"/>
  <c r="BQ5" i="3"/>
  <c r="BI108" i="3"/>
  <c r="BP140" i="3"/>
  <c r="BI33" i="3"/>
  <c r="BM139" i="3"/>
  <c r="BE116" i="3"/>
  <c r="BJ162" i="3"/>
  <c r="BK97" i="3"/>
  <c r="BE111" i="3"/>
  <c r="BO171" i="3"/>
  <c r="BR88" i="3"/>
  <c r="BJ18" i="3"/>
  <c r="BH165" i="3"/>
  <c r="BN169" i="3"/>
  <c r="BR83" i="3"/>
  <c r="BK133" i="3"/>
  <c r="BF150" i="3"/>
  <c r="BI193" i="3"/>
  <c r="BL130" i="3"/>
  <c r="BI131" i="3"/>
  <c r="BO132" i="3"/>
  <c r="BO11" i="3"/>
  <c r="BR42" i="3"/>
  <c r="BE54" i="3"/>
  <c r="BK20" i="3"/>
  <c r="BJ72" i="3"/>
  <c r="BO191" i="3"/>
  <c r="BG182" i="3"/>
  <c r="BI56" i="3"/>
  <c r="BR148" i="3"/>
  <c r="BF160" i="3"/>
  <c r="BI46" i="3"/>
  <c r="BK150" i="3"/>
  <c r="BK54" i="3"/>
  <c r="BN49" i="3"/>
  <c r="BI97" i="3"/>
  <c r="BH76" i="3"/>
  <c r="BF177" i="3"/>
  <c r="BE167" i="3"/>
  <c r="BI163" i="3"/>
  <c r="BG37" i="3"/>
  <c r="BG192" i="3"/>
  <c r="BL187" i="3"/>
  <c r="BP81" i="3"/>
  <c r="BD168" i="3"/>
  <c r="BD169" i="3"/>
  <c r="BN65" i="3"/>
  <c r="BD85" i="3"/>
  <c r="BM32" i="3"/>
  <c r="BQ71" i="3"/>
  <c r="BR157" i="3"/>
  <c r="BO164" i="3"/>
  <c r="BI95" i="3"/>
  <c r="BL71" i="3"/>
  <c r="BD186" i="3"/>
  <c r="BN98" i="3"/>
  <c r="BN127" i="3"/>
  <c r="BQ198" i="3"/>
  <c r="BH69" i="3"/>
  <c r="BL173" i="3"/>
  <c r="BG83" i="3"/>
  <c r="BD48" i="3"/>
  <c r="BO10" i="3"/>
  <c r="BE58" i="3"/>
  <c r="BK176" i="3"/>
  <c r="BF157" i="3"/>
  <c r="BF38" i="3"/>
  <c r="BN20" i="3"/>
  <c r="BN145" i="3"/>
  <c r="BI164" i="3"/>
  <c r="BQ110" i="3"/>
  <c r="BM128" i="3"/>
  <c r="BE38" i="3"/>
  <c r="BP41" i="3"/>
  <c r="BK142" i="3"/>
  <c r="BI125" i="3"/>
  <c r="BK53" i="3"/>
  <c r="BQ54" i="3"/>
  <c r="BR45" i="3"/>
  <c r="BK49" i="3"/>
  <c r="BP159" i="3"/>
  <c r="BQ7" i="3"/>
  <c r="BK130" i="3"/>
  <c r="BG115" i="3"/>
  <c r="BF66" i="3"/>
  <c r="BF200" i="3"/>
  <c r="BD156" i="3"/>
  <c r="BF109" i="3"/>
  <c r="BJ171" i="3"/>
  <c r="BR68" i="3"/>
  <c r="BL152" i="3"/>
  <c r="BP17" i="3"/>
  <c r="BI4" i="3"/>
  <c r="BD100" i="3"/>
  <c r="BM192" i="3"/>
  <c r="BM124" i="3"/>
  <c r="BG121" i="3"/>
  <c r="BR183" i="3"/>
  <c r="BM107" i="3"/>
  <c r="BG45" i="3"/>
  <c r="BH63" i="3"/>
  <c r="BG114" i="3"/>
  <c r="BE177" i="3"/>
  <c r="BQ53" i="3"/>
  <c r="BE156" i="3"/>
  <c r="BI67" i="3"/>
  <c r="BE106" i="3"/>
  <c r="BN6" i="3"/>
  <c r="BF182" i="3"/>
  <c r="BG145" i="3"/>
  <c r="BR162" i="3"/>
  <c r="BL98" i="3"/>
  <c r="BL87" i="3"/>
  <c r="BG9" i="3"/>
  <c r="BH16" i="3"/>
  <c r="BQ15" i="3"/>
  <c r="BR168" i="3"/>
  <c r="BL40" i="3"/>
  <c r="BQ16" i="3"/>
  <c r="BD159" i="3"/>
  <c r="BD90" i="3"/>
  <c r="BP55" i="3"/>
  <c r="BL186" i="3"/>
  <c r="BM129" i="3"/>
  <c r="BI160" i="3"/>
  <c r="BF50" i="3"/>
  <c r="BG21" i="3"/>
  <c r="BI129" i="3"/>
  <c r="BP70" i="3"/>
  <c r="BO25" i="3"/>
  <c r="BR56" i="3"/>
  <c r="BL24" i="3"/>
  <c r="BE176" i="3"/>
  <c r="BD158" i="3"/>
  <c r="BJ42" i="3"/>
  <c r="BL179" i="3"/>
  <c r="BK60" i="3"/>
  <c r="BE160" i="3"/>
  <c r="BI86" i="3"/>
  <c r="BE60" i="3"/>
  <c r="BM142" i="3"/>
  <c r="BK68" i="3"/>
  <c r="BD22" i="3"/>
  <c r="BO115" i="3"/>
  <c r="BN4" i="3"/>
  <c r="BP200" i="3"/>
  <c r="BO148" i="3"/>
  <c r="BH122" i="3"/>
  <c r="BF136" i="3"/>
  <c r="BJ121" i="3"/>
  <c r="BQ113" i="3"/>
  <c r="BQ141" i="3"/>
  <c r="BN103" i="3"/>
  <c r="BK138" i="3"/>
  <c r="BQ142" i="3"/>
  <c r="BR9" i="3"/>
  <c r="BE171" i="3"/>
  <c r="BF26" i="3"/>
  <c r="BP96" i="3"/>
  <c r="BQ10" i="3"/>
  <c r="BG163" i="3"/>
  <c r="BR130" i="3"/>
  <c r="BP162" i="3"/>
  <c r="BK112" i="3"/>
  <c r="BJ75" i="3"/>
  <c r="BE14" i="3"/>
  <c r="BH66" i="3"/>
  <c r="BE165" i="3"/>
  <c r="BH160" i="3"/>
  <c r="BM145" i="3"/>
  <c r="BL176" i="3"/>
  <c r="BH132" i="3"/>
  <c r="BO110" i="3"/>
  <c r="BF164" i="3"/>
  <c r="BR22" i="3"/>
  <c r="BF116" i="3"/>
  <c r="BI180" i="3"/>
  <c r="BE97" i="3"/>
  <c r="BL136" i="3"/>
  <c r="BO103" i="3"/>
  <c r="BR105" i="3"/>
  <c r="BN149" i="3"/>
  <c r="BR19" i="3"/>
  <c r="BR24" i="3"/>
  <c r="BF28" i="3"/>
  <c r="BN57" i="3"/>
  <c r="BF180" i="3"/>
  <c r="BN168" i="3"/>
  <c r="BM54" i="3"/>
  <c r="BF117" i="3"/>
  <c r="BM89" i="3"/>
  <c r="BH10" i="3"/>
  <c r="BE122" i="3"/>
  <c r="BJ20" i="3"/>
  <c r="BF163" i="3"/>
  <c r="BP137" i="3"/>
  <c r="BF175" i="3"/>
  <c r="BR198" i="3"/>
  <c r="BK140" i="3"/>
  <c r="BD98" i="3"/>
  <c r="BF42" i="3"/>
  <c r="BP61" i="3"/>
  <c r="BE4"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tc={99B812B4-EC22-4B7E-89FE-A70602D7F1EE}</author>
  </authors>
  <commentList>
    <comment ref="L4" authorId="0" shapeId="0" xr:uid="{99B812B4-EC22-4B7E-89FE-A70602D7F1EE}">
      <text>
        <t>[Threaded comment]
Your version of Excel allows you to read this threaded comment; however, any edits to it will get removed if the file is opened in a newer version of Excel. Learn more: https://go.microsoft.com/fwlink/?linkid=870924
Comment:
    Replace with an all-England dataset</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<sst xmlns="http://schemas.openxmlformats.org/spreadsheetml/2006/main" count="545" uniqueCount="439">
  <si>
    <r>
      <t xml:space="preserve">Annual Carbon Report - Guidance
</t>
    </r>
    <r>
      <rPr>
        <b/>
        <sz val="20"/>
        <color rgb="FF0C6BB2"/>
        <rFont val="Verdana"/>
        <family val="2"/>
      </rPr>
      <t>Public sector decarbonisation programmes</t>
    </r>
  </si>
  <si>
    <r>
      <t xml:space="preserve">The following section is designed to give some clear guidance on how to fill out the Annual Carbon Report form for Salix-delivered public sector decarbonisation projects, including England's Public Sector Decarbonisation Scheme (PSDS) and Scotland's Public Sector Heat Decarbonisation Fund (SPSHDF). If you have any questions regarding this form, please contact reporting@salixfinance.co.uk
Please open in the </t>
    </r>
    <r>
      <rPr>
        <b/>
        <sz val="11"/>
        <rFont val="Verdana"/>
        <family val="2"/>
      </rPr>
      <t xml:space="preserve">desktop app, enable editing </t>
    </r>
    <r>
      <rPr>
        <sz val="11"/>
        <rFont val="Verdana"/>
        <family val="2"/>
      </rPr>
      <t>and</t>
    </r>
    <r>
      <rPr>
        <b/>
        <sz val="11"/>
        <rFont val="Verdana"/>
        <family val="2"/>
      </rPr>
      <t xml:space="preserve"> automatically calculate formulas</t>
    </r>
    <r>
      <rPr>
        <sz val="11"/>
        <rFont val="Verdana"/>
        <family val="2"/>
      </rPr>
      <t xml:space="preserve"> in order for this form to fully function. This is a standard requirement when downloading Excel files.
Do not paste values into cells, or if you do always </t>
    </r>
    <r>
      <rPr>
        <b/>
        <sz val="11"/>
        <rFont val="Verdana"/>
        <family val="2"/>
      </rPr>
      <t>paste 'as values'</t>
    </r>
    <r>
      <rPr>
        <sz val="11"/>
        <rFont val="Verdana"/>
        <family val="2"/>
      </rPr>
      <t xml:space="preserve">, ensuring you are not pasting source formatting. Where the cells are formatted with dropdown lists, please use the dropdown. Please avoid using special characters. Please </t>
    </r>
    <r>
      <rPr>
        <b/>
        <sz val="11"/>
        <rFont val="Verdana"/>
        <family val="2"/>
      </rPr>
      <t>do not use the cut function (Ctrl-X)</t>
    </r>
    <r>
      <rPr>
        <sz val="11"/>
        <rFont val="Verdana"/>
        <family val="2"/>
      </rPr>
      <t xml:space="preserve"> anywhere on this form as this will break the formulas. The copy function (Ctrl-C) is fine.
Data for all buildings with grant-funded measures must be filled in for this to be considered a complete form.
</t>
    </r>
  </si>
  <si>
    <t xml:space="preserve">Guidance Index:
</t>
  </si>
  <si>
    <t>Steps for completing the Annual Carbon Report form</t>
  </si>
  <si>
    <t>Background and purpose</t>
  </si>
  <si>
    <r>
      <t xml:space="preserve">Salix wants to know how successful public sector decarbonisation projects are in reducing carbon emissions. 
</t>
    </r>
    <r>
      <rPr>
        <b/>
        <sz val="11"/>
        <rFont val="Verdana"/>
        <family val="2"/>
      </rPr>
      <t xml:space="preserve">
Background
</t>
    </r>
    <r>
      <rPr>
        <sz val="11"/>
        <rFont val="Verdana"/>
        <family val="2"/>
      </rPr>
      <t xml:space="preserve">The aims of both the Public Sector Decarbonisation Scheme and Scotland's Public Sector Heat Decarbonisation Fund are to reduce the carbon emissions from public sector buildings. Estimated carbon savings are calculated at the point of submission for all applications, based upon the calculated energy savings for all fuel types. Once projects are completed and commissioned, the actual avoided carbon emissions can be measured as a result of the grant-funded projects. The annual carbon reporting (ACR) exercise collects this data to provide more accurate projections of grant-generated carbon savings.
</t>
    </r>
    <r>
      <rPr>
        <b/>
        <sz val="11"/>
        <rFont val="Verdana"/>
        <family val="2"/>
      </rPr>
      <t xml:space="preserve">Purpose
</t>
    </r>
    <r>
      <rPr>
        <sz val="11"/>
        <rFont val="Verdana"/>
        <family val="2"/>
      </rPr>
      <t xml:space="preserve">The ACR exercise aims to measure the extent of the carbon savings for each grant-funded project for each of the three years post completion. This helps us calculate more up-to-date estimations for the avoided carbon emissions over the lifetime of the project. This data remains internal and allows us to better understand how projects bed-in post completion and where Salix can assist with resolving any issues, either on an ongoing basis or at a scheme-design stage for any future rounds of funding. Aggregated scheme-level data also helps prove the success and importance of funding carbon-reduction projects, and assists Salix in pushing for continued funding to help the public sector meet its Net Zero targets.
</t>
    </r>
    <r>
      <rPr>
        <b/>
        <sz val="11"/>
        <rFont val="Verdana"/>
        <family val="2"/>
      </rPr>
      <t xml:space="preserve">Our approach
</t>
    </r>
    <r>
      <rPr>
        <sz val="11"/>
        <rFont val="Verdana"/>
        <family val="2"/>
      </rPr>
      <t xml:space="preserve">Salix continues to improve its approach in collecting energy savings data in order to align with measurement and verification (M&amp;V) good practice. 
We want energy usage data in a monthly format rather than yearly, so that a better verification of savings and seasonal analysis of your buildings can take place. 
We use the phrase 'avoided emissions' rather than 'carbon savings', given the annual variations in weather, building occupancy and additional building works, amongst others. We will be calculating the avoided emissions from data entered in the ACR forms through a degree day analysis. 
Finally, we are also requesting further information on changes within your building since the grant-funded project's conclusion, in the form of 'non-routine changes'. This is so that Salix can track changes in your building usage that may have had an impact on energy use.
Providing this information on energy usage is a clause in the grant offer letter that you signed to receive grant funding. 
</t>
    </r>
  </si>
  <si>
    <t>Step 1. Input energy data</t>
  </si>
  <si>
    <t>This sheet is where you input your measured energy data for each building with grant-funded energy measures.
Each building/fuel type combination should be entered on a new line. This should include any fuels that were removed as part of your grant-funded project. For example, if a building applied for grant funding to remove all fuel oil boilers and install a district heating connection, this building would require three lines of data for fuel oil, bespoke energy source, and electricity respectively.
If you absolutely cannot split out energy usage per building, there are options in the drop down to select an entire site or the entire project. Where you do this, please add context in the commentary boxes.</t>
  </si>
  <si>
    <t>The first two rows (coloured light yellow) have been filled in as an example row to help you visualise what to do. DO NOT attempt to edit them. They do not contribute to any data or calculations in the form.</t>
  </si>
  <si>
    <r>
      <t xml:space="preserve">
1. Enter the building details.
</t>
    </r>
    <r>
      <rPr>
        <sz val="11"/>
        <rFont val="Verdana"/>
        <family val="2"/>
      </rPr>
      <t xml:space="preserve">For each building, please provide the UPRN, the name of the building, the fuel types in it (each on a new row), and the date the final grant-funded measure in your project was commissioned.
</t>
    </r>
    <r>
      <rPr>
        <b/>
        <sz val="11"/>
        <rFont val="Verdana"/>
        <family val="2"/>
      </rPr>
      <t xml:space="preserve">
2. Enter a year's worth of monthly baseline data.
</t>
    </r>
    <r>
      <rPr>
        <sz val="11"/>
        <rFont val="Verdana"/>
        <family val="2"/>
      </rPr>
      <t xml:space="preserve">Provide monthly data for each fuel type in each building. The baseline should reflect typical annual consumption before any grant-funded measures were implemented and should closely align with building operations in the 2025/26 reporting period, aside from the grant-funded scope of works. Ideally, use the 12 months immediately preceding the implementation of your project, unless that period was significantly affected by anomalies (e.g., COVID-19 restrictions), in which case select an alternative period. Enter the start and end dates for the baseline year, select the data source (e.g., meter readings, energy bills), and include any necessary context in the commentary boxes.
</t>
    </r>
    <r>
      <rPr>
        <b/>
        <sz val="11"/>
        <rFont val="Verdana"/>
        <family val="2"/>
      </rPr>
      <t xml:space="preserve">
3. Provide measured energy usage data for the financial year 2025-2026.
</t>
    </r>
    <r>
      <rPr>
        <sz val="11"/>
        <rFont val="Verdana"/>
        <family val="2"/>
      </rPr>
      <t xml:space="preserve">This should be provided for each fuel type in each building on a monthly basis from April 2025 to March 2026. We require data to span the financial year reporting period (i.e. April-March), no matter whether your project was completed in line with this time frame. If this is impossible, please enter the start and end dates for the data reporting period you do have and specify the context for us in the commentary box. 
Please specify where your data is sourced from using the drop-down. The commentary box can be used to explain the data and any anomalies you may be aware of. Any non-routine changes should be entered on tab 2. Input 0 for zero confirmed energy consumption. If energy consumption data is unavailable, atypical, or not applicable, leave the field blank and detail why in the commentary box.
</t>
    </r>
    <r>
      <rPr>
        <b/>
        <sz val="11"/>
        <rFont val="Verdana"/>
        <family val="2"/>
      </rPr>
      <t xml:space="preserve">* For all Heat Network projects: Enter your bespoke carbon factor
</t>
    </r>
    <r>
      <rPr>
        <sz val="11"/>
        <rFont val="Verdana"/>
        <family val="2"/>
      </rPr>
      <t>Any project that incorporates a heat network should enter the relevant bespoke carbon factor in the boxes at the top of this sheet (you may need to scroll to the right). It should be the same as what you confirmed to us in your final version of the project. Select the relevant fuel type when filling in your energy figures (bespoke fuel 1 or bespoke fuel 2).</t>
    </r>
  </si>
  <si>
    <t>Step 2. Input non-routine changes</t>
  </si>
  <si>
    <t>Any non-routine changes that might have a significant impact on the 2025-2026 energy figures in each building should be entered in this step. This includes structural changes, occupancy changes, any works unrelated to your grant-funded project, any changes to plant/equipment functionality, and any changes in use or operations. For the avoidance of doubt this does not include any changes relating to the intended carbon saving scope of your project and does not include variations in weather, unless extreme weather has caused a significant change in operations to cope (such as raising heating set points or running heating systems for longer hours). Normal weather variations are considered routine changes and are automatically accounted for in the degree day analysis conducted within this form.
The purpose is to help us understand any deviation in energy usage or carbon savings from what might be expected. It is part of good practice measurement and verification, and logging these changes will better pinpoint any necessary adjustments to allow for a fair evaluation of avoided carbon emissions. For example, if a new part of the building is added between the baseline and 25/56 reporting period, it may be necessary to adjust the baseline upwards to account for the additional energy demand from that section.
It is not expected that every building or fuel type will have a non-routine change, although it is possible.</t>
  </si>
  <si>
    <r>
      <t xml:space="preserve">1. Enter building and fuel type details
</t>
    </r>
    <r>
      <rPr>
        <sz val="11"/>
        <rFont val="Verdana"/>
        <family val="2"/>
      </rPr>
      <t xml:space="preserve">For each building affected by a non-routine change during 2025-2026, or by any ongoing changes occurring between the baseline and 2025-2026 reporting period, select the building name from the drop-down list. This list is populated based on your entries in the '1. Input Energy Data' tab, so please complete that section first. The building number will fill automatically. Select the fuel type impacted. For some changes, the impact may span multiple fuel types, in which case please enter the impact for each fuel on a new row. For example, a temporarily non-functional heat pump necessitating a temporary gas boiler will impact both electricity and gas consumption in the building and will require two lines.
</t>
    </r>
    <r>
      <rPr>
        <b/>
        <sz val="11"/>
        <rFont val="Verdana"/>
        <family val="2"/>
      </rPr>
      <t xml:space="preserve">
2. Enter dates affected by the change
</t>
    </r>
    <r>
      <rPr>
        <sz val="11"/>
        <rFont val="Verdana"/>
        <family val="2"/>
      </rPr>
      <t xml:space="preserve">Enter the start and (if relevant) the end date of the period of energy usage impacted. If the change is ongoing or permanent, leave the 'to' date field blank and specify it as permanent in the commentary box.
</t>
    </r>
    <r>
      <rPr>
        <b/>
        <sz val="11"/>
        <rFont val="Verdana"/>
        <family val="2"/>
      </rPr>
      <t xml:space="preserve">3. Select the type of change from the drop-down list. 
</t>
    </r>
    <r>
      <rPr>
        <sz val="11"/>
        <rFont val="Verdana"/>
        <family val="2"/>
      </rPr>
      <t>For any change type not on the list, select 'other' and describe it in the commentary box.</t>
    </r>
  </si>
  <si>
    <r>
      <t xml:space="preserve">4. Estimate the impact of the change on your energy usage for that fuel/building combination.
</t>
    </r>
    <r>
      <rPr>
        <sz val="11"/>
        <rFont val="Verdana"/>
        <family val="2"/>
      </rPr>
      <t xml:space="preserve">This does not need to be backed up by calculations or be very accurate. It is to help us understand the magnitude of the change.
</t>
    </r>
    <r>
      <rPr>
        <b/>
        <sz val="11"/>
        <rFont val="Verdana"/>
        <family val="2"/>
      </rPr>
      <t xml:space="preserve">5. Enter commentary
</t>
    </r>
    <r>
      <rPr>
        <sz val="11"/>
        <rFont val="Verdana"/>
        <family val="2"/>
      </rPr>
      <t xml:space="preserve">Please add some commentary to help us understand the nature of the change, whether it is temporary in nature, whether it is planned or unplanned, and (if relevant) any action taken to resolve an unwanted change. </t>
    </r>
  </si>
  <si>
    <t>Frequently Asked Questions</t>
  </si>
  <si>
    <r>
      <rPr>
        <b/>
        <sz val="11"/>
        <rFont val="Verdana"/>
        <family val="2"/>
      </rPr>
      <t xml:space="preserve">What information should we provide for projects or measures that are not commissioned/operational yet?
</t>
    </r>
    <r>
      <rPr>
        <sz val="11"/>
        <rFont val="Verdana"/>
        <family val="2"/>
      </rPr>
      <t xml:space="preserve">Please continue to provide energy readings for all buildings where measures were or are being installed with grant funding. For any buildings where measures are installed late, please specify the date that all measures were installed by and elaborate on this in the commentary box for that building. Please do not estimate or modify your actual usage figures – the purpose of these reports is to gather general data about the current status of the implementation of Salix's grant-funded projects.
</t>
    </r>
    <r>
      <rPr>
        <b/>
        <sz val="11"/>
        <rFont val="Verdana"/>
        <family val="2"/>
      </rPr>
      <t xml:space="preserve">We can’t provide energy usage data for the exact financial year time period (FY25/26) requested, what should we do?
</t>
    </r>
    <r>
      <rPr>
        <sz val="11"/>
        <rFont val="Verdana"/>
        <family val="2"/>
      </rPr>
      <t xml:space="preserve">We very much prefer data to be provided for the entirety of FY25/26, but where this is not possible, please enter in the data you have for that time period, so for example if you only have data from January to March 2026, please just enter the data for these months and leave the rest blank. Please indicate the context in the commentary box for that row to help us understand your data.
</t>
    </r>
    <r>
      <rPr>
        <b/>
        <sz val="11"/>
        <rFont val="Verdana"/>
        <family val="2"/>
      </rPr>
      <t xml:space="preserve">We already filled out the form last year, how does this one differ? Do I need to fill this one out? 
</t>
    </r>
    <r>
      <rPr>
        <sz val="11"/>
        <rFont val="Verdana"/>
        <family val="2"/>
      </rPr>
      <t xml:space="preserve">The form this year has been updated to include additional weather-compensation data for the recent year. You need to fill out this form with data from 2025-2026, in line with your commitment to provide three years of energy data post-completion.
</t>
    </r>
    <r>
      <rPr>
        <b/>
        <sz val="11"/>
        <rFont val="Verdana"/>
        <family val="2"/>
      </rPr>
      <t xml:space="preserve">We are not able to split out our data per building, due to a lack of building-specific data metering. How should we input our data?
</t>
    </r>
    <r>
      <rPr>
        <sz val="11"/>
        <rFont val="Verdana"/>
        <family val="2"/>
      </rPr>
      <t>In a situation where building-level data is not readily available, please enter your data split by site or a total output estimate (for when it can’t be split up at all). These are options at the bottom of the building drop-down selector list. When choosing any of these alternatives, please indicate this in the commentary.</t>
    </r>
  </si>
  <si>
    <r>
      <rPr>
        <b/>
        <sz val="11"/>
        <rFont val="Verdana"/>
        <family val="2"/>
      </rPr>
      <t xml:space="preserve">Our measured baseline figures differ from what we provided in our original application. What baseline figure should we provide?
</t>
    </r>
    <r>
      <rPr>
        <sz val="11"/>
        <rFont val="Verdana"/>
        <family val="2"/>
      </rPr>
      <t xml:space="preserve">Where possible, please provide the most accurate baseline figure, even if this differs from that submitted in your original application. Be sure to indicate which year this refers to, and please explain in the commentary why this figure differs from your original baseline figure.
</t>
    </r>
    <r>
      <rPr>
        <b/>
        <sz val="11"/>
        <rFont val="Verdana"/>
        <family val="2"/>
      </rPr>
      <t xml:space="preserve">The calculated avoided carbon emissions are different to what was listed on my original application form. Is that an issue? 
</t>
    </r>
    <r>
      <rPr>
        <sz val="11"/>
        <rFont val="Verdana"/>
        <family val="2"/>
      </rPr>
      <t xml:space="preserve">No. This also applies to any clients who do their own internal carbon tracking. As carbon factors are routinely updated each year, the figures may differ slightly. If the values are significantly different, please feel free to insert commentary in the boxes provide, or to email us any questions or request clarification.
</t>
    </r>
    <r>
      <rPr>
        <b/>
        <sz val="11"/>
        <rFont val="Verdana"/>
        <family val="2"/>
      </rPr>
      <t xml:space="preserve">Do we still need to enter data for fuels or energy types that have now been removed?
</t>
    </r>
    <r>
      <rPr>
        <sz val="11"/>
        <rFont val="Verdana"/>
        <family val="2"/>
      </rPr>
      <t xml:space="preserve">Yes. It is very important that data for any removed fuels is included in the form, in order for us to see what carbon emissions have now been entirely avoided. Please enter ‘0’ for energy usage in reporting periods for which they have been removed. Failure to do this will cause your avoided emissions to be under-reported.
</t>
    </r>
    <r>
      <rPr>
        <b/>
        <sz val="11"/>
        <rFont val="Verdana"/>
        <family val="2"/>
      </rPr>
      <t xml:space="preserve">We are concerned that the energy readings we supply you do not represent the extent of the savings that we expected or estimated. Will this negatively affect our position in regards to future schemes run by Salix? 
</t>
    </r>
    <r>
      <rPr>
        <sz val="11"/>
        <rFont val="Verdana"/>
        <family val="2"/>
      </rPr>
      <t xml:space="preserve">The purpose of collecting these carbon reports is to help us monitor the scheme’s effectiveness and to look for ways in which it could be improved. Therefore, it is important for us to know the accurate figures for energy consumption. This will help us better understand what support and guidance to offer. </t>
    </r>
  </si>
  <si>
    <r>
      <t xml:space="preserve">We missed the deadline for returning our ACR, do you still want us to submit it?
</t>
    </r>
    <r>
      <rPr>
        <sz val="11"/>
        <rFont val="Verdana"/>
        <family val="2"/>
      </rPr>
      <t xml:space="preserve">Yes, please submit it anyway as there is a possibility we can include it in our reporting, and may preclude us needing to follow our escalation process.
</t>
    </r>
    <r>
      <rPr>
        <b/>
        <sz val="11"/>
        <rFont val="Verdana"/>
        <family val="2"/>
      </rPr>
      <t xml:space="preserve">How can we make Salix aware of the issues that have led to us reporting lower-than-expected savings?
</t>
    </r>
    <r>
      <rPr>
        <sz val="11"/>
        <rFont val="Verdana"/>
        <family val="2"/>
      </rPr>
      <t xml:space="preserve">If you experience issues which may affect the operational use of your equipment post-installation please contact your Salix Relationship Manager, as we may be able to provide support or guidance on the issue. This will also provide useful information that can assist the development of future schemes. With regards the annual carbon reporting, any impacts on your energy figures outside of normal use should be recorded on tab 2: Non-Routine Changes. For any reason not on the list, please enter it in the commentary box.
</t>
    </r>
    <r>
      <rPr>
        <b/>
        <sz val="11"/>
        <rFont val="Verdana"/>
        <family val="2"/>
      </rPr>
      <t xml:space="preserve">
We have multiple grant-funded projects. Can we put all their data together on one form?
</t>
    </r>
    <r>
      <rPr>
        <sz val="11"/>
        <rFont val="Verdana"/>
        <family val="2"/>
      </rPr>
      <t xml:space="preserve">Please enter the details for each of your projects on a different form. This assists us in reporting accurately. We request one form per submission ID.
</t>
    </r>
    <r>
      <rPr>
        <b/>
        <sz val="11"/>
        <rFont val="Verdana"/>
        <family val="2"/>
      </rPr>
      <t xml:space="preserve">
Who can I contact if I have any questions? 
</t>
    </r>
    <r>
      <rPr>
        <sz val="11"/>
        <rFont val="Verdana"/>
        <family val="2"/>
      </rPr>
      <t>Please email reporting@salixfinance.co.uk for any further queries about this carbon reporting exercise and we can provide clarification.</t>
    </r>
  </si>
  <si>
    <t>Definitions</t>
  </si>
  <si>
    <t>Avoided emissions</t>
  </si>
  <si>
    <r>
      <t>The amount of emissions that the specified interventions/measures have 'saved' due to their installation. The term avoided emissions is a more precise term for 'carbon savings' used in measurement and verification, specifying that the calculation involves emissions avoided from a baseline adjusted to the conditions of the reporting period (in this case 25/26) i.e. comparing what you actually used in the reporting period to what you would have used in the reporting period if you had not done the project. This accounts for routine weather changes (see 'degree-days' below) and 'non-routine changes' to site (see below). The emissions are normally measured in tonnes of carbon dioxide equivalent emissions (tCO</t>
    </r>
    <r>
      <rPr>
        <vertAlign val="subscript"/>
        <sz val="11"/>
        <rFont val="Verdana"/>
        <family val="2"/>
      </rPr>
      <t>2</t>
    </r>
    <r>
      <rPr>
        <sz val="11"/>
        <rFont val="Verdana"/>
        <family val="2"/>
      </rPr>
      <t>e), which is equivalent to the global warming potential of a tonne of emitted carbon dioxide.</t>
    </r>
  </si>
  <si>
    <t>Baseline energy usage</t>
  </si>
  <si>
    <t>An energy dataset that represents the normal energy usage of a site before any changes are implemented. This period should have little or no atypical events that cause unusual energy use or patterns and should be as relevant as possible to building operations in the 2025/26 reporting period, aside from the implemented changed.</t>
  </si>
  <si>
    <t>Degree-day</t>
  </si>
  <si>
    <t>Degree days help account for the impact of external temperature on energy use. Heating degree days (HDD) measure how much and for how long the outside temperature falls below a chosen base temperature-the point above which heating isn't needed. Cooling degree days (CDD) work in reverse, measuring temperatures above a base where cooling becomes necessary. In energy reporting, degree days help normalise temperature differences between the baseline and reporting periods. For example, if the 2025/56 reporting period is colder than the baseline, heating energy use in the baseline can be adjusted upward for a fair, like-for-like comparison. This adjustment is a key part of Measurement &amp; Verification (M&amp;V) good practice, allowing you to estimate what energy would have been used under current conditions-essential for accurately calculating avoided energy use and emissions.</t>
  </si>
  <si>
    <t>Direct Carbon</t>
  </si>
  <si>
    <t xml:space="preserve">Previously referred to as non-traded carbon, carbon emissions resulting from combustion of fossil fuels either within an organisation’s site boundary or, where heating is provided by district heating, from an off-site energy centre. </t>
  </si>
  <si>
    <t>Indirect Carbon</t>
  </si>
  <si>
    <t xml:space="preserve">Previously referred to as traded carbon, carbon emissions resulting from power generation off-site by another organisation. For the vast majority of public sector organisations this will primarily be carbon emissions arising from grid electricity use. </t>
  </si>
  <si>
    <t>Non-routine changes</t>
  </si>
  <si>
    <t>Changes to building operations, equipment, and structure (outside of the scope of the carbon saving project) that significantly affect energy usage are called non-routine changes as they are not part of a normal, recurring (routine) process. As part of measurement and verification good practice, these should be logged in order to account for any significant changes to energy use beyond baseline levels.</t>
  </si>
  <si>
    <t>On-site generation</t>
  </si>
  <si>
    <t>Electricity generated on-site using technologies, such as solar PV or combined heat and power (CHP), can reduce reliance on the national grid by producing energy locally. As these systems can  affect metered energy consumption (electricity primarily, but also gas in the case of CHP), they should be recorded in the form using the dropdown menu if they influence either your baseline consumption or your consumption during the reporting period (FY 25/26). Please note, on-site generation should only be referenced if the measures (e.g. Solar PV and CHP), were implemented outside the scope of the grant funding.</t>
  </si>
  <si>
    <t>UPRN</t>
  </si>
  <si>
    <t>Unique Property Reference Number. This is up to 12 digits in length. https://www.findmyaddress.co.uk/ may help.</t>
  </si>
  <si>
    <r>
      <t xml:space="preserve">Avoid pasting data into cells, or </t>
    </r>
    <r>
      <rPr>
        <b/>
        <i/>
        <sz val="11"/>
        <rFont val="Verdana"/>
        <family val="2"/>
      </rPr>
      <t>always paste 'as values</t>
    </r>
    <r>
      <rPr>
        <i/>
        <sz val="11"/>
        <rFont val="Verdana"/>
        <family val="2"/>
      </rPr>
      <t xml:space="preserve">', ensuring you are not pasting source formatting. Where the cells are formatted with dropdown lists, please use the dropdown. Please avoid using special characters.
</t>
    </r>
    <r>
      <rPr>
        <b/>
        <i/>
        <sz val="11"/>
        <rFont val="Verdana"/>
        <family val="2"/>
      </rPr>
      <t>Please do not cut and paste (Ctrl-X)</t>
    </r>
    <r>
      <rPr>
        <i/>
        <sz val="11"/>
        <rFont val="Verdana"/>
        <family val="2"/>
      </rPr>
      <t xml:space="preserve"> anywhere on this form as this will break the formulas.</t>
    </r>
  </si>
  <si>
    <t>2025
2026</t>
  </si>
  <si>
    <t>Annual Carbon Report</t>
  </si>
  <si>
    <t>v4.0</t>
  </si>
  <si>
    <t>Complete the tables below by entering energy readings for all buildings in which measures were installed as part of your grant. This current report is for grant recipients from PSDS Phases 3a, 3b, and 3c-Single Year, and SPSHDF Phase 1.</t>
  </si>
  <si>
    <t>Submission ID</t>
  </si>
  <si>
    <t>Grant Recipient Organisation</t>
  </si>
  <si>
    <t>ACR submission date</t>
  </si>
  <si>
    <t>Region</t>
  </si>
  <si>
    <t>Do you have an M&amp;V plan?</t>
  </si>
  <si>
    <t>Do you have half-hourly data?</t>
  </si>
  <si>
    <r>
      <t xml:space="preserve">Person Responsible for this ACR
</t>
    </r>
    <r>
      <rPr>
        <b/>
        <sz val="8"/>
        <color rgb="FFF4FFF5"/>
        <rFont val="Verdana"/>
        <family val="2"/>
      </rPr>
      <t>(This should be a representative from the Grant Recipient Organisation)</t>
    </r>
  </si>
  <si>
    <r>
      <t>Calculated Total Avoided Emissions (tCO</t>
    </r>
    <r>
      <rPr>
        <b/>
        <vertAlign val="subscript"/>
        <sz val="11"/>
        <color rgb="FFF4FFF5"/>
        <rFont val="Verdana"/>
        <family val="2"/>
      </rPr>
      <t>2</t>
    </r>
    <r>
      <rPr>
        <b/>
        <sz val="11"/>
        <color rgb="FFF4FFF5"/>
        <rFont val="Verdana"/>
        <family val="2"/>
      </rPr>
      <t>e)</t>
    </r>
  </si>
  <si>
    <t>Bespoke Carbon Factor 1 (kg/kWh)</t>
  </si>
  <si>
    <t>Bespoke Carbon Factor 2 (kg/kWh)</t>
  </si>
  <si>
    <t>Name</t>
  </si>
  <si>
    <t>Role</t>
  </si>
  <si>
    <r>
      <t xml:space="preserve">• Each fuel type for each building should be entered in a new row. In this way, a single building may span multiple rows.
• The first two rows below have been laid out as an example. Please do not overwrite them.
• Please scroll down through the drop down in the building number to select between building number, site number and/or entire site, depending on the data you can source. 
</t>
    </r>
    <r>
      <rPr>
        <sz val="10"/>
        <rFont val="Verdana"/>
        <family val="2"/>
      </rPr>
      <t xml:space="preserve">• </t>
    </r>
    <r>
      <rPr>
        <b/>
        <sz val="10"/>
        <color rgb="FFC00000"/>
        <rFont val="Verdana"/>
        <family val="2"/>
      </rPr>
      <t xml:space="preserve">Please ensure you include all removed fuels as well (e.g. gas, oil, etc). </t>
    </r>
    <r>
      <rPr>
        <sz val="10"/>
        <color theme="1"/>
        <rFont val="Verdana"/>
        <family val="2"/>
      </rPr>
      <t>Otherwise, it will look like you're saving a lot less carbon than you actually are.</t>
    </r>
  </si>
  <si>
    <t>• Your baseline energy usage should be the standard annual amount of energy used at a normal occupancy rate, prior to the implementation of any grant-funded measures. It should not be a year heavily impacted by Covid restrictions.
• Input 0 for zero confirmed energy consumption. If energy consumption data is unavailable, atypical, or not applicable, leave the field blank and note the reasoning in the commentary box.</t>
  </si>
  <si>
    <t>Energy Baseline</t>
  </si>
  <si>
    <t>Energy Usage 2025-2026</t>
  </si>
  <si>
    <t>Building number</t>
  </si>
  <si>
    <t>Building Name</t>
  </si>
  <si>
    <t>Building type</t>
  </si>
  <si>
    <t>Fuel/energy type</t>
  </si>
  <si>
    <t>On-site Generation Impact</t>
  </si>
  <si>
    <t>Date all measures commissioned by</t>
  </si>
  <si>
    <t>Baseline year Start date</t>
  </si>
  <si>
    <t>Baseline year End date</t>
  </si>
  <si>
    <t>Month 1 Energy usage (kWh)</t>
  </si>
  <si>
    <t>Month 2 Energy usage (kWh)</t>
  </si>
  <si>
    <t>Month 3 Energy usage (kWh)</t>
  </si>
  <si>
    <t>Month 4 Energy usage (kWh)</t>
  </si>
  <si>
    <t>Month 5 Energy usage (kWh)</t>
  </si>
  <si>
    <t>Month 6 Energy usage (kWh)</t>
  </si>
  <si>
    <t>Month 7 Energy usage (kWh)</t>
  </si>
  <si>
    <t>Month 8 Energy usage (kWh)</t>
  </si>
  <si>
    <t>Month 9 Energy usage (kWh)</t>
  </si>
  <si>
    <t>Month 10 Energy usage (kWh)</t>
  </si>
  <si>
    <t>Month 11 Energy usage (kWh)</t>
  </si>
  <si>
    <t>Month 12 Energy usage (kWh)</t>
  </si>
  <si>
    <t>Data source</t>
  </si>
  <si>
    <t>Fuel cost (baseline, p/kWh)</t>
  </si>
  <si>
    <t>Commentary</t>
  </si>
  <si>
    <t>25-26 year Start date</t>
  </si>
  <si>
    <t>25-26 year End date</t>
  </si>
  <si>
    <t>April Energy usage (kWh)</t>
  </si>
  <si>
    <t>May Energy usage (kWh)</t>
  </si>
  <si>
    <t>June Energy usage (kWh)</t>
  </si>
  <si>
    <t>July Energy usage (kWh)</t>
  </si>
  <si>
    <t>August Energy usage (kWh)</t>
  </si>
  <si>
    <t>September Energy usage (kWh)</t>
  </si>
  <si>
    <t>October Energy usage (kWh)</t>
  </si>
  <si>
    <t>November Energy usage (kWh)</t>
  </si>
  <si>
    <t>December Energy usage (kWh)</t>
  </si>
  <si>
    <t>January Energy usage (kWh)</t>
  </si>
  <si>
    <t>February Energy usage (kWh)</t>
  </si>
  <si>
    <t>March Energy usage (kWh)</t>
  </si>
  <si>
    <t>Calculated energy change from projected baseline (kWh/yr)</t>
  </si>
  <si>
    <r>
      <t>Calculated avoided emissions (tCO</t>
    </r>
    <r>
      <rPr>
        <b/>
        <vertAlign val="subscript"/>
        <sz val="10"/>
        <color rgb="FFF4FFF5"/>
        <rFont val="Verdana"/>
        <family val="2"/>
      </rPr>
      <t>2</t>
    </r>
    <r>
      <rPr>
        <b/>
        <sz val="10"/>
        <color rgb="FFF4FFF5"/>
        <rFont val="Verdana"/>
        <family val="2"/>
      </rPr>
      <t>e/yr)</t>
    </r>
  </si>
  <si>
    <t>Fuel cost (current, p/kWh)</t>
  </si>
  <si>
    <t>Example Building 1</t>
  </si>
  <si>
    <t>Example building name</t>
  </si>
  <si>
    <t>Other</t>
  </si>
  <si>
    <t>Fuel oil</t>
  </si>
  <si>
    <t>Affected by CHP</t>
  </si>
  <si>
    <t>North West</t>
  </si>
  <si>
    <t>Energy Bills</t>
  </si>
  <si>
    <t>Example commentary</t>
  </si>
  <si>
    <t>Example commentary.</t>
  </si>
  <si>
    <t>Electricity</t>
  </si>
  <si>
    <t>Not Affected</t>
  </si>
  <si>
    <t>Meter Reading</t>
  </si>
  <si>
    <t>East Midlands</t>
  </si>
  <si>
    <r>
      <t>Average grid factors (HM Treasury Greenbook)</t>
    </r>
    <r>
      <rPr>
        <vertAlign val="subscript"/>
        <sz val="14"/>
        <color theme="1"/>
        <rFont val="Aptos Narrow"/>
        <family val="2"/>
        <scheme val="minor"/>
      </rPr>
      <t>2</t>
    </r>
  </si>
  <si>
    <t>Last updated Nov 2023</t>
  </si>
  <si>
    <t>CO2e methodology</t>
  </si>
  <si>
    <t>Gas</t>
  </si>
  <si>
    <t>Gas Oil</t>
  </si>
  <si>
    <t>Burning Oil</t>
  </si>
  <si>
    <t>Coal</t>
  </si>
  <si>
    <t>LPG</t>
  </si>
  <si>
    <t>Bespoke Energy Source 1</t>
  </si>
  <si>
    <t>Fuel Oil</t>
  </si>
  <si>
    <t>Bespoke Energy Source 2</t>
  </si>
  <si>
    <t>Wood pellets</t>
  </si>
  <si>
    <t>Wood chips</t>
  </si>
  <si>
    <r>
      <t xml:space="preserve">Avoid pasting data into cells, or </t>
    </r>
    <r>
      <rPr>
        <b/>
        <i/>
        <sz val="11"/>
        <rFont val="Verdana"/>
        <family val="2"/>
      </rPr>
      <t>always paste 'as values</t>
    </r>
    <r>
      <rPr>
        <i/>
        <sz val="11"/>
        <rFont val="Verdana"/>
        <family val="2"/>
      </rPr>
      <t>', ensuring you are not pasting source formatting. Where the cells are formatted with dropdown lists, please use the dropdown. Please avoid using special characters.</t>
    </r>
  </si>
  <si>
    <t>For any buildings where non-routine changes have occurred that will have affected 2025-2026 energy data relative to your expected baseline conditions, please enter these details in the table below.</t>
  </si>
  <si>
    <r>
      <t xml:space="preserve">• For each building affected, select the building from the drop-down. 
• Please ensure that each fuel impacted by each change has its own row.
• Where there are multiple changes for a single building, these should be entered on separate rows.
• The estimated impact on energy usage should be positive (if it acts to increase usage for that fuel), or negative for vice versa.
• Remember that for </t>
    </r>
    <r>
      <rPr>
        <sz val="10"/>
        <color rgb="FFC00000"/>
        <rFont val="Verdana"/>
        <family val="2"/>
      </rPr>
      <t>any change impacting your heating</t>
    </r>
    <r>
      <rPr>
        <sz val="10"/>
        <color theme="1"/>
        <rFont val="Verdana"/>
        <family val="2"/>
      </rPr>
      <t xml:space="preserve">, you should record it against your </t>
    </r>
    <r>
      <rPr>
        <sz val="10"/>
        <color rgb="FFC00000"/>
        <rFont val="Verdana"/>
        <family val="2"/>
      </rPr>
      <t>original heating fuel</t>
    </r>
    <r>
      <rPr>
        <sz val="10"/>
        <color theme="1"/>
        <rFont val="Verdana"/>
        <family val="2"/>
      </rPr>
      <t xml:space="preserve"> (fossil fuel)</t>
    </r>
  </si>
  <si>
    <t>Building name</t>
  </si>
  <si>
    <t>Building Number</t>
  </si>
  <si>
    <t>From</t>
  </si>
  <si>
    <t>To</t>
  </si>
  <si>
    <t>Non-routine change (select)</t>
  </si>
  <si>
    <t>% Impact on energy usage (estimated)</t>
  </si>
  <si>
    <t>Building 1</t>
  </si>
  <si>
    <t>Occupancy/usage change</t>
  </si>
  <si>
    <t>Working from home one day a week introduced.</t>
  </si>
  <si>
    <t>Degree day for baseline Month number from start date (do not change headings)</t>
  </si>
  <si>
    <t>Degree day for 24-25 month number from start date (do not change headings)</t>
  </si>
  <si>
    <t>Monthly avoided kWhs</t>
  </si>
  <si>
    <t>Quality Metrics</t>
  </si>
  <si>
    <t>Building</t>
  </si>
  <si>
    <t>Type</t>
  </si>
  <si>
    <t>Fuel</t>
  </si>
  <si>
    <t>1</t>
  </si>
  <si>
    <t>2</t>
  </si>
  <si>
    <t>3</t>
  </si>
  <si>
    <t>4</t>
  </si>
  <si>
    <t>5</t>
  </si>
  <si>
    <t>6</t>
  </si>
  <si>
    <t>7</t>
  </si>
  <si>
    <t>8</t>
  </si>
  <si>
    <t>9</t>
  </si>
  <si>
    <t>10</t>
  </si>
  <si>
    <t>11</t>
  </si>
  <si>
    <t>12</t>
  </si>
  <si>
    <t>Slope</t>
  </si>
  <si>
    <t>Intercept</t>
  </si>
  <si>
    <r>
      <t>R</t>
    </r>
    <r>
      <rPr>
        <vertAlign val="superscript"/>
        <sz val="11"/>
        <color theme="1"/>
        <rFont val="Aptos Narrow"/>
        <family val="2"/>
        <scheme val="minor"/>
      </rPr>
      <t>2</t>
    </r>
  </si>
  <si>
    <t>13</t>
  </si>
  <si>
    <t>14</t>
  </si>
  <si>
    <t>15</t>
  </si>
  <si>
    <t>16</t>
  </si>
  <si>
    <t>17</t>
  </si>
  <si>
    <t>18</t>
  </si>
  <si>
    <t>19</t>
  </si>
  <si>
    <t>20</t>
  </si>
  <si>
    <t>21</t>
  </si>
  <si>
    <t>22</t>
  </si>
  <si>
    <t>23</t>
  </si>
  <si>
    <t>24</t>
  </si>
  <si>
    <t>Month 1 avoided kWh</t>
  </si>
  <si>
    <t>Month 2 avoided kWh</t>
  </si>
  <si>
    <t>Month 3</t>
  </si>
  <si>
    <t>Month 4</t>
  </si>
  <si>
    <t>Month 5</t>
  </si>
  <si>
    <t>Month 6</t>
  </si>
  <si>
    <t>Month 7</t>
  </si>
  <si>
    <t>Month 8</t>
  </si>
  <si>
    <t>Month 9</t>
  </si>
  <si>
    <t>Month 10</t>
  </si>
  <si>
    <t>Month 11</t>
  </si>
  <si>
    <t>Month 12</t>
  </si>
  <si>
    <t>Adjusted R2</t>
  </si>
  <si>
    <t>Absolute Uncertainty</t>
  </si>
  <si>
    <t>Relative Uncertainty</t>
  </si>
  <si>
    <t>Number of Periods (Baseline)</t>
  </si>
  <si>
    <t>Number of Periods (Reporting)</t>
  </si>
  <si>
    <t>Data Quality</t>
  </si>
  <si>
    <t>Building Data:</t>
  </si>
  <si>
    <t>NRC1 row number</t>
  </si>
  <si>
    <t>NRC2 row number</t>
  </si>
  <si>
    <t>NRC3 row number</t>
  </si>
  <si>
    <t>East Midlands airport (1.33W,52.83N)</t>
  </si>
  <si>
    <t>Norwich airport (1.30E,52.63N)</t>
  </si>
  <si>
    <t>Heathrow airport (0.45W,51.48N)</t>
  </si>
  <si>
    <t>Newcastle airport (1.69W,55.04N)</t>
  </si>
  <si>
    <t>Manchester Airport (2.27W,53.35N)</t>
  </si>
  <si>
    <t>Gatwick airport (0.19W,51.15N)</t>
  </si>
  <si>
    <t>Bristol airport (2.72W,51.38N)</t>
  </si>
  <si>
    <t>Birmingham Airport (1.76W,52.46N)</t>
  </si>
  <si>
    <t>Leeds Bradford airport (1.67W,53.86N)</t>
  </si>
  <si>
    <t>Edinburgh Airport (3.35W,55.95N)</t>
  </si>
  <si>
    <t>Calculated England average</t>
  </si>
  <si>
    <t>EGNX</t>
  </si>
  <si>
    <t>EGSH</t>
  </si>
  <si>
    <t>EGLL</t>
  </si>
  <si>
    <t>EGNT</t>
  </si>
  <si>
    <t>EGCC</t>
  </si>
  <si>
    <t>EGKK</t>
  </si>
  <si>
    <t>EGGD</t>
  </si>
  <si>
    <t>EGBB</t>
  </si>
  <si>
    <t>EGNM</t>
  </si>
  <si>
    <t>EGPH</t>
  </si>
  <si>
    <t>Calculated England Average</t>
  </si>
  <si>
    <t>Month</t>
  </si>
  <si>
    <t>East of England</t>
  </si>
  <si>
    <t>Greater London</t>
  </si>
  <si>
    <t>North East</t>
  </si>
  <si>
    <t>South East</t>
  </si>
  <si>
    <t>South West</t>
  </si>
  <si>
    <t>West Midlands</t>
  </si>
  <si>
    <t>Yorkshire and the Humber</t>
  </si>
  <si>
    <t>Scotland</t>
  </si>
  <si>
    <t>Multiple (England)</t>
  </si>
  <si>
    <t>Data checks →</t>
  </si>
  <si>
    <t>Instructions to check →</t>
  </si>
  <si>
    <t>Each building selected in col C on Step 1 should have data entered. No data = either enter data or delete building.</t>
  </si>
  <si>
    <t>There should be fossil fuel data entered (both baseline and reporting). Reporting year usage can be all 0 if fully removed.</t>
  </si>
  <si>
    <r>
      <rPr>
        <sz val="8"/>
        <color rgb="FFC00000"/>
        <rFont val="Verdana"/>
        <family val="2"/>
      </rPr>
      <t>Ignore this check for Scotland fabric-only projects.</t>
    </r>
    <r>
      <rPr>
        <sz val="8"/>
        <color theme="1"/>
        <rFont val="Verdana"/>
        <family val="2"/>
      </rPr>
      <t xml:space="preserve">
There should be clean fuel data entered (both baseline and reporting).</t>
    </r>
  </si>
  <si>
    <r>
      <t xml:space="preserve">There should be baseline data for each entered building.
</t>
    </r>
    <r>
      <rPr>
        <sz val="8"/>
        <color rgb="FFC00000"/>
        <rFont val="Verdana"/>
        <family val="2"/>
      </rPr>
      <t>This check can be ignored PV generation lines (negative kWh reporting values)</t>
    </r>
  </si>
  <si>
    <r>
      <t xml:space="preserve">Each building should have 12 months of baseline data for each fuel. </t>
    </r>
    <r>
      <rPr>
        <sz val="8"/>
        <color rgb="FFC00000"/>
        <rFont val="Verdana"/>
        <family val="2"/>
      </rPr>
      <t>This check can be ignored for PV generation lines (negative kWh reporting values)</t>
    </r>
  </si>
  <si>
    <t>Energy data will ideally be monthly (to allow weather compensation). Go back to GR and request monthly data.</t>
  </si>
  <si>
    <t>There should be reporting year data for each entered building.</t>
  </si>
  <si>
    <t>Each building should have 12 months of reporting data for each fuel.</t>
  </si>
  <si>
    <t>Check that a carbon factor has been entered in Step 1 S11/T11 for each bespoke energy source (1 or 2) present.</t>
  </si>
  <si>
    <t>The date range for each of the baseline and reporting periods should be within 1st Apr 2018 to 31 July 2026 as that’s what we have degree day data for. Dates need to be specified (no blanks).</t>
  </si>
  <si>
    <t>Ensure all columns to the left are green. If this col still fails after that, check:
- Formatting of kWh entries (no spaces or punctuation)
- A region is entered (either at the top or per-building if multiple)
- Building type is entered</t>
  </si>
  <si>
    <t>If NRCs entered, please check on Step 2:
- The % change makes sense according to the commentary (esp +/-)
- Where relevant, NRCs may need to apply to current and removed fuels - check comentary</t>
  </si>
  <si>
    <t>Buildings List</t>
  </si>
  <si>
    <t>Name pull</t>
  </si>
  <si>
    <t>Data entered? (building, y=1/n=0)</t>
  </si>
  <si>
    <t>Fossil fuel? (building, y/n)</t>
  </si>
  <si>
    <t>Clean fuel? (building, y/n)</t>
  </si>
  <si>
    <t>Baselines present? (building, y/n)</t>
  </si>
  <si>
    <t>Full baseline periods? (building, y/n)</t>
  </si>
  <si>
    <t>Yearly baseline entered? (building, y/n)</t>
  </si>
  <si>
    <t>Reporting present? (building, y/n)</t>
  </si>
  <si>
    <t>Full reporting periods? (building, y/n)</t>
  </si>
  <si>
    <t>Yearly reporting entered? (building, y/n)</t>
  </si>
  <si>
    <t>Bespoke CF? (sheet, y/n)</t>
  </si>
  <si>
    <t>Dates in range? (building, y/n)</t>
  </si>
  <si>
    <t>Carbon calculations work? (building, y/n)</t>
  </si>
  <si>
    <t>NRC? (building, y/n)</t>
  </si>
  <si>
    <t>Fuels</t>
  </si>
  <si>
    <t>M&amp;V/HHD</t>
  </si>
  <si>
    <t>Energy data source</t>
  </si>
  <si>
    <t>Non-routine adjustments</t>
  </si>
  <si>
    <t>Site Types</t>
  </si>
  <si>
    <t>Building Types</t>
  </si>
  <si>
    <t>Building Types (trimmed)</t>
  </si>
  <si>
    <t>Yes - I will send this to Salix</t>
  </si>
  <si>
    <t>Energy Bills - Actual</t>
  </si>
  <si>
    <t>Equipment non-functional</t>
  </si>
  <si>
    <t>Café</t>
  </si>
  <si>
    <t>Canteen</t>
  </si>
  <si>
    <t>Building 2</t>
  </si>
  <si>
    <t>No</t>
  </si>
  <si>
    <t>Energy Bills - Estimated</t>
  </si>
  <si>
    <t>Floor area (heated) change</t>
  </si>
  <si>
    <t>Club (not sports)</t>
  </si>
  <si>
    <t xml:space="preserve">Court house </t>
  </si>
  <si>
    <t>Building 3</t>
  </si>
  <si>
    <t>Energy Bills - Partially Estimated</t>
  </si>
  <si>
    <t>Cold store</t>
  </si>
  <si>
    <t>Emergency services</t>
  </si>
  <si>
    <t>Building 4</t>
  </si>
  <si>
    <t>Meter Readings</t>
  </si>
  <si>
    <t>Operating hours change</t>
  </si>
  <si>
    <t>Community centre</t>
  </si>
  <si>
    <t>Entertainment hall</t>
  </si>
  <si>
    <t>Building 5</t>
  </si>
  <si>
    <t>Burning oil</t>
  </si>
  <si>
    <t>Half Hourly Data</t>
  </si>
  <si>
    <t>PSDS-project plant or equipment changes</t>
  </si>
  <si>
    <t>Court buildings</t>
  </si>
  <si>
    <t>Fire station</t>
  </si>
  <si>
    <t>Building 6</t>
  </si>
  <si>
    <t>Other (specify in commentary)</t>
  </si>
  <si>
    <t>Set point temperature change</t>
  </si>
  <si>
    <t>Fire + Ambulance station</t>
  </si>
  <si>
    <t>Halls of residence</t>
  </si>
  <si>
    <t>Building 7</t>
  </si>
  <si>
    <t>Site closure or disposal</t>
  </si>
  <si>
    <t>Health centre</t>
  </si>
  <si>
    <t>Health centres and clinics</t>
  </si>
  <si>
    <t>Building 8</t>
  </si>
  <si>
    <t>Gas oil</t>
  </si>
  <si>
    <t>Unrelated works - additional improvements</t>
  </si>
  <si>
    <t>Hospital</t>
  </si>
  <si>
    <t>Building 9</t>
  </si>
  <si>
    <t>Unrelated works - maintenance or repair</t>
  </si>
  <si>
    <t>Large distribution warehouse</t>
  </si>
  <si>
    <t>Laboratory</t>
  </si>
  <si>
    <t>Building 10</t>
  </si>
  <si>
    <t>Leisure centre (with swimming)</t>
  </si>
  <si>
    <t>Leisure centre</t>
  </si>
  <si>
    <t>Building 11</t>
  </si>
  <si>
    <t>Leisure centre (without swimming)</t>
  </si>
  <si>
    <t>Library</t>
  </si>
  <si>
    <t>Building 12</t>
  </si>
  <si>
    <t>MOD Accommodation</t>
  </si>
  <si>
    <t xml:space="preserve">Military base </t>
  </si>
  <si>
    <t>Building 13</t>
  </si>
  <si>
    <t>MOD Offices</t>
  </si>
  <si>
    <t>Museum</t>
  </si>
  <si>
    <t>Building 14</t>
  </si>
  <si>
    <t>MOD Storage</t>
  </si>
  <si>
    <t>Nursing residential homes and hostels</t>
  </si>
  <si>
    <t>Building 15</t>
  </si>
  <si>
    <t>Museum, Gallery, Library</t>
  </si>
  <si>
    <t>Offices</t>
  </si>
  <si>
    <t>Building 16</t>
  </si>
  <si>
    <t>SY</t>
  </si>
  <si>
    <t>SY reporting</t>
  </si>
  <si>
    <t>Nursery</t>
  </si>
  <si>
    <t>Official service residence</t>
  </si>
  <si>
    <t>Building 17</t>
  </si>
  <si>
    <t>phase 1</t>
  </si>
  <si>
    <t>2021/22</t>
  </si>
  <si>
    <t>2022/23</t>
  </si>
  <si>
    <t>Nursing home</t>
  </si>
  <si>
    <t>Building 18</t>
  </si>
  <si>
    <t>phase 2</t>
  </si>
  <si>
    <t>2021 early</t>
  </si>
  <si>
    <t>Offices (public sector)</t>
  </si>
  <si>
    <t>Parking buildings</t>
  </si>
  <si>
    <t>Building 19</t>
  </si>
  <si>
    <t>phase 3a</t>
  </si>
  <si>
    <t>2023/24</t>
  </si>
  <si>
    <t>Police station</t>
  </si>
  <si>
    <t xml:space="preserve">Police station </t>
  </si>
  <si>
    <t>Building 20</t>
  </si>
  <si>
    <t>Phase 3b</t>
  </si>
  <si>
    <t>2024/25</t>
  </si>
  <si>
    <t>Prison</t>
  </si>
  <si>
    <t>Pre-school facility</t>
  </si>
  <si>
    <t>Building 21</t>
  </si>
  <si>
    <t>Phase 3c</t>
  </si>
  <si>
    <t>2025/26</t>
  </si>
  <si>
    <t>State primary</t>
  </si>
  <si>
    <t>Primary school</t>
  </si>
  <si>
    <t>Building 22</t>
  </si>
  <si>
    <t>State secondary</t>
  </si>
  <si>
    <t xml:space="preserve">Prison </t>
  </si>
  <si>
    <t>Building 23</t>
  </si>
  <si>
    <t>Store</t>
  </si>
  <si>
    <t>Secondary school</t>
  </si>
  <si>
    <t>Building 24</t>
  </si>
  <si>
    <t>Theatre, Concert hall, Cinema</t>
  </si>
  <si>
    <t>Sixth form college</t>
  </si>
  <si>
    <t>Building 25</t>
  </si>
  <si>
    <t>University Non-residential building</t>
  </si>
  <si>
    <t>Special school</t>
  </si>
  <si>
    <t>Building 26</t>
  </si>
  <si>
    <t>University Residential building</t>
  </si>
  <si>
    <t>Sports ground</t>
  </si>
  <si>
    <t>Building 27</t>
  </si>
  <si>
    <t>Warehouse</t>
  </si>
  <si>
    <t>Storage depot</t>
  </si>
  <si>
    <t>Building 28</t>
  </si>
  <si>
    <t>Workshop</t>
  </si>
  <si>
    <t>Town hall</t>
  </si>
  <si>
    <t>Building 29</t>
  </si>
  <si>
    <t>University</t>
  </si>
  <si>
    <t>Building 30</t>
  </si>
  <si>
    <t>Building 31</t>
  </si>
  <si>
    <t>Building 32</t>
  </si>
  <si>
    <t>Building 33</t>
  </si>
  <si>
    <t>Building 34</t>
  </si>
  <si>
    <t>Building 35</t>
  </si>
  <si>
    <t>Building 36</t>
  </si>
  <si>
    <t>Building 37</t>
  </si>
  <si>
    <t>Building 38</t>
  </si>
  <si>
    <t>Building 39</t>
  </si>
  <si>
    <t>Building 40</t>
  </si>
  <si>
    <t>Site 1</t>
  </si>
  <si>
    <t>Site 2</t>
  </si>
  <si>
    <t>Site 3</t>
  </si>
  <si>
    <t>Site 4</t>
  </si>
  <si>
    <t>Site 5</t>
  </si>
  <si>
    <t>Site 6</t>
  </si>
  <si>
    <t>Site 7</t>
  </si>
  <si>
    <t>Site 8</t>
  </si>
  <si>
    <t>Site 9</t>
  </si>
  <si>
    <t>Site 10</t>
  </si>
  <si>
    <t>Entire Project</t>
  </si>
  <si>
    <t>Energy and Saving - Baseline:</t>
  </si>
  <si>
    <t>Pls don't delete this or any columns to the left</t>
  </si>
  <si>
    <t>GR</t>
  </si>
  <si>
    <t>Submission date</t>
  </si>
  <si>
    <t>Bespoke carbon factor (if applicable)</t>
  </si>
  <si>
    <t>Baseline year start date</t>
  </si>
  <si>
    <t>Baseline year end date</t>
  </si>
  <si>
    <t>Baseline month 1 kWh</t>
  </si>
  <si>
    <t>Baseline month 2 kWh</t>
  </si>
  <si>
    <t>Baseline month 3 kWh</t>
  </si>
  <si>
    <t>Baseline month 4 kWh</t>
  </si>
  <si>
    <t>Baseline month 5 kWh</t>
  </si>
  <si>
    <t>Baseline month 6 kWh</t>
  </si>
  <si>
    <t>Baseline month 7 kWh</t>
  </si>
  <si>
    <t>Baseline month 8 kWh</t>
  </si>
  <si>
    <t>Baseline month 9 kWh</t>
  </si>
  <si>
    <t>Baseline month 10 kWh</t>
  </si>
  <si>
    <t>Baseline month 11 kWh</t>
  </si>
  <si>
    <t>Baseline month 12 kWh</t>
  </si>
  <si>
    <t>Baseline data source</t>
  </si>
  <si>
    <t>Baseline fuel cost (p/kWh)</t>
  </si>
  <si>
    <t>Baseline commentary</t>
  </si>
  <si>
    <t>Reporting start date</t>
  </si>
  <si>
    <t>Reporting end date</t>
  </si>
  <si>
    <t>Calculated energy change from counterfactual (kWh/yr)</t>
  </si>
  <si>
    <t>Calculated carbon savings (tCO2e/yr)</t>
  </si>
  <si>
    <t>Reporting Data source</t>
  </si>
  <si>
    <t>Current fuel cost (p/kWh)</t>
  </si>
  <si>
    <t>Reporting Commentary</t>
  </si>
  <si>
    <t>Non routine change?</t>
  </si>
  <si>
    <t>NRC1 date from</t>
  </si>
  <si>
    <t>NRC1 date to</t>
  </si>
  <si>
    <t>NRC1</t>
  </si>
  <si>
    <t>NRC1 % impact</t>
  </si>
  <si>
    <t>NRC1 commentary</t>
  </si>
  <si>
    <t>NRC2 date from</t>
  </si>
  <si>
    <t>NRC2 date to</t>
  </si>
  <si>
    <t>NRC2</t>
  </si>
  <si>
    <t>NRC2 % impact</t>
  </si>
  <si>
    <t>NRC2 commentary</t>
  </si>
  <si>
    <t>NRC3 date from</t>
  </si>
  <si>
    <t>NRC3 date to</t>
  </si>
  <si>
    <t>NRC3</t>
  </si>
  <si>
    <t>NRC3 % impact</t>
  </si>
  <si>
    <t>NRC3 commentary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</si>
</sst>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quot;£&quot;#,##0"/>
    <numFmt numFmtId="6" formatCode="&quot;£&quot;#,##0;[Red]\-&quot;£&quot;#,##0"/>
    <numFmt numFmtId="44" formatCode="_-&quot;£&quot;* #,##0.00_-;\-&quot;£&quot;* #,##0.00_-;_-&quot;£&quot;* &quot;-&quot;??_-;_-@_-"/>
    <numFmt numFmtId="43" formatCode="_-* #,##0.00_-;\-* #,##0.00_-;_-* &quot;-&quot;??_-;_-@_-"/>
    <numFmt numFmtId="164" formatCode="d/m/yy;@"/>
    <numFmt numFmtId="165" formatCode="&quot;£&quot;#,##0"/>
    <numFmt numFmtId="166" formatCode="0.000"/>
    <numFmt numFmtId="167" formatCode="&quot;£&quot;#,##0.00"/>
    <numFmt numFmtId="168" formatCode="0.0"/>
    <numFmt numFmtId="169" formatCode="#,##0.0"/>
    <numFmt numFmtId="170" formatCode="dd/mm/yy;@"/>
    <numFmt numFmtId="171" formatCode="#,##0.0000000"/>
  </numFmts>
  <fonts count="77">
    <font>
      <sz val="11"/>
      <color theme="1"/>
      <name val="Aptos Narrow"/>
      <family val="2"/>
      <scheme val="minor"/>
    </font>
    <font>
      <sz val="11"/>
      <color theme="1"/>
      <name val="Aptos Narrow"/>
      <family val="2"/>
      <scheme val="minor"/>
    </font>
    <font>
      <sz val="10"/>
      <color theme="1"/>
      <name val="Verdana"/>
      <family val="2"/>
    </font>
    <font>
      <sz val="10"/>
      <color theme="1"/>
      <name val="Arial"/>
      <family val="2"/>
    </font>
    <font>
      <sz val="10"/>
      <color theme="1"/>
      <name val="Aptos Narrow"/>
      <family val="2"/>
      <scheme val="minor"/>
    </font>
    <font>
      <sz val="12"/>
      <color theme="1"/>
      <name val="Aptos Narrow"/>
      <family val="2"/>
      <scheme val="minor"/>
    </font>
    <font>
      <i/>
      <sz val="12"/>
      <color theme="6"/>
      <name val="Verdana"/>
      <family val="2"/>
    </font>
    <font>
      <sz val="11"/>
      <color theme="6"/>
      <name val="Verdana"/>
      <family val="2"/>
    </font>
    <font>
      <b/>
      <sz val="28"/>
      <color theme="6"/>
      <name val="Verdana"/>
      <family val="2"/>
    </font>
    <font>
      <b/>
      <sz val="11"/>
      <color theme="6"/>
      <name val="Verdana"/>
      <family val="2"/>
    </font>
    <font>
      <b/>
      <sz val="11"/>
      <color rgb="FFF4FFF5"/>
      <name val="Verdana"/>
      <family val="2"/>
    </font>
    <font>
      <sz val="11"/>
      <color rgb="FFF4FFF5"/>
      <name val="Aptos Narrow"/>
      <family val="2"/>
      <scheme val="minor"/>
    </font>
    <font>
      <b/>
      <sz val="10"/>
      <color theme="6"/>
      <name val="Verdana"/>
      <family val="2"/>
    </font>
    <font>
      <sz val="10"/>
      <color theme="6"/>
      <name val="Verdana"/>
      <family val="2"/>
    </font>
    <font>
      <sz val="10"/>
      <name val="Verdana"/>
      <family val="2"/>
    </font>
    <font>
      <b/>
      <sz val="11"/>
      <name val="Verdana"/>
      <family val="2"/>
    </font>
    <font>
      <b/>
      <sz val="14"/>
      <color rgb="FFF4FFF5"/>
      <name val="Verdana"/>
      <family val="2"/>
    </font>
    <font>
      <b/>
      <vertAlign val="subscript"/>
      <sz val="11"/>
      <color rgb="FFF4FFF5"/>
      <name val="Verdana"/>
      <family val="2"/>
    </font>
    <font>
      <sz val="10"/>
      <name val="Aptos Narrow"/>
      <family val="2"/>
      <scheme val="minor"/>
    </font>
    <font>
      <u/>
      <sz val="10"/>
      <color theme="10"/>
      <name val="Arial"/>
      <family val="2"/>
    </font>
    <font>
      <sz val="16"/>
      <name val="Verdana"/>
      <family val="2"/>
    </font>
    <font>
      <sz val="14"/>
      <color theme="1"/>
      <name val="Aptos Narrow"/>
      <family val="2"/>
      <scheme val="minor"/>
    </font>
    <font>
      <vertAlign val="subscript"/>
      <sz val="14"/>
      <color theme="1"/>
      <name val="Aptos Narrow"/>
      <family val="2"/>
      <scheme val="minor"/>
    </font>
    <font>
      <b/>
      <sz val="14"/>
      <color theme="1"/>
      <name val="Aptos Narrow"/>
      <family val="2"/>
      <scheme val="minor"/>
    </font>
    <font>
      <sz val="8"/>
      <name val="Aptos Narrow"/>
      <family val="2"/>
      <scheme val="minor"/>
    </font>
    <font>
      <b/>
      <sz val="10"/>
      <color theme="1"/>
      <name val="Verdana"/>
      <family val="2"/>
    </font>
    <font>
      <b/>
      <sz val="8"/>
      <color rgb="FFF4FFF5"/>
      <name val="Verdana"/>
      <family val="2"/>
    </font>
    <font>
      <b/>
      <sz val="10"/>
      <color theme="0"/>
      <name val="Aptos Narrow"/>
      <family val="2"/>
      <scheme val="minor"/>
    </font>
    <font>
      <b/>
      <u/>
      <sz val="11"/>
      <color theme="1"/>
      <name val="Aptos Narrow"/>
      <family val="2"/>
      <scheme val="minor"/>
    </font>
    <font>
      <i/>
      <sz val="11"/>
      <color theme="6"/>
      <name val="Verdana"/>
      <family val="2"/>
    </font>
    <font>
      <sz val="11"/>
      <color rgb="FF000000"/>
      <name val="Aptos Narrow"/>
      <family val="2"/>
    </font>
    <font>
      <sz val="11"/>
      <color theme="1"/>
      <name val="Aptos Narrow"/>
      <family val="2"/>
    </font>
    <font>
      <b/>
      <sz val="11"/>
      <color theme="1"/>
      <name val="Aptos Narrow"/>
      <family val="2"/>
      <scheme val="minor"/>
    </font>
    <font>
      <i/>
      <sz val="8"/>
      <color theme="1"/>
      <name val="Verdana"/>
      <family val="2"/>
    </font>
    <font>
      <i/>
      <sz val="8"/>
      <name val="Verdana"/>
      <family val="2"/>
    </font>
    <font>
      <sz val="8"/>
      <color theme="1"/>
      <name val="Aptos Narrow"/>
      <family val="2"/>
      <scheme val="minor"/>
    </font>
    <font>
      <i/>
      <sz val="8"/>
      <color theme="6"/>
      <name val="Verdana"/>
      <family val="2"/>
    </font>
    <font>
      <b/>
      <sz val="10"/>
      <color theme="0" tint="-0.14999847407452621"/>
      <name val="Verdana"/>
      <family val="2"/>
    </font>
    <font>
      <sz val="10"/>
      <color theme="0" tint="-0.14999847407452621"/>
      <name val="Verdana"/>
      <family val="2"/>
    </font>
    <font>
      <sz val="12"/>
      <color theme="0" tint="-0.14999847407452621"/>
      <name val="Aptos Narrow"/>
      <family val="2"/>
      <scheme val="minor"/>
    </font>
    <font>
      <b/>
      <sz val="10"/>
      <color rgb="FFF4FFF5"/>
      <name val="Verdana"/>
      <family val="2"/>
    </font>
    <font>
      <b/>
      <vertAlign val="subscript"/>
      <sz val="10"/>
      <color rgb="FFF4FFF5"/>
      <name val="Verdana"/>
      <family val="2"/>
    </font>
    <font>
      <u/>
      <sz val="20"/>
      <name val="Verdana"/>
      <family val="2"/>
    </font>
    <font>
      <sz val="12"/>
      <color theme="1"/>
      <name val="Verdana"/>
      <family val="2"/>
    </font>
    <font>
      <b/>
      <sz val="28"/>
      <color rgb="FF382573"/>
      <name val="Verdana"/>
      <family val="2"/>
    </font>
    <font>
      <b/>
      <u/>
      <sz val="12"/>
      <name val="Aptos Narrow"/>
      <family val="2"/>
      <scheme val="minor"/>
    </font>
    <font>
      <sz val="11"/>
      <color rgb="FF382573"/>
      <name val="Verdana"/>
      <family val="2"/>
    </font>
    <font>
      <b/>
      <sz val="11"/>
      <color rgb="FF382573"/>
      <name val="Verdana"/>
      <family val="2"/>
    </font>
    <font>
      <b/>
      <u/>
      <sz val="12"/>
      <color theme="1"/>
      <name val="Aptos Narrow"/>
      <family val="2"/>
      <scheme val="minor"/>
    </font>
    <font>
      <b/>
      <u/>
      <sz val="11"/>
      <color theme="1"/>
      <name val="Verdana"/>
      <family val="2"/>
    </font>
    <font>
      <sz val="11"/>
      <color theme="1"/>
      <name val="Verdana"/>
      <family val="2"/>
    </font>
    <font>
      <u/>
      <sz val="11"/>
      <color theme="10"/>
      <name val="Verdana"/>
      <family val="2"/>
    </font>
    <font>
      <b/>
      <sz val="14"/>
      <color theme="6"/>
      <name val="Verdana"/>
      <family val="2"/>
    </font>
    <font>
      <b/>
      <u/>
      <sz val="12"/>
      <color theme="1"/>
      <name val="Verdana"/>
      <family val="2"/>
    </font>
    <font>
      <u/>
      <sz val="10"/>
      <color theme="10"/>
      <name val="Verdana"/>
      <family val="2"/>
    </font>
    <font>
      <u/>
      <sz val="10"/>
      <color theme="10"/>
      <name val="Gill Sans MT"/>
      <family val="2"/>
    </font>
    <font>
      <i/>
      <sz val="9"/>
      <color theme="1"/>
      <name val="Verdana"/>
      <family val="2"/>
    </font>
    <font>
      <i/>
      <sz val="9"/>
      <name val="Verdana"/>
      <family val="2"/>
    </font>
    <font>
      <vertAlign val="superscript"/>
      <sz val="11"/>
      <color theme="1"/>
      <name val="Aptos Narrow"/>
      <family val="2"/>
      <scheme val="minor"/>
    </font>
    <font>
      <b/>
      <sz val="14"/>
      <color rgb="FF248584"/>
      <name val="Verdana"/>
      <family val="2"/>
    </font>
    <font>
      <sz val="12"/>
      <color rgb="FF248584"/>
      <name val="Aptos Narrow"/>
      <family val="2"/>
      <scheme val="minor"/>
    </font>
    <font>
      <sz val="11"/>
      <name val="Verdana"/>
      <family val="2"/>
    </font>
    <font>
      <u/>
      <sz val="11"/>
      <color rgb="FF382573"/>
      <name val="Verdana"/>
      <family val="2"/>
    </font>
    <font>
      <b/>
      <sz val="10"/>
      <color rgb="FFC00000"/>
      <name val="Verdana"/>
      <family val="2"/>
    </font>
    <font>
      <b/>
      <sz val="28"/>
      <color rgb="FF0C6BB2"/>
      <name val="Verdana"/>
      <family val="2"/>
    </font>
    <font>
      <b/>
      <sz val="26"/>
      <color rgb="FF0C6BB2"/>
      <name val="Verdana"/>
      <family val="2"/>
    </font>
    <font>
      <b/>
      <sz val="20"/>
      <color rgb="FF0C6BB2"/>
      <name val="Verdana"/>
      <family val="2"/>
    </font>
    <font>
      <b/>
      <sz val="16"/>
      <color rgb="FF0C6BB2"/>
      <name val="Verdana"/>
      <family val="2"/>
    </font>
    <font>
      <b/>
      <sz val="14"/>
      <color rgb="FF0C6BB2"/>
      <name val="Verdana"/>
      <family val="2"/>
    </font>
    <font>
      <b/>
      <sz val="16"/>
      <name val="Verdana"/>
      <family val="2"/>
    </font>
    <font>
      <vertAlign val="subscript"/>
      <sz val="11"/>
      <name val="Verdana"/>
      <family val="2"/>
    </font>
    <font>
      <b/>
      <sz val="24"/>
      <color rgb="FF0C6BB2"/>
      <name val="Verdana"/>
      <family val="2"/>
    </font>
    <font>
      <sz val="8"/>
      <color theme="1"/>
      <name val="Verdana"/>
      <family val="2"/>
    </font>
    <font>
      <sz val="8"/>
      <color rgb="FFC00000"/>
      <name val="Verdana"/>
      <family val="2"/>
    </font>
    <font>
      <i/>
      <sz val="11"/>
      <name val="Verdana"/>
      <family val="2"/>
    </font>
    <font>
      <b/>
      <i/>
      <sz val="11"/>
      <name val="Verdana"/>
      <family val="2"/>
    </font>
    <font>
      <sz val="10"/>
      <color rgb="FFC00000"/>
      <name val="Verdana"/>
      <family val="2"/>
    </font>
  </fonts>
  <fills count="15">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AE5B80"/>
        <bgColor indexed="64"/>
      </patternFill>
    </fill>
    <fill>
      <patternFill patternType="solid">
        <fgColor rgb="FFF5DFE9"/>
        <bgColor indexed="64"/>
      </patternFill>
    </fill>
    <fill>
      <patternFill patternType="solid">
        <fgColor rgb="FF1D1339"/>
        <bgColor indexed="64"/>
      </patternFill>
    </fill>
    <fill>
      <patternFill patternType="solid">
        <fgColor rgb="FFE2DCF4"/>
        <bgColor indexed="64"/>
      </patternFill>
    </fill>
    <fill>
      <patternFill patternType="solid">
        <fgColor rgb="FFFFFFCC"/>
        <bgColor rgb="FF000000"/>
      </patternFill>
    </fill>
    <fill>
      <patternFill patternType="solid">
        <fgColor theme="0" tint="-4.9989318521683403E-2"/>
        <bgColor indexed="64"/>
      </patternFill>
    </fill>
    <fill>
      <patternFill patternType="solid">
        <fgColor rgb="FF0C6BB2"/>
        <bgColor indexed="64"/>
      </patternFill>
    </fill>
    <fill>
      <patternFill patternType="solid">
        <fgColor rgb="FF0C6BB2"/>
        <bgColor rgb="FF000000"/>
      </patternFill>
    </fill>
    <fill>
      <patternFill patternType="solid">
        <fgColor rgb="FFC1E2FB"/>
        <bgColor indexed="64"/>
      </patternFill>
    </fill>
  </fills>
  <borders count="33">
    <border>
      <left/>
      <right/>
      <top/>
      <bottom/>
      <diagonal/>
    </border>
    <border>
      <left/>
      <right/>
      <top/>
      <bottom style="thin">
        <color theme="4"/>
      </bottom>
      <diagonal/>
    </border>
    <border>
      <left style="thin">
        <color theme="2" tint="-0.249977111117893"/>
      </left>
      <right style="thin">
        <color theme="2" tint="-0.249977111117893"/>
      </right>
      <top style="thin">
        <color theme="2" tint="-0.249977111117893"/>
      </top>
      <bottom style="thin">
        <color theme="2" tint="-0.249977111117893"/>
      </bottom>
      <diagonal/>
    </border>
    <border>
      <left style="thin">
        <color theme="2" tint="-0.249977111117893"/>
      </left>
      <right/>
      <top style="thin">
        <color theme="2" tint="-0.249977111117893"/>
      </top>
      <bottom style="thin">
        <color theme="2" tint="-0.249977111117893"/>
      </bottom>
      <diagonal/>
    </border>
    <border>
      <left/>
      <right style="thin">
        <color theme="0" tint="-0.34998626667073579"/>
      </right>
      <top style="thin">
        <color theme="0" tint="-0.34998626667073579"/>
      </top>
      <bottom/>
      <diagonal/>
    </border>
    <border>
      <left style="thin">
        <color rgb="FFAEAAAA"/>
      </left>
      <right style="thin">
        <color rgb="FFAEAAAA"/>
      </right>
      <top style="thin">
        <color rgb="FFAEAAAA"/>
      </top>
      <bottom style="thin">
        <color rgb="FFAEAAAA"/>
      </bottom>
      <diagonal/>
    </border>
    <border>
      <left style="thin">
        <color theme="2" tint="-0.249977111117893"/>
      </left>
      <right/>
      <top style="thin">
        <color theme="2" tint="-0.249977111117893"/>
      </top>
      <bottom/>
      <diagonal/>
    </border>
    <border>
      <left style="thin">
        <color theme="2" tint="-0.249977111117893"/>
      </left>
      <right/>
      <top/>
      <bottom style="thin">
        <color theme="2" tint="-0.249977111117893"/>
      </bottom>
      <diagonal/>
    </border>
    <border>
      <left/>
      <right style="thin">
        <color theme="2" tint="-0.249977111117893"/>
      </right>
      <top style="thin">
        <color theme="2" tint="-0.249977111117893"/>
      </top>
      <bottom style="thin">
        <color theme="2" tint="-0.249977111117893"/>
      </bottom>
      <diagonal/>
    </border>
    <border>
      <left style="thin">
        <color theme="2" tint="-0.249977111117893"/>
      </left>
      <right style="thin">
        <color theme="2" tint="-0.249977111117893"/>
      </right>
      <top/>
      <bottom style="thin">
        <color theme="2" tint="-0.249977111117893"/>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2" tint="-0.249977111117893"/>
      </left>
      <right/>
      <top/>
      <bottom/>
      <diagonal/>
    </border>
    <border>
      <left/>
      <right/>
      <top/>
      <bottom style="thin">
        <color theme="2" tint="-0.249977111117893"/>
      </bottom>
      <diagonal/>
    </border>
    <border>
      <left style="thin">
        <color rgb="FFADADAD"/>
      </left>
      <right style="thin">
        <color rgb="FFADADAD"/>
      </right>
      <top style="thin">
        <color rgb="FFADADAD"/>
      </top>
      <bottom style="thin">
        <color rgb="FFADADAD"/>
      </bottom>
      <diagonal/>
    </border>
    <border>
      <left style="thin">
        <color theme="2" tint="-0.249977111117893"/>
      </left>
      <right style="thin">
        <color theme="2" tint="-0.249977111117893"/>
      </right>
      <top style="thin">
        <color theme="2" tint="-0.249977111117893"/>
      </top>
      <bottom/>
      <diagonal/>
    </border>
    <border>
      <left/>
      <right/>
      <top style="thin">
        <color theme="2" tint="-0.249977111117893"/>
      </top>
      <bottom/>
      <diagonal/>
    </border>
    <border>
      <left/>
      <right/>
      <top style="thin">
        <color theme="2" tint="-0.249977111117893"/>
      </top>
      <bottom style="thin">
        <color theme="2" tint="-0.249977111117893"/>
      </bottom>
      <diagonal/>
    </border>
    <border>
      <left/>
      <right style="thin">
        <color theme="2" tint="-0.249977111117893"/>
      </right>
      <top style="thin">
        <color theme="2" tint="-0.249977111117893"/>
      </top>
      <bottom/>
      <diagonal/>
    </border>
    <border>
      <left/>
      <right style="thin">
        <color theme="2" tint="-0.249977111117893"/>
      </right>
      <top/>
      <bottom style="thin">
        <color theme="2" tint="-0.249977111117893"/>
      </bottom>
      <diagonal/>
    </border>
    <border>
      <left/>
      <right/>
      <top style="thin">
        <color theme="4"/>
      </top>
      <bottom/>
      <diagonal/>
    </border>
    <border>
      <left style="thin">
        <color theme="2" tint="-0.249977111117893"/>
      </left>
      <right style="thin">
        <color theme="2" tint="-0.249977111117893"/>
      </right>
      <top style="thin">
        <color theme="2" tint="-0.249977111117893"/>
      </top>
      <bottom style="thin">
        <color indexed="64"/>
      </bottom>
      <diagonal/>
    </border>
    <border>
      <left style="thin">
        <color rgb="FFADADAD"/>
      </left>
      <right style="thin">
        <color rgb="FFADADAD"/>
      </right>
      <top/>
      <bottom style="thin">
        <color rgb="FFADADAD"/>
      </bottom>
      <diagonal/>
    </border>
    <border>
      <left style="thin">
        <color rgb="FFADADAD"/>
      </left>
      <right style="thin">
        <color rgb="FFADADAD"/>
      </right>
      <top style="thin">
        <color rgb="FFADADAD"/>
      </top>
      <bottom style="thin">
        <color indexed="64"/>
      </bottom>
      <diagonal/>
    </border>
    <border>
      <left/>
      <right style="thin">
        <color theme="2" tint="-0.249977111117893"/>
      </right>
      <top style="thin">
        <color theme="2" tint="-0.249977111117893"/>
      </top>
      <bottom style="thin">
        <color indexed="64"/>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thin">
        <color theme="0" tint="-0.249977111117893"/>
      </right>
      <top style="thin">
        <color theme="0" tint="-0.249977111117893"/>
      </top>
      <bottom style="thin">
        <color theme="1" tint="0.249977111117893"/>
      </bottom>
      <diagonal/>
    </border>
    <border>
      <left style="thin">
        <color indexed="64"/>
      </left>
      <right/>
      <top/>
      <bottom/>
      <diagonal/>
    </border>
    <border>
      <left/>
      <right style="thin">
        <color indexed="64"/>
      </right>
      <top/>
      <bottom/>
      <diagonal/>
    </border>
  </borders>
  <cellStyleXfs count="11">
    <xf numFmtId="0" fontId="0" fillId="0" borderId="0"/>
    <xf numFmtId="0" fontId="3" fillId="0" borderId="0"/>
    <xf numFmtId="43" fontId="3" fillId="0" borderId="0" applyFont="0" applyFill="0" applyBorder="0" applyAlignment="0" applyProtection="0"/>
    <xf numFmtId="0" fontId="1" fillId="0" borderId="0"/>
    <xf numFmtId="9" fontId="3" fillId="0" borderId="0" applyFont="0" applyFill="0" applyBorder="0" applyAlignment="0" applyProtection="0"/>
    <xf numFmtId="44" fontId="3" fillId="0" borderId="0" applyFont="0" applyFill="0" applyBorder="0" applyAlignment="0" applyProtection="0"/>
    <xf numFmtId="0" fontId="19" fillId="0" borderId="0" applyNumberFormat="0" applyFill="0" applyBorder="0" applyAlignment="0" applyProtection="0">
      <alignment vertical="top"/>
      <protection locked="0"/>
    </xf>
    <xf numFmtId="0" fontId="1" fillId="0" borderId="0"/>
    <xf numFmtId="0" fontId="3" fillId="0" borderId="0"/>
    <xf numFmtId="0" fontId="19" fillId="0" borderId="0" applyNumberFormat="0" applyFill="0" applyBorder="0" applyAlignment="0" applyProtection="0">
      <alignment vertical="top"/>
      <protection locked="0"/>
    </xf>
    <xf numFmtId="9" fontId="1" fillId="0" borderId="0" applyFont="0" applyFill="0" applyBorder="0" applyAlignment="0" applyProtection="0"/>
  </cellStyleXfs>
  <cellXfs count="297">
    <xf numFmtId="0" fontId="0" fillId="0" borderId="0" xfId="0"/>
    <xf numFmtId="0" fontId="2" fillId="0" borderId="0" xfId="0" applyFont="1"/>
    <xf numFmtId="5" fontId="4" fillId="0" borderId="0" xfId="2" applyNumberFormat="1" applyFont="1" applyProtection="1"/>
    <xf numFmtId="0" fontId="5" fillId="0" borderId="0" xfId="3" applyFont="1" applyAlignment="1" applyProtection="1">
      <alignment vertical="center"/>
      <protection hidden="1"/>
    </xf>
    <xf numFmtId="0" fontId="8" fillId="0" borderId="0" xfId="3" applyFont="1" applyAlignment="1" applyProtection="1">
      <alignment horizontal="left" vertical="top"/>
      <protection hidden="1"/>
    </xf>
    <xf numFmtId="0" fontId="8" fillId="0" borderId="0" xfId="3" applyFont="1" applyAlignment="1" applyProtection="1">
      <alignment vertical="top"/>
      <protection hidden="1"/>
    </xf>
    <xf numFmtId="5" fontId="4" fillId="0" borderId="0" xfId="2" applyNumberFormat="1" applyFont="1" applyFill="1" applyBorder="1" applyProtection="1"/>
    <xf numFmtId="6" fontId="15" fillId="0" borderId="0" xfId="2" applyNumberFormat="1" applyFont="1" applyFill="1" applyBorder="1" applyAlignment="1" applyProtection="1">
      <alignment horizontal="center" vertical="center" wrapText="1"/>
      <protection hidden="1"/>
    </xf>
    <xf numFmtId="43" fontId="14" fillId="0" borderId="0" xfId="2" applyFont="1" applyFill="1" applyBorder="1" applyAlignment="1" applyProtection="1">
      <alignment horizontal="center" vertical="center" wrapText="1"/>
      <protection hidden="1"/>
    </xf>
    <xf numFmtId="9" fontId="13" fillId="0" borderId="0" xfId="1" applyNumberFormat="1" applyFont="1" applyAlignment="1" applyProtection="1">
      <alignment horizontal="center" vertical="center" wrapText="1"/>
      <protection hidden="1"/>
    </xf>
    <xf numFmtId="165" fontId="13" fillId="0" borderId="0" xfId="2" applyNumberFormat="1" applyFont="1" applyFill="1" applyBorder="1" applyAlignment="1" applyProtection="1">
      <alignment vertical="center" wrapText="1"/>
      <protection hidden="1"/>
    </xf>
    <xf numFmtId="9" fontId="13" fillId="0" borderId="0" xfId="2" applyNumberFormat="1" applyFont="1" applyFill="1" applyBorder="1" applyAlignment="1" applyProtection="1">
      <alignment vertical="center" wrapText="1"/>
      <protection hidden="1"/>
    </xf>
    <xf numFmtId="2" fontId="13" fillId="0" borderId="0" xfId="1" applyNumberFormat="1" applyFont="1" applyAlignment="1" applyProtection="1">
      <alignment horizontal="center" vertical="center" wrapText="1"/>
      <protection hidden="1"/>
    </xf>
    <xf numFmtId="0" fontId="13" fillId="0" borderId="0" xfId="1" applyFont="1" applyAlignment="1" applyProtection="1">
      <alignment horizontal="center" vertical="center" wrapText="1"/>
      <protection hidden="1"/>
    </xf>
    <xf numFmtId="49" fontId="14" fillId="0" borderId="2" xfId="1" applyNumberFormat="1" applyFont="1" applyBorder="1" applyAlignment="1" applyProtection="1">
      <alignment horizontal="center" vertical="center" wrapText="1"/>
      <protection locked="0"/>
    </xf>
    <xf numFmtId="0" fontId="14" fillId="0" borderId="2" xfId="1" applyFont="1" applyBorder="1" applyAlignment="1" applyProtection="1">
      <alignment horizontal="center" vertical="center" wrapText="1"/>
      <protection locked="0"/>
    </xf>
    <xf numFmtId="49" fontId="14" fillId="0" borderId="9" xfId="1" applyNumberFormat="1" applyFont="1" applyBorder="1" applyAlignment="1" applyProtection="1">
      <alignment horizontal="center" vertical="center" wrapText="1"/>
      <protection locked="0"/>
    </xf>
    <xf numFmtId="49" fontId="14" fillId="0" borderId="0" xfId="1" applyNumberFormat="1" applyFont="1" applyAlignment="1" applyProtection="1">
      <alignment horizontal="center" vertical="center" wrapText="1"/>
      <protection hidden="1"/>
    </xf>
    <xf numFmtId="167" fontId="14" fillId="0" borderId="0" xfId="2" applyNumberFormat="1" applyFont="1" applyFill="1" applyBorder="1" applyAlignment="1" applyProtection="1">
      <alignment vertical="center" wrapText="1"/>
      <protection hidden="1"/>
    </xf>
    <xf numFmtId="167" fontId="14" fillId="0" borderId="0" xfId="2" applyNumberFormat="1" applyFont="1" applyFill="1" applyBorder="1" applyAlignment="1" applyProtection="1">
      <alignment horizontal="center" vertical="center" wrapText="1"/>
      <protection hidden="1"/>
    </xf>
    <xf numFmtId="167" fontId="2" fillId="0" borderId="0" xfId="2" applyNumberFormat="1" applyFont="1" applyFill="1" applyBorder="1" applyAlignment="1" applyProtection="1">
      <alignment vertical="center" wrapText="1"/>
      <protection hidden="1"/>
    </xf>
    <xf numFmtId="167" fontId="2" fillId="0" borderId="0" xfId="2" applyNumberFormat="1" applyFont="1" applyFill="1" applyBorder="1" applyAlignment="1" applyProtection="1">
      <alignment horizontal="center" vertical="center" wrapText="1"/>
      <protection hidden="1"/>
    </xf>
    <xf numFmtId="43" fontId="2" fillId="0" borderId="0" xfId="2" applyFont="1" applyFill="1" applyBorder="1" applyAlignment="1" applyProtection="1">
      <alignment horizontal="right" vertical="center" wrapText="1" indent="1"/>
      <protection hidden="1"/>
    </xf>
    <xf numFmtId="164" fontId="12" fillId="0" borderId="0" xfId="3" applyNumberFormat="1" applyFont="1" applyAlignment="1" applyProtection="1">
      <alignment horizontal="center" vertical="center"/>
      <protection hidden="1"/>
    </xf>
    <xf numFmtId="0" fontId="2" fillId="0" borderId="0" xfId="1" applyFont="1" applyAlignment="1" applyProtection="1">
      <alignment vertical="center"/>
      <protection hidden="1"/>
    </xf>
    <xf numFmtId="0" fontId="2" fillId="4" borderId="0" xfId="1" applyFont="1" applyFill="1" applyAlignment="1" applyProtection="1">
      <alignment horizontal="left"/>
      <protection hidden="1"/>
    </xf>
    <xf numFmtId="5" fontId="2" fillId="4" borderId="0" xfId="2" applyNumberFormat="1" applyFont="1" applyFill="1" applyProtection="1">
      <protection hidden="1"/>
    </xf>
    <xf numFmtId="165" fontId="2" fillId="4" borderId="0" xfId="1" applyNumberFormat="1" applyFont="1" applyFill="1" applyProtection="1">
      <protection hidden="1"/>
    </xf>
    <xf numFmtId="0" fontId="2" fillId="2" borderId="0" xfId="1" applyFont="1" applyFill="1" applyProtection="1">
      <protection hidden="1"/>
    </xf>
    <xf numFmtId="0" fontId="21" fillId="2" borderId="12" xfId="7" applyFont="1" applyFill="1" applyBorder="1" applyAlignment="1" applyProtection="1">
      <alignment vertical="top"/>
      <protection hidden="1"/>
    </xf>
    <xf numFmtId="14" fontId="14" fillId="0" borderId="2" xfId="1" applyNumberFormat="1" applyFont="1" applyBorder="1" applyAlignment="1" applyProtection="1">
      <alignment horizontal="center" vertical="center" wrapText="1"/>
      <protection locked="0"/>
    </xf>
    <xf numFmtId="14" fontId="14" fillId="0" borderId="9" xfId="1" applyNumberFormat="1" applyFont="1" applyBorder="1" applyAlignment="1" applyProtection="1">
      <alignment horizontal="center" vertical="center" wrapText="1"/>
      <protection locked="0"/>
    </xf>
    <xf numFmtId="3" fontId="14" fillId="0" borderId="2" xfId="1" applyNumberFormat="1" applyFont="1" applyBorder="1" applyAlignment="1" applyProtection="1">
      <alignment horizontal="center" vertical="center" wrapText="1"/>
      <protection locked="0"/>
    </xf>
    <xf numFmtId="0" fontId="2" fillId="0" borderId="2" xfId="1" applyFont="1" applyBorder="1" applyAlignment="1" applyProtection="1">
      <alignment horizontal="center" vertical="center"/>
      <protection locked="0"/>
    </xf>
    <xf numFmtId="0" fontId="2" fillId="0" borderId="9" xfId="1" applyFont="1" applyBorder="1" applyAlignment="1" applyProtection="1">
      <alignment horizontal="center" vertical="center"/>
      <protection locked="0"/>
    </xf>
    <xf numFmtId="0" fontId="4" fillId="2" borderId="0" xfId="1" applyFont="1" applyFill="1"/>
    <xf numFmtId="164" fontId="4" fillId="2" borderId="0" xfId="1" applyNumberFormat="1" applyFont="1" applyFill="1" applyAlignment="1">
      <alignment horizontal="center"/>
    </xf>
    <xf numFmtId="0" fontId="4" fillId="2" borderId="0" xfId="1" applyFont="1" applyFill="1" applyAlignment="1">
      <alignment horizontal="left" wrapText="1"/>
    </xf>
    <xf numFmtId="0" fontId="4" fillId="2" borderId="0" xfId="1" applyFont="1" applyFill="1" applyAlignment="1">
      <alignment horizontal="left"/>
    </xf>
    <xf numFmtId="0" fontId="0" fillId="2" borderId="0" xfId="0" applyFill="1"/>
    <xf numFmtId="0" fontId="3" fillId="0" borderId="0" xfId="1"/>
    <xf numFmtId="0" fontId="4" fillId="0" borderId="0" xfId="1" applyFont="1"/>
    <xf numFmtId="0" fontId="4" fillId="0" borderId="0" xfId="1" applyFont="1" applyAlignment="1">
      <alignment horizontal="center"/>
    </xf>
    <xf numFmtId="164" fontId="4" fillId="0" borderId="0" xfId="1" applyNumberFormat="1" applyFont="1" applyAlignment="1">
      <alignment horizontal="center"/>
    </xf>
    <xf numFmtId="0" fontId="4" fillId="0" borderId="0" xfId="1" applyFont="1" applyAlignment="1">
      <alignment horizontal="left" wrapText="1"/>
    </xf>
    <xf numFmtId="1" fontId="4" fillId="0" borderId="0" xfId="1" applyNumberFormat="1" applyFont="1" applyAlignment="1">
      <alignment horizontal="center"/>
    </xf>
    <xf numFmtId="0" fontId="4" fillId="0" borderId="0" xfId="1" applyFont="1" applyAlignment="1">
      <alignment horizontal="left"/>
    </xf>
    <xf numFmtId="165" fontId="4" fillId="0" borderId="0" xfId="1" applyNumberFormat="1" applyFont="1"/>
    <xf numFmtId="0" fontId="4" fillId="0" borderId="0" xfId="1" applyFont="1" applyAlignment="1">
      <alignment vertical="top"/>
    </xf>
    <xf numFmtId="164" fontId="7" fillId="0" borderId="0" xfId="1" applyNumberFormat="1" applyFont="1" applyAlignment="1">
      <alignment horizontal="left" vertical="center"/>
    </xf>
    <xf numFmtId="1" fontId="4" fillId="0" borderId="1" xfId="1" applyNumberFormat="1" applyFont="1" applyBorder="1" applyAlignment="1">
      <alignment horizontal="center"/>
    </xf>
    <xf numFmtId="0" fontId="4" fillId="0" borderId="1" xfId="1" applyFont="1" applyBorder="1" applyAlignment="1">
      <alignment horizontal="center"/>
    </xf>
    <xf numFmtId="0" fontId="11" fillId="0" borderId="0" xfId="1" applyFont="1" applyAlignment="1">
      <alignment vertical="center"/>
    </xf>
    <xf numFmtId="0" fontId="4" fillId="0" borderId="0" xfId="1" applyFont="1" applyAlignment="1">
      <alignment vertical="center"/>
    </xf>
    <xf numFmtId="0" fontId="2" fillId="0" borderId="0" xfId="1" applyFont="1" applyAlignment="1">
      <alignment horizontal="center" vertical="center"/>
    </xf>
    <xf numFmtId="0" fontId="18" fillId="0" borderId="0" xfId="1" applyFont="1" applyAlignment="1">
      <alignment vertical="center"/>
    </xf>
    <xf numFmtId="0" fontId="2" fillId="0" borderId="0" xfId="1" applyFont="1" applyAlignment="1">
      <alignment vertical="center"/>
    </xf>
    <xf numFmtId="0" fontId="13" fillId="0" borderId="0" xfId="1" applyFont="1" applyAlignment="1">
      <alignment horizontal="center" vertical="center" wrapText="1"/>
    </xf>
    <xf numFmtId="0" fontId="13" fillId="0" borderId="0" xfId="1" applyFont="1" applyAlignment="1">
      <alignment horizontal="center" vertical="center"/>
    </xf>
    <xf numFmtId="0" fontId="2" fillId="3" borderId="0" xfId="1" applyFont="1" applyFill="1" applyAlignment="1">
      <alignment horizontal="center"/>
    </xf>
    <xf numFmtId="0" fontId="2" fillId="4" borderId="0" xfId="1" applyFont="1" applyFill="1" applyAlignment="1">
      <alignment horizontal="center"/>
    </xf>
    <xf numFmtId="164" fontId="2" fillId="4" borderId="0" xfId="1" applyNumberFormat="1" applyFont="1" applyFill="1" applyAlignment="1">
      <alignment horizontal="center"/>
    </xf>
    <xf numFmtId="0" fontId="2" fillId="4" borderId="0" xfId="1" applyFont="1" applyFill="1" applyAlignment="1">
      <alignment horizontal="left" wrapText="1"/>
    </xf>
    <xf numFmtId="1" fontId="2" fillId="4" borderId="0" xfId="1" applyNumberFormat="1" applyFont="1" applyFill="1" applyAlignment="1">
      <alignment horizontal="center"/>
    </xf>
    <xf numFmtId="164" fontId="20" fillId="4" borderId="0" xfId="1" applyNumberFormat="1" applyFont="1" applyFill="1" applyAlignment="1">
      <alignment horizontal="left"/>
    </xf>
    <xf numFmtId="0" fontId="2" fillId="4" borderId="0" xfId="1" applyFont="1" applyFill="1" applyAlignment="1">
      <alignment horizontal="left"/>
    </xf>
    <xf numFmtId="0" fontId="2" fillId="4" borderId="0" xfId="1" applyFont="1" applyFill="1"/>
    <xf numFmtId="0" fontId="3" fillId="2" borderId="0" xfId="1" applyFill="1"/>
    <xf numFmtId="0" fontId="21" fillId="2" borderId="12" xfId="7" applyFont="1" applyFill="1" applyBorder="1"/>
    <xf numFmtId="0" fontId="23" fillId="2" borderId="12" xfId="7" applyFont="1" applyFill="1" applyBorder="1" applyAlignment="1">
      <alignment vertical="top" wrapText="1"/>
    </xf>
    <xf numFmtId="0" fontId="21" fillId="2" borderId="12" xfId="7" applyFont="1" applyFill="1" applyBorder="1" applyAlignment="1">
      <alignment wrapText="1"/>
    </xf>
    <xf numFmtId="0" fontId="21" fillId="2" borderId="13" xfId="7" applyFont="1" applyFill="1" applyBorder="1"/>
    <xf numFmtId="0" fontId="21" fillId="2" borderId="0" xfId="7" applyFont="1" applyFill="1"/>
    <xf numFmtId="166" fontId="21" fillId="2" borderId="12" xfId="7" applyNumberFormat="1" applyFont="1" applyFill="1" applyBorder="1"/>
    <xf numFmtId="166" fontId="21" fillId="2" borderId="13" xfId="7" applyNumberFormat="1" applyFont="1" applyFill="1" applyBorder="1"/>
    <xf numFmtId="0" fontId="21" fillId="2" borderId="12" xfId="7" applyFont="1" applyFill="1" applyBorder="1" applyAlignment="1">
      <alignment vertical="top"/>
    </xf>
    <xf numFmtId="165" fontId="10" fillId="6" borderId="2" xfId="1" applyNumberFormat="1" applyFont="1" applyFill="1" applyBorder="1" applyAlignment="1" applyProtection="1">
      <alignment horizontal="center" vertical="center" wrapText="1"/>
      <protection hidden="1"/>
    </xf>
    <xf numFmtId="0" fontId="10" fillId="6" borderId="4" xfId="1" applyFont="1" applyFill="1" applyBorder="1" applyAlignment="1">
      <alignment horizontal="center" vertical="center" wrapText="1"/>
    </xf>
    <xf numFmtId="0" fontId="21" fillId="2" borderId="13" xfId="7" applyFont="1" applyFill="1" applyBorder="1" applyProtection="1">
      <protection locked="0"/>
    </xf>
    <xf numFmtId="166" fontId="21" fillId="2" borderId="13" xfId="7" applyNumberFormat="1" applyFont="1" applyFill="1" applyBorder="1" applyProtection="1">
      <protection locked="0"/>
    </xf>
    <xf numFmtId="0" fontId="6" fillId="0" borderId="0" xfId="3" applyFont="1" applyAlignment="1" applyProtection="1">
      <alignment vertical="center" wrapText="1"/>
      <protection hidden="1"/>
    </xf>
    <xf numFmtId="0" fontId="28" fillId="0" borderId="0" xfId="0" applyFont="1"/>
    <xf numFmtId="0" fontId="0" fillId="9" borderId="12" xfId="0" applyFill="1" applyBorder="1"/>
    <xf numFmtId="49" fontId="0" fillId="9" borderId="12" xfId="0" applyNumberFormat="1" applyFill="1" applyBorder="1"/>
    <xf numFmtId="14" fontId="0" fillId="9" borderId="12" xfId="0" applyNumberFormat="1" applyFill="1" applyBorder="1"/>
    <xf numFmtId="3" fontId="0" fillId="9" borderId="12" xfId="0" applyNumberFormat="1" applyFill="1" applyBorder="1"/>
    <xf numFmtId="0" fontId="9" fillId="0" borderId="0" xfId="1" applyFont="1" applyAlignment="1">
      <alignment horizontal="center" vertical="center" wrapText="1"/>
    </xf>
    <xf numFmtId="3" fontId="14" fillId="0" borderId="17" xfId="1" applyNumberFormat="1" applyFont="1" applyBorder="1" applyAlignment="1" applyProtection="1">
      <alignment horizontal="center" vertical="center" wrapText="1"/>
      <protection locked="0"/>
    </xf>
    <xf numFmtId="165" fontId="10" fillId="6" borderId="18" xfId="1" applyNumberFormat="1" applyFont="1" applyFill="1" applyBorder="1" applyAlignment="1" applyProtection="1">
      <alignment horizontal="center" vertical="center" wrapText="1"/>
      <protection hidden="1"/>
    </xf>
    <xf numFmtId="0" fontId="29" fillId="0" borderId="0" xfId="3" applyFont="1" applyAlignment="1" applyProtection="1">
      <alignment vertical="top" wrapText="1"/>
      <protection hidden="1"/>
    </xf>
    <xf numFmtId="0" fontId="9" fillId="0" borderId="0" xfId="1" applyFont="1" applyAlignment="1">
      <alignment vertical="center" wrapText="1"/>
    </xf>
    <xf numFmtId="0" fontId="2" fillId="0" borderId="0" xfId="1" applyFont="1" applyAlignment="1">
      <alignment vertical="center" wrapText="1"/>
    </xf>
    <xf numFmtId="49" fontId="36" fillId="5" borderId="2" xfId="2" applyNumberFormat="1" applyFont="1" applyFill="1" applyBorder="1" applyAlignment="1" applyProtection="1">
      <alignment horizontal="center" vertical="center" wrapText="1"/>
      <protection hidden="1"/>
    </xf>
    <xf numFmtId="0" fontId="14" fillId="0" borderId="9" xfId="1" applyFont="1" applyBorder="1" applyAlignment="1" applyProtection="1">
      <alignment horizontal="center" vertical="center" wrapText="1"/>
      <protection locked="0"/>
    </xf>
    <xf numFmtId="3" fontId="14" fillId="0" borderId="9" xfId="1" applyNumberFormat="1" applyFont="1" applyBorder="1" applyAlignment="1" applyProtection="1">
      <alignment horizontal="center" vertical="center" wrapText="1"/>
      <protection locked="0"/>
    </xf>
    <xf numFmtId="3" fontId="14" fillId="0" borderId="25" xfId="1" applyNumberFormat="1" applyFont="1" applyBorder="1" applyAlignment="1" applyProtection="1">
      <alignment horizontal="center" vertical="center" wrapText="1"/>
      <protection locked="0"/>
    </xf>
    <xf numFmtId="49" fontId="36" fillId="5" borderId="24" xfId="2" applyNumberFormat="1" applyFont="1" applyFill="1" applyBorder="1" applyAlignment="1" applyProtection="1">
      <alignment horizontal="center" vertical="center" wrapText="1"/>
      <protection hidden="1"/>
    </xf>
    <xf numFmtId="0" fontId="2" fillId="0" borderId="0" xfId="8" applyFont="1" applyProtection="1">
      <protection hidden="1"/>
    </xf>
    <xf numFmtId="0" fontId="27" fillId="8" borderId="12" xfId="0" applyFont="1" applyFill="1" applyBorder="1" applyAlignment="1" applyProtection="1">
      <alignment horizontal="left" vertical="top" wrapText="1"/>
      <protection hidden="1"/>
    </xf>
    <xf numFmtId="0" fontId="28" fillId="0" borderId="0" xfId="0" applyFont="1" applyAlignment="1">
      <alignment horizontal="left"/>
    </xf>
    <xf numFmtId="10" fontId="14" fillId="0" borderId="9" xfId="1" applyNumberFormat="1" applyFont="1" applyBorder="1" applyAlignment="1" applyProtection="1">
      <alignment horizontal="center" vertical="center" wrapText="1"/>
      <protection locked="0"/>
    </xf>
    <xf numFmtId="0" fontId="38" fillId="0" borderId="0" xfId="0" applyFont="1"/>
    <xf numFmtId="0" fontId="39" fillId="0" borderId="0" xfId="8" applyFont="1" applyProtection="1">
      <protection hidden="1"/>
    </xf>
    <xf numFmtId="0" fontId="38" fillId="0" borderId="0" xfId="8" applyFont="1" applyProtection="1">
      <protection hidden="1"/>
    </xf>
    <xf numFmtId="0" fontId="5" fillId="2" borderId="0" xfId="8" applyFont="1" applyFill="1" applyProtection="1">
      <protection hidden="1"/>
    </xf>
    <xf numFmtId="0" fontId="5" fillId="3" borderId="0" xfId="8" applyFont="1" applyFill="1" applyProtection="1">
      <protection hidden="1"/>
    </xf>
    <xf numFmtId="0" fontId="5" fillId="0" borderId="0" xfId="8" applyFont="1" applyProtection="1">
      <protection hidden="1"/>
    </xf>
    <xf numFmtId="0" fontId="8" fillId="0" borderId="0" xfId="8" applyFont="1" applyAlignment="1" applyProtection="1">
      <alignment vertical="top" wrapText="1"/>
      <protection hidden="1"/>
    </xf>
    <xf numFmtId="0" fontId="42" fillId="3" borderId="0" xfId="8" applyFont="1" applyFill="1" applyAlignment="1" applyProtection="1">
      <alignment horizontal="left" vertical="top"/>
      <protection hidden="1"/>
    </xf>
    <xf numFmtId="0" fontId="43" fillId="3" borderId="0" xfId="8" applyFont="1" applyFill="1" applyProtection="1">
      <protection hidden="1"/>
    </xf>
    <xf numFmtId="0" fontId="44" fillId="0" borderId="1" xfId="8" applyFont="1" applyBorder="1" applyAlignment="1" applyProtection="1">
      <alignment horizontal="left" vertical="top" wrapText="1"/>
      <protection hidden="1"/>
    </xf>
    <xf numFmtId="0" fontId="44" fillId="0" borderId="0" xfId="8" applyFont="1" applyAlignment="1" applyProtection="1">
      <alignment horizontal="left" vertical="top" wrapText="1"/>
      <protection hidden="1"/>
    </xf>
    <xf numFmtId="0" fontId="42" fillId="0" borderId="1" xfId="8" applyFont="1" applyBorder="1" applyAlignment="1" applyProtection="1">
      <alignment horizontal="left" vertical="top"/>
      <protection hidden="1"/>
    </xf>
    <xf numFmtId="0" fontId="43" fillId="0" borderId="1" xfId="8" applyFont="1" applyBorder="1" applyProtection="1">
      <protection hidden="1"/>
    </xf>
    <xf numFmtId="0" fontId="44" fillId="0" borderId="23" xfId="8" applyFont="1" applyBorder="1" applyAlignment="1" applyProtection="1">
      <alignment horizontal="left" vertical="top" wrapText="1"/>
      <protection hidden="1"/>
    </xf>
    <xf numFmtId="0" fontId="42" fillId="0" borderId="0" xfId="8" applyFont="1" applyAlignment="1" applyProtection="1">
      <alignment horizontal="left" vertical="top"/>
      <protection hidden="1"/>
    </xf>
    <xf numFmtId="0" fontId="43" fillId="0" borderId="0" xfId="8" applyFont="1" applyProtection="1">
      <protection hidden="1"/>
    </xf>
    <xf numFmtId="0" fontId="45" fillId="0" borderId="0" xfId="8" applyFont="1" applyAlignment="1" applyProtection="1">
      <alignment vertical="top"/>
      <protection hidden="1"/>
    </xf>
    <xf numFmtId="0" fontId="48" fillId="0" borderId="0" xfId="8" applyFont="1" applyAlignment="1" applyProtection="1">
      <alignment horizontal="left" vertical="top"/>
      <protection hidden="1"/>
    </xf>
    <xf numFmtId="0" fontId="49" fillId="0" borderId="0" xfId="8" applyFont="1" applyAlignment="1" applyProtection="1">
      <alignment horizontal="left" vertical="top"/>
      <protection hidden="1"/>
    </xf>
    <xf numFmtId="0" fontId="50" fillId="0" borderId="0" xfId="8" applyFont="1" applyAlignment="1" applyProtection="1">
      <alignment horizontal="left" vertical="top" wrapText="1"/>
      <protection hidden="1"/>
    </xf>
    <xf numFmtId="0" fontId="2" fillId="0" borderId="0" xfId="8" applyFont="1" applyAlignment="1" applyProtection="1">
      <alignment horizontal="left" vertical="top" wrapText="1"/>
      <protection hidden="1"/>
    </xf>
    <xf numFmtId="0" fontId="51" fillId="0" borderId="0" xfId="9" applyFont="1" applyFill="1" applyBorder="1" applyAlignment="1" applyProtection="1">
      <alignment horizontal="left" vertical="top" wrapText="1"/>
      <protection locked="0" hidden="1"/>
    </xf>
    <xf numFmtId="0" fontId="52" fillId="0" borderId="0" xfId="8" applyFont="1" applyProtection="1">
      <protection hidden="1"/>
    </xf>
    <xf numFmtId="0" fontId="52" fillId="3" borderId="0" xfId="8" applyFont="1" applyFill="1" applyProtection="1">
      <protection hidden="1"/>
    </xf>
    <xf numFmtId="0" fontId="2" fillId="3" borderId="0" xfId="8" applyFont="1" applyFill="1" applyProtection="1">
      <protection hidden="1"/>
    </xf>
    <xf numFmtId="0" fontId="53" fillId="0" borderId="0" xfId="8" applyFont="1" applyAlignment="1" applyProtection="1">
      <alignment horizontal="left" vertical="top"/>
      <protection hidden="1"/>
    </xf>
    <xf numFmtId="0" fontId="54" fillId="3" borderId="0" xfId="9" applyFont="1" applyFill="1" applyBorder="1" applyAlignment="1" applyProtection="1">
      <alignment horizontal="left" vertical="top" wrapText="1"/>
      <protection locked="0" hidden="1"/>
    </xf>
    <xf numFmtId="0" fontId="2" fillId="3" borderId="0" xfId="8" applyFont="1" applyFill="1" applyAlignment="1" applyProtection="1">
      <alignment horizontal="left" vertical="top" wrapText="1"/>
      <protection hidden="1"/>
    </xf>
    <xf numFmtId="0" fontId="5" fillId="3" borderId="0" xfId="8" applyFont="1" applyFill="1" applyAlignment="1" applyProtection="1">
      <alignment horizontal="center"/>
      <protection hidden="1"/>
    </xf>
    <xf numFmtId="0" fontId="5" fillId="2" borderId="0" xfId="8" applyFont="1" applyFill="1" applyAlignment="1" applyProtection="1">
      <alignment horizontal="center"/>
      <protection hidden="1"/>
    </xf>
    <xf numFmtId="0" fontId="47" fillId="2" borderId="0" xfId="8" applyFont="1" applyFill="1" applyAlignment="1" applyProtection="1">
      <alignment horizontal="left" vertical="top" wrapText="1"/>
      <protection hidden="1"/>
    </xf>
    <xf numFmtId="0" fontId="46" fillId="2" borderId="0" xfId="8" applyFont="1" applyFill="1" applyAlignment="1" applyProtection="1">
      <alignment horizontal="left" vertical="top" wrapText="1"/>
      <protection hidden="1"/>
    </xf>
    <xf numFmtId="0" fontId="5" fillId="3" borderId="0" xfId="8" applyFont="1" applyFill="1" applyAlignment="1" applyProtection="1">
      <alignment horizontal="center" wrapText="1"/>
      <protection hidden="1"/>
    </xf>
    <xf numFmtId="0" fontId="47" fillId="3" borderId="0" xfId="8" applyFont="1" applyFill="1" applyAlignment="1" applyProtection="1">
      <alignment horizontal="left" vertical="top" wrapText="1"/>
      <protection hidden="1"/>
    </xf>
    <xf numFmtId="0" fontId="46" fillId="3" borderId="0" xfId="8" applyFont="1" applyFill="1" applyAlignment="1" applyProtection="1">
      <alignment horizontal="left" vertical="top" wrapText="1"/>
      <protection hidden="1"/>
    </xf>
    <xf numFmtId="0" fontId="2" fillId="3" borderId="0" xfId="8" applyFont="1" applyFill="1" applyAlignment="1" applyProtection="1">
      <alignment horizontal="center" vertical="center" wrapText="1"/>
      <protection hidden="1"/>
    </xf>
    <xf numFmtId="0" fontId="2" fillId="3" borderId="0" xfId="8" applyFont="1" applyFill="1" applyAlignment="1" applyProtection="1">
      <alignment horizontal="left" vertical="center" wrapText="1"/>
      <protection hidden="1"/>
    </xf>
    <xf numFmtId="0" fontId="55" fillId="3" borderId="0" xfId="6" applyFont="1" applyFill="1" applyBorder="1" applyAlignment="1" applyProtection="1">
      <alignment horizontal="center" vertical="center"/>
      <protection hidden="1"/>
    </xf>
    <xf numFmtId="0" fontId="56" fillId="5" borderId="2" xfId="1" applyFont="1" applyFill="1" applyBorder="1" applyAlignment="1">
      <alignment horizontal="center" vertical="center"/>
    </xf>
    <xf numFmtId="0" fontId="57" fillId="5" borderId="2" xfId="1" applyFont="1" applyFill="1" applyBorder="1" applyAlignment="1">
      <alignment horizontal="center" vertical="center" wrapText="1"/>
    </xf>
    <xf numFmtId="14" fontId="57" fillId="5" borderId="2" xfId="1" applyNumberFormat="1" applyFont="1" applyFill="1" applyBorder="1" applyAlignment="1">
      <alignment horizontal="center" vertical="center" wrapText="1"/>
    </xf>
    <xf numFmtId="10" fontId="57" fillId="5" borderId="2" xfId="1" applyNumberFormat="1" applyFont="1" applyFill="1" applyBorder="1" applyAlignment="1">
      <alignment horizontal="center" vertical="center" wrapText="1"/>
    </xf>
    <xf numFmtId="49" fontId="57" fillId="5" borderId="2" xfId="1" applyNumberFormat="1" applyFont="1" applyFill="1" applyBorder="1" applyAlignment="1">
      <alignment horizontal="center" vertical="center" wrapText="1"/>
    </xf>
    <xf numFmtId="0" fontId="56" fillId="5" borderId="24" xfId="1" applyFont="1" applyFill="1" applyBorder="1" applyAlignment="1">
      <alignment horizontal="center" vertical="center"/>
    </xf>
    <xf numFmtId="0" fontId="57" fillId="5" borderId="24" xfId="1" applyFont="1" applyFill="1" applyBorder="1" applyAlignment="1">
      <alignment horizontal="center" vertical="center" wrapText="1"/>
    </xf>
    <xf numFmtId="14" fontId="57" fillId="5" borderId="24" xfId="1" applyNumberFormat="1" applyFont="1" applyFill="1" applyBorder="1" applyAlignment="1">
      <alignment horizontal="center" vertical="center" wrapText="1"/>
    </xf>
    <xf numFmtId="10" fontId="57" fillId="5" borderId="24" xfId="1" applyNumberFormat="1" applyFont="1" applyFill="1" applyBorder="1" applyAlignment="1">
      <alignment horizontal="center" vertical="center" wrapText="1"/>
    </xf>
    <xf numFmtId="49" fontId="57" fillId="5" borderId="24" xfId="1" applyNumberFormat="1" applyFont="1" applyFill="1" applyBorder="1" applyAlignment="1">
      <alignment horizontal="center" vertical="center" wrapText="1"/>
    </xf>
    <xf numFmtId="0" fontId="32" fillId="0" borderId="0" xfId="0" applyFont="1"/>
    <xf numFmtId="49" fontId="0" fillId="0" borderId="0" xfId="0" applyNumberFormat="1"/>
    <xf numFmtId="169" fontId="0" fillId="0" borderId="0" xfId="0" applyNumberFormat="1"/>
    <xf numFmtId="17" fontId="0" fillId="0" borderId="0" xfId="0" applyNumberFormat="1"/>
    <xf numFmtId="168" fontId="0" fillId="0" borderId="0" xfId="0" applyNumberFormat="1"/>
    <xf numFmtId="0" fontId="31" fillId="0" borderId="0" xfId="0" applyFont="1"/>
    <xf numFmtId="0" fontId="30" fillId="0" borderId="0" xfId="0" applyFont="1"/>
    <xf numFmtId="0" fontId="0" fillId="0" borderId="0" xfId="0" applyAlignment="1">
      <alignment wrapText="1"/>
    </xf>
    <xf numFmtId="1" fontId="2" fillId="0" borderId="9" xfId="1" applyNumberFormat="1" applyFont="1" applyBorder="1" applyAlignment="1" applyProtection="1">
      <alignment horizontal="center" vertical="center"/>
      <protection locked="0"/>
    </xf>
    <xf numFmtId="1" fontId="2" fillId="0" borderId="2" xfId="1" applyNumberFormat="1" applyFont="1" applyBorder="1" applyAlignment="1" applyProtection="1">
      <alignment horizontal="center" vertical="center"/>
      <protection locked="0"/>
    </xf>
    <xf numFmtId="0" fontId="2" fillId="0" borderId="0" xfId="1" applyFont="1" applyAlignment="1">
      <alignment horizontal="left" vertical="center" wrapText="1"/>
    </xf>
    <xf numFmtId="14" fontId="2" fillId="0" borderId="0" xfId="1" applyNumberFormat="1" applyFont="1" applyAlignment="1" applyProtection="1">
      <alignment horizontal="center" vertical="center" wrapText="1"/>
      <protection locked="0"/>
    </xf>
    <xf numFmtId="49" fontId="14" fillId="0" borderId="22" xfId="1" applyNumberFormat="1" applyFont="1" applyBorder="1" applyAlignment="1" applyProtection="1">
      <alignment horizontal="center" vertical="center" wrapText="1"/>
      <protection locked="0"/>
    </xf>
    <xf numFmtId="49" fontId="14" fillId="0" borderId="8" xfId="1" applyNumberFormat="1" applyFont="1" applyBorder="1" applyAlignment="1" applyProtection="1">
      <alignment horizontal="center" vertical="center" wrapText="1"/>
      <protection locked="0"/>
    </xf>
    <xf numFmtId="0" fontId="14" fillId="0" borderId="7" xfId="1" applyFont="1" applyBorder="1" applyAlignment="1" applyProtection="1">
      <alignment horizontal="center" vertical="center" wrapText="1"/>
      <protection locked="0"/>
    </xf>
    <xf numFmtId="14" fontId="14" fillId="0" borderId="29" xfId="1" applyNumberFormat="1" applyFont="1" applyBorder="1" applyAlignment="1" applyProtection="1">
      <alignment horizontal="center" vertical="center" wrapText="1"/>
      <protection locked="0"/>
    </xf>
    <xf numFmtId="3" fontId="0" fillId="0" borderId="0" xfId="0" applyNumberFormat="1"/>
    <xf numFmtId="9" fontId="0" fillId="0" borderId="0" xfId="10" applyFont="1" applyProtection="1"/>
    <xf numFmtId="9" fontId="0" fillId="0" borderId="0" xfId="10" applyFont="1"/>
    <xf numFmtId="1" fontId="4" fillId="2" borderId="0" xfId="1" applyNumberFormat="1" applyFont="1" applyFill="1" applyAlignment="1">
      <alignment horizontal="center"/>
    </xf>
    <xf numFmtId="0" fontId="21" fillId="2" borderId="14" xfId="7" applyFont="1" applyFill="1" applyBorder="1"/>
    <xf numFmtId="166" fontId="21" fillId="2" borderId="0" xfId="7" applyNumberFormat="1" applyFont="1" applyFill="1"/>
    <xf numFmtId="166" fontId="21" fillId="2" borderId="14" xfId="7" applyNumberFormat="1" applyFont="1" applyFill="1" applyBorder="1"/>
    <xf numFmtId="14" fontId="0" fillId="0" borderId="0" xfId="0" applyNumberFormat="1"/>
    <xf numFmtId="10" fontId="0" fillId="9" borderId="12" xfId="0" applyNumberFormat="1" applyFill="1" applyBorder="1"/>
    <xf numFmtId="10" fontId="0" fillId="0" borderId="0" xfId="0" applyNumberFormat="1"/>
    <xf numFmtId="0" fontId="27" fillId="8" borderId="0" xfId="0" applyFont="1" applyFill="1" applyAlignment="1" applyProtection="1">
      <alignment horizontal="left" vertical="top" wrapText="1"/>
      <protection hidden="1"/>
    </xf>
    <xf numFmtId="9" fontId="0" fillId="9" borderId="12" xfId="0" applyNumberFormat="1" applyFill="1" applyBorder="1"/>
    <xf numFmtId="0" fontId="28" fillId="0" borderId="0" xfId="0" applyFont="1" applyAlignment="1">
      <alignment wrapText="1"/>
    </xf>
    <xf numFmtId="1" fontId="0" fillId="9" borderId="12" xfId="0" applyNumberFormat="1" applyFill="1" applyBorder="1"/>
    <xf numFmtId="0" fontId="59" fillId="0" borderId="0" xfId="8" applyFont="1" applyProtection="1">
      <protection hidden="1"/>
    </xf>
    <xf numFmtId="9" fontId="0" fillId="9" borderId="12" xfId="10" applyFont="1" applyFill="1" applyBorder="1"/>
    <xf numFmtId="0" fontId="33" fillId="5" borderId="2" xfId="1" applyFont="1" applyFill="1" applyBorder="1" applyAlignment="1">
      <alignment horizontal="center" vertical="center"/>
    </xf>
    <xf numFmtId="49" fontId="34" fillId="5" borderId="2" xfId="1" applyNumberFormat="1" applyFont="1" applyFill="1" applyBorder="1" applyAlignment="1">
      <alignment horizontal="center" vertical="center" wrapText="1"/>
    </xf>
    <xf numFmtId="0" fontId="34" fillId="5" borderId="2" xfId="1" applyFont="1" applyFill="1" applyBorder="1" applyAlignment="1">
      <alignment horizontal="center" vertical="center" wrapText="1"/>
    </xf>
    <xf numFmtId="14" fontId="34" fillId="5" borderId="28" xfId="1" applyNumberFormat="1" applyFont="1" applyFill="1" applyBorder="1" applyAlignment="1">
      <alignment horizontal="center" vertical="center" wrapText="1"/>
    </xf>
    <xf numFmtId="49" fontId="34" fillId="5" borderId="8" xfId="1" applyNumberFormat="1" applyFont="1" applyFill="1" applyBorder="1" applyAlignment="1">
      <alignment horizontal="center" vertical="center" wrapText="1"/>
    </xf>
    <xf numFmtId="0" fontId="35" fillId="0" borderId="0" xfId="0" applyFont="1"/>
    <xf numFmtId="14" fontId="34" fillId="5" borderId="2" xfId="1" applyNumberFormat="1" applyFont="1" applyFill="1" applyBorder="1" applyAlignment="1">
      <alignment horizontal="center" vertical="center" wrapText="1"/>
    </xf>
    <xf numFmtId="3" fontId="34" fillId="5" borderId="2" xfId="1" applyNumberFormat="1" applyFont="1" applyFill="1" applyBorder="1" applyAlignment="1">
      <alignment horizontal="center" vertical="center" wrapText="1"/>
    </xf>
    <xf numFmtId="3" fontId="34" fillId="10" borderId="17" xfId="1" applyNumberFormat="1" applyFont="1" applyFill="1" applyBorder="1" applyAlignment="1">
      <alignment horizontal="center" vertical="center" wrapText="1"/>
    </xf>
    <xf numFmtId="0" fontId="33" fillId="5" borderId="24" xfId="1" applyFont="1" applyFill="1" applyBorder="1" applyAlignment="1">
      <alignment horizontal="center" vertical="center"/>
    </xf>
    <xf numFmtId="49" fontId="34" fillId="5" borderId="24" xfId="1" applyNumberFormat="1" applyFont="1" applyFill="1" applyBorder="1" applyAlignment="1">
      <alignment horizontal="center" vertical="center" wrapText="1"/>
    </xf>
    <xf numFmtId="0" fontId="34" fillId="5" borderId="24" xfId="1" applyFont="1" applyFill="1" applyBorder="1" applyAlignment="1">
      <alignment horizontal="center" vertical="center" wrapText="1"/>
    </xf>
    <xf numFmtId="14" fontId="34" fillId="5" borderId="30" xfId="1" applyNumberFormat="1" applyFont="1" applyFill="1" applyBorder="1" applyAlignment="1">
      <alignment horizontal="center" vertical="center" wrapText="1"/>
    </xf>
    <xf numFmtId="49" fontId="34" fillId="5" borderId="27" xfId="1" applyNumberFormat="1" applyFont="1" applyFill="1" applyBorder="1" applyAlignment="1">
      <alignment horizontal="center" vertical="center" wrapText="1"/>
    </xf>
    <xf numFmtId="14" fontId="34" fillId="5" borderId="24" xfId="1" applyNumberFormat="1" applyFont="1" applyFill="1" applyBorder="1" applyAlignment="1">
      <alignment horizontal="center" vertical="center" wrapText="1"/>
    </xf>
    <xf numFmtId="3" fontId="34" fillId="5" borderId="24" xfId="1" applyNumberFormat="1" applyFont="1" applyFill="1" applyBorder="1" applyAlignment="1">
      <alignment horizontal="center" vertical="center" wrapText="1"/>
    </xf>
    <xf numFmtId="3" fontId="34" fillId="10" borderId="26" xfId="1" applyNumberFormat="1" applyFont="1" applyFill="1" applyBorder="1" applyAlignment="1">
      <alignment horizontal="center" vertical="center" wrapText="1"/>
    </xf>
    <xf numFmtId="49" fontId="14" fillId="0" borderId="9" xfId="2" applyNumberFormat="1" applyFont="1" applyFill="1" applyBorder="1" applyAlignment="1" applyProtection="1">
      <alignment horizontal="center" vertical="center" wrapText="1"/>
      <protection locked="0"/>
    </xf>
    <xf numFmtId="49" fontId="14" fillId="0" borderId="2" xfId="2" applyNumberFormat="1" applyFont="1" applyFill="1" applyBorder="1" applyAlignment="1" applyProtection="1">
      <alignment horizontal="center" vertical="center" wrapText="1"/>
      <protection locked="0"/>
    </xf>
    <xf numFmtId="0" fontId="30" fillId="0" borderId="0" xfId="0" applyFont="1" applyAlignment="1">
      <alignment wrapText="1"/>
    </xf>
    <xf numFmtId="0" fontId="46" fillId="0" borderId="0" xfId="3" applyFont="1" applyAlignment="1" applyProtection="1">
      <alignment horizontal="left" vertical="top" wrapText="1"/>
      <protection hidden="1"/>
    </xf>
    <xf numFmtId="0" fontId="14" fillId="0" borderId="0" xfId="0" applyFont="1"/>
    <xf numFmtId="0" fontId="25" fillId="0" borderId="0" xfId="0" applyFont="1" applyAlignment="1">
      <alignment wrapText="1"/>
    </xf>
    <xf numFmtId="0" fontId="37" fillId="0" borderId="0" xfId="0" applyFont="1" applyAlignment="1">
      <alignment wrapText="1"/>
    </xf>
    <xf numFmtId="0" fontId="2" fillId="0" borderId="0" xfId="0" applyFont="1" applyAlignment="1">
      <alignment wrapText="1"/>
    </xf>
    <xf numFmtId="0" fontId="47" fillId="0" borderId="0" xfId="1" applyFont="1" applyAlignment="1">
      <alignment vertical="center" wrapText="1"/>
    </xf>
    <xf numFmtId="0" fontId="2" fillId="0" borderId="31" xfId="0" applyFont="1" applyBorder="1"/>
    <xf numFmtId="0" fontId="14" fillId="0" borderId="31" xfId="0" applyFont="1" applyBorder="1"/>
    <xf numFmtId="0" fontId="10" fillId="12" borderId="2" xfId="1" applyFont="1" applyFill="1" applyBorder="1" applyAlignment="1">
      <alignment horizontal="center" vertical="center" wrapText="1"/>
    </xf>
    <xf numFmtId="0" fontId="10" fillId="12" borderId="3" xfId="1" applyFont="1" applyFill="1" applyBorder="1" applyAlignment="1">
      <alignment horizontal="center" vertical="center" wrapText="1"/>
    </xf>
    <xf numFmtId="0" fontId="10" fillId="12" borderId="28" xfId="1" applyFont="1" applyFill="1" applyBorder="1" applyAlignment="1">
      <alignment horizontal="center" vertical="center" wrapText="1"/>
    </xf>
    <xf numFmtId="0" fontId="10" fillId="13" borderId="17" xfId="1" applyFont="1" applyFill="1" applyBorder="1" applyAlignment="1">
      <alignment horizontal="center" vertical="center" wrapText="1"/>
    </xf>
    <xf numFmtId="0" fontId="10" fillId="12" borderId="2" xfId="1" applyFont="1" applyFill="1" applyBorder="1" applyAlignment="1" applyProtection="1">
      <alignment horizontal="center" vertical="center" wrapText="1"/>
      <protection hidden="1"/>
    </xf>
    <xf numFmtId="0" fontId="40" fillId="12" borderId="2" xfId="1" applyFont="1" applyFill="1" applyBorder="1" applyAlignment="1">
      <alignment horizontal="center" vertical="center" wrapText="1"/>
    </xf>
    <xf numFmtId="0" fontId="3" fillId="12" borderId="0" xfId="1" applyFill="1"/>
    <xf numFmtId="0" fontId="2" fillId="12" borderId="11" xfId="1" applyFont="1" applyFill="1" applyBorder="1"/>
    <xf numFmtId="3" fontId="14" fillId="14" borderId="9" xfId="1" applyNumberFormat="1" applyFont="1" applyFill="1" applyBorder="1" applyAlignment="1">
      <alignment horizontal="center" vertical="center" wrapText="1"/>
    </xf>
    <xf numFmtId="169" fontId="14" fillId="14" borderId="9" xfId="1" applyNumberFormat="1" applyFont="1" applyFill="1" applyBorder="1" applyAlignment="1">
      <alignment horizontal="center" vertical="center" wrapText="1"/>
    </xf>
    <xf numFmtId="0" fontId="2" fillId="14" borderId="2" xfId="1" applyFont="1" applyFill="1" applyBorder="1" applyAlignment="1">
      <alignment horizontal="center" vertical="center"/>
    </xf>
    <xf numFmtId="0" fontId="2" fillId="12" borderId="10" xfId="1" applyFont="1" applyFill="1" applyBorder="1"/>
    <xf numFmtId="0" fontId="67" fillId="0" borderId="0" xfId="8" applyFont="1" applyProtection="1">
      <protection hidden="1"/>
    </xf>
    <xf numFmtId="0" fontId="60" fillId="12" borderId="0" xfId="8" applyFont="1" applyFill="1" applyAlignment="1" applyProtection="1">
      <alignment horizontal="center"/>
      <protection hidden="1"/>
    </xf>
    <xf numFmtId="0" fontId="5" fillId="12" borderId="0" xfId="8" applyFont="1" applyFill="1" applyAlignment="1" applyProtection="1">
      <alignment horizontal="center"/>
      <protection hidden="1"/>
    </xf>
    <xf numFmtId="0" fontId="46" fillId="12" borderId="0" xfId="8" applyFont="1" applyFill="1" applyAlignment="1" applyProtection="1">
      <alignment vertical="top" wrapText="1"/>
      <protection hidden="1"/>
    </xf>
    <xf numFmtId="0" fontId="46" fillId="12" borderId="0" xfId="8" applyFont="1" applyFill="1" applyAlignment="1" applyProtection="1">
      <alignment horizontal="left" vertical="top" wrapText="1"/>
      <protection hidden="1"/>
    </xf>
    <xf numFmtId="0" fontId="55" fillId="12" borderId="0" xfId="6" applyFont="1" applyFill="1" applyBorder="1" applyAlignment="1" applyProtection="1">
      <alignment horizontal="center" vertical="center"/>
      <protection hidden="1"/>
    </xf>
    <xf numFmtId="0" fontId="10" fillId="12" borderId="8" xfId="1" applyFont="1" applyFill="1" applyBorder="1" applyAlignment="1">
      <alignment horizontal="center" vertical="center" wrapText="1"/>
    </xf>
    <xf numFmtId="0" fontId="64" fillId="0" borderId="0" xfId="3" applyFont="1" applyAlignment="1" applyProtection="1">
      <alignment vertical="top"/>
      <protection hidden="1"/>
    </xf>
    <xf numFmtId="0" fontId="72" fillId="0" borderId="0" xfId="0" applyFont="1" applyAlignment="1">
      <alignment wrapText="1"/>
    </xf>
    <xf numFmtId="0" fontId="25" fillId="0" borderId="32" xfId="0" applyFont="1" applyBorder="1" applyAlignment="1">
      <alignment wrapText="1"/>
    </xf>
    <xf numFmtId="0" fontId="72" fillId="0" borderId="32" xfId="0" applyFont="1" applyBorder="1" applyAlignment="1">
      <alignment wrapText="1"/>
    </xf>
    <xf numFmtId="4" fontId="34" fillId="10" borderId="17" xfId="1" applyNumberFormat="1" applyFont="1" applyFill="1" applyBorder="1" applyAlignment="1">
      <alignment horizontal="center" vertical="center" wrapText="1"/>
    </xf>
    <xf numFmtId="4" fontId="34" fillId="10" borderId="26" xfId="1" applyNumberFormat="1" applyFont="1" applyFill="1" applyBorder="1" applyAlignment="1">
      <alignment horizontal="center" vertical="center" wrapText="1"/>
    </xf>
    <xf numFmtId="4" fontId="14" fillId="0" borderId="9" xfId="1" applyNumberFormat="1" applyFont="1" applyBorder="1" applyAlignment="1" applyProtection="1">
      <alignment horizontal="center" vertical="center" wrapText="1"/>
      <protection locked="0"/>
    </xf>
    <xf numFmtId="4" fontId="14" fillId="0" borderId="2" xfId="1" applyNumberFormat="1" applyFont="1" applyBorder="1" applyAlignment="1" applyProtection="1">
      <alignment horizontal="center" vertical="center" wrapText="1"/>
      <protection locked="0"/>
    </xf>
    <xf numFmtId="170" fontId="0" fillId="9" borderId="12" xfId="0" applyNumberFormat="1" applyFill="1" applyBorder="1"/>
    <xf numFmtId="166" fontId="21" fillId="2" borderId="12" xfId="7" applyNumberFormat="1" applyFont="1" applyFill="1" applyBorder="1" applyProtection="1">
      <protection hidden="1"/>
    </xf>
    <xf numFmtId="0" fontId="61" fillId="0" borderId="0" xfId="3" applyFont="1" applyAlignment="1" applyProtection="1">
      <alignment horizontal="left" vertical="center" wrapText="1"/>
      <protection hidden="1"/>
    </xf>
    <xf numFmtId="171" fontId="0" fillId="0" borderId="0" xfId="0" applyNumberFormat="1"/>
    <xf numFmtId="0" fontId="2" fillId="11" borderId="0" xfId="0" applyFont="1" applyFill="1"/>
    <xf numFmtId="0" fontId="2" fillId="0" borderId="0" xfId="0" applyFont="1" applyAlignment="1">
      <alignment horizontal="center"/>
    </xf>
    <xf numFmtId="0" fontId="2" fillId="0" borderId="0" xfId="0" applyFont="1" applyAlignment="1">
      <alignment horizontal="center" vertical="center" wrapText="1"/>
    </xf>
    <xf numFmtId="0" fontId="67" fillId="0" borderId="0" xfId="8" applyFont="1" applyAlignment="1" applyProtection="1">
      <alignment horizontal="left" vertical="top"/>
      <protection hidden="1"/>
    </xf>
    <xf numFmtId="0" fontId="5" fillId="0" borderId="0" xfId="8" applyFont="1" applyAlignment="1" applyProtection="1">
      <alignment horizontal="center"/>
      <protection hidden="1"/>
    </xf>
    <xf numFmtId="0" fontId="64" fillId="0" borderId="0" xfId="8" applyFont="1" applyAlignment="1" applyProtection="1">
      <alignment vertical="top" wrapText="1"/>
      <protection hidden="1"/>
    </xf>
    <xf numFmtId="0" fontId="61" fillId="0" borderId="0" xfId="8" applyFont="1" applyAlignment="1" applyProtection="1">
      <alignment horizontal="left" vertical="top" wrapText="1"/>
      <protection hidden="1"/>
    </xf>
    <xf numFmtId="0" fontId="68" fillId="0" borderId="0" xfId="8" applyFont="1" applyAlignment="1" applyProtection="1">
      <alignment horizontal="left" vertical="top" wrapText="1"/>
      <protection hidden="1"/>
    </xf>
    <xf numFmtId="0" fontId="62" fillId="0" borderId="0" xfId="6" applyFont="1" applyFill="1" applyAlignment="1" applyProtection="1"/>
    <xf numFmtId="0" fontId="67" fillId="0" borderId="0" xfId="8" applyFont="1" applyAlignment="1" applyProtection="1">
      <alignment horizontal="left" vertical="center"/>
      <protection hidden="1"/>
    </xf>
    <xf numFmtId="0" fontId="69" fillId="0" borderId="0" xfId="8" applyFont="1" applyAlignment="1" applyProtection="1">
      <alignment horizontal="left" vertical="top"/>
      <protection hidden="1"/>
    </xf>
    <xf numFmtId="0" fontId="67" fillId="0" borderId="0" xfId="8" applyFont="1" applyAlignment="1" applyProtection="1">
      <alignment vertical="top"/>
      <protection hidden="1"/>
    </xf>
    <xf numFmtId="0" fontId="61" fillId="5" borderId="0" xfId="8" applyFont="1" applyFill="1" applyAlignment="1" applyProtection="1">
      <alignment horizontal="left" vertical="top" wrapText="1"/>
      <protection hidden="1"/>
    </xf>
    <xf numFmtId="0" fontId="15" fillId="0" borderId="0" xfId="8" applyFont="1" applyAlignment="1" applyProtection="1">
      <alignment horizontal="left" vertical="top" wrapText="1"/>
      <protection hidden="1"/>
    </xf>
    <xf numFmtId="0" fontId="67" fillId="3" borderId="0" xfId="8" applyFont="1" applyFill="1" applyAlignment="1" applyProtection="1">
      <alignment horizontal="left" vertical="top"/>
      <protection hidden="1"/>
    </xf>
    <xf numFmtId="0" fontId="67" fillId="0" borderId="0" xfId="8" applyFont="1" applyAlignment="1" applyProtection="1">
      <alignment horizontal="left" vertical="center" wrapText="1"/>
      <protection hidden="1"/>
    </xf>
    <xf numFmtId="0" fontId="61" fillId="3" borderId="2" xfId="8" applyFont="1" applyFill="1" applyBorder="1" applyAlignment="1" applyProtection="1">
      <alignment horizontal="center" vertical="center" wrapText="1"/>
      <protection hidden="1"/>
    </xf>
    <xf numFmtId="0" fontId="61" fillId="3" borderId="3" xfId="8" applyFont="1" applyFill="1" applyBorder="1" applyAlignment="1" applyProtection="1">
      <alignment horizontal="center" vertical="center" wrapText="1"/>
      <protection hidden="1"/>
    </xf>
    <xf numFmtId="0" fontId="61" fillId="3" borderId="20" xfId="8" applyFont="1" applyFill="1" applyBorder="1" applyAlignment="1" applyProtection="1">
      <alignment horizontal="center" vertical="center" wrapText="1"/>
      <protection hidden="1"/>
    </xf>
    <xf numFmtId="0" fontId="61" fillId="3" borderId="8" xfId="8" applyFont="1" applyFill="1" applyBorder="1" applyAlignment="1" applyProtection="1">
      <alignment horizontal="center" vertical="center" wrapText="1"/>
      <protection hidden="1"/>
    </xf>
    <xf numFmtId="0" fontId="15" fillId="0" borderId="23" xfId="1" applyFont="1" applyBorder="1" applyAlignment="1">
      <alignment horizontal="left" vertical="center" wrapText="1"/>
    </xf>
    <xf numFmtId="0" fontId="2" fillId="0" borderId="18" xfId="1" applyFont="1" applyBorder="1" applyAlignment="1" applyProtection="1">
      <alignment horizontal="center" vertical="center" wrapText="1"/>
      <protection locked="0"/>
    </xf>
    <xf numFmtId="0" fontId="2" fillId="0" borderId="9" xfId="1" applyFont="1" applyBorder="1" applyAlignment="1" applyProtection="1">
      <alignment horizontal="center" vertical="center" wrapText="1"/>
      <protection locked="0"/>
    </xf>
    <xf numFmtId="0" fontId="71" fillId="0" borderId="0" xfId="3" applyFont="1" applyAlignment="1" applyProtection="1">
      <alignment horizontal="center" vertical="top" wrapText="1"/>
      <protection hidden="1"/>
    </xf>
    <xf numFmtId="0" fontId="10" fillId="6" borderId="15" xfId="1" applyFont="1" applyFill="1" applyBorder="1" applyAlignment="1">
      <alignment horizontal="center" vertical="center" wrapText="1"/>
    </xf>
    <xf numFmtId="0" fontId="10" fillId="6" borderId="0" xfId="1" applyFont="1" applyFill="1" applyAlignment="1">
      <alignment horizontal="center" vertical="center" wrapText="1"/>
    </xf>
    <xf numFmtId="168" fontId="2" fillId="7" borderId="6" xfId="1" applyNumberFormat="1" applyFont="1" applyFill="1" applyBorder="1" applyAlignment="1">
      <alignment horizontal="center" vertical="center" wrapText="1"/>
    </xf>
    <xf numFmtId="168" fontId="2" fillId="7" borderId="21" xfId="1" applyNumberFormat="1" applyFont="1" applyFill="1" applyBorder="1" applyAlignment="1">
      <alignment horizontal="center" vertical="center" wrapText="1"/>
    </xf>
    <xf numFmtId="168" fontId="2" fillId="7" borderId="7" xfId="1" applyNumberFormat="1" applyFont="1" applyFill="1" applyBorder="1" applyAlignment="1">
      <alignment horizontal="center" vertical="center" wrapText="1"/>
    </xf>
    <xf numFmtId="168" fontId="2" fillId="7" borderId="22" xfId="1" applyNumberFormat="1" applyFont="1" applyFill="1" applyBorder="1" applyAlignment="1">
      <alignment horizontal="center" vertical="center" wrapText="1"/>
    </xf>
    <xf numFmtId="0" fontId="2" fillId="12" borderId="0" xfId="1" applyFont="1" applyFill="1" applyAlignment="1">
      <alignment horizontal="center"/>
    </xf>
    <xf numFmtId="0" fontId="16" fillId="12" borderId="15" xfId="1" applyFont="1" applyFill="1" applyBorder="1" applyAlignment="1">
      <alignment horizontal="center" vertical="center" wrapText="1"/>
    </xf>
    <xf numFmtId="0" fontId="16" fillId="12" borderId="0" xfId="1" applyFont="1" applyFill="1" applyAlignment="1">
      <alignment horizontal="center" vertical="center" wrapText="1"/>
    </xf>
    <xf numFmtId="0" fontId="2" fillId="0" borderId="0" xfId="1" applyFont="1" applyAlignment="1">
      <alignment horizontal="left" vertical="center" wrapText="1"/>
    </xf>
    <xf numFmtId="0" fontId="74" fillId="0" borderId="0" xfId="3" applyFont="1" applyAlignment="1" applyProtection="1">
      <alignment horizontal="left" vertical="top" wrapText="1"/>
      <protection hidden="1"/>
    </xf>
    <xf numFmtId="165" fontId="10" fillId="6" borderId="6" xfId="1" applyNumberFormat="1" applyFont="1" applyFill="1" applyBorder="1" applyAlignment="1" applyProtection="1">
      <alignment horizontal="center" vertical="center" wrapText="1"/>
      <protection hidden="1"/>
    </xf>
    <xf numFmtId="165" fontId="10" fillId="6" borderId="21" xfId="1" applyNumberFormat="1" applyFont="1" applyFill="1" applyBorder="1" applyAlignment="1" applyProtection="1">
      <alignment horizontal="center" vertical="center" wrapText="1"/>
      <protection hidden="1"/>
    </xf>
    <xf numFmtId="49" fontId="61" fillId="0" borderId="2" xfId="2" applyNumberFormat="1" applyFont="1" applyFill="1" applyBorder="1" applyAlignment="1" applyProtection="1">
      <alignment horizontal="center" vertical="center" wrapText="1"/>
      <protection locked="0"/>
    </xf>
    <xf numFmtId="1" fontId="61" fillId="0" borderId="2" xfId="2" applyNumberFormat="1" applyFont="1" applyFill="1" applyBorder="1" applyAlignment="1" applyProtection="1">
      <alignment horizontal="center" vertical="center" wrapText="1"/>
      <protection locked="0"/>
    </xf>
    <xf numFmtId="49" fontId="14" fillId="0" borderId="3" xfId="2" applyNumberFormat="1" applyFont="1" applyFill="1" applyBorder="1" applyAlignment="1" applyProtection="1">
      <alignment horizontal="center" vertical="center" wrapText="1"/>
      <protection locked="0"/>
    </xf>
    <xf numFmtId="49" fontId="14" fillId="0" borderId="20" xfId="2" applyNumberFormat="1" applyFont="1" applyFill="1" applyBorder="1" applyAlignment="1" applyProtection="1">
      <alignment horizontal="center" vertical="center" wrapText="1"/>
      <protection locked="0"/>
    </xf>
    <xf numFmtId="14" fontId="2" fillId="0" borderId="2" xfId="1" applyNumberFormat="1" applyFont="1" applyBorder="1" applyAlignment="1" applyProtection="1">
      <alignment horizontal="center" vertical="center" wrapText="1"/>
      <protection locked="0"/>
    </xf>
    <xf numFmtId="166" fontId="2" fillId="0" borderId="5" xfId="1" applyNumberFormat="1" applyFont="1" applyBorder="1" applyAlignment="1" applyProtection="1">
      <alignment horizontal="center" vertical="center" wrapText="1"/>
      <protection locked="0"/>
    </xf>
    <xf numFmtId="165" fontId="10" fillId="6" borderId="3" xfId="1" applyNumberFormat="1" applyFont="1" applyFill="1" applyBorder="1" applyAlignment="1" applyProtection="1">
      <alignment horizontal="center" vertical="center" wrapText="1"/>
      <protection hidden="1"/>
    </xf>
    <xf numFmtId="165" fontId="10" fillId="6" borderId="20" xfId="1" applyNumberFormat="1" applyFont="1" applyFill="1" applyBorder="1" applyAlignment="1" applyProtection="1">
      <alignment horizontal="center" vertical="center" wrapText="1"/>
      <protection hidden="1"/>
    </xf>
    <xf numFmtId="165" fontId="10" fillId="6" borderId="8" xfId="1" applyNumberFormat="1" applyFont="1" applyFill="1" applyBorder="1" applyAlignment="1" applyProtection="1">
      <alignment horizontal="center" vertical="center" wrapText="1"/>
      <protection hidden="1"/>
    </xf>
    <xf numFmtId="0" fontId="2" fillId="0" borderId="19" xfId="1" applyFont="1" applyBorder="1" applyAlignment="1">
      <alignment horizontal="left" vertical="center" wrapText="1"/>
    </xf>
    <xf numFmtId="0" fontId="2" fillId="0" borderId="16" xfId="1" applyFont="1" applyBorder="1" applyAlignment="1">
      <alignment horizontal="left" vertical="center" wrapText="1"/>
    </xf>
    <xf numFmtId="165" fontId="10" fillId="6" borderId="18" xfId="1" applyNumberFormat="1" applyFont="1" applyFill="1" applyBorder="1" applyAlignment="1" applyProtection="1">
      <alignment horizontal="center" vertical="center" wrapText="1"/>
      <protection hidden="1"/>
    </xf>
    <xf numFmtId="1" fontId="7" fillId="7" borderId="6" xfId="2" applyNumberFormat="1" applyFont="1" applyFill="1" applyBorder="1" applyAlignment="1" applyProtection="1">
      <alignment horizontal="center" vertical="center" wrapText="1"/>
      <protection hidden="1"/>
    </xf>
    <xf numFmtId="1" fontId="7" fillId="7" borderId="3" xfId="2" applyNumberFormat="1" applyFont="1" applyFill="1" applyBorder="1" applyAlignment="1" applyProtection="1">
      <alignment horizontal="center" vertical="center" wrapText="1"/>
      <protection hidden="1"/>
    </xf>
    <xf numFmtId="0" fontId="7" fillId="7" borderId="6" xfId="2" applyNumberFormat="1" applyFont="1" applyFill="1" applyBorder="1" applyAlignment="1" applyProtection="1">
      <alignment horizontal="center" vertical="center" wrapText="1"/>
      <protection hidden="1"/>
    </xf>
    <xf numFmtId="0" fontId="7" fillId="7" borderId="18" xfId="2" applyNumberFormat="1" applyFont="1" applyFill="1" applyBorder="1" applyAlignment="1" applyProtection="1">
      <alignment horizontal="center" vertical="center" wrapText="1"/>
      <protection hidden="1"/>
    </xf>
    <xf numFmtId="0" fontId="7" fillId="7" borderId="3" xfId="2" applyNumberFormat="1" applyFont="1" applyFill="1" applyBorder="1" applyAlignment="1" applyProtection="1">
      <alignment horizontal="center" vertical="center" wrapText="1"/>
      <protection hidden="1"/>
    </xf>
    <xf numFmtId="0" fontId="7" fillId="7" borderId="2" xfId="2" applyNumberFormat="1" applyFont="1" applyFill="1" applyBorder="1" applyAlignment="1" applyProtection="1">
      <alignment horizontal="center" vertical="center" wrapText="1"/>
      <protection hidden="1"/>
    </xf>
    <xf numFmtId="0" fontId="65" fillId="0" borderId="0" xfId="3" applyFont="1" applyAlignment="1" applyProtection="1">
      <alignment horizontal="center" vertical="top" wrapText="1"/>
      <protection hidden="1"/>
    </xf>
    <xf numFmtId="0" fontId="28" fillId="0" borderId="0" xfId="0" applyFont="1" applyAlignment="1">
      <alignment horizontal="left" wrapText="1"/>
    </xf>
  </cellXfs>
  <cellStyles count="11">
    <cellStyle name="Comma 2" xfId="2" xr:uid="{8C014122-7CC5-4AFE-8E0B-A8B95D024821}"/>
    <cellStyle name="Currency 2" xfId="5" xr:uid="{0D75B266-1E81-4B44-8491-D3DBE9F55B3E}"/>
    <cellStyle name="Hyperlink 2" xfId="6" xr:uid="{1BB8FEBC-0975-4A36-8A07-47BF0AF6AA6E}"/>
    <cellStyle name="Hyperlink 2 2" xfId="9" xr:uid="{10FDBF38-54FB-4635-B2D2-5B3B4956C3C8}"/>
    <cellStyle name="Normal" xfId="0" builtinId="0"/>
    <cellStyle name="Normal 11 2 2 2" xfId="7" xr:uid="{E41F144A-CEDB-47C0-808D-F2CA96385724}"/>
    <cellStyle name="Normal 2" xfId="1" xr:uid="{059B333E-446E-43CD-82F5-D0749EAA62AF}"/>
    <cellStyle name="Normal 2 3" xfId="8" xr:uid="{C8B5B7FF-F56F-4C72-92EA-FE9F08D49B43}"/>
    <cellStyle name="Normal 4" xfId="3" xr:uid="{1EECD582-60C3-4E76-A43E-156D8BB9AA63}"/>
    <cellStyle name="Per cent" xfId="10" builtinId="5"/>
    <cellStyle name="Percent 2" xfId="4" xr:uid="{8E6B99A3-60DC-4EF8-8AD7-42FF06C41573}"/>
  </cellStyles>
  <dxfs count="111">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numFmt numFmtId="168" formatCode="0.0"/>
      <protection locked="1" hidden="0"/>
    </dxf>
    <dxf>
      <protection locked="1" hidden="0"/>
    </dxf>
    <dxf>
      <protection locked="1" hidden="0"/>
    </dxf>
    <dxf>
      <protection locked="1" hidden="0"/>
    </dxf>
    <dxf>
      <protection locked="1" hidden="0"/>
    </dxf>
    <dxf>
      <protection locked="1" hidden="0"/>
    </dxf>
    <dxf>
      <protection locked="1" hidden="0"/>
    </dxf>
    <dxf>
      <font>
        <b val="0"/>
        <i val="0"/>
        <strike val="0"/>
        <condense val="0"/>
        <extend val="0"/>
        <outline val="0"/>
        <shadow val="0"/>
        <u val="none"/>
        <vertAlign val="baseline"/>
        <sz val="11"/>
        <color theme="1"/>
        <name val="Aptos Narrow"/>
        <family val="2"/>
        <scheme val="none"/>
      </font>
      <protection locked="1" hidden="0"/>
    </dxf>
    <dxf>
      <protection locked="1" hidden="0"/>
    </dxf>
    <dxf>
      <protection locked="1" hidden="0"/>
    </dxf>
    <dxf>
      <protection locked="1" hidden="0"/>
    </dxf>
    <dxf>
      <numFmt numFmtId="22" formatCode="mmm\-yy"/>
      <protection locked="1" hidden="0"/>
    </dxf>
    <dxf>
      <protection locked="1" hidden="0"/>
    </dxf>
    <dxf>
      <protection locked="1" hidden="0"/>
    </dxf>
    <dxf>
      <numFmt numFmtId="168" formatCode="0.0"/>
      <protection locked="1" hidden="0"/>
    </dxf>
    <dxf>
      <protection locked="1" hidden="0"/>
    </dxf>
    <dxf>
      <protection locked="1" hidden="0"/>
    </dxf>
    <dxf>
      <protection locked="1" hidden="0"/>
    </dxf>
    <dxf>
      <font>
        <b val="0"/>
        <i val="0"/>
        <strike val="0"/>
        <condense val="0"/>
        <extend val="0"/>
        <outline val="0"/>
        <shadow val="0"/>
        <u val="none"/>
        <vertAlign val="baseline"/>
        <sz val="11"/>
        <color rgb="FF000000"/>
        <name val="Aptos Narrow"/>
        <scheme val="none"/>
      </font>
      <protection locked="1" hidden="0"/>
    </dxf>
    <dxf>
      <font>
        <b val="0"/>
        <i val="0"/>
        <strike val="0"/>
        <condense val="0"/>
        <extend val="0"/>
        <outline val="0"/>
        <shadow val="0"/>
        <u val="none"/>
        <vertAlign val="baseline"/>
        <sz val="11"/>
        <color rgb="FF000000"/>
        <name val="Aptos Narrow"/>
        <scheme val="none"/>
      </font>
      <protection locked="1" hidden="0"/>
    </dxf>
    <dxf>
      <protection locked="1" hidden="0"/>
    </dxf>
    <dxf>
      <font>
        <b val="0"/>
        <i val="0"/>
        <strike val="0"/>
        <condense val="0"/>
        <extend val="0"/>
        <outline val="0"/>
        <shadow val="0"/>
        <u val="none"/>
        <vertAlign val="baseline"/>
        <sz val="11"/>
        <color rgb="FF000000"/>
        <name val="Aptos Narrow"/>
        <scheme val="none"/>
      </font>
      <protection locked="1" hidden="0"/>
    </dxf>
    <dxf>
      <protection locked="1" hidden="0"/>
    </dxf>
    <dxf>
      <protection locked="1" hidden="0"/>
    </dxf>
    <dxf>
      <protection locked="1" hidden="0"/>
    </dxf>
    <dxf>
      <numFmt numFmtId="22" formatCode="mmm\-yy"/>
      <protection locked="1" hidden="0"/>
    </dxf>
    <dxf>
      <protection locked="1" hidden="0"/>
    </dxf>
    <dxf>
      <protection locked="1" hidden="0"/>
    </dxf>
    <dxf>
      <numFmt numFmtId="169" formatCode="#,##0.0"/>
      <protection locked="1" hidden="0"/>
    </dxf>
    <dxf>
      <numFmt numFmtId="3" formatCode="#,##0"/>
    </dxf>
    <dxf>
      <numFmt numFmtId="3" formatCode="#,##0"/>
      <protection locked="1" hidden="0"/>
    </dxf>
    <dxf>
      <protection locked="1" hidden="0"/>
    </dxf>
    <dxf>
      <numFmt numFmtId="3" formatCode="#,##0"/>
      <protection locked="1" hidden="0"/>
    </dxf>
    <dxf>
      <numFmt numFmtId="171" formatCode="#,##0.0000000"/>
      <protection locked="1" hidden="0"/>
    </dxf>
    <dxf>
      <numFmt numFmtId="169" formatCode="#,##0.0"/>
      <protection locked="1" hidden="0"/>
    </dxf>
    <dxf>
      <numFmt numFmtId="169" formatCode="#,##0.0"/>
      <protection locked="1" hidden="0"/>
    </dxf>
    <dxf>
      <numFmt numFmtId="169" formatCode="#,##0.0"/>
      <protection locked="1" hidden="0"/>
    </dxf>
    <dxf>
      <numFmt numFmtId="169" formatCode="#,##0.0"/>
      <protection locked="1" hidden="0"/>
    </dxf>
    <dxf>
      <numFmt numFmtId="169" formatCode="#,##0.0"/>
      <protection locked="1" hidden="0"/>
    </dxf>
    <dxf>
      <numFmt numFmtId="169" formatCode="#,##0.0"/>
      <protection locked="1" hidden="0"/>
    </dxf>
    <dxf>
      <numFmt numFmtId="169" formatCode="#,##0.0"/>
      <protection locked="1" hidden="0"/>
    </dxf>
    <dxf>
      <numFmt numFmtId="169" formatCode="#,##0.0"/>
      <protection locked="1" hidden="0"/>
    </dxf>
    <dxf>
      <numFmt numFmtId="169" formatCode="#,##0.0"/>
      <protection locked="1" hidden="0"/>
    </dxf>
    <dxf>
      <numFmt numFmtId="169" formatCode="#,##0.0"/>
      <protection locked="1" hidden="0"/>
    </dxf>
    <dxf>
      <numFmt numFmtId="169" formatCode="#,##0.0"/>
      <protection locked="1" hidden="0"/>
    </dxf>
    <dxf>
      <numFmt numFmtId="169" formatCode="#,##0.0"/>
      <protection locked="1" hidden="0"/>
    </dxf>
    <dxf>
      <numFmt numFmtId="169" formatCode="#,##0.0"/>
      <protection locked="1" hidden="0"/>
    </dxf>
    <dxf>
      <numFmt numFmtId="169" formatCode="#,##0.0"/>
      <protection locked="1" hidden="0"/>
    </dxf>
    <dxf>
      <numFmt numFmtId="169" formatCode="#,##0.0"/>
      <protection locked="1" hidden="0"/>
    </dxf>
    <dxf>
      <numFmt numFmtId="169" formatCode="#,##0.0"/>
      <protection locked="1" hidden="0"/>
    </dxf>
    <dxf>
      <numFmt numFmtId="169" formatCode="#,##0.0"/>
      <protection locked="1" hidden="0"/>
    </dxf>
    <dxf>
      <numFmt numFmtId="169" formatCode="#,##0.0"/>
      <protection locked="1" hidden="0"/>
    </dxf>
    <dxf>
      <numFmt numFmtId="169" formatCode="#,##0.0"/>
      <protection locked="1" hidden="0"/>
    </dxf>
    <dxf>
      <numFmt numFmtId="169" formatCode="#,##0.0"/>
      <protection locked="1" hidden="0"/>
    </dxf>
    <dxf>
      <numFmt numFmtId="169" formatCode="#,##0.0"/>
      <protection locked="1" hidden="0"/>
    </dxf>
    <dxf>
      <numFmt numFmtId="169" formatCode="#,##0.0"/>
      <protection locked="1" hidden="0"/>
    </dxf>
    <dxf>
      <numFmt numFmtId="169" formatCode="#,##0.0"/>
      <protection locked="1" hidden="0"/>
    </dxf>
    <dxf>
      <numFmt numFmtId="169" formatCode="#,##0.0"/>
      <protection locked="1" hidden="0"/>
    </dxf>
    <dxf>
      <numFmt numFmtId="0" formatCode="General"/>
    </dxf>
    <dxf>
      <numFmt numFmtId="0" formatCode="General"/>
      <protection locked="1" hidden="0"/>
    </dxf>
    <dxf>
      <numFmt numFmtId="0" formatCode="General"/>
      <protection locked="1" hidden="0"/>
    </dxf>
    <dxf>
      <numFmt numFmtId="169" formatCode="#,##0.0"/>
      <protection locked="1" hidden="0"/>
    </dxf>
    <dxf>
      <numFmt numFmtId="169" formatCode="#,##0.0"/>
      <protection locked="1" hidden="0"/>
    </dxf>
    <dxf>
      <numFmt numFmtId="169" formatCode="#,##0.0"/>
      <protection locked="1" hidden="0"/>
    </dxf>
    <dxf>
      <numFmt numFmtId="169" formatCode="#,##0.0"/>
      <protection locked="1" hidden="0"/>
    </dxf>
    <dxf>
      <numFmt numFmtId="169" formatCode="#,##0.0"/>
      <protection locked="1" hidden="0"/>
    </dxf>
    <dxf>
      <numFmt numFmtId="169" formatCode="#,##0.0"/>
      <protection locked="1" hidden="0"/>
    </dxf>
    <dxf>
      <numFmt numFmtId="169" formatCode="#,##0.0"/>
      <protection locked="1" hidden="0"/>
    </dxf>
    <dxf>
      <numFmt numFmtId="169" formatCode="#,##0.0"/>
      <protection locked="1" hidden="0"/>
    </dxf>
    <dxf>
      <numFmt numFmtId="169" formatCode="#,##0.0"/>
      <protection locked="1" hidden="0"/>
    </dxf>
    <dxf>
      <numFmt numFmtId="169" formatCode="#,##0.0"/>
      <protection locked="1" hidden="0"/>
    </dxf>
    <dxf>
      <numFmt numFmtId="169" formatCode="#,##0.0"/>
      <protection locked="1" hidden="0"/>
    </dxf>
    <dxf>
      <numFmt numFmtId="169" formatCode="#,##0.0"/>
      <protection locked="1" hidden="0"/>
    </dxf>
    <dxf>
      <numFmt numFmtId="0" formatCode="General"/>
      <protection locked="1" hidden="0"/>
    </dxf>
    <dxf>
      <numFmt numFmtId="30" formatCode="@"/>
      <protection locked="1" hidden="0"/>
    </dxf>
    <dxf>
      <numFmt numFmtId="0" formatCode="General"/>
      <protection locked="1" hidden="0"/>
    </dxf>
    <dxf>
      <protection locked="1" hidden="0"/>
    </dxf>
    <dxf>
      <protection locked="1" hidden="0"/>
    </dxf>
    <dxf>
      <fill>
        <patternFill>
          <bgColor rgb="FF00B050"/>
        </patternFill>
      </fill>
    </dxf>
    <dxf>
      <fill>
        <patternFill>
          <bgColor rgb="FFFFC000"/>
        </patternFill>
      </fill>
    </dxf>
    <dxf>
      <fill>
        <patternFill>
          <bgColor rgb="FFFF0000"/>
        </patternFill>
      </fill>
    </dxf>
    <dxf>
      <fill>
        <patternFill>
          <bgColor rgb="FFFF0000"/>
        </patternFill>
      </fill>
    </dxf>
    <dxf>
      <fill>
        <patternFill>
          <bgColor rgb="FFFF0000"/>
        </patternFill>
      </fill>
    </dxf>
    <dxf>
      <font>
        <strike/>
        <color rgb="FFFF0000"/>
      </font>
      <fill>
        <patternFill patternType="lightDown">
          <bgColor theme="5" tint="0.79998168889431442"/>
        </patternFill>
      </fill>
    </dxf>
    <dxf>
      <font>
        <strike/>
        <color rgb="FFFF0000"/>
      </font>
      <fill>
        <patternFill patternType="lightDown">
          <bgColor theme="5" tint="0.79998168889431442"/>
        </patternFill>
      </fill>
    </dxf>
    <dxf>
      <font>
        <strike val="0"/>
        <color theme="0"/>
      </font>
      <fill>
        <patternFill>
          <bgColor theme="0"/>
        </patternFill>
      </fill>
      <border>
        <left style="thin">
          <color theme="0" tint="-0.24994659260841701"/>
        </left>
        <right/>
        <top/>
        <bottom/>
        <vertical/>
        <horizontal/>
      </border>
    </dxf>
    <dxf>
      <font>
        <strike val="0"/>
      </font>
      <fill>
        <patternFill>
          <bgColor rgb="FFC00000"/>
        </patternFill>
      </fill>
    </dxf>
    <dxf>
      <fill>
        <patternFill>
          <bgColor theme="0"/>
        </patternFill>
      </fill>
    </dxf>
  </dxfs>
  <tableStyles count="0" defaultTableStyle="TableStyleMedium2" defaultPivotStyle="PivotStyleLight16"/>
  <colors>
    <mruColors>
      <color rgb="FFC1E2FB"/>
      <color rgb="FF0C6BB2"/>
      <color rgb="FFADD8F9"/>
      <color rgb="FF382573"/>
      <color rgb="FF248584"/>
      <color rgb="FF6BC3C4"/>
      <color rgb="FF2F9E76"/>
      <color rgb="FFAE5B80"/>
      <color rgb="FF16A9E2"/>
      <color rgb="FFFDDD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alcChain" Target="calcChain.xml"/></Relationships>
</file>

<file path=xl/diagrams/colors1.xml><?xml version="1.0" encoding="utf-8"?>
<dgm:colorsDef xmlns:dgm="http://schemas.openxmlformats.org/drawingml/2006/diagram" xmlns:a="http://schemas.openxmlformats.org/drawingml/2006/main" uniqueId="urn:microsoft.com/office/officeart/2005/8/colors/colorful1#3">
  <dgm:title val=""/>
  <dgm:desc val=""/>
  <dgm:catLst>
    <dgm:cat type="colorful" pri="10100"/>
  </dgm:catLst>
  <dgm:styleLbl name="node0">
    <dgm:fillClrLst meth="repeat">
      <a:schemeClr val="accent1"/>
    </dgm:fillClrLst>
    <dgm:linClrLst meth="repeat">
      <a:schemeClr val="lt1"/>
    </dgm:linClrLst>
    <dgm:effectClrLst/>
    <dgm:txLinClrLst/>
    <dgm:txFillClrLst/>
    <dgm:txEffectClrLst/>
  </dgm:styleLbl>
  <dgm:styleLbl name="node1">
    <dgm:fillClrLst meth="repeat">
      <a:schemeClr val="accent2"/>
      <a:schemeClr val="accent3"/>
      <a:schemeClr val="accent4"/>
      <a:schemeClr val="accent5"/>
      <a:schemeClr val="accent6"/>
    </dgm:fillClrLst>
    <dgm:linClrLst meth="repeat">
      <a:schemeClr val="lt1"/>
    </dgm:linClrLst>
    <dgm:effectClrLst/>
    <dgm:txLinClrLst/>
    <dgm:txFillClrLst/>
    <dgm:txEffectClrLst/>
  </dgm:styleLbl>
  <dgm:styleLbl name="alignNode1">
    <dgm:fillClrLst meth="repeat">
      <a:schemeClr val="accent2"/>
      <a:schemeClr val="accent3"/>
      <a:schemeClr val="accent4"/>
      <a:schemeClr val="accent5"/>
      <a:schemeClr val="accent6"/>
    </dgm:fillClrLst>
    <dgm:linClrLst meth="repeat">
      <a:schemeClr val="accent2"/>
      <a:schemeClr val="accent3"/>
      <a:schemeClr val="accent4"/>
      <a:schemeClr val="accent5"/>
      <a:schemeClr val="accent6"/>
    </dgm:linClrLst>
    <dgm:effectClrLst/>
    <dgm:txLinClrLst/>
    <dgm:txFillClrLst/>
    <dgm:txEffectClrLst/>
  </dgm:styleLbl>
  <dgm:styleLbl name="lnNode1">
    <dgm:fillClrLst meth="repeat">
      <a:schemeClr val="accent2"/>
      <a:schemeClr val="accent3"/>
      <a:schemeClr val="accent4"/>
      <a:schemeClr val="accent5"/>
      <a:schemeClr val="accent6"/>
    </dgm:fillClrLst>
    <dgm:linClrLst meth="repeat">
      <a:schemeClr val="lt1"/>
    </dgm:linClrLst>
    <dgm:effectClrLst/>
    <dgm:txLinClrLst/>
    <dgm:txFillClrLst/>
    <dgm:txEffectClrLst/>
  </dgm:styleLbl>
  <dgm:styleLbl name="vennNode1">
    <dgm:fillClrLst meth="repeat">
      <a:schemeClr val="accent2">
        <a:alpha val="50000"/>
      </a:schemeClr>
      <a:schemeClr val="accent3">
        <a:alpha val="50000"/>
      </a:schemeClr>
      <a:schemeClr val="accent4">
        <a:alpha val="50000"/>
      </a:schemeClr>
      <a:schemeClr val="accent5">
        <a:alpha val="50000"/>
      </a:schemeClr>
      <a:schemeClr val="accent6">
        <a:alpha val="50000"/>
      </a:schemeClr>
    </dgm:fillClrLst>
    <dgm:linClrLst meth="repeat">
      <a:schemeClr val="lt1"/>
    </dgm:linClrLst>
    <dgm:effectClrLst/>
    <dgm:txLinClrLst/>
    <dgm:txFillClrLst/>
    <dgm:txEffectClrLst/>
  </dgm:styleLbl>
  <dgm:styleLbl name="node2">
    <dgm:fillClrLst>
      <a:schemeClr val="accent2"/>
    </dgm:fillClrLst>
    <dgm:linClrLst meth="repeat">
      <a:schemeClr val="lt1"/>
    </dgm:linClrLst>
    <dgm:effectClrLst/>
    <dgm:txLinClrLst/>
    <dgm:txFillClrLst/>
    <dgm:txEffectClrLst/>
  </dgm:styleLbl>
  <dgm:styleLbl name="node3">
    <dgm:fillClrLst>
      <a:schemeClr val="accent3"/>
    </dgm:fillClrLst>
    <dgm:linClrLst meth="repeat">
      <a:schemeClr val="lt1"/>
    </dgm:linClrLst>
    <dgm:effectClrLst/>
    <dgm:txLinClrLst/>
    <dgm:txFillClrLst/>
    <dgm:txEffectClrLst/>
  </dgm:styleLbl>
  <dgm:styleLbl name="node4">
    <dgm:fillClrLst>
      <a:schemeClr val="accent4"/>
    </dgm:fillClrLst>
    <dgm:linClrLst meth="repeat">
      <a:schemeClr val="lt1"/>
    </dgm:linClrLst>
    <dgm:effectClrLst/>
    <dgm:txLinClrLst/>
    <dgm:txFillClrLst/>
    <dgm:txEffectClrLst/>
  </dgm:styleLbl>
  <dgm:styleLbl name="fgImgPlace1">
    <dgm:fillClrLst meth="repeat">
      <a:schemeClr val="accent2">
        <a:tint val="50000"/>
      </a:schemeClr>
      <a:schemeClr val="accent3">
        <a:tint val="50000"/>
      </a:schemeClr>
      <a:schemeClr val="accent4">
        <a:tint val="50000"/>
      </a:schemeClr>
      <a:schemeClr val="accent5">
        <a:tint val="50000"/>
      </a:schemeClr>
      <a:schemeClr val="accent6">
        <a:tint val="50000"/>
      </a:schemeClr>
    </dgm:fillClrLst>
    <dgm:linClrLst meth="repeat">
      <a:schemeClr val="lt1"/>
    </dgm:linClrLst>
    <dgm:effectClrLst/>
    <dgm:txLinClrLst/>
    <dgm:txFillClrLst meth="repeat">
      <a:schemeClr val="lt1"/>
    </dgm:txFillClrLst>
    <dgm:txEffectClrLst/>
  </dgm:styleLbl>
  <dgm:styleLbl name="alignImgPlace1">
    <dgm:fillClrLst>
      <a:schemeClr val="accent1">
        <a:tint val="50000"/>
      </a:schemeClr>
      <a:schemeClr val="accent2">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1">
        <a:tint val="50000"/>
      </a:schemeClr>
      <a:schemeClr val="accent2">
        <a:tint val="2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2"/>
      <a:schemeClr val="accent3"/>
      <a:schemeClr val="accent4"/>
      <a:schemeClr val="accent5"/>
      <a:schemeClr val="accent6"/>
    </dgm:fillClrLst>
    <dgm:linClrLst meth="cycle">
      <a:schemeClr val="lt1"/>
    </dgm:linClrLst>
    <dgm:effectClrLst/>
    <dgm:txLinClrLst/>
    <dgm:txFillClrLst/>
    <dgm:txEffectClrLst/>
  </dgm:styleLbl>
  <dgm:styleLbl name="fgSibTrans2D1">
    <dgm:fillClrLst meth="repeat">
      <a:schemeClr val="accent2"/>
      <a:schemeClr val="accent3"/>
      <a:schemeClr val="accent4"/>
      <a:schemeClr val="accent5"/>
      <a:schemeClr val="accent6"/>
    </dgm:fillClrLst>
    <dgm:linClrLst meth="cycle">
      <a:schemeClr val="lt1"/>
    </dgm:linClrLst>
    <dgm:effectClrLst/>
    <dgm:txLinClrLst/>
    <dgm:txFillClrLst meth="repeat">
      <a:schemeClr val="lt1"/>
    </dgm:txFillClrLst>
    <dgm:txEffectClrLst/>
  </dgm:styleLbl>
  <dgm:styleLbl name="bgSibTrans2D1">
    <dgm:fillClrLst meth="repeat">
      <a:schemeClr val="accent2"/>
      <a:schemeClr val="accent3"/>
      <a:schemeClr val="accent4"/>
      <a:schemeClr val="accent5"/>
      <a:schemeClr val="accent6"/>
    </dgm:fillClrLst>
    <dgm:linClrLst meth="cycle">
      <a:schemeClr val="lt1"/>
    </dgm:linClrLst>
    <dgm:effectClrLst/>
    <dgm:txLinClrLst/>
    <dgm:txFillClrLst meth="repeat">
      <a:schemeClr val="lt1"/>
    </dgm:txFillClrLst>
    <dgm:txEffectClrLst/>
  </dgm:styleLbl>
  <dgm:styleLbl name="sibTrans1D1">
    <dgm:fillClrLst meth="repeat">
      <a:schemeClr val="accent2"/>
      <a:schemeClr val="accent3"/>
      <a:schemeClr val="accent4"/>
      <a:schemeClr val="accent5"/>
      <a:schemeClr val="accent6"/>
    </dgm:fillClrLst>
    <dgm:linClrLst meth="repeat">
      <a:schemeClr val="accent2"/>
      <a:schemeClr val="accent3"/>
      <a:schemeClr val="accent4"/>
      <a:schemeClr val="accent5"/>
      <a:schemeClr val="accent6"/>
    </dgm:linClrLst>
    <dgm:effectClrLst/>
    <dgm:txLinClrLst/>
    <dgm:txFillClrLst meth="repeat">
      <a:schemeClr val="tx1"/>
    </dgm:txFillClrLst>
    <dgm:txEffectClrLst/>
  </dgm:styleLbl>
  <dgm:styleLbl name="callout">
    <dgm:fillClrLst meth="repeat">
      <a:schemeClr val="accent2"/>
    </dgm:fillClrLst>
    <dgm:linClrLst meth="repeat">
      <a:schemeClr val="accent2">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2"/>
    </dgm:fillClrLst>
    <dgm:linClrLst meth="repeat">
      <a:schemeClr val="lt1"/>
    </dgm:linClrLst>
    <dgm:effectClrLst/>
    <dgm:txLinClrLst/>
    <dgm:txFillClrLst/>
    <dgm:txEffectClrLst/>
  </dgm:styleLbl>
  <dgm:styleLbl name="asst2">
    <dgm:fillClrLst>
      <a:schemeClr val="accent3"/>
    </dgm:fillClrLst>
    <dgm:linClrLst meth="repeat">
      <a:schemeClr val="lt1"/>
    </dgm:linClrLst>
    <dgm:effectClrLst/>
    <dgm:txLinClrLst/>
    <dgm:txFillClrLst/>
    <dgm:txEffectClrLst/>
  </dgm:styleLbl>
  <dgm:styleLbl name="asst3">
    <dgm:fillClrLst>
      <a:schemeClr val="accent4"/>
    </dgm:fillClrLst>
    <dgm:linClrLst meth="repeat">
      <a:schemeClr val="lt1"/>
    </dgm:linClrLst>
    <dgm:effectClrLst/>
    <dgm:txLinClrLst/>
    <dgm:txFillClrLst/>
    <dgm:txEffectClrLst/>
  </dgm:styleLbl>
  <dgm:styleLbl name="asst4">
    <dgm:fillClrLst>
      <a:schemeClr val="accent5"/>
    </dgm:fillClrLst>
    <dgm:linClrLst meth="repeat">
      <a:schemeClr val="lt1"/>
    </dgm:linClrLst>
    <dgm:effectClrLst/>
    <dgm:txLinClrLst/>
    <dgm:txFillClrLst/>
    <dgm:txEffectClrLst/>
  </dgm:styleLbl>
  <dgm:styleLbl name="parChTrans2D1">
    <dgm:fillClrLst meth="repeat">
      <a:schemeClr val="accent2"/>
    </dgm:fillClrLst>
    <dgm:linClrLst meth="repeat">
      <a:schemeClr val="lt1"/>
    </dgm:linClrLst>
    <dgm:effectClrLst/>
    <dgm:txLinClrLst/>
    <dgm:txFillClrLst meth="repeat">
      <a:schemeClr val="lt1"/>
    </dgm:txFillClrLst>
    <dgm:txEffectClrLst/>
  </dgm:styleLbl>
  <dgm:styleLbl name="parChTrans2D2">
    <dgm:fillClrLst meth="repeat">
      <a:schemeClr val="accent3"/>
    </dgm:fillClrLst>
    <dgm:linClrLst meth="repeat">
      <a:schemeClr val="lt1"/>
    </dgm:linClrLst>
    <dgm:effectClrLst/>
    <dgm:txLinClrLst/>
    <dgm:txFillClrLst/>
    <dgm:txEffectClrLst/>
  </dgm:styleLbl>
  <dgm:styleLbl name="parChTrans2D3">
    <dgm:fillClrLst meth="repeat">
      <a:schemeClr val="accent4"/>
    </dgm:fillClrLst>
    <dgm:linClrLst meth="repeat">
      <a:schemeClr val="lt1"/>
    </dgm:linClrLst>
    <dgm:effectClrLst/>
    <dgm:txLinClrLst/>
    <dgm:txFillClrLst/>
    <dgm:txEffectClrLst/>
  </dgm:styleLbl>
  <dgm:styleLbl name="parChTrans2D4">
    <dgm:fillClrLst meth="repeat">
      <a:schemeClr val="accent5"/>
    </dgm:fillClrLst>
    <dgm:linClrLst meth="repeat">
      <a:schemeClr val="lt1"/>
    </dgm:linClrLst>
    <dgm:effectClrLst/>
    <dgm:txLinClrLst/>
    <dgm:txFillClrLst meth="repeat">
      <a:schemeClr val="lt1"/>
    </dgm:txFillClrLst>
    <dgm:txEffectClrLst/>
  </dgm:styleLbl>
  <dgm:styleLbl name="parChTrans1D1">
    <dgm:fillClrLst meth="repeat">
      <a:schemeClr val="accent2"/>
    </dgm:fillClrLst>
    <dgm:linClrLst meth="repeat">
      <a:schemeClr val="accent1"/>
    </dgm:linClrLst>
    <dgm:effectClrLst/>
    <dgm:txLinClrLst/>
    <dgm:txFillClrLst meth="repeat">
      <a:schemeClr val="tx1"/>
    </dgm:txFillClrLst>
    <dgm:txEffectClrLst/>
  </dgm:styleLbl>
  <dgm:styleLbl name="parChTrans1D2">
    <dgm:fillClrLst meth="repeat">
      <a:schemeClr val="accent3">
        <a:tint val="90000"/>
      </a:schemeClr>
    </dgm:fillClrLst>
    <dgm:linClrLst meth="repeat">
      <a:schemeClr val="accent2"/>
    </dgm:linClrLst>
    <dgm:effectClrLst/>
    <dgm:txLinClrLst/>
    <dgm:txFillClrLst meth="repeat">
      <a:schemeClr val="tx1"/>
    </dgm:txFillClrLst>
    <dgm:txEffectClrLst/>
  </dgm:styleLbl>
  <dgm:styleLbl name="parChTrans1D3">
    <dgm:fillClrLst meth="repeat">
      <a:schemeClr val="accent4">
        <a:tint val="70000"/>
      </a:schemeClr>
    </dgm:fillClrLst>
    <dgm:linClrLst meth="repeat">
      <a:schemeClr val="accent3"/>
    </dgm:linClrLst>
    <dgm:effectClrLst/>
    <dgm:txLinClrLst/>
    <dgm:txFillClrLst meth="repeat">
      <a:schemeClr val="tx1"/>
    </dgm:txFillClrLst>
    <dgm:txEffectClrLst/>
  </dgm:styleLbl>
  <dgm:styleLbl name="parChTrans1D4">
    <dgm:fillClrLst meth="repeat">
      <a:schemeClr val="accent5">
        <a:tint val="50000"/>
      </a:schemeClr>
    </dgm:fillClrLst>
    <dgm:linClrLst meth="repeat">
      <a:schemeClr val="accent4"/>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solidFgAcc1">
    <dgm:fillClrLst meth="repeat">
      <a:schemeClr val="lt1"/>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solidAlignAcc1">
    <dgm:fillClrLst meth="repeat">
      <a:schemeClr val="lt1"/>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solidBgAcc1">
    <dgm:fillClrLst meth="repeat">
      <a:schemeClr val="lt1"/>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fgAccFollowNode1">
    <dgm:fillClrLst meth="repeat">
      <a:schemeClr val="accent2">
        <a:tint val="40000"/>
        <a:alpha val="90000"/>
      </a:schemeClr>
      <a:schemeClr val="accent3">
        <a:tint val="40000"/>
        <a:alpha val="90000"/>
      </a:schemeClr>
      <a:schemeClr val="accent4">
        <a:tint val="40000"/>
        <a:alpha val="90000"/>
      </a:schemeClr>
      <a:schemeClr val="accent5">
        <a:tint val="40000"/>
        <a:alpha val="90000"/>
      </a:schemeClr>
      <a:schemeClr val="accent6">
        <a:tint val="40000"/>
        <a:alpha val="90000"/>
      </a:schemeClr>
    </dgm:fillClrLst>
    <dgm:linClrLst meth="repeat">
      <a:schemeClr val="accent2">
        <a:tint val="40000"/>
        <a:alpha val="90000"/>
      </a:schemeClr>
      <a:schemeClr val="accent3">
        <a:tint val="40000"/>
        <a:alpha val="90000"/>
      </a:schemeClr>
      <a:schemeClr val="accent4">
        <a:tint val="40000"/>
        <a:alpha val="90000"/>
      </a:schemeClr>
      <a:schemeClr val="accent5">
        <a:tint val="40000"/>
        <a:alpha val="90000"/>
      </a:schemeClr>
      <a:schemeClr val="accent6">
        <a:tint val="40000"/>
        <a:alpha val="90000"/>
      </a:schemeClr>
    </dgm:linClrLst>
    <dgm:effectClrLst/>
    <dgm:txLinClrLst/>
    <dgm:txFillClrLst meth="repeat">
      <a:schemeClr val="dk1"/>
    </dgm:txFillClrLst>
    <dgm:txEffectClrLst/>
  </dgm:styleLbl>
  <dgm:styleLbl name="alignAccFollowNode1">
    <dgm:fillClrLst meth="repeat">
      <a:schemeClr val="accent2">
        <a:tint val="40000"/>
        <a:alpha val="90000"/>
      </a:schemeClr>
      <a:schemeClr val="accent3">
        <a:tint val="40000"/>
        <a:alpha val="90000"/>
      </a:schemeClr>
      <a:schemeClr val="accent4">
        <a:tint val="40000"/>
        <a:alpha val="90000"/>
      </a:schemeClr>
      <a:schemeClr val="accent5">
        <a:tint val="40000"/>
        <a:alpha val="90000"/>
      </a:schemeClr>
      <a:schemeClr val="accent6">
        <a:tint val="40000"/>
        <a:alpha val="90000"/>
      </a:schemeClr>
    </dgm:fillClrLst>
    <dgm:linClrLst meth="repeat">
      <a:schemeClr val="accent2">
        <a:tint val="40000"/>
        <a:alpha val="90000"/>
      </a:schemeClr>
      <a:schemeClr val="accent3">
        <a:tint val="40000"/>
        <a:alpha val="90000"/>
      </a:schemeClr>
      <a:schemeClr val="accent4">
        <a:tint val="40000"/>
        <a:alpha val="90000"/>
      </a:schemeClr>
      <a:schemeClr val="accent5">
        <a:tint val="40000"/>
        <a:alpha val="90000"/>
      </a:schemeClr>
      <a:schemeClr val="accent6">
        <a:tint val="40000"/>
        <a:alpha val="90000"/>
      </a:schemeClr>
    </dgm:linClrLst>
    <dgm:effectClrLst/>
    <dgm:txLinClrLst/>
    <dgm:txFillClrLst meth="repeat">
      <a:schemeClr val="dk1"/>
    </dgm:txFillClrLst>
    <dgm:txEffectClrLst/>
  </dgm:styleLbl>
  <dgm:styleLbl name="bgAccFollowNode1">
    <dgm:fillClrLst meth="repeat">
      <a:schemeClr val="accent2">
        <a:tint val="40000"/>
        <a:alpha val="90000"/>
      </a:schemeClr>
      <a:schemeClr val="accent3">
        <a:tint val="40000"/>
        <a:alpha val="90000"/>
      </a:schemeClr>
      <a:schemeClr val="accent4">
        <a:tint val="40000"/>
        <a:alpha val="90000"/>
      </a:schemeClr>
      <a:schemeClr val="accent5">
        <a:tint val="40000"/>
        <a:alpha val="90000"/>
      </a:schemeClr>
      <a:schemeClr val="accent6">
        <a:tint val="40000"/>
        <a:alpha val="90000"/>
      </a:schemeClr>
    </dgm:fillClrLst>
    <dgm:linClrLst meth="repeat">
      <a:schemeClr val="accent2">
        <a:tint val="40000"/>
        <a:alpha val="90000"/>
      </a:schemeClr>
      <a:schemeClr val="accent3">
        <a:tint val="40000"/>
        <a:alpha val="90000"/>
      </a:schemeClr>
      <a:schemeClr val="accent4">
        <a:tint val="40000"/>
        <a:alpha val="90000"/>
      </a:schemeClr>
      <a:schemeClr val="accent5">
        <a:tint val="40000"/>
        <a:alpha val="90000"/>
      </a:schemeClr>
      <a:schemeClr val="accent6">
        <a:tint val="40000"/>
        <a:alpha val="90000"/>
      </a:schemeClr>
    </dgm:linClrLst>
    <dgm:effectClrLst/>
    <dgm:txLinClrLst/>
    <dgm:txFillClrLst meth="repeat">
      <a:schemeClr val="dk1"/>
    </dgm:txFillClrLst>
    <dgm:txEffectClrLst/>
  </dgm:styleLbl>
  <dgm:styleLbl name="fgAcc0">
    <dgm:fillClrLst meth="repeat">
      <a:schemeClr val="lt1">
        <a:alpha val="90000"/>
      </a:schemeClr>
    </dgm:fillClrLst>
    <dgm:linClrLst>
      <a:schemeClr val="accent1"/>
    </dgm:linClrLst>
    <dgm:effectClrLst/>
    <dgm:txLinClrLst/>
    <dgm:txFillClrLst meth="repeat">
      <a:schemeClr val="dk1"/>
    </dgm:txFillClrLst>
    <dgm:txEffectClrLst/>
  </dgm:styleLbl>
  <dgm:styleLbl name="fgAcc2">
    <dgm:fillClrLst meth="repeat">
      <a:schemeClr val="lt1">
        <a:alpha val="90000"/>
      </a:schemeClr>
    </dgm:fillClrLst>
    <dgm:linClrLst>
      <a:schemeClr val="accent2"/>
    </dgm:linClrLst>
    <dgm:effectClrLst/>
    <dgm:txLinClrLst/>
    <dgm:txFillClrLst meth="repeat">
      <a:schemeClr val="dk1"/>
    </dgm:txFillClrLst>
    <dgm:txEffectClrLst/>
  </dgm:styleLbl>
  <dgm:styleLbl name="fgAcc3">
    <dgm:fillClrLst meth="repeat">
      <a:schemeClr val="lt1">
        <a:alpha val="90000"/>
      </a:schemeClr>
    </dgm:fillClrLst>
    <dgm:linClrLst>
      <a:schemeClr val="accent3"/>
    </dgm:linClrLst>
    <dgm:effectClrLst/>
    <dgm:txLinClrLst/>
    <dgm:txFillClrLst meth="repeat">
      <a:schemeClr val="dk1"/>
    </dgm:txFillClrLst>
    <dgm:txEffectClrLst/>
  </dgm:styleLbl>
  <dgm:styleLbl name="fgAcc4">
    <dgm:fillClrLst meth="repeat">
      <a:schemeClr val="lt1">
        <a:alpha val="90000"/>
      </a:schemeClr>
    </dgm:fillClrLst>
    <dgm:linClrLst>
      <a:schemeClr val="accent4"/>
    </dgm:linClrLst>
    <dgm:effectClrLst/>
    <dgm:txLinClrLst/>
    <dgm:txFillClrLst meth="repeat">
      <a:schemeClr val="dk1"/>
    </dgm:txFillClrLst>
    <dgm:txEffectClrLst/>
  </dgm:styleLbl>
  <dgm:styleLbl name="bgShp">
    <dgm:fillClrLst meth="repeat">
      <a:schemeClr val="accent2">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2">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2"/>
    </dgm:linClrLst>
    <dgm:effectClrLst/>
    <dgm:txLinClrLst/>
    <dgm:txFillClrLst meth="repeat">
      <a:schemeClr val="lt1"/>
    </dgm:txFillClrLst>
    <dgm:txEffectClrLst/>
  </dgm:styleLbl>
  <dgm:styleLbl name="fgShp">
    <dgm:fillClrLst meth="repeat">
      <a:schemeClr val="accent2">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xml><?xml version="1.0" encoding="utf-8"?>
<dgm:colorsDef xmlns:dgm="http://schemas.openxmlformats.org/drawingml/2006/diagram" xmlns:a="http://schemas.openxmlformats.org/drawingml/2006/main" uniqueId="urn:microsoft.com/office/officeart/2005/8/colors/colorful1#4">
  <dgm:title val=""/>
  <dgm:desc val=""/>
  <dgm:catLst>
    <dgm:cat type="colorful" pri="10100"/>
  </dgm:catLst>
  <dgm:styleLbl name="node0">
    <dgm:fillClrLst meth="repeat">
      <a:schemeClr val="accent1"/>
    </dgm:fillClrLst>
    <dgm:linClrLst meth="repeat">
      <a:schemeClr val="lt1"/>
    </dgm:linClrLst>
    <dgm:effectClrLst/>
    <dgm:txLinClrLst/>
    <dgm:txFillClrLst/>
    <dgm:txEffectClrLst/>
  </dgm:styleLbl>
  <dgm:styleLbl name="node1">
    <dgm:fillClrLst meth="repeat">
      <a:schemeClr val="accent2"/>
      <a:schemeClr val="accent3"/>
      <a:schemeClr val="accent4"/>
      <a:schemeClr val="accent5"/>
      <a:schemeClr val="accent6"/>
    </dgm:fillClrLst>
    <dgm:linClrLst meth="repeat">
      <a:schemeClr val="lt1"/>
    </dgm:linClrLst>
    <dgm:effectClrLst/>
    <dgm:txLinClrLst/>
    <dgm:txFillClrLst/>
    <dgm:txEffectClrLst/>
  </dgm:styleLbl>
  <dgm:styleLbl name="alignNode1">
    <dgm:fillClrLst meth="repeat">
      <a:schemeClr val="accent2"/>
      <a:schemeClr val="accent3"/>
      <a:schemeClr val="accent4"/>
      <a:schemeClr val="accent5"/>
      <a:schemeClr val="accent6"/>
    </dgm:fillClrLst>
    <dgm:linClrLst meth="repeat">
      <a:schemeClr val="accent2"/>
      <a:schemeClr val="accent3"/>
      <a:schemeClr val="accent4"/>
      <a:schemeClr val="accent5"/>
      <a:schemeClr val="accent6"/>
    </dgm:linClrLst>
    <dgm:effectClrLst/>
    <dgm:txLinClrLst/>
    <dgm:txFillClrLst/>
    <dgm:txEffectClrLst/>
  </dgm:styleLbl>
  <dgm:styleLbl name="lnNode1">
    <dgm:fillClrLst meth="repeat">
      <a:schemeClr val="accent2"/>
      <a:schemeClr val="accent3"/>
      <a:schemeClr val="accent4"/>
      <a:schemeClr val="accent5"/>
      <a:schemeClr val="accent6"/>
    </dgm:fillClrLst>
    <dgm:linClrLst meth="repeat">
      <a:schemeClr val="lt1"/>
    </dgm:linClrLst>
    <dgm:effectClrLst/>
    <dgm:txLinClrLst/>
    <dgm:txFillClrLst/>
    <dgm:txEffectClrLst/>
  </dgm:styleLbl>
  <dgm:styleLbl name="vennNode1">
    <dgm:fillClrLst meth="repeat">
      <a:schemeClr val="accent2">
        <a:alpha val="50000"/>
      </a:schemeClr>
      <a:schemeClr val="accent3">
        <a:alpha val="50000"/>
      </a:schemeClr>
      <a:schemeClr val="accent4">
        <a:alpha val="50000"/>
      </a:schemeClr>
      <a:schemeClr val="accent5">
        <a:alpha val="50000"/>
      </a:schemeClr>
      <a:schemeClr val="accent6">
        <a:alpha val="50000"/>
      </a:schemeClr>
    </dgm:fillClrLst>
    <dgm:linClrLst meth="repeat">
      <a:schemeClr val="lt1"/>
    </dgm:linClrLst>
    <dgm:effectClrLst/>
    <dgm:txLinClrLst/>
    <dgm:txFillClrLst/>
    <dgm:txEffectClrLst/>
  </dgm:styleLbl>
  <dgm:styleLbl name="node2">
    <dgm:fillClrLst>
      <a:schemeClr val="accent2"/>
    </dgm:fillClrLst>
    <dgm:linClrLst meth="repeat">
      <a:schemeClr val="lt1"/>
    </dgm:linClrLst>
    <dgm:effectClrLst/>
    <dgm:txLinClrLst/>
    <dgm:txFillClrLst/>
    <dgm:txEffectClrLst/>
  </dgm:styleLbl>
  <dgm:styleLbl name="node3">
    <dgm:fillClrLst>
      <a:schemeClr val="accent3"/>
    </dgm:fillClrLst>
    <dgm:linClrLst meth="repeat">
      <a:schemeClr val="lt1"/>
    </dgm:linClrLst>
    <dgm:effectClrLst/>
    <dgm:txLinClrLst/>
    <dgm:txFillClrLst/>
    <dgm:txEffectClrLst/>
  </dgm:styleLbl>
  <dgm:styleLbl name="node4">
    <dgm:fillClrLst>
      <a:schemeClr val="accent4"/>
    </dgm:fillClrLst>
    <dgm:linClrLst meth="repeat">
      <a:schemeClr val="lt1"/>
    </dgm:linClrLst>
    <dgm:effectClrLst/>
    <dgm:txLinClrLst/>
    <dgm:txFillClrLst/>
    <dgm:txEffectClrLst/>
  </dgm:styleLbl>
  <dgm:styleLbl name="fgImgPlace1">
    <dgm:fillClrLst meth="repeat">
      <a:schemeClr val="accent2">
        <a:tint val="50000"/>
      </a:schemeClr>
      <a:schemeClr val="accent3">
        <a:tint val="50000"/>
      </a:schemeClr>
      <a:schemeClr val="accent4">
        <a:tint val="50000"/>
      </a:schemeClr>
      <a:schemeClr val="accent5">
        <a:tint val="50000"/>
      </a:schemeClr>
      <a:schemeClr val="accent6">
        <a:tint val="50000"/>
      </a:schemeClr>
    </dgm:fillClrLst>
    <dgm:linClrLst meth="repeat">
      <a:schemeClr val="lt1"/>
    </dgm:linClrLst>
    <dgm:effectClrLst/>
    <dgm:txLinClrLst/>
    <dgm:txFillClrLst meth="repeat">
      <a:schemeClr val="lt1"/>
    </dgm:txFillClrLst>
    <dgm:txEffectClrLst/>
  </dgm:styleLbl>
  <dgm:styleLbl name="alignImgPlace1">
    <dgm:fillClrLst>
      <a:schemeClr val="accent1">
        <a:tint val="50000"/>
      </a:schemeClr>
      <a:schemeClr val="accent2">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1">
        <a:tint val="50000"/>
      </a:schemeClr>
      <a:schemeClr val="accent2">
        <a:tint val="2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2"/>
      <a:schemeClr val="accent3"/>
      <a:schemeClr val="accent4"/>
      <a:schemeClr val="accent5"/>
      <a:schemeClr val="accent6"/>
    </dgm:fillClrLst>
    <dgm:linClrLst meth="cycle">
      <a:schemeClr val="lt1"/>
    </dgm:linClrLst>
    <dgm:effectClrLst/>
    <dgm:txLinClrLst/>
    <dgm:txFillClrLst/>
    <dgm:txEffectClrLst/>
  </dgm:styleLbl>
  <dgm:styleLbl name="fgSibTrans2D1">
    <dgm:fillClrLst meth="repeat">
      <a:schemeClr val="accent2"/>
      <a:schemeClr val="accent3"/>
      <a:schemeClr val="accent4"/>
      <a:schemeClr val="accent5"/>
      <a:schemeClr val="accent6"/>
    </dgm:fillClrLst>
    <dgm:linClrLst meth="cycle">
      <a:schemeClr val="lt1"/>
    </dgm:linClrLst>
    <dgm:effectClrLst/>
    <dgm:txLinClrLst/>
    <dgm:txFillClrLst meth="repeat">
      <a:schemeClr val="lt1"/>
    </dgm:txFillClrLst>
    <dgm:txEffectClrLst/>
  </dgm:styleLbl>
  <dgm:styleLbl name="bgSibTrans2D1">
    <dgm:fillClrLst meth="repeat">
      <a:schemeClr val="accent2"/>
      <a:schemeClr val="accent3"/>
      <a:schemeClr val="accent4"/>
      <a:schemeClr val="accent5"/>
      <a:schemeClr val="accent6"/>
    </dgm:fillClrLst>
    <dgm:linClrLst meth="cycle">
      <a:schemeClr val="lt1"/>
    </dgm:linClrLst>
    <dgm:effectClrLst/>
    <dgm:txLinClrLst/>
    <dgm:txFillClrLst meth="repeat">
      <a:schemeClr val="lt1"/>
    </dgm:txFillClrLst>
    <dgm:txEffectClrLst/>
  </dgm:styleLbl>
  <dgm:styleLbl name="sibTrans1D1">
    <dgm:fillClrLst meth="repeat">
      <a:schemeClr val="accent2"/>
      <a:schemeClr val="accent3"/>
      <a:schemeClr val="accent4"/>
      <a:schemeClr val="accent5"/>
      <a:schemeClr val="accent6"/>
    </dgm:fillClrLst>
    <dgm:linClrLst meth="repeat">
      <a:schemeClr val="accent2"/>
      <a:schemeClr val="accent3"/>
      <a:schemeClr val="accent4"/>
      <a:schemeClr val="accent5"/>
      <a:schemeClr val="accent6"/>
    </dgm:linClrLst>
    <dgm:effectClrLst/>
    <dgm:txLinClrLst/>
    <dgm:txFillClrLst meth="repeat">
      <a:schemeClr val="tx1"/>
    </dgm:txFillClrLst>
    <dgm:txEffectClrLst/>
  </dgm:styleLbl>
  <dgm:styleLbl name="callout">
    <dgm:fillClrLst meth="repeat">
      <a:schemeClr val="accent2"/>
    </dgm:fillClrLst>
    <dgm:linClrLst meth="repeat">
      <a:schemeClr val="accent2">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2"/>
    </dgm:fillClrLst>
    <dgm:linClrLst meth="repeat">
      <a:schemeClr val="lt1"/>
    </dgm:linClrLst>
    <dgm:effectClrLst/>
    <dgm:txLinClrLst/>
    <dgm:txFillClrLst/>
    <dgm:txEffectClrLst/>
  </dgm:styleLbl>
  <dgm:styleLbl name="asst2">
    <dgm:fillClrLst>
      <a:schemeClr val="accent3"/>
    </dgm:fillClrLst>
    <dgm:linClrLst meth="repeat">
      <a:schemeClr val="lt1"/>
    </dgm:linClrLst>
    <dgm:effectClrLst/>
    <dgm:txLinClrLst/>
    <dgm:txFillClrLst/>
    <dgm:txEffectClrLst/>
  </dgm:styleLbl>
  <dgm:styleLbl name="asst3">
    <dgm:fillClrLst>
      <a:schemeClr val="accent4"/>
    </dgm:fillClrLst>
    <dgm:linClrLst meth="repeat">
      <a:schemeClr val="lt1"/>
    </dgm:linClrLst>
    <dgm:effectClrLst/>
    <dgm:txLinClrLst/>
    <dgm:txFillClrLst/>
    <dgm:txEffectClrLst/>
  </dgm:styleLbl>
  <dgm:styleLbl name="asst4">
    <dgm:fillClrLst>
      <a:schemeClr val="accent5"/>
    </dgm:fillClrLst>
    <dgm:linClrLst meth="repeat">
      <a:schemeClr val="lt1"/>
    </dgm:linClrLst>
    <dgm:effectClrLst/>
    <dgm:txLinClrLst/>
    <dgm:txFillClrLst/>
    <dgm:txEffectClrLst/>
  </dgm:styleLbl>
  <dgm:styleLbl name="parChTrans2D1">
    <dgm:fillClrLst meth="repeat">
      <a:schemeClr val="accent2"/>
    </dgm:fillClrLst>
    <dgm:linClrLst meth="repeat">
      <a:schemeClr val="lt1"/>
    </dgm:linClrLst>
    <dgm:effectClrLst/>
    <dgm:txLinClrLst/>
    <dgm:txFillClrLst meth="repeat">
      <a:schemeClr val="lt1"/>
    </dgm:txFillClrLst>
    <dgm:txEffectClrLst/>
  </dgm:styleLbl>
  <dgm:styleLbl name="parChTrans2D2">
    <dgm:fillClrLst meth="repeat">
      <a:schemeClr val="accent3"/>
    </dgm:fillClrLst>
    <dgm:linClrLst meth="repeat">
      <a:schemeClr val="lt1"/>
    </dgm:linClrLst>
    <dgm:effectClrLst/>
    <dgm:txLinClrLst/>
    <dgm:txFillClrLst/>
    <dgm:txEffectClrLst/>
  </dgm:styleLbl>
  <dgm:styleLbl name="parChTrans2D3">
    <dgm:fillClrLst meth="repeat">
      <a:schemeClr val="accent4"/>
    </dgm:fillClrLst>
    <dgm:linClrLst meth="repeat">
      <a:schemeClr val="lt1"/>
    </dgm:linClrLst>
    <dgm:effectClrLst/>
    <dgm:txLinClrLst/>
    <dgm:txFillClrLst/>
    <dgm:txEffectClrLst/>
  </dgm:styleLbl>
  <dgm:styleLbl name="parChTrans2D4">
    <dgm:fillClrLst meth="repeat">
      <a:schemeClr val="accent5"/>
    </dgm:fillClrLst>
    <dgm:linClrLst meth="repeat">
      <a:schemeClr val="lt1"/>
    </dgm:linClrLst>
    <dgm:effectClrLst/>
    <dgm:txLinClrLst/>
    <dgm:txFillClrLst meth="repeat">
      <a:schemeClr val="lt1"/>
    </dgm:txFillClrLst>
    <dgm:txEffectClrLst/>
  </dgm:styleLbl>
  <dgm:styleLbl name="parChTrans1D1">
    <dgm:fillClrLst meth="repeat">
      <a:schemeClr val="accent2"/>
    </dgm:fillClrLst>
    <dgm:linClrLst meth="repeat">
      <a:schemeClr val="accent1"/>
    </dgm:linClrLst>
    <dgm:effectClrLst/>
    <dgm:txLinClrLst/>
    <dgm:txFillClrLst meth="repeat">
      <a:schemeClr val="tx1"/>
    </dgm:txFillClrLst>
    <dgm:txEffectClrLst/>
  </dgm:styleLbl>
  <dgm:styleLbl name="parChTrans1D2">
    <dgm:fillClrLst meth="repeat">
      <a:schemeClr val="accent3">
        <a:tint val="90000"/>
      </a:schemeClr>
    </dgm:fillClrLst>
    <dgm:linClrLst meth="repeat">
      <a:schemeClr val="accent2"/>
    </dgm:linClrLst>
    <dgm:effectClrLst/>
    <dgm:txLinClrLst/>
    <dgm:txFillClrLst meth="repeat">
      <a:schemeClr val="tx1"/>
    </dgm:txFillClrLst>
    <dgm:txEffectClrLst/>
  </dgm:styleLbl>
  <dgm:styleLbl name="parChTrans1D3">
    <dgm:fillClrLst meth="repeat">
      <a:schemeClr val="accent4">
        <a:tint val="70000"/>
      </a:schemeClr>
    </dgm:fillClrLst>
    <dgm:linClrLst meth="repeat">
      <a:schemeClr val="accent3"/>
    </dgm:linClrLst>
    <dgm:effectClrLst/>
    <dgm:txLinClrLst/>
    <dgm:txFillClrLst meth="repeat">
      <a:schemeClr val="tx1"/>
    </dgm:txFillClrLst>
    <dgm:txEffectClrLst/>
  </dgm:styleLbl>
  <dgm:styleLbl name="parChTrans1D4">
    <dgm:fillClrLst meth="repeat">
      <a:schemeClr val="accent5">
        <a:tint val="50000"/>
      </a:schemeClr>
    </dgm:fillClrLst>
    <dgm:linClrLst meth="repeat">
      <a:schemeClr val="accent4"/>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solidFgAcc1">
    <dgm:fillClrLst meth="repeat">
      <a:schemeClr val="lt1"/>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solidAlignAcc1">
    <dgm:fillClrLst meth="repeat">
      <a:schemeClr val="lt1"/>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solidBgAcc1">
    <dgm:fillClrLst meth="repeat">
      <a:schemeClr val="lt1"/>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fgAccFollowNode1">
    <dgm:fillClrLst meth="repeat">
      <a:schemeClr val="accent2">
        <a:tint val="40000"/>
        <a:alpha val="90000"/>
      </a:schemeClr>
      <a:schemeClr val="accent3">
        <a:tint val="40000"/>
        <a:alpha val="90000"/>
      </a:schemeClr>
      <a:schemeClr val="accent4">
        <a:tint val="40000"/>
        <a:alpha val="90000"/>
      </a:schemeClr>
      <a:schemeClr val="accent5">
        <a:tint val="40000"/>
        <a:alpha val="90000"/>
      </a:schemeClr>
      <a:schemeClr val="accent6">
        <a:tint val="40000"/>
        <a:alpha val="90000"/>
      </a:schemeClr>
    </dgm:fillClrLst>
    <dgm:linClrLst meth="repeat">
      <a:schemeClr val="accent2">
        <a:tint val="40000"/>
        <a:alpha val="90000"/>
      </a:schemeClr>
      <a:schemeClr val="accent3">
        <a:tint val="40000"/>
        <a:alpha val="90000"/>
      </a:schemeClr>
      <a:schemeClr val="accent4">
        <a:tint val="40000"/>
        <a:alpha val="90000"/>
      </a:schemeClr>
      <a:schemeClr val="accent5">
        <a:tint val="40000"/>
        <a:alpha val="90000"/>
      </a:schemeClr>
      <a:schemeClr val="accent6">
        <a:tint val="40000"/>
        <a:alpha val="90000"/>
      </a:schemeClr>
    </dgm:linClrLst>
    <dgm:effectClrLst/>
    <dgm:txLinClrLst/>
    <dgm:txFillClrLst meth="repeat">
      <a:schemeClr val="dk1"/>
    </dgm:txFillClrLst>
    <dgm:txEffectClrLst/>
  </dgm:styleLbl>
  <dgm:styleLbl name="alignAccFollowNode1">
    <dgm:fillClrLst meth="repeat">
      <a:schemeClr val="accent2">
        <a:tint val="40000"/>
        <a:alpha val="90000"/>
      </a:schemeClr>
      <a:schemeClr val="accent3">
        <a:tint val="40000"/>
        <a:alpha val="90000"/>
      </a:schemeClr>
      <a:schemeClr val="accent4">
        <a:tint val="40000"/>
        <a:alpha val="90000"/>
      </a:schemeClr>
      <a:schemeClr val="accent5">
        <a:tint val="40000"/>
        <a:alpha val="90000"/>
      </a:schemeClr>
      <a:schemeClr val="accent6">
        <a:tint val="40000"/>
        <a:alpha val="90000"/>
      </a:schemeClr>
    </dgm:fillClrLst>
    <dgm:linClrLst meth="repeat">
      <a:schemeClr val="accent2">
        <a:tint val="40000"/>
        <a:alpha val="90000"/>
      </a:schemeClr>
      <a:schemeClr val="accent3">
        <a:tint val="40000"/>
        <a:alpha val="90000"/>
      </a:schemeClr>
      <a:schemeClr val="accent4">
        <a:tint val="40000"/>
        <a:alpha val="90000"/>
      </a:schemeClr>
      <a:schemeClr val="accent5">
        <a:tint val="40000"/>
        <a:alpha val="90000"/>
      </a:schemeClr>
      <a:schemeClr val="accent6">
        <a:tint val="40000"/>
        <a:alpha val="90000"/>
      </a:schemeClr>
    </dgm:linClrLst>
    <dgm:effectClrLst/>
    <dgm:txLinClrLst/>
    <dgm:txFillClrLst meth="repeat">
      <a:schemeClr val="dk1"/>
    </dgm:txFillClrLst>
    <dgm:txEffectClrLst/>
  </dgm:styleLbl>
  <dgm:styleLbl name="bgAccFollowNode1">
    <dgm:fillClrLst meth="repeat">
      <a:schemeClr val="accent2">
        <a:tint val="40000"/>
        <a:alpha val="90000"/>
      </a:schemeClr>
      <a:schemeClr val="accent3">
        <a:tint val="40000"/>
        <a:alpha val="90000"/>
      </a:schemeClr>
      <a:schemeClr val="accent4">
        <a:tint val="40000"/>
        <a:alpha val="90000"/>
      </a:schemeClr>
      <a:schemeClr val="accent5">
        <a:tint val="40000"/>
        <a:alpha val="90000"/>
      </a:schemeClr>
      <a:schemeClr val="accent6">
        <a:tint val="40000"/>
        <a:alpha val="90000"/>
      </a:schemeClr>
    </dgm:fillClrLst>
    <dgm:linClrLst meth="repeat">
      <a:schemeClr val="accent2">
        <a:tint val="40000"/>
        <a:alpha val="90000"/>
      </a:schemeClr>
      <a:schemeClr val="accent3">
        <a:tint val="40000"/>
        <a:alpha val="90000"/>
      </a:schemeClr>
      <a:schemeClr val="accent4">
        <a:tint val="40000"/>
        <a:alpha val="90000"/>
      </a:schemeClr>
      <a:schemeClr val="accent5">
        <a:tint val="40000"/>
        <a:alpha val="90000"/>
      </a:schemeClr>
      <a:schemeClr val="accent6">
        <a:tint val="40000"/>
        <a:alpha val="90000"/>
      </a:schemeClr>
    </dgm:linClrLst>
    <dgm:effectClrLst/>
    <dgm:txLinClrLst/>
    <dgm:txFillClrLst meth="repeat">
      <a:schemeClr val="dk1"/>
    </dgm:txFillClrLst>
    <dgm:txEffectClrLst/>
  </dgm:styleLbl>
  <dgm:styleLbl name="fgAcc0">
    <dgm:fillClrLst meth="repeat">
      <a:schemeClr val="lt1">
        <a:alpha val="90000"/>
      </a:schemeClr>
    </dgm:fillClrLst>
    <dgm:linClrLst>
      <a:schemeClr val="accent1"/>
    </dgm:linClrLst>
    <dgm:effectClrLst/>
    <dgm:txLinClrLst/>
    <dgm:txFillClrLst meth="repeat">
      <a:schemeClr val="dk1"/>
    </dgm:txFillClrLst>
    <dgm:txEffectClrLst/>
  </dgm:styleLbl>
  <dgm:styleLbl name="fgAcc2">
    <dgm:fillClrLst meth="repeat">
      <a:schemeClr val="lt1">
        <a:alpha val="90000"/>
      </a:schemeClr>
    </dgm:fillClrLst>
    <dgm:linClrLst>
      <a:schemeClr val="accent2"/>
    </dgm:linClrLst>
    <dgm:effectClrLst/>
    <dgm:txLinClrLst/>
    <dgm:txFillClrLst meth="repeat">
      <a:schemeClr val="dk1"/>
    </dgm:txFillClrLst>
    <dgm:txEffectClrLst/>
  </dgm:styleLbl>
  <dgm:styleLbl name="fgAcc3">
    <dgm:fillClrLst meth="repeat">
      <a:schemeClr val="lt1">
        <a:alpha val="90000"/>
      </a:schemeClr>
    </dgm:fillClrLst>
    <dgm:linClrLst>
      <a:schemeClr val="accent3"/>
    </dgm:linClrLst>
    <dgm:effectClrLst/>
    <dgm:txLinClrLst/>
    <dgm:txFillClrLst meth="repeat">
      <a:schemeClr val="dk1"/>
    </dgm:txFillClrLst>
    <dgm:txEffectClrLst/>
  </dgm:styleLbl>
  <dgm:styleLbl name="fgAcc4">
    <dgm:fillClrLst meth="repeat">
      <a:schemeClr val="lt1">
        <a:alpha val="90000"/>
      </a:schemeClr>
    </dgm:fillClrLst>
    <dgm:linClrLst>
      <a:schemeClr val="accent4"/>
    </dgm:linClrLst>
    <dgm:effectClrLst/>
    <dgm:txLinClrLst/>
    <dgm:txFillClrLst meth="repeat">
      <a:schemeClr val="dk1"/>
    </dgm:txFillClrLst>
    <dgm:txEffectClrLst/>
  </dgm:styleLbl>
  <dgm:styleLbl name="bgShp">
    <dgm:fillClrLst meth="repeat">
      <a:schemeClr val="accent2">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2">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2"/>
    </dgm:linClrLst>
    <dgm:effectClrLst/>
    <dgm:txLinClrLst/>
    <dgm:txFillClrLst meth="repeat">
      <a:schemeClr val="lt1"/>
    </dgm:txFillClrLst>
    <dgm:txEffectClrLst/>
  </dgm:styleLbl>
  <dgm:styleLbl name="fgShp">
    <dgm:fillClrLst meth="repeat">
      <a:schemeClr val="accent2">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D8A740A2-4008-4F2D-9BC8-7C06DFEB3161}" type="doc">
      <dgm:prSet loTypeId="urn:microsoft.com/office/officeart/2005/8/layout/process1" loCatId="process" qsTypeId="urn:microsoft.com/office/officeart/2005/8/quickstyle/simple1#3" qsCatId="simple" csTypeId="urn:microsoft.com/office/officeart/2005/8/colors/colorful1#3" csCatId="colorful" phldr="1"/>
      <dgm:spPr/>
      <dgm:t>
        <a:bodyPr/>
        <a:lstStyle/>
        <a:p>
          <a:endParaRPr lang="en-GB"/>
        </a:p>
      </dgm:t>
    </dgm:pt>
    <dgm:pt modelId="{93ACC327-5768-4C2F-AFD8-72C91E1DB359}">
      <dgm:prSet phldrT="[Text]" custT="1"/>
      <dgm:spPr>
        <a:solidFill>
          <a:srgbClr val="382573"/>
        </a:solidFill>
      </dgm:spPr>
      <dgm:t>
        <a:bodyPr/>
        <a:lstStyle/>
        <a:p>
          <a:r>
            <a:rPr lang="en-GB" sz="1400">
              <a:latin typeface="Verdana" panose="020B0604030504040204" pitchFamily="34" charset="0"/>
              <a:ea typeface="Verdana" panose="020B0604030504040204" pitchFamily="34" charset="0"/>
              <a:cs typeface="Verdana" panose="020B0604030504040204" pitchFamily="34" charset="0"/>
            </a:rPr>
            <a:t>Step 1 Input energy data</a:t>
          </a:r>
        </a:p>
      </dgm:t>
    </dgm:pt>
    <dgm:pt modelId="{535F62E3-31F7-4CF9-ABD1-931CDA050CD8}" type="parTrans" cxnId="{E2D0484A-AA74-4FAC-A2F5-A5E3FC39E18A}">
      <dgm:prSet/>
      <dgm:spPr/>
      <dgm:t>
        <a:bodyPr/>
        <a:lstStyle/>
        <a:p>
          <a:endParaRPr lang="en-GB"/>
        </a:p>
      </dgm:t>
    </dgm:pt>
    <dgm:pt modelId="{FEBCC143-7992-417F-8E92-661C4CDE15C1}" type="sibTrans" cxnId="{E2D0484A-AA74-4FAC-A2F5-A5E3FC39E18A}">
      <dgm:prSet/>
      <dgm:spPr>
        <a:solidFill>
          <a:srgbClr val="0C6BB2"/>
        </a:solidFill>
      </dgm:spPr>
      <dgm:t>
        <a:bodyPr/>
        <a:lstStyle/>
        <a:p>
          <a:endParaRPr lang="en-GB"/>
        </a:p>
      </dgm:t>
    </dgm:pt>
    <dgm:pt modelId="{29A1AA79-E6AF-4D69-88D2-1339AA722757}">
      <dgm:prSet phldrT="[Text]" custT="1">
        <dgm:style>
          <a:lnRef idx="2">
            <a:schemeClr val="accent2"/>
          </a:lnRef>
          <a:fillRef idx="1">
            <a:schemeClr val="lt1"/>
          </a:fillRef>
          <a:effectRef idx="0">
            <a:schemeClr val="accent2"/>
          </a:effectRef>
          <a:fontRef idx="minor">
            <a:schemeClr val="dk1"/>
          </a:fontRef>
        </dgm:style>
      </dgm:prSet>
      <dgm:spPr>
        <a:solidFill>
          <a:srgbClr val="382573"/>
        </a:solidFill>
      </dgm:spPr>
      <dgm:t>
        <a:bodyPr/>
        <a:lstStyle/>
        <a:p>
          <a:r>
            <a:rPr lang="en-GB" sz="1200">
              <a:latin typeface="Verdana" panose="020B0604030504040204" pitchFamily="34" charset="0"/>
              <a:ea typeface="Verdana" panose="020B0604030504040204" pitchFamily="34" charset="0"/>
              <a:cs typeface="Verdana" panose="020B0604030504040204" pitchFamily="34" charset="0"/>
            </a:rPr>
            <a:t>Enter baseline and 2025-2026 energy data for each building with grant-funded measures.</a:t>
          </a:r>
          <a:endParaRPr lang="en-GB" sz="1400">
            <a:latin typeface="Verdana" panose="020B0604030504040204" pitchFamily="34" charset="0"/>
            <a:ea typeface="Verdana" panose="020B0604030504040204" pitchFamily="34" charset="0"/>
            <a:cs typeface="Verdana" panose="020B0604030504040204" pitchFamily="34" charset="0"/>
          </a:endParaRPr>
        </a:p>
      </dgm:t>
    </dgm:pt>
    <dgm:pt modelId="{B25CA9B5-9AF7-437A-9496-5A84AF527F19}" type="parTrans" cxnId="{63ED204F-D344-4D5B-B62C-54BB69F9044D}">
      <dgm:prSet/>
      <dgm:spPr/>
      <dgm:t>
        <a:bodyPr/>
        <a:lstStyle/>
        <a:p>
          <a:endParaRPr lang="en-GB"/>
        </a:p>
      </dgm:t>
    </dgm:pt>
    <dgm:pt modelId="{BF0BF344-FD34-496D-90F5-7AFD3D64F9BD}" type="sibTrans" cxnId="{63ED204F-D344-4D5B-B62C-54BB69F9044D}">
      <dgm:prSet/>
      <dgm:spPr/>
      <dgm:t>
        <a:bodyPr/>
        <a:lstStyle/>
        <a:p>
          <a:endParaRPr lang="en-GB"/>
        </a:p>
      </dgm:t>
    </dgm:pt>
    <dgm:pt modelId="{5E4E1038-1939-4D85-90BC-C0F32A73A390}">
      <dgm:prSet phldrT="[Text]" custT="1"/>
      <dgm:spPr>
        <a:solidFill>
          <a:srgbClr val="16A9E2"/>
        </a:solidFill>
      </dgm:spPr>
      <dgm:t>
        <a:bodyPr/>
        <a:lstStyle/>
        <a:p>
          <a:r>
            <a:rPr lang="en-GB" sz="1400">
              <a:latin typeface="Verdana" panose="020B0604030504040204" pitchFamily="34" charset="0"/>
              <a:ea typeface="Verdana" panose="020B0604030504040204" pitchFamily="34" charset="0"/>
              <a:cs typeface="Verdana" panose="020B0604030504040204" pitchFamily="34" charset="0"/>
            </a:rPr>
            <a:t>Step 2 Non-routine change</a:t>
          </a:r>
        </a:p>
      </dgm:t>
    </dgm:pt>
    <dgm:pt modelId="{0146614E-E1BD-4599-8C12-0007E0738C86}" type="parTrans" cxnId="{3A9A882F-266F-44AD-9D9B-277F4C8A58F8}">
      <dgm:prSet/>
      <dgm:spPr/>
      <dgm:t>
        <a:bodyPr/>
        <a:lstStyle/>
        <a:p>
          <a:endParaRPr lang="en-GB"/>
        </a:p>
      </dgm:t>
    </dgm:pt>
    <dgm:pt modelId="{C6276FFA-8CAB-4C20-ABA9-1A42D6F534A3}" type="sibTrans" cxnId="{3A9A882F-266F-44AD-9D9B-277F4C8A58F8}">
      <dgm:prSet/>
      <dgm:spPr>
        <a:solidFill>
          <a:srgbClr val="0C6BB2"/>
        </a:solidFill>
      </dgm:spPr>
      <dgm:t>
        <a:bodyPr/>
        <a:lstStyle/>
        <a:p>
          <a:endParaRPr lang="en-GB"/>
        </a:p>
      </dgm:t>
    </dgm:pt>
    <dgm:pt modelId="{A1EF31CB-D8C2-447B-A16E-6B5369F6649B}">
      <dgm:prSet phldrT="[Text]" custT="1"/>
      <dgm:spPr>
        <a:solidFill>
          <a:srgbClr val="0C6BB2"/>
        </a:solidFill>
      </dgm:spPr>
      <dgm:t>
        <a:bodyPr/>
        <a:lstStyle/>
        <a:p>
          <a:r>
            <a:rPr lang="en-GB" sz="1400">
              <a:latin typeface="Verdana" panose="020B0604030504040204" pitchFamily="34" charset="0"/>
              <a:ea typeface="Verdana" panose="020B0604030504040204" pitchFamily="34" charset="0"/>
              <a:cs typeface="Verdana" panose="020B0604030504040204" pitchFamily="34" charset="0"/>
            </a:rPr>
            <a:t>Submit</a:t>
          </a:r>
        </a:p>
      </dgm:t>
    </dgm:pt>
    <dgm:pt modelId="{A15C342E-8A8E-4401-94BE-01E22C17058A}" type="parTrans" cxnId="{9A1A3312-9A8B-4BEC-A269-0AFCFD07575F}">
      <dgm:prSet/>
      <dgm:spPr/>
      <dgm:t>
        <a:bodyPr/>
        <a:lstStyle/>
        <a:p>
          <a:endParaRPr lang="en-GB"/>
        </a:p>
      </dgm:t>
    </dgm:pt>
    <dgm:pt modelId="{75ED09A5-E290-40F1-AA27-DB1AC2809C13}" type="sibTrans" cxnId="{9A1A3312-9A8B-4BEC-A269-0AFCFD07575F}">
      <dgm:prSet/>
      <dgm:spPr/>
      <dgm:t>
        <a:bodyPr/>
        <a:lstStyle/>
        <a:p>
          <a:endParaRPr lang="en-GB"/>
        </a:p>
      </dgm:t>
    </dgm:pt>
    <dgm:pt modelId="{2BB24B53-5E4F-4DA9-8757-9C576D63429F}">
      <dgm:prSet phldrT="[Text]" custT="1">
        <dgm:style>
          <a:lnRef idx="2">
            <a:schemeClr val="accent3"/>
          </a:lnRef>
          <a:fillRef idx="1">
            <a:schemeClr val="lt1"/>
          </a:fillRef>
          <a:effectRef idx="0">
            <a:schemeClr val="accent3"/>
          </a:effectRef>
          <a:fontRef idx="minor">
            <a:schemeClr val="dk1"/>
          </a:fontRef>
        </dgm:style>
      </dgm:prSet>
      <dgm:spPr>
        <a:solidFill>
          <a:srgbClr val="16A9E2"/>
        </a:solidFill>
      </dgm:spPr>
      <dgm:t>
        <a:bodyPr/>
        <a:lstStyle/>
        <a:p>
          <a:r>
            <a:rPr lang="en-GB" sz="1200">
              <a:latin typeface="Verdana" panose="020B0604030504040204" pitchFamily="34" charset="0"/>
              <a:ea typeface="Verdana" panose="020B0604030504040204" pitchFamily="34" charset="0"/>
              <a:cs typeface="Verdana" panose="020B0604030504040204" pitchFamily="34" charset="0"/>
            </a:rPr>
            <a:t>Tell us of any changes to buildings with grant-funded measures that might impact their energy usage figures.</a:t>
          </a:r>
        </a:p>
      </dgm:t>
    </dgm:pt>
    <dgm:pt modelId="{584F645E-0E38-43C3-AD4E-F25791FF5486}" type="parTrans" cxnId="{D2C03D79-F56B-4059-89C2-CB26D44A885B}">
      <dgm:prSet/>
      <dgm:spPr/>
      <dgm:t>
        <a:bodyPr/>
        <a:lstStyle/>
        <a:p>
          <a:endParaRPr lang="en-GB"/>
        </a:p>
      </dgm:t>
    </dgm:pt>
    <dgm:pt modelId="{EB7528B7-EB77-491D-8FB0-B13C84D4218F}" type="sibTrans" cxnId="{D2C03D79-F56B-4059-89C2-CB26D44A885B}">
      <dgm:prSet/>
      <dgm:spPr/>
      <dgm:t>
        <a:bodyPr/>
        <a:lstStyle/>
        <a:p>
          <a:endParaRPr lang="en-GB"/>
        </a:p>
      </dgm:t>
    </dgm:pt>
    <dgm:pt modelId="{812F2B82-0F4C-4B3B-A12C-D9AD14A9E503}">
      <dgm:prSet phldrT="[Text]" custT="1">
        <dgm:style>
          <a:lnRef idx="2">
            <a:schemeClr val="accent1"/>
          </a:lnRef>
          <a:fillRef idx="1">
            <a:schemeClr val="lt1"/>
          </a:fillRef>
          <a:effectRef idx="0">
            <a:schemeClr val="accent1"/>
          </a:effectRef>
          <a:fontRef idx="minor">
            <a:schemeClr val="dk1"/>
          </a:fontRef>
        </dgm:style>
      </dgm:prSet>
      <dgm:spPr>
        <a:solidFill>
          <a:srgbClr val="0C6BB2"/>
        </a:solidFill>
      </dgm:spPr>
      <dgm:t>
        <a:bodyPr/>
        <a:lstStyle/>
        <a:p>
          <a:r>
            <a:rPr lang="en-GB" sz="1200">
              <a:latin typeface="Verdana" panose="020B0604030504040204" pitchFamily="34" charset="0"/>
              <a:ea typeface="Verdana" panose="020B0604030504040204" pitchFamily="34" charset="0"/>
            </a:rPr>
            <a:t>Reply to the email from </a:t>
          </a:r>
          <a:r>
            <a:rPr lang="en-GB" sz="1050">
              <a:latin typeface="Verdana" panose="020B0604030504040204" pitchFamily="34" charset="0"/>
              <a:ea typeface="Verdana" panose="020B0604030504040204" pitchFamily="34" charset="0"/>
            </a:rPr>
            <a:t>reporting@salixfinance.co.uk </a:t>
          </a:r>
          <a:r>
            <a:rPr lang="en-GB" sz="1200">
              <a:latin typeface="Verdana" panose="020B0604030504040204" pitchFamily="34" charset="0"/>
              <a:ea typeface="Verdana" panose="020B0604030504040204" pitchFamily="34" charset="0"/>
            </a:rPr>
            <a:t>attaching your report and your M&amp;V plan and half-hourly data (if available).</a:t>
          </a:r>
          <a:endParaRPr lang="en-GB" sz="1200">
            <a:latin typeface="Verdana" panose="020B0604030504040204" pitchFamily="34" charset="0"/>
            <a:ea typeface="Verdana" panose="020B0604030504040204" pitchFamily="34" charset="0"/>
            <a:cs typeface="Verdana" panose="020B0604030504040204" pitchFamily="34" charset="0"/>
          </a:endParaRPr>
        </a:p>
      </dgm:t>
    </dgm:pt>
    <dgm:pt modelId="{6F40C092-AA14-40AA-AA6E-E671E27315E8}" type="parTrans" cxnId="{AB01BC2B-36CC-482D-945B-478B8B5BA160}">
      <dgm:prSet/>
      <dgm:spPr/>
      <dgm:t>
        <a:bodyPr/>
        <a:lstStyle/>
        <a:p>
          <a:endParaRPr lang="en-GB"/>
        </a:p>
      </dgm:t>
    </dgm:pt>
    <dgm:pt modelId="{EF7E8C7E-1E7A-4E93-A981-041E5243BEC6}" type="sibTrans" cxnId="{AB01BC2B-36CC-482D-945B-478B8B5BA160}">
      <dgm:prSet/>
      <dgm:spPr/>
      <dgm:t>
        <a:bodyPr/>
        <a:lstStyle/>
        <a:p>
          <a:endParaRPr lang="en-GB"/>
        </a:p>
      </dgm:t>
    </dgm:pt>
    <dgm:pt modelId="{CC9B1791-C267-4053-B70E-DD4A946861DF}">
      <dgm:prSet phldrT="[Text]" custT="1"/>
      <dgm:spPr>
        <a:solidFill>
          <a:srgbClr val="AE5B80"/>
        </a:solidFill>
      </dgm:spPr>
      <dgm:t>
        <a:bodyPr/>
        <a:lstStyle/>
        <a:p>
          <a:r>
            <a:rPr lang="en-GB" sz="1400">
              <a:latin typeface="Verdana" panose="020B0604030504040204" pitchFamily="34" charset="0"/>
              <a:ea typeface="Verdana" panose="020B0604030504040204" pitchFamily="34" charset="0"/>
              <a:cs typeface="Verdana" panose="020B0604030504040204" pitchFamily="34" charset="0"/>
            </a:rPr>
            <a:t>Check data</a:t>
          </a:r>
        </a:p>
      </dgm:t>
    </dgm:pt>
    <dgm:pt modelId="{95AC74CB-B0CF-4BCB-8A60-E0D727C0DC00}" type="sibTrans" cxnId="{03212587-68A1-4B98-9401-414C4AA7B965}">
      <dgm:prSet/>
      <dgm:spPr>
        <a:solidFill>
          <a:srgbClr val="0C6BB2"/>
        </a:solidFill>
      </dgm:spPr>
      <dgm:t>
        <a:bodyPr/>
        <a:lstStyle/>
        <a:p>
          <a:endParaRPr lang="en-GB"/>
        </a:p>
      </dgm:t>
    </dgm:pt>
    <dgm:pt modelId="{943D0AC5-2F12-4C3F-B20A-BE69092AC291}" type="parTrans" cxnId="{03212587-68A1-4B98-9401-414C4AA7B965}">
      <dgm:prSet/>
      <dgm:spPr/>
      <dgm:t>
        <a:bodyPr/>
        <a:lstStyle/>
        <a:p>
          <a:endParaRPr lang="en-GB"/>
        </a:p>
      </dgm:t>
    </dgm:pt>
    <dgm:pt modelId="{244ACA8F-567C-41D9-970F-D33B5D48F075}">
      <dgm:prSet phldrT="[Text]" custT="1">
        <dgm:style>
          <a:lnRef idx="2">
            <a:schemeClr val="accent3"/>
          </a:lnRef>
          <a:fillRef idx="1">
            <a:schemeClr val="lt1"/>
          </a:fillRef>
          <a:effectRef idx="0">
            <a:schemeClr val="accent3"/>
          </a:effectRef>
          <a:fontRef idx="minor">
            <a:schemeClr val="dk1"/>
          </a:fontRef>
        </dgm:style>
      </dgm:prSet>
      <dgm:spPr>
        <a:solidFill>
          <a:srgbClr val="AE5B80"/>
        </a:solidFill>
      </dgm:spPr>
      <dgm:t>
        <a:bodyPr/>
        <a:lstStyle/>
        <a:p>
          <a:r>
            <a:rPr lang="en-GB" sz="1200">
              <a:latin typeface="Verdana" panose="020B0604030504040204" pitchFamily="34" charset="0"/>
              <a:ea typeface="Verdana" panose="020B0604030504040204" pitchFamily="34" charset="0"/>
              <a:cs typeface="Verdana" panose="020B0604030504040204" pitchFamily="34" charset="0"/>
            </a:rPr>
            <a:t>Review all inputted data to ensure there are no errors.</a:t>
          </a:r>
        </a:p>
      </dgm:t>
    </dgm:pt>
    <dgm:pt modelId="{531922AA-E6F9-485B-A1DC-A7F31129F985}" type="sibTrans" cxnId="{1391B3A9-A2D1-43D3-BBA0-92CC7928A033}">
      <dgm:prSet/>
      <dgm:spPr/>
      <dgm:t>
        <a:bodyPr/>
        <a:lstStyle/>
        <a:p>
          <a:endParaRPr lang="en-GB"/>
        </a:p>
      </dgm:t>
    </dgm:pt>
    <dgm:pt modelId="{0774C51A-03DF-4350-9C0A-C3308095F2D4}" type="parTrans" cxnId="{1391B3A9-A2D1-43D3-BBA0-92CC7928A033}">
      <dgm:prSet/>
      <dgm:spPr/>
      <dgm:t>
        <a:bodyPr/>
        <a:lstStyle/>
        <a:p>
          <a:endParaRPr lang="en-GB"/>
        </a:p>
      </dgm:t>
    </dgm:pt>
    <dgm:pt modelId="{96E7C378-A2E8-4C73-9739-7FBCEE4B8270}">
      <dgm:prSet phldrT="[Text]" custT="1">
        <dgm:style>
          <a:lnRef idx="2">
            <a:schemeClr val="accent3"/>
          </a:lnRef>
          <a:fillRef idx="1">
            <a:schemeClr val="lt1"/>
          </a:fillRef>
          <a:effectRef idx="0">
            <a:schemeClr val="accent3"/>
          </a:effectRef>
          <a:fontRef idx="minor">
            <a:schemeClr val="dk1"/>
          </a:fontRef>
        </dgm:style>
      </dgm:prSet>
      <dgm:spPr>
        <a:solidFill>
          <a:srgbClr val="AE5B80"/>
        </a:solidFill>
      </dgm:spPr>
      <dgm:t>
        <a:bodyPr/>
        <a:lstStyle/>
        <a:p>
          <a:r>
            <a:rPr lang="en-GB" sz="1200">
              <a:latin typeface="Verdana" panose="020B0604030504040204" pitchFamily="34" charset="0"/>
              <a:ea typeface="Verdana" panose="020B0604030504040204" pitchFamily="34" charset="0"/>
              <a:cs typeface="Verdana" panose="020B0604030504040204" pitchFamily="34" charset="0"/>
            </a:rPr>
            <a:t>Ensure each row with data is fully filled out. This avoids us having to contact you later to fill in any gaps.</a:t>
          </a:r>
        </a:p>
      </dgm:t>
    </dgm:pt>
    <dgm:pt modelId="{F275FF39-FC17-4E29-B710-C7268433E90D}" type="parTrans" cxnId="{9D52D498-991B-4E48-9A4A-6479A97E5A2D}">
      <dgm:prSet/>
      <dgm:spPr/>
      <dgm:t>
        <a:bodyPr/>
        <a:lstStyle/>
        <a:p>
          <a:endParaRPr lang="en-GB"/>
        </a:p>
      </dgm:t>
    </dgm:pt>
    <dgm:pt modelId="{34732C33-2D88-40AD-8728-FED3E1B9AC21}" type="sibTrans" cxnId="{9D52D498-991B-4E48-9A4A-6479A97E5A2D}">
      <dgm:prSet/>
      <dgm:spPr/>
      <dgm:t>
        <a:bodyPr/>
        <a:lstStyle/>
        <a:p>
          <a:endParaRPr lang="en-GB"/>
        </a:p>
      </dgm:t>
    </dgm:pt>
    <dgm:pt modelId="{EE677349-8C9E-4669-BA93-57C16DD3B27E}">
      <dgm:prSet phldrT="[Text]" custT="1">
        <dgm:style>
          <a:lnRef idx="2">
            <a:schemeClr val="accent2"/>
          </a:lnRef>
          <a:fillRef idx="1">
            <a:schemeClr val="lt1"/>
          </a:fillRef>
          <a:effectRef idx="0">
            <a:schemeClr val="accent2"/>
          </a:effectRef>
          <a:fontRef idx="minor">
            <a:schemeClr val="dk1"/>
          </a:fontRef>
        </dgm:style>
      </dgm:prSet>
      <dgm:spPr>
        <a:solidFill>
          <a:srgbClr val="382573"/>
        </a:solidFill>
      </dgm:spPr>
      <dgm:t>
        <a:bodyPr/>
        <a:lstStyle/>
        <a:p>
          <a:r>
            <a:rPr lang="en-GB" sz="1200">
              <a:latin typeface="Verdana" panose="020B0604030504040204" pitchFamily="34" charset="0"/>
              <a:ea typeface="Verdana" panose="020B0604030504040204" pitchFamily="34" charset="0"/>
              <a:cs typeface="Verdana" panose="020B0604030504040204" pitchFamily="34" charset="0"/>
            </a:rPr>
            <a:t>Ensure all fuels are captured, including removed ones.</a:t>
          </a:r>
        </a:p>
      </dgm:t>
    </dgm:pt>
    <dgm:pt modelId="{DE8D1081-A44C-4EE1-B012-EA2E6592ED8F}" type="parTrans" cxnId="{B5293B44-FFA4-471D-8872-35B635E4714E}">
      <dgm:prSet/>
      <dgm:spPr/>
      <dgm:t>
        <a:bodyPr/>
        <a:lstStyle/>
        <a:p>
          <a:endParaRPr lang="en-GB"/>
        </a:p>
      </dgm:t>
    </dgm:pt>
    <dgm:pt modelId="{2D8E7E07-5D17-488C-8F5B-0E087CB54391}" type="sibTrans" cxnId="{B5293B44-FFA4-471D-8872-35B635E4714E}">
      <dgm:prSet/>
      <dgm:spPr/>
      <dgm:t>
        <a:bodyPr/>
        <a:lstStyle/>
        <a:p>
          <a:endParaRPr lang="en-GB"/>
        </a:p>
      </dgm:t>
    </dgm:pt>
    <dgm:pt modelId="{2F711014-5ECA-4728-B8EB-ABE0677776E3}">
      <dgm:prSet phldrT="[Text]" custT="1"/>
      <dgm:spPr>
        <a:solidFill>
          <a:srgbClr val="2F9E76"/>
        </a:solidFill>
      </dgm:spPr>
      <dgm:t>
        <a:bodyPr/>
        <a:lstStyle/>
        <a:p>
          <a:r>
            <a:rPr lang="en-GB" sz="1400">
              <a:latin typeface="Verdana" panose="020B0604030504040204" pitchFamily="34" charset="0"/>
              <a:ea typeface="Verdana" panose="020B0604030504040204" pitchFamily="34" charset="0"/>
              <a:cs typeface="Verdana" panose="020B0604030504040204" pitchFamily="34" charset="0"/>
            </a:rPr>
            <a:t>Source any additional documents</a:t>
          </a:r>
        </a:p>
      </dgm:t>
    </dgm:pt>
    <dgm:pt modelId="{4C06A067-8814-4672-B776-A962B8167800}" type="parTrans" cxnId="{84752C84-6963-4E08-9D5A-1F9A4E0F1DFB}">
      <dgm:prSet/>
      <dgm:spPr/>
      <dgm:t>
        <a:bodyPr/>
        <a:lstStyle/>
        <a:p>
          <a:endParaRPr lang="en-GB"/>
        </a:p>
      </dgm:t>
    </dgm:pt>
    <dgm:pt modelId="{647E3EA5-FFA3-4717-B097-E63AFD062B9D}" type="sibTrans" cxnId="{84752C84-6963-4E08-9D5A-1F9A4E0F1DFB}">
      <dgm:prSet/>
      <dgm:spPr/>
      <dgm:t>
        <a:bodyPr/>
        <a:lstStyle/>
        <a:p>
          <a:endParaRPr lang="en-GB"/>
        </a:p>
      </dgm:t>
    </dgm:pt>
    <dgm:pt modelId="{16B71F83-5167-43E2-9D36-61B86E675DE9}">
      <dgm:prSet phldrT="[Text]" custT="1"/>
      <dgm:spPr>
        <a:solidFill>
          <a:srgbClr val="2F9E76"/>
        </a:solidFill>
      </dgm:spPr>
      <dgm:t>
        <a:bodyPr/>
        <a:lstStyle/>
        <a:p>
          <a:r>
            <a:rPr lang="en-GB" sz="1200">
              <a:latin typeface="Verdana" panose="020B0604030504040204" pitchFamily="34" charset="0"/>
              <a:ea typeface="Verdana" panose="020B0604030504040204" pitchFamily="34" charset="0"/>
              <a:cs typeface="Verdana" panose="020B0604030504040204" pitchFamily="34" charset="0"/>
            </a:rPr>
            <a:t>M&amp;V plan - if one was created for your project, please send it to Salix.</a:t>
          </a:r>
        </a:p>
      </dgm:t>
    </dgm:pt>
    <dgm:pt modelId="{85AD10F0-7452-488A-8291-CA5C17F1CCDA}" type="parTrans" cxnId="{107504EC-CA7B-4506-8C50-3C3B44D8B3F1}">
      <dgm:prSet/>
      <dgm:spPr/>
      <dgm:t>
        <a:bodyPr/>
        <a:lstStyle/>
        <a:p>
          <a:endParaRPr lang="en-GB"/>
        </a:p>
      </dgm:t>
    </dgm:pt>
    <dgm:pt modelId="{34F036B7-8D51-455D-9D65-AB0C5D49B77B}" type="sibTrans" cxnId="{107504EC-CA7B-4506-8C50-3C3B44D8B3F1}">
      <dgm:prSet/>
      <dgm:spPr/>
      <dgm:t>
        <a:bodyPr/>
        <a:lstStyle/>
        <a:p>
          <a:endParaRPr lang="en-GB"/>
        </a:p>
      </dgm:t>
    </dgm:pt>
    <dgm:pt modelId="{9B25CE49-9A23-4FA1-A079-0B1A4E24DB28}">
      <dgm:prSet phldrT="[Text]" custT="1"/>
      <dgm:spPr>
        <a:solidFill>
          <a:srgbClr val="2F9E76"/>
        </a:solidFill>
      </dgm:spPr>
      <dgm:t>
        <a:bodyPr/>
        <a:lstStyle/>
        <a:p>
          <a:r>
            <a:rPr lang="en-GB" sz="1200">
              <a:latin typeface="Verdana" panose="020B0604030504040204" pitchFamily="34" charset="0"/>
              <a:ea typeface="Verdana" panose="020B0604030504040204" pitchFamily="34" charset="0"/>
              <a:cs typeface="Verdana" panose="020B0604030504040204" pitchFamily="34" charset="0"/>
            </a:rPr>
            <a:t>Half-hourly data - if you have this, please send it to Salix.</a:t>
          </a:r>
        </a:p>
      </dgm:t>
    </dgm:pt>
    <dgm:pt modelId="{FEBEF9B9-E020-45BB-9AEC-11AD8659B4C0}" type="parTrans" cxnId="{5D6580C1-5302-41CD-863C-C96CABC86DF5}">
      <dgm:prSet/>
      <dgm:spPr/>
      <dgm:t>
        <a:bodyPr/>
        <a:lstStyle/>
        <a:p>
          <a:endParaRPr lang="en-GB"/>
        </a:p>
      </dgm:t>
    </dgm:pt>
    <dgm:pt modelId="{292F46E2-DB81-4147-98D8-6A3FFA3D5A43}" type="sibTrans" cxnId="{5D6580C1-5302-41CD-863C-C96CABC86DF5}">
      <dgm:prSet/>
      <dgm:spPr/>
      <dgm:t>
        <a:bodyPr/>
        <a:lstStyle/>
        <a:p>
          <a:endParaRPr lang="en-GB"/>
        </a:p>
      </dgm:t>
    </dgm:pt>
    <dgm:pt modelId="{A310CA03-213E-43FB-B0C6-1075CD2A9803}" type="pres">
      <dgm:prSet presAssocID="{D8A740A2-4008-4F2D-9BC8-7C06DFEB3161}" presName="Name0" presStyleCnt="0">
        <dgm:presLayoutVars>
          <dgm:dir/>
          <dgm:resizeHandles val="exact"/>
        </dgm:presLayoutVars>
      </dgm:prSet>
      <dgm:spPr/>
    </dgm:pt>
    <dgm:pt modelId="{B536B619-E29C-4F06-A9D1-DE81DBFEFB48}" type="pres">
      <dgm:prSet presAssocID="{93ACC327-5768-4C2F-AFD8-72C91E1DB359}" presName="node" presStyleLbl="node1" presStyleIdx="0" presStyleCnt="5">
        <dgm:presLayoutVars>
          <dgm:bulletEnabled val="1"/>
        </dgm:presLayoutVars>
      </dgm:prSet>
      <dgm:spPr/>
    </dgm:pt>
    <dgm:pt modelId="{81BDB9DE-B151-4B8D-8E36-B433BA68D8D5}" type="pres">
      <dgm:prSet presAssocID="{FEBCC143-7992-417F-8E92-661C4CDE15C1}" presName="sibTrans" presStyleLbl="sibTrans2D1" presStyleIdx="0" presStyleCnt="4"/>
      <dgm:spPr/>
    </dgm:pt>
    <dgm:pt modelId="{F0F29309-C73D-4F79-8D25-DD74A88B1750}" type="pres">
      <dgm:prSet presAssocID="{FEBCC143-7992-417F-8E92-661C4CDE15C1}" presName="connectorText" presStyleLbl="sibTrans2D1" presStyleIdx="0" presStyleCnt="4"/>
      <dgm:spPr/>
    </dgm:pt>
    <dgm:pt modelId="{8F654C4C-17EE-4AF5-8827-B8B653193ACE}" type="pres">
      <dgm:prSet presAssocID="{5E4E1038-1939-4D85-90BC-C0F32A73A390}" presName="node" presStyleLbl="node1" presStyleIdx="1" presStyleCnt="5">
        <dgm:presLayoutVars>
          <dgm:bulletEnabled val="1"/>
        </dgm:presLayoutVars>
      </dgm:prSet>
      <dgm:spPr/>
    </dgm:pt>
    <dgm:pt modelId="{318341F5-B7DC-45D7-A51D-6EC19C6F3CB0}" type="pres">
      <dgm:prSet presAssocID="{C6276FFA-8CAB-4C20-ABA9-1A42D6F534A3}" presName="sibTrans" presStyleLbl="sibTrans2D1" presStyleIdx="1" presStyleCnt="4"/>
      <dgm:spPr/>
    </dgm:pt>
    <dgm:pt modelId="{752A0ACD-AD8C-46BB-95C3-D2AF9F3896F9}" type="pres">
      <dgm:prSet presAssocID="{C6276FFA-8CAB-4C20-ABA9-1A42D6F534A3}" presName="connectorText" presStyleLbl="sibTrans2D1" presStyleIdx="1" presStyleCnt="4"/>
      <dgm:spPr/>
    </dgm:pt>
    <dgm:pt modelId="{03393DBF-BCC4-4AD7-A5DC-A051A3BD9D67}" type="pres">
      <dgm:prSet presAssocID="{CC9B1791-C267-4053-B70E-DD4A946861DF}" presName="node" presStyleLbl="node1" presStyleIdx="2" presStyleCnt="5">
        <dgm:presLayoutVars>
          <dgm:bulletEnabled val="1"/>
        </dgm:presLayoutVars>
      </dgm:prSet>
      <dgm:spPr/>
    </dgm:pt>
    <dgm:pt modelId="{7ACE760A-CC8D-4264-95B8-5FBA35CE6B0F}" type="pres">
      <dgm:prSet presAssocID="{95AC74CB-B0CF-4BCB-8A60-E0D727C0DC00}" presName="sibTrans" presStyleLbl="sibTrans2D1" presStyleIdx="2" presStyleCnt="4"/>
      <dgm:spPr/>
    </dgm:pt>
    <dgm:pt modelId="{8BEFEB3A-0732-499A-894D-9B82697C5BD1}" type="pres">
      <dgm:prSet presAssocID="{95AC74CB-B0CF-4BCB-8A60-E0D727C0DC00}" presName="connectorText" presStyleLbl="sibTrans2D1" presStyleIdx="2" presStyleCnt="4"/>
      <dgm:spPr/>
    </dgm:pt>
    <dgm:pt modelId="{C80CFB88-646A-4442-A2E8-A223BF923726}" type="pres">
      <dgm:prSet presAssocID="{2F711014-5ECA-4728-B8EB-ABE0677776E3}" presName="node" presStyleLbl="node1" presStyleIdx="3" presStyleCnt="5">
        <dgm:presLayoutVars>
          <dgm:bulletEnabled val="1"/>
        </dgm:presLayoutVars>
      </dgm:prSet>
      <dgm:spPr/>
    </dgm:pt>
    <dgm:pt modelId="{184D53A6-6D40-4754-BEF4-8659105412BF}" type="pres">
      <dgm:prSet presAssocID="{647E3EA5-FFA3-4717-B097-E63AFD062B9D}" presName="sibTrans" presStyleLbl="sibTrans2D1" presStyleIdx="3" presStyleCnt="4"/>
      <dgm:spPr/>
    </dgm:pt>
    <dgm:pt modelId="{08DC3409-AD47-49ED-A673-9E9D56F7A1BE}" type="pres">
      <dgm:prSet presAssocID="{647E3EA5-FFA3-4717-B097-E63AFD062B9D}" presName="connectorText" presStyleLbl="sibTrans2D1" presStyleIdx="3" presStyleCnt="4"/>
      <dgm:spPr/>
    </dgm:pt>
    <dgm:pt modelId="{1DC0DC95-B3D6-4CA4-A866-60AC7BB1759E}" type="pres">
      <dgm:prSet presAssocID="{A1EF31CB-D8C2-447B-A16E-6B5369F6649B}" presName="node" presStyleLbl="node1" presStyleIdx="4" presStyleCnt="5" custLinFactNeighborX="8154">
        <dgm:presLayoutVars>
          <dgm:bulletEnabled val="1"/>
        </dgm:presLayoutVars>
      </dgm:prSet>
      <dgm:spPr/>
    </dgm:pt>
  </dgm:ptLst>
  <dgm:cxnLst>
    <dgm:cxn modelId="{AA78C807-A2AE-4E1E-B5AA-77500780F0EC}" type="presOf" srcId="{244ACA8F-567C-41D9-970F-D33B5D48F075}" destId="{03393DBF-BCC4-4AD7-A5DC-A051A3BD9D67}" srcOrd="0" destOrd="1" presId="urn:microsoft.com/office/officeart/2005/8/layout/process1"/>
    <dgm:cxn modelId="{49A3D50E-FAB3-4F5A-8B42-8E07BE923FA6}" type="presOf" srcId="{D8A740A2-4008-4F2D-9BC8-7C06DFEB3161}" destId="{A310CA03-213E-43FB-B0C6-1075CD2A9803}" srcOrd="0" destOrd="0" presId="urn:microsoft.com/office/officeart/2005/8/layout/process1"/>
    <dgm:cxn modelId="{9A1A3312-9A8B-4BEC-A269-0AFCFD07575F}" srcId="{D8A740A2-4008-4F2D-9BC8-7C06DFEB3161}" destId="{A1EF31CB-D8C2-447B-A16E-6B5369F6649B}" srcOrd="4" destOrd="0" parTransId="{A15C342E-8A8E-4401-94BE-01E22C17058A}" sibTransId="{75ED09A5-E290-40F1-AA27-DB1AC2809C13}"/>
    <dgm:cxn modelId="{FCB18019-E6D8-45B8-8C3E-C65185DD4E89}" type="presOf" srcId="{FEBCC143-7992-417F-8E92-661C4CDE15C1}" destId="{81BDB9DE-B151-4B8D-8E36-B433BA68D8D5}" srcOrd="0" destOrd="0" presId="urn:microsoft.com/office/officeart/2005/8/layout/process1"/>
    <dgm:cxn modelId="{DE52551F-756D-4624-89F6-C6CBFC500519}" type="presOf" srcId="{93ACC327-5768-4C2F-AFD8-72C91E1DB359}" destId="{B536B619-E29C-4F06-A9D1-DE81DBFEFB48}" srcOrd="0" destOrd="0" presId="urn:microsoft.com/office/officeart/2005/8/layout/process1"/>
    <dgm:cxn modelId="{D423432A-8405-40ED-8E7B-AE40A904A36F}" type="presOf" srcId="{2F711014-5ECA-4728-B8EB-ABE0677776E3}" destId="{C80CFB88-646A-4442-A2E8-A223BF923726}" srcOrd="0" destOrd="0" presId="urn:microsoft.com/office/officeart/2005/8/layout/process1"/>
    <dgm:cxn modelId="{F704AC2A-BCD2-4B58-956A-D3CCC3EC2753}" type="presOf" srcId="{A1EF31CB-D8C2-447B-A16E-6B5369F6649B}" destId="{1DC0DC95-B3D6-4CA4-A866-60AC7BB1759E}" srcOrd="0" destOrd="0" presId="urn:microsoft.com/office/officeart/2005/8/layout/process1"/>
    <dgm:cxn modelId="{C576652B-269A-48A9-8075-ECEB83261BE7}" type="presOf" srcId="{EE677349-8C9E-4669-BA93-57C16DD3B27E}" destId="{B536B619-E29C-4F06-A9D1-DE81DBFEFB48}" srcOrd="0" destOrd="2" presId="urn:microsoft.com/office/officeart/2005/8/layout/process1"/>
    <dgm:cxn modelId="{0FB4A52B-D3B8-4A42-8ABB-44F0E487B102}" type="presOf" srcId="{16B71F83-5167-43E2-9D36-61B86E675DE9}" destId="{C80CFB88-646A-4442-A2E8-A223BF923726}" srcOrd="0" destOrd="1" presId="urn:microsoft.com/office/officeart/2005/8/layout/process1"/>
    <dgm:cxn modelId="{AB01BC2B-36CC-482D-945B-478B8B5BA160}" srcId="{A1EF31CB-D8C2-447B-A16E-6B5369F6649B}" destId="{812F2B82-0F4C-4B3B-A12C-D9AD14A9E503}" srcOrd="0" destOrd="0" parTransId="{6F40C092-AA14-40AA-AA6E-E671E27315E8}" sibTransId="{EF7E8C7E-1E7A-4E93-A981-041E5243BEC6}"/>
    <dgm:cxn modelId="{3A9A882F-266F-44AD-9D9B-277F4C8A58F8}" srcId="{D8A740A2-4008-4F2D-9BC8-7C06DFEB3161}" destId="{5E4E1038-1939-4D85-90BC-C0F32A73A390}" srcOrd="1" destOrd="0" parTransId="{0146614E-E1BD-4599-8C12-0007E0738C86}" sibTransId="{C6276FFA-8CAB-4C20-ABA9-1A42D6F534A3}"/>
    <dgm:cxn modelId="{7D962430-F79E-451D-9997-213223B5AE1E}" type="presOf" srcId="{FEBCC143-7992-417F-8E92-661C4CDE15C1}" destId="{F0F29309-C73D-4F79-8D25-DD74A88B1750}" srcOrd="1" destOrd="0" presId="urn:microsoft.com/office/officeart/2005/8/layout/process1"/>
    <dgm:cxn modelId="{E90C7034-2FB6-4937-8F37-91E6DF3FFD47}" type="presOf" srcId="{9B25CE49-9A23-4FA1-A079-0B1A4E24DB28}" destId="{C80CFB88-646A-4442-A2E8-A223BF923726}" srcOrd="0" destOrd="2" presId="urn:microsoft.com/office/officeart/2005/8/layout/process1"/>
    <dgm:cxn modelId="{F1A2C335-99E4-4DDE-A46B-3EF89CD2DA24}" type="presOf" srcId="{647E3EA5-FFA3-4717-B097-E63AFD062B9D}" destId="{184D53A6-6D40-4754-BEF4-8659105412BF}" srcOrd="0" destOrd="0" presId="urn:microsoft.com/office/officeart/2005/8/layout/process1"/>
    <dgm:cxn modelId="{B636F73B-0088-49A1-8891-22DEF37FC7D4}" type="presOf" srcId="{5E4E1038-1939-4D85-90BC-C0F32A73A390}" destId="{8F654C4C-17EE-4AF5-8827-B8B653193ACE}" srcOrd="0" destOrd="0" presId="urn:microsoft.com/office/officeart/2005/8/layout/process1"/>
    <dgm:cxn modelId="{B5293B44-FFA4-471D-8872-35B635E4714E}" srcId="{93ACC327-5768-4C2F-AFD8-72C91E1DB359}" destId="{EE677349-8C9E-4669-BA93-57C16DD3B27E}" srcOrd="1" destOrd="0" parTransId="{DE8D1081-A44C-4EE1-B012-EA2E6592ED8F}" sibTransId="{2D8E7E07-5D17-488C-8F5B-0E087CB54391}"/>
    <dgm:cxn modelId="{E2D0484A-AA74-4FAC-A2F5-A5E3FC39E18A}" srcId="{D8A740A2-4008-4F2D-9BC8-7C06DFEB3161}" destId="{93ACC327-5768-4C2F-AFD8-72C91E1DB359}" srcOrd="0" destOrd="0" parTransId="{535F62E3-31F7-4CF9-ABD1-931CDA050CD8}" sibTransId="{FEBCC143-7992-417F-8E92-661C4CDE15C1}"/>
    <dgm:cxn modelId="{6370D24B-1180-4E94-83E9-5E4178E9F007}" type="presOf" srcId="{96E7C378-A2E8-4C73-9739-7FBCEE4B8270}" destId="{03393DBF-BCC4-4AD7-A5DC-A051A3BD9D67}" srcOrd="0" destOrd="2" presId="urn:microsoft.com/office/officeart/2005/8/layout/process1"/>
    <dgm:cxn modelId="{63ED204F-D344-4D5B-B62C-54BB69F9044D}" srcId="{93ACC327-5768-4C2F-AFD8-72C91E1DB359}" destId="{29A1AA79-E6AF-4D69-88D2-1339AA722757}" srcOrd="0" destOrd="0" parTransId="{B25CA9B5-9AF7-437A-9496-5A84AF527F19}" sibTransId="{BF0BF344-FD34-496D-90F5-7AFD3D64F9BD}"/>
    <dgm:cxn modelId="{F593EC4F-9DBB-41C6-84A1-D99AD3F99FF8}" type="presOf" srcId="{647E3EA5-FFA3-4717-B097-E63AFD062B9D}" destId="{08DC3409-AD47-49ED-A673-9E9D56F7A1BE}" srcOrd="1" destOrd="0" presId="urn:microsoft.com/office/officeart/2005/8/layout/process1"/>
    <dgm:cxn modelId="{C2F7E150-E0CE-4B3B-8D0D-E1FCF20401F6}" type="presOf" srcId="{95AC74CB-B0CF-4BCB-8A60-E0D727C0DC00}" destId="{8BEFEB3A-0732-499A-894D-9B82697C5BD1}" srcOrd="1" destOrd="0" presId="urn:microsoft.com/office/officeart/2005/8/layout/process1"/>
    <dgm:cxn modelId="{3FA87872-9B92-4682-A69D-25D7ADC15A2F}" type="presOf" srcId="{95AC74CB-B0CF-4BCB-8A60-E0D727C0DC00}" destId="{7ACE760A-CC8D-4264-95B8-5FBA35CE6B0F}" srcOrd="0" destOrd="0" presId="urn:microsoft.com/office/officeart/2005/8/layout/process1"/>
    <dgm:cxn modelId="{5EB3DE74-2396-4313-82E4-B3C25350A120}" type="presOf" srcId="{C6276FFA-8CAB-4C20-ABA9-1A42D6F534A3}" destId="{752A0ACD-AD8C-46BB-95C3-D2AF9F3896F9}" srcOrd="1" destOrd="0" presId="urn:microsoft.com/office/officeart/2005/8/layout/process1"/>
    <dgm:cxn modelId="{D2C03D79-F56B-4059-89C2-CB26D44A885B}" srcId="{5E4E1038-1939-4D85-90BC-C0F32A73A390}" destId="{2BB24B53-5E4F-4DA9-8757-9C576D63429F}" srcOrd="0" destOrd="0" parTransId="{584F645E-0E38-43C3-AD4E-F25791FF5486}" sibTransId="{EB7528B7-EB77-491D-8FB0-B13C84D4218F}"/>
    <dgm:cxn modelId="{84752C84-6963-4E08-9D5A-1F9A4E0F1DFB}" srcId="{D8A740A2-4008-4F2D-9BC8-7C06DFEB3161}" destId="{2F711014-5ECA-4728-B8EB-ABE0677776E3}" srcOrd="3" destOrd="0" parTransId="{4C06A067-8814-4672-B776-A962B8167800}" sibTransId="{647E3EA5-FFA3-4717-B097-E63AFD062B9D}"/>
    <dgm:cxn modelId="{03212587-68A1-4B98-9401-414C4AA7B965}" srcId="{D8A740A2-4008-4F2D-9BC8-7C06DFEB3161}" destId="{CC9B1791-C267-4053-B70E-DD4A946861DF}" srcOrd="2" destOrd="0" parTransId="{943D0AC5-2F12-4C3F-B20A-BE69092AC291}" sibTransId="{95AC74CB-B0CF-4BCB-8A60-E0D727C0DC00}"/>
    <dgm:cxn modelId="{9D52D498-991B-4E48-9A4A-6479A97E5A2D}" srcId="{CC9B1791-C267-4053-B70E-DD4A946861DF}" destId="{96E7C378-A2E8-4C73-9739-7FBCEE4B8270}" srcOrd="1" destOrd="0" parTransId="{F275FF39-FC17-4E29-B710-C7268433E90D}" sibTransId="{34732C33-2D88-40AD-8728-FED3E1B9AC21}"/>
    <dgm:cxn modelId="{4FE9719B-2476-4932-A5AD-A31AD3540BBD}" type="presOf" srcId="{C6276FFA-8CAB-4C20-ABA9-1A42D6F534A3}" destId="{318341F5-B7DC-45D7-A51D-6EC19C6F3CB0}" srcOrd="0" destOrd="0" presId="urn:microsoft.com/office/officeart/2005/8/layout/process1"/>
    <dgm:cxn modelId="{1391B3A9-A2D1-43D3-BBA0-92CC7928A033}" srcId="{CC9B1791-C267-4053-B70E-DD4A946861DF}" destId="{244ACA8F-567C-41D9-970F-D33B5D48F075}" srcOrd="0" destOrd="0" parTransId="{0774C51A-03DF-4350-9C0A-C3308095F2D4}" sibTransId="{531922AA-E6F9-485B-A1DC-A7F31129F985}"/>
    <dgm:cxn modelId="{FD7030BB-F642-4C2A-853F-2B86487BCFE3}" type="presOf" srcId="{29A1AA79-E6AF-4D69-88D2-1339AA722757}" destId="{B536B619-E29C-4F06-A9D1-DE81DBFEFB48}" srcOrd="0" destOrd="1" presId="urn:microsoft.com/office/officeart/2005/8/layout/process1"/>
    <dgm:cxn modelId="{5D6580C1-5302-41CD-863C-C96CABC86DF5}" srcId="{2F711014-5ECA-4728-B8EB-ABE0677776E3}" destId="{9B25CE49-9A23-4FA1-A079-0B1A4E24DB28}" srcOrd="1" destOrd="0" parTransId="{FEBEF9B9-E020-45BB-9AEC-11AD8659B4C0}" sibTransId="{292F46E2-DB81-4147-98D8-6A3FFA3D5A43}"/>
    <dgm:cxn modelId="{7D535BC7-EBBF-4824-A679-C9B0D7F947FD}" type="presOf" srcId="{CC9B1791-C267-4053-B70E-DD4A946861DF}" destId="{03393DBF-BCC4-4AD7-A5DC-A051A3BD9D67}" srcOrd="0" destOrd="0" presId="urn:microsoft.com/office/officeart/2005/8/layout/process1"/>
    <dgm:cxn modelId="{DFB7FBD8-E126-4E9E-AA6C-83D97A3EBC15}" type="presOf" srcId="{812F2B82-0F4C-4B3B-A12C-D9AD14A9E503}" destId="{1DC0DC95-B3D6-4CA4-A866-60AC7BB1759E}" srcOrd="0" destOrd="1" presId="urn:microsoft.com/office/officeart/2005/8/layout/process1"/>
    <dgm:cxn modelId="{107504EC-CA7B-4506-8C50-3C3B44D8B3F1}" srcId="{2F711014-5ECA-4728-B8EB-ABE0677776E3}" destId="{16B71F83-5167-43E2-9D36-61B86E675DE9}" srcOrd="0" destOrd="0" parTransId="{85AD10F0-7452-488A-8291-CA5C17F1CCDA}" sibTransId="{34F036B7-8D51-455D-9D65-AB0C5D49B77B}"/>
    <dgm:cxn modelId="{412F72FD-4997-46FA-89D1-ED5B5C338172}" type="presOf" srcId="{2BB24B53-5E4F-4DA9-8757-9C576D63429F}" destId="{8F654C4C-17EE-4AF5-8827-B8B653193ACE}" srcOrd="0" destOrd="1" presId="urn:microsoft.com/office/officeart/2005/8/layout/process1"/>
    <dgm:cxn modelId="{211CCC9E-3219-44AE-9D52-2A6782C08840}" type="presParOf" srcId="{A310CA03-213E-43FB-B0C6-1075CD2A9803}" destId="{B536B619-E29C-4F06-A9D1-DE81DBFEFB48}" srcOrd="0" destOrd="0" presId="urn:microsoft.com/office/officeart/2005/8/layout/process1"/>
    <dgm:cxn modelId="{F0D03DB4-FE6A-4C31-8DEB-1423B0C729CC}" type="presParOf" srcId="{A310CA03-213E-43FB-B0C6-1075CD2A9803}" destId="{81BDB9DE-B151-4B8D-8E36-B433BA68D8D5}" srcOrd="1" destOrd="0" presId="urn:microsoft.com/office/officeart/2005/8/layout/process1"/>
    <dgm:cxn modelId="{C4474BD0-3B75-4D92-8BA6-D7C2A0D7074F}" type="presParOf" srcId="{81BDB9DE-B151-4B8D-8E36-B433BA68D8D5}" destId="{F0F29309-C73D-4F79-8D25-DD74A88B1750}" srcOrd="0" destOrd="0" presId="urn:microsoft.com/office/officeart/2005/8/layout/process1"/>
    <dgm:cxn modelId="{1F3C6AA6-3D06-4B83-8159-718FE7144146}" type="presParOf" srcId="{A310CA03-213E-43FB-B0C6-1075CD2A9803}" destId="{8F654C4C-17EE-4AF5-8827-B8B653193ACE}" srcOrd="2" destOrd="0" presId="urn:microsoft.com/office/officeart/2005/8/layout/process1"/>
    <dgm:cxn modelId="{359F2409-C3DC-4A9D-B848-ECFB8F7EF5C2}" type="presParOf" srcId="{A310CA03-213E-43FB-B0C6-1075CD2A9803}" destId="{318341F5-B7DC-45D7-A51D-6EC19C6F3CB0}" srcOrd="3" destOrd="0" presId="urn:microsoft.com/office/officeart/2005/8/layout/process1"/>
    <dgm:cxn modelId="{73453322-9BCB-4F0C-92FB-B6EA3FBCB085}" type="presParOf" srcId="{318341F5-B7DC-45D7-A51D-6EC19C6F3CB0}" destId="{752A0ACD-AD8C-46BB-95C3-D2AF9F3896F9}" srcOrd="0" destOrd="0" presId="urn:microsoft.com/office/officeart/2005/8/layout/process1"/>
    <dgm:cxn modelId="{2EAB36C1-790F-4F37-A2C3-B63736BC7A91}" type="presParOf" srcId="{A310CA03-213E-43FB-B0C6-1075CD2A9803}" destId="{03393DBF-BCC4-4AD7-A5DC-A051A3BD9D67}" srcOrd="4" destOrd="0" presId="urn:microsoft.com/office/officeart/2005/8/layout/process1"/>
    <dgm:cxn modelId="{C049D182-26AC-4766-A013-9CC25CBC9C69}" type="presParOf" srcId="{A310CA03-213E-43FB-B0C6-1075CD2A9803}" destId="{7ACE760A-CC8D-4264-95B8-5FBA35CE6B0F}" srcOrd="5" destOrd="0" presId="urn:microsoft.com/office/officeart/2005/8/layout/process1"/>
    <dgm:cxn modelId="{C9B7B553-5943-40DA-A263-730FB2215A4E}" type="presParOf" srcId="{7ACE760A-CC8D-4264-95B8-5FBA35CE6B0F}" destId="{8BEFEB3A-0732-499A-894D-9B82697C5BD1}" srcOrd="0" destOrd="0" presId="urn:microsoft.com/office/officeart/2005/8/layout/process1"/>
    <dgm:cxn modelId="{02DF3E66-0375-4138-B939-88287DEDF6BB}" type="presParOf" srcId="{A310CA03-213E-43FB-B0C6-1075CD2A9803}" destId="{C80CFB88-646A-4442-A2E8-A223BF923726}" srcOrd="6" destOrd="0" presId="urn:microsoft.com/office/officeart/2005/8/layout/process1"/>
    <dgm:cxn modelId="{09F4FD6E-C763-48BF-A512-68ACA7243551}" type="presParOf" srcId="{A310CA03-213E-43FB-B0C6-1075CD2A9803}" destId="{184D53A6-6D40-4754-BEF4-8659105412BF}" srcOrd="7" destOrd="0" presId="urn:microsoft.com/office/officeart/2005/8/layout/process1"/>
    <dgm:cxn modelId="{EB57C892-81EE-4424-9BB8-9B99BB0A556F}" type="presParOf" srcId="{184D53A6-6D40-4754-BEF4-8659105412BF}" destId="{08DC3409-AD47-49ED-A673-9E9D56F7A1BE}" srcOrd="0" destOrd="0" presId="urn:microsoft.com/office/officeart/2005/8/layout/process1"/>
    <dgm:cxn modelId="{61E0B283-9DA7-45F1-9283-2229D661DE08}" type="presParOf" srcId="{A310CA03-213E-43FB-B0C6-1075CD2A9803}" destId="{1DC0DC95-B3D6-4CA4-A866-60AC7BB1759E}" srcOrd="8" destOrd="0" presId="urn:microsoft.com/office/officeart/2005/8/layout/process1"/>
  </dgm:cxnLst>
  <dgm:bg>
    <a:solidFill>
      <a:sysClr val="window" lastClr="FFFFFF"/>
    </a:solidFill>
  </dgm:bg>
  <dgm:whole/>
  <dgm:extLst>
    <a:ext uri="http://schemas.microsoft.com/office/drawing/2008/diagram">
      <dsp:dataModelExt xmlns:dsp="http://schemas.microsoft.com/office/drawing/2008/diagram" relId="rId5" minVer="http://schemas.openxmlformats.org/drawingml/2006/diagram"/>
    </a:ext>
  </dgm:extLst>
</dgm:dataModel>
</file>

<file path=xl/diagrams/data2.xml><?xml version="1.0" encoding="utf-8"?>
<dgm:dataModel xmlns:dgm="http://schemas.openxmlformats.org/drawingml/2006/diagram" xmlns:a="http://schemas.openxmlformats.org/drawingml/2006/main">
  <dgm:ptLst>
    <dgm:pt modelId="{D8A740A2-4008-4F2D-9BC8-7C06DFEB3161}" type="doc">
      <dgm:prSet loTypeId="urn:microsoft.com/office/officeart/2005/8/layout/process1" loCatId="process" qsTypeId="urn:microsoft.com/office/officeart/2005/8/quickstyle/simple1#4" qsCatId="simple" csTypeId="urn:microsoft.com/office/officeart/2005/8/colors/colorful1#4" csCatId="colorful" phldr="1"/>
      <dgm:spPr/>
      <dgm:t>
        <a:bodyPr/>
        <a:lstStyle/>
        <a:p>
          <a:endParaRPr lang="en-GB"/>
        </a:p>
      </dgm:t>
    </dgm:pt>
    <dgm:pt modelId="{A5B38738-9878-43D9-A5B6-73B7FF44C049}" type="pres">
      <dgm:prSet presAssocID="{D8A740A2-4008-4F2D-9BC8-7C06DFEB3161}" presName="Name0" presStyleCnt="0">
        <dgm:presLayoutVars>
          <dgm:dir/>
          <dgm:resizeHandles val="exact"/>
        </dgm:presLayoutVars>
      </dgm:prSet>
      <dgm:spPr/>
    </dgm:pt>
  </dgm:ptLst>
  <dgm:cxnLst>
    <dgm:cxn modelId="{B34FA840-AC80-4F8D-8619-EFB47C66B951}" type="presOf" srcId="{D8A740A2-4008-4F2D-9BC8-7C06DFEB3161}" destId="{A5B38738-9878-43D9-A5B6-73B7FF44C049}" srcOrd="0" destOrd="0" presId="urn:microsoft.com/office/officeart/2005/8/layout/process1"/>
  </dgm:cxnLst>
  <dgm:bg>
    <a:solidFill>
      <a:sysClr val="window" lastClr="FFFFFF"/>
    </a:solidFill>
  </dgm:bg>
  <dgm:whole/>
  <dgm:extLst>
    <a:ext uri="http://schemas.microsoft.com/office/drawing/2008/diagram">
      <dsp:dataModelExt xmlns:dsp="http://schemas.microsoft.com/office/drawing/2008/diagram" relId="rId10"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B536B619-E29C-4F06-A9D1-DE81DBFEFB48}">
      <dsp:nvSpPr>
        <dsp:cNvPr id="0" name=""/>
        <dsp:cNvSpPr/>
      </dsp:nvSpPr>
      <dsp:spPr>
        <a:xfrm>
          <a:off x="7418" y="346337"/>
          <a:ext cx="2299694" cy="1897247"/>
        </a:xfrm>
        <a:prstGeom prst="roundRect">
          <a:avLst>
            <a:gd name="adj" fmla="val 10000"/>
          </a:avLst>
        </a:prstGeom>
        <a:solidFill>
          <a:srgbClr val="382573"/>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t" anchorCtr="0">
          <a:noAutofit/>
        </a:bodyPr>
        <a:lstStyle/>
        <a:p>
          <a:pPr marL="0" lvl="0" indent="0" algn="l" defTabSz="622300">
            <a:lnSpc>
              <a:spcPct val="90000"/>
            </a:lnSpc>
            <a:spcBef>
              <a:spcPct val="0"/>
            </a:spcBef>
            <a:spcAft>
              <a:spcPct val="35000"/>
            </a:spcAft>
            <a:buNone/>
          </a:pPr>
          <a:r>
            <a:rPr lang="en-GB" sz="1400" kern="1200">
              <a:latin typeface="Verdana" panose="020B0604030504040204" pitchFamily="34" charset="0"/>
              <a:ea typeface="Verdana" panose="020B0604030504040204" pitchFamily="34" charset="0"/>
              <a:cs typeface="Verdana" panose="020B0604030504040204" pitchFamily="34" charset="0"/>
            </a:rPr>
            <a:t>Step 1 Input energy data</a:t>
          </a:r>
        </a:p>
        <a:p>
          <a:pPr marL="114300" lvl="1" indent="-114300" algn="l" defTabSz="533400">
            <a:lnSpc>
              <a:spcPct val="90000"/>
            </a:lnSpc>
            <a:spcBef>
              <a:spcPct val="0"/>
            </a:spcBef>
            <a:spcAft>
              <a:spcPct val="15000"/>
            </a:spcAft>
            <a:buChar char="•"/>
          </a:pPr>
          <a:r>
            <a:rPr lang="en-GB" sz="1200" kern="1200">
              <a:latin typeface="Verdana" panose="020B0604030504040204" pitchFamily="34" charset="0"/>
              <a:ea typeface="Verdana" panose="020B0604030504040204" pitchFamily="34" charset="0"/>
              <a:cs typeface="Verdana" panose="020B0604030504040204" pitchFamily="34" charset="0"/>
            </a:rPr>
            <a:t>Enter baseline and 2025-2026 energy data for each building with grant-funded measures.</a:t>
          </a:r>
          <a:endParaRPr lang="en-GB" sz="1400" kern="1200">
            <a:latin typeface="Verdana" panose="020B0604030504040204" pitchFamily="34" charset="0"/>
            <a:ea typeface="Verdana" panose="020B0604030504040204" pitchFamily="34" charset="0"/>
            <a:cs typeface="Verdana" panose="020B0604030504040204" pitchFamily="34" charset="0"/>
          </a:endParaRPr>
        </a:p>
        <a:p>
          <a:pPr marL="114300" lvl="1" indent="-114300" algn="l" defTabSz="533400">
            <a:lnSpc>
              <a:spcPct val="90000"/>
            </a:lnSpc>
            <a:spcBef>
              <a:spcPct val="0"/>
            </a:spcBef>
            <a:spcAft>
              <a:spcPct val="15000"/>
            </a:spcAft>
            <a:buChar char="•"/>
          </a:pPr>
          <a:r>
            <a:rPr lang="en-GB" sz="1200" kern="1200">
              <a:latin typeface="Verdana" panose="020B0604030504040204" pitchFamily="34" charset="0"/>
              <a:ea typeface="Verdana" panose="020B0604030504040204" pitchFamily="34" charset="0"/>
              <a:cs typeface="Verdana" panose="020B0604030504040204" pitchFamily="34" charset="0"/>
            </a:rPr>
            <a:t>Ensure all fuels are captured, including removed ones.</a:t>
          </a:r>
        </a:p>
      </dsp:txBody>
      <dsp:txXfrm>
        <a:off x="62986" y="401905"/>
        <a:ext cx="2188558" cy="1786111"/>
      </dsp:txXfrm>
    </dsp:sp>
    <dsp:sp modelId="{81BDB9DE-B151-4B8D-8E36-B433BA68D8D5}">
      <dsp:nvSpPr>
        <dsp:cNvPr id="0" name=""/>
        <dsp:cNvSpPr/>
      </dsp:nvSpPr>
      <dsp:spPr>
        <a:xfrm>
          <a:off x="2537082" y="1009799"/>
          <a:ext cx="487535" cy="570324"/>
        </a:xfrm>
        <a:prstGeom prst="rightArrow">
          <a:avLst>
            <a:gd name="adj1" fmla="val 60000"/>
            <a:gd name="adj2" fmla="val 50000"/>
          </a:avLst>
        </a:prstGeom>
        <a:solidFill>
          <a:srgbClr val="0C6BB2"/>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marL="0" lvl="0" indent="0" algn="ctr" defTabSz="1066800">
            <a:lnSpc>
              <a:spcPct val="90000"/>
            </a:lnSpc>
            <a:spcBef>
              <a:spcPct val="0"/>
            </a:spcBef>
            <a:spcAft>
              <a:spcPct val="35000"/>
            </a:spcAft>
            <a:buNone/>
          </a:pPr>
          <a:endParaRPr lang="en-GB" sz="2400" kern="1200"/>
        </a:p>
      </dsp:txBody>
      <dsp:txXfrm>
        <a:off x="2537082" y="1123864"/>
        <a:ext cx="341275" cy="342194"/>
      </dsp:txXfrm>
    </dsp:sp>
    <dsp:sp modelId="{8F654C4C-17EE-4AF5-8827-B8B653193ACE}">
      <dsp:nvSpPr>
        <dsp:cNvPr id="0" name=""/>
        <dsp:cNvSpPr/>
      </dsp:nvSpPr>
      <dsp:spPr>
        <a:xfrm>
          <a:off x="3226990" y="346337"/>
          <a:ext cx="2299694" cy="1897247"/>
        </a:xfrm>
        <a:prstGeom prst="roundRect">
          <a:avLst>
            <a:gd name="adj" fmla="val 10000"/>
          </a:avLst>
        </a:prstGeom>
        <a:solidFill>
          <a:srgbClr val="16A9E2"/>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t" anchorCtr="0">
          <a:noAutofit/>
        </a:bodyPr>
        <a:lstStyle/>
        <a:p>
          <a:pPr marL="0" lvl="0" indent="0" algn="l" defTabSz="622300">
            <a:lnSpc>
              <a:spcPct val="90000"/>
            </a:lnSpc>
            <a:spcBef>
              <a:spcPct val="0"/>
            </a:spcBef>
            <a:spcAft>
              <a:spcPct val="35000"/>
            </a:spcAft>
            <a:buNone/>
          </a:pPr>
          <a:r>
            <a:rPr lang="en-GB" sz="1400" kern="1200">
              <a:latin typeface="Verdana" panose="020B0604030504040204" pitchFamily="34" charset="0"/>
              <a:ea typeface="Verdana" panose="020B0604030504040204" pitchFamily="34" charset="0"/>
              <a:cs typeface="Verdana" panose="020B0604030504040204" pitchFamily="34" charset="0"/>
            </a:rPr>
            <a:t>Step 2 Non-routine change</a:t>
          </a:r>
        </a:p>
        <a:p>
          <a:pPr marL="114300" lvl="1" indent="-114300" algn="l" defTabSz="533400">
            <a:lnSpc>
              <a:spcPct val="90000"/>
            </a:lnSpc>
            <a:spcBef>
              <a:spcPct val="0"/>
            </a:spcBef>
            <a:spcAft>
              <a:spcPct val="15000"/>
            </a:spcAft>
            <a:buChar char="•"/>
          </a:pPr>
          <a:r>
            <a:rPr lang="en-GB" sz="1200" kern="1200">
              <a:latin typeface="Verdana" panose="020B0604030504040204" pitchFamily="34" charset="0"/>
              <a:ea typeface="Verdana" panose="020B0604030504040204" pitchFamily="34" charset="0"/>
              <a:cs typeface="Verdana" panose="020B0604030504040204" pitchFamily="34" charset="0"/>
            </a:rPr>
            <a:t>Tell us of any changes to buildings with grant-funded measures that might impact their energy usage figures.</a:t>
          </a:r>
        </a:p>
      </dsp:txBody>
      <dsp:txXfrm>
        <a:off x="3282558" y="401905"/>
        <a:ext cx="2188558" cy="1786111"/>
      </dsp:txXfrm>
    </dsp:sp>
    <dsp:sp modelId="{318341F5-B7DC-45D7-A51D-6EC19C6F3CB0}">
      <dsp:nvSpPr>
        <dsp:cNvPr id="0" name=""/>
        <dsp:cNvSpPr/>
      </dsp:nvSpPr>
      <dsp:spPr>
        <a:xfrm>
          <a:off x="5756654" y="1009799"/>
          <a:ext cx="487535" cy="570324"/>
        </a:xfrm>
        <a:prstGeom prst="rightArrow">
          <a:avLst>
            <a:gd name="adj1" fmla="val 60000"/>
            <a:gd name="adj2" fmla="val 50000"/>
          </a:avLst>
        </a:prstGeom>
        <a:solidFill>
          <a:srgbClr val="0C6BB2"/>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marL="0" lvl="0" indent="0" algn="ctr" defTabSz="1066800">
            <a:lnSpc>
              <a:spcPct val="90000"/>
            </a:lnSpc>
            <a:spcBef>
              <a:spcPct val="0"/>
            </a:spcBef>
            <a:spcAft>
              <a:spcPct val="35000"/>
            </a:spcAft>
            <a:buNone/>
          </a:pPr>
          <a:endParaRPr lang="en-GB" sz="2400" kern="1200"/>
        </a:p>
      </dsp:txBody>
      <dsp:txXfrm>
        <a:off x="5756654" y="1123864"/>
        <a:ext cx="341275" cy="342194"/>
      </dsp:txXfrm>
    </dsp:sp>
    <dsp:sp modelId="{03393DBF-BCC4-4AD7-A5DC-A051A3BD9D67}">
      <dsp:nvSpPr>
        <dsp:cNvPr id="0" name=""/>
        <dsp:cNvSpPr/>
      </dsp:nvSpPr>
      <dsp:spPr>
        <a:xfrm>
          <a:off x="6446562" y="346337"/>
          <a:ext cx="2299694" cy="1897247"/>
        </a:xfrm>
        <a:prstGeom prst="roundRect">
          <a:avLst>
            <a:gd name="adj" fmla="val 10000"/>
          </a:avLst>
        </a:prstGeom>
        <a:solidFill>
          <a:srgbClr val="AE5B80"/>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t" anchorCtr="0">
          <a:noAutofit/>
        </a:bodyPr>
        <a:lstStyle/>
        <a:p>
          <a:pPr marL="0" lvl="0" indent="0" algn="l" defTabSz="622300">
            <a:lnSpc>
              <a:spcPct val="90000"/>
            </a:lnSpc>
            <a:spcBef>
              <a:spcPct val="0"/>
            </a:spcBef>
            <a:spcAft>
              <a:spcPct val="35000"/>
            </a:spcAft>
            <a:buNone/>
          </a:pPr>
          <a:r>
            <a:rPr lang="en-GB" sz="1400" kern="1200">
              <a:latin typeface="Verdana" panose="020B0604030504040204" pitchFamily="34" charset="0"/>
              <a:ea typeface="Verdana" panose="020B0604030504040204" pitchFamily="34" charset="0"/>
              <a:cs typeface="Verdana" panose="020B0604030504040204" pitchFamily="34" charset="0"/>
            </a:rPr>
            <a:t>Check data</a:t>
          </a:r>
        </a:p>
        <a:p>
          <a:pPr marL="114300" lvl="1" indent="-114300" algn="l" defTabSz="533400">
            <a:lnSpc>
              <a:spcPct val="90000"/>
            </a:lnSpc>
            <a:spcBef>
              <a:spcPct val="0"/>
            </a:spcBef>
            <a:spcAft>
              <a:spcPct val="15000"/>
            </a:spcAft>
            <a:buChar char="•"/>
          </a:pPr>
          <a:r>
            <a:rPr lang="en-GB" sz="1200" kern="1200">
              <a:latin typeface="Verdana" panose="020B0604030504040204" pitchFamily="34" charset="0"/>
              <a:ea typeface="Verdana" panose="020B0604030504040204" pitchFamily="34" charset="0"/>
              <a:cs typeface="Verdana" panose="020B0604030504040204" pitchFamily="34" charset="0"/>
            </a:rPr>
            <a:t>Review all inputted data to ensure there are no errors.</a:t>
          </a:r>
        </a:p>
        <a:p>
          <a:pPr marL="114300" lvl="1" indent="-114300" algn="l" defTabSz="533400">
            <a:lnSpc>
              <a:spcPct val="90000"/>
            </a:lnSpc>
            <a:spcBef>
              <a:spcPct val="0"/>
            </a:spcBef>
            <a:spcAft>
              <a:spcPct val="15000"/>
            </a:spcAft>
            <a:buChar char="•"/>
          </a:pPr>
          <a:r>
            <a:rPr lang="en-GB" sz="1200" kern="1200">
              <a:latin typeface="Verdana" panose="020B0604030504040204" pitchFamily="34" charset="0"/>
              <a:ea typeface="Verdana" panose="020B0604030504040204" pitchFamily="34" charset="0"/>
              <a:cs typeface="Verdana" panose="020B0604030504040204" pitchFamily="34" charset="0"/>
            </a:rPr>
            <a:t>Ensure each row with data is fully filled out. This avoids us having to contact you later to fill in any gaps.</a:t>
          </a:r>
        </a:p>
      </dsp:txBody>
      <dsp:txXfrm>
        <a:off x="6502130" y="401905"/>
        <a:ext cx="2188558" cy="1786111"/>
      </dsp:txXfrm>
    </dsp:sp>
    <dsp:sp modelId="{7ACE760A-CC8D-4264-95B8-5FBA35CE6B0F}">
      <dsp:nvSpPr>
        <dsp:cNvPr id="0" name=""/>
        <dsp:cNvSpPr/>
      </dsp:nvSpPr>
      <dsp:spPr>
        <a:xfrm>
          <a:off x="8976226" y="1009799"/>
          <a:ext cx="487535" cy="570324"/>
        </a:xfrm>
        <a:prstGeom prst="rightArrow">
          <a:avLst>
            <a:gd name="adj1" fmla="val 60000"/>
            <a:gd name="adj2" fmla="val 50000"/>
          </a:avLst>
        </a:prstGeom>
        <a:solidFill>
          <a:srgbClr val="0C6BB2"/>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marL="0" lvl="0" indent="0" algn="ctr" defTabSz="1066800">
            <a:lnSpc>
              <a:spcPct val="90000"/>
            </a:lnSpc>
            <a:spcBef>
              <a:spcPct val="0"/>
            </a:spcBef>
            <a:spcAft>
              <a:spcPct val="35000"/>
            </a:spcAft>
            <a:buNone/>
          </a:pPr>
          <a:endParaRPr lang="en-GB" sz="2400" kern="1200"/>
        </a:p>
      </dsp:txBody>
      <dsp:txXfrm>
        <a:off x="8976226" y="1123864"/>
        <a:ext cx="341275" cy="342194"/>
      </dsp:txXfrm>
    </dsp:sp>
    <dsp:sp modelId="{C80CFB88-646A-4442-A2E8-A223BF923726}">
      <dsp:nvSpPr>
        <dsp:cNvPr id="0" name=""/>
        <dsp:cNvSpPr/>
      </dsp:nvSpPr>
      <dsp:spPr>
        <a:xfrm>
          <a:off x="9666134" y="346337"/>
          <a:ext cx="2299694" cy="1897247"/>
        </a:xfrm>
        <a:prstGeom prst="roundRect">
          <a:avLst>
            <a:gd name="adj" fmla="val 10000"/>
          </a:avLst>
        </a:prstGeom>
        <a:solidFill>
          <a:srgbClr val="2F9E76"/>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t" anchorCtr="0">
          <a:noAutofit/>
        </a:bodyPr>
        <a:lstStyle/>
        <a:p>
          <a:pPr marL="0" lvl="0" indent="0" algn="l" defTabSz="622300">
            <a:lnSpc>
              <a:spcPct val="90000"/>
            </a:lnSpc>
            <a:spcBef>
              <a:spcPct val="0"/>
            </a:spcBef>
            <a:spcAft>
              <a:spcPct val="35000"/>
            </a:spcAft>
            <a:buNone/>
          </a:pPr>
          <a:r>
            <a:rPr lang="en-GB" sz="1400" kern="1200">
              <a:latin typeface="Verdana" panose="020B0604030504040204" pitchFamily="34" charset="0"/>
              <a:ea typeface="Verdana" panose="020B0604030504040204" pitchFamily="34" charset="0"/>
              <a:cs typeface="Verdana" panose="020B0604030504040204" pitchFamily="34" charset="0"/>
            </a:rPr>
            <a:t>Source any additional documents</a:t>
          </a:r>
        </a:p>
        <a:p>
          <a:pPr marL="114300" lvl="1" indent="-114300" algn="l" defTabSz="533400">
            <a:lnSpc>
              <a:spcPct val="90000"/>
            </a:lnSpc>
            <a:spcBef>
              <a:spcPct val="0"/>
            </a:spcBef>
            <a:spcAft>
              <a:spcPct val="15000"/>
            </a:spcAft>
            <a:buChar char="•"/>
          </a:pPr>
          <a:r>
            <a:rPr lang="en-GB" sz="1200" kern="1200">
              <a:latin typeface="Verdana" panose="020B0604030504040204" pitchFamily="34" charset="0"/>
              <a:ea typeface="Verdana" panose="020B0604030504040204" pitchFamily="34" charset="0"/>
              <a:cs typeface="Verdana" panose="020B0604030504040204" pitchFamily="34" charset="0"/>
            </a:rPr>
            <a:t>M&amp;V plan - if one was created for your project, please send it to Salix.</a:t>
          </a:r>
        </a:p>
        <a:p>
          <a:pPr marL="114300" lvl="1" indent="-114300" algn="l" defTabSz="533400">
            <a:lnSpc>
              <a:spcPct val="90000"/>
            </a:lnSpc>
            <a:spcBef>
              <a:spcPct val="0"/>
            </a:spcBef>
            <a:spcAft>
              <a:spcPct val="15000"/>
            </a:spcAft>
            <a:buChar char="•"/>
          </a:pPr>
          <a:r>
            <a:rPr lang="en-GB" sz="1200" kern="1200">
              <a:latin typeface="Verdana" panose="020B0604030504040204" pitchFamily="34" charset="0"/>
              <a:ea typeface="Verdana" panose="020B0604030504040204" pitchFamily="34" charset="0"/>
              <a:cs typeface="Verdana" panose="020B0604030504040204" pitchFamily="34" charset="0"/>
            </a:rPr>
            <a:t>Half-hourly data - if you have this, please send it to Salix.</a:t>
          </a:r>
        </a:p>
      </dsp:txBody>
      <dsp:txXfrm>
        <a:off x="9721702" y="401905"/>
        <a:ext cx="2188558" cy="1786111"/>
      </dsp:txXfrm>
    </dsp:sp>
    <dsp:sp modelId="{184D53A6-6D40-4754-BEF4-8659105412BF}">
      <dsp:nvSpPr>
        <dsp:cNvPr id="0" name=""/>
        <dsp:cNvSpPr/>
      </dsp:nvSpPr>
      <dsp:spPr>
        <a:xfrm>
          <a:off x="12197653" y="1009799"/>
          <a:ext cx="491466" cy="570324"/>
        </a:xfrm>
        <a:prstGeom prst="rightArrow">
          <a:avLst>
            <a:gd name="adj1" fmla="val 60000"/>
            <a:gd name="adj2" fmla="val 50000"/>
          </a:avLst>
        </a:prstGeom>
        <a:solidFill>
          <a:schemeClr val="accent5">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marL="0" lvl="0" indent="0" algn="ctr" defTabSz="1066800">
            <a:lnSpc>
              <a:spcPct val="90000"/>
            </a:lnSpc>
            <a:spcBef>
              <a:spcPct val="0"/>
            </a:spcBef>
            <a:spcAft>
              <a:spcPct val="35000"/>
            </a:spcAft>
            <a:buNone/>
          </a:pPr>
          <a:endParaRPr lang="en-GB" sz="2400" kern="1200"/>
        </a:p>
      </dsp:txBody>
      <dsp:txXfrm>
        <a:off x="12197653" y="1123864"/>
        <a:ext cx="344026" cy="342194"/>
      </dsp:txXfrm>
    </dsp:sp>
    <dsp:sp modelId="{1DC0DC95-B3D6-4CA4-A866-60AC7BB1759E}">
      <dsp:nvSpPr>
        <dsp:cNvPr id="0" name=""/>
        <dsp:cNvSpPr/>
      </dsp:nvSpPr>
      <dsp:spPr>
        <a:xfrm>
          <a:off x="12893125" y="346337"/>
          <a:ext cx="2299694" cy="1897247"/>
        </a:xfrm>
        <a:prstGeom prst="roundRect">
          <a:avLst>
            <a:gd name="adj" fmla="val 10000"/>
          </a:avLst>
        </a:prstGeom>
        <a:solidFill>
          <a:srgbClr val="0C6BB2"/>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t" anchorCtr="0">
          <a:noAutofit/>
        </a:bodyPr>
        <a:lstStyle/>
        <a:p>
          <a:pPr marL="0" lvl="0" indent="0" algn="l" defTabSz="622300">
            <a:lnSpc>
              <a:spcPct val="90000"/>
            </a:lnSpc>
            <a:spcBef>
              <a:spcPct val="0"/>
            </a:spcBef>
            <a:spcAft>
              <a:spcPct val="35000"/>
            </a:spcAft>
            <a:buNone/>
          </a:pPr>
          <a:r>
            <a:rPr lang="en-GB" sz="1400" kern="1200">
              <a:latin typeface="Verdana" panose="020B0604030504040204" pitchFamily="34" charset="0"/>
              <a:ea typeface="Verdana" panose="020B0604030504040204" pitchFamily="34" charset="0"/>
              <a:cs typeface="Verdana" panose="020B0604030504040204" pitchFamily="34" charset="0"/>
            </a:rPr>
            <a:t>Submit</a:t>
          </a:r>
        </a:p>
        <a:p>
          <a:pPr marL="114300" lvl="1" indent="-114300" algn="l" defTabSz="533400">
            <a:lnSpc>
              <a:spcPct val="90000"/>
            </a:lnSpc>
            <a:spcBef>
              <a:spcPct val="0"/>
            </a:spcBef>
            <a:spcAft>
              <a:spcPct val="15000"/>
            </a:spcAft>
            <a:buChar char="•"/>
          </a:pPr>
          <a:r>
            <a:rPr lang="en-GB" sz="1200" kern="1200">
              <a:latin typeface="Verdana" panose="020B0604030504040204" pitchFamily="34" charset="0"/>
              <a:ea typeface="Verdana" panose="020B0604030504040204" pitchFamily="34" charset="0"/>
            </a:rPr>
            <a:t>Reply to the email from </a:t>
          </a:r>
          <a:r>
            <a:rPr lang="en-GB" sz="1050" kern="1200">
              <a:latin typeface="Verdana" panose="020B0604030504040204" pitchFamily="34" charset="0"/>
              <a:ea typeface="Verdana" panose="020B0604030504040204" pitchFamily="34" charset="0"/>
            </a:rPr>
            <a:t>reporting@salixfinance.co.uk </a:t>
          </a:r>
          <a:r>
            <a:rPr lang="en-GB" sz="1200" kern="1200">
              <a:latin typeface="Verdana" panose="020B0604030504040204" pitchFamily="34" charset="0"/>
              <a:ea typeface="Verdana" panose="020B0604030504040204" pitchFamily="34" charset="0"/>
            </a:rPr>
            <a:t>attaching your report and your M&amp;V plan and half-hourly data (if available).</a:t>
          </a:r>
          <a:endParaRPr lang="en-GB" sz="1200" kern="1200">
            <a:latin typeface="Verdana" panose="020B0604030504040204" pitchFamily="34" charset="0"/>
            <a:ea typeface="Verdana" panose="020B0604030504040204" pitchFamily="34" charset="0"/>
            <a:cs typeface="Verdana" panose="020B0604030504040204" pitchFamily="34" charset="0"/>
          </a:endParaRPr>
        </a:p>
      </dsp:txBody>
      <dsp:txXfrm>
        <a:off x="12948693" y="401905"/>
        <a:ext cx="2188558" cy="1786111"/>
      </dsp:txXfrm>
    </dsp:sp>
  </dsp:spTree>
</dsp:drawing>
</file>

<file path=xl/diagrams/drawing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Tree>
</dsp:drawing>
</file>

<file path=xl/diagrams/layout1.xml><?xml version="1.0" encoding="utf-8"?>
<dgm:layoutDef xmlns:dgm="http://schemas.openxmlformats.org/drawingml/2006/diagram" xmlns:a="http://schemas.openxmlformats.org/drawingml/2006/main" uniqueId="urn:microsoft.com/office/officeart/2005/8/layout/process1">
  <dgm:title val=""/>
  <dgm:desc val=""/>
  <dgm:catLst>
    <dgm:cat type="process" pri="1000"/>
    <dgm:cat type="convert" pri="15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resizeHandles val="exact"/>
    </dgm:varLst>
    <dgm:choose name="Name1">
      <dgm:if name="Name2" func="var" arg="dir" op="equ" val="norm">
        <dgm:alg type="lin"/>
      </dgm:if>
      <dgm:else name="Name3">
        <dgm:alg type="lin">
          <dgm:param type="linDir" val="fromR"/>
        </dgm:alg>
      </dgm:else>
    </dgm:choose>
    <dgm:shape xmlns:r="http://schemas.openxmlformats.org/officeDocument/2006/relationships" r:blip="">
      <dgm:adjLst/>
    </dgm:shape>
    <dgm:presOf/>
    <dgm:constrLst>
      <dgm:constr type="w" for="ch" ptType="node" refType="w"/>
      <dgm:constr type="h" for="ch" ptType="node" op="equ"/>
      <dgm:constr type="primFontSz" for="ch" ptType="node" op="equ" val="65"/>
      <dgm:constr type="w" for="ch" ptType="sibTrans" refType="w" refFor="ch" refPtType="node" op="equ" fact="0.4"/>
      <dgm:constr type="h" for="ch" ptType="sibTrans" op="equ"/>
      <dgm:constr type="primFontSz" for="des" forName="connectorText" op="equ" val="55"/>
      <dgm:constr type="primFontSz" for="des" forName="connectorText" refType="primFontSz" refFor="ch" refPtType="node" op="lte" fact="0.8"/>
    </dgm:constrLst>
    <dgm:ruleLst/>
    <dgm:forEach name="nodesForEach" axis="ch" ptType="node">
      <dgm:layoutNode name="node">
        <dgm:varLst>
          <dgm:bulletEnabled val="1"/>
        </dgm:varLst>
        <dgm:alg type="tx"/>
        <dgm:shape xmlns:r="http://schemas.openxmlformats.org/officeDocument/2006/relationships" type="roundRect" r:blip="">
          <dgm:adjLst>
            <dgm:adj idx="1" val="0.1"/>
          </dgm:adjLst>
        </dgm:shape>
        <dgm:presOf axis="desOrSelf" ptType="node"/>
        <dgm:constrLst>
          <dgm:constr type="h" refType="w" fact="0.6"/>
          <dgm:constr type="tMarg" refType="primFontSz" fact="0.3"/>
          <dgm:constr type="bMarg" refType="primFontSz" fact="0.3"/>
          <dgm:constr type="lMarg" refType="primFontSz" fact="0.3"/>
          <dgm:constr type="rMarg" refType="primFontSz" fact="0.3"/>
        </dgm:constrLst>
        <dgm:ruleLst>
          <dgm:rule type="primFontSz" val="18" fact="NaN" max="NaN"/>
          <dgm:rule type="h" val="NaN" fact="1.5" max="NaN"/>
          <dgm:rule type="primFontSz" val="5" fact="NaN" max="NaN"/>
          <dgm:rule type="h" val="INF" fact="NaN" max="NaN"/>
        </dgm:ruleLst>
      </dgm:layoutNode>
      <dgm:forEach name="sibTransForEach" axis="followSib" ptType="sibTrans" cnt="1">
        <dgm:layoutNode name="sibTrans">
          <dgm:alg type="conn">
            <dgm:param type="begPts" val="auto"/>
            <dgm:param type="endPts" val="auto"/>
          </dgm:alg>
          <dgm:shape xmlns:r="http://schemas.openxmlformats.org/officeDocument/2006/relationships" type="conn" r:blip="">
            <dgm:adjLst/>
          </dgm:shape>
          <dgm:presOf axis="self"/>
          <dgm:constrLst>
            <dgm:constr type="h" refType="w" fact="0.62"/>
            <dgm:constr type="connDist"/>
            <dgm:constr type="begPad" refType="connDist" fact="0.25"/>
            <dgm:constr type="endPad" refType="connDist" fact="0.22"/>
          </dgm:constrLst>
          <dgm:ruleLst/>
          <dgm:layoutNode name="connectorText">
            <dgm:alg type="tx">
              <dgm:param type="autoTxRot" val="grav"/>
            </dgm:alg>
            <dgm:shape xmlns:r="http://schemas.openxmlformats.org/officeDocument/2006/relationships" type="conn" r:blip="" hideGeom="1">
              <dgm:adjLst/>
            </dgm:shape>
            <dgm:presOf axis="self"/>
            <dgm:constrLst>
              <dgm:constr type="lMarg"/>
              <dgm:constr type="rMarg"/>
              <dgm:constr type="tMarg"/>
              <dgm:constr type="bMarg"/>
            </dgm:constrLst>
            <dgm:ruleLst>
              <dgm:rule type="primFontSz" val="5" fact="NaN" max="NaN"/>
            </dgm:ruleLst>
          </dgm:layoutNode>
        </dgm:layoutNode>
      </dgm:forEach>
    </dgm:forEach>
  </dgm:layoutNode>
</dgm:layoutDef>
</file>

<file path=xl/diagrams/layout2.xml><?xml version="1.0" encoding="utf-8"?>
<dgm:layoutDef xmlns:dgm="http://schemas.openxmlformats.org/drawingml/2006/diagram" xmlns:a="http://schemas.openxmlformats.org/drawingml/2006/main" uniqueId="urn:microsoft.com/office/officeart/2005/8/layout/process1">
  <dgm:title val=""/>
  <dgm:desc val=""/>
  <dgm:catLst>
    <dgm:cat type="process" pri="1000"/>
    <dgm:cat type="convert" pri="15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resizeHandles val="exact"/>
    </dgm:varLst>
    <dgm:choose name="Name1">
      <dgm:if name="Name2" func="var" arg="dir" op="equ" val="norm">
        <dgm:alg type="lin"/>
      </dgm:if>
      <dgm:else name="Name3">
        <dgm:alg type="lin">
          <dgm:param type="linDir" val="fromR"/>
        </dgm:alg>
      </dgm:else>
    </dgm:choose>
    <dgm:shape xmlns:r="http://schemas.openxmlformats.org/officeDocument/2006/relationships" r:blip="">
      <dgm:adjLst/>
    </dgm:shape>
    <dgm:presOf/>
    <dgm:constrLst>
      <dgm:constr type="w" for="ch" ptType="node" refType="w"/>
      <dgm:constr type="h" for="ch" ptType="node" op="equ"/>
      <dgm:constr type="primFontSz" for="ch" ptType="node" op="equ" val="65"/>
      <dgm:constr type="w" for="ch" ptType="sibTrans" refType="w" refFor="ch" refPtType="node" op="equ" fact="0.4"/>
      <dgm:constr type="h" for="ch" ptType="sibTrans" op="equ"/>
      <dgm:constr type="primFontSz" for="des" forName="connectorText" op="equ" val="55"/>
      <dgm:constr type="primFontSz" for="des" forName="connectorText" refType="primFontSz" refFor="ch" refPtType="node" op="lte" fact="0.8"/>
    </dgm:constrLst>
    <dgm:ruleLst/>
    <dgm:forEach name="nodesForEach" axis="ch" ptType="node">
      <dgm:layoutNode name="node">
        <dgm:varLst>
          <dgm:bulletEnabled val="1"/>
        </dgm:varLst>
        <dgm:alg type="tx"/>
        <dgm:shape xmlns:r="http://schemas.openxmlformats.org/officeDocument/2006/relationships" type="roundRect" r:blip="">
          <dgm:adjLst>
            <dgm:adj idx="1" val="0.1"/>
          </dgm:adjLst>
        </dgm:shape>
        <dgm:presOf axis="desOrSelf" ptType="node"/>
        <dgm:constrLst>
          <dgm:constr type="h" refType="w" fact="0.6"/>
          <dgm:constr type="tMarg" refType="primFontSz" fact="0.3"/>
          <dgm:constr type="bMarg" refType="primFontSz" fact="0.3"/>
          <dgm:constr type="lMarg" refType="primFontSz" fact="0.3"/>
          <dgm:constr type="rMarg" refType="primFontSz" fact="0.3"/>
        </dgm:constrLst>
        <dgm:ruleLst>
          <dgm:rule type="primFontSz" val="18" fact="NaN" max="NaN"/>
          <dgm:rule type="h" val="NaN" fact="1.5" max="NaN"/>
          <dgm:rule type="primFontSz" val="5" fact="NaN" max="NaN"/>
          <dgm:rule type="h" val="INF" fact="NaN" max="NaN"/>
        </dgm:ruleLst>
      </dgm:layoutNode>
      <dgm:forEach name="sibTransForEach" axis="followSib" ptType="sibTrans" cnt="1">
        <dgm:layoutNode name="sibTrans">
          <dgm:alg type="conn">
            <dgm:param type="begPts" val="auto"/>
            <dgm:param type="endPts" val="auto"/>
          </dgm:alg>
          <dgm:shape xmlns:r="http://schemas.openxmlformats.org/officeDocument/2006/relationships" type="conn" r:blip="">
            <dgm:adjLst/>
          </dgm:shape>
          <dgm:presOf axis="self"/>
          <dgm:constrLst>
            <dgm:constr type="h" refType="w" fact="0.62"/>
            <dgm:constr type="connDist"/>
            <dgm:constr type="begPad" refType="connDist" fact="0.25"/>
            <dgm:constr type="endPad" refType="connDist" fact="0.22"/>
          </dgm:constrLst>
          <dgm:ruleLst/>
          <dgm:layoutNode name="connectorText">
            <dgm:alg type="tx">
              <dgm:param type="autoTxRot" val="grav"/>
            </dgm:alg>
            <dgm:shape xmlns:r="http://schemas.openxmlformats.org/officeDocument/2006/relationships" type="conn" r:blip="" hideGeom="1">
              <dgm:adjLst/>
            </dgm:shape>
            <dgm:presOf axis="self"/>
            <dgm:constrLst>
              <dgm:constr type="lMarg"/>
              <dgm:constr type="rMarg"/>
              <dgm:constr type="tMarg"/>
              <dgm:constr type="bMarg"/>
            </dgm:constrLst>
            <dgm:ruleLst>
              <dgm:rule type="primFontSz" val="5" fact="NaN" max="NaN"/>
            </dgm:ruleLst>
          </dgm:layoutNode>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3">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xml><?xml version="1.0" encoding="utf-8"?>
<dgm:styleDef xmlns:dgm="http://schemas.openxmlformats.org/drawingml/2006/diagram" xmlns:a="http://schemas.openxmlformats.org/drawingml/2006/main" uniqueId="urn:microsoft.com/office/officeart/2005/8/quickstyle/simple1#4">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8" Type="http://schemas.openxmlformats.org/officeDocument/2006/relationships/diagramQuickStyle" Target="../diagrams/quickStyle2.xml"/><Relationship Id="rId13" Type="http://schemas.openxmlformats.org/officeDocument/2006/relationships/image" Target="../media/image3.png"/><Relationship Id="rId3" Type="http://schemas.openxmlformats.org/officeDocument/2006/relationships/diagramQuickStyle" Target="../diagrams/quickStyle1.xml"/><Relationship Id="rId7" Type="http://schemas.openxmlformats.org/officeDocument/2006/relationships/diagramLayout" Target="../diagrams/layout2.xml"/><Relationship Id="rId12" Type="http://schemas.openxmlformats.org/officeDocument/2006/relationships/image" Target="../media/image2.jpeg"/><Relationship Id="rId2" Type="http://schemas.openxmlformats.org/officeDocument/2006/relationships/diagramLayout" Target="../diagrams/layout1.xml"/><Relationship Id="rId1" Type="http://schemas.openxmlformats.org/officeDocument/2006/relationships/diagramData" Target="../diagrams/data1.xml"/><Relationship Id="rId6" Type="http://schemas.openxmlformats.org/officeDocument/2006/relationships/diagramData" Target="../diagrams/data2.xml"/><Relationship Id="rId11" Type="http://schemas.openxmlformats.org/officeDocument/2006/relationships/image" Target="../media/image1.png"/><Relationship Id="rId5" Type="http://schemas.microsoft.com/office/2007/relationships/diagramDrawing" Target="../diagrams/drawing1.xml"/><Relationship Id="rId10" Type="http://schemas.microsoft.com/office/2007/relationships/diagramDrawing" Target="../diagrams/drawing2.xml"/><Relationship Id="rId4" Type="http://schemas.openxmlformats.org/officeDocument/2006/relationships/diagramColors" Target="../diagrams/colors1.xml"/><Relationship Id="rId9" Type="http://schemas.openxmlformats.org/officeDocument/2006/relationships/diagramColors" Target="../diagrams/colors2.xml"/></Relationships>
</file>

<file path=xl/drawings/_rels/drawing2.xml.rels><?xml version="1.0" encoding="UTF-8" standalone="yes"?>
<Relationships xmlns="http://schemas.openxmlformats.org/package/2006/relationships"><Relationship Id="rId3" Type="http://schemas.openxmlformats.org/officeDocument/2006/relationships/image" Target="../media/image5.jpeg"/><Relationship Id="rId7" Type="http://schemas.openxmlformats.org/officeDocument/2006/relationships/image" Target="../media/image3.png"/><Relationship Id="rId2" Type="http://schemas.openxmlformats.org/officeDocument/2006/relationships/image" Target="../media/image4.jpeg"/><Relationship Id="rId1" Type="http://schemas.openxmlformats.org/officeDocument/2006/relationships/hyperlink" Target="#'1. Input energy data'!A1"/><Relationship Id="rId6" Type="http://schemas.openxmlformats.org/officeDocument/2006/relationships/image" Target="../media/image7.jpeg"/><Relationship Id="rId5" Type="http://schemas.openxmlformats.org/officeDocument/2006/relationships/image" Target="../media/image1.png"/><Relationship Id="rId4" Type="http://schemas.openxmlformats.org/officeDocument/2006/relationships/image" Target="../media/image6.jpeg"/></Relationships>
</file>

<file path=xl/drawings/_rels/drawing3.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8.jpeg"/><Relationship Id="rId1" Type="http://schemas.openxmlformats.org/officeDocument/2006/relationships/hyperlink" Target="#'2. Input non-routine changes'!A1"/><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2</xdr:col>
      <xdr:colOff>6940</xdr:colOff>
      <xdr:row>13</xdr:row>
      <xdr:rowOff>17861</xdr:rowOff>
    </xdr:from>
    <xdr:to>
      <xdr:col>17</xdr:col>
      <xdr:colOff>632113</xdr:colOff>
      <xdr:row>13</xdr:row>
      <xdr:rowOff>2607784</xdr:rowOff>
    </xdr:to>
    <xdr:graphicFrame macro="">
      <xdr:nvGraphicFramePr>
        <xdr:cNvPr id="23" name="Diagram 12">
          <a:extLst>
            <a:ext uri="{FF2B5EF4-FFF2-40B4-BE49-F238E27FC236}">
              <a16:creationId xmlns:a16="http://schemas.microsoft.com/office/drawing/2014/main" id="{B8957066-1284-45AF-9023-F8B87FEA308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xdr:from>
      <xdr:col>2</xdr:col>
      <xdr:colOff>0</xdr:colOff>
      <xdr:row>13</xdr:row>
      <xdr:rowOff>2562786</xdr:rowOff>
    </xdr:from>
    <xdr:to>
      <xdr:col>17</xdr:col>
      <xdr:colOff>657971</xdr:colOff>
      <xdr:row>14</xdr:row>
      <xdr:rowOff>0</xdr:rowOff>
    </xdr:to>
    <xdr:graphicFrame macro="">
      <xdr:nvGraphicFramePr>
        <xdr:cNvPr id="4" name="Diagram 12">
          <a:extLst>
            <a:ext uri="{FF2B5EF4-FFF2-40B4-BE49-F238E27FC236}">
              <a16:creationId xmlns:a16="http://schemas.microsoft.com/office/drawing/2014/main" id="{4D0F5D87-ED79-424E-AA22-265A12515537}"/>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6" r:lo="rId7" r:qs="rId8" r:cs="rId9"/>
        </a:graphicData>
      </a:graphic>
    </xdr:graphicFrame>
    <xdr:clientData/>
  </xdr:twoCellAnchor>
  <xdr:twoCellAnchor editAs="oneCell">
    <xdr:from>
      <xdr:col>13</xdr:col>
      <xdr:colOff>507596</xdr:colOff>
      <xdr:row>1</xdr:row>
      <xdr:rowOff>153507</xdr:rowOff>
    </xdr:from>
    <xdr:to>
      <xdr:col>15</xdr:col>
      <xdr:colOff>1005840</xdr:colOff>
      <xdr:row>2</xdr:row>
      <xdr:rowOff>854434</xdr:rowOff>
    </xdr:to>
    <xdr:pic>
      <xdr:nvPicPr>
        <xdr:cNvPr id="5" name="Picture 8">
          <a:extLst>
            <a:ext uri="{FF2B5EF4-FFF2-40B4-BE49-F238E27FC236}">
              <a16:creationId xmlns:a16="http://schemas.microsoft.com/office/drawing/2014/main" id="{046C2DE9-C6B2-4F8B-9299-257095DE22BA}"/>
            </a:ext>
          </a:extLst>
        </xdr:cNvPr>
        <xdr:cNvPicPr>
          <a:picLocks noChangeAspect="1"/>
        </xdr:cNvPicPr>
      </xdr:nvPicPr>
      <xdr:blipFill>
        <a:blip xmlns:r="http://schemas.openxmlformats.org/officeDocument/2006/relationships" r:embed="rId11"/>
        <a:stretch>
          <a:fillRect/>
        </a:stretch>
      </xdr:blipFill>
      <xdr:spPr>
        <a:xfrm>
          <a:off x="11842346" y="361325"/>
          <a:ext cx="1797108" cy="908745"/>
        </a:xfrm>
        <a:prstGeom prst="rect">
          <a:avLst/>
        </a:prstGeom>
      </xdr:spPr>
    </xdr:pic>
    <xdr:clientData/>
  </xdr:twoCellAnchor>
  <xdr:twoCellAnchor editAs="oneCell">
    <xdr:from>
      <xdr:col>15</xdr:col>
      <xdr:colOff>948690</xdr:colOff>
      <xdr:row>2</xdr:row>
      <xdr:rowOff>0</xdr:rowOff>
    </xdr:from>
    <xdr:to>
      <xdr:col>18</xdr:col>
      <xdr:colOff>12123</xdr:colOff>
      <xdr:row>3</xdr:row>
      <xdr:rowOff>51281</xdr:rowOff>
    </xdr:to>
    <xdr:pic>
      <xdr:nvPicPr>
        <xdr:cNvPr id="2" name="Picture 1">
          <a:extLst>
            <a:ext uri="{FF2B5EF4-FFF2-40B4-BE49-F238E27FC236}">
              <a16:creationId xmlns:a16="http://schemas.microsoft.com/office/drawing/2014/main" id="{FAE01A73-DCE5-3150-3B8F-27B28EB534C6}"/>
            </a:ext>
            <a:ext uri="{147F2762-F138-4A5C-976F-8EAC2B608ADB}">
              <a16:predDERef xmlns:a16="http://schemas.microsoft.com/office/drawing/2014/main" pred="{046C2DE9-C6B2-4F8B-9299-257095DE22BA}"/>
            </a:ext>
          </a:extLst>
        </xdr:cNvPr>
        <xdr:cNvPicPr>
          <a:picLocks noChangeAspect="1"/>
        </xdr:cNvPicPr>
      </xdr:nvPicPr>
      <xdr:blipFill rotWithShape="1">
        <a:blip xmlns:r="http://schemas.openxmlformats.org/officeDocument/2006/relationships" r:embed="rId12"/>
        <a:srcRect b="7971"/>
        <a:stretch>
          <a:fillRect/>
        </a:stretch>
      </xdr:blipFill>
      <xdr:spPr>
        <a:xfrm>
          <a:off x="13582304" y="415636"/>
          <a:ext cx="2102774" cy="917190"/>
        </a:xfrm>
        <a:prstGeom prst="rect">
          <a:avLst/>
        </a:prstGeom>
      </xdr:spPr>
    </xdr:pic>
    <xdr:clientData/>
  </xdr:twoCellAnchor>
  <xdr:twoCellAnchor editAs="oneCell">
    <xdr:from>
      <xdr:col>9</xdr:col>
      <xdr:colOff>129886</xdr:colOff>
      <xdr:row>2</xdr:row>
      <xdr:rowOff>328180</xdr:rowOff>
    </xdr:from>
    <xdr:to>
      <xdr:col>13</xdr:col>
      <xdr:colOff>249036</xdr:colOff>
      <xdr:row>2</xdr:row>
      <xdr:rowOff>817876</xdr:rowOff>
    </xdr:to>
    <xdr:pic>
      <xdr:nvPicPr>
        <xdr:cNvPr id="8" name="Picture 7" descr="gov.scot&#10;&#10;AI-generated content may be incorrect.">
          <a:extLst>
            <a:ext uri="{FF2B5EF4-FFF2-40B4-BE49-F238E27FC236}">
              <a16:creationId xmlns:a16="http://schemas.microsoft.com/office/drawing/2014/main" id="{4876E633-B7D6-289B-E771-6348E17B936D}"/>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8866909" y="743816"/>
          <a:ext cx="2701637" cy="5049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18</xdr:col>
      <xdr:colOff>168487</xdr:colOff>
      <xdr:row>2</xdr:row>
      <xdr:rowOff>154941</xdr:rowOff>
    </xdr:from>
    <xdr:to>
      <xdr:col>19</xdr:col>
      <xdr:colOff>779992</xdr:colOff>
      <xdr:row>5</xdr:row>
      <xdr:rowOff>473394</xdr:rowOff>
    </xdr:to>
    <xdr:pic>
      <xdr:nvPicPr>
        <xdr:cNvPr id="6" name="Picture 5">
          <a:hlinkClick xmlns:r="http://schemas.openxmlformats.org/officeDocument/2006/relationships" r:id="rId1"/>
          <a:extLst>
            <a:ext uri="{FF2B5EF4-FFF2-40B4-BE49-F238E27FC236}">
              <a16:creationId xmlns:a16="http://schemas.microsoft.com/office/drawing/2014/main" id="{322DEC54-1572-EB34-2E31-E35B11A6EDB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991570" y="514774"/>
          <a:ext cx="1891030" cy="945833"/>
        </a:xfrm>
        <a:prstGeom prst="rect">
          <a:avLst/>
        </a:prstGeom>
      </xdr:spPr>
    </xdr:pic>
    <xdr:clientData/>
  </xdr:twoCellAnchor>
  <xdr:twoCellAnchor editAs="oneCell">
    <xdr:from>
      <xdr:col>27</xdr:col>
      <xdr:colOff>2238375</xdr:colOff>
      <xdr:row>2</xdr:row>
      <xdr:rowOff>114301</xdr:rowOff>
    </xdr:from>
    <xdr:to>
      <xdr:col>28</xdr:col>
      <xdr:colOff>57150</xdr:colOff>
      <xdr:row>5</xdr:row>
      <xdr:rowOff>438469</xdr:rowOff>
    </xdr:to>
    <xdr:pic>
      <xdr:nvPicPr>
        <xdr:cNvPr id="7" name="Picture 6">
          <a:hlinkClick xmlns:r="http://schemas.openxmlformats.org/officeDocument/2006/relationships" r:id="rId1"/>
          <a:extLst>
            <a:ext uri="{FF2B5EF4-FFF2-40B4-BE49-F238E27FC236}">
              <a16:creationId xmlns:a16="http://schemas.microsoft.com/office/drawing/2014/main" id="{12B37809-463C-4845-B881-3B209C1C347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5337750" y="495301"/>
          <a:ext cx="1857375" cy="928688"/>
        </a:xfrm>
        <a:prstGeom prst="rect">
          <a:avLst/>
        </a:prstGeom>
      </xdr:spPr>
    </xdr:pic>
    <xdr:clientData/>
  </xdr:twoCellAnchor>
  <xdr:twoCellAnchor editAs="oneCell">
    <xdr:from>
      <xdr:col>47</xdr:col>
      <xdr:colOff>2105025</xdr:colOff>
      <xdr:row>2</xdr:row>
      <xdr:rowOff>123825</xdr:rowOff>
    </xdr:from>
    <xdr:to>
      <xdr:col>47</xdr:col>
      <xdr:colOff>3945255</xdr:colOff>
      <xdr:row>5</xdr:row>
      <xdr:rowOff>437833</xdr:rowOff>
    </xdr:to>
    <xdr:pic>
      <xdr:nvPicPr>
        <xdr:cNvPr id="8" name="Picture 7">
          <a:hlinkClick xmlns:r="http://schemas.openxmlformats.org/officeDocument/2006/relationships" r:id="rId1"/>
          <a:extLst>
            <a:ext uri="{FF2B5EF4-FFF2-40B4-BE49-F238E27FC236}">
              <a16:creationId xmlns:a16="http://schemas.microsoft.com/office/drawing/2014/main" id="{8F047D92-9068-4F80-9FD6-168872367306}"/>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2093475" y="504825"/>
          <a:ext cx="1857375" cy="928688"/>
        </a:xfrm>
        <a:prstGeom prst="rect">
          <a:avLst/>
        </a:prstGeom>
      </xdr:spPr>
    </xdr:pic>
    <xdr:clientData/>
  </xdr:twoCellAnchor>
  <xdr:twoCellAnchor editAs="oneCell">
    <xdr:from>
      <xdr:col>7</xdr:col>
      <xdr:colOff>666750</xdr:colOff>
      <xdr:row>3</xdr:row>
      <xdr:rowOff>31767</xdr:rowOff>
    </xdr:from>
    <xdr:to>
      <xdr:col>8</xdr:col>
      <xdr:colOff>609077</xdr:colOff>
      <xdr:row>5</xdr:row>
      <xdr:rowOff>492654</xdr:rowOff>
    </xdr:to>
    <xdr:pic>
      <xdr:nvPicPr>
        <xdr:cNvPr id="13" name="Picture 8">
          <a:extLst>
            <a:ext uri="{FF2B5EF4-FFF2-40B4-BE49-F238E27FC236}">
              <a16:creationId xmlns:a16="http://schemas.microsoft.com/office/drawing/2014/main" id="{87D11E23-5B72-48F4-9C4C-2EF150B307ED}"/>
            </a:ext>
          </a:extLst>
        </xdr:cNvPr>
        <xdr:cNvPicPr>
          <a:picLocks noChangeAspect="1"/>
        </xdr:cNvPicPr>
      </xdr:nvPicPr>
      <xdr:blipFill>
        <a:blip xmlns:r="http://schemas.openxmlformats.org/officeDocument/2006/relationships" r:embed="rId5"/>
        <a:stretch>
          <a:fillRect/>
        </a:stretch>
      </xdr:blipFill>
      <xdr:spPr>
        <a:xfrm>
          <a:off x="10013156" y="817580"/>
          <a:ext cx="1263127" cy="657737"/>
        </a:xfrm>
        <a:prstGeom prst="rect">
          <a:avLst/>
        </a:prstGeom>
      </xdr:spPr>
    </xdr:pic>
    <xdr:clientData/>
  </xdr:twoCellAnchor>
  <xdr:twoCellAnchor editAs="oneCell">
    <xdr:from>
      <xdr:col>8</xdr:col>
      <xdr:colOff>547840</xdr:colOff>
      <xdr:row>4</xdr:row>
      <xdr:rowOff>49107</xdr:rowOff>
    </xdr:from>
    <xdr:to>
      <xdr:col>8</xdr:col>
      <xdr:colOff>1625600</xdr:colOff>
      <xdr:row>5</xdr:row>
      <xdr:rowOff>522500</xdr:rowOff>
    </xdr:to>
    <xdr:pic>
      <xdr:nvPicPr>
        <xdr:cNvPr id="2" name="Picture 1">
          <a:hlinkClick xmlns:r="http://schemas.openxmlformats.org/officeDocument/2006/relationships" r:id="rId1"/>
          <a:extLst>
            <a:ext uri="{FF2B5EF4-FFF2-40B4-BE49-F238E27FC236}">
              <a16:creationId xmlns:a16="http://schemas.microsoft.com/office/drawing/2014/main" id="{9E291729-05B3-4044-9F9D-C07716714CD3}"/>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1184090" y="959274"/>
          <a:ext cx="1106335" cy="561869"/>
        </a:xfrm>
        <a:prstGeom prst="rect">
          <a:avLst/>
        </a:prstGeom>
      </xdr:spPr>
    </xdr:pic>
    <xdr:clientData/>
  </xdr:twoCellAnchor>
  <xdr:twoCellAnchor editAs="oneCell">
    <xdr:from>
      <xdr:col>5</xdr:col>
      <xdr:colOff>1158476</xdr:colOff>
      <xdr:row>5</xdr:row>
      <xdr:rowOff>95252</xdr:rowOff>
    </xdr:from>
    <xdr:to>
      <xdr:col>7</xdr:col>
      <xdr:colOff>483616</xdr:colOff>
      <xdr:row>5</xdr:row>
      <xdr:rowOff>469478</xdr:rowOff>
    </xdr:to>
    <xdr:pic>
      <xdr:nvPicPr>
        <xdr:cNvPr id="12" name="Picture 3" descr="gov.scot&#10;&#10;AI-generated content may be incorrect.">
          <a:extLst>
            <a:ext uri="{FF2B5EF4-FFF2-40B4-BE49-F238E27FC236}">
              <a16:creationId xmlns:a16="http://schemas.microsoft.com/office/drawing/2014/main" id="{4EFAC85B-5E0C-439B-A007-800D9CCC8E09}"/>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7762476" y="1090085"/>
          <a:ext cx="2121045" cy="3685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2726055</xdr:colOff>
      <xdr:row>2</xdr:row>
      <xdr:rowOff>235743</xdr:rowOff>
    </xdr:from>
    <xdr:to>
      <xdr:col>9</xdr:col>
      <xdr:colOff>4587240</xdr:colOff>
      <xdr:row>5</xdr:row>
      <xdr:rowOff>567372</xdr:rowOff>
    </xdr:to>
    <xdr:pic>
      <xdr:nvPicPr>
        <xdr:cNvPr id="14" name="Picture 3">
          <a:hlinkClick xmlns:r="http://schemas.openxmlformats.org/officeDocument/2006/relationships" r:id="rId1"/>
          <a:extLst>
            <a:ext uri="{FF2B5EF4-FFF2-40B4-BE49-F238E27FC236}">
              <a16:creationId xmlns:a16="http://schemas.microsoft.com/office/drawing/2014/main" id="{297EAFDA-DE24-43B8-A949-71E7E44A305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442305" y="592931"/>
          <a:ext cx="1855470" cy="957739"/>
        </a:xfrm>
        <a:prstGeom prst="rect">
          <a:avLst/>
        </a:prstGeom>
      </xdr:spPr>
    </xdr:pic>
    <xdr:clientData/>
  </xdr:twoCellAnchor>
  <xdr:twoCellAnchor editAs="oneCell">
    <xdr:from>
      <xdr:col>9</xdr:col>
      <xdr:colOff>1028805</xdr:colOff>
      <xdr:row>2</xdr:row>
      <xdr:rowOff>141794</xdr:rowOff>
    </xdr:from>
    <xdr:to>
      <xdr:col>9</xdr:col>
      <xdr:colOff>2759345</xdr:colOff>
      <xdr:row>5</xdr:row>
      <xdr:rowOff>432736</xdr:rowOff>
    </xdr:to>
    <xdr:pic>
      <xdr:nvPicPr>
        <xdr:cNvPr id="9" name="Picture 8">
          <a:extLst>
            <a:ext uri="{FF2B5EF4-FFF2-40B4-BE49-F238E27FC236}">
              <a16:creationId xmlns:a16="http://schemas.microsoft.com/office/drawing/2014/main" id="{080D7B8C-60E4-456F-A9A2-21D57B844EA0}"/>
            </a:ext>
          </a:extLst>
        </xdr:cNvPr>
        <xdr:cNvPicPr>
          <a:picLocks noChangeAspect="1"/>
        </xdr:cNvPicPr>
      </xdr:nvPicPr>
      <xdr:blipFill>
        <a:blip xmlns:r="http://schemas.openxmlformats.org/officeDocument/2006/relationships" r:embed="rId3"/>
        <a:stretch>
          <a:fillRect/>
        </a:stretch>
      </xdr:blipFill>
      <xdr:spPr>
        <a:xfrm>
          <a:off x="16745055" y="498982"/>
          <a:ext cx="1734350" cy="911337"/>
        </a:xfrm>
        <a:prstGeom prst="rect">
          <a:avLst/>
        </a:prstGeom>
      </xdr:spPr>
    </xdr:pic>
    <xdr:clientData/>
  </xdr:twoCellAnchor>
  <xdr:twoCellAnchor editAs="oneCell">
    <xdr:from>
      <xdr:col>8</xdr:col>
      <xdr:colOff>975333</xdr:colOff>
      <xdr:row>3</xdr:row>
      <xdr:rowOff>71438</xdr:rowOff>
    </xdr:from>
    <xdr:to>
      <xdr:col>9</xdr:col>
      <xdr:colOff>709824</xdr:colOff>
      <xdr:row>5</xdr:row>
      <xdr:rowOff>408435</xdr:rowOff>
    </xdr:to>
    <xdr:pic>
      <xdr:nvPicPr>
        <xdr:cNvPr id="13" name="Picture 2" descr="gov.scot&#10;&#10;AI-generated content may be incorrect.">
          <a:extLst>
            <a:ext uri="{FF2B5EF4-FFF2-40B4-BE49-F238E27FC236}">
              <a16:creationId xmlns:a16="http://schemas.microsoft.com/office/drawing/2014/main" id="{4E574370-9C9C-4F24-B697-36E9D133811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3429271" y="857251"/>
          <a:ext cx="3045381" cy="528132"/>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Jordan Noffke" id="{079B93BD-FE42-4E74-84F9-28718F793A65}" userId="S::jordan.noffke@salixfinance.co.uk::1f4425f1-e055-433c-b63d-af2d3d616c5a"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3E79A23-35B4-47F6-AE66-AC6A49066C65}" name="CalcTable" displayName="CalcTable" ref="A2:AV202" totalsRowShown="0" headerRowDxfId="100" dataDxfId="99">
  <autoFilter ref="A2:AV202" xr:uid="{9886A96B-7CC7-4562-9BA7-416953CE7D3D}"/>
  <tableColumns count="48">
    <tableColumn id="1" xr3:uid="{B75732CE-75BA-472C-9714-5D2EBBF7B2E1}" name="Building" dataDxfId="98">
      <calculatedColumnFormula>'1. Input energy data'!C20</calculatedColumnFormula>
    </tableColumn>
    <tableColumn id="2" xr3:uid="{7883E955-4505-4E57-8897-08A367ECA5E7}" name="Type" dataDxfId="97">
      <calculatedColumnFormula>'1. Input energy data'!F20</calculatedColumnFormula>
    </tableColumn>
    <tableColumn id="3" xr3:uid="{EF5875A6-4C8B-41BA-BCD8-65B02FF46651}" name="Fuel" dataDxfId="96">
      <calculatedColumnFormula>'1. Input energy data'!G20</calculatedColumnFormula>
    </tableColumn>
    <tableColumn id="4" xr3:uid="{9012F050-3EE7-4625-9FB7-A0D7ECDBFF80}" name="1" dataDxfId="95">
      <calculatedColumnFormula>IF(OR(CalcTable[[#This Row],[Building]]=0, '1. Input energy data'!$N20=""), "",IF(OR('1. Input energy data'!$F20="Hospital",'1. Input energy data'!$F20="Nursing residential homes and hostels"),INDEX(Degrees18[[Month]:[Multiple (England)]],MATCH('1. Input energy data'!$L20, Degrees18[Month], 1),MATCH(IF('1. Input energy data'!$G$11="Multiple (England)", '1. Input energy data'!$J20, '1. Input energy data'!$G$11), Degrees18[#Headers], 0)),INDEX(Degrees15[[Month]:[Multiple (England)]],MATCH('1. Input energy data'!$L20, Degrees15[Month], 1),MATCH(IF('1. Input energy data'!$G$11="Multiple (England)", '1. Input energy data'!$J20, '1. Input energy data'!$G$11), Degrees15[#Headers], 0))))</calculatedColumnFormula>
    </tableColumn>
    <tableColumn id="5" xr3:uid="{E2B4F9E7-4671-4422-8D82-800D3F6F27BF}" name="2" dataDxfId="94">
      <calculatedColumnFormula array="1">IF(OR(CalcTable[[#This Row],[Building]]=0, '1. Input energy data'!$O20=""), "",IF(OR('1. Input energy data'!$F20="Hospital",'1. Input energy data'!$F20="Nursing residential homes and hostels"),INDEX(Degrees18[[Month]:[Multiple (England)]],MATCH('1. Input energy data'!$L20, Degrees18[Month], 1) + $E$2 - 1,MATCH(IF('1. Input energy data'!$G$11="Multiple (England)", '1. Input energy data'!$J20, '1. Input energy data'!$G$11),Degrees18[#Headers], 0)),INDEX(Degrees15[[Month]:[Multiple (England)]],MATCH('1. Input energy data'!$L20, Degrees15[Month], 1) + $E$2 - 1,MATCH(IF('1. Input energy data'!$G$11="Multiple (England)", '1. Input energy data'!$J20, '1. Input energy data'!$G$11),Degrees15[#Headers], 0))))</calculatedColumnFormula>
    </tableColumn>
    <tableColumn id="6" xr3:uid="{3DA0EE2F-1B90-4A0A-98A9-043EF17F3EA4}" name="3" dataDxfId="93">
      <calculatedColumnFormula array="1">IF(OR(CalcTable[[#This Row],[Building]]=0, '1. Input energy data'!$P20=""), "",IF(OR('1. Input energy data'!$F20="Hospital",'1. Input energy data'!$F20="Nursing residential homes and hostels"),INDEX(Degrees18[[Month]:[Multiple (England)]],MATCH('1. Input energy data'!$L20, Degrees18[Month], 1) + $F$2 - 1,MATCH(IF('1. Input energy data'!$G$11="Multiple (England)", '1. Input energy data'!$J20, '1. Input energy data'!$G$11),Degrees18[#Headers], 0)),INDEX(Degrees15[[Month]:[Multiple (England)]],MATCH('1. Input energy data'!$L20, Degrees15[Month], 1) + $F$2 - 1,MATCH(IF('1. Input energy data'!$G$11="Multiple (England)", '1. Input energy data'!$J20, '1. Input energy data'!$G$11),Degrees15[#Headers], 0))))</calculatedColumnFormula>
    </tableColumn>
    <tableColumn id="7" xr3:uid="{32849E00-8A7A-4E92-BEAA-0B1B244364F1}" name="4" dataDxfId="92">
      <calculatedColumnFormula array="1">IF(OR(CalcTable[[#This Row],[Building]]=0, '1. Input energy data'!$Q20=""), "",IF(OR('1. Input energy data'!$F20="Hospital",'1. Input energy data'!$F20="Nursing residential homes and hostels"),INDEX(Degrees18[[Month]:[Multiple (England)]],MATCH('1. Input energy data'!$L20, Degrees18[Month], 1) + $G$2 - 1,MATCH(IF('1. Input energy data'!$G$11="Multiple (England)", '1. Input energy data'!$J20, '1. Input energy data'!$G$11),Degrees18[#Headers], 0)),INDEX(Degrees15[[Month]:[Multiple (England)]],MATCH('1. Input energy data'!$L20, Degrees15[Month], 1) + $G$2 - 1,MATCH(IF('1. Input energy data'!$G$11="Multiple (England)", '1. Input energy data'!$J20, '1. Input energy data'!$G$11),Degrees15[#Headers], 0))))</calculatedColumnFormula>
    </tableColumn>
    <tableColumn id="8" xr3:uid="{4105EC19-92A1-4C97-A54F-347AB831A7AC}" name="5" dataDxfId="91">
      <calculatedColumnFormula array="1">IF(OR(CalcTable[[#This Row],[Building]]=0, '1. Input energy data'!$R20=""), "",IF(OR('1. Input energy data'!$F20="Hospital",'1. Input energy data'!$F20="Nursing residential homes and hostels"),INDEX(Degrees18[[Month]:[Multiple (England)]],MATCH('1. Input energy data'!$L20, Degrees18[Month], 1) + $H$2 - 1,MATCH(IF('1. Input energy data'!$G$11="Multiple (England)", '1. Input energy data'!$J20, '1. Input energy data'!$G$11),Degrees18[#Headers], 0)),INDEX(Degrees15[[Month]:[Multiple (England)]],MATCH('1. Input energy data'!$L20, Degrees15[Month], 1) + $H$2 - 1,MATCH(IF('1. Input energy data'!$G$11="Multiple (England)", '1. Input energy data'!$J20, '1. Input energy data'!$G$11),Degrees15[#Headers], 0))))</calculatedColumnFormula>
    </tableColumn>
    <tableColumn id="9" xr3:uid="{A4965176-6596-4452-AA05-DB861D3CB0A9}" name="6" dataDxfId="90">
      <calculatedColumnFormula array="1">IF(OR(CalcTable[[#This Row],[Building]]=0, '1. Input energy data'!$S20=""), "",IF(OR('1. Input energy data'!$F20="Hospital",'1. Input energy data'!$F20="Nursing residential homes and hostels"),INDEX(Degrees18[[Month]:[Multiple (England)]],MATCH('1. Input energy data'!$L20, Degrees18[Month], 1) + $I$2 - 1,MATCH(IF('1. Input energy data'!$G$11="Multiple (England)", '1. Input energy data'!$J20, '1. Input energy data'!$G$11),Degrees18[#Headers], 0)),INDEX(Degrees15[[Month]:[Multiple (England)]],MATCH('1. Input energy data'!$L20, Degrees15[Month], 1) + $I$2 - 1,MATCH(IF('1. Input energy data'!$G$11="Multiple (England)", '1. Input energy data'!$J20, '1. Input energy data'!$G$11),Degrees15[#Headers], 0))))</calculatedColumnFormula>
    </tableColumn>
    <tableColumn id="10" xr3:uid="{91CE870B-2692-4404-8B60-DF5ED0EF8C7D}" name="7" dataDxfId="89">
      <calculatedColumnFormula array="1">IF(OR(CalcTable[[#This Row],[Building]]=0, '1. Input energy data'!$T20=""), "",IF(OR('1. Input energy data'!$F20="Hospital",'1. Input energy data'!$F20="Nursing residential homes and hostels"),INDEX(Degrees18[[Month]:[Multiple (England)]],MATCH('1. Input energy data'!$L20, Degrees18[Month], 1) + $J$2 - 1,MATCH(IF('1. Input energy data'!$G$11="Multiple (England)", '1. Input energy data'!$J20, '1. Input energy data'!$G$11),Degrees18[#Headers], 0)),INDEX(Degrees15[[Month]:[Multiple (England)]],MATCH('1. Input energy data'!$L20, Degrees15[Month], 1) + $J$2 - 1,MATCH(IF('1. Input energy data'!$G$11="Multiple (England)", '1. Input energy data'!$J20, '1. Input energy data'!$G$11),Degrees15[#Headers], 0))))</calculatedColumnFormula>
    </tableColumn>
    <tableColumn id="11" xr3:uid="{18B9B4C2-9EE9-4E51-9979-9B40A9B20EB3}" name="8" dataDxfId="88">
      <calculatedColumnFormula array="1">IF(OR(CalcTable[[#This Row],[Building]]=0, '1. Input energy data'!$U20=""), "",IF(OR('1. Input energy data'!$F20="Hospital",'1. Input energy data'!$F20="Nursing residential homes and hostels"),INDEX(Degrees18[[Month]:[Multiple (England)]],MATCH('1. Input energy data'!$L20, Degrees18[Month], 1) + $K$2 - 1,MATCH(IF('1. Input energy data'!$G$11="Multiple (England)", '1. Input energy data'!$J20, '1. Input energy data'!$G$11),Degrees18[#Headers], 0)),INDEX(Degrees15[[Month]:[Multiple (England)]],MATCH('1. Input energy data'!$L20, Degrees15[Month], 1) + $K$2 - 1,MATCH(IF('1. Input energy data'!$G$11="Multiple (England)", '1. Input energy data'!$J20, '1. Input energy data'!$G$11),Degrees15[#Headers], 0))))</calculatedColumnFormula>
    </tableColumn>
    <tableColumn id="12" xr3:uid="{28FCAC1D-E65C-4AB1-977B-58C2E36A40D8}" name="9" dataDxfId="87">
      <calculatedColumnFormula array="1">IF(OR(CalcTable[[#This Row],[Building]]=0, '1. Input energy data'!$V20=""), "",IF(OR('1. Input energy data'!$F20="Hospital",'1. Input energy data'!$F20="Nursing residential homes and hostels"),INDEX(Degrees18[[Month]:[Multiple (England)]],MATCH('1. Input energy data'!$L20, Degrees18[Month], 1) + $L$2 - 1,MATCH(IF('1. Input energy data'!$G$11="Multiple (England)", '1. Input energy data'!$J20, '1. Input energy data'!$G$11),Degrees18[#Headers], 0)),INDEX(Degrees15[[Month]:[Multiple (England)]],MATCH('1. Input energy data'!$L20, Degrees15[Month], 1) + $L$2 - 1,MATCH(IF('1. Input energy data'!$G$11="Multiple (England)", '1. Input energy data'!$J20, '1. Input energy data'!$G$11),Degrees15[#Headers], 0))))</calculatedColumnFormula>
    </tableColumn>
    <tableColumn id="13" xr3:uid="{09BA1923-48B8-4DD4-9A27-2AF2CCE9743D}" name="10" dataDxfId="86">
      <calculatedColumnFormula array="1">IF(OR(CalcTable[[#This Row],[Building]]=0, '1. Input energy data'!$W20=""), "",IF(OR('1. Input energy data'!$F20="Hospital",'1. Input energy data'!$F20="Nursing residential homes and hostels"),INDEX(Degrees18[[Month]:[Multiple (England)]],MATCH('1. Input energy data'!$L20, Degrees18[Month], 1) + $M$2 - 1,MATCH(IF('1. Input energy data'!$G$11="Multiple (England)", '1. Input energy data'!$J20, '1. Input energy data'!$G$11),Degrees18[#Headers], 0)),INDEX(Degrees15[[Month]:[Multiple (England)]],MATCH('1. Input energy data'!$L20, Degrees15[Month], 1) + $M$2 - 1,MATCH(IF('1. Input energy data'!$G$11="Multiple (England)", '1. Input energy data'!$J20, '1. Input energy data'!$G$11),Degrees15[#Headers], 0))))</calculatedColumnFormula>
    </tableColumn>
    <tableColumn id="14" xr3:uid="{0991642E-F74B-45C6-932D-FE2A123283EF}" name="11" dataDxfId="85">
      <calculatedColumnFormula array="1">IF(OR(CalcTable[[#This Row],[Building]]=0, '1. Input energy data'!$X20=""), "",IF(OR('1. Input energy data'!$F20="Hospital",'1. Input energy data'!$F20="Nursing residential homes and hostels"),INDEX(Degrees18[[Month]:[Multiple (England)]],MATCH('1. Input energy data'!$L20, Degrees18[Month], 1) + $N$2 - 1,MATCH(IF('1. Input energy data'!$G$11="Multiple (England)", '1. Input energy data'!$J20, '1. Input energy data'!$G$11),Degrees18[#Headers], 0)),INDEX(Degrees15[[Month]:[Multiple (England)]],MATCH('1. Input energy data'!$L20, Degrees15[Month], 1) + $N$2 - 1,MATCH(IF('1. Input energy data'!$G$11="Multiple (England)", '1. Input energy data'!$J20, '1. Input energy data'!$G$11),Degrees15[#Headers], 0))))</calculatedColumnFormula>
    </tableColumn>
    <tableColumn id="15" xr3:uid="{53366D67-908A-4E7E-A085-123C816ECEE7}" name="12" dataDxfId="84">
      <calculatedColumnFormula array="1">IF(OR(CalcTable[[#This Row],[Building]]=0, '1. Input energy data'!$Y20=""), "",IF(OR('1. Input energy data'!$F20="Hospital",'1. Input energy data'!$F20="Nursing residential homes and hostels"),INDEX(Degrees18[[Month]:[Multiple (England)]],MATCH('1. Input energy data'!$L20, Degrees18[Month], 1) + $O$2 - 1,MATCH(IF('1. Input energy data'!$G$11="Multiple (England)", '1. Input energy data'!$J20, '1. Input energy data'!$G$11),Degrees18[#Headers], 0)),INDEX(Degrees15[[Month]:[Multiple (England)]],MATCH('1. Input energy data'!$L20, Degrees15[Month], 1) + $O$2 - 1,MATCH(IF('1. Input energy data'!$G$11="Multiple (England)", '1. Input energy data'!$J20, '1. Input energy data'!$G$11),Degrees15[#Headers], 0))))</calculatedColumnFormula>
    </tableColumn>
    <tableColumn id="16" xr3:uid="{2328D8B9-AFC9-4ECA-A4C3-4250AF169842}" name="Slope" dataDxfId="83">
      <calculatedColumnFormula>IF(CalcTable[[#This Row],[Building]]=0,"",SLOPE('1. Input energy data'!N20:Y20,CalcTable[[#This Row],[1]:[12]]))</calculatedColumnFormula>
    </tableColumn>
    <tableColumn id="17" xr3:uid="{9D14AA6D-0291-415A-8607-A5BC7FF466C6}" name="Intercept" dataDxfId="82">
      <calculatedColumnFormula>IF(CalcTable[[#This Row],[Building]]=0,"",INTERCEPT('1. Input energy data'!N20:Y20,CalcTable[[#This Row],[1]:[12]]))</calculatedColumnFormula>
    </tableColumn>
    <tableColumn id="42" xr3:uid="{03853586-55CB-49DE-8EE5-4191357146AB}" name="R2" dataDxfId="81">
      <calculatedColumnFormula>IF(CalcTable[[#This Row],[Building]]=0,"",RSQ('1. Input energy data'!N20:Y20,CalcTable[[#This Row],[1]:[12]]))</calculatedColumnFormula>
    </tableColumn>
    <tableColumn id="18" xr3:uid="{EAE5250A-E3D1-41CE-B79B-5ABFCE516B2E}" name="13" dataDxfId="80">
      <calculatedColumnFormula array="1">IF(OR($A3=0, '1. Input energy data'!$AF20=""), "",IF(OR('1. Input energy data'!$F20="Hospital",'1. Input energy data'!$F20="Nursing residential homes and hostels"),INDEX(Degrees18[[Month]:[Multiple (England)]],MATCH('1. Input energy data'!$AD20, Degrees18[Month], 1)+S$2-13,MATCH(IF('1. Input energy data'!$G$11="Multiple (England)", '1. Input energy data'!$J20, '1. Input energy data'!$G$11),Degrees18[#Headers], 0)),INDEX(Degrees15[[Month]:[Multiple (England)]],MATCH('1. Input energy data'!$AD20, Degrees15[Month], 1)+S$2-13,MATCH(IF('1. Input energy data'!$G$11="Multiple (England)", '1. Input energy data'!$J20, '1. Input energy data'!$G$11),Degrees15[#Headers], 0))))</calculatedColumnFormula>
    </tableColumn>
    <tableColumn id="19" xr3:uid="{2A4DCE85-F140-4344-81BB-F2CA18FB601C}" name="14" dataDxfId="79">
      <calculatedColumnFormula array="1">IF(OR($A3=0, '1. Input energy data'!$AG20=""), "",IF(OR('1. Input energy data'!$F20="Hospital",'1. Input energy data'!$F20="Nursing residential homes and hostels"),INDEX(Degrees18[[Month]:[Multiple (England)]],MATCH('1. Input energy data'!$AD20, Degrees18[Month], 1)+T$2-13,MATCH(IF('1. Input energy data'!$G$11="Multiple (England)", '1. Input energy data'!$J20, '1. Input energy data'!$G$11),Degrees18[#Headers], 0)),INDEX(Degrees15[[Month]:[Multiple (England)]],MATCH('1. Input energy data'!$AD20,Degrees15[Month], 1)+T$2-13,MATCH(IF('1. Input energy data'!$G$11="Multiple (England)", '1. Input energy data'!$J20, '1. Input energy data'!$G$11),Degrees15[#Headers], 0))))</calculatedColumnFormula>
    </tableColumn>
    <tableColumn id="20" xr3:uid="{7600358F-4969-4759-A853-C614B86233D0}" name="15" dataDxfId="78">
      <calculatedColumnFormula array="1">IF(OR($A3=0, '1. Input energy data'!$AH20=""), "",IF(OR('1. Input energy data'!$F20="Hospital",'1. Input energy data'!$F20="Nursing residential homes and hostels"),INDEX(Degrees18[[Month]:[Multiple (England)]],MATCH('1. Input energy data'!$AD20, Degrees18[Month], 1)+U$2-13,MATCH(IF('1. Input energy data'!$G$11="Multiple (England)", '1. Input energy data'!$J20, '1. Input energy data'!$G$11),Degrees18[#Headers], 0)),INDEX(Degrees15[[Month]:[Multiple (England)]],MATCH('1. Input energy data'!$AD20,Degrees15[Month], 1)+U$2-13,MATCH(IF('1. Input energy data'!$G$11="Multiple (England)", '1. Input energy data'!$J20, '1. Input energy data'!$G$11),Degrees15[#Headers], 0))))</calculatedColumnFormula>
    </tableColumn>
    <tableColumn id="21" xr3:uid="{70FBB742-1D3D-45DB-A144-91814D58A1AD}" name="16" dataDxfId="77">
      <calculatedColumnFormula array="1">IF(OR($A3=0, '1. Input energy data'!$AI20=""), "",IF(OR('1. Input energy data'!$F20="Hospital",'1. Input energy data'!$F20="Nursing residential homes and hostels"),INDEX(Degrees18[[Month]:[Multiple (England)]],MATCH('1. Input energy data'!$AD20, Degrees18[Month], 1)+V$2-13,MATCH(IF('1. Input energy data'!$G$11="Multiple (England)", '1. Input energy data'!$J20, '1. Input energy data'!$G$11),Degrees18[#Headers], 0)),INDEX(Degrees15[[Month]:[Multiple (England)]],MATCH('1. Input energy data'!$AD20,Degrees15[Month], 1)+V$2-13,MATCH(IF('1. Input energy data'!$G$11="Multiple (England)", '1. Input energy data'!$J20, '1. Input energy data'!$G$11),Degrees15[#Headers], 0))))</calculatedColumnFormula>
    </tableColumn>
    <tableColumn id="22" xr3:uid="{ED8D62EE-7DE8-4829-9670-8744A16B7ABC}" name="17" dataDxfId="76">
      <calculatedColumnFormula array="1">IF(OR($A3=0, '1. Input energy data'!$AJ20=""), "",IF(OR('1. Input energy data'!$F20="Hospital",'1. Input energy data'!$F20="Nursing residential homes and hostels"),INDEX(Degrees18[[Month]:[Multiple (England)]],MATCH('1. Input energy data'!$AD20, Degrees18[Month], 1)+W$2-13,MATCH(IF('1. Input energy data'!$G$11="Multiple (England)", '1. Input energy data'!$J20, '1. Input energy data'!$G$11),Degrees18[#Headers], 0)),INDEX(Degrees15[[Month]:[Multiple (England)]],MATCH('1. Input energy data'!$AD20,Degrees15[Month], 1)+W$2-13,MATCH(IF('1. Input energy data'!$G$11="Multiple (England)", '1. Input energy data'!$J20, '1. Input energy data'!$G$11),Degrees15[#Headers], 0))))</calculatedColumnFormula>
    </tableColumn>
    <tableColumn id="23" xr3:uid="{1FB33303-1FC3-4118-BCAF-E6E88C478350}" name="18" dataDxfId="75">
      <calculatedColumnFormula array="1">IF(OR($A3=0, '1. Input energy data'!$AK20=""), "",IF(OR('1. Input energy data'!$F20="Hospital",'1. Input energy data'!$F20="Nursing residential homes and hostels"),INDEX(Degrees18[[Month]:[Multiple (England)]],MATCH('1. Input energy data'!$AD20, Degrees18[Month], 1)+X$2-13,MATCH(IF('1. Input energy data'!$G$11="Multiple (England)", '1. Input energy data'!$J20, '1. Input energy data'!$G$11),Degrees18[#Headers], 0)),INDEX(Degrees15[[Month]:[Multiple (England)]],MATCH('1. Input energy data'!$AD20,Degrees15[Month], 1)+X$2-13,MATCH(IF('1. Input energy data'!$G$11="Multiple (England)", '1. Input energy data'!$J20, '1. Input energy data'!$G$11),Degrees15[#Headers], 0))))</calculatedColumnFormula>
    </tableColumn>
    <tableColumn id="24" xr3:uid="{8DFC7244-2311-4B8E-8188-1733A74BDDFE}" name="19" dataDxfId="74">
      <calculatedColumnFormula array="1">IF(OR($A3=0, '1. Input energy data'!$AL20=""), "",IF(OR('1. Input energy data'!$F20="Hospital",'1. Input energy data'!$F20="Nursing residential homes and hostels"),INDEX(Degrees18[[Month]:[Multiple (England)]],MATCH('1. Input energy data'!$AD20, Degrees18[Month], 1)+Y$2-13,MATCH(IF('1. Input energy data'!$G$11="Multiple (England)", '1. Input energy data'!$J20, '1. Input energy data'!$G$11),Degrees18[#Headers], 0)),INDEX(Degrees15[[Month]:[Multiple (England)]],MATCH('1. Input energy data'!$AD20,Degrees15[Month], 1)+Y$2-13,MATCH(IF('1. Input energy data'!$G$11="Multiple (England)", '1. Input energy data'!$J20, '1. Input energy data'!$G$11),Degrees15[#Headers], 0))))</calculatedColumnFormula>
    </tableColumn>
    <tableColumn id="25" xr3:uid="{D70F4336-29B0-47AD-A939-3D4C17733C97}" name="20" dataDxfId="73">
      <calculatedColumnFormula array="1">IF(OR($A3=0, '1. Input energy data'!$AM20=""), "",IF(OR('1. Input energy data'!$F20="Hospital",'1. Input energy data'!$F20="Nursing residential homes and hostels"),INDEX(Degrees18[[Month]:[Multiple (England)]],MATCH('1. Input energy data'!$AD20, Degrees18[Month], 1)+Z$2-13,MATCH(IF('1. Input energy data'!$G$11="Multiple (England)", '1. Input energy data'!$J20, '1. Input energy data'!$G$11),Degrees18[#Headers], 0)),INDEX(Degrees15[[Month]:[Multiple (England)]],MATCH('1. Input energy data'!$AD20,Degrees15[Month], 1)+Z$2-13,MATCH(IF('1. Input energy data'!$G$11="Multiple (England)", '1. Input energy data'!$J20, '1. Input energy data'!$G$11),Degrees15[#Headers], 0))))</calculatedColumnFormula>
    </tableColumn>
    <tableColumn id="26" xr3:uid="{854642E5-8823-4B20-BC02-56A0DC7C0ADA}" name="21" dataDxfId="72">
      <calculatedColumnFormula array="1">IF(OR($A3=0, '1. Input energy data'!$AN20=""), "",IF(OR('1. Input energy data'!$F20="Hospital",'1. Input energy data'!$F20="Nursing residential homes and hostels"),INDEX(Degrees18[[Month]:[Multiple (England)]],MATCH('1. Input energy data'!$AD20, Degrees18[Month], 1)+AA$2-13,MATCH(IF('1. Input energy data'!$G$11="Multiple (England)", '1. Input energy data'!$J20, '1. Input energy data'!$G$11),Degrees18[#Headers], 0)),INDEX(Degrees15[[Month]:[Multiple (England)]],MATCH('1. Input energy data'!$AD20,Degrees15[Month], 1)+AA$2-13,MATCH(IF('1. Input energy data'!$G$11="Multiple (England)", '1. Input energy data'!$J20, '1. Input energy data'!$G$11),Degrees15[#Headers], 0))))</calculatedColumnFormula>
    </tableColumn>
    <tableColumn id="27" xr3:uid="{C64805D7-7476-4B81-9A3B-7D3E03D0D562}" name="22" dataDxfId="71">
      <calculatedColumnFormula array="1">IF(OR($A3=0, '1. Input energy data'!$AO20=""), "",IF(OR('1. Input energy data'!$F20="Hospital",'1. Input energy data'!$F20="Nursing residential homes and hostels"),INDEX(Degrees18[[Month]:[Multiple (England)]],MATCH('1. Input energy data'!$AD20, Degrees18[Month], 1)+AB$2-13,MATCH(IF('1. Input energy data'!$G$11="Multiple (England)", '1. Input energy data'!$J20, '1. Input energy data'!$G$11),Degrees18[#Headers], 0)),INDEX(Degrees15[[Month]:[Multiple (England)]],MATCH('1. Input energy data'!$AD20,Degrees15[Month], 1)+AB$2-13,MATCH(IF('1. Input energy data'!$G$11="Multiple (England)", '1. Input energy data'!$J20, '1. Input energy data'!$G$11),Degrees15[#Headers], 0))))</calculatedColumnFormula>
    </tableColumn>
    <tableColumn id="28" xr3:uid="{82E44BBF-486F-4971-9EF5-C2E1A965264A}" name="23" dataDxfId="70">
      <calculatedColumnFormula array="1">IF(OR($A3=0, '1. Input energy data'!$AP20=""), "",IF(OR('1. Input energy data'!$F20="Hospital",'1. Input energy data'!$F20="Nursing residential homes and hostels"),INDEX(Degrees18[[Month]:[Multiple (England)]],MATCH('1. Input energy data'!$AD20, Degrees18[Month], 1)+AC$2-13,MATCH(IF('1. Input energy data'!$G$11="Multiple (England)", '1. Input energy data'!$J20, '1. Input energy data'!$G$11),Degrees18[#Headers], 0)),INDEX(Degrees15[[Month]:[Multiple (England)]],MATCH('1. Input energy data'!$AD20,Degrees15[Month], 1)+AC$2-13,MATCH(IF('1. Input energy data'!$G$11="Multiple (England)", '1. Input energy data'!$J20, '1. Input energy data'!$G$11),Degrees15[#Headers], 0))))</calculatedColumnFormula>
    </tableColumn>
    <tableColumn id="29" xr3:uid="{568CF96E-09AE-417F-9ECB-126E7A7785D5}" name="24" dataDxfId="69">
      <calculatedColumnFormula array="1">IF(OR($A3=0, '1. Input energy data'!$AQ20=""), "",IF(OR('1. Input energy data'!$F20="Hospital",'1. Input energy data'!$F20="Nursing residential homes and hostels"),INDEX(Degrees18[[Month]:[Multiple (England)]],MATCH('1. Input energy data'!$AD20, Degrees18[Month], 1)+AD$2-13,MATCH(IF('1. Input energy data'!$G$11="Multiple (England)", '1. Input energy data'!$J20, '1. Input energy data'!$G$11),Degrees18[#Headers], 0)),INDEX(Degrees15[[Month]:[Multiple (England)]],MATCH('1. Input energy data'!$AD20,Degrees15[Month], 1)+AD$2-13,MATCH(IF('1. Input energy data'!$G$11="Multiple (England)", '1. Input energy data'!$J20, '1. Input energy data'!$G$11),Degrees15[#Headers], 0))))</calculatedColumnFormula>
    </tableColumn>
    <tableColumn id="30" xr3:uid="{F27B785F-2FB1-4832-A6D1-BF7A6CF92280}" name="Month 1 avoided kWh" dataDxfId="68">
      <calculatedColumnFormula>IF(OR($A3=0, $P3="", CalcTable[[#This Row],[13]]="", $Q3="", '1. Input energy data'!AF20=""), "", ($P3*CalcTable[[#This Row],[13]]+$Q3)-'1. Input energy data'!AF20)</calculatedColumnFormula>
    </tableColumn>
    <tableColumn id="31" xr3:uid="{8DB82AE9-0725-41C0-BD75-B93FFA723E75}" name="Month 2 avoided kWh" dataDxfId="67">
      <calculatedColumnFormula>IF(OR($A3=0, $P3="", CalcTable[[#This Row],[14]]="", $Q3="", '1. Input energy data'!AG20=""), "", ($P3*CalcTable[[#This Row],[14]]+$Q3)-'1. Input energy data'!AG20)</calculatedColumnFormula>
    </tableColumn>
    <tableColumn id="32" xr3:uid="{F23E9EBC-35E3-48E7-9018-CFB9F68F4B1A}" name="Month 3" dataDxfId="66">
      <calculatedColumnFormula>IF(OR($A3=0, $P3="", CalcTable[[#This Row],[15]]="", $Q3="", '1. Input energy data'!AH20=""), "", ($P3*CalcTable[[#This Row],[15]]+$Q3)-'1. Input energy data'!AH20)</calculatedColumnFormula>
    </tableColumn>
    <tableColumn id="33" xr3:uid="{F6218C6C-0F0A-4EAA-9E14-2A367AAF663D}" name="Month 4" dataDxfId="65">
      <calculatedColumnFormula>IF(OR($A3=0, $P3="", CalcTable[[#This Row],[16]]="", $Q3="", '1. Input energy data'!AI20=""), "", ($P3*CalcTable[[#This Row],[16]]+$Q3)-'1. Input energy data'!AI20)</calculatedColumnFormula>
    </tableColumn>
    <tableColumn id="34" xr3:uid="{004727AD-C3BA-4011-B03C-3A93639BF6DC}" name="Month 5" dataDxfId="64">
      <calculatedColumnFormula>IF(OR($A3=0, $P3="", CalcTable[[#This Row],[17]]="", $Q3="", '1. Input energy data'!AJ20=""), "", ($P3*CalcTable[[#This Row],[17]]+$Q3)-'1. Input energy data'!AJ20)</calculatedColumnFormula>
    </tableColumn>
    <tableColumn id="35" xr3:uid="{C1954915-81A4-4537-BA16-25EF9C5FDC0F}" name="Month 6" dataDxfId="63">
      <calculatedColumnFormula>IF(OR($A3=0, $P3="", CalcTable[[#This Row],[18]]="", $Q3="", '1. Input energy data'!AK20=""), "", ($P3*CalcTable[[#This Row],[18]]+$Q3)-'1. Input energy data'!AK20)</calculatedColumnFormula>
    </tableColumn>
    <tableColumn id="36" xr3:uid="{2E88A33B-62B2-4B37-A20B-07CE399425F6}" name="Month 7" dataDxfId="62">
      <calculatedColumnFormula>IF(OR($A3=0, $P3="", CalcTable[[#This Row],[19]]="", $Q3="", '1. Input energy data'!AL20=""), "", ($P3*CalcTable[[#This Row],[19]]+$Q3)-'1. Input energy data'!AL20)</calculatedColumnFormula>
    </tableColumn>
    <tableColumn id="37" xr3:uid="{D28F2660-4BAB-474F-8D09-BFF63818C1FD}" name="Month 8" dataDxfId="61">
      <calculatedColumnFormula>IF(OR($A3=0, $P3="", CalcTable[[#This Row],[20]]="", $Q3="", '1. Input energy data'!AM20=""), "", ($P3*CalcTable[[#This Row],[20]]+$Q3)-'1. Input energy data'!AM20)</calculatedColumnFormula>
    </tableColumn>
    <tableColumn id="38" xr3:uid="{968407E5-CFC9-44E2-B231-121EE1398A95}" name="Month 9" dataDxfId="60">
      <calculatedColumnFormula>IF(OR($A3=0, $P3="", CalcTable[[#This Row],[21]]="", $Q3="", '1. Input energy data'!AN20=""), "", ($P3*CalcTable[[#This Row],[21]]+$Q3)-'1. Input energy data'!AN20)</calculatedColumnFormula>
    </tableColumn>
    <tableColumn id="39" xr3:uid="{F2F98142-D6C3-46F4-AA74-D60211FD999B}" name="Month 10" dataDxfId="59">
      <calculatedColumnFormula>IF(OR($A3=0, $P3="", CalcTable[[#This Row],[22]]="", $Q3="", '1. Input energy data'!AO20=""), "", ($P3*CalcTable[[#This Row],[22]]+$Q3)-'1. Input energy data'!AO20)</calculatedColumnFormula>
    </tableColumn>
    <tableColumn id="40" xr3:uid="{27BC93BD-A32A-4F74-81AB-03370A4834D9}" name="Month 11" dataDxfId="58">
      <calculatedColumnFormula>IF(OR($A3=0, $P3="", CalcTable[[#This Row],[23]]="", $Q3="", '1. Input energy data'!AP20=""), "", ($P3*CalcTable[[#This Row],[23]]+$Q3)-'1. Input energy data'!AP20)</calculatedColumnFormula>
    </tableColumn>
    <tableColumn id="41" xr3:uid="{7241E31F-C27C-4C1F-8958-C853C0D52656}" name="Month 12" dataDxfId="57">
      <calculatedColumnFormula>IF(OR($A3=0, $P3="", CalcTable[[#This Row],[24]]="", $Q3="", '1. Input energy data'!AQ20=""), "", ($P3*CalcTable[[#This Row],[24]]+$Q3)-'1. Input energy data'!AQ20)</calculatedColumnFormula>
    </tableColumn>
    <tableColumn id="43" xr3:uid="{D80759EC-798E-4B18-910A-A6029B091B48}" name="Adjusted R2" dataDxfId="56">
      <calculatedColumnFormula>IF(CalcTable[[#This Row],[Building]]=0,"",1-((1-CalcTable[[#This Row],[R2]])*(COUNT('1. Input energy data'!N20:Y20)-1)/(COUNT('1. Input energy data'!N20:Y20)-2)))</calculatedColumnFormula>
    </tableColumn>
    <tableColumn id="44" xr3:uid="{D37F82A5-7D91-4471-8BEF-34C2771C9946}" name="Absolute Uncertainty" dataDxfId="55">
      <calculatedColumnFormula>IF(CalcTable[[#This Row],[Building]]=0,"",1.26*TINV(0.1,COUNT('1. Input energy data'!N20:Y20)-2)*STEYX('1. Input energy data'!N20:Y20,CalcTable[[#This Row],[1]:[12]])*((1+2/COUNT('1. Input energy data'!N20:Y20))*COUNT(CalcTable[[#This Row],[Month 1 avoided kWh]:[Month 12]]))^0.5)</calculatedColumnFormula>
    </tableColumn>
    <tableColumn id="45" xr3:uid="{7AACFD39-DB67-475F-A264-3140F5CC2AF9}" name="Relative Uncertainty" dataDxfId="54">
      <calculatedColumnFormula>IF(CalcTable[[#This Row],[Building]]=0,"",ABS(CalcTable[[#This Row],[Absolute Uncertainty]]/SUM(CalcTable[[#This Row],[Month 1 avoided kWh]:[Month 12]])))</calculatedColumnFormula>
    </tableColumn>
    <tableColumn id="46" xr3:uid="{67323167-AA9E-418C-A8CA-A56C87151474}" name="Number of Periods (Baseline)" dataDxfId="53">
      <calculatedColumnFormula>IF(CalcTable[[#This Row],[Building]]=0,"",COUNT('1. Input energy data'!N20:Y20))</calculatedColumnFormula>
    </tableColumn>
    <tableColumn id="48" xr3:uid="{921E00A5-F7BC-4119-B910-14D2A4AC791C}" name="Number of Periods (Reporting)" dataDxfId="52">
      <calculatedColumnFormula>IF(CalcTable[[#This Row],[Building]]=0,"",COUNT('1. Input energy data'!AF20:AQ20))</calculatedColumnFormula>
    </tableColumn>
    <tableColumn id="47" xr3:uid="{CA838469-DA6D-49BC-BC70-FFB48F464326}" name="Data Quality" dataDxfId="51">
      <calculatedColumnFormula array="1">_xlfn.IFS(CalcTable[[#This Row],[Building]]=0,"",AND(OR('1. Input energy data'!AT20="Energy Bills - Actual",'1. Input energy data'!AT20="Meter Readings",'1. Input energy data'!AT20="Half Hourly Data"),OR('1. Input energy data'!Z20="Energy Bills - Actual",'1. Input energy data'!Z20="Meter Readings",'1. Input energy data'!Z20="Half Hourly Data")),"ACTUAL",OR('1. Input energy data'!AT20="",'1. Input energy data'!Z20=""),"BLANK",OR('1. Input energy data'!AT20="Other (specify in commentary)",'1. Input energy data'!Z20="Other (specify in commentary)"),"OTHER",OR('1. Input energy data'!AT20="Energy Bills - Estimated",'1. Input energy data'!Z20="Energy Bills - Estimated"),"ESTIMATED",OR('1. Input energy data'!AT20="Energy Bills - Partially Estimated",'1. Input energy data'!Z20="Energy Bills - Partially Estimated"),"PARTIALLY ESTIMATED",TRUE,"BLANK")</calculatedColumnFormula>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88540D1-BF0C-4703-B0DE-C0A02161A5F0}" name="Degrees18" displayName="Degrees18" ref="O3:Z103" totalsRowShown="0" headerRowDxfId="50" dataDxfId="49">
  <autoFilter ref="O3:Z103" xr:uid="{739C61C3-59A3-4A9B-AE46-AA774A45FD0F}"/>
  <tableColumns count="12">
    <tableColumn id="1" xr3:uid="{367BF6B9-A6C2-426E-B0A0-C278A750CADC}" name="Month" dataDxfId="48"/>
    <tableColumn id="2" xr3:uid="{9730061D-4A97-42E7-A06D-8C3B9E204527}" name="East Midlands" dataDxfId="47"/>
    <tableColumn id="3" xr3:uid="{BB1E94FF-AAB5-4FF9-8169-5038CB218662}" name="East of England" dataDxfId="46"/>
    <tableColumn id="4" xr3:uid="{60CC95DB-CEC7-4261-B155-F3158ADCA701}" name="Greater London" dataDxfId="45"/>
    <tableColumn id="5" xr3:uid="{09480D7E-CB06-41F0-B76F-297B5B6F1E1C}" name="North East" dataDxfId="44"/>
    <tableColumn id="6" xr3:uid="{5E40855B-25E2-422D-8ED8-53829DDB170A}" name="North West" dataDxfId="43"/>
    <tableColumn id="7" xr3:uid="{1ACC973A-6063-444F-B46C-69F86D60F222}" name="South East" dataDxfId="42"/>
    <tableColumn id="8" xr3:uid="{AD26E070-AEC9-44EF-9931-D951692A1B6A}" name="South West" dataDxfId="41"/>
    <tableColumn id="9" xr3:uid="{FDAEA18E-2B04-45D5-867E-4DF4C863397B}" name="West Midlands" dataDxfId="40"/>
    <tableColumn id="10" xr3:uid="{4C451B97-55D1-4F0E-8434-E10CB2AE31E8}" name="Yorkshire and the Humber" dataDxfId="39"/>
    <tableColumn id="13" xr3:uid="{DD8B36AE-59A4-41B6-8B5C-9A8EE4410D42}" name="Scotland" dataDxfId="38"/>
    <tableColumn id="11" xr3:uid="{5AFB1C15-9909-4BC3-8744-DD0C06156356}" name="Multiple (England)" dataDxfId="37">
      <calculatedColumnFormula>AVERAGE(P4:X4)</calculatedColumnFormula>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813CF2C-D99C-4D50-8A8F-2DE5BE3C0B6A}" name="Degrees15" displayName="Degrees15" ref="A3:L103" totalsRowShown="0" headerRowDxfId="36" dataDxfId="35">
  <autoFilter ref="A3:L103" xr:uid="{DB6CE4BC-E2D5-4B7B-8CDE-FD39B7D17ED0}"/>
  <tableColumns count="12">
    <tableColumn id="1" xr3:uid="{76A58A40-1B36-4EDF-8F61-28C18F53BDC2}" name="Month" dataDxfId="34"/>
    <tableColumn id="2" xr3:uid="{B5C2AFAE-1854-4145-97ED-EBED28AEE50C}" name="East Midlands" dataDxfId="33"/>
    <tableColumn id="3" xr3:uid="{C3C4EF06-9FFC-41F5-82D2-44B1B0B2BF7F}" name="East of England" dataDxfId="32"/>
    <tableColumn id="4" xr3:uid="{3F00A3E5-E68F-4161-A467-9255CDFAC118}" name="Greater London" dataDxfId="31"/>
    <tableColumn id="5" xr3:uid="{8BF509A8-8275-4789-A423-C67473E31E6E}" name="North East" dataDxfId="30"/>
    <tableColumn id="6" xr3:uid="{C902FA07-2A3C-4BCE-9AF5-809A3C4FDD2A}" name="North West" dataDxfId="29"/>
    <tableColumn id="7" xr3:uid="{B929028F-3C5B-4252-94F9-29478FCF9C0F}" name="South East" dataDxfId="28"/>
    <tableColumn id="8" xr3:uid="{F31E115C-9915-4BD7-B0FD-1EE82D842A88}" name="South West" dataDxfId="27"/>
    <tableColumn id="9" xr3:uid="{D79C9184-1B4F-4623-9DA0-1983BB983E14}" name="West Midlands" dataDxfId="26"/>
    <tableColumn id="10" xr3:uid="{79031156-80C8-4D63-BB18-352C934351D2}" name="Yorkshire and the Humber" dataDxfId="25"/>
    <tableColumn id="13" xr3:uid="{95CEC75B-1ACC-4E39-A8AB-4432D09C2678}" name="Scotland" dataDxfId="24"/>
    <tableColumn id="11" xr3:uid="{DEA4B5CC-8194-45E8-9427-EA3B14DE46EA}" name="Multiple (England)" dataDxfId="23">
      <calculatedColumnFormula>AVERAGE(B4:J4)</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L4" dT="2025-06-24T13:48:15.12" personId="{079B93BD-FE42-4E74-84F9-28718F793A65}" id="{99B812B4-EC22-4B7E-89FE-A70602D7F1EE}">
    <text>Replace with an all-England dataset</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vmlDrawing" Target="../drawings/vmlDrawing1.vm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27245-42C3-48A1-AC2D-B0845F47363C}">
  <sheetPr codeName="Sheet1">
    <tabColor rgb="FF248584"/>
    <pageSetUpPr fitToPage="1"/>
  </sheetPr>
  <dimension ref="A1:AZ200"/>
  <sheetViews>
    <sheetView showGridLines="0" topLeftCell="A2" zoomScale="85" zoomScaleNormal="85" workbookViewId="0">
      <selection activeCell="C6" sqref="C6:R6"/>
    </sheetView>
  </sheetViews>
  <sheetFormatPr defaultColWidth="9.42578125" defaultRowHeight="15.6"/>
  <cols>
    <col min="1" max="1" width="3.42578125" style="106" customWidth="1"/>
    <col min="2" max="2" width="2.42578125" style="106" customWidth="1"/>
    <col min="3" max="3" width="42.42578125" style="106" customWidth="1"/>
    <col min="4" max="4" width="31.42578125" style="106" customWidth="1"/>
    <col min="5" max="15" width="9.42578125" style="106"/>
    <col min="16" max="16" width="25.42578125" style="106" customWidth="1"/>
    <col min="17" max="17" width="9.42578125" style="106"/>
    <col min="18" max="18" width="9.42578125" style="106" customWidth="1"/>
    <col min="19" max="19" width="2.85546875" style="106" customWidth="1"/>
    <col min="20" max="52" width="9.42578125" style="106"/>
  </cols>
  <sheetData>
    <row r="1" spans="1:52" ht="16.5" customHeight="1">
      <c r="A1" s="104"/>
      <c r="B1" s="104"/>
      <c r="C1" s="104"/>
      <c r="D1" s="104"/>
      <c r="E1" s="104"/>
      <c r="F1" s="104"/>
      <c r="G1" s="104"/>
      <c r="H1" s="104"/>
      <c r="I1" s="104"/>
      <c r="J1" s="104"/>
      <c r="K1" s="104"/>
      <c r="L1" s="104"/>
      <c r="M1" s="104"/>
      <c r="N1" s="104"/>
      <c r="O1" s="104"/>
      <c r="P1" s="104"/>
      <c r="Q1" s="104"/>
      <c r="R1" s="104"/>
      <c r="S1" s="104"/>
      <c r="T1" s="104"/>
      <c r="U1" s="104"/>
      <c r="V1" s="104"/>
      <c r="W1" s="104"/>
      <c r="X1" s="104"/>
      <c r="Y1" s="104"/>
      <c r="Z1" s="104"/>
      <c r="AA1" s="104"/>
      <c r="AB1" s="104"/>
      <c r="AC1" s="104"/>
      <c r="AD1" s="104"/>
      <c r="AE1" s="104"/>
      <c r="AF1" s="104"/>
      <c r="AG1" s="104"/>
      <c r="AH1" s="104"/>
      <c r="AI1" s="104"/>
      <c r="AJ1" s="104"/>
      <c r="AK1" s="104"/>
      <c r="AL1" s="104"/>
      <c r="AM1" s="104"/>
      <c r="AN1" s="104"/>
      <c r="AO1" s="104"/>
      <c r="AP1" s="104"/>
      <c r="AQ1" s="104"/>
      <c r="AR1" s="104"/>
      <c r="AS1" s="104"/>
      <c r="AT1" s="104"/>
      <c r="AU1" s="104"/>
      <c r="AV1" s="104"/>
      <c r="AW1" s="104"/>
      <c r="AX1" s="104"/>
      <c r="AY1" s="104"/>
      <c r="AZ1" s="104"/>
    </row>
    <row r="2" spans="1:52" ht="16.5" customHeight="1">
      <c r="A2" s="104"/>
      <c r="B2" s="244"/>
      <c r="C2" s="244"/>
      <c r="D2" s="244"/>
      <c r="E2" s="244"/>
      <c r="F2" s="244"/>
      <c r="G2" s="244"/>
      <c r="H2" s="244"/>
      <c r="I2" s="244"/>
      <c r="J2" s="244"/>
      <c r="K2" s="244"/>
      <c r="L2" s="244"/>
      <c r="M2" s="244"/>
      <c r="N2" s="244"/>
      <c r="O2" s="244"/>
      <c r="P2" s="244"/>
      <c r="Q2" s="244"/>
      <c r="R2" s="244"/>
      <c r="S2" s="105"/>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row>
    <row r="3" spans="1:52" ht="68.849999999999994" customHeight="1">
      <c r="A3" s="104"/>
      <c r="C3" s="245" t="s">
        <v>0</v>
      </c>
      <c r="D3" s="245"/>
      <c r="E3" s="245"/>
      <c r="F3" s="245"/>
      <c r="G3" s="245"/>
      <c r="H3" s="245"/>
      <c r="I3" s="245"/>
      <c r="J3" s="245"/>
      <c r="K3" s="245"/>
      <c r="L3" s="245"/>
      <c r="M3" s="245"/>
      <c r="N3" s="107"/>
      <c r="O3" s="107"/>
      <c r="P3" s="108"/>
      <c r="Q3" s="108"/>
      <c r="R3" s="109"/>
      <c r="S3" s="105"/>
      <c r="T3" s="104"/>
      <c r="U3" s="104"/>
      <c r="V3" s="104"/>
      <c r="W3" s="104"/>
      <c r="X3" s="104"/>
      <c r="Y3" s="104"/>
      <c r="Z3" s="104"/>
      <c r="AA3" s="104"/>
      <c r="AB3" s="104"/>
      <c r="AC3" s="104"/>
      <c r="AD3" s="104"/>
      <c r="AE3" s="104"/>
      <c r="AF3" s="104"/>
      <c r="AG3" s="104"/>
      <c r="AH3" s="104"/>
      <c r="AI3" s="104"/>
      <c r="AJ3" s="104"/>
      <c r="AK3" s="104"/>
      <c r="AL3" s="104"/>
      <c r="AM3" s="104"/>
      <c r="AN3" s="104"/>
      <c r="AO3" s="104"/>
      <c r="AP3" s="104"/>
      <c r="AQ3" s="104"/>
      <c r="AR3" s="104"/>
      <c r="AS3" s="104"/>
      <c r="AT3" s="104"/>
      <c r="AU3" s="104"/>
      <c r="AV3" s="104"/>
      <c r="AW3" s="104"/>
      <c r="AX3" s="104"/>
      <c r="AY3" s="104"/>
      <c r="AZ3" s="104"/>
    </row>
    <row r="4" spans="1:52" ht="10.5" customHeight="1">
      <c r="A4" s="104"/>
      <c r="C4" s="110"/>
      <c r="D4" s="110"/>
      <c r="E4" s="110"/>
      <c r="F4" s="110"/>
      <c r="G4" s="110"/>
      <c r="H4" s="110"/>
      <c r="I4" s="110"/>
      <c r="J4" s="111"/>
      <c r="K4" s="111"/>
      <c r="L4" s="110"/>
      <c r="M4" s="110"/>
      <c r="N4" s="110"/>
      <c r="O4" s="110"/>
      <c r="P4" s="112"/>
      <c r="Q4" s="112"/>
      <c r="R4" s="113"/>
      <c r="S4" s="105"/>
      <c r="T4" s="104"/>
      <c r="U4" s="104"/>
      <c r="V4" s="104"/>
      <c r="W4" s="104"/>
      <c r="X4" s="104"/>
      <c r="Y4" s="104"/>
      <c r="Z4" s="104"/>
      <c r="AA4" s="104"/>
      <c r="AB4" s="104"/>
      <c r="AC4" s="104"/>
      <c r="AD4" s="104"/>
      <c r="AE4" s="104"/>
      <c r="AF4" s="104"/>
      <c r="AG4" s="104"/>
      <c r="AH4" s="104"/>
      <c r="AI4" s="104"/>
      <c r="AJ4" s="104"/>
      <c r="AK4" s="104"/>
      <c r="AL4" s="104"/>
      <c r="AM4" s="104"/>
      <c r="AN4" s="104"/>
      <c r="AO4" s="104"/>
      <c r="AP4" s="104"/>
      <c r="AQ4" s="104"/>
      <c r="AR4" s="104"/>
      <c r="AS4" s="104"/>
      <c r="AT4" s="104"/>
      <c r="AU4" s="104"/>
      <c r="AV4" s="104"/>
      <c r="AW4" s="104"/>
      <c r="AX4" s="104"/>
      <c r="AY4" s="104"/>
      <c r="AZ4" s="104"/>
    </row>
    <row r="5" spans="1:52" ht="20.25" customHeight="1">
      <c r="A5" s="104"/>
      <c r="C5" s="111"/>
      <c r="D5" s="111"/>
      <c r="E5" s="111"/>
      <c r="F5" s="111"/>
      <c r="G5" s="111"/>
      <c r="H5" s="111"/>
      <c r="I5" s="111"/>
      <c r="J5" s="114"/>
      <c r="K5" s="114"/>
      <c r="L5" s="111"/>
      <c r="M5" s="111"/>
      <c r="N5" s="111"/>
      <c r="O5" s="111"/>
      <c r="P5" s="115"/>
      <c r="Q5" s="115"/>
      <c r="R5" s="116"/>
      <c r="S5" s="105"/>
      <c r="T5" s="104"/>
      <c r="U5" s="104"/>
      <c r="V5" s="104"/>
      <c r="W5" s="104"/>
      <c r="X5" s="104"/>
      <c r="Y5" s="104"/>
      <c r="Z5" s="104"/>
      <c r="AA5" s="104"/>
      <c r="AB5" s="104"/>
      <c r="AC5" s="104"/>
      <c r="AD5" s="104"/>
      <c r="AE5" s="104"/>
      <c r="AF5" s="104"/>
      <c r="AG5" s="104"/>
      <c r="AH5" s="104"/>
      <c r="AI5" s="104"/>
      <c r="AJ5" s="104"/>
      <c r="AK5" s="104"/>
      <c r="AL5" s="104"/>
      <c r="AM5" s="104"/>
      <c r="AN5" s="104"/>
      <c r="AO5" s="104"/>
      <c r="AP5" s="104"/>
      <c r="AQ5" s="104"/>
      <c r="AR5" s="104"/>
      <c r="AS5" s="104"/>
      <c r="AT5" s="104"/>
      <c r="AU5" s="104"/>
      <c r="AV5" s="104"/>
      <c r="AW5" s="104"/>
      <c r="AX5" s="104"/>
      <c r="AY5" s="104"/>
      <c r="AZ5" s="104"/>
    </row>
    <row r="6" spans="1:52" ht="149.85" customHeight="1">
      <c r="A6" s="104"/>
      <c r="B6" s="117"/>
      <c r="C6" s="246" t="s">
        <v>1</v>
      </c>
      <c r="D6" s="246"/>
      <c r="E6" s="246"/>
      <c r="F6" s="246"/>
      <c r="G6" s="246"/>
      <c r="H6" s="246"/>
      <c r="I6" s="246"/>
      <c r="J6" s="246"/>
      <c r="K6" s="246"/>
      <c r="L6" s="246"/>
      <c r="M6" s="246"/>
      <c r="N6" s="246"/>
      <c r="O6" s="246"/>
      <c r="P6" s="246"/>
      <c r="Q6" s="246"/>
      <c r="R6" s="246"/>
      <c r="S6" s="105"/>
      <c r="T6" s="104"/>
      <c r="U6" s="104"/>
      <c r="V6" s="104"/>
      <c r="W6" s="104"/>
      <c r="X6" s="104"/>
      <c r="Y6" s="104"/>
      <c r="Z6" s="104"/>
      <c r="AA6" s="104"/>
      <c r="AB6" s="104"/>
      <c r="AC6" s="104"/>
      <c r="AD6" s="104"/>
      <c r="AE6" s="104"/>
      <c r="AF6" s="104"/>
      <c r="AG6" s="104"/>
      <c r="AH6" s="104"/>
      <c r="AI6" s="104"/>
      <c r="AJ6" s="104"/>
      <c r="AK6" s="104"/>
      <c r="AL6" s="104"/>
      <c r="AM6" s="104"/>
      <c r="AN6" s="104"/>
      <c r="AO6" s="104"/>
      <c r="AP6" s="104"/>
      <c r="AQ6" s="104"/>
      <c r="AR6" s="104"/>
      <c r="AS6" s="104"/>
      <c r="AT6" s="104"/>
      <c r="AU6" s="104"/>
      <c r="AV6" s="104"/>
      <c r="AW6" s="104"/>
      <c r="AX6" s="104"/>
      <c r="AY6" s="104"/>
      <c r="AZ6" s="104"/>
    </row>
    <row r="7" spans="1:52" ht="15.75" customHeight="1">
      <c r="A7" s="104"/>
      <c r="B7" s="118"/>
      <c r="C7" s="247" t="s">
        <v>2</v>
      </c>
      <c r="D7" s="247"/>
      <c r="E7" s="247"/>
      <c r="F7" s="247"/>
      <c r="G7" s="247"/>
      <c r="H7" s="247"/>
      <c r="I7" s="247"/>
      <c r="J7" s="247"/>
      <c r="K7" s="247"/>
      <c r="L7" s="247"/>
      <c r="M7" s="247"/>
      <c r="N7" s="247"/>
      <c r="O7" s="247"/>
      <c r="P7" s="247"/>
      <c r="Q7" s="247"/>
      <c r="R7" s="247"/>
      <c r="S7" s="105"/>
      <c r="T7" s="104"/>
      <c r="U7" s="104"/>
      <c r="V7" s="104"/>
      <c r="W7" s="104"/>
      <c r="X7" s="104"/>
      <c r="Y7" s="104"/>
      <c r="Z7" s="104"/>
      <c r="AA7" s="104"/>
      <c r="AB7" s="104"/>
      <c r="AC7" s="104"/>
      <c r="AD7" s="104"/>
      <c r="AE7" s="104"/>
      <c r="AF7" s="104"/>
      <c r="AG7" s="104"/>
      <c r="AH7" s="104"/>
      <c r="AI7" s="104"/>
      <c r="AJ7" s="104"/>
      <c r="AK7" s="104"/>
      <c r="AL7" s="104"/>
      <c r="AM7" s="104"/>
      <c r="AN7" s="104"/>
      <c r="AO7" s="104"/>
      <c r="AP7" s="104"/>
      <c r="AQ7" s="104"/>
      <c r="AR7" s="104"/>
      <c r="AS7" s="104"/>
      <c r="AT7" s="104"/>
      <c r="AU7" s="104"/>
      <c r="AV7" s="104"/>
      <c r="AW7" s="104"/>
      <c r="AX7" s="104"/>
      <c r="AY7" s="104"/>
      <c r="AZ7" s="104"/>
    </row>
    <row r="8" spans="1:52" ht="15.75" customHeight="1">
      <c r="A8" s="104"/>
      <c r="B8" s="119"/>
      <c r="C8" s="248" t="str">
        <f>$C$19</f>
        <v>Background and purpose</v>
      </c>
      <c r="D8" s="248"/>
      <c r="E8" s="248"/>
      <c r="F8" s="248"/>
      <c r="G8" s="248"/>
      <c r="H8" s="248"/>
      <c r="I8" s="248"/>
      <c r="J8" s="120"/>
      <c r="K8" s="120"/>
      <c r="L8" s="120"/>
      <c r="M8" s="121"/>
      <c r="N8" s="121"/>
      <c r="O8" s="121"/>
      <c r="P8" s="121"/>
      <c r="Q8" s="121"/>
      <c r="R8" s="121"/>
      <c r="S8" s="105"/>
      <c r="T8" s="104"/>
      <c r="U8" s="104"/>
      <c r="V8" s="104"/>
      <c r="W8" s="104"/>
      <c r="X8" s="104"/>
      <c r="Y8" s="104"/>
      <c r="Z8" s="104"/>
      <c r="AA8" s="104"/>
      <c r="AB8" s="104"/>
      <c r="AC8" s="104"/>
      <c r="AD8" s="104"/>
      <c r="AE8" s="104"/>
      <c r="AF8" s="104"/>
      <c r="AG8" s="104"/>
      <c r="AH8" s="104"/>
      <c r="AI8" s="104"/>
      <c r="AJ8" s="104"/>
      <c r="AK8" s="104"/>
      <c r="AL8" s="104"/>
      <c r="AM8" s="104"/>
      <c r="AN8" s="104"/>
      <c r="AO8" s="104"/>
      <c r="AP8" s="104"/>
      <c r="AQ8" s="104"/>
      <c r="AR8" s="104"/>
      <c r="AS8" s="104"/>
      <c r="AT8" s="104"/>
      <c r="AU8" s="104"/>
      <c r="AV8" s="104"/>
      <c r="AW8" s="104"/>
      <c r="AX8" s="104"/>
      <c r="AY8" s="104"/>
      <c r="AZ8" s="104"/>
    </row>
    <row r="9" spans="1:52" ht="15.75" customHeight="1">
      <c r="A9" s="104"/>
      <c r="B9" s="119"/>
      <c r="C9" s="248" t="str">
        <f>$C$26</f>
        <v>Step 1. Input energy data</v>
      </c>
      <c r="D9" s="248"/>
      <c r="E9" s="248"/>
      <c r="F9" s="248"/>
      <c r="G9" s="248"/>
      <c r="H9" s="248"/>
      <c r="I9" s="248"/>
      <c r="J9" s="120"/>
      <c r="K9" s="120"/>
      <c r="L9" s="120"/>
      <c r="M9" s="121"/>
      <c r="N9" s="121"/>
      <c r="O9" s="121"/>
      <c r="P9" s="121"/>
      <c r="Q9" s="121"/>
      <c r="R9" s="121"/>
      <c r="S9" s="105"/>
      <c r="T9" s="104"/>
      <c r="U9" s="104"/>
      <c r="V9" s="104"/>
      <c r="W9" s="104"/>
      <c r="X9" s="104"/>
      <c r="Y9" s="104"/>
      <c r="Z9" s="104"/>
      <c r="AA9" s="104"/>
      <c r="AB9" s="104"/>
      <c r="AC9" s="104"/>
      <c r="AD9" s="104"/>
      <c r="AE9" s="104"/>
      <c r="AF9" s="104"/>
      <c r="AG9" s="104"/>
      <c r="AH9" s="104"/>
      <c r="AI9" s="104"/>
      <c r="AJ9" s="104"/>
      <c r="AK9" s="104"/>
      <c r="AL9" s="104"/>
      <c r="AM9" s="104"/>
      <c r="AN9" s="104"/>
      <c r="AO9" s="104"/>
      <c r="AP9" s="104"/>
      <c r="AQ9" s="104"/>
      <c r="AR9" s="104"/>
      <c r="AS9" s="104"/>
      <c r="AT9" s="104"/>
      <c r="AU9" s="104"/>
      <c r="AV9" s="104"/>
      <c r="AW9" s="104"/>
      <c r="AX9" s="104"/>
      <c r="AY9" s="104"/>
      <c r="AZ9" s="104"/>
    </row>
    <row r="10" spans="1:52" ht="15.75" customHeight="1">
      <c r="A10" s="104"/>
      <c r="B10" s="119"/>
      <c r="C10" s="248" t="str">
        <f>$C$35</f>
        <v>Step 2. Input non-routine changes</v>
      </c>
      <c r="D10" s="248"/>
      <c r="E10" s="248"/>
      <c r="F10" s="248"/>
      <c r="G10" s="248"/>
      <c r="H10" s="248"/>
      <c r="I10" s="248"/>
      <c r="J10" s="120"/>
      <c r="K10" s="120"/>
      <c r="L10" s="120"/>
      <c r="M10" s="121"/>
      <c r="N10" s="121"/>
      <c r="O10" s="121"/>
      <c r="P10" s="121"/>
      <c r="Q10" s="121"/>
      <c r="R10" s="121"/>
      <c r="S10" s="105"/>
      <c r="T10" s="104"/>
      <c r="U10" s="104"/>
      <c r="V10" s="104"/>
      <c r="W10" s="104"/>
      <c r="X10" s="104"/>
      <c r="Y10" s="104"/>
      <c r="Z10" s="104"/>
      <c r="AA10" s="104"/>
      <c r="AB10" s="104"/>
      <c r="AC10" s="104"/>
      <c r="AD10" s="104"/>
      <c r="AE10" s="104"/>
      <c r="AF10" s="104"/>
      <c r="AG10" s="104"/>
      <c r="AH10" s="104"/>
      <c r="AI10" s="104"/>
      <c r="AJ10" s="104"/>
      <c r="AK10" s="104"/>
      <c r="AL10" s="104"/>
      <c r="AM10" s="104"/>
      <c r="AN10" s="104"/>
      <c r="AO10" s="104"/>
      <c r="AP10" s="104"/>
      <c r="AQ10" s="104"/>
      <c r="AR10" s="104"/>
      <c r="AS10" s="104"/>
      <c r="AT10" s="104"/>
      <c r="AU10" s="104"/>
      <c r="AV10" s="104"/>
      <c r="AW10" s="104"/>
      <c r="AX10" s="104"/>
      <c r="AY10" s="104"/>
      <c r="AZ10" s="104"/>
    </row>
    <row r="11" spans="1:52" ht="15.75" customHeight="1">
      <c r="A11" s="104"/>
      <c r="B11" s="119"/>
      <c r="C11" s="248" t="str">
        <f>$C$42</f>
        <v>Frequently Asked Questions</v>
      </c>
      <c r="D11" s="248"/>
      <c r="E11" s="248"/>
      <c r="F11" s="248"/>
      <c r="G11" s="248"/>
      <c r="H11" s="248"/>
      <c r="I11" s="248"/>
      <c r="J11" s="120"/>
      <c r="K11" s="120"/>
      <c r="L11" s="120"/>
      <c r="M11" s="121"/>
      <c r="N11" s="121"/>
      <c r="O11" s="121"/>
      <c r="P11" s="121"/>
      <c r="Q11"/>
      <c r="R11" s="121"/>
      <c r="S11" s="105"/>
      <c r="T11" s="104"/>
      <c r="U11" s="104"/>
      <c r="V11" s="104"/>
      <c r="W11" s="104"/>
      <c r="X11" s="104"/>
      <c r="Y11" s="104"/>
      <c r="Z11" s="104"/>
      <c r="AA11" s="104"/>
      <c r="AB11" s="104"/>
      <c r="AC11" s="104"/>
      <c r="AD11" s="104"/>
      <c r="AE11" s="104"/>
      <c r="AF11" s="104"/>
      <c r="AG11" s="104"/>
      <c r="AH11" s="104"/>
      <c r="AI11" s="104"/>
      <c r="AJ11" s="104"/>
      <c r="AK11" s="104"/>
      <c r="AL11" s="104"/>
      <c r="AM11" s="104"/>
      <c r="AN11" s="104"/>
      <c r="AO11" s="104"/>
      <c r="AP11" s="104"/>
      <c r="AQ11" s="104"/>
      <c r="AR11" s="104"/>
      <c r="AS11" s="104"/>
      <c r="AT11" s="104"/>
      <c r="AU11" s="104"/>
      <c r="AV11" s="104"/>
      <c r="AW11" s="104"/>
      <c r="AX11" s="104"/>
      <c r="AY11" s="104"/>
      <c r="AZ11" s="104"/>
    </row>
    <row r="12" spans="1:52" ht="15.75" customHeight="1">
      <c r="A12" s="104"/>
      <c r="B12" s="119"/>
      <c r="C12" s="248" t="str">
        <f>$C$51</f>
        <v>Definitions</v>
      </c>
      <c r="D12" s="248"/>
      <c r="E12" s="248"/>
      <c r="F12" s="248"/>
      <c r="G12" s="248"/>
      <c r="H12" s="248"/>
      <c r="I12" s="248"/>
      <c r="J12" s="122"/>
      <c r="K12" s="122"/>
      <c r="L12" s="122"/>
      <c r="M12" s="121"/>
      <c r="N12" s="121"/>
      <c r="O12" s="121"/>
      <c r="P12" s="121"/>
      <c r="Q12" s="121"/>
      <c r="R12" s="121"/>
      <c r="S12" s="105"/>
      <c r="T12" s="104"/>
      <c r="U12" s="104"/>
      <c r="V12" s="104"/>
      <c r="W12" s="104"/>
      <c r="X12" s="104"/>
      <c r="Y12" s="104"/>
      <c r="Z12" s="104"/>
      <c r="AA12" s="104"/>
      <c r="AB12" s="104"/>
      <c r="AC12" s="104"/>
      <c r="AD12" s="104"/>
      <c r="AE12" s="104"/>
      <c r="AF12" s="104"/>
      <c r="AG12" s="104"/>
      <c r="AH12" s="104"/>
      <c r="AI12" s="104"/>
      <c r="AJ12" s="104"/>
      <c r="AK12" s="104"/>
      <c r="AL12" s="104"/>
      <c r="AM12" s="104"/>
      <c r="AN12" s="104"/>
      <c r="AO12" s="104"/>
      <c r="AP12" s="104"/>
      <c r="AQ12" s="104"/>
      <c r="AR12" s="104"/>
      <c r="AS12" s="104"/>
      <c r="AT12" s="104"/>
      <c r="AU12" s="104"/>
      <c r="AV12" s="104"/>
      <c r="AW12" s="104"/>
      <c r="AX12" s="104"/>
      <c r="AY12" s="104"/>
      <c r="AZ12" s="104"/>
    </row>
    <row r="13" spans="1:52" ht="52.35" customHeight="1">
      <c r="A13" s="104"/>
      <c r="C13" s="221" t="s">
        <v>3</v>
      </c>
      <c r="D13" s="179"/>
      <c r="E13" s="179"/>
      <c r="F13" s="179"/>
      <c r="G13" s="123"/>
      <c r="H13" s="123"/>
      <c r="I13" s="123"/>
      <c r="J13" s="123"/>
      <c r="K13" s="123"/>
      <c r="L13" s="123"/>
      <c r="M13" s="123"/>
      <c r="N13" s="123"/>
      <c r="O13" s="124"/>
      <c r="P13" s="124"/>
      <c r="Q13" s="124"/>
      <c r="R13" s="125"/>
      <c r="S13" s="105"/>
      <c r="T13" s="104"/>
      <c r="U13" s="104"/>
      <c r="V13" s="104"/>
      <c r="W13" s="104"/>
      <c r="X13" s="104"/>
      <c r="Y13" s="104"/>
      <c r="Z13" s="104"/>
      <c r="AA13" s="104"/>
      <c r="AB13" s="104"/>
      <c r="AC13" s="104"/>
      <c r="AD13" s="104"/>
      <c r="AE13" s="104"/>
      <c r="AF13" s="104"/>
      <c r="AG13" s="104"/>
      <c r="AH13" s="104"/>
      <c r="AI13" s="104"/>
      <c r="AJ13" s="104"/>
      <c r="AK13" s="104"/>
      <c r="AL13" s="104"/>
      <c r="AM13" s="104"/>
      <c r="AN13" s="104"/>
      <c r="AO13" s="104"/>
      <c r="AP13" s="104"/>
      <c r="AQ13" s="104"/>
      <c r="AR13" s="104"/>
      <c r="AS13" s="104"/>
      <c r="AT13" s="104"/>
      <c r="AU13" s="104"/>
      <c r="AV13" s="104"/>
      <c r="AW13" s="104"/>
      <c r="AX13" s="104"/>
      <c r="AY13" s="104"/>
      <c r="AZ13" s="104"/>
    </row>
    <row r="14" spans="1:52" ht="206.85" customHeight="1">
      <c r="A14" s="104"/>
      <c r="B14" s="126"/>
      <c r="C14" s="127"/>
      <c r="D14" s="127"/>
      <c r="E14" s="127"/>
      <c r="F14" s="127"/>
      <c r="G14" s="127"/>
      <c r="H14" s="127"/>
      <c r="I14" s="127"/>
      <c r="J14" s="127"/>
      <c r="K14" s="127"/>
      <c r="L14" s="127"/>
      <c r="M14" s="128"/>
      <c r="N14" s="128"/>
      <c r="O14" s="128"/>
      <c r="P14" s="128"/>
      <c r="Q14" s="128"/>
      <c r="R14" s="128"/>
      <c r="S14" s="125"/>
      <c r="T14" s="104"/>
      <c r="U14" s="104"/>
      <c r="V14" s="104"/>
      <c r="W14" s="104"/>
      <c r="X14" s="104"/>
      <c r="Y14" s="104"/>
      <c r="Z14" s="104"/>
      <c r="AA14" s="104"/>
      <c r="AB14" s="104"/>
      <c r="AC14" s="104"/>
      <c r="AD14" s="104"/>
      <c r="AE14" s="104"/>
      <c r="AF14" s="104"/>
      <c r="AG14" s="104"/>
      <c r="AH14" s="104"/>
      <c r="AI14" s="104"/>
      <c r="AJ14" s="104"/>
      <c r="AK14" s="104"/>
      <c r="AL14" s="104"/>
      <c r="AM14" s="104"/>
      <c r="AN14" s="104"/>
      <c r="AO14" s="104"/>
      <c r="AP14" s="104"/>
      <c r="AQ14" s="104"/>
      <c r="AR14" s="104"/>
      <c r="AS14" s="104"/>
      <c r="AT14" s="104"/>
      <c r="AU14" s="104"/>
      <c r="AV14" s="104"/>
      <c r="AW14" s="104"/>
      <c r="AX14" s="104"/>
      <c r="AY14" s="104"/>
      <c r="AZ14" s="104"/>
    </row>
    <row r="15" spans="1:52" ht="15.75" customHeight="1">
      <c r="A15" s="104"/>
      <c r="C15" s="222"/>
      <c r="D15" s="222"/>
      <c r="E15" s="222"/>
      <c r="F15" s="222"/>
      <c r="G15" s="222"/>
      <c r="H15" s="222"/>
      <c r="I15" s="222"/>
      <c r="J15" s="222"/>
      <c r="K15" s="222"/>
      <c r="L15" s="222"/>
      <c r="M15" s="222"/>
      <c r="N15" s="222"/>
      <c r="O15" s="222"/>
      <c r="P15" s="222"/>
      <c r="Q15" s="222"/>
      <c r="R15" s="222"/>
      <c r="S15" s="105"/>
      <c r="T15" s="104"/>
      <c r="U15" s="104"/>
      <c r="V15" s="104"/>
      <c r="W15" s="104"/>
      <c r="X15" s="104"/>
      <c r="Y15" s="104"/>
      <c r="Z15" s="104"/>
      <c r="AA15" s="104"/>
      <c r="AB15" s="104"/>
      <c r="AC15" s="104"/>
      <c r="AD15" s="104"/>
      <c r="AE15" s="104"/>
      <c r="AF15" s="104"/>
      <c r="AG15" s="104"/>
      <c r="AH15" s="104"/>
      <c r="AI15" s="104"/>
      <c r="AJ15" s="104"/>
      <c r="AK15" s="104"/>
      <c r="AL15" s="104"/>
      <c r="AM15" s="104"/>
      <c r="AN15" s="104"/>
      <c r="AO15" s="104"/>
      <c r="AP15" s="104"/>
      <c r="AQ15" s="104"/>
      <c r="AR15" s="104"/>
      <c r="AS15" s="104"/>
      <c r="AT15" s="104"/>
      <c r="AU15" s="104"/>
      <c r="AV15" s="104"/>
      <c r="AW15" s="104"/>
      <c r="AX15" s="104"/>
      <c r="AY15" s="104"/>
      <c r="AZ15" s="104"/>
    </row>
    <row r="16" spans="1:52" ht="15.75" customHeight="1">
      <c r="A16" s="104"/>
      <c r="B16" s="105"/>
      <c r="C16" s="129"/>
      <c r="D16" s="129"/>
      <c r="E16" s="129"/>
      <c r="F16" s="129"/>
      <c r="G16" s="129"/>
      <c r="H16" s="129"/>
      <c r="I16" s="129"/>
      <c r="J16" s="129"/>
      <c r="K16" s="129"/>
      <c r="L16" s="129"/>
      <c r="M16" s="129"/>
      <c r="N16" s="129"/>
      <c r="O16" s="129"/>
      <c r="P16" s="129"/>
      <c r="Q16" s="129"/>
      <c r="R16" s="129"/>
      <c r="S16" s="105"/>
      <c r="T16" s="104"/>
      <c r="U16" s="104"/>
      <c r="V16" s="104"/>
      <c r="W16" s="104"/>
      <c r="X16" s="104"/>
      <c r="Y16" s="104"/>
      <c r="Z16" s="104"/>
      <c r="AA16" s="104"/>
      <c r="AB16" s="104"/>
      <c r="AC16" s="104"/>
      <c r="AD16" s="104"/>
      <c r="AE16" s="104"/>
      <c r="AF16" s="104"/>
      <c r="AG16" s="104"/>
      <c r="AH16" s="104"/>
      <c r="AI16" s="104"/>
      <c r="AJ16" s="104"/>
      <c r="AK16" s="104"/>
      <c r="AL16" s="104"/>
      <c r="AM16" s="104"/>
      <c r="AN16" s="104"/>
      <c r="AO16" s="104"/>
      <c r="AP16" s="104"/>
      <c r="AQ16" s="104"/>
      <c r="AR16" s="104"/>
      <c r="AS16" s="104"/>
      <c r="AT16" s="104"/>
      <c r="AU16" s="104"/>
      <c r="AV16" s="104"/>
      <c r="AW16" s="104"/>
      <c r="AX16" s="104"/>
      <c r="AY16" s="104"/>
      <c r="AZ16" s="104"/>
    </row>
    <row r="17" spans="1:52" ht="15.75" customHeight="1">
      <c r="A17" s="104"/>
      <c r="B17" s="104"/>
      <c r="C17" s="130"/>
      <c r="D17" s="130"/>
      <c r="E17" s="130"/>
      <c r="F17" s="130"/>
      <c r="G17" s="130"/>
      <c r="H17" s="130"/>
      <c r="I17" s="130"/>
      <c r="J17" s="130"/>
      <c r="K17" s="130"/>
      <c r="L17" s="130"/>
      <c r="M17" s="130"/>
      <c r="N17" s="130"/>
      <c r="O17" s="130"/>
      <c r="P17" s="130"/>
      <c r="Q17" s="130"/>
      <c r="R17" s="130"/>
      <c r="S17" s="104"/>
      <c r="T17" s="104"/>
      <c r="U17" s="104"/>
      <c r="V17" s="104"/>
      <c r="W17" s="104"/>
      <c r="X17" s="104"/>
      <c r="Y17" s="104"/>
      <c r="Z17" s="104"/>
      <c r="AA17" s="104"/>
      <c r="AB17" s="104"/>
      <c r="AC17" s="104"/>
      <c r="AD17" s="104"/>
      <c r="AE17" s="104"/>
      <c r="AF17" s="104"/>
      <c r="AG17" s="104"/>
      <c r="AH17" s="104"/>
      <c r="AI17" s="104"/>
      <c r="AJ17" s="104"/>
      <c r="AK17" s="104"/>
      <c r="AL17" s="104"/>
      <c r="AM17" s="104"/>
      <c r="AN17" s="104"/>
      <c r="AO17" s="104"/>
      <c r="AP17" s="104"/>
      <c r="AQ17" s="104"/>
      <c r="AR17" s="104"/>
      <c r="AS17" s="104"/>
      <c r="AT17" s="104"/>
      <c r="AU17" s="104"/>
      <c r="AV17" s="104"/>
      <c r="AW17" s="104"/>
      <c r="AX17" s="104"/>
      <c r="AY17" s="104"/>
      <c r="AZ17" s="104"/>
    </row>
    <row r="18" spans="1:52">
      <c r="A18" s="104"/>
      <c r="B18" s="129"/>
      <c r="C18" s="129"/>
      <c r="D18" s="129"/>
      <c r="E18" s="129"/>
      <c r="F18" s="129"/>
      <c r="G18" s="129"/>
      <c r="H18" s="129"/>
      <c r="I18" s="129"/>
      <c r="J18" s="129"/>
      <c r="K18" s="129"/>
      <c r="L18" s="129"/>
      <c r="M18" s="129"/>
      <c r="N18" s="129"/>
      <c r="O18" s="129"/>
      <c r="P18" s="129"/>
      <c r="Q18" s="129"/>
      <c r="R18" s="129"/>
      <c r="S18" s="105"/>
      <c r="T18" s="104"/>
      <c r="U18" s="104"/>
      <c r="V18" s="104"/>
      <c r="W18" s="104"/>
      <c r="X18" s="104"/>
      <c r="Y18" s="104"/>
      <c r="Z18" s="104"/>
      <c r="AA18" s="104"/>
      <c r="AB18" s="104"/>
      <c r="AC18" s="104"/>
      <c r="AD18" s="104"/>
      <c r="AE18" s="104"/>
      <c r="AF18" s="104"/>
      <c r="AG18" s="104"/>
      <c r="AH18" s="104"/>
      <c r="AI18" s="104"/>
      <c r="AJ18" s="104"/>
      <c r="AK18" s="104"/>
      <c r="AL18" s="104"/>
      <c r="AM18" s="104"/>
      <c r="AN18" s="104"/>
      <c r="AO18" s="104"/>
      <c r="AP18" s="104"/>
      <c r="AQ18" s="104"/>
      <c r="AR18" s="104"/>
      <c r="AS18" s="104"/>
      <c r="AT18" s="104"/>
      <c r="AU18" s="104"/>
      <c r="AV18" s="104"/>
      <c r="AW18" s="104"/>
      <c r="AX18" s="104"/>
      <c r="AY18" s="104"/>
      <c r="AZ18" s="104"/>
    </row>
    <row r="19" spans="1:52" ht="15.75" customHeight="1">
      <c r="A19" s="104"/>
      <c r="C19" s="249" t="s">
        <v>4</v>
      </c>
      <c r="D19" s="249"/>
      <c r="E19" s="249"/>
      <c r="F19" s="249"/>
      <c r="G19" s="249"/>
      <c r="H19" s="249"/>
      <c r="I19" s="249"/>
      <c r="J19" s="249"/>
      <c r="K19" s="249"/>
      <c r="L19" s="249"/>
      <c r="M19" s="249"/>
      <c r="N19" s="249"/>
      <c r="O19" s="249"/>
      <c r="P19" s="249"/>
      <c r="Q19" s="249"/>
      <c r="R19" s="125"/>
      <c r="S19" s="105"/>
      <c r="T19" s="104"/>
      <c r="U19" s="104"/>
      <c r="V19" s="104"/>
      <c r="W19" s="104"/>
      <c r="X19" s="104"/>
      <c r="Y19" s="104"/>
      <c r="Z19" s="104"/>
      <c r="AA19" s="104"/>
      <c r="AB19" s="104"/>
      <c r="AC19" s="104"/>
      <c r="AD19" s="104"/>
      <c r="AE19" s="104"/>
      <c r="AF19" s="104"/>
      <c r="AG19" s="104"/>
      <c r="AH19" s="104"/>
      <c r="AI19" s="104"/>
      <c r="AJ19" s="104"/>
      <c r="AK19" s="104"/>
      <c r="AL19" s="104"/>
      <c r="AM19" s="104"/>
      <c r="AN19" s="104"/>
      <c r="AO19" s="104"/>
      <c r="AP19" s="104"/>
      <c r="AQ19" s="104"/>
      <c r="AR19" s="104"/>
      <c r="AS19" s="104"/>
      <c r="AT19" s="104"/>
      <c r="AU19" s="104"/>
      <c r="AV19" s="104"/>
      <c r="AW19" s="104"/>
      <c r="AX19" s="104"/>
      <c r="AY19" s="104"/>
      <c r="AZ19" s="104"/>
    </row>
    <row r="20" spans="1:52" ht="15.75" customHeight="1">
      <c r="A20" s="104"/>
      <c r="C20" s="249"/>
      <c r="D20" s="249"/>
      <c r="E20" s="249"/>
      <c r="F20" s="249"/>
      <c r="G20" s="249"/>
      <c r="H20" s="249"/>
      <c r="I20" s="249"/>
      <c r="J20" s="249"/>
      <c r="K20" s="249"/>
      <c r="L20" s="249"/>
      <c r="M20" s="249"/>
      <c r="N20" s="249"/>
      <c r="O20" s="249"/>
      <c r="P20" s="249"/>
      <c r="Q20" s="249"/>
      <c r="R20" s="125"/>
      <c r="S20" s="105"/>
      <c r="T20" s="104"/>
      <c r="U20" s="104"/>
      <c r="V20" s="104"/>
      <c r="W20" s="104"/>
      <c r="X20" s="104"/>
      <c r="Y20" s="104"/>
      <c r="Z20" s="104"/>
      <c r="AA20" s="104"/>
      <c r="AB20" s="104"/>
      <c r="AC20" s="104"/>
      <c r="AD20" s="104"/>
      <c r="AE20" s="104"/>
      <c r="AF20" s="104"/>
      <c r="AG20" s="104"/>
      <c r="AH20" s="104"/>
      <c r="AI20" s="104"/>
      <c r="AJ20" s="104"/>
      <c r="AK20" s="104"/>
      <c r="AL20" s="104"/>
      <c r="AM20" s="104"/>
      <c r="AN20" s="104"/>
      <c r="AO20" s="104"/>
      <c r="AP20" s="104"/>
      <c r="AQ20" s="104"/>
      <c r="AR20" s="104"/>
      <c r="AS20" s="104"/>
      <c r="AT20" s="104"/>
      <c r="AU20" s="104"/>
      <c r="AV20" s="104"/>
      <c r="AW20" s="104"/>
      <c r="AX20" s="104"/>
      <c r="AY20" s="104"/>
      <c r="AZ20" s="104"/>
    </row>
    <row r="21" spans="1:52" ht="343.15" customHeight="1">
      <c r="A21" s="104"/>
      <c r="C21" s="246" t="s">
        <v>5</v>
      </c>
      <c r="D21" s="250"/>
      <c r="E21" s="250"/>
      <c r="F21" s="250"/>
      <c r="G21" s="250"/>
      <c r="H21" s="250"/>
      <c r="I21" s="250"/>
      <c r="J21" s="250"/>
      <c r="K21" s="250"/>
      <c r="L21" s="250"/>
      <c r="M21" s="250"/>
      <c r="N21" s="250"/>
      <c r="O21" s="250"/>
      <c r="P21" s="250"/>
      <c r="Q21" s="250"/>
      <c r="R21" s="250"/>
      <c r="S21" s="105"/>
      <c r="T21" s="104"/>
      <c r="U21" s="104"/>
      <c r="V21" s="104"/>
      <c r="W21" s="104"/>
      <c r="X21" s="104"/>
      <c r="Y21" s="104"/>
      <c r="Z21" s="104"/>
      <c r="AA21" s="104"/>
      <c r="AB21" s="104"/>
      <c r="AC21" s="104"/>
      <c r="AD21" s="104"/>
      <c r="AE21" s="104"/>
      <c r="AF21" s="104"/>
      <c r="AG21" s="104"/>
      <c r="AH21" s="104"/>
      <c r="AI21" s="104"/>
      <c r="AJ21" s="104"/>
      <c r="AK21" s="104"/>
      <c r="AL21" s="104"/>
      <c r="AM21" s="104"/>
      <c r="AN21" s="104"/>
      <c r="AO21" s="104"/>
      <c r="AP21" s="104"/>
      <c r="AQ21" s="104"/>
      <c r="AR21" s="104"/>
      <c r="AS21" s="104"/>
      <c r="AT21" s="104"/>
      <c r="AU21" s="104"/>
      <c r="AV21" s="104"/>
      <c r="AW21" s="104"/>
      <c r="AX21" s="104"/>
      <c r="AY21" s="104"/>
      <c r="AZ21" s="104"/>
    </row>
    <row r="22" spans="1:52" ht="15.75" customHeight="1">
      <c r="A22" s="104"/>
      <c r="C22" s="223"/>
      <c r="D22" s="223"/>
      <c r="E22" s="223"/>
      <c r="F22" s="223"/>
      <c r="G22" s="223"/>
      <c r="H22" s="223"/>
      <c r="I22" s="223"/>
      <c r="J22" s="223"/>
      <c r="K22" s="223"/>
      <c r="L22" s="223"/>
      <c r="M22" s="223"/>
      <c r="N22" s="223"/>
      <c r="O22" s="223"/>
      <c r="P22" s="223"/>
      <c r="Q22" s="223"/>
      <c r="R22" s="223"/>
      <c r="S22" s="105"/>
      <c r="T22" s="104"/>
      <c r="U22" s="104"/>
      <c r="V22" s="104"/>
      <c r="W22" s="104"/>
      <c r="X22" s="104"/>
      <c r="Y22" s="104"/>
      <c r="Z22" s="104"/>
      <c r="AA22" s="104"/>
      <c r="AB22" s="104"/>
      <c r="AC22" s="104"/>
      <c r="AD22" s="104"/>
      <c r="AE22" s="104"/>
      <c r="AF22" s="104"/>
      <c r="AG22" s="104"/>
      <c r="AH22" s="104"/>
      <c r="AI22" s="104"/>
      <c r="AJ22" s="104"/>
      <c r="AK22" s="104"/>
      <c r="AL22" s="104"/>
      <c r="AM22" s="104"/>
      <c r="AN22" s="104"/>
      <c r="AO22" s="104"/>
      <c r="AP22" s="104"/>
      <c r="AQ22" s="104"/>
      <c r="AR22" s="104"/>
      <c r="AS22" s="104"/>
      <c r="AT22" s="104"/>
      <c r="AU22" s="104"/>
      <c r="AV22" s="104"/>
      <c r="AW22" s="104"/>
      <c r="AX22" s="104"/>
      <c r="AY22" s="104"/>
      <c r="AZ22" s="104"/>
    </row>
    <row r="23" spans="1:52" ht="15.75" customHeight="1">
      <c r="A23" s="104"/>
      <c r="B23" s="105"/>
      <c r="C23" s="129"/>
      <c r="D23" s="129"/>
      <c r="E23" s="129"/>
      <c r="F23" s="129"/>
      <c r="G23" s="129"/>
      <c r="H23" s="129"/>
      <c r="I23" s="129"/>
      <c r="J23" s="129"/>
      <c r="K23" s="129"/>
      <c r="L23" s="129"/>
      <c r="M23" s="129"/>
      <c r="N23" s="129"/>
      <c r="O23" s="129"/>
      <c r="P23" s="129"/>
      <c r="Q23" s="129"/>
      <c r="R23" s="129"/>
      <c r="S23" s="105"/>
      <c r="T23" s="104"/>
      <c r="U23" s="104"/>
      <c r="V23" s="104"/>
      <c r="W23" s="104"/>
      <c r="X23" s="104"/>
      <c r="Y23" s="104"/>
      <c r="Z23" s="104"/>
      <c r="AA23" s="104"/>
      <c r="AB23" s="104"/>
      <c r="AC23" s="104"/>
      <c r="AD23" s="104"/>
      <c r="AE23" s="104"/>
      <c r="AF23" s="104"/>
      <c r="AG23" s="104"/>
      <c r="AH23" s="104"/>
      <c r="AI23" s="104"/>
      <c r="AJ23" s="104"/>
      <c r="AK23" s="104"/>
      <c r="AL23" s="104"/>
      <c r="AM23" s="104"/>
      <c r="AN23" s="104"/>
      <c r="AO23" s="104"/>
      <c r="AP23" s="104"/>
      <c r="AQ23" s="104"/>
      <c r="AR23" s="104"/>
      <c r="AS23" s="104"/>
      <c r="AT23" s="104"/>
      <c r="AU23" s="104"/>
      <c r="AV23" s="104"/>
      <c r="AW23" s="104"/>
      <c r="AX23" s="104"/>
      <c r="AY23" s="104"/>
      <c r="AZ23" s="104"/>
    </row>
    <row r="24" spans="1:52" ht="21" customHeight="1">
      <c r="A24" s="104"/>
      <c r="B24" s="130"/>
      <c r="C24" s="131"/>
      <c r="D24" s="132"/>
      <c r="E24" s="132"/>
      <c r="F24" s="132"/>
      <c r="G24" s="132"/>
      <c r="H24" s="132"/>
      <c r="I24" s="132"/>
      <c r="J24" s="132"/>
      <c r="K24" s="132"/>
      <c r="L24" s="132"/>
      <c r="M24" s="132"/>
      <c r="N24" s="132"/>
      <c r="O24" s="132"/>
      <c r="P24" s="132"/>
      <c r="Q24" s="132"/>
      <c r="R24" s="132"/>
      <c r="S24" s="104"/>
      <c r="T24" s="104"/>
      <c r="U24" s="104"/>
      <c r="V24" s="104"/>
      <c r="W24" s="104"/>
      <c r="X24" s="104"/>
      <c r="Y24" s="104"/>
      <c r="Z24" s="104"/>
      <c r="AA24" s="104"/>
      <c r="AB24" s="104"/>
      <c r="AC24" s="104"/>
      <c r="AD24" s="104"/>
      <c r="AE24" s="104"/>
      <c r="AF24" s="104"/>
      <c r="AG24" s="104"/>
      <c r="AH24" s="104"/>
      <c r="AI24" s="104"/>
      <c r="AJ24" s="104"/>
      <c r="AK24" s="104"/>
      <c r="AL24" s="104"/>
      <c r="AM24" s="104"/>
      <c r="AN24" s="104"/>
      <c r="AO24" s="104"/>
      <c r="AP24" s="104"/>
      <c r="AQ24" s="104"/>
      <c r="AR24" s="104"/>
      <c r="AS24" s="104"/>
      <c r="AT24" s="104"/>
      <c r="AU24" s="104"/>
      <c r="AV24" s="104"/>
      <c r="AW24" s="104"/>
      <c r="AX24" s="104"/>
      <c r="AY24" s="104"/>
      <c r="AZ24" s="104"/>
    </row>
    <row r="25" spans="1:52">
      <c r="A25" s="104"/>
      <c r="B25" s="129"/>
      <c r="C25" s="129"/>
      <c r="D25" s="129"/>
      <c r="E25" s="129"/>
      <c r="F25" s="129"/>
      <c r="G25" s="129"/>
      <c r="H25" s="129"/>
      <c r="I25" s="129"/>
      <c r="J25" s="129"/>
      <c r="K25" s="129"/>
      <c r="L25" s="129"/>
      <c r="M25" s="129"/>
      <c r="N25" s="129"/>
      <c r="O25" s="129"/>
      <c r="P25" s="129"/>
      <c r="Q25" s="129"/>
      <c r="R25" s="129"/>
      <c r="S25" s="105"/>
      <c r="T25" s="104"/>
      <c r="U25" s="104"/>
      <c r="V25" s="104"/>
      <c r="W25" s="104"/>
      <c r="X25" s="104"/>
      <c r="Y25" s="104"/>
      <c r="Z25" s="104"/>
      <c r="AA25" s="104"/>
      <c r="AB25" s="104"/>
      <c r="AC25" s="104"/>
      <c r="AD25" s="104"/>
      <c r="AE25" s="104"/>
      <c r="AF25" s="104"/>
      <c r="AG25" s="104"/>
      <c r="AH25" s="104"/>
      <c r="AI25" s="104"/>
      <c r="AJ25" s="104"/>
      <c r="AK25" s="104"/>
      <c r="AL25" s="104"/>
      <c r="AM25" s="104"/>
      <c r="AN25" s="104"/>
      <c r="AO25" s="104"/>
      <c r="AP25" s="104"/>
      <c r="AQ25" s="104"/>
      <c r="AR25" s="104"/>
      <c r="AS25" s="104"/>
      <c r="AT25" s="104"/>
      <c r="AU25" s="104"/>
      <c r="AV25" s="104"/>
      <c r="AW25" s="104"/>
      <c r="AX25" s="104"/>
      <c r="AY25" s="104"/>
      <c r="AZ25" s="104"/>
    </row>
    <row r="26" spans="1:52" ht="19.899999999999999">
      <c r="A26" s="104"/>
      <c r="B26" s="129"/>
      <c r="C26" s="243" t="s">
        <v>6</v>
      </c>
      <c r="D26" s="243"/>
      <c r="E26" s="243"/>
      <c r="F26" s="243"/>
      <c r="G26" s="243"/>
      <c r="H26" s="243"/>
      <c r="I26" s="243"/>
      <c r="J26" s="243"/>
      <c r="K26" s="243"/>
      <c r="L26" s="243"/>
      <c r="M26" s="243"/>
      <c r="N26" s="243"/>
      <c r="O26" s="243"/>
      <c r="P26" s="133"/>
      <c r="Q26" s="129"/>
      <c r="R26" s="129"/>
      <c r="S26" s="105"/>
      <c r="T26" s="104"/>
      <c r="U26" s="104"/>
      <c r="V26" s="104"/>
      <c r="W26" s="104"/>
      <c r="X26" s="104"/>
      <c r="Y26" s="104"/>
      <c r="Z26" s="104"/>
      <c r="AA26" s="104"/>
      <c r="AB26" s="104"/>
      <c r="AC26" s="104"/>
      <c r="AD26" s="104"/>
      <c r="AE26" s="104"/>
      <c r="AF26" s="104"/>
      <c r="AG26" s="104"/>
      <c r="AH26" s="104"/>
      <c r="AI26" s="104"/>
      <c r="AJ26" s="104"/>
      <c r="AK26" s="104"/>
      <c r="AL26" s="104"/>
      <c r="AM26" s="104"/>
      <c r="AN26" s="104"/>
      <c r="AO26" s="104"/>
      <c r="AP26" s="104"/>
      <c r="AQ26" s="104"/>
      <c r="AR26" s="104"/>
      <c r="AS26" s="104"/>
      <c r="AT26" s="104"/>
      <c r="AU26" s="104"/>
      <c r="AV26" s="104"/>
      <c r="AW26" s="104"/>
      <c r="AX26" s="104"/>
      <c r="AY26" s="104"/>
      <c r="AZ26" s="104"/>
    </row>
    <row r="27" spans="1:52">
      <c r="A27" s="104"/>
      <c r="B27" s="129"/>
      <c r="C27" s="129"/>
      <c r="D27" s="129"/>
      <c r="E27" s="129"/>
      <c r="F27" s="129"/>
      <c r="G27" s="129"/>
      <c r="H27" s="129"/>
      <c r="I27" s="129"/>
      <c r="J27" s="129"/>
      <c r="K27" s="129"/>
      <c r="L27" s="129"/>
      <c r="M27" s="129"/>
      <c r="N27" s="129"/>
      <c r="O27" s="129"/>
      <c r="P27" s="129"/>
      <c r="Q27" s="129"/>
      <c r="R27" s="129"/>
      <c r="S27" s="105"/>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row>
    <row r="28" spans="1:52" ht="108.6" customHeight="1">
      <c r="A28" s="104"/>
      <c r="B28" s="129"/>
      <c r="C28" s="246" t="s">
        <v>7</v>
      </c>
      <c r="D28" s="246"/>
      <c r="E28" s="246"/>
      <c r="F28" s="246"/>
      <c r="G28" s="246"/>
      <c r="H28" s="246"/>
      <c r="I28" s="246"/>
      <c r="J28" s="246"/>
      <c r="K28" s="246"/>
      <c r="L28" s="246"/>
      <c r="M28" s="246"/>
      <c r="N28" s="246"/>
      <c r="O28" s="246"/>
      <c r="P28" s="246"/>
      <c r="Q28" s="246"/>
      <c r="R28" s="246"/>
      <c r="S28" s="105"/>
      <c r="T28" s="104"/>
      <c r="U28" s="104"/>
      <c r="V28" s="104"/>
      <c r="W28" s="104"/>
      <c r="X28" s="104"/>
      <c r="Y28" s="104"/>
      <c r="Z28" s="104"/>
      <c r="AA28" s="104"/>
      <c r="AB28" s="104"/>
      <c r="AC28" s="104"/>
      <c r="AD28" s="104"/>
      <c r="AE28" s="104"/>
      <c r="AF28" s="104"/>
      <c r="AG28" s="104"/>
      <c r="AH28" s="104"/>
      <c r="AI28" s="104"/>
      <c r="AJ28" s="104"/>
      <c r="AK28" s="104"/>
      <c r="AL28" s="104"/>
      <c r="AM28" s="104"/>
      <c r="AN28" s="104"/>
      <c r="AO28" s="104"/>
      <c r="AP28" s="104"/>
      <c r="AQ28" s="104"/>
      <c r="AR28" s="104"/>
      <c r="AS28" s="104"/>
      <c r="AT28" s="104"/>
      <c r="AU28" s="104"/>
      <c r="AV28" s="104"/>
      <c r="AW28" s="104"/>
      <c r="AX28" s="104"/>
      <c r="AY28" s="104"/>
      <c r="AZ28" s="104"/>
    </row>
    <row r="29" spans="1:52" ht="34.9" customHeight="1">
      <c r="A29" s="104"/>
      <c r="B29" s="129"/>
      <c r="C29" s="252" t="s">
        <v>8</v>
      </c>
      <c r="D29" s="252"/>
      <c r="E29" s="252"/>
      <c r="F29" s="252"/>
      <c r="G29" s="252"/>
      <c r="H29" s="252"/>
      <c r="I29" s="252"/>
      <c r="J29" s="252"/>
      <c r="K29" s="252"/>
      <c r="L29" s="252"/>
      <c r="M29" s="252"/>
      <c r="N29" s="252"/>
      <c r="O29" s="252"/>
      <c r="P29" s="252"/>
      <c r="Q29" s="252"/>
      <c r="R29" s="252"/>
      <c r="S29" s="105"/>
      <c r="T29" s="104"/>
      <c r="U29" s="104"/>
      <c r="V29" s="104"/>
      <c r="W29" s="104"/>
      <c r="X29" s="104"/>
      <c r="Y29" s="104"/>
      <c r="Z29" s="104"/>
      <c r="AA29" s="104"/>
      <c r="AB29" s="104"/>
      <c r="AC29" s="104"/>
      <c r="AD29" s="104"/>
      <c r="AE29" s="104"/>
      <c r="AF29" s="104"/>
      <c r="AG29" s="104"/>
      <c r="AH29" s="104"/>
      <c r="AI29" s="104"/>
      <c r="AJ29" s="104"/>
      <c r="AK29" s="104"/>
      <c r="AL29" s="104"/>
      <c r="AM29" s="104"/>
      <c r="AN29" s="104"/>
      <c r="AO29" s="104"/>
      <c r="AP29" s="104"/>
      <c r="AQ29" s="104"/>
      <c r="AR29" s="104"/>
      <c r="AS29" s="104"/>
      <c r="AT29" s="104"/>
      <c r="AU29" s="104"/>
      <c r="AV29" s="104"/>
      <c r="AW29" s="104"/>
      <c r="AX29" s="104"/>
      <c r="AY29" s="104"/>
      <c r="AZ29" s="104"/>
    </row>
    <row r="30" spans="1:52" ht="310.5" customHeight="1">
      <c r="A30" s="104"/>
      <c r="B30" s="129"/>
      <c r="C30" s="253" t="s">
        <v>9</v>
      </c>
      <c r="D30" s="253"/>
      <c r="E30" s="253"/>
      <c r="F30" s="253"/>
      <c r="G30" s="253"/>
      <c r="H30" s="253"/>
      <c r="I30" s="253"/>
      <c r="J30" s="253"/>
      <c r="K30" s="253"/>
      <c r="L30" s="253"/>
      <c r="M30" s="253"/>
      <c r="N30" s="253"/>
      <c r="O30" s="253"/>
      <c r="P30" s="253"/>
      <c r="Q30" s="253"/>
      <c r="R30" s="253"/>
      <c r="S30" s="105"/>
      <c r="T30" s="104"/>
      <c r="U30" s="104"/>
      <c r="V30" s="104"/>
      <c r="W30" s="104"/>
      <c r="X30" s="104"/>
      <c r="Y30" s="104"/>
      <c r="Z30" s="104"/>
      <c r="AA30" s="104"/>
      <c r="AB30" s="104"/>
      <c r="AC30" s="104"/>
      <c r="AD30" s="104"/>
      <c r="AE30" s="104"/>
      <c r="AF30" s="104"/>
      <c r="AG30" s="104"/>
      <c r="AH30" s="104"/>
      <c r="AI30" s="104"/>
      <c r="AJ30" s="104"/>
      <c r="AK30" s="104"/>
      <c r="AL30" s="104"/>
      <c r="AM30" s="104"/>
      <c r="AN30" s="104"/>
      <c r="AO30" s="104"/>
      <c r="AP30" s="104"/>
      <c r="AQ30" s="104"/>
      <c r="AR30" s="104"/>
      <c r="AS30" s="104"/>
      <c r="AT30" s="104"/>
      <c r="AU30" s="104"/>
      <c r="AV30" s="104"/>
      <c r="AW30" s="104"/>
      <c r="AX30" s="104"/>
      <c r="AY30" s="104"/>
      <c r="AZ30" s="104"/>
    </row>
    <row r="31" spans="1:52" ht="16.5" customHeight="1">
      <c r="A31" s="104"/>
      <c r="B31" s="129"/>
      <c r="C31" s="224"/>
      <c r="D31" s="225"/>
      <c r="E31" s="225"/>
      <c r="F31" s="225"/>
      <c r="G31" s="225"/>
      <c r="H31" s="225"/>
      <c r="I31" s="225"/>
      <c r="J31" s="225"/>
      <c r="K31" s="225"/>
      <c r="L31" s="225"/>
      <c r="M31" s="224"/>
      <c r="N31" s="224"/>
      <c r="O31" s="224"/>
      <c r="P31" s="224"/>
      <c r="Q31" s="224"/>
      <c r="R31" s="224"/>
      <c r="S31" s="105"/>
      <c r="T31" s="104"/>
      <c r="U31" s="104"/>
      <c r="V31" s="104"/>
      <c r="W31" s="104"/>
      <c r="X31" s="104"/>
      <c r="Y31" s="104"/>
      <c r="Z31" s="104"/>
      <c r="AA31" s="104"/>
      <c r="AB31" s="104"/>
      <c r="AC31" s="104"/>
      <c r="AD31" s="104"/>
      <c r="AE31" s="104"/>
      <c r="AF31" s="104"/>
      <c r="AG31" s="104"/>
      <c r="AH31" s="104"/>
      <c r="AI31" s="104"/>
      <c r="AJ31" s="104"/>
      <c r="AK31" s="104"/>
      <c r="AL31" s="104"/>
      <c r="AM31" s="104"/>
      <c r="AN31" s="104"/>
      <c r="AO31" s="104"/>
      <c r="AP31" s="104"/>
      <c r="AQ31" s="104"/>
      <c r="AR31" s="104"/>
      <c r="AS31" s="104"/>
      <c r="AT31" s="104"/>
      <c r="AU31" s="104"/>
      <c r="AV31" s="104"/>
      <c r="AW31" s="104"/>
      <c r="AX31" s="104"/>
      <c r="AY31" s="104"/>
      <c r="AZ31" s="104"/>
    </row>
    <row r="32" spans="1:52" ht="21" customHeight="1">
      <c r="A32" s="104"/>
      <c r="B32" s="129"/>
      <c r="C32" s="134"/>
      <c r="D32" s="135"/>
      <c r="E32" s="135"/>
      <c r="F32" s="135"/>
      <c r="G32" s="135"/>
      <c r="H32" s="135"/>
      <c r="I32" s="135"/>
      <c r="J32" s="135"/>
      <c r="K32" s="135"/>
      <c r="L32" s="135"/>
      <c r="M32" s="135"/>
      <c r="N32" s="135"/>
      <c r="O32" s="135"/>
      <c r="P32" s="135"/>
      <c r="Q32" s="135"/>
      <c r="R32" s="135"/>
      <c r="S32" s="105"/>
      <c r="T32" s="104"/>
      <c r="U32" s="104"/>
      <c r="V32" s="104"/>
      <c r="W32" s="104"/>
      <c r="X32" s="104"/>
      <c r="Y32" s="104"/>
      <c r="Z32" s="104"/>
      <c r="AA32" s="104"/>
      <c r="AB32" s="104"/>
      <c r="AC32" s="104"/>
      <c r="AD32" s="104"/>
      <c r="AE32" s="104"/>
      <c r="AF32" s="104"/>
      <c r="AG32" s="104"/>
      <c r="AH32" s="104"/>
      <c r="AI32" s="104"/>
      <c r="AJ32" s="104"/>
      <c r="AK32" s="104"/>
      <c r="AL32" s="104"/>
      <c r="AM32" s="104"/>
      <c r="AN32" s="104"/>
      <c r="AO32" s="104"/>
      <c r="AP32" s="104"/>
      <c r="AQ32" s="104"/>
      <c r="AR32" s="104"/>
      <c r="AS32" s="104"/>
      <c r="AT32" s="104"/>
      <c r="AU32" s="104"/>
      <c r="AV32" s="104"/>
      <c r="AW32" s="104"/>
      <c r="AX32" s="104"/>
      <c r="AY32" s="104"/>
      <c r="AZ32" s="104"/>
    </row>
    <row r="33" spans="1:52" ht="15" customHeight="1">
      <c r="A33" s="104"/>
      <c r="B33" s="104"/>
      <c r="C33" s="104"/>
      <c r="D33" s="104"/>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c r="AC33" s="104"/>
      <c r="AD33" s="104"/>
      <c r="AE33" s="104"/>
      <c r="AF33" s="104"/>
      <c r="AG33" s="104"/>
      <c r="AH33" s="104"/>
      <c r="AI33" s="104"/>
      <c r="AJ33" s="104"/>
      <c r="AK33" s="104"/>
      <c r="AL33" s="104"/>
      <c r="AM33" s="104"/>
      <c r="AN33" s="104"/>
      <c r="AO33" s="104"/>
      <c r="AP33" s="104"/>
      <c r="AQ33" s="104"/>
      <c r="AR33" s="104"/>
      <c r="AS33" s="104"/>
      <c r="AT33" s="104"/>
      <c r="AU33" s="104"/>
      <c r="AV33" s="104"/>
      <c r="AW33" s="104"/>
      <c r="AX33" s="104"/>
      <c r="AY33" s="104"/>
      <c r="AZ33" s="104"/>
    </row>
    <row r="34" spans="1:52">
      <c r="A34" s="104"/>
      <c r="B34" s="105"/>
      <c r="C34" s="129"/>
      <c r="D34" s="129"/>
      <c r="E34" s="129"/>
      <c r="F34" s="129"/>
      <c r="G34" s="129"/>
      <c r="H34" s="129"/>
      <c r="I34" s="129"/>
      <c r="J34" s="129"/>
      <c r="K34" s="129"/>
      <c r="L34" s="129"/>
      <c r="M34" s="129"/>
      <c r="N34" s="129"/>
      <c r="O34" s="129"/>
      <c r="P34" s="129"/>
      <c r="Q34" s="129"/>
      <c r="R34" s="129"/>
      <c r="S34" s="105"/>
      <c r="T34" s="104"/>
      <c r="U34" s="104"/>
      <c r="V34" s="104"/>
      <c r="W34" s="104"/>
      <c r="X34" s="104"/>
      <c r="Y34" s="104"/>
      <c r="Z34" s="104"/>
      <c r="AA34" s="104"/>
      <c r="AB34" s="104"/>
      <c r="AC34" s="104"/>
      <c r="AD34" s="104"/>
      <c r="AE34" s="104"/>
      <c r="AF34" s="104"/>
      <c r="AG34" s="104"/>
      <c r="AH34" s="104"/>
      <c r="AI34" s="104"/>
      <c r="AJ34" s="104"/>
      <c r="AK34" s="104"/>
      <c r="AL34" s="104"/>
      <c r="AM34" s="104"/>
      <c r="AN34" s="104"/>
      <c r="AO34" s="104"/>
      <c r="AP34" s="104"/>
      <c r="AQ34" s="104"/>
      <c r="AR34" s="104"/>
      <c r="AS34" s="104"/>
      <c r="AT34" s="104"/>
      <c r="AU34" s="104"/>
      <c r="AV34" s="104"/>
      <c r="AW34" s="104"/>
      <c r="AX34" s="104"/>
      <c r="AY34" s="104"/>
      <c r="AZ34" s="104"/>
    </row>
    <row r="35" spans="1:52" ht="30" customHeight="1">
      <c r="A35" s="104"/>
      <c r="B35" s="105"/>
      <c r="C35" s="254" t="s">
        <v>10</v>
      </c>
      <c r="D35" s="254"/>
      <c r="E35" s="254"/>
      <c r="F35" s="254"/>
      <c r="G35" s="254"/>
      <c r="H35" s="254"/>
      <c r="I35" s="254"/>
      <c r="J35" s="254"/>
      <c r="K35" s="254"/>
      <c r="L35" s="254"/>
      <c r="M35" s="254"/>
      <c r="N35" s="254"/>
      <c r="O35" s="254"/>
      <c r="P35" s="129"/>
      <c r="Q35" s="129"/>
      <c r="R35" s="129"/>
      <c r="S35" s="105"/>
      <c r="T35" s="104"/>
      <c r="U35" s="104"/>
      <c r="V35" s="104"/>
      <c r="W35" s="104"/>
      <c r="X35" s="104"/>
      <c r="Y35" s="104"/>
      <c r="Z35" s="104"/>
      <c r="AA35" s="104"/>
      <c r="AB35" s="104"/>
      <c r="AC35" s="104"/>
      <c r="AD35" s="104"/>
      <c r="AE35" s="104"/>
      <c r="AF35" s="104"/>
      <c r="AG35" s="104"/>
      <c r="AH35" s="104"/>
      <c r="AI35" s="104"/>
      <c r="AJ35" s="104"/>
      <c r="AK35" s="104"/>
      <c r="AL35" s="104"/>
      <c r="AM35" s="104"/>
      <c r="AN35" s="104"/>
      <c r="AO35" s="104"/>
      <c r="AP35" s="104"/>
      <c r="AQ35" s="104"/>
      <c r="AR35" s="104"/>
      <c r="AS35" s="104"/>
      <c r="AT35" s="104"/>
      <c r="AU35" s="104"/>
      <c r="AV35" s="104"/>
      <c r="AW35" s="104"/>
      <c r="AX35" s="104"/>
      <c r="AY35" s="104"/>
      <c r="AZ35" s="104"/>
    </row>
    <row r="36" spans="1:52" ht="159.6" customHeight="1">
      <c r="A36" s="104"/>
      <c r="B36" s="105"/>
      <c r="C36" s="246" t="s">
        <v>11</v>
      </c>
      <c r="D36" s="253"/>
      <c r="E36" s="253"/>
      <c r="F36" s="253"/>
      <c r="G36" s="253"/>
      <c r="H36" s="253"/>
      <c r="I36" s="253"/>
      <c r="J36" s="253"/>
      <c r="K36" s="253"/>
      <c r="L36" s="253"/>
      <c r="M36" s="253"/>
      <c r="N36" s="253"/>
      <c r="O36" s="253"/>
      <c r="P36" s="253"/>
      <c r="Q36" s="253"/>
      <c r="R36" s="253"/>
      <c r="S36" s="105"/>
      <c r="T36" s="104"/>
      <c r="U36" s="104"/>
      <c r="V36" s="104"/>
      <c r="W36" s="104"/>
      <c r="X36" s="104"/>
      <c r="Y36" s="104"/>
      <c r="Z36" s="104"/>
      <c r="AA36" s="104"/>
      <c r="AB36" s="104"/>
      <c r="AC36" s="104"/>
      <c r="AD36" s="104"/>
      <c r="AE36" s="104"/>
      <c r="AF36" s="104"/>
      <c r="AG36" s="104"/>
      <c r="AH36" s="104"/>
      <c r="AI36" s="104"/>
      <c r="AJ36" s="104"/>
      <c r="AK36" s="104"/>
      <c r="AL36" s="104"/>
      <c r="AM36" s="104"/>
      <c r="AN36" s="104"/>
      <c r="AO36" s="104"/>
      <c r="AP36" s="104"/>
      <c r="AQ36" s="104"/>
      <c r="AR36" s="104"/>
      <c r="AS36" s="104"/>
      <c r="AT36" s="104"/>
      <c r="AU36" s="104"/>
      <c r="AV36" s="104"/>
      <c r="AW36" s="104"/>
      <c r="AX36" s="104"/>
      <c r="AY36" s="104"/>
      <c r="AZ36" s="104"/>
    </row>
    <row r="37" spans="1:52" ht="186.6" customHeight="1">
      <c r="A37" s="104"/>
      <c r="B37" s="105"/>
      <c r="C37" s="253" t="s">
        <v>12</v>
      </c>
      <c r="D37" s="253"/>
      <c r="E37" s="253"/>
      <c r="F37" s="253"/>
      <c r="G37" s="253"/>
      <c r="H37" s="253"/>
      <c r="I37" s="253"/>
      <c r="J37" s="253"/>
      <c r="K37" s="253"/>
      <c r="L37" s="253"/>
      <c r="M37" s="253"/>
      <c r="N37" s="253"/>
      <c r="O37" s="253"/>
      <c r="P37" s="253"/>
      <c r="Q37" s="253"/>
      <c r="R37" s="253"/>
      <c r="S37" s="105"/>
      <c r="T37" s="104"/>
      <c r="U37" s="104"/>
      <c r="V37" s="104"/>
      <c r="W37" s="104"/>
      <c r="X37" s="104"/>
      <c r="Y37" s="104"/>
      <c r="Z37" s="104"/>
      <c r="AA37" s="104"/>
      <c r="AB37" s="104"/>
      <c r="AC37" s="104"/>
      <c r="AD37" s="104"/>
      <c r="AE37" s="104"/>
      <c r="AF37" s="104"/>
      <c r="AG37" s="104"/>
      <c r="AH37" s="104"/>
      <c r="AI37" s="104"/>
      <c r="AJ37" s="104"/>
      <c r="AK37" s="104"/>
      <c r="AL37" s="104"/>
      <c r="AM37" s="104"/>
      <c r="AN37" s="104"/>
      <c r="AO37" s="104"/>
      <c r="AP37" s="104"/>
      <c r="AQ37" s="104"/>
      <c r="AR37" s="104"/>
      <c r="AS37" s="104"/>
      <c r="AT37" s="104"/>
      <c r="AU37" s="104"/>
      <c r="AV37" s="104"/>
      <c r="AW37" s="104"/>
      <c r="AX37" s="104"/>
      <c r="AY37" s="104"/>
      <c r="AZ37" s="104"/>
    </row>
    <row r="38" spans="1:52" ht="117.6" customHeight="1">
      <c r="A38" s="104"/>
      <c r="B38" s="105"/>
      <c r="C38" s="253" t="s">
        <v>13</v>
      </c>
      <c r="D38" s="253"/>
      <c r="E38" s="253"/>
      <c r="F38" s="253"/>
      <c r="G38" s="253"/>
      <c r="H38" s="253"/>
      <c r="I38" s="253"/>
      <c r="J38" s="253"/>
      <c r="K38" s="253"/>
      <c r="L38" s="253"/>
      <c r="M38" s="253"/>
      <c r="N38" s="253"/>
      <c r="O38" s="253"/>
      <c r="P38" s="253"/>
      <c r="Q38" s="253"/>
      <c r="R38" s="253"/>
      <c r="S38" s="105"/>
      <c r="T38" s="104"/>
      <c r="U38" s="104"/>
      <c r="V38" s="104"/>
      <c r="W38" s="104"/>
      <c r="X38" s="104"/>
      <c r="Y38" s="104"/>
      <c r="Z38" s="104"/>
      <c r="AA38" s="104"/>
      <c r="AB38" s="104"/>
      <c r="AC38" s="104"/>
      <c r="AD38" s="104"/>
      <c r="AE38" s="104"/>
      <c r="AF38" s="104"/>
      <c r="AG38" s="104"/>
      <c r="AH38" s="104"/>
      <c r="AI38" s="104"/>
      <c r="AJ38" s="104"/>
      <c r="AK38" s="104"/>
      <c r="AL38" s="104"/>
      <c r="AM38" s="104"/>
      <c r="AN38" s="104"/>
      <c r="AO38" s="104"/>
      <c r="AP38" s="104"/>
      <c r="AQ38" s="104"/>
      <c r="AR38" s="104"/>
      <c r="AS38" s="104"/>
      <c r="AT38" s="104"/>
      <c r="AU38" s="104"/>
      <c r="AV38" s="104"/>
      <c r="AW38" s="104"/>
      <c r="AX38" s="104"/>
      <c r="AY38" s="104"/>
      <c r="AZ38" s="104"/>
    </row>
    <row r="39" spans="1:52">
      <c r="A39" s="104"/>
      <c r="B39" s="105"/>
      <c r="C39" s="224"/>
      <c r="D39" s="225"/>
      <c r="E39" s="225"/>
      <c r="F39" s="225"/>
      <c r="G39" s="225"/>
      <c r="H39" s="225"/>
      <c r="I39" s="225"/>
      <c r="J39" s="225"/>
      <c r="K39" s="225"/>
      <c r="L39" s="225"/>
      <c r="M39" s="224"/>
      <c r="N39" s="224"/>
      <c r="O39" s="224"/>
      <c r="P39" s="224"/>
      <c r="Q39" s="224"/>
      <c r="R39" s="224"/>
      <c r="S39" s="105"/>
      <c r="T39" s="104"/>
      <c r="U39" s="104"/>
      <c r="V39" s="104"/>
      <c r="W39" s="104"/>
      <c r="X39" s="104"/>
      <c r="Y39" s="104"/>
      <c r="Z39" s="104"/>
      <c r="AA39" s="104"/>
      <c r="AB39" s="104"/>
      <c r="AC39" s="104"/>
      <c r="AD39" s="104"/>
      <c r="AE39" s="104"/>
      <c r="AF39" s="104"/>
      <c r="AG39" s="104"/>
      <c r="AH39" s="104"/>
      <c r="AI39" s="104"/>
      <c r="AJ39" s="104"/>
      <c r="AK39" s="104"/>
      <c r="AL39" s="104"/>
      <c r="AM39" s="104"/>
      <c r="AN39" s="104"/>
      <c r="AO39" s="104"/>
      <c r="AP39" s="104"/>
      <c r="AQ39" s="104"/>
      <c r="AR39" s="104"/>
      <c r="AS39" s="104"/>
      <c r="AT39" s="104"/>
      <c r="AU39" s="104"/>
      <c r="AV39" s="104"/>
      <c r="AW39" s="104"/>
      <c r="AX39" s="104"/>
      <c r="AY39" s="104"/>
      <c r="AZ39" s="104"/>
    </row>
    <row r="40" spans="1:52">
      <c r="A40" s="104"/>
      <c r="B40" s="105"/>
      <c r="C40" s="129"/>
      <c r="D40" s="129"/>
      <c r="E40" s="129"/>
      <c r="F40" s="129"/>
      <c r="G40" s="129"/>
      <c r="H40" s="129"/>
      <c r="I40" s="129"/>
      <c r="J40" s="129"/>
      <c r="K40" s="129"/>
      <c r="L40" s="129"/>
      <c r="M40" s="129"/>
      <c r="N40" s="129"/>
      <c r="O40" s="129"/>
      <c r="P40" s="129"/>
      <c r="Q40" s="129"/>
      <c r="R40" s="129"/>
      <c r="S40" s="105"/>
      <c r="T40" s="104"/>
      <c r="U40" s="104"/>
      <c r="V40" s="104"/>
      <c r="W40" s="104"/>
      <c r="X40" s="104"/>
      <c r="Y40" s="104"/>
      <c r="Z40" s="104"/>
      <c r="AA40" s="104"/>
      <c r="AB40" s="104"/>
      <c r="AC40" s="104"/>
      <c r="AD40" s="104"/>
      <c r="AE40" s="104"/>
      <c r="AF40" s="104"/>
      <c r="AG40" s="104"/>
      <c r="AH40" s="104"/>
      <c r="AI40" s="104"/>
      <c r="AJ40" s="104"/>
      <c r="AK40" s="104"/>
      <c r="AL40" s="104"/>
      <c r="AM40" s="104"/>
      <c r="AN40" s="104"/>
      <c r="AO40" s="104"/>
      <c r="AP40" s="104"/>
      <c r="AQ40" s="104"/>
      <c r="AR40" s="104"/>
      <c r="AS40" s="104"/>
      <c r="AT40" s="104"/>
      <c r="AU40" s="104"/>
      <c r="AV40" s="104"/>
      <c r="AW40" s="104"/>
      <c r="AX40" s="104"/>
      <c r="AY40" s="104"/>
      <c r="AZ40" s="104"/>
    </row>
    <row r="41" spans="1:52" ht="15" customHeight="1">
      <c r="A41" s="104"/>
      <c r="B41" s="104"/>
      <c r="C41" s="104"/>
      <c r="D41" s="104"/>
      <c r="E41" s="104"/>
      <c r="F41" s="104"/>
      <c r="G41" s="104"/>
      <c r="H41" s="104"/>
      <c r="I41" s="104"/>
      <c r="J41" s="104"/>
      <c r="K41" s="104"/>
      <c r="L41" s="104"/>
      <c r="M41" s="104"/>
      <c r="N41" s="104"/>
      <c r="O41" s="104"/>
      <c r="P41" s="104"/>
      <c r="Q41" s="104"/>
      <c r="R41" s="104"/>
      <c r="S41" s="104"/>
      <c r="T41" s="104"/>
      <c r="U41" s="104"/>
      <c r="V41" s="104"/>
      <c r="W41" s="104"/>
      <c r="X41" s="104"/>
      <c r="Y41" s="104"/>
      <c r="Z41" s="104"/>
      <c r="AA41" s="104"/>
      <c r="AB41" s="104"/>
      <c r="AC41" s="104"/>
      <c r="AD41" s="104"/>
      <c r="AE41" s="104"/>
      <c r="AF41" s="104"/>
      <c r="AG41" s="104"/>
      <c r="AH41" s="104"/>
      <c r="AI41" s="104"/>
      <c r="AJ41" s="104"/>
      <c r="AK41" s="104"/>
      <c r="AL41" s="104"/>
      <c r="AM41" s="104"/>
      <c r="AN41" s="104"/>
      <c r="AO41" s="104"/>
      <c r="AP41" s="104"/>
      <c r="AQ41" s="104"/>
      <c r="AR41" s="104"/>
      <c r="AS41" s="104"/>
      <c r="AT41" s="104"/>
      <c r="AU41" s="104"/>
      <c r="AV41" s="104"/>
      <c r="AW41" s="104"/>
      <c r="AX41" s="104"/>
      <c r="AY41" s="104"/>
      <c r="AZ41" s="104"/>
    </row>
    <row r="42" spans="1:52" ht="15.75" customHeight="1">
      <c r="A42" s="104"/>
      <c r="C42" s="255" t="s">
        <v>14</v>
      </c>
      <c r="D42" s="249"/>
      <c r="E42" s="249"/>
      <c r="F42" s="249"/>
      <c r="G42" s="249"/>
      <c r="H42" s="249"/>
      <c r="I42" s="249"/>
      <c r="J42" s="249"/>
      <c r="K42" s="249"/>
      <c r="L42" s="249"/>
      <c r="M42" s="249"/>
      <c r="N42" s="249"/>
      <c r="O42" s="249"/>
      <c r="P42" s="249"/>
      <c r="Q42" s="249"/>
      <c r="R42" s="125"/>
      <c r="S42" s="105"/>
      <c r="T42" s="104"/>
      <c r="U42" s="104"/>
      <c r="V42" s="104"/>
      <c r="W42" s="104"/>
      <c r="X42" s="104"/>
      <c r="Y42" s="104"/>
      <c r="Z42" s="104"/>
      <c r="AA42" s="104"/>
      <c r="AB42" s="104"/>
      <c r="AC42" s="104"/>
      <c r="AD42" s="104"/>
      <c r="AE42" s="104"/>
      <c r="AF42" s="104"/>
      <c r="AG42" s="104"/>
      <c r="AH42" s="104"/>
      <c r="AI42" s="104"/>
      <c r="AJ42" s="104"/>
      <c r="AK42" s="104"/>
      <c r="AL42" s="104"/>
      <c r="AM42" s="104"/>
      <c r="AN42" s="104"/>
      <c r="AO42" s="104"/>
      <c r="AP42" s="104"/>
      <c r="AQ42" s="104"/>
      <c r="AR42" s="104"/>
      <c r="AS42" s="104"/>
      <c r="AT42" s="104"/>
      <c r="AU42" s="104"/>
      <c r="AV42" s="104"/>
      <c r="AW42" s="104"/>
      <c r="AX42" s="104"/>
      <c r="AY42" s="104"/>
      <c r="AZ42" s="104"/>
    </row>
    <row r="43" spans="1:52" ht="26.25" customHeight="1">
      <c r="A43" s="104"/>
      <c r="C43" s="249"/>
      <c r="D43" s="249"/>
      <c r="E43" s="249"/>
      <c r="F43" s="249"/>
      <c r="G43" s="249"/>
      <c r="H43" s="249"/>
      <c r="I43" s="249"/>
      <c r="J43" s="249"/>
      <c r="K43" s="249"/>
      <c r="L43" s="249"/>
      <c r="M43" s="249"/>
      <c r="N43" s="249"/>
      <c r="O43" s="249"/>
      <c r="P43" s="249"/>
      <c r="Q43" s="249"/>
      <c r="R43" s="97"/>
      <c r="T43" s="104"/>
      <c r="U43" s="104"/>
      <c r="V43" s="104"/>
      <c r="W43" s="104"/>
      <c r="X43" s="104"/>
      <c r="Y43" s="104"/>
      <c r="Z43" s="104"/>
      <c r="AA43" s="104"/>
      <c r="AB43" s="104"/>
      <c r="AC43" s="104"/>
      <c r="AD43" s="104"/>
      <c r="AE43" s="104"/>
      <c r="AF43" s="104"/>
      <c r="AG43" s="104"/>
      <c r="AH43" s="104"/>
      <c r="AI43" s="104"/>
      <c r="AJ43" s="104"/>
      <c r="AK43" s="104"/>
      <c r="AL43" s="104"/>
      <c r="AM43" s="104"/>
      <c r="AN43" s="104"/>
      <c r="AO43" s="104"/>
      <c r="AP43" s="104"/>
      <c r="AQ43" s="104"/>
      <c r="AR43" s="104"/>
      <c r="AS43" s="104"/>
      <c r="AT43" s="104"/>
      <c r="AU43" s="104"/>
      <c r="AV43" s="104"/>
      <c r="AW43" s="104"/>
      <c r="AX43" s="104"/>
      <c r="AY43" s="104"/>
      <c r="AZ43" s="104"/>
    </row>
    <row r="44" spans="1:52" ht="242.25" customHeight="1">
      <c r="A44" s="104"/>
      <c r="C44" s="246" t="s">
        <v>15</v>
      </c>
      <c r="D44" s="246"/>
      <c r="E44" s="246"/>
      <c r="F44" s="246"/>
      <c r="G44" s="246"/>
      <c r="H44" s="246"/>
      <c r="I44" s="246"/>
      <c r="J44" s="246"/>
      <c r="K44" s="246"/>
      <c r="L44" s="246"/>
      <c r="M44" s="246"/>
      <c r="N44" s="246"/>
      <c r="O44" s="246"/>
      <c r="P44" s="246"/>
      <c r="Q44" s="246"/>
      <c r="R44" s="246"/>
      <c r="T44" s="104"/>
      <c r="U44" s="104"/>
      <c r="V44" s="104"/>
      <c r="W44" s="104"/>
      <c r="X44" s="104"/>
      <c r="Y44" s="104"/>
      <c r="Z44" s="104"/>
      <c r="AA44" s="104"/>
      <c r="AB44" s="104"/>
      <c r="AC44" s="104"/>
      <c r="AD44" s="104"/>
      <c r="AE44" s="104"/>
      <c r="AF44" s="104"/>
      <c r="AG44" s="104"/>
      <c r="AH44" s="104"/>
      <c r="AI44" s="104"/>
      <c r="AJ44" s="104"/>
      <c r="AK44" s="104"/>
      <c r="AL44" s="104"/>
      <c r="AM44" s="104"/>
      <c r="AN44" s="104"/>
      <c r="AO44" s="104"/>
      <c r="AP44" s="104"/>
      <c r="AQ44" s="104"/>
      <c r="AR44" s="104"/>
      <c r="AS44" s="104"/>
      <c r="AT44" s="104"/>
      <c r="AU44" s="104"/>
      <c r="AV44" s="104"/>
      <c r="AW44" s="104"/>
      <c r="AX44" s="104"/>
      <c r="AY44" s="104"/>
      <c r="AZ44" s="104"/>
    </row>
    <row r="45" spans="1:52" ht="238.7" customHeight="1">
      <c r="A45" s="104"/>
      <c r="C45" s="246" t="s">
        <v>16</v>
      </c>
      <c r="D45" s="246"/>
      <c r="E45" s="246"/>
      <c r="F45" s="246"/>
      <c r="G45" s="246"/>
      <c r="H45" s="246"/>
      <c r="I45" s="246"/>
      <c r="J45" s="246"/>
      <c r="K45" s="246"/>
      <c r="L45" s="246"/>
      <c r="M45" s="246"/>
      <c r="N45" s="246"/>
      <c r="O45" s="246"/>
      <c r="P45" s="246"/>
      <c r="Q45" s="246"/>
      <c r="R45" s="246"/>
      <c r="T45" s="104"/>
      <c r="U45" s="104"/>
      <c r="V45" s="104"/>
      <c r="W45" s="104"/>
      <c r="X45" s="104"/>
      <c r="Y45" s="104"/>
      <c r="Z45" s="104"/>
      <c r="AA45" s="104"/>
      <c r="AB45" s="104"/>
      <c r="AC45" s="104"/>
      <c r="AD45" s="104"/>
      <c r="AE45" s="104"/>
      <c r="AF45" s="104"/>
      <c r="AG45" s="104"/>
      <c r="AH45" s="104"/>
      <c r="AI45" s="104"/>
      <c r="AJ45" s="104"/>
      <c r="AK45" s="104"/>
      <c r="AL45" s="104"/>
      <c r="AM45" s="104"/>
      <c r="AN45" s="104"/>
      <c r="AO45" s="104"/>
      <c r="AP45" s="104"/>
      <c r="AQ45" s="104"/>
      <c r="AR45" s="104"/>
      <c r="AS45" s="104"/>
      <c r="AT45" s="104"/>
      <c r="AU45" s="104"/>
      <c r="AV45" s="104"/>
      <c r="AW45" s="104"/>
      <c r="AX45" s="104"/>
      <c r="AY45" s="104"/>
      <c r="AZ45" s="104"/>
    </row>
    <row r="46" spans="1:52" ht="206.1" customHeight="1">
      <c r="A46" s="104"/>
      <c r="C46" s="253" t="s">
        <v>17</v>
      </c>
      <c r="D46" s="246"/>
      <c r="E46" s="246"/>
      <c r="F46" s="246"/>
      <c r="G46" s="246"/>
      <c r="H46" s="246"/>
      <c r="I46" s="246"/>
      <c r="J46" s="246"/>
      <c r="K46" s="246"/>
      <c r="L46" s="246"/>
      <c r="M46" s="246"/>
      <c r="N46" s="246"/>
      <c r="O46" s="246"/>
      <c r="P46" s="246"/>
      <c r="Q46" s="246"/>
      <c r="R46" s="246"/>
      <c r="T46" s="104"/>
      <c r="U46" s="104"/>
      <c r="V46" s="104"/>
      <c r="W46" s="104"/>
      <c r="X46" s="104"/>
      <c r="Y46" s="104"/>
      <c r="Z46" s="104"/>
      <c r="AA46" s="104"/>
      <c r="AB46" s="104"/>
      <c r="AC46" s="104"/>
      <c r="AD46" s="104"/>
      <c r="AE46" s="104"/>
      <c r="AF46" s="104"/>
      <c r="AG46" s="104"/>
      <c r="AH46" s="104"/>
      <c r="AI46" s="104"/>
      <c r="AJ46" s="104"/>
      <c r="AK46" s="104"/>
      <c r="AL46" s="104"/>
      <c r="AM46" s="104"/>
      <c r="AN46" s="104"/>
      <c r="AO46" s="104"/>
      <c r="AP46" s="104"/>
      <c r="AQ46" s="104"/>
      <c r="AR46" s="104"/>
      <c r="AS46" s="104"/>
      <c r="AT46" s="104"/>
      <c r="AU46" s="104"/>
      <c r="AV46" s="104"/>
      <c r="AW46" s="104"/>
      <c r="AX46" s="104"/>
      <c r="AY46" s="104"/>
      <c r="AZ46" s="104"/>
    </row>
    <row r="47" spans="1:52">
      <c r="A47" s="104"/>
      <c r="C47" s="223"/>
      <c r="D47" s="223"/>
      <c r="E47" s="223"/>
      <c r="F47" s="223"/>
      <c r="G47" s="223"/>
      <c r="H47" s="223"/>
      <c r="I47" s="223"/>
      <c r="J47" s="223"/>
      <c r="K47" s="223"/>
      <c r="L47" s="223"/>
      <c r="M47" s="223"/>
      <c r="N47" s="223"/>
      <c r="O47" s="223"/>
      <c r="P47" s="223"/>
      <c r="Q47" s="223"/>
      <c r="R47" s="223"/>
      <c r="S47" s="105"/>
      <c r="T47" s="104"/>
      <c r="U47" s="104"/>
      <c r="V47" s="104"/>
      <c r="W47" s="104"/>
      <c r="X47" s="104"/>
      <c r="Y47" s="104"/>
      <c r="Z47" s="104"/>
      <c r="AA47" s="104"/>
      <c r="AB47" s="104"/>
      <c r="AC47" s="104"/>
      <c r="AD47" s="104"/>
      <c r="AE47" s="104"/>
      <c r="AF47" s="104"/>
      <c r="AG47" s="104"/>
      <c r="AH47" s="104"/>
      <c r="AI47" s="104"/>
      <c r="AJ47" s="104"/>
      <c r="AK47" s="104"/>
      <c r="AL47" s="104"/>
      <c r="AM47" s="104"/>
      <c r="AN47" s="104"/>
      <c r="AO47" s="104"/>
      <c r="AP47" s="104"/>
      <c r="AQ47" s="104"/>
      <c r="AR47" s="104"/>
      <c r="AS47" s="104"/>
      <c r="AT47" s="104"/>
      <c r="AU47" s="104"/>
      <c r="AV47" s="104"/>
      <c r="AW47" s="104"/>
      <c r="AX47" s="104"/>
      <c r="AY47" s="104"/>
      <c r="AZ47" s="104"/>
    </row>
    <row r="48" spans="1:52">
      <c r="A48" s="104"/>
      <c r="B48" s="105"/>
      <c r="C48" s="129"/>
      <c r="D48" s="129"/>
      <c r="E48" s="129"/>
      <c r="F48" s="129"/>
      <c r="G48" s="129"/>
      <c r="H48" s="129"/>
      <c r="I48" s="129"/>
      <c r="J48" s="129"/>
      <c r="K48" s="129"/>
      <c r="L48" s="129"/>
      <c r="M48" s="129"/>
      <c r="N48" s="129"/>
      <c r="O48" s="129"/>
      <c r="P48" s="129"/>
      <c r="Q48" s="129"/>
      <c r="R48" s="129"/>
      <c r="S48" s="105"/>
      <c r="T48" s="104"/>
      <c r="U48" s="104"/>
      <c r="V48" s="104"/>
      <c r="W48" s="104"/>
      <c r="X48" s="104"/>
      <c r="Y48" s="104"/>
      <c r="Z48" s="104"/>
      <c r="AA48" s="104"/>
      <c r="AB48" s="104"/>
      <c r="AC48" s="104"/>
      <c r="AD48" s="104"/>
      <c r="AE48" s="104"/>
      <c r="AF48" s="104"/>
      <c r="AG48" s="104"/>
      <c r="AH48" s="104"/>
      <c r="AI48" s="104"/>
      <c r="AJ48" s="104"/>
      <c r="AK48" s="104"/>
      <c r="AL48" s="104"/>
      <c r="AM48" s="104"/>
      <c r="AN48" s="104"/>
      <c r="AO48" s="104"/>
      <c r="AP48" s="104"/>
      <c r="AQ48" s="104"/>
      <c r="AR48" s="104"/>
      <c r="AS48" s="104"/>
      <c r="AT48" s="104"/>
      <c r="AU48" s="104"/>
      <c r="AV48" s="104"/>
      <c r="AW48" s="104"/>
      <c r="AX48" s="104"/>
      <c r="AY48" s="104"/>
      <c r="AZ48" s="104"/>
    </row>
    <row r="49" spans="1:52" ht="15" customHeight="1">
      <c r="A49" s="104"/>
      <c r="B49" s="104"/>
      <c r="C49" s="104"/>
      <c r="D49" s="104"/>
      <c r="E49" s="104"/>
      <c r="F49" s="104"/>
      <c r="G49" s="104"/>
      <c r="H49" s="104"/>
      <c r="I49" s="104"/>
      <c r="J49" s="104"/>
      <c r="K49" s="104"/>
      <c r="L49" s="104"/>
      <c r="M49" s="104"/>
      <c r="N49" s="104"/>
      <c r="O49" s="104"/>
      <c r="P49" s="104"/>
      <c r="Q49" s="104"/>
      <c r="R49" s="104"/>
      <c r="S49" s="104"/>
      <c r="T49" s="104"/>
      <c r="U49" s="104"/>
      <c r="V49" s="104"/>
      <c r="W49" s="104"/>
      <c r="X49" s="104"/>
      <c r="Y49" s="104"/>
      <c r="Z49" s="104"/>
      <c r="AA49" s="104"/>
      <c r="AB49" s="104"/>
      <c r="AC49" s="104"/>
      <c r="AD49" s="104"/>
      <c r="AE49" s="104"/>
      <c r="AF49" s="104"/>
      <c r="AG49" s="104"/>
      <c r="AH49" s="104"/>
      <c r="AI49" s="104"/>
      <c r="AJ49" s="104"/>
      <c r="AK49" s="104"/>
      <c r="AL49" s="104"/>
      <c r="AM49" s="104"/>
      <c r="AN49" s="104"/>
      <c r="AO49" s="104"/>
      <c r="AP49" s="104"/>
      <c r="AQ49" s="104"/>
      <c r="AR49" s="104"/>
      <c r="AS49" s="104"/>
      <c r="AT49" s="104"/>
      <c r="AU49" s="104"/>
      <c r="AV49" s="104"/>
      <c r="AW49" s="104"/>
      <c r="AX49" s="104"/>
      <c r="AY49" s="104"/>
      <c r="AZ49" s="104"/>
    </row>
    <row r="50" spans="1:52" ht="16.5" customHeight="1">
      <c r="A50" s="104"/>
      <c r="B50" s="105"/>
      <c r="C50" s="105"/>
      <c r="D50" s="105"/>
      <c r="E50" s="105"/>
      <c r="F50" s="105"/>
      <c r="G50" s="105"/>
      <c r="H50" s="105"/>
      <c r="I50" s="105"/>
      <c r="J50" s="105"/>
      <c r="K50" s="105"/>
      <c r="L50" s="105"/>
      <c r="M50" s="105"/>
      <c r="N50" s="105"/>
      <c r="O50" s="105"/>
      <c r="P50" s="105"/>
      <c r="Q50" s="105"/>
      <c r="R50" s="105"/>
      <c r="S50" s="105"/>
      <c r="T50" s="104"/>
      <c r="U50" s="104"/>
      <c r="V50" s="104"/>
      <c r="W50" s="104"/>
      <c r="X50" s="104"/>
      <c r="Y50" s="104"/>
      <c r="Z50" s="104"/>
      <c r="AA50" s="104"/>
      <c r="AB50" s="104"/>
      <c r="AC50" s="104"/>
      <c r="AD50" s="104"/>
      <c r="AE50" s="104"/>
      <c r="AF50" s="104"/>
      <c r="AG50" s="104"/>
      <c r="AH50" s="104"/>
      <c r="AI50" s="104"/>
      <c r="AJ50" s="104"/>
      <c r="AK50" s="104"/>
      <c r="AL50" s="104"/>
      <c r="AM50" s="104"/>
      <c r="AN50" s="104"/>
      <c r="AO50" s="104"/>
      <c r="AP50" s="104"/>
      <c r="AQ50" s="104"/>
      <c r="AR50" s="104"/>
      <c r="AS50" s="104"/>
      <c r="AT50" s="104"/>
      <c r="AU50" s="104"/>
      <c r="AV50" s="104"/>
      <c r="AW50" s="104"/>
      <c r="AX50" s="104"/>
      <c r="AY50" s="104"/>
      <c r="AZ50" s="104"/>
    </row>
    <row r="51" spans="1:52" ht="30" customHeight="1">
      <c r="A51" s="104"/>
      <c r="B51" s="105"/>
      <c r="C51" s="251" t="s">
        <v>18</v>
      </c>
      <c r="D51" s="251"/>
      <c r="E51" s="251"/>
      <c r="F51" s="251"/>
      <c r="G51" s="251"/>
      <c r="H51" s="251"/>
      <c r="I51" s="251"/>
      <c r="J51" s="251"/>
      <c r="K51" s="251"/>
      <c r="L51" s="251"/>
      <c r="M51" s="251"/>
      <c r="N51" s="251"/>
      <c r="O51" s="251"/>
      <c r="P51" s="251"/>
      <c r="Q51" s="251"/>
      <c r="R51" s="251"/>
      <c r="S51" s="105"/>
      <c r="T51" s="104"/>
      <c r="U51" s="104"/>
      <c r="V51" s="104"/>
      <c r="W51" s="104"/>
      <c r="X51" s="104"/>
      <c r="Y51" s="104"/>
      <c r="Z51" s="104"/>
      <c r="AA51" s="104"/>
      <c r="AB51" s="104"/>
      <c r="AC51" s="104"/>
      <c r="AD51" s="104"/>
      <c r="AE51" s="104"/>
      <c r="AF51" s="104"/>
      <c r="AG51" s="104"/>
      <c r="AH51" s="104"/>
      <c r="AI51" s="104"/>
      <c r="AJ51" s="104"/>
      <c r="AK51" s="104"/>
      <c r="AL51" s="104"/>
      <c r="AM51" s="104"/>
      <c r="AN51" s="104"/>
      <c r="AO51" s="104"/>
      <c r="AP51" s="104"/>
      <c r="AQ51" s="104"/>
      <c r="AR51" s="104"/>
      <c r="AS51" s="104"/>
      <c r="AT51" s="104"/>
      <c r="AU51" s="104"/>
      <c r="AV51" s="104"/>
      <c r="AW51" s="104"/>
      <c r="AX51" s="104"/>
      <c r="AY51" s="104"/>
      <c r="AZ51" s="104"/>
    </row>
    <row r="52" spans="1:52" ht="126" customHeight="1">
      <c r="A52" s="104"/>
      <c r="B52" s="136"/>
      <c r="C52" s="256" t="s">
        <v>19</v>
      </c>
      <c r="D52" s="256"/>
      <c r="E52" s="257" t="s">
        <v>20</v>
      </c>
      <c r="F52" s="258"/>
      <c r="G52" s="258"/>
      <c r="H52" s="258"/>
      <c r="I52" s="258"/>
      <c r="J52" s="258"/>
      <c r="K52" s="258"/>
      <c r="L52" s="258"/>
      <c r="M52" s="258"/>
      <c r="N52" s="258"/>
      <c r="O52" s="258"/>
      <c r="P52" s="258"/>
      <c r="Q52" s="258"/>
      <c r="R52" s="259"/>
      <c r="S52" s="105"/>
      <c r="T52" s="104"/>
      <c r="U52" s="104"/>
      <c r="V52" s="104"/>
      <c r="W52" s="104"/>
      <c r="X52" s="104"/>
      <c r="Y52" s="104"/>
      <c r="Z52" s="104"/>
      <c r="AA52" s="104"/>
      <c r="AB52" s="104"/>
      <c r="AC52" s="104"/>
      <c r="AD52" s="104"/>
      <c r="AE52" s="104"/>
      <c r="AF52" s="104"/>
      <c r="AG52" s="104"/>
      <c r="AH52" s="104"/>
      <c r="AI52" s="104"/>
      <c r="AJ52" s="104"/>
      <c r="AK52" s="104"/>
      <c r="AL52" s="104"/>
      <c r="AM52" s="104"/>
      <c r="AN52" s="104"/>
      <c r="AO52" s="104"/>
      <c r="AP52" s="104"/>
      <c r="AQ52" s="104"/>
      <c r="AR52" s="104"/>
      <c r="AS52" s="104"/>
      <c r="AT52" s="104"/>
      <c r="AU52" s="104"/>
      <c r="AV52" s="104"/>
      <c r="AW52" s="104"/>
      <c r="AX52" s="104"/>
      <c r="AY52" s="104"/>
      <c r="AZ52" s="104"/>
    </row>
    <row r="53" spans="1:52" ht="71.25" customHeight="1">
      <c r="A53" s="104"/>
      <c r="B53" s="136"/>
      <c r="C53" s="256" t="s">
        <v>21</v>
      </c>
      <c r="D53" s="256"/>
      <c r="E53" s="257" t="s">
        <v>22</v>
      </c>
      <c r="F53" s="258"/>
      <c r="G53" s="258"/>
      <c r="H53" s="258"/>
      <c r="I53" s="258"/>
      <c r="J53" s="258"/>
      <c r="K53" s="258"/>
      <c r="L53" s="258"/>
      <c r="M53" s="258"/>
      <c r="N53" s="258"/>
      <c r="O53" s="258"/>
      <c r="P53" s="258"/>
      <c r="Q53" s="258"/>
      <c r="R53" s="259"/>
      <c r="S53" s="105"/>
      <c r="T53" s="104"/>
      <c r="U53" s="104"/>
      <c r="V53" s="104"/>
      <c r="W53" s="104"/>
      <c r="X53" s="104"/>
      <c r="Y53" s="104"/>
      <c r="Z53" s="104"/>
      <c r="AA53" s="104"/>
      <c r="AB53" s="104"/>
      <c r="AC53" s="104"/>
      <c r="AD53" s="104"/>
      <c r="AE53" s="104"/>
      <c r="AF53" s="104"/>
      <c r="AG53" s="104"/>
      <c r="AH53" s="104"/>
      <c r="AI53" s="104"/>
      <c r="AJ53" s="104"/>
      <c r="AK53" s="104"/>
      <c r="AL53" s="104"/>
      <c r="AM53" s="104"/>
      <c r="AN53" s="104"/>
      <c r="AO53" s="104"/>
      <c r="AP53" s="104"/>
      <c r="AQ53" s="104"/>
      <c r="AR53" s="104"/>
      <c r="AS53" s="104"/>
      <c r="AT53" s="104"/>
      <c r="AU53" s="104"/>
      <c r="AV53" s="104"/>
      <c r="AW53" s="104"/>
      <c r="AX53" s="104"/>
      <c r="AY53" s="104"/>
      <c r="AZ53" s="104"/>
    </row>
    <row r="54" spans="1:52" ht="129.75" customHeight="1">
      <c r="A54" s="104"/>
      <c r="B54" s="136"/>
      <c r="C54" s="256" t="s">
        <v>23</v>
      </c>
      <c r="D54" s="256"/>
      <c r="E54" s="257" t="s">
        <v>24</v>
      </c>
      <c r="F54" s="258"/>
      <c r="G54" s="258"/>
      <c r="H54" s="258"/>
      <c r="I54" s="258"/>
      <c r="J54" s="258"/>
      <c r="K54" s="258"/>
      <c r="L54" s="258"/>
      <c r="M54" s="258"/>
      <c r="N54" s="258"/>
      <c r="O54" s="258"/>
      <c r="P54" s="258"/>
      <c r="Q54" s="258"/>
      <c r="R54" s="259"/>
      <c r="S54" s="105"/>
      <c r="T54" s="104"/>
      <c r="U54" s="104"/>
      <c r="V54" s="104"/>
      <c r="W54" s="104"/>
      <c r="X54" s="104"/>
      <c r="Y54" s="104"/>
      <c r="Z54" s="104"/>
      <c r="AA54" s="104"/>
      <c r="AB54" s="104"/>
      <c r="AC54" s="104"/>
      <c r="AD54" s="104"/>
      <c r="AE54" s="104"/>
      <c r="AF54" s="104"/>
      <c r="AG54" s="104"/>
      <c r="AH54" s="104"/>
      <c r="AI54" s="104"/>
      <c r="AJ54" s="104"/>
      <c r="AK54" s="104"/>
      <c r="AL54" s="104"/>
      <c r="AM54" s="104"/>
      <c r="AN54" s="104"/>
      <c r="AO54" s="104"/>
      <c r="AP54" s="104"/>
      <c r="AQ54" s="104"/>
      <c r="AR54" s="104"/>
      <c r="AS54" s="104"/>
      <c r="AT54" s="104"/>
      <c r="AU54" s="104"/>
      <c r="AV54" s="104"/>
      <c r="AW54" s="104"/>
      <c r="AX54" s="104"/>
      <c r="AY54" s="104"/>
      <c r="AZ54" s="104"/>
    </row>
    <row r="55" spans="1:52" ht="71.25" customHeight="1">
      <c r="A55" s="104"/>
      <c r="B55" s="136"/>
      <c r="C55" s="256" t="s">
        <v>25</v>
      </c>
      <c r="D55" s="256"/>
      <c r="E55" s="257" t="s">
        <v>26</v>
      </c>
      <c r="F55" s="258"/>
      <c r="G55" s="258"/>
      <c r="H55" s="258"/>
      <c r="I55" s="258"/>
      <c r="J55" s="258"/>
      <c r="K55" s="258"/>
      <c r="L55" s="258"/>
      <c r="M55" s="258"/>
      <c r="N55" s="258"/>
      <c r="O55" s="258"/>
      <c r="P55" s="258"/>
      <c r="Q55" s="258"/>
      <c r="R55" s="259"/>
      <c r="S55" s="105"/>
      <c r="T55" s="104"/>
      <c r="U55" s="104"/>
      <c r="V55" s="104"/>
      <c r="W55" s="104"/>
      <c r="X55" s="104"/>
      <c r="Y55" s="104"/>
      <c r="Z55" s="104"/>
      <c r="AA55" s="104"/>
      <c r="AB55" s="104"/>
      <c r="AC55" s="104"/>
      <c r="AD55" s="104"/>
      <c r="AE55" s="104"/>
      <c r="AF55" s="104"/>
      <c r="AG55" s="104"/>
      <c r="AH55" s="104"/>
      <c r="AI55" s="104"/>
      <c r="AJ55" s="104"/>
      <c r="AK55" s="104"/>
      <c r="AL55" s="104"/>
      <c r="AM55" s="104"/>
      <c r="AN55" s="104"/>
      <c r="AO55" s="104"/>
      <c r="AP55" s="104"/>
      <c r="AQ55" s="104"/>
      <c r="AR55" s="104"/>
      <c r="AS55" s="104"/>
      <c r="AT55" s="104"/>
      <c r="AU55" s="104"/>
      <c r="AV55" s="104"/>
      <c r="AW55" s="104"/>
      <c r="AX55" s="104"/>
      <c r="AY55" s="104"/>
      <c r="AZ55" s="104"/>
    </row>
    <row r="56" spans="1:52" ht="71.25" customHeight="1">
      <c r="A56" s="104"/>
      <c r="B56" s="136"/>
      <c r="C56" s="256" t="s">
        <v>27</v>
      </c>
      <c r="D56" s="256"/>
      <c r="E56" s="257" t="s">
        <v>28</v>
      </c>
      <c r="F56" s="258"/>
      <c r="G56" s="258"/>
      <c r="H56" s="258"/>
      <c r="I56" s="258"/>
      <c r="J56" s="258"/>
      <c r="K56" s="258"/>
      <c r="L56" s="258"/>
      <c r="M56" s="258"/>
      <c r="N56" s="258"/>
      <c r="O56" s="258"/>
      <c r="P56" s="258"/>
      <c r="Q56" s="258"/>
      <c r="R56" s="259"/>
      <c r="S56" s="105"/>
      <c r="T56" s="104"/>
      <c r="U56" s="104"/>
      <c r="V56" s="104"/>
      <c r="W56" s="104"/>
      <c r="X56" s="104"/>
      <c r="Y56" s="104"/>
      <c r="Z56" s="104"/>
      <c r="AA56" s="104"/>
      <c r="AB56" s="104"/>
      <c r="AC56" s="104"/>
      <c r="AD56" s="104"/>
      <c r="AE56" s="104"/>
      <c r="AF56" s="104"/>
      <c r="AG56" s="104"/>
      <c r="AH56" s="104"/>
      <c r="AI56" s="104"/>
      <c r="AJ56" s="104"/>
      <c r="AK56" s="104"/>
      <c r="AL56" s="104"/>
      <c r="AM56" s="104"/>
      <c r="AN56" s="104"/>
      <c r="AO56" s="104"/>
      <c r="AP56" s="104"/>
      <c r="AQ56" s="104"/>
      <c r="AR56" s="104"/>
      <c r="AS56" s="104"/>
      <c r="AT56" s="104"/>
      <c r="AU56" s="104"/>
      <c r="AV56" s="104"/>
      <c r="AW56" s="104"/>
      <c r="AX56" s="104"/>
      <c r="AY56" s="104"/>
      <c r="AZ56" s="104"/>
    </row>
    <row r="57" spans="1:52" ht="76.5" customHeight="1">
      <c r="A57" s="104"/>
      <c r="B57" s="136"/>
      <c r="C57" s="256" t="s">
        <v>29</v>
      </c>
      <c r="D57" s="256"/>
      <c r="E57" s="257" t="s">
        <v>30</v>
      </c>
      <c r="F57" s="258"/>
      <c r="G57" s="258"/>
      <c r="H57" s="258"/>
      <c r="I57" s="258"/>
      <c r="J57" s="258"/>
      <c r="K57" s="258"/>
      <c r="L57" s="258"/>
      <c r="M57" s="258"/>
      <c r="N57" s="258"/>
      <c r="O57" s="258"/>
      <c r="P57" s="258"/>
      <c r="Q57" s="258"/>
      <c r="R57" s="259"/>
      <c r="S57" s="105"/>
      <c r="T57" s="104"/>
      <c r="U57" s="104"/>
      <c r="V57" s="104"/>
      <c r="W57" s="104"/>
      <c r="X57" s="104"/>
      <c r="Y57" s="104"/>
      <c r="Z57" s="104"/>
      <c r="AA57" s="104"/>
      <c r="AB57" s="104"/>
      <c r="AC57" s="104"/>
      <c r="AD57" s="104"/>
      <c r="AE57" s="104"/>
      <c r="AF57" s="104"/>
      <c r="AG57" s="104"/>
      <c r="AH57" s="104"/>
      <c r="AI57" s="104"/>
      <c r="AJ57" s="104"/>
      <c r="AK57" s="104"/>
      <c r="AL57" s="104"/>
      <c r="AM57" s="104"/>
      <c r="AN57" s="104"/>
      <c r="AO57" s="104"/>
      <c r="AP57" s="104"/>
      <c r="AQ57" s="104"/>
      <c r="AR57" s="104"/>
      <c r="AS57" s="104"/>
      <c r="AT57" s="104"/>
      <c r="AU57" s="104"/>
      <c r="AV57" s="104"/>
      <c r="AW57" s="104"/>
      <c r="AX57" s="104"/>
      <c r="AY57" s="104"/>
      <c r="AZ57" s="104"/>
    </row>
    <row r="58" spans="1:52" ht="83.25" customHeight="1">
      <c r="A58" s="104"/>
      <c r="B58" s="136"/>
      <c r="C58" s="257" t="s">
        <v>31</v>
      </c>
      <c r="D58" s="259"/>
      <c r="E58" s="257" t="s">
        <v>32</v>
      </c>
      <c r="F58" s="258"/>
      <c r="G58" s="258"/>
      <c r="H58" s="258"/>
      <c r="I58" s="258"/>
      <c r="J58" s="258"/>
      <c r="K58" s="258"/>
      <c r="L58" s="258"/>
      <c r="M58" s="258"/>
      <c r="N58" s="258"/>
      <c r="O58" s="258"/>
      <c r="P58" s="258"/>
      <c r="Q58" s="258"/>
      <c r="R58" s="259"/>
      <c r="S58" s="105"/>
      <c r="T58" s="104"/>
      <c r="U58" s="104"/>
      <c r="V58" s="104"/>
      <c r="W58" s="104"/>
      <c r="X58" s="104"/>
      <c r="Y58" s="104"/>
      <c r="Z58" s="104"/>
      <c r="AA58" s="104"/>
      <c r="AB58" s="104"/>
      <c r="AC58" s="104"/>
      <c r="AD58" s="104"/>
      <c r="AE58" s="104"/>
      <c r="AF58" s="104"/>
      <c r="AG58" s="104"/>
      <c r="AH58" s="104"/>
      <c r="AI58" s="104"/>
      <c r="AJ58" s="104"/>
      <c r="AK58" s="104"/>
      <c r="AL58" s="104"/>
      <c r="AM58" s="104"/>
      <c r="AN58" s="104"/>
      <c r="AO58" s="104"/>
      <c r="AP58" s="104"/>
      <c r="AQ58" s="104"/>
      <c r="AR58" s="104"/>
      <c r="AS58" s="104"/>
      <c r="AT58" s="104"/>
      <c r="AU58" s="104"/>
      <c r="AV58" s="104"/>
      <c r="AW58" s="104"/>
      <c r="AX58" s="104"/>
      <c r="AY58" s="104"/>
      <c r="AZ58" s="104"/>
    </row>
    <row r="59" spans="1:52" ht="71.25" customHeight="1">
      <c r="A59" s="104"/>
      <c r="B59" s="136"/>
      <c r="C59" s="256" t="s">
        <v>33</v>
      </c>
      <c r="D59" s="256"/>
      <c r="E59" s="257" t="s">
        <v>34</v>
      </c>
      <c r="F59" s="258"/>
      <c r="G59" s="258"/>
      <c r="H59" s="258"/>
      <c r="I59" s="258"/>
      <c r="J59" s="258"/>
      <c r="K59" s="258"/>
      <c r="L59" s="258"/>
      <c r="M59" s="258"/>
      <c r="N59" s="258"/>
      <c r="O59" s="258"/>
      <c r="P59" s="258"/>
      <c r="Q59" s="258"/>
      <c r="R59" s="259"/>
      <c r="S59" s="105"/>
      <c r="T59" s="104"/>
      <c r="U59" s="104"/>
      <c r="V59" s="104"/>
      <c r="W59" s="104"/>
      <c r="X59" s="104"/>
      <c r="Y59" s="104"/>
      <c r="Z59" s="104"/>
      <c r="AA59" s="104"/>
      <c r="AB59" s="104"/>
      <c r="AC59" s="104"/>
      <c r="AD59" s="104"/>
      <c r="AE59" s="104"/>
      <c r="AF59" s="104"/>
      <c r="AG59" s="104"/>
      <c r="AH59" s="104"/>
      <c r="AI59" s="104"/>
      <c r="AJ59" s="104"/>
      <c r="AK59" s="104"/>
      <c r="AL59" s="104"/>
      <c r="AM59" s="104"/>
      <c r="AN59" s="104"/>
      <c r="AO59" s="104"/>
      <c r="AP59" s="104"/>
      <c r="AQ59" s="104"/>
      <c r="AR59" s="104"/>
      <c r="AS59" s="104"/>
      <c r="AT59" s="104"/>
      <c r="AU59" s="104"/>
      <c r="AV59" s="104"/>
      <c r="AW59" s="104"/>
      <c r="AX59" s="104"/>
      <c r="AY59" s="104"/>
      <c r="AZ59" s="104"/>
    </row>
    <row r="60" spans="1:52" ht="15" customHeight="1">
      <c r="A60" s="104"/>
      <c r="B60" s="136"/>
      <c r="C60" s="136"/>
      <c r="D60" s="137"/>
      <c r="E60" s="137"/>
      <c r="F60" s="137"/>
      <c r="G60" s="137"/>
      <c r="H60" s="137"/>
      <c r="I60" s="137"/>
      <c r="J60" s="137"/>
      <c r="K60" s="137"/>
      <c r="L60" s="137"/>
      <c r="M60" s="137"/>
      <c r="N60" s="137"/>
      <c r="O60" s="137"/>
      <c r="P60" s="137"/>
      <c r="Q60" s="137"/>
      <c r="R60" s="137"/>
      <c r="S60" s="105"/>
      <c r="T60" s="104"/>
      <c r="U60" s="104"/>
      <c r="V60" s="104"/>
      <c r="W60" s="104"/>
      <c r="X60" s="104"/>
      <c r="Y60" s="104"/>
      <c r="Z60" s="104"/>
      <c r="AA60" s="104"/>
      <c r="AB60" s="104"/>
      <c r="AC60" s="104"/>
      <c r="AD60" s="104"/>
      <c r="AE60" s="104"/>
      <c r="AF60" s="104"/>
      <c r="AG60" s="104"/>
      <c r="AH60" s="104"/>
      <c r="AI60" s="104"/>
      <c r="AJ60" s="104"/>
      <c r="AK60" s="104"/>
      <c r="AL60" s="104"/>
      <c r="AM60" s="104"/>
      <c r="AN60" s="104"/>
      <c r="AO60" s="104"/>
      <c r="AP60" s="104"/>
      <c r="AQ60" s="104"/>
      <c r="AR60" s="104"/>
      <c r="AS60" s="104"/>
      <c r="AT60" s="104"/>
      <c r="AU60" s="104"/>
      <c r="AV60" s="104"/>
      <c r="AW60" s="104"/>
      <c r="AX60" s="104"/>
      <c r="AY60" s="104"/>
      <c r="AZ60" s="104"/>
    </row>
    <row r="61" spans="1:52" ht="13.5" customHeight="1">
      <c r="A61" s="104"/>
      <c r="B61" s="138"/>
      <c r="C61" s="226"/>
      <c r="D61" s="226"/>
      <c r="E61" s="226"/>
      <c r="F61" s="226"/>
      <c r="G61" s="226"/>
      <c r="H61" s="226"/>
      <c r="I61" s="226"/>
      <c r="J61" s="226"/>
      <c r="K61" s="226"/>
      <c r="L61" s="226"/>
      <c r="M61" s="226"/>
      <c r="N61" s="226"/>
      <c r="O61" s="226"/>
      <c r="P61" s="226"/>
      <c r="Q61" s="226"/>
      <c r="R61" s="226"/>
      <c r="S61" s="105"/>
      <c r="T61" s="104"/>
      <c r="U61" s="104"/>
      <c r="V61" s="104"/>
      <c r="W61" s="104"/>
      <c r="X61" s="104"/>
      <c r="Y61" s="104"/>
      <c r="Z61" s="104"/>
      <c r="AA61" s="104"/>
      <c r="AB61" s="104"/>
      <c r="AC61" s="104"/>
      <c r="AD61" s="104"/>
      <c r="AE61" s="104"/>
      <c r="AF61" s="104"/>
      <c r="AG61" s="104"/>
      <c r="AH61" s="104"/>
      <c r="AI61" s="104"/>
      <c r="AJ61" s="104"/>
      <c r="AK61" s="104"/>
      <c r="AL61" s="104"/>
      <c r="AM61" s="104"/>
      <c r="AN61" s="104"/>
      <c r="AO61" s="104"/>
      <c r="AP61" s="104"/>
      <c r="AQ61" s="104"/>
      <c r="AR61" s="104"/>
      <c r="AS61" s="104"/>
      <c r="AT61" s="104"/>
      <c r="AU61" s="104"/>
      <c r="AV61" s="104"/>
      <c r="AW61" s="104"/>
      <c r="AX61" s="104"/>
      <c r="AY61" s="104"/>
      <c r="AZ61" s="104"/>
    </row>
    <row r="62" spans="1:52">
      <c r="A62" s="104"/>
      <c r="B62" s="105"/>
      <c r="C62" s="105"/>
      <c r="D62" s="105"/>
      <c r="E62" s="105"/>
      <c r="F62" s="105"/>
      <c r="G62" s="105"/>
      <c r="H62" s="105"/>
      <c r="I62" s="105"/>
      <c r="J62" s="105"/>
      <c r="K62" s="105"/>
      <c r="L62" s="105"/>
      <c r="M62" s="105"/>
      <c r="N62" s="105"/>
      <c r="O62" s="105"/>
      <c r="P62" s="105"/>
      <c r="Q62" s="105"/>
      <c r="R62" s="105"/>
      <c r="S62" s="105"/>
      <c r="T62" s="104"/>
      <c r="U62" s="104"/>
      <c r="V62" s="104"/>
      <c r="W62" s="104"/>
      <c r="X62" s="104"/>
      <c r="Y62" s="104"/>
      <c r="Z62" s="104"/>
      <c r="AA62" s="104"/>
      <c r="AB62" s="104"/>
      <c r="AC62" s="104"/>
      <c r="AD62" s="104"/>
      <c r="AE62" s="104"/>
      <c r="AF62" s="104"/>
      <c r="AG62" s="104"/>
      <c r="AH62" s="104"/>
      <c r="AI62" s="104"/>
      <c r="AJ62" s="104"/>
      <c r="AK62" s="104"/>
      <c r="AL62" s="104"/>
      <c r="AM62" s="104"/>
      <c r="AN62" s="104"/>
      <c r="AO62" s="104"/>
      <c r="AP62" s="104"/>
      <c r="AQ62" s="104"/>
      <c r="AR62" s="104"/>
      <c r="AS62" s="104"/>
      <c r="AT62" s="104"/>
      <c r="AU62" s="104"/>
      <c r="AV62" s="104"/>
      <c r="AW62" s="104"/>
      <c r="AX62" s="104"/>
      <c r="AY62" s="104"/>
      <c r="AZ62" s="104"/>
    </row>
    <row r="63" spans="1:52" ht="15" customHeight="1">
      <c r="A63" s="104"/>
      <c r="B63" s="104"/>
      <c r="C63" s="104"/>
      <c r="D63" s="104"/>
      <c r="E63" s="104"/>
      <c r="F63" s="104"/>
      <c r="G63" s="104"/>
      <c r="H63" s="104"/>
      <c r="I63" s="104"/>
      <c r="J63" s="104"/>
      <c r="K63" s="104"/>
      <c r="L63" s="104"/>
      <c r="M63" s="104"/>
      <c r="N63" s="104"/>
      <c r="O63" s="104"/>
      <c r="P63" s="104"/>
      <c r="Q63" s="104"/>
      <c r="R63" s="104"/>
      <c r="S63" s="104"/>
      <c r="T63" s="104"/>
      <c r="U63" s="104"/>
      <c r="V63" s="104"/>
      <c r="W63" s="104"/>
      <c r="X63" s="104"/>
      <c r="Y63" s="104"/>
      <c r="Z63" s="104"/>
      <c r="AA63" s="104"/>
      <c r="AB63" s="104"/>
      <c r="AC63" s="104"/>
      <c r="AD63" s="104"/>
      <c r="AE63" s="104"/>
      <c r="AF63" s="104"/>
      <c r="AG63" s="104"/>
      <c r="AH63" s="104"/>
      <c r="AI63" s="104"/>
      <c r="AJ63" s="104"/>
      <c r="AK63" s="104"/>
      <c r="AL63" s="104"/>
      <c r="AM63" s="104"/>
      <c r="AN63" s="104"/>
      <c r="AO63" s="104"/>
      <c r="AP63" s="104"/>
      <c r="AQ63" s="104"/>
      <c r="AR63" s="104"/>
      <c r="AS63" s="104"/>
      <c r="AT63" s="104"/>
      <c r="AU63" s="104"/>
      <c r="AV63" s="104"/>
      <c r="AW63" s="104"/>
      <c r="AX63" s="104"/>
      <c r="AY63" s="104"/>
      <c r="AZ63" s="104"/>
    </row>
    <row r="64" spans="1:52">
      <c r="A64" s="104"/>
      <c r="B64" s="104"/>
      <c r="C64" s="104"/>
      <c r="D64" s="104"/>
      <c r="E64" s="104"/>
      <c r="F64" s="104"/>
      <c r="G64" s="104"/>
      <c r="H64" s="104"/>
      <c r="I64" s="104"/>
      <c r="J64" s="104"/>
      <c r="K64" s="104"/>
      <c r="L64" s="104"/>
      <c r="M64" s="104"/>
      <c r="N64" s="104"/>
      <c r="O64" s="104"/>
      <c r="P64" s="104"/>
      <c r="Q64" s="104"/>
      <c r="R64" s="104"/>
      <c r="S64" s="104"/>
      <c r="T64" s="104"/>
      <c r="U64" s="104"/>
      <c r="V64" s="104"/>
      <c r="W64" s="104"/>
      <c r="X64" s="104"/>
      <c r="Y64" s="104"/>
      <c r="Z64" s="104"/>
      <c r="AA64" s="104"/>
      <c r="AB64" s="104"/>
      <c r="AC64" s="104"/>
      <c r="AD64" s="104"/>
      <c r="AE64" s="104"/>
      <c r="AF64" s="104"/>
      <c r="AG64" s="104"/>
      <c r="AH64" s="104"/>
      <c r="AI64" s="104"/>
      <c r="AJ64" s="104"/>
      <c r="AK64" s="104"/>
      <c r="AL64" s="104"/>
      <c r="AM64" s="104"/>
      <c r="AN64" s="104"/>
      <c r="AO64" s="104"/>
      <c r="AP64" s="104"/>
      <c r="AQ64" s="104"/>
      <c r="AR64" s="104"/>
      <c r="AS64" s="104"/>
      <c r="AT64" s="104"/>
      <c r="AU64" s="104"/>
      <c r="AV64" s="104"/>
      <c r="AW64" s="104"/>
      <c r="AX64" s="104"/>
      <c r="AY64" s="104"/>
      <c r="AZ64" s="104"/>
    </row>
    <row r="65" spans="1:52">
      <c r="A65" s="104"/>
      <c r="B65" s="104"/>
      <c r="C65" s="104"/>
      <c r="D65" s="104"/>
      <c r="E65" s="104"/>
      <c r="F65" s="104"/>
      <c r="G65" s="104"/>
      <c r="H65" s="104"/>
      <c r="I65" s="104"/>
      <c r="J65" s="104"/>
      <c r="K65" s="104"/>
      <c r="L65" s="104"/>
      <c r="M65" s="104"/>
      <c r="N65" s="104"/>
      <c r="O65" s="104"/>
      <c r="P65" s="104"/>
      <c r="Q65" s="104"/>
      <c r="R65" s="104"/>
      <c r="S65" s="104"/>
      <c r="T65" s="104"/>
      <c r="U65" s="104"/>
      <c r="V65" s="104"/>
      <c r="W65" s="104"/>
      <c r="X65" s="104"/>
      <c r="Y65" s="104"/>
      <c r="Z65" s="104"/>
      <c r="AA65" s="104"/>
      <c r="AB65" s="104"/>
      <c r="AC65" s="104"/>
      <c r="AD65" s="104"/>
      <c r="AE65" s="104"/>
      <c r="AF65" s="104"/>
      <c r="AG65" s="104"/>
      <c r="AH65" s="104"/>
      <c r="AI65" s="104"/>
      <c r="AJ65" s="104"/>
      <c r="AK65" s="104"/>
      <c r="AL65" s="104"/>
      <c r="AM65" s="104"/>
      <c r="AN65" s="104"/>
      <c r="AO65" s="104"/>
      <c r="AP65" s="104"/>
      <c r="AQ65" s="104"/>
      <c r="AR65" s="104"/>
      <c r="AS65" s="104"/>
      <c r="AT65" s="104"/>
      <c r="AU65" s="104"/>
      <c r="AV65" s="104"/>
      <c r="AW65" s="104"/>
      <c r="AX65" s="104"/>
      <c r="AY65" s="104"/>
      <c r="AZ65" s="104"/>
    </row>
    <row r="66" spans="1:52">
      <c r="A66" s="104"/>
      <c r="B66" s="104"/>
      <c r="C66" s="104"/>
      <c r="D66" s="104"/>
      <c r="E66" s="104"/>
      <c r="F66" s="104"/>
      <c r="G66" s="104"/>
      <c r="H66" s="104"/>
      <c r="I66" s="104"/>
      <c r="J66" s="104"/>
      <c r="K66" s="104"/>
      <c r="L66" s="104"/>
      <c r="M66" s="104"/>
      <c r="N66" s="104"/>
      <c r="O66" s="104"/>
      <c r="P66" s="104"/>
      <c r="Q66" s="104"/>
      <c r="R66" s="104"/>
      <c r="S66" s="104"/>
      <c r="T66" s="104"/>
      <c r="U66" s="104"/>
      <c r="V66" s="104"/>
      <c r="W66" s="104"/>
      <c r="X66" s="104"/>
      <c r="Y66" s="104"/>
      <c r="Z66" s="104"/>
      <c r="AA66" s="104"/>
      <c r="AB66" s="104"/>
      <c r="AC66" s="104"/>
      <c r="AD66" s="104"/>
      <c r="AE66" s="104"/>
      <c r="AF66" s="104"/>
      <c r="AG66" s="104"/>
      <c r="AH66" s="104"/>
      <c r="AI66" s="104"/>
      <c r="AJ66" s="104"/>
      <c r="AK66" s="104"/>
      <c r="AL66" s="104"/>
      <c r="AM66" s="104"/>
      <c r="AN66" s="104"/>
      <c r="AO66" s="104"/>
      <c r="AP66" s="104"/>
      <c r="AQ66" s="104"/>
      <c r="AR66" s="104"/>
      <c r="AS66" s="104"/>
      <c r="AT66" s="104"/>
      <c r="AU66" s="104"/>
      <c r="AV66" s="104"/>
      <c r="AW66" s="104"/>
      <c r="AX66" s="104"/>
      <c r="AY66" s="104"/>
      <c r="AZ66" s="104"/>
    </row>
    <row r="67" spans="1:52">
      <c r="A67" s="104"/>
      <c r="B67" s="104"/>
      <c r="C67" s="104"/>
      <c r="D67" s="104"/>
      <c r="E67" s="104"/>
      <c r="F67" s="104"/>
      <c r="G67" s="104"/>
      <c r="H67" s="104"/>
      <c r="I67" s="104"/>
      <c r="J67" s="104"/>
      <c r="K67" s="104"/>
      <c r="L67" s="104"/>
      <c r="M67" s="104"/>
      <c r="N67" s="104"/>
      <c r="O67" s="104"/>
      <c r="P67" s="104"/>
      <c r="Q67" s="104"/>
      <c r="R67" s="104"/>
      <c r="S67" s="104"/>
      <c r="T67" s="104"/>
      <c r="U67" s="104"/>
      <c r="V67" s="104"/>
      <c r="W67" s="104"/>
      <c r="X67" s="104"/>
      <c r="Y67" s="104"/>
      <c r="Z67" s="104"/>
      <c r="AA67" s="104"/>
      <c r="AB67" s="104"/>
      <c r="AC67" s="104"/>
      <c r="AD67" s="104"/>
      <c r="AE67" s="104"/>
      <c r="AF67" s="104"/>
      <c r="AG67" s="104"/>
      <c r="AH67" s="104"/>
      <c r="AI67" s="104"/>
      <c r="AJ67" s="104"/>
      <c r="AK67" s="104"/>
      <c r="AL67" s="104"/>
      <c r="AM67" s="104"/>
      <c r="AN67" s="104"/>
      <c r="AO67" s="104"/>
      <c r="AP67" s="104"/>
      <c r="AQ67" s="104"/>
      <c r="AR67" s="104"/>
      <c r="AS67" s="104"/>
      <c r="AT67" s="104"/>
      <c r="AU67" s="104"/>
      <c r="AV67" s="104"/>
      <c r="AW67" s="104"/>
      <c r="AX67" s="104"/>
      <c r="AY67" s="104"/>
      <c r="AZ67" s="104"/>
    </row>
    <row r="68" spans="1:52">
      <c r="A68" s="104"/>
      <c r="B68" s="104"/>
      <c r="C68" s="104"/>
      <c r="D68" s="104"/>
      <c r="E68" s="104"/>
      <c r="F68" s="104"/>
      <c r="G68" s="104"/>
      <c r="H68" s="104"/>
      <c r="I68" s="104"/>
      <c r="J68" s="104"/>
      <c r="K68" s="104"/>
      <c r="L68" s="104"/>
      <c r="M68" s="104"/>
      <c r="N68" s="104"/>
      <c r="O68" s="104"/>
      <c r="P68" s="104"/>
      <c r="Q68" s="104"/>
      <c r="R68" s="104"/>
      <c r="S68" s="104"/>
      <c r="T68" s="104"/>
      <c r="U68" s="104"/>
      <c r="V68" s="104"/>
      <c r="W68" s="104"/>
      <c r="X68" s="104"/>
      <c r="Y68" s="104"/>
      <c r="Z68" s="104"/>
      <c r="AA68" s="104"/>
      <c r="AB68" s="104"/>
      <c r="AC68" s="104"/>
      <c r="AD68" s="104"/>
      <c r="AE68" s="104"/>
      <c r="AF68" s="104"/>
      <c r="AG68" s="104"/>
      <c r="AH68" s="104"/>
      <c r="AI68" s="104"/>
      <c r="AJ68" s="104"/>
      <c r="AK68" s="104"/>
      <c r="AL68" s="104"/>
      <c r="AM68" s="104"/>
      <c r="AN68" s="104"/>
      <c r="AO68" s="104"/>
      <c r="AP68" s="104"/>
      <c r="AQ68" s="104"/>
      <c r="AR68" s="104"/>
      <c r="AS68" s="104"/>
      <c r="AT68" s="104"/>
      <c r="AU68" s="104"/>
      <c r="AV68" s="104"/>
      <c r="AW68" s="104"/>
      <c r="AX68" s="104"/>
      <c r="AY68" s="104"/>
      <c r="AZ68" s="104"/>
    </row>
    <row r="69" spans="1:52">
      <c r="A69" s="104"/>
      <c r="B69" s="104"/>
      <c r="C69" s="104"/>
      <c r="D69" s="104"/>
      <c r="E69" s="104"/>
      <c r="F69" s="104"/>
      <c r="G69" s="104"/>
      <c r="H69" s="104"/>
      <c r="I69" s="104"/>
      <c r="J69" s="104"/>
      <c r="K69" s="104"/>
      <c r="L69" s="104"/>
      <c r="M69" s="104"/>
      <c r="N69" s="104"/>
      <c r="O69" s="104"/>
      <c r="P69" s="104"/>
      <c r="Q69" s="104"/>
      <c r="R69" s="104"/>
      <c r="S69" s="104"/>
      <c r="T69" s="104"/>
      <c r="U69" s="104"/>
      <c r="V69" s="104"/>
      <c r="W69" s="104"/>
      <c r="X69" s="104"/>
      <c r="Y69" s="104"/>
      <c r="Z69" s="104"/>
      <c r="AA69" s="104"/>
      <c r="AB69" s="104"/>
      <c r="AC69" s="104"/>
      <c r="AD69" s="104"/>
      <c r="AE69" s="104"/>
      <c r="AF69" s="104"/>
      <c r="AG69" s="104"/>
      <c r="AH69" s="104"/>
      <c r="AI69" s="104"/>
      <c r="AJ69" s="104"/>
      <c r="AK69" s="104"/>
      <c r="AL69" s="104"/>
      <c r="AM69" s="104"/>
      <c r="AN69" s="104"/>
      <c r="AO69" s="104"/>
      <c r="AP69" s="104"/>
      <c r="AQ69" s="104"/>
      <c r="AR69" s="104"/>
      <c r="AS69" s="104"/>
      <c r="AT69" s="104"/>
      <c r="AU69" s="104"/>
      <c r="AV69" s="104"/>
      <c r="AW69" s="104"/>
      <c r="AX69" s="104"/>
      <c r="AY69" s="104"/>
      <c r="AZ69" s="104"/>
    </row>
    <row r="70" spans="1:52">
      <c r="A70" s="104"/>
      <c r="B70" s="104"/>
      <c r="C70" s="104"/>
      <c r="D70" s="104"/>
      <c r="E70" s="104"/>
      <c r="F70" s="104"/>
      <c r="G70" s="104"/>
      <c r="H70" s="104"/>
      <c r="I70" s="104"/>
      <c r="J70" s="104"/>
      <c r="K70" s="104"/>
      <c r="L70" s="104"/>
      <c r="M70" s="104"/>
      <c r="N70" s="104"/>
      <c r="O70" s="104"/>
      <c r="P70" s="104"/>
      <c r="Q70" s="104"/>
      <c r="R70" s="104"/>
      <c r="S70" s="104"/>
      <c r="T70" s="104"/>
      <c r="U70" s="104"/>
      <c r="V70" s="104"/>
      <c r="W70" s="104"/>
      <c r="X70" s="104"/>
      <c r="Y70" s="104"/>
      <c r="Z70" s="104"/>
      <c r="AA70" s="104"/>
      <c r="AB70" s="104"/>
      <c r="AC70" s="104"/>
      <c r="AD70" s="104"/>
      <c r="AE70" s="104"/>
      <c r="AF70" s="104"/>
      <c r="AG70" s="104"/>
      <c r="AH70" s="104"/>
      <c r="AI70" s="104"/>
      <c r="AJ70" s="104"/>
      <c r="AK70" s="104"/>
      <c r="AL70" s="104"/>
      <c r="AM70" s="104"/>
      <c r="AN70" s="104"/>
      <c r="AO70" s="104"/>
      <c r="AP70" s="104"/>
      <c r="AQ70" s="104"/>
      <c r="AR70" s="104"/>
      <c r="AS70" s="104"/>
      <c r="AT70" s="104"/>
      <c r="AU70" s="104"/>
      <c r="AV70" s="104"/>
      <c r="AW70" s="104"/>
      <c r="AX70" s="104"/>
      <c r="AY70" s="104"/>
      <c r="AZ70" s="104"/>
    </row>
    <row r="71" spans="1:52">
      <c r="A71" s="104"/>
      <c r="B71" s="104"/>
      <c r="C71" s="104"/>
      <c r="D71" s="104"/>
      <c r="E71" s="104"/>
      <c r="F71" s="104"/>
      <c r="G71" s="104"/>
      <c r="H71" s="104"/>
      <c r="I71" s="104"/>
      <c r="J71" s="104"/>
      <c r="K71" s="104"/>
      <c r="L71" s="104"/>
      <c r="M71" s="104"/>
      <c r="N71" s="104"/>
      <c r="O71" s="104"/>
      <c r="P71" s="104"/>
      <c r="Q71" s="104"/>
      <c r="R71" s="104"/>
      <c r="S71" s="104"/>
      <c r="T71" s="104"/>
      <c r="U71" s="104"/>
      <c r="V71" s="104"/>
      <c r="W71" s="104"/>
      <c r="X71" s="104"/>
      <c r="Y71" s="104"/>
      <c r="Z71" s="104"/>
      <c r="AA71" s="104"/>
      <c r="AB71" s="104"/>
      <c r="AC71" s="104"/>
      <c r="AD71" s="104"/>
      <c r="AE71" s="104"/>
      <c r="AF71" s="104"/>
      <c r="AG71" s="104"/>
      <c r="AH71" s="104"/>
      <c r="AI71" s="104"/>
      <c r="AJ71" s="104"/>
      <c r="AK71" s="104"/>
      <c r="AL71" s="104"/>
      <c r="AM71" s="104"/>
      <c r="AN71" s="104"/>
      <c r="AO71" s="104"/>
      <c r="AP71" s="104"/>
      <c r="AQ71" s="104"/>
      <c r="AR71" s="104"/>
      <c r="AS71" s="104"/>
      <c r="AT71" s="104"/>
      <c r="AU71" s="104"/>
      <c r="AV71" s="104"/>
      <c r="AW71" s="104"/>
      <c r="AX71" s="104"/>
      <c r="AY71" s="104"/>
      <c r="AZ71" s="104"/>
    </row>
    <row r="72" spans="1:52">
      <c r="A72" s="104"/>
      <c r="B72" s="104"/>
      <c r="C72" s="104"/>
      <c r="D72" s="104"/>
      <c r="E72" s="104"/>
      <c r="F72" s="104"/>
      <c r="G72" s="104"/>
      <c r="H72" s="104"/>
      <c r="I72" s="104"/>
      <c r="J72" s="104"/>
      <c r="K72" s="104"/>
      <c r="L72" s="104"/>
      <c r="M72" s="104"/>
      <c r="N72" s="104"/>
      <c r="O72" s="104"/>
      <c r="P72" s="104"/>
      <c r="Q72" s="104"/>
      <c r="R72" s="104"/>
      <c r="S72" s="104"/>
      <c r="T72" s="104"/>
      <c r="U72" s="104"/>
      <c r="V72" s="104"/>
      <c r="W72" s="104"/>
      <c r="X72" s="104"/>
      <c r="Y72" s="104"/>
      <c r="Z72" s="104"/>
      <c r="AA72" s="104"/>
      <c r="AB72" s="104"/>
      <c r="AC72" s="104"/>
      <c r="AD72" s="104"/>
      <c r="AE72" s="104"/>
      <c r="AF72" s="104"/>
      <c r="AG72" s="104"/>
      <c r="AH72" s="104"/>
      <c r="AI72" s="104"/>
      <c r="AJ72" s="104"/>
      <c r="AK72" s="104"/>
      <c r="AL72" s="104"/>
      <c r="AM72" s="104"/>
      <c r="AN72" s="104"/>
      <c r="AO72" s="104"/>
      <c r="AP72" s="104"/>
      <c r="AQ72" s="104"/>
      <c r="AR72" s="104"/>
      <c r="AS72" s="104"/>
      <c r="AT72" s="104"/>
      <c r="AU72" s="104"/>
      <c r="AV72" s="104"/>
      <c r="AW72" s="104"/>
      <c r="AX72" s="104"/>
      <c r="AY72" s="104"/>
      <c r="AZ72" s="104"/>
    </row>
    <row r="73" spans="1:52">
      <c r="A73" s="104"/>
      <c r="B73" s="104"/>
      <c r="C73" s="104"/>
      <c r="D73" s="104"/>
      <c r="E73" s="104"/>
      <c r="F73" s="104"/>
      <c r="G73" s="104"/>
      <c r="H73" s="104"/>
      <c r="I73" s="104"/>
      <c r="J73" s="104"/>
      <c r="K73" s="104"/>
      <c r="L73" s="104"/>
      <c r="M73" s="104"/>
      <c r="N73" s="104"/>
      <c r="O73" s="104"/>
      <c r="P73" s="104"/>
      <c r="Q73" s="104"/>
      <c r="R73" s="104"/>
      <c r="S73" s="104"/>
      <c r="T73" s="104"/>
      <c r="U73" s="104"/>
      <c r="V73" s="104"/>
      <c r="W73" s="104"/>
      <c r="X73" s="104"/>
      <c r="Y73" s="104"/>
      <c r="Z73" s="104"/>
      <c r="AA73" s="104"/>
      <c r="AB73" s="104"/>
      <c r="AC73" s="104"/>
      <c r="AD73" s="104"/>
      <c r="AE73" s="104"/>
      <c r="AF73" s="104"/>
      <c r="AG73" s="104"/>
      <c r="AH73" s="104"/>
      <c r="AI73" s="104"/>
      <c r="AJ73" s="104"/>
      <c r="AK73" s="104"/>
      <c r="AL73" s="104"/>
      <c r="AM73" s="104"/>
      <c r="AN73" s="104"/>
      <c r="AO73" s="104"/>
      <c r="AP73" s="104"/>
      <c r="AQ73" s="104"/>
      <c r="AR73" s="104"/>
      <c r="AS73" s="104"/>
      <c r="AT73" s="104"/>
      <c r="AU73" s="104"/>
      <c r="AV73" s="104"/>
      <c r="AW73" s="104"/>
      <c r="AX73" s="104"/>
      <c r="AY73" s="104"/>
      <c r="AZ73" s="104"/>
    </row>
    <row r="74" spans="1:52">
      <c r="A74" s="104"/>
      <c r="B74" s="104"/>
      <c r="C74" s="104"/>
      <c r="D74" s="104"/>
      <c r="E74" s="104"/>
      <c r="F74" s="104"/>
      <c r="G74" s="104"/>
      <c r="H74" s="104"/>
      <c r="I74" s="104"/>
      <c r="J74" s="104"/>
      <c r="K74" s="104"/>
      <c r="L74" s="104"/>
      <c r="M74" s="104"/>
      <c r="N74" s="104"/>
      <c r="O74" s="104"/>
      <c r="P74" s="104"/>
      <c r="Q74" s="104"/>
      <c r="R74" s="104"/>
      <c r="S74" s="104"/>
      <c r="T74" s="104"/>
      <c r="U74" s="104"/>
      <c r="V74" s="104"/>
      <c r="W74" s="104"/>
      <c r="X74" s="104"/>
      <c r="Y74" s="104"/>
      <c r="Z74" s="104"/>
      <c r="AA74" s="104"/>
      <c r="AB74" s="104"/>
      <c r="AC74" s="104"/>
      <c r="AD74" s="104"/>
      <c r="AE74" s="104"/>
      <c r="AF74" s="104"/>
      <c r="AG74" s="104"/>
      <c r="AH74" s="104"/>
      <c r="AI74" s="104"/>
      <c r="AJ74" s="104"/>
      <c r="AK74" s="104"/>
      <c r="AL74" s="104"/>
      <c r="AM74" s="104"/>
      <c r="AN74" s="104"/>
      <c r="AO74" s="104"/>
      <c r="AP74" s="104"/>
      <c r="AQ74" s="104"/>
      <c r="AR74" s="104"/>
      <c r="AS74" s="104"/>
      <c r="AT74" s="104"/>
      <c r="AU74" s="104"/>
      <c r="AV74" s="104"/>
      <c r="AW74" s="104"/>
      <c r="AX74" s="104"/>
      <c r="AY74" s="104"/>
      <c r="AZ74" s="104"/>
    </row>
    <row r="75" spans="1:52">
      <c r="A75" s="104"/>
      <c r="B75" s="104"/>
      <c r="C75" s="104"/>
      <c r="D75" s="104"/>
      <c r="E75" s="104"/>
      <c r="F75" s="104"/>
      <c r="G75" s="104"/>
      <c r="H75" s="104"/>
      <c r="I75" s="104"/>
      <c r="J75" s="104"/>
      <c r="K75" s="104"/>
      <c r="L75" s="104"/>
      <c r="M75" s="104"/>
      <c r="N75" s="104"/>
      <c r="O75" s="104"/>
      <c r="P75" s="104"/>
      <c r="Q75" s="104"/>
      <c r="R75" s="104"/>
      <c r="S75" s="104"/>
      <c r="T75" s="104"/>
      <c r="U75" s="104"/>
      <c r="V75" s="104"/>
      <c r="W75" s="104"/>
      <c r="X75" s="104"/>
      <c r="Y75" s="104"/>
      <c r="Z75" s="104"/>
      <c r="AA75" s="104"/>
      <c r="AB75" s="104"/>
      <c r="AC75" s="104"/>
      <c r="AD75" s="104"/>
      <c r="AE75" s="104"/>
      <c r="AF75" s="104"/>
      <c r="AG75" s="104"/>
      <c r="AH75" s="104"/>
      <c r="AI75" s="104"/>
      <c r="AJ75" s="104"/>
      <c r="AK75" s="104"/>
      <c r="AL75" s="104"/>
      <c r="AM75" s="104"/>
      <c r="AN75" s="104"/>
      <c r="AO75" s="104"/>
      <c r="AP75" s="104"/>
      <c r="AQ75" s="104"/>
      <c r="AR75" s="104"/>
      <c r="AS75" s="104"/>
      <c r="AT75" s="104"/>
      <c r="AU75" s="104"/>
      <c r="AV75" s="104"/>
      <c r="AW75" s="104"/>
      <c r="AX75" s="104"/>
      <c r="AY75" s="104"/>
      <c r="AZ75" s="104"/>
    </row>
    <row r="76" spans="1:52">
      <c r="A76" s="104"/>
      <c r="B76" s="104"/>
      <c r="C76" s="104"/>
      <c r="D76" s="104"/>
      <c r="E76" s="104"/>
      <c r="F76" s="104"/>
      <c r="G76" s="104"/>
      <c r="H76" s="104"/>
      <c r="I76" s="104"/>
      <c r="J76" s="104"/>
      <c r="K76" s="104"/>
      <c r="L76" s="104"/>
      <c r="M76" s="104"/>
      <c r="N76" s="104"/>
      <c r="O76" s="104"/>
      <c r="P76" s="104"/>
      <c r="Q76" s="104"/>
      <c r="R76" s="104"/>
      <c r="S76" s="104"/>
      <c r="T76" s="104"/>
      <c r="U76" s="104"/>
      <c r="V76" s="104"/>
      <c r="W76" s="104"/>
      <c r="X76" s="104"/>
      <c r="Y76" s="104"/>
      <c r="Z76" s="104"/>
      <c r="AA76" s="104"/>
      <c r="AB76" s="104"/>
      <c r="AC76" s="104"/>
      <c r="AD76" s="104"/>
      <c r="AE76" s="104"/>
      <c r="AF76" s="104"/>
      <c r="AG76" s="104"/>
      <c r="AH76" s="104"/>
      <c r="AI76" s="104"/>
      <c r="AJ76" s="104"/>
      <c r="AK76" s="104"/>
      <c r="AL76" s="104"/>
      <c r="AM76" s="104"/>
      <c r="AN76" s="104"/>
      <c r="AO76" s="104"/>
      <c r="AP76" s="104"/>
      <c r="AQ76" s="104"/>
      <c r="AR76" s="104"/>
      <c r="AS76" s="104"/>
      <c r="AT76" s="104"/>
      <c r="AU76" s="104"/>
      <c r="AV76" s="104"/>
      <c r="AW76" s="104"/>
      <c r="AX76" s="104"/>
      <c r="AY76" s="104"/>
      <c r="AZ76" s="104"/>
    </row>
    <row r="77" spans="1:52">
      <c r="A77" s="104"/>
      <c r="B77" s="104"/>
      <c r="C77" s="104"/>
      <c r="D77" s="104"/>
      <c r="E77" s="104"/>
      <c r="F77" s="104"/>
      <c r="G77" s="104"/>
      <c r="H77" s="104"/>
      <c r="I77" s="104"/>
      <c r="J77" s="104"/>
      <c r="K77" s="104"/>
      <c r="L77" s="104"/>
      <c r="M77" s="104"/>
      <c r="N77" s="104"/>
      <c r="O77" s="104"/>
      <c r="P77" s="104"/>
      <c r="Q77" s="104"/>
      <c r="R77" s="104"/>
      <c r="S77" s="104"/>
      <c r="T77" s="104"/>
      <c r="U77" s="104"/>
      <c r="V77" s="104"/>
      <c r="W77" s="104"/>
      <c r="X77" s="104"/>
      <c r="Y77" s="104"/>
      <c r="Z77" s="104"/>
      <c r="AA77" s="104"/>
      <c r="AB77" s="104"/>
      <c r="AC77" s="104"/>
      <c r="AD77" s="104"/>
      <c r="AE77" s="104"/>
      <c r="AF77" s="104"/>
      <c r="AG77" s="104"/>
      <c r="AH77" s="104"/>
      <c r="AI77" s="104"/>
      <c r="AJ77" s="104"/>
      <c r="AK77" s="104"/>
      <c r="AL77" s="104"/>
      <c r="AM77" s="104"/>
      <c r="AN77" s="104"/>
      <c r="AO77" s="104"/>
      <c r="AP77" s="104"/>
      <c r="AQ77" s="104"/>
      <c r="AR77" s="104"/>
      <c r="AS77" s="104"/>
      <c r="AT77" s="104"/>
      <c r="AU77" s="104"/>
      <c r="AV77" s="104"/>
      <c r="AW77" s="104"/>
      <c r="AX77" s="104"/>
      <c r="AY77" s="104"/>
      <c r="AZ77" s="104"/>
    </row>
    <row r="78" spans="1:52">
      <c r="A78" s="104"/>
      <c r="B78" s="104"/>
      <c r="C78" s="104"/>
      <c r="D78" s="104"/>
      <c r="E78" s="104"/>
      <c r="F78" s="104"/>
      <c r="G78" s="104"/>
      <c r="H78" s="104"/>
      <c r="I78" s="104"/>
      <c r="J78" s="104"/>
      <c r="K78" s="104"/>
      <c r="L78" s="104"/>
      <c r="M78" s="104"/>
      <c r="N78" s="104"/>
      <c r="O78" s="104"/>
      <c r="P78" s="104"/>
      <c r="Q78" s="104"/>
      <c r="R78" s="104"/>
      <c r="S78" s="104"/>
      <c r="T78" s="104"/>
      <c r="U78" s="104"/>
      <c r="V78" s="104"/>
      <c r="W78" s="104"/>
      <c r="X78" s="104"/>
      <c r="Y78" s="104"/>
      <c r="Z78" s="104"/>
      <c r="AA78" s="104"/>
      <c r="AB78" s="104"/>
      <c r="AC78" s="104"/>
      <c r="AD78" s="104"/>
      <c r="AE78" s="104"/>
      <c r="AF78" s="104"/>
      <c r="AG78" s="104"/>
      <c r="AH78" s="104"/>
      <c r="AI78" s="104"/>
      <c r="AJ78" s="104"/>
      <c r="AK78" s="104"/>
      <c r="AL78" s="104"/>
      <c r="AM78" s="104"/>
      <c r="AN78" s="104"/>
      <c r="AO78" s="104"/>
      <c r="AP78" s="104"/>
      <c r="AQ78" s="104"/>
      <c r="AR78" s="104"/>
      <c r="AS78" s="104"/>
      <c r="AT78" s="104"/>
      <c r="AU78" s="104"/>
      <c r="AV78" s="104"/>
      <c r="AW78" s="104"/>
      <c r="AX78" s="104"/>
      <c r="AY78" s="104"/>
      <c r="AZ78" s="104"/>
    </row>
    <row r="79" spans="1:52">
      <c r="A79" s="104"/>
      <c r="B79" s="104"/>
      <c r="C79" s="104"/>
      <c r="D79" s="104"/>
      <c r="E79" s="104"/>
      <c r="F79" s="104"/>
      <c r="G79" s="104"/>
      <c r="H79" s="104"/>
      <c r="I79" s="104"/>
      <c r="J79" s="104"/>
      <c r="K79" s="104"/>
      <c r="L79" s="104"/>
      <c r="M79" s="104"/>
      <c r="N79" s="104"/>
      <c r="O79" s="104"/>
      <c r="P79" s="104"/>
      <c r="Q79" s="104"/>
      <c r="R79" s="104"/>
      <c r="S79" s="104"/>
      <c r="T79" s="104"/>
      <c r="U79" s="104"/>
      <c r="V79" s="104"/>
      <c r="W79" s="104"/>
      <c r="X79" s="104"/>
      <c r="Y79" s="104"/>
      <c r="Z79" s="104"/>
      <c r="AA79" s="104"/>
      <c r="AB79" s="104"/>
      <c r="AC79" s="104"/>
      <c r="AD79" s="104"/>
      <c r="AE79" s="104"/>
      <c r="AF79" s="104"/>
      <c r="AG79" s="104"/>
      <c r="AH79" s="104"/>
      <c r="AI79" s="104"/>
      <c r="AJ79" s="104"/>
      <c r="AK79" s="104"/>
      <c r="AL79" s="104"/>
      <c r="AM79" s="104"/>
      <c r="AN79" s="104"/>
      <c r="AO79" s="104"/>
      <c r="AP79" s="104"/>
      <c r="AQ79" s="104"/>
      <c r="AR79" s="104"/>
      <c r="AS79" s="104"/>
      <c r="AT79" s="104"/>
      <c r="AU79" s="104"/>
      <c r="AV79" s="104"/>
      <c r="AW79" s="104"/>
      <c r="AX79" s="104"/>
      <c r="AY79" s="104"/>
      <c r="AZ79" s="104"/>
    </row>
    <row r="80" spans="1:52">
      <c r="A80" s="104"/>
      <c r="B80" s="104"/>
      <c r="C80" s="104"/>
      <c r="D80" s="104"/>
      <c r="E80" s="104"/>
      <c r="F80" s="104"/>
      <c r="G80" s="104"/>
      <c r="H80" s="104"/>
      <c r="I80" s="104"/>
      <c r="J80" s="104"/>
      <c r="K80" s="104"/>
      <c r="L80" s="104"/>
      <c r="M80" s="104"/>
      <c r="N80" s="104"/>
      <c r="O80" s="104"/>
      <c r="P80" s="104"/>
      <c r="Q80" s="104"/>
      <c r="R80" s="104"/>
      <c r="S80" s="104"/>
      <c r="T80" s="104"/>
      <c r="U80" s="104"/>
      <c r="V80" s="104"/>
      <c r="W80" s="104"/>
      <c r="X80" s="104"/>
      <c r="Y80" s="104"/>
      <c r="Z80" s="104"/>
      <c r="AA80" s="104"/>
      <c r="AB80" s="104"/>
      <c r="AC80" s="104"/>
      <c r="AD80" s="104"/>
      <c r="AE80" s="104"/>
      <c r="AF80" s="104"/>
      <c r="AG80" s="104"/>
      <c r="AH80" s="104"/>
      <c r="AI80" s="104"/>
      <c r="AJ80" s="104"/>
      <c r="AK80" s="104"/>
      <c r="AL80" s="104"/>
      <c r="AM80" s="104"/>
      <c r="AN80" s="104"/>
      <c r="AO80" s="104"/>
      <c r="AP80" s="104"/>
      <c r="AQ80" s="104"/>
      <c r="AR80" s="104"/>
      <c r="AS80" s="104"/>
      <c r="AT80" s="104"/>
      <c r="AU80" s="104"/>
      <c r="AV80" s="104"/>
      <c r="AW80" s="104"/>
      <c r="AX80" s="104"/>
      <c r="AY80" s="104"/>
      <c r="AZ80" s="104"/>
    </row>
    <row r="81" spans="1:52">
      <c r="A81" s="104"/>
      <c r="B81" s="104"/>
      <c r="C81" s="104"/>
      <c r="D81" s="104"/>
      <c r="E81" s="104"/>
      <c r="F81" s="104"/>
      <c r="G81" s="104"/>
      <c r="H81" s="104"/>
      <c r="I81" s="104"/>
      <c r="J81" s="104"/>
      <c r="K81" s="104"/>
      <c r="L81" s="104"/>
      <c r="M81" s="104"/>
      <c r="N81" s="104"/>
      <c r="O81" s="104"/>
      <c r="P81" s="104"/>
      <c r="Q81" s="104"/>
      <c r="R81" s="104"/>
      <c r="S81" s="104"/>
      <c r="T81" s="104"/>
      <c r="U81" s="104"/>
      <c r="V81" s="104"/>
      <c r="W81" s="104"/>
      <c r="X81" s="104"/>
      <c r="Y81" s="104"/>
      <c r="Z81" s="104"/>
      <c r="AA81" s="104"/>
      <c r="AB81" s="104"/>
      <c r="AC81" s="104"/>
      <c r="AD81" s="104"/>
      <c r="AE81" s="104"/>
      <c r="AF81" s="104"/>
      <c r="AG81" s="104"/>
      <c r="AH81" s="104"/>
      <c r="AI81" s="104"/>
      <c r="AJ81" s="104"/>
      <c r="AK81" s="104"/>
      <c r="AL81" s="104"/>
      <c r="AM81" s="104"/>
      <c r="AN81" s="104"/>
      <c r="AO81" s="104"/>
      <c r="AP81" s="104"/>
      <c r="AQ81" s="104"/>
      <c r="AR81" s="104"/>
      <c r="AS81" s="104"/>
      <c r="AT81" s="104"/>
      <c r="AU81" s="104"/>
      <c r="AV81" s="104"/>
      <c r="AW81" s="104"/>
      <c r="AX81" s="104"/>
      <c r="AY81" s="104"/>
      <c r="AZ81" s="104"/>
    </row>
    <row r="82" spans="1:52">
      <c r="A82" s="104"/>
      <c r="B82" s="104"/>
      <c r="C82" s="104"/>
      <c r="D82" s="104"/>
      <c r="E82" s="104"/>
      <c r="F82" s="104"/>
      <c r="G82" s="104"/>
      <c r="H82" s="104"/>
      <c r="I82" s="104"/>
      <c r="J82" s="104"/>
      <c r="K82" s="104"/>
      <c r="L82" s="104"/>
      <c r="M82" s="104"/>
      <c r="N82" s="104"/>
      <c r="O82" s="104"/>
      <c r="P82" s="104"/>
      <c r="Q82" s="104"/>
      <c r="R82" s="104"/>
      <c r="S82" s="104"/>
      <c r="T82" s="104"/>
      <c r="U82" s="104"/>
      <c r="V82" s="104"/>
      <c r="W82" s="104"/>
      <c r="X82" s="104"/>
      <c r="Y82" s="104"/>
      <c r="Z82" s="104"/>
      <c r="AA82" s="104"/>
      <c r="AB82" s="104"/>
      <c r="AC82" s="104"/>
      <c r="AD82" s="104"/>
      <c r="AE82" s="104"/>
      <c r="AF82" s="104"/>
      <c r="AG82" s="104"/>
      <c r="AH82" s="104"/>
      <c r="AI82" s="104"/>
      <c r="AJ82" s="104"/>
      <c r="AK82" s="104"/>
      <c r="AL82" s="104"/>
      <c r="AM82" s="104"/>
      <c r="AN82" s="104"/>
      <c r="AO82" s="104"/>
      <c r="AP82" s="104"/>
      <c r="AQ82" s="104"/>
      <c r="AR82" s="104"/>
      <c r="AS82" s="104"/>
      <c r="AT82" s="104"/>
      <c r="AU82" s="104"/>
      <c r="AV82" s="104"/>
      <c r="AW82" s="104"/>
      <c r="AX82" s="104"/>
      <c r="AY82" s="104"/>
      <c r="AZ82" s="104"/>
    </row>
    <row r="83" spans="1:52">
      <c r="A83" s="104"/>
      <c r="B83" s="104"/>
      <c r="C83" s="104"/>
      <c r="D83" s="104"/>
      <c r="E83" s="104"/>
      <c r="F83" s="104"/>
      <c r="G83" s="104"/>
      <c r="H83" s="104"/>
      <c r="I83" s="104"/>
      <c r="J83" s="104"/>
      <c r="K83" s="104"/>
      <c r="L83" s="104"/>
      <c r="M83" s="104"/>
      <c r="N83" s="104"/>
      <c r="O83" s="104"/>
      <c r="P83" s="104"/>
      <c r="Q83" s="104"/>
      <c r="R83" s="104"/>
      <c r="S83" s="104"/>
      <c r="T83" s="104"/>
      <c r="U83" s="104"/>
      <c r="V83" s="104"/>
      <c r="W83" s="104"/>
      <c r="X83" s="104"/>
      <c r="Y83" s="104"/>
      <c r="Z83" s="104"/>
      <c r="AA83" s="104"/>
      <c r="AB83" s="104"/>
      <c r="AC83" s="104"/>
      <c r="AD83" s="104"/>
      <c r="AE83" s="104"/>
      <c r="AF83" s="104"/>
      <c r="AG83" s="104"/>
      <c r="AH83" s="104"/>
      <c r="AI83" s="104"/>
      <c r="AJ83" s="104"/>
      <c r="AK83" s="104"/>
      <c r="AL83" s="104"/>
      <c r="AM83" s="104"/>
      <c r="AN83" s="104"/>
      <c r="AO83" s="104"/>
      <c r="AP83" s="104"/>
      <c r="AQ83" s="104"/>
      <c r="AR83" s="104"/>
      <c r="AS83" s="104"/>
      <c r="AT83" s="104"/>
      <c r="AU83" s="104"/>
      <c r="AV83" s="104"/>
      <c r="AW83" s="104"/>
      <c r="AX83" s="104"/>
      <c r="AY83" s="104"/>
      <c r="AZ83" s="104"/>
    </row>
    <row r="84" spans="1:52">
      <c r="A84" s="104"/>
      <c r="B84" s="104"/>
      <c r="C84" s="104"/>
      <c r="D84" s="104"/>
      <c r="E84" s="104"/>
      <c r="F84" s="104"/>
      <c r="G84" s="104"/>
      <c r="H84" s="104"/>
      <c r="I84" s="104"/>
      <c r="J84" s="104"/>
      <c r="K84" s="104"/>
      <c r="L84" s="104"/>
      <c r="M84" s="104"/>
      <c r="N84" s="104"/>
      <c r="O84" s="104"/>
      <c r="P84" s="104"/>
      <c r="Q84" s="104"/>
      <c r="R84" s="104"/>
      <c r="S84" s="104"/>
      <c r="T84" s="104"/>
      <c r="U84" s="104"/>
      <c r="V84" s="104"/>
      <c r="W84" s="104"/>
      <c r="X84" s="104"/>
      <c r="Y84" s="104"/>
      <c r="Z84" s="104"/>
      <c r="AA84" s="104"/>
      <c r="AB84" s="104"/>
      <c r="AC84" s="104"/>
      <c r="AD84" s="104"/>
      <c r="AE84" s="104"/>
      <c r="AF84" s="104"/>
      <c r="AG84" s="104"/>
      <c r="AH84" s="104"/>
      <c r="AI84" s="104"/>
      <c r="AJ84" s="104"/>
      <c r="AK84" s="104"/>
      <c r="AL84" s="104"/>
      <c r="AM84" s="104"/>
      <c r="AN84" s="104"/>
      <c r="AO84" s="104"/>
      <c r="AP84" s="104"/>
      <c r="AQ84" s="104"/>
      <c r="AR84" s="104"/>
      <c r="AS84" s="104"/>
      <c r="AT84" s="104"/>
      <c r="AU84" s="104"/>
      <c r="AV84" s="104"/>
      <c r="AW84" s="104"/>
      <c r="AX84" s="104"/>
      <c r="AY84" s="104"/>
      <c r="AZ84" s="104"/>
    </row>
    <row r="85" spans="1:52">
      <c r="A85" s="104"/>
      <c r="B85" s="104"/>
      <c r="C85" s="104"/>
      <c r="D85" s="104"/>
      <c r="E85" s="104"/>
      <c r="F85" s="104"/>
      <c r="G85" s="104"/>
      <c r="H85" s="104"/>
      <c r="I85" s="104"/>
      <c r="J85" s="104"/>
      <c r="K85" s="104"/>
      <c r="L85" s="104"/>
      <c r="M85" s="104"/>
      <c r="N85" s="104"/>
      <c r="O85" s="104"/>
      <c r="P85" s="104"/>
      <c r="Q85" s="104"/>
      <c r="R85" s="104"/>
      <c r="S85" s="104"/>
      <c r="T85" s="104"/>
      <c r="U85" s="104"/>
      <c r="V85" s="104"/>
      <c r="W85" s="104"/>
      <c r="X85" s="104"/>
      <c r="Y85" s="104"/>
      <c r="Z85" s="104"/>
      <c r="AA85" s="104"/>
      <c r="AB85" s="104"/>
      <c r="AC85" s="104"/>
      <c r="AD85" s="104"/>
      <c r="AE85" s="104"/>
      <c r="AF85" s="104"/>
      <c r="AG85" s="104"/>
      <c r="AH85" s="104"/>
      <c r="AI85" s="104"/>
      <c r="AJ85" s="104"/>
      <c r="AK85" s="104"/>
      <c r="AL85" s="104"/>
      <c r="AM85" s="104"/>
      <c r="AN85" s="104"/>
      <c r="AO85" s="104"/>
      <c r="AP85" s="104"/>
      <c r="AQ85" s="104"/>
      <c r="AR85" s="104"/>
      <c r="AS85" s="104"/>
      <c r="AT85" s="104"/>
      <c r="AU85" s="104"/>
      <c r="AV85" s="104"/>
      <c r="AW85" s="104"/>
      <c r="AX85" s="104"/>
      <c r="AY85" s="104"/>
      <c r="AZ85" s="104"/>
    </row>
    <row r="86" spans="1:52">
      <c r="A86" s="104"/>
      <c r="B86" s="104"/>
      <c r="C86" s="104"/>
      <c r="D86" s="104"/>
      <c r="E86" s="104"/>
      <c r="F86" s="104"/>
      <c r="G86" s="104"/>
      <c r="H86" s="104"/>
      <c r="I86" s="104"/>
      <c r="J86" s="104"/>
      <c r="K86" s="104"/>
      <c r="L86" s="104"/>
      <c r="M86" s="104"/>
      <c r="N86" s="104"/>
      <c r="O86" s="104"/>
      <c r="P86" s="104"/>
      <c r="Q86" s="104"/>
      <c r="R86" s="104"/>
      <c r="S86" s="104"/>
      <c r="T86" s="104"/>
      <c r="U86" s="104"/>
      <c r="V86" s="104"/>
      <c r="W86" s="104"/>
      <c r="X86" s="104"/>
      <c r="Y86" s="104"/>
      <c r="Z86" s="104"/>
      <c r="AA86" s="104"/>
      <c r="AB86" s="104"/>
      <c r="AC86" s="104"/>
      <c r="AD86" s="104"/>
      <c r="AE86" s="104"/>
      <c r="AF86" s="104"/>
      <c r="AG86" s="104"/>
      <c r="AH86" s="104"/>
      <c r="AI86" s="104"/>
      <c r="AJ86" s="104"/>
      <c r="AK86" s="104"/>
      <c r="AL86" s="104"/>
      <c r="AM86" s="104"/>
      <c r="AN86" s="104"/>
      <c r="AO86" s="104"/>
      <c r="AP86" s="104"/>
      <c r="AQ86" s="104"/>
      <c r="AR86" s="104"/>
      <c r="AS86" s="104"/>
      <c r="AT86" s="104"/>
      <c r="AU86" s="104"/>
      <c r="AV86" s="104"/>
      <c r="AW86" s="104"/>
      <c r="AX86" s="104"/>
      <c r="AY86" s="104"/>
      <c r="AZ86" s="104"/>
    </row>
    <row r="87" spans="1:52">
      <c r="A87" s="104"/>
      <c r="B87" s="104"/>
      <c r="C87" s="104"/>
      <c r="D87" s="104"/>
      <c r="E87" s="104"/>
      <c r="F87" s="104"/>
      <c r="G87" s="104"/>
      <c r="H87" s="104"/>
      <c r="I87" s="104"/>
      <c r="J87" s="104"/>
      <c r="K87" s="104"/>
      <c r="L87" s="104"/>
      <c r="M87" s="104"/>
      <c r="N87" s="104"/>
      <c r="O87" s="104"/>
      <c r="P87" s="104"/>
      <c r="Q87" s="104"/>
      <c r="R87" s="104"/>
      <c r="S87" s="104"/>
      <c r="T87" s="104"/>
      <c r="U87" s="104"/>
      <c r="V87" s="104"/>
      <c r="W87" s="104"/>
      <c r="X87" s="104"/>
      <c r="Y87" s="104"/>
      <c r="Z87" s="104"/>
      <c r="AA87" s="104"/>
      <c r="AB87" s="104"/>
      <c r="AC87" s="104"/>
      <c r="AD87" s="104"/>
      <c r="AE87" s="104"/>
      <c r="AF87" s="104"/>
      <c r="AG87" s="104"/>
      <c r="AH87" s="104"/>
      <c r="AI87" s="104"/>
      <c r="AJ87" s="104"/>
      <c r="AK87" s="104"/>
      <c r="AL87" s="104"/>
      <c r="AM87" s="104"/>
      <c r="AN87" s="104"/>
      <c r="AO87" s="104"/>
      <c r="AP87" s="104"/>
      <c r="AQ87" s="104"/>
      <c r="AR87" s="104"/>
      <c r="AS87" s="104"/>
      <c r="AT87" s="104"/>
      <c r="AU87" s="104"/>
      <c r="AV87" s="104"/>
      <c r="AW87" s="104"/>
      <c r="AX87" s="104"/>
      <c r="AY87" s="104"/>
      <c r="AZ87" s="104"/>
    </row>
    <row r="88" spans="1:52">
      <c r="A88" s="104"/>
      <c r="B88" s="104"/>
      <c r="C88" s="104"/>
      <c r="D88" s="104"/>
      <c r="E88" s="104"/>
      <c r="F88" s="104"/>
      <c r="G88" s="104"/>
      <c r="H88" s="104"/>
      <c r="I88" s="104"/>
      <c r="J88" s="104"/>
      <c r="K88" s="104"/>
      <c r="L88" s="104"/>
      <c r="M88" s="104"/>
      <c r="N88" s="104"/>
      <c r="O88" s="104"/>
      <c r="P88" s="104"/>
      <c r="Q88" s="104"/>
      <c r="R88" s="104"/>
      <c r="S88" s="104"/>
      <c r="T88" s="104"/>
      <c r="U88" s="104"/>
      <c r="V88" s="104"/>
      <c r="W88" s="104"/>
      <c r="X88" s="104"/>
      <c r="Y88" s="104"/>
      <c r="Z88" s="104"/>
      <c r="AA88" s="104"/>
      <c r="AB88" s="104"/>
      <c r="AC88" s="104"/>
      <c r="AD88" s="104"/>
      <c r="AE88" s="104"/>
      <c r="AF88" s="104"/>
      <c r="AG88" s="104"/>
      <c r="AH88" s="104"/>
      <c r="AI88" s="104"/>
      <c r="AJ88" s="104"/>
      <c r="AK88" s="104"/>
      <c r="AL88" s="104"/>
      <c r="AM88" s="104"/>
      <c r="AN88" s="104"/>
      <c r="AO88" s="104"/>
      <c r="AP88" s="104"/>
      <c r="AQ88" s="104"/>
      <c r="AR88" s="104"/>
      <c r="AS88" s="104"/>
      <c r="AT88" s="104"/>
      <c r="AU88" s="104"/>
      <c r="AV88" s="104"/>
      <c r="AW88" s="104"/>
      <c r="AX88" s="104"/>
      <c r="AY88" s="104"/>
      <c r="AZ88" s="104"/>
    </row>
    <row r="89" spans="1:52">
      <c r="A89" s="104"/>
      <c r="B89" s="104"/>
      <c r="C89" s="104"/>
      <c r="D89" s="104"/>
      <c r="E89" s="104"/>
      <c r="F89" s="104"/>
      <c r="G89" s="104"/>
      <c r="H89" s="104"/>
      <c r="I89" s="104"/>
      <c r="J89" s="104"/>
      <c r="K89" s="104"/>
      <c r="L89" s="104"/>
      <c r="M89" s="104"/>
      <c r="N89" s="104"/>
      <c r="O89" s="104"/>
      <c r="P89" s="104"/>
      <c r="Q89" s="104"/>
      <c r="R89" s="104"/>
      <c r="S89" s="104"/>
      <c r="T89" s="104"/>
      <c r="U89" s="104"/>
      <c r="V89" s="104"/>
      <c r="W89" s="104"/>
      <c r="X89" s="104"/>
      <c r="Y89" s="104"/>
      <c r="Z89" s="104"/>
      <c r="AA89" s="104"/>
      <c r="AB89" s="104"/>
      <c r="AC89" s="104"/>
      <c r="AD89" s="104"/>
      <c r="AE89" s="104"/>
      <c r="AF89" s="104"/>
      <c r="AG89" s="104"/>
      <c r="AH89" s="104"/>
      <c r="AI89" s="104"/>
      <c r="AJ89" s="104"/>
      <c r="AK89" s="104"/>
      <c r="AL89" s="104"/>
      <c r="AM89" s="104"/>
      <c r="AN89" s="104"/>
      <c r="AO89" s="104"/>
      <c r="AP89" s="104"/>
      <c r="AQ89" s="104"/>
      <c r="AR89" s="104"/>
      <c r="AS89" s="104"/>
      <c r="AT89" s="104"/>
      <c r="AU89" s="104"/>
      <c r="AV89" s="104"/>
      <c r="AW89" s="104"/>
      <c r="AX89" s="104"/>
      <c r="AY89" s="104"/>
      <c r="AZ89" s="104"/>
    </row>
    <row r="90" spans="1:52">
      <c r="A90" s="104"/>
      <c r="B90" s="104"/>
      <c r="C90" s="104"/>
      <c r="D90" s="104"/>
      <c r="E90" s="104"/>
      <c r="F90" s="104"/>
      <c r="G90" s="104"/>
      <c r="H90" s="104"/>
      <c r="I90" s="104"/>
      <c r="J90" s="104"/>
      <c r="K90" s="104"/>
      <c r="L90" s="104"/>
      <c r="M90" s="104"/>
      <c r="N90" s="104"/>
      <c r="O90" s="104"/>
      <c r="P90" s="104"/>
      <c r="Q90" s="104"/>
      <c r="R90" s="104"/>
      <c r="S90" s="104"/>
      <c r="T90" s="104"/>
      <c r="U90" s="104"/>
      <c r="V90" s="104"/>
      <c r="W90" s="104"/>
      <c r="X90" s="104"/>
      <c r="Y90" s="104"/>
      <c r="Z90" s="104"/>
      <c r="AA90" s="104"/>
      <c r="AB90" s="104"/>
      <c r="AC90" s="104"/>
      <c r="AD90" s="104"/>
      <c r="AE90" s="104"/>
      <c r="AF90" s="104"/>
      <c r="AG90" s="104"/>
      <c r="AH90" s="104"/>
      <c r="AI90" s="104"/>
      <c r="AJ90" s="104"/>
      <c r="AK90" s="104"/>
      <c r="AL90" s="104"/>
      <c r="AM90" s="104"/>
      <c r="AN90" s="104"/>
      <c r="AO90" s="104"/>
      <c r="AP90" s="104"/>
      <c r="AQ90" s="104"/>
      <c r="AR90" s="104"/>
      <c r="AS90" s="104"/>
      <c r="AT90" s="104"/>
      <c r="AU90" s="104"/>
      <c r="AV90" s="104"/>
      <c r="AW90" s="104"/>
      <c r="AX90" s="104"/>
      <c r="AY90" s="104"/>
      <c r="AZ90" s="104"/>
    </row>
    <row r="91" spans="1:52">
      <c r="A91" s="104"/>
      <c r="B91" s="104"/>
      <c r="C91" s="104"/>
      <c r="D91" s="104"/>
      <c r="E91" s="104"/>
      <c r="F91" s="104"/>
      <c r="G91" s="104"/>
      <c r="H91" s="104"/>
      <c r="I91" s="104"/>
      <c r="J91" s="104"/>
      <c r="K91" s="104"/>
      <c r="L91" s="104"/>
      <c r="M91" s="104"/>
      <c r="N91" s="104"/>
      <c r="O91" s="104"/>
      <c r="P91" s="104"/>
      <c r="Q91" s="104"/>
      <c r="R91" s="104"/>
      <c r="S91" s="104"/>
      <c r="T91" s="104"/>
      <c r="U91" s="104"/>
      <c r="V91" s="104"/>
      <c r="W91" s="104"/>
      <c r="X91" s="104"/>
      <c r="Y91" s="104"/>
      <c r="Z91" s="104"/>
      <c r="AA91" s="104"/>
      <c r="AB91" s="104"/>
      <c r="AC91" s="104"/>
      <c r="AD91" s="104"/>
      <c r="AE91" s="104"/>
      <c r="AF91" s="104"/>
      <c r="AG91" s="104"/>
      <c r="AH91" s="104"/>
      <c r="AI91" s="104"/>
      <c r="AJ91" s="104"/>
      <c r="AK91" s="104"/>
      <c r="AL91" s="104"/>
      <c r="AM91" s="104"/>
      <c r="AN91" s="104"/>
      <c r="AO91" s="104"/>
      <c r="AP91" s="104"/>
      <c r="AQ91" s="104"/>
      <c r="AR91" s="104"/>
      <c r="AS91" s="104"/>
      <c r="AT91" s="104"/>
      <c r="AU91" s="104"/>
      <c r="AV91" s="104"/>
      <c r="AW91" s="104"/>
      <c r="AX91" s="104"/>
      <c r="AY91" s="104"/>
      <c r="AZ91" s="104"/>
    </row>
    <row r="92" spans="1:52">
      <c r="A92" s="104"/>
      <c r="B92" s="104"/>
      <c r="C92" s="104"/>
      <c r="D92" s="104"/>
      <c r="E92" s="104"/>
      <c r="F92" s="104"/>
      <c r="G92" s="104"/>
      <c r="H92" s="104"/>
      <c r="I92" s="104"/>
      <c r="J92" s="104"/>
      <c r="K92" s="104"/>
      <c r="L92" s="104"/>
      <c r="M92" s="104"/>
      <c r="N92" s="104"/>
      <c r="O92" s="104"/>
      <c r="P92" s="104"/>
      <c r="Q92" s="104"/>
      <c r="R92" s="104"/>
      <c r="S92" s="104"/>
      <c r="T92" s="104"/>
      <c r="U92" s="104"/>
      <c r="V92" s="104"/>
      <c r="W92" s="104"/>
      <c r="X92" s="104"/>
      <c r="Y92" s="104"/>
      <c r="Z92" s="104"/>
      <c r="AA92" s="104"/>
      <c r="AB92" s="104"/>
      <c r="AC92" s="104"/>
      <c r="AD92" s="104"/>
      <c r="AE92" s="104"/>
      <c r="AF92" s="104"/>
      <c r="AG92" s="104"/>
      <c r="AH92" s="104"/>
      <c r="AI92" s="104"/>
      <c r="AJ92" s="104"/>
      <c r="AK92" s="104"/>
      <c r="AL92" s="104"/>
      <c r="AM92" s="104"/>
      <c r="AN92" s="104"/>
      <c r="AO92" s="104"/>
      <c r="AP92" s="104"/>
      <c r="AQ92" s="104"/>
      <c r="AR92" s="104"/>
      <c r="AS92" s="104"/>
      <c r="AT92" s="104"/>
      <c r="AU92" s="104"/>
      <c r="AV92" s="104"/>
      <c r="AW92" s="104"/>
      <c r="AX92" s="104"/>
      <c r="AY92" s="104"/>
      <c r="AZ92" s="104"/>
    </row>
    <row r="93" spans="1:52">
      <c r="A93" s="104"/>
      <c r="B93" s="104"/>
      <c r="C93" s="104"/>
      <c r="D93" s="104"/>
      <c r="E93" s="104"/>
      <c r="F93" s="104"/>
      <c r="G93" s="104"/>
      <c r="H93" s="104"/>
      <c r="I93" s="104"/>
      <c r="J93" s="104"/>
      <c r="K93" s="104"/>
      <c r="L93" s="104"/>
      <c r="M93" s="104"/>
      <c r="N93" s="104"/>
      <c r="O93" s="104"/>
      <c r="P93" s="104"/>
      <c r="Q93" s="104"/>
      <c r="R93" s="104"/>
      <c r="S93" s="104"/>
      <c r="T93" s="104"/>
      <c r="U93" s="104"/>
      <c r="V93" s="104"/>
      <c r="W93" s="104"/>
      <c r="X93" s="104"/>
      <c r="Y93" s="104"/>
      <c r="Z93" s="104"/>
      <c r="AA93" s="104"/>
      <c r="AB93" s="104"/>
      <c r="AC93" s="104"/>
      <c r="AD93" s="104"/>
      <c r="AE93" s="104"/>
      <c r="AF93" s="104"/>
      <c r="AG93" s="104"/>
      <c r="AH93" s="104"/>
      <c r="AI93" s="104"/>
      <c r="AJ93" s="104"/>
      <c r="AK93" s="104"/>
      <c r="AL93" s="104"/>
      <c r="AM93" s="104"/>
      <c r="AN93" s="104"/>
      <c r="AO93" s="104"/>
      <c r="AP93" s="104"/>
      <c r="AQ93" s="104"/>
      <c r="AR93" s="104"/>
      <c r="AS93" s="104"/>
      <c r="AT93" s="104"/>
      <c r="AU93" s="104"/>
      <c r="AV93" s="104"/>
      <c r="AW93" s="104"/>
      <c r="AX93" s="104"/>
      <c r="AY93" s="104"/>
      <c r="AZ93" s="104"/>
    </row>
    <row r="94" spans="1:52">
      <c r="A94" s="104"/>
      <c r="B94" s="104"/>
      <c r="C94" s="104"/>
      <c r="D94" s="104"/>
      <c r="E94" s="104"/>
      <c r="F94" s="104"/>
      <c r="G94" s="104"/>
      <c r="H94" s="104"/>
      <c r="I94" s="104"/>
      <c r="J94" s="104"/>
      <c r="K94" s="104"/>
      <c r="L94" s="104"/>
      <c r="M94" s="104"/>
      <c r="N94" s="104"/>
      <c r="O94" s="104"/>
      <c r="P94" s="104"/>
      <c r="Q94" s="104"/>
      <c r="R94" s="104"/>
      <c r="S94" s="104"/>
      <c r="T94" s="104"/>
      <c r="U94" s="104"/>
      <c r="V94" s="104"/>
      <c r="W94" s="104"/>
      <c r="X94" s="104"/>
      <c r="Y94" s="104"/>
      <c r="Z94" s="104"/>
      <c r="AA94" s="104"/>
      <c r="AB94" s="104"/>
      <c r="AC94" s="104"/>
      <c r="AD94" s="104"/>
      <c r="AE94" s="104"/>
      <c r="AF94" s="104"/>
      <c r="AG94" s="104"/>
      <c r="AH94" s="104"/>
      <c r="AI94" s="104"/>
      <c r="AJ94" s="104"/>
      <c r="AK94" s="104"/>
      <c r="AL94" s="104"/>
      <c r="AM94" s="104"/>
      <c r="AN94" s="104"/>
      <c r="AO94" s="104"/>
      <c r="AP94" s="104"/>
      <c r="AQ94" s="104"/>
      <c r="AR94" s="104"/>
      <c r="AS94" s="104"/>
      <c r="AT94" s="104"/>
      <c r="AU94" s="104"/>
      <c r="AV94" s="104"/>
      <c r="AW94" s="104"/>
      <c r="AX94" s="104"/>
      <c r="AY94" s="104"/>
      <c r="AZ94" s="104"/>
    </row>
    <row r="95" spans="1:52">
      <c r="A95" s="104"/>
      <c r="B95" s="104"/>
      <c r="C95" s="104"/>
      <c r="D95" s="104"/>
      <c r="E95" s="104"/>
      <c r="F95" s="104"/>
      <c r="G95" s="104"/>
      <c r="H95" s="104"/>
      <c r="I95" s="104"/>
      <c r="J95" s="104"/>
      <c r="K95" s="104"/>
      <c r="L95" s="104"/>
      <c r="M95" s="104"/>
      <c r="N95" s="104"/>
      <c r="O95" s="104"/>
      <c r="P95" s="104"/>
      <c r="Q95" s="104"/>
      <c r="R95" s="104"/>
      <c r="S95" s="104"/>
      <c r="T95" s="104"/>
      <c r="U95" s="104"/>
      <c r="V95" s="104"/>
      <c r="W95" s="104"/>
      <c r="X95" s="104"/>
      <c r="Y95" s="104"/>
      <c r="Z95" s="104"/>
      <c r="AA95" s="104"/>
      <c r="AB95" s="104"/>
      <c r="AC95" s="104"/>
      <c r="AD95" s="104"/>
      <c r="AE95" s="104"/>
      <c r="AF95" s="104"/>
      <c r="AG95" s="104"/>
      <c r="AH95" s="104"/>
      <c r="AI95" s="104"/>
      <c r="AJ95" s="104"/>
      <c r="AK95" s="104"/>
      <c r="AL95" s="104"/>
      <c r="AM95" s="104"/>
      <c r="AN95" s="104"/>
      <c r="AO95" s="104"/>
      <c r="AP95" s="104"/>
      <c r="AQ95" s="104"/>
      <c r="AR95" s="104"/>
      <c r="AS95" s="104"/>
      <c r="AT95" s="104"/>
      <c r="AU95" s="104"/>
      <c r="AV95" s="104"/>
      <c r="AW95" s="104"/>
      <c r="AX95" s="104"/>
      <c r="AY95" s="104"/>
      <c r="AZ95" s="104"/>
    </row>
    <row r="96" spans="1:52">
      <c r="A96" s="104"/>
      <c r="B96" s="104"/>
      <c r="C96" s="104"/>
      <c r="D96" s="104"/>
      <c r="E96" s="104"/>
      <c r="F96" s="104"/>
      <c r="G96" s="104"/>
      <c r="H96" s="104"/>
      <c r="I96" s="104"/>
      <c r="J96" s="104"/>
      <c r="K96" s="104"/>
      <c r="L96" s="104"/>
      <c r="M96" s="104"/>
      <c r="N96" s="104"/>
      <c r="O96" s="104"/>
      <c r="P96" s="104"/>
      <c r="Q96" s="104"/>
      <c r="R96" s="104"/>
      <c r="S96" s="104"/>
      <c r="T96" s="104"/>
      <c r="U96" s="104"/>
      <c r="V96" s="104"/>
      <c r="W96" s="104"/>
      <c r="X96" s="104"/>
      <c r="Y96" s="104"/>
      <c r="Z96" s="104"/>
      <c r="AA96" s="104"/>
      <c r="AB96" s="104"/>
      <c r="AC96" s="104"/>
      <c r="AD96" s="104"/>
      <c r="AE96" s="104"/>
      <c r="AF96" s="104"/>
      <c r="AG96" s="104"/>
      <c r="AH96" s="104"/>
      <c r="AI96" s="104"/>
      <c r="AJ96" s="104"/>
      <c r="AK96" s="104"/>
      <c r="AL96" s="104"/>
      <c r="AM96" s="104"/>
      <c r="AN96" s="104"/>
      <c r="AO96" s="104"/>
      <c r="AP96" s="104"/>
      <c r="AQ96" s="104"/>
      <c r="AR96" s="104"/>
      <c r="AS96" s="104"/>
      <c r="AT96" s="104"/>
      <c r="AU96" s="104"/>
      <c r="AV96" s="104"/>
      <c r="AW96" s="104"/>
      <c r="AX96" s="104"/>
      <c r="AY96" s="104"/>
      <c r="AZ96" s="104"/>
    </row>
    <row r="97" spans="1:52">
      <c r="A97" s="104"/>
      <c r="B97" s="104"/>
      <c r="C97" s="104"/>
      <c r="D97" s="104"/>
      <c r="E97" s="104"/>
      <c r="F97" s="104"/>
      <c r="G97" s="104"/>
      <c r="H97" s="104"/>
      <c r="I97" s="104"/>
      <c r="J97" s="104"/>
      <c r="K97" s="104"/>
      <c r="L97" s="104"/>
      <c r="M97" s="104"/>
      <c r="N97" s="104"/>
      <c r="O97" s="104"/>
      <c r="P97" s="104"/>
      <c r="Q97" s="104"/>
      <c r="R97" s="104"/>
      <c r="S97" s="104"/>
      <c r="T97" s="104"/>
      <c r="U97" s="104"/>
      <c r="V97" s="104"/>
      <c r="W97" s="104"/>
      <c r="X97" s="104"/>
      <c r="Y97" s="104"/>
      <c r="Z97" s="104"/>
      <c r="AA97" s="104"/>
      <c r="AB97" s="104"/>
      <c r="AC97" s="104"/>
      <c r="AD97" s="104"/>
      <c r="AE97" s="104"/>
      <c r="AF97" s="104"/>
      <c r="AG97" s="104"/>
      <c r="AH97" s="104"/>
      <c r="AI97" s="104"/>
      <c r="AJ97" s="104"/>
      <c r="AK97" s="104"/>
      <c r="AL97" s="104"/>
      <c r="AM97" s="104"/>
      <c r="AN97" s="104"/>
      <c r="AO97" s="104"/>
      <c r="AP97" s="104"/>
      <c r="AQ97" s="104"/>
      <c r="AR97" s="104"/>
      <c r="AS97" s="104"/>
      <c r="AT97" s="104"/>
      <c r="AU97" s="104"/>
      <c r="AV97" s="104"/>
      <c r="AW97" s="104"/>
      <c r="AX97" s="104"/>
      <c r="AY97" s="104"/>
      <c r="AZ97" s="104"/>
    </row>
    <row r="98" spans="1:52">
      <c r="A98" s="104"/>
      <c r="B98" s="104"/>
      <c r="C98" s="104"/>
      <c r="D98" s="104"/>
      <c r="E98" s="104"/>
      <c r="F98" s="104"/>
      <c r="G98" s="104"/>
      <c r="H98" s="104"/>
      <c r="I98" s="104"/>
      <c r="J98" s="104"/>
      <c r="K98" s="104"/>
      <c r="L98" s="104"/>
      <c r="M98" s="104"/>
      <c r="N98" s="104"/>
      <c r="O98" s="104"/>
      <c r="P98" s="104"/>
      <c r="Q98" s="104"/>
      <c r="R98" s="104"/>
      <c r="S98" s="104"/>
      <c r="T98" s="104"/>
      <c r="U98" s="104"/>
      <c r="V98" s="104"/>
      <c r="W98" s="104"/>
      <c r="X98" s="104"/>
      <c r="Y98" s="104"/>
      <c r="Z98" s="104"/>
      <c r="AA98" s="104"/>
      <c r="AB98" s="104"/>
      <c r="AC98" s="104"/>
      <c r="AD98" s="104"/>
      <c r="AE98" s="104"/>
      <c r="AF98" s="104"/>
      <c r="AG98" s="104"/>
      <c r="AH98" s="104"/>
      <c r="AI98" s="104"/>
      <c r="AJ98" s="104"/>
      <c r="AK98" s="104"/>
      <c r="AL98" s="104"/>
      <c r="AM98" s="104"/>
      <c r="AN98" s="104"/>
      <c r="AO98" s="104"/>
      <c r="AP98" s="104"/>
      <c r="AQ98" s="104"/>
      <c r="AR98" s="104"/>
      <c r="AS98" s="104"/>
      <c r="AT98" s="104"/>
      <c r="AU98" s="104"/>
      <c r="AV98" s="104"/>
      <c r="AW98" s="104"/>
      <c r="AX98" s="104"/>
      <c r="AY98" s="104"/>
      <c r="AZ98" s="104"/>
    </row>
    <row r="99" spans="1:52">
      <c r="A99" s="104"/>
      <c r="B99" s="104"/>
      <c r="C99" s="104"/>
      <c r="D99" s="104"/>
      <c r="E99" s="104"/>
      <c r="F99" s="104"/>
      <c r="G99" s="104"/>
      <c r="H99" s="104"/>
      <c r="I99" s="104"/>
      <c r="J99" s="104"/>
      <c r="K99" s="104"/>
      <c r="L99" s="104"/>
      <c r="M99" s="104"/>
      <c r="N99" s="104"/>
      <c r="O99" s="104"/>
      <c r="P99" s="104"/>
      <c r="Q99" s="104"/>
      <c r="R99" s="104"/>
      <c r="S99" s="104"/>
      <c r="T99" s="104"/>
      <c r="U99" s="104"/>
      <c r="V99" s="104"/>
      <c r="W99" s="104"/>
      <c r="X99" s="104"/>
      <c r="Y99" s="104"/>
      <c r="Z99" s="104"/>
      <c r="AA99" s="104"/>
      <c r="AB99" s="104"/>
      <c r="AC99" s="104"/>
      <c r="AD99" s="104"/>
      <c r="AE99" s="104"/>
      <c r="AF99" s="104"/>
      <c r="AG99" s="104"/>
      <c r="AH99" s="104"/>
      <c r="AI99" s="104"/>
      <c r="AJ99" s="104"/>
      <c r="AK99" s="104"/>
      <c r="AL99" s="104"/>
      <c r="AM99" s="104"/>
      <c r="AN99" s="104"/>
      <c r="AO99" s="104"/>
      <c r="AP99" s="104"/>
      <c r="AQ99" s="104"/>
      <c r="AR99" s="104"/>
      <c r="AS99" s="104"/>
      <c r="AT99" s="104"/>
      <c r="AU99" s="104"/>
      <c r="AV99" s="104"/>
      <c r="AW99" s="104"/>
      <c r="AX99" s="104"/>
      <c r="AY99" s="104"/>
      <c r="AZ99" s="104"/>
    </row>
    <row r="100" spans="1:52">
      <c r="A100" s="104"/>
      <c r="B100" s="104"/>
      <c r="C100" s="104"/>
      <c r="D100" s="104"/>
      <c r="E100" s="104"/>
      <c r="F100" s="104"/>
      <c r="G100" s="104"/>
      <c r="H100" s="104"/>
      <c r="I100" s="104"/>
      <c r="J100" s="104"/>
      <c r="K100" s="104"/>
      <c r="L100" s="104"/>
      <c r="M100" s="104"/>
      <c r="N100" s="104"/>
      <c r="O100" s="104"/>
      <c r="P100" s="104"/>
      <c r="Q100" s="104"/>
      <c r="R100" s="104"/>
      <c r="S100" s="104"/>
      <c r="T100" s="104"/>
      <c r="U100" s="104"/>
      <c r="V100" s="104"/>
      <c r="W100" s="104"/>
      <c r="X100" s="104"/>
      <c r="Y100" s="104"/>
      <c r="Z100" s="104"/>
      <c r="AA100" s="104"/>
      <c r="AB100" s="104"/>
      <c r="AC100" s="104"/>
      <c r="AD100" s="104"/>
      <c r="AE100" s="104"/>
      <c r="AF100" s="104"/>
      <c r="AG100" s="104"/>
      <c r="AH100" s="104"/>
      <c r="AI100" s="104"/>
      <c r="AJ100" s="104"/>
      <c r="AK100" s="104"/>
      <c r="AL100" s="104"/>
      <c r="AM100" s="104"/>
      <c r="AN100" s="104"/>
      <c r="AO100" s="104"/>
      <c r="AP100" s="104"/>
      <c r="AQ100" s="104"/>
      <c r="AR100" s="104"/>
      <c r="AS100" s="104"/>
      <c r="AT100" s="104"/>
      <c r="AU100" s="104"/>
      <c r="AV100" s="104"/>
      <c r="AW100" s="104"/>
      <c r="AX100" s="104"/>
      <c r="AY100" s="104"/>
      <c r="AZ100" s="104"/>
    </row>
    <row r="101" spans="1:52">
      <c r="A101" s="104"/>
      <c r="B101" s="104"/>
      <c r="C101" s="104"/>
      <c r="D101" s="104"/>
      <c r="E101" s="104"/>
      <c r="F101" s="104"/>
      <c r="G101" s="104"/>
      <c r="H101" s="104"/>
      <c r="I101" s="104"/>
      <c r="J101" s="104"/>
      <c r="K101" s="104"/>
      <c r="L101" s="104"/>
      <c r="M101" s="104"/>
      <c r="N101" s="104"/>
      <c r="O101" s="104"/>
      <c r="P101" s="104"/>
      <c r="Q101" s="104"/>
      <c r="R101" s="104"/>
      <c r="S101" s="104"/>
      <c r="T101" s="104"/>
      <c r="U101" s="104"/>
      <c r="V101" s="104"/>
      <c r="W101" s="104"/>
      <c r="X101" s="104"/>
      <c r="Y101" s="104"/>
      <c r="Z101" s="104"/>
      <c r="AA101" s="104"/>
      <c r="AB101" s="104"/>
      <c r="AC101" s="104"/>
      <c r="AD101" s="104"/>
      <c r="AE101" s="104"/>
      <c r="AF101" s="104"/>
      <c r="AG101" s="104"/>
      <c r="AH101" s="104"/>
      <c r="AI101" s="104"/>
      <c r="AJ101" s="104"/>
      <c r="AK101" s="104"/>
      <c r="AL101" s="104"/>
      <c r="AM101" s="104"/>
      <c r="AN101" s="104"/>
      <c r="AO101" s="104"/>
      <c r="AP101" s="104"/>
      <c r="AQ101" s="104"/>
      <c r="AR101" s="104"/>
      <c r="AS101" s="104"/>
      <c r="AT101" s="104"/>
      <c r="AU101" s="104"/>
      <c r="AV101" s="104"/>
      <c r="AW101" s="104"/>
      <c r="AX101" s="104"/>
      <c r="AY101" s="104"/>
      <c r="AZ101" s="104"/>
    </row>
    <row r="102" spans="1:52">
      <c r="A102" s="104"/>
      <c r="B102" s="104"/>
      <c r="C102" s="104"/>
      <c r="D102" s="104"/>
      <c r="E102" s="104"/>
      <c r="F102" s="104"/>
      <c r="G102" s="104"/>
      <c r="H102" s="104"/>
      <c r="I102" s="104"/>
      <c r="J102" s="104"/>
      <c r="K102" s="104"/>
      <c r="L102" s="104"/>
      <c r="M102" s="104"/>
      <c r="N102" s="104"/>
      <c r="O102" s="104"/>
      <c r="P102" s="104"/>
      <c r="Q102" s="104"/>
      <c r="R102" s="104"/>
      <c r="S102" s="104"/>
      <c r="T102" s="104"/>
      <c r="U102" s="104"/>
      <c r="V102" s="104"/>
      <c r="W102" s="104"/>
      <c r="X102" s="104"/>
      <c r="Y102" s="104"/>
      <c r="Z102" s="104"/>
      <c r="AA102" s="104"/>
      <c r="AB102" s="104"/>
      <c r="AC102" s="104"/>
      <c r="AD102" s="104"/>
      <c r="AE102" s="104"/>
      <c r="AF102" s="104"/>
      <c r="AG102" s="104"/>
      <c r="AH102" s="104"/>
      <c r="AI102" s="104"/>
      <c r="AJ102" s="104"/>
      <c r="AK102" s="104"/>
      <c r="AL102" s="104"/>
      <c r="AM102" s="104"/>
      <c r="AN102" s="104"/>
      <c r="AO102" s="104"/>
      <c r="AP102" s="104"/>
      <c r="AQ102" s="104"/>
      <c r="AR102" s="104"/>
      <c r="AS102" s="104"/>
      <c r="AT102" s="104"/>
      <c r="AU102" s="104"/>
      <c r="AV102" s="104"/>
      <c r="AW102" s="104"/>
      <c r="AX102" s="104"/>
      <c r="AY102" s="104"/>
      <c r="AZ102" s="104"/>
    </row>
    <row r="103" spans="1:52">
      <c r="A103" s="104"/>
      <c r="B103" s="104"/>
      <c r="C103" s="104"/>
      <c r="D103" s="104"/>
      <c r="E103" s="104"/>
      <c r="F103" s="104"/>
      <c r="G103" s="104"/>
      <c r="H103" s="104"/>
      <c r="I103" s="104"/>
      <c r="J103" s="104"/>
      <c r="K103" s="104"/>
      <c r="L103" s="104"/>
      <c r="M103" s="104"/>
      <c r="N103" s="104"/>
      <c r="O103" s="104"/>
      <c r="P103" s="104"/>
      <c r="Q103" s="104"/>
      <c r="R103" s="104"/>
      <c r="S103" s="104"/>
      <c r="T103" s="104"/>
      <c r="U103" s="104"/>
      <c r="V103" s="104"/>
      <c r="W103" s="104"/>
      <c r="X103" s="104"/>
      <c r="Y103" s="104"/>
      <c r="Z103" s="104"/>
      <c r="AA103" s="104"/>
      <c r="AB103" s="104"/>
      <c r="AC103" s="104"/>
      <c r="AD103" s="104"/>
      <c r="AE103" s="104"/>
      <c r="AF103" s="104"/>
      <c r="AG103" s="104"/>
      <c r="AH103" s="104"/>
      <c r="AI103" s="104"/>
      <c r="AJ103" s="104"/>
      <c r="AK103" s="104"/>
      <c r="AL103" s="104"/>
      <c r="AM103" s="104"/>
      <c r="AN103" s="104"/>
      <c r="AO103" s="104"/>
      <c r="AP103" s="104"/>
      <c r="AQ103" s="104"/>
      <c r="AR103" s="104"/>
      <c r="AS103" s="104"/>
      <c r="AT103" s="104"/>
      <c r="AU103" s="104"/>
      <c r="AV103" s="104"/>
      <c r="AW103" s="104"/>
      <c r="AX103" s="104"/>
      <c r="AY103" s="104"/>
      <c r="AZ103" s="104"/>
    </row>
    <row r="104" spans="1:52">
      <c r="A104" s="104"/>
      <c r="B104" s="104"/>
      <c r="C104" s="104"/>
      <c r="D104" s="104"/>
      <c r="E104" s="104"/>
      <c r="F104" s="104"/>
      <c r="G104" s="104"/>
      <c r="H104" s="104"/>
      <c r="I104" s="104"/>
      <c r="J104" s="104"/>
      <c r="K104" s="104"/>
      <c r="L104" s="104"/>
      <c r="M104" s="104"/>
      <c r="N104" s="104"/>
      <c r="O104" s="104"/>
      <c r="P104" s="104"/>
      <c r="Q104" s="104"/>
      <c r="R104" s="104"/>
      <c r="S104" s="104"/>
      <c r="T104" s="104"/>
      <c r="U104" s="104"/>
      <c r="V104" s="104"/>
      <c r="W104" s="104"/>
      <c r="X104" s="104"/>
      <c r="Y104" s="104"/>
      <c r="Z104" s="104"/>
      <c r="AA104" s="104"/>
      <c r="AB104" s="104"/>
      <c r="AC104" s="104"/>
      <c r="AD104" s="104"/>
      <c r="AE104" s="104"/>
      <c r="AF104" s="104"/>
      <c r="AG104" s="104"/>
      <c r="AH104" s="104"/>
      <c r="AI104" s="104"/>
      <c r="AJ104" s="104"/>
      <c r="AK104" s="104"/>
      <c r="AL104" s="104"/>
      <c r="AM104" s="104"/>
      <c r="AN104" s="104"/>
      <c r="AO104" s="104"/>
      <c r="AP104" s="104"/>
      <c r="AQ104" s="104"/>
      <c r="AR104" s="104"/>
      <c r="AS104" s="104"/>
      <c r="AT104" s="104"/>
      <c r="AU104" s="104"/>
      <c r="AV104" s="104"/>
      <c r="AW104" s="104"/>
      <c r="AX104" s="104"/>
      <c r="AY104" s="104"/>
      <c r="AZ104" s="104"/>
    </row>
    <row r="105" spans="1:52">
      <c r="A105" s="104"/>
      <c r="B105" s="104"/>
      <c r="C105" s="104"/>
      <c r="D105" s="104"/>
      <c r="E105" s="104"/>
      <c r="F105" s="104"/>
      <c r="G105" s="104"/>
      <c r="H105" s="104"/>
      <c r="I105" s="104"/>
      <c r="J105" s="104"/>
      <c r="K105" s="104"/>
      <c r="L105" s="104"/>
      <c r="M105" s="104"/>
      <c r="N105" s="104"/>
      <c r="O105" s="104"/>
      <c r="P105" s="104"/>
      <c r="Q105" s="104"/>
      <c r="R105" s="104"/>
      <c r="S105" s="104"/>
      <c r="T105" s="104"/>
      <c r="U105" s="104"/>
      <c r="V105" s="104"/>
      <c r="W105" s="104"/>
      <c r="X105" s="104"/>
      <c r="Y105" s="104"/>
      <c r="Z105" s="104"/>
      <c r="AA105" s="104"/>
      <c r="AB105" s="104"/>
      <c r="AC105" s="104"/>
      <c r="AD105" s="104"/>
      <c r="AE105" s="104"/>
      <c r="AF105" s="104"/>
      <c r="AG105" s="104"/>
      <c r="AH105" s="104"/>
      <c r="AI105" s="104"/>
      <c r="AJ105" s="104"/>
      <c r="AK105" s="104"/>
      <c r="AL105" s="104"/>
      <c r="AM105" s="104"/>
      <c r="AN105" s="104"/>
      <c r="AO105" s="104"/>
      <c r="AP105" s="104"/>
      <c r="AQ105" s="104"/>
      <c r="AR105" s="104"/>
      <c r="AS105" s="104"/>
      <c r="AT105" s="104"/>
      <c r="AU105" s="104"/>
      <c r="AV105" s="104"/>
      <c r="AW105" s="104"/>
      <c r="AX105" s="104"/>
      <c r="AY105" s="104"/>
      <c r="AZ105" s="104"/>
    </row>
    <row r="106" spans="1:52">
      <c r="A106" s="104"/>
      <c r="B106" s="104"/>
      <c r="C106" s="104"/>
      <c r="D106" s="104"/>
      <c r="E106" s="104"/>
      <c r="F106" s="104"/>
      <c r="G106" s="104"/>
      <c r="H106" s="104"/>
      <c r="I106" s="104"/>
      <c r="J106" s="104"/>
      <c r="K106" s="104"/>
      <c r="L106" s="104"/>
      <c r="M106" s="104"/>
      <c r="N106" s="104"/>
      <c r="O106" s="104"/>
      <c r="P106" s="104"/>
      <c r="Q106" s="104"/>
      <c r="R106" s="104"/>
      <c r="S106" s="104"/>
      <c r="T106" s="104"/>
      <c r="U106" s="104"/>
      <c r="V106" s="104"/>
      <c r="W106" s="104"/>
      <c r="X106" s="104"/>
      <c r="Y106" s="104"/>
      <c r="Z106" s="104"/>
      <c r="AA106" s="104"/>
      <c r="AB106" s="104"/>
      <c r="AC106" s="104"/>
      <c r="AD106" s="104"/>
      <c r="AE106" s="104"/>
      <c r="AF106" s="104"/>
      <c r="AG106" s="104"/>
      <c r="AH106" s="104"/>
      <c r="AI106" s="104"/>
      <c r="AJ106" s="104"/>
      <c r="AK106" s="104"/>
      <c r="AL106" s="104"/>
      <c r="AM106" s="104"/>
      <c r="AN106" s="104"/>
      <c r="AO106" s="104"/>
      <c r="AP106" s="104"/>
      <c r="AQ106" s="104"/>
      <c r="AR106" s="104"/>
      <c r="AS106" s="104"/>
      <c r="AT106" s="104"/>
      <c r="AU106" s="104"/>
      <c r="AV106" s="104"/>
      <c r="AW106" s="104"/>
      <c r="AX106" s="104"/>
      <c r="AY106" s="104"/>
      <c r="AZ106" s="104"/>
    </row>
    <row r="107" spans="1:52">
      <c r="A107" s="104"/>
      <c r="B107" s="104"/>
      <c r="C107" s="104"/>
      <c r="D107" s="104"/>
      <c r="E107" s="104"/>
      <c r="F107" s="104"/>
      <c r="G107" s="104"/>
      <c r="H107" s="104"/>
      <c r="I107" s="104"/>
      <c r="J107" s="104"/>
      <c r="K107" s="104"/>
      <c r="L107" s="104"/>
      <c r="M107" s="104"/>
      <c r="N107" s="104"/>
      <c r="O107" s="104"/>
      <c r="P107" s="104"/>
      <c r="Q107" s="104"/>
      <c r="R107" s="104"/>
      <c r="S107" s="104"/>
      <c r="T107" s="104"/>
      <c r="U107" s="104"/>
      <c r="V107" s="104"/>
      <c r="W107" s="104"/>
      <c r="X107" s="104"/>
      <c r="Y107" s="104"/>
      <c r="Z107" s="104"/>
      <c r="AA107" s="104"/>
      <c r="AB107" s="104"/>
      <c r="AC107" s="104"/>
      <c r="AD107" s="104"/>
      <c r="AE107" s="104"/>
      <c r="AF107" s="104"/>
      <c r="AG107" s="104"/>
      <c r="AH107" s="104"/>
      <c r="AI107" s="104"/>
      <c r="AJ107" s="104"/>
      <c r="AK107" s="104"/>
      <c r="AL107" s="104"/>
      <c r="AM107" s="104"/>
      <c r="AN107" s="104"/>
      <c r="AO107" s="104"/>
      <c r="AP107" s="104"/>
      <c r="AQ107" s="104"/>
      <c r="AR107" s="104"/>
      <c r="AS107" s="104"/>
      <c r="AT107" s="104"/>
      <c r="AU107" s="104"/>
      <c r="AV107" s="104"/>
      <c r="AW107" s="104"/>
      <c r="AX107" s="104"/>
      <c r="AY107" s="104"/>
      <c r="AZ107" s="104"/>
    </row>
    <row r="108" spans="1:52">
      <c r="A108" s="104"/>
      <c r="B108" s="104"/>
      <c r="C108" s="104"/>
      <c r="D108" s="104"/>
      <c r="E108" s="104"/>
      <c r="F108" s="104"/>
      <c r="G108" s="104"/>
      <c r="H108" s="104"/>
      <c r="I108" s="104"/>
      <c r="J108" s="104"/>
      <c r="K108" s="104"/>
      <c r="L108" s="104"/>
      <c r="M108" s="104"/>
      <c r="N108" s="104"/>
      <c r="O108" s="104"/>
      <c r="P108" s="104"/>
      <c r="Q108" s="104"/>
      <c r="R108" s="104"/>
      <c r="S108" s="104"/>
      <c r="T108" s="104"/>
      <c r="U108" s="104"/>
      <c r="V108" s="104"/>
      <c r="W108" s="104"/>
      <c r="X108" s="104"/>
      <c r="Y108" s="104"/>
      <c r="Z108" s="104"/>
      <c r="AA108" s="104"/>
      <c r="AB108" s="104"/>
      <c r="AC108" s="104"/>
      <c r="AD108" s="104"/>
      <c r="AE108" s="104"/>
      <c r="AF108" s="104"/>
      <c r="AG108" s="104"/>
      <c r="AH108" s="104"/>
      <c r="AI108" s="104"/>
      <c r="AJ108" s="104"/>
      <c r="AK108" s="104"/>
      <c r="AL108" s="104"/>
      <c r="AM108" s="104"/>
      <c r="AN108" s="104"/>
      <c r="AO108" s="104"/>
      <c r="AP108" s="104"/>
      <c r="AQ108" s="104"/>
      <c r="AR108" s="104"/>
      <c r="AS108" s="104"/>
      <c r="AT108" s="104"/>
      <c r="AU108" s="104"/>
      <c r="AV108" s="104"/>
      <c r="AW108" s="104"/>
      <c r="AX108" s="104"/>
      <c r="AY108" s="104"/>
      <c r="AZ108" s="104"/>
    </row>
    <row r="109" spans="1:52">
      <c r="A109" s="104"/>
      <c r="B109" s="104"/>
      <c r="C109" s="104"/>
      <c r="D109" s="104"/>
      <c r="E109" s="104"/>
      <c r="F109" s="104"/>
      <c r="G109" s="104"/>
      <c r="H109" s="104"/>
      <c r="I109" s="104"/>
      <c r="J109" s="104"/>
      <c r="K109" s="104"/>
      <c r="L109" s="104"/>
      <c r="M109" s="104"/>
      <c r="N109" s="104"/>
      <c r="O109" s="104"/>
      <c r="P109" s="104"/>
      <c r="Q109" s="104"/>
      <c r="R109" s="104"/>
      <c r="S109" s="104"/>
      <c r="T109" s="104"/>
      <c r="U109" s="104"/>
      <c r="V109" s="104"/>
      <c r="W109" s="104"/>
      <c r="X109" s="104"/>
      <c r="Y109" s="104"/>
      <c r="Z109" s="104"/>
      <c r="AA109" s="104"/>
      <c r="AB109" s="104"/>
      <c r="AC109" s="104"/>
      <c r="AD109" s="104"/>
      <c r="AE109" s="104"/>
      <c r="AF109" s="104"/>
      <c r="AG109" s="104"/>
      <c r="AH109" s="104"/>
      <c r="AI109" s="104"/>
      <c r="AJ109" s="104"/>
      <c r="AK109" s="104"/>
      <c r="AL109" s="104"/>
      <c r="AM109" s="104"/>
      <c r="AN109" s="104"/>
      <c r="AO109" s="104"/>
      <c r="AP109" s="104"/>
      <c r="AQ109" s="104"/>
      <c r="AR109" s="104"/>
      <c r="AS109" s="104"/>
      <c r="AT109" s="104"/>
      <c r="AU109" s="104"/>
      <c r="AV109" s="104"/>
      <c r="AW109" s="104"/>
      <c r="AX109" s="104"/>
      <c r="AY109" s="104"/>
      <c r="AZ109" s="104"/>
    </row>
    <row r="110" spans="1:52">
      <c r="A110" s="104"/>
      <c r="B110" s="104"/>
      <c r="C110" s="104"/>
      <c r="D110" s="104"/>
      <c r="E110" s="104"/>
      <c r="F110" s="104"/>
      <c r="G110" s="104"/>
      <c r="H110" s="104"/>
      <c r="I110" s="104"/>
      <c r="J110" s="104"/>
      <c r="K110" s="104"/>
      <c r="L110" s="104"/>
      <c r="M110" s="104"/>
      <c r="N110" s="104"/>
      <c r="O110" s="104"/>
      <c r="P110" s="104"/>
      <c r="Q110" s="104"/>
      <c r="R110" s="104"/>
      <c r="S110" s="104"/>
      <c r="T110" s="104"/>
      <c r="U110" s="104"/>
      <c r="V110" s="104"/>
      <c r="W110" s="104"/>
      <c r="X110" s="104"/>
      <c r="Y110" s="104"/>
      <c r="Z110" s="104"/>
      <c r="AA110" s="104"/>
      <c r="AB110" s="104"/>
      <c r="AC110" s="104"/>
      <c r="AD110" s="104"/>
      <c r="AE110" s="104"/>
      <c r="AF110" s="104"/>
      <c r="AG110" s="104"/>
      <c r="AH110" s="104"/>
      <c r="AI110" s="104"/>
      <c r="AJ110" s="104"/>
      <c r="AK110" s="104"/>
      <c r="AL110" s="104"/>
      <c r="AM110" s="104"/>
      <c r="AN110" s="104"/>
      <c r="AO110" s="104"/>
      <c r="AP110" s="104"/>
      <c r="AQ110" s="104"/>
      <c r="AR110" s="104"/>
      <c r="AS110" s="104"/>
      <c r="AT110" s="104"/>
      <c r="AU110" s="104"/>
      <c r="AV110" s="104"/>
      <c r="AW110" s="104"/>
      <c r="AX110" s="104"/>
      <c r="AY110" s="104"/>
      <c r="AZ110" s="104"/>
    </row>
    <row r="111" spans="1:52">
      <c r="A111" s="104"/>
      <c r="B111" s="104"/>
      <c r="C111" s="104"/>
      <c r="D111" s="104"/>
      <c r="E111" s="104"/>
      <c r="F111" s="104"/>
      <c r="G111" s="104"/>
      <c r="H111" s="104"/>
      <c r="I111" s="104"/>
      <c r="J111" s="104"/>
      <c r="K111" s="104"/>
      <c r="L111" s="104"/>
      <c r="M111" s="104"/>
      <c r="N111" s="104"/>
      <c r="O111" s="104"/>
      <c r="P111" s="104"/>
      <c r="Q111" s="104"/>
      <c r="R111" s="104"/>
      <c r="S111" s="104"/>
      <c r="T111" s="104"/>
      <c r="U111" s="104"/>
      <c r="V111" s="104"/>
      <c r="W111" s="104"/>
      <c r="X111" s="104"/>
      <c r="Y111" s="104"/>
      <c r="Z111" s="104"/>
      <c r="AA111" s="104"/>
      <c r="AB111" s="104"/>
      <c r="AC111" s="104"/>
      <c r="AD111" s="104"/>
      <c r="AE111" s="104"/>
      <c r="AF111" s="104"/>
      <c r="AG111" s="104"/>
      <c r="AH111" s="104"/>
      <c r="AI111" s="104"/>
      <c r="AJ111" s="104"/>
      <c r="AK111" s="104"/>
      <c r="AL111" s="104"/>
      <c r="AM111" s="104"/>
      <c r="AN111" s="104"/>
      <c r="AO111" s="104"/>
      <c r="AP111" s="104"/>
      <c r="AQ111" s="104"/>
      <c r="AR111" s="104"/>
      <c r="AS111" s="104"/>
      <c r="AT111" s="104"/>
      <c r="AU111" s="104"/>
      <c r="AV111" s="104"/>
      <c r="AW111" s="104"/>
      <c r="AX111" s="104"/>
      <c r="AY111" s="104"/>
      <c r="AZ111" s="104"/>
    </row>
    <row r="112" spans="1:52">
      <c r="A112" s="104"/>
      <c r="B112" s="104"/>
      <c r="C112" s="104"/>
      <c r="D112" s="104"/>
      <c r="E112" s="104"/>
      <c r="F112" s="104"/>
      <c r="G112" s="104"/>
      <c r="H112" s="104"/>
      <c r="I112" s="104"/>
      <c r="J112" s="104"/>
      <c r="K112" s="104"/>
      <c r="L112" s="104"/>
      <c r="M112" s="104"/>
      <c r="N112" s="104"/>
      <c r="O112" s="104"/>
      <c r="P112" s="104"/>
      <c r="Q112" s="104"/>
      <c r="R112" s="104"/>
      <c r="S112" s="104"/>
      <c r="T112" s="104"/>
      <c r="U112" s="104"/>
      <c r="V112" s="104"/>
      <c r="W112" s="104"/>
      <c r="X112" s="104"/>
      <c r="Y112" s="104"/>
      <c r="Z112" s="104"/>
      <c r="AA112" s="104"/>
      <c r="AB112" s="104"/>
      <c r="AC112" s="104"/>
      <c r="AD112" s="104"/>
      <c r="AE112" s="104"/>
      <c r="AF112" s="104"/>
      <c r="AG112" s="104"/>
      <c r="AH112" s="104"/>
      <c r="AI112" s="104"/>
      <c r="AJ112" s="104"/>
      <c r="AK112" s="104"/>
      <c r="AL112" s="104"/>
      <c r="AM112" s="104"/>
      <c r="AN112" s="104"/>
      <c r="AO112" s="104"/>
      <c r="AP112" s="104"/>
      <c r="AQ112" s="104"/>
      <c r="AR112" s="104"/>
      <c r="AS112" s="104"/>
      <c r="AT112" s="104"/>
      <c r="AU112" s="104"/>
      <c r="AV112" s="104"/>
      <c r="AW112" s="104"/>
      <c r="AX112" s="104"/>
      <c r="AY112" s="104"/>
      <c r="AZ112" s="104"/>
    </row>
    <row r="113" spans="1:52">
      <c r="A113" s="104"/>
      <c r="B113" s="104"/>
      <c r="C113" s="104"/>
      <c r="D113" s="104"/>
      <c r="E113" s="104"/>
      <c r="F113" s="104"/>
      <c r="G113" s="104"/>
      <c r="H113" s="104"/>
      <c r="I113" s="104"/>
      <c r="J113" s="104"/>
      <c r="K113" s="104"/>
      <c r="L113" s="104"/>
      <c r="M113" s="104"/>
      <c r="N113" s="104"/>
      <c r="O113" s="104"/>
      <c r="P113" s="104"/>
      <c r="Q113" s="104"/>
      <c r="R113" s="104"/>
      <c r="S113" s="104"/>
      <c r="T113" s="104"/>
      <c r="U113" s="104"/>
      <c r="V113" s="104"/>
      <c r="W113" s="104"/>
      <c r="X113" s="104"/>
      <c r="Y113" s="104"/>
      <c r="Z113" s="104"/>
      <c r="AA113" s="104"/>
      <c r="AB113" s="104"/>
      <c r="AC113" s="104"/>
      <c r="AD113" s="104"/>
      <c r="AE113" s="104"/>
      <c r="AF113" s="104"/>
      <c r="AG113" s="104"/>
      <c r="AH113" s="104"/>
      <c r="AI113" s="104"/>
      <c r="AJ113" s="104"/>
      <c r="AK113" s="104"/>
      <c r="AL113" s="104"/>
      <c r="AM113" s="104"/>
      <c r="AN113" s="104"/>
      <c r="AO113" s="104"/>
      <c r="AP113" s="104"/>
      <c r="AQ113" s="104"/>
      <c r="AR113" s="104"/>
      <c r="AS113" s="104"/>
      <c r="AT113" s="104"/>
      <c r="AU113" s="104"/>
      <c r="AV113" s="104"/>
      <c r="AW113" s="104"/>
      <c r="AX113" s="104"/>
      <c r="AY113" s="104"/>
      <c r="AZ113" s="104"/>
    </row>
    <row r="114" spans="1:52">
      <c r="A114" s="104"/>
      <c r="B114" s="104"/>
      <c r="C114" s="104"/>
      <c r="D114" s="104"/>
      <c r="E114" s="104"/>
      <c r="F114" s="104"/>
      <c r="G114" s="104"/>
      <c r="H114" s="104"/>
      <c r="I114" s="104"/>
      <c r="J114" s="104"/>
      <c r="K114" s="104"/>
      <c r="L114" s="104"/>
      <c r="M114" s="104"/>
      <c r="N114" s="104"/>
      <c r="O114" s="104"/>
      <c r="P114" s="104"/>
      <c r="Q114" s="104"/>
      <c r="R114" s="104"/>
      <c r="S114" s="104"/>
      <c r="T114" s="104"/>
      <c r="U114" s="104"/>
      <c r="V114" s="104"/>
      <c r="W114" s="104"/>
      <c r="X114" s="104"/>
      <c r="Y114" s="104"/>
      <c r="Z114" s="104"/>
      <c r="AA114" s="104"/>
      <c r="AB114" s="104"/>
      <c r="AC114" s="104"/>
      <c r="AD114" s="104"/>
      <c r="AE114" s="104"/>
      <c r="AF114" s="104"/>
      <c r="AG114" s="104"/>
      <c r="AH114" s="104"/>
      <c r="AI114" s="104"/>
      <c r="AJ114" s="104"/>
      <c r="AK114" s="104"/>
      <c r="AL114" s="104"/>
      <c r="AM114" s="104"/>
      <c r="AN114" s="104"/>
      <c r="AO114" s="104"/>
      <c r="AP114" s="104"/>
      <c r="AQ114" s="104"/>
      <c r="AR114" s="104"/>
      <c r="AS114" s="104"/>
      <c r="AT114" s="104"/>
      <c r="AU114" s="104"/>
      <c r="AV114" s="104"/>
      <c r="AW114" s="104"/>
      <c r="AX114" s="104"/>
      <c r="AY114" s="104"/>
      <c r="AZ114" s="104"/>
    </row>
    <row r="115" spans="1:52">
      <c r="A115" s="104"/>
      <c r="B115" s="104"/>
      <c r="C115" s="104"/>
      <c r="D115" s="104"/>
      <c r="E115" s="104"/>
      <c r="F115" s="104"/>
      <c r="G115" s="104"/>
      <c r="H115" s="104"/>
      <c r="I115" s="104"/>
      <c r="J115" s="104"/>
      <c r="K115" s="104"/>
      <c r="L115" s="104"/>
      <c r="M115" s="104"/>
      <c r="N115" s="104"/>
      <c r="O115" s="104"/>
      <c r="P115" s="104"/>
      <c r="Q115" s="104"/>
      <c r="R115" s="104"/>
      <c r="S115" s="104"/>
      <c r="T115" s="104"/>
      <c r="U115" s="104"/>
      <c r="V115" s="104"/>
      <c r="W115" s="104"/>
      <c r="X115" s="104"/>
      <c r="Y115" s="104"/>
      <c r="Z115" s="104"/>
      <c r="AA115" s="104"/>
      <c r="AB115" s="104"/>
      <c r="AC115" s="104"/>
      <c r="AD115" s="104"/>
      <c r="AE115" s="104"/>
      <c r="AF115" s="104"/>
      <c r="AG115" s="104"/>
      <c r="AH115" s="104"/>
      <c r="AI115" s="104"/>
      <c r="AJ115" s="104"/>
      <c r="AK115" s="104"/>
      <c r="AL115" s="104"/>
      <c r="AM115" s="104"/>
      <c r="AN115" s="104"/>
      <c r="AO115" s="104"/>
      <c r="AP115" s="104"/>
      <c r="AQ115" s="104"/>
      <c r="AR115" s="104"/>
      <c r="AS115" s="104"/>
      <c r="AT115" s="104"/>
      <c r="AU115" s="104"/>
      <c r="AV115" s="104"/>
      <c r="AW115" s="104"/>
      <c r="AX115" s="104"/>
      <c r="AY115" s="104"/>
      <c r="AZ115" s="104"/>
    </row>
    <row r="116" spans="1:52">
      <c r="A116" s="104"/>
      <c r="B116" s="104"/>
      <c r="C116" s="104"/>
      <c r="D116" s="104"/>
      <c r="E116" s="104"/>
      <c r="F116" s="104"/>
      <c r="G116" s="104"/>
      <c r="H116" s="104"/>
      <c r="I116" s="104"/>
      <c r="J116" s="104"/>
      <c r="K116" s="104"/>
      <c r="L116" s="104"/>
      <c r="M116" s="104"/>
      <c r="N116" s="104"/>
      <c r="O116" s="104"/>
      <c r="P116" s="104"/>
      <c r="Q116" s="104"/>
      <c r="R116" s="104"/>
      <c r="S116" s="104"/>
      <c r="T116" s="104"/>
      <c r="U116" s="104"/>
      <c r="V116" s="104"/>
      <c r="W116" s="104"/>
      <c r="X116" s="104"/>
      <c r="Y116" s="104"/>
      <c r="Z116" s="104"/>
      <c r="AA116" s="104"/>
      <c r="AB116" s="104"/>
      <c r="AC116" s="104"/>
      <c r="AD116" s="104"/>
      <c r="AE116" s="104"/>
      <c r="AF116" s="104"/>
      <c r="AG116" s="104"/>
      <c r="AH116" s="104"/>
      <c r="AI116" s="104"/>
      <c r="AJ116" s="104"/>
      <c r="AK116" s="104"/>
      <c r="AL116" s="104"/>
      <c r="AM116" s="104"/>
      <c r="AN116" s="104"/>
      <c r="AO116" s="104"/>
      <c r="AP116" s="104"/>
      <c r="AQ116" s="104"/>
      <c r="AR116" s="104"/>
      <c r="AS116" s="104"/>
      <c r="AT116" s="104"/>
      <c r="AU116" s="104"/>
      <c r="AV116" s="104"/>
      <c r="AW116" s="104"/>
      <c r="AX116" s="104"/>
      <c r="AY116" s="104"/>
      <c r="AZ116" s="104"/>
    </row>
    <row r="117" spans="1:52">
      <c r="A117" s="104"/>
      <c r="B117" s="104"/>
      <c r="C117" s="104"/>
      <c r="D117" s="104"/>
      <c r="E117" s="104"/>
      <c r="F117" s="104"/>
      <c r="G117" s="104"/>
      <c r="H117" s="104"/>
      <c r="I117" s="104"/>
      <c r="J117" s="104"/>
      <c r="K117" s="104"/>
      <c r="L117" s="104"/>
      <c r="M117" s="104"/>
      <c r="N117" s="104"/>
      <c r="O117" s="104"/>
      <c r="P117" s="104"/>
      <c r="Q117" s="104"/>
      <c r="R117" s="104"/>
      <c r="S117" s="104"/>
      <c r="T117" s="104"/>
      <c r="U117" s="104"/>
      <c r="V117" s="104"/>
      <c r="W117" s="104"/>
      <c r="X117" s="104"/>
      <c r="Y117" s="104"/>
      <c r="Z117" s="104"/>
      <c r="AA117" s="104"/>
      <c r="AB117" s="104"/>
      <c r="AC117" s="104"/>
      <c r="AD117" s="104"/>
      <c r="AE117" s="104"/>
      <c r="AF117" s="104"/>
      <c r="AG117" s="104"/>
      <c r="AH117" s="104"/>
      <c r="AI117" s="104"/>
      <c r="AJ117" s="104"/>
      <c r="AK117" s="104"/>
      <c r="AL117" s="104"/>
      <c r="AM117" s="104"/>
      <c r="AN117" s="104"/>
      <c r="AO117" s="104"/>
      <c r="AP117" s="104"/>
      <c r="AQ117" s="104"/>
      <c r="AR117" s="104"/>
      <c r="AS117" s="104"/>
      <c r="AT117" s="104"/>
      <c r="AU117" s="104"/>
      <c r="AV117" s="104"/>
      <c r="AW117" s="104"/>
      <c r="AX117" s="104"/>
      <c r="AY117" s="104"/>
      <c r="AZ117" s="104"/>
    </row>
    <row r="118" spans="1:52">
      <c r="A118" s="104"/>
      <c r="B118" s="104"/>
      <c r="C118" s="104"/>
      <c r="D118" s="104"/>
      <c r="E118" s="104"/>
      <c r="F118" s="104"/>
      <c r="G118" s="104"/>
      <c r="H118" s="104"/>
      <c r="I118" s="104"/>
      <c r="J118" s="104"/>
      <c r="K118" s="104"/>
      <c r="L118" s="104"/>
      <c r="M118" s="104"/>
      <c r="N118" s="104"/>
      <c r="O118" s="104"/>
      <c r="P118" s="104"/>
      <c r="Q118" s="104"/>
      <c r="R118" s="104"/>
      <c r="S118" s="104"/>
      <c r="T118" s="104"/>
      <c r="U118" s="104"/>
      <c r="V118" s="104"/>
      <c r="W118" s="104"/>
      <c r="X118" s="104"/>
      <c r="Y118" s="104"/>
      <c r="Z118" s="104"/>
      <c r="AA118" s="104"/>
      <c r="AB118" s="104"/>
      <c r="AC118" s="104"/>
      <c r="AD118" s="104"/>
      <c r="AE118" s="104"/>
      <c r="AF118" s="104"/>
      <c r="AG118" s="104"/>
      <c r="AH118" s="104"/>
      <c r="AI118" s="104"/>
      <c r="AJ118" s="104"/>
      <c r="AK118" s="104"/>
      <c r="AL118" s="104"/>
      <c r="AM118" s="104"/>
      <c r="AN118" s="104"/>
      <c r="AO118" s="104"/>
      <c r="AP118" s="104"/>
      <c r="AQ118" s="104"/>
      <c r="AR118" s="104"/>
      <c r="AS118" s="104"/>
      <c r="AT118" s="104"/>
      <c r="AU118" s="104"/>
      <c r="AV118" s="104"/>
      <c r="AW118" s="104"/>
      <c r="AX118" s="104"/>
      <c r="AY118" s="104"/>
      <c r="AZ118" s="104"/>
    </row>
    <row r="119" spans="1:52">
      <c r="A119" s="104"/>
      <c r="B119" s="104"/>
      <c r="C119" s="104"/>
      <c r="D119" s="104"/>
      <c r="E119" s="104"/>
      <c r="F119" s="104"/>
      <c r="G119" s="104"/>
      <c r="H119" s="104"/>
      <c r="I119" s="104"/>
      <c r="J119" s="104"/>
      <c r="K119" s="104"/>
      <c r="L119" s="104"/>
      <c r="M119" s="104"/>
      <c r="N119" s="104"/>
      <c r="O119" s="104"/>
      <c r="P119" s="104"/>
      <c r="Q119" s="104"/>
      <c r="R119" s="104"/>
      <c r="S119" s="104"/>
      <c r="T119" s="104"/>
      <c r="U119" s="104"/>
      <c r="V119" s="104"/>
      <c r="W119" s="104"/>
      <c r="X119" s="104"/>
      <c r="Y119" s="104"/>
      <c r="Z119" s="104"/>
      <c r="AA119" s="104"/>
      <c r="AB119" s="104"/>
      <c r="AC119" s="104"/>
      <c r="AD119" s="104"/>
      <c r="AE119" s="104"/>
      <c r="AF119" s="104"/>
      <c r="AG119" s="104"/>
      <c r="AH119" s="104"/>
      <c r="AI119" s="104"/>
      <c r="AJ119" s="104"/>
      <c r="AK119" s="104"/>
      <c r="AL119" s="104"/>
      <c r="AM119" s="104"/>
      <c r="AN119" s="104"/>
      <c r="AO119" s="104"/>
      <c r="AP119" s="104"/>
      <c r="AQ119" s="104"/>
      <c r="AR119" s="104"/>
      <c r="AS119" s="104"/>
      <c r="AT119" s="104"/>
      <c r="AU119" s="104"/>
      <c r="AV119" s="104"/>
      <c r="AW119" s="104"/>
      <c r="AX119" s="104"/>
      <c r="AY119" s="104"/>
      <c r="AZ119" s="104"/>
    </row>
    <row r="120" spans="1:52">
      <c r="A120" s="104"/>
      <c r="B120" s="104"/>
      <c r="C120" s="104"/>
      <c r="D120" s="104"/>
      <c r="E120" s="104"/>
      <c r="F120" s="104"/>
      <c r="G120" s="104"/>
      <c r="H120" s="104"/>
      <c r="I120" s="104"/>
      <c r="J120" s="104"/>
      <c r="K120" s="104"/>
      <c r="L120" s="104"/>
      <c r="M120" s="104"/>
      <c r="N120" s="104"/>
      <c r="O120" s="104"/>
      <c r="P120" s="104"/>
      <c r="Q120" s="104"/>
      <c r="R120" s="104"/>
      <c r="S120" s="104"/>
      <c r="T120" s="104"/>
      <c r="U120" s="104"/>
      <c r="V120" s="104"/>
      <c r="W120" s="104"/>
      <c r="X120" s="104"/>
      <c r="Y120" s="104"/>
      <c r="Z120" s="104"/>
      <c r="AA120" s="104"/>
      <c r="AB120" s="104"/>
      <c r="AC120" s="104"/>
      <c r="AD120" s="104"/>
      <c r="AE120" s="104"/>
      <c r="AF120" s="104"/>
      <c r="AG120" s="104"/>
      <c r="AH120" s="104"/>
      <c r="AI120" s="104"/>
      <c r="AJ120" s="104"/>
      <c r="AK120" s="104"/>
      <c r="AL120" s="104"/>
      <c r="AM120" s="104"/>
      <c r="AN120" s="104"/>
      <c r="AO120" s="104"/>
      <c r="AP120" s="104"/>
      <c r="AQ120" s="104"/>
      <c r="AR120" s="104"/>
      <c r="AS120" s="104"/>
      <c r="AT120" s="104"/>
      <c r="AU120" s="104"/>
      <c r="AV120" s="104"/>
      <c r="AW120" s="104"/>
      <c r="AX120" s="104"/>
      <c r="AY120" s="104"/>
      <c r="AZ120" s="104"/>
    </row>
    <row r="121" spans="1:52">
      <c r="A121" s="104"/>
      <c r="B121" s="104"/>
      <c r="C121" s="104"/>
      <c r="D121" s="104"/>
      <c r="E121" s="104"/>
      <c r="F121" s="104"/>
      <c r="G121" s="104"/>
      <c r="H121" s="104"/>
      <c r="I121" s="104"/>
      <c r="J121" s="104"/>
      <c r="K121" s="104"/>
      <c r="L121" s="104"/>
      <c r="M121" s="104"/>
      <c r="N121" s="104"/>
      <c r="O121" s="104"/>
      <c r="P121" s="104"/>
      <c r="Q121" s="104"/>
      <c r="R121" s="104"/>
      <c r="S121" s="104"/>
      <c r="T121" s="104"/>
      <c r="U121" s="104"/>
      <c r="V121" s="104"/>
      <c r="W121" s="104"/>
      <c r="X121" s="104"/>
      <c r="Y121" s="104"/>
      <c r="Z121" s="104"/>
      <c r="AA121" s="104"/>
      <c r="AB121" s="104"/>
      <c r="AC121" s="104"/>
      <c r="AD121" s="104"/>
      <c r="AE121" s="104"/>
      <c r="AF121" s="104"/>
      <c r="AG121" s="104"/>
      <c r="AH121" s="104"/>
      <c r="AI121" s="104"/>
      <c r="AJ121" s="104"/>
      <c r="AK121" s="104"/>
      <c r="AL121" s="104"/>
      <c r="AM121" s="104"/>
      <c r="AN121" s="104"/>
      <c r="AO121" s="104"/>
      <c r="AP121" s="104"/>
      <c r="AQ121" s="104"/>
      <c r="AR121" s="104"/>
      <c r="AS121" s="104"/>
      <c r="AT121" s="104"/>
      <c r="AU121" s="104"/>
      <c r="AV121" s="104"/>
      <c r="AW121" s="104"/>
      <c r="AX121" s="104"/>
      <c r="AY121" s="104"/>
      <c r="AZ121" s="104"/>
    </row>
    <row r="122" spans="1:52">
      <c r="A122" s="104"/>
      <c r="B122" s="104"/>
      <c r="C122" s="104"/>
      <c r="D122" s="104"/>
      <c r="E122" s="104"/>
      <c r="F122" s="104"/>
      <c r="G122" s="104"/>
      <c r="H122" s="104"/>
      <c r="I122" s="104"/>
      <c r="J122" s="104"/>
      <c r="K122" s="104"/>
      <c r="L122" s="104"/>
      <c r="M122" s="104"/>
      <c r="N122" s="104"/>
      <c r="O122" s="104"/>
      <c r="P122" s="104"/>
      <c r="Q122" s="104"/>
      <c r="R122" s="104"/>
      <c r="S122" s="104"/>
      <c r="T122" s="104"/>
      <c r="U122" s="104"/>
      <c r="V122" s="104"/>
      <c r="W122" s="104"/>
      <c r="X122" s="104"/>
      <c r="Y122" s="104"/>
      <c r="Z122" s="104"/>
      <c r="AA122" s="104"/>
      <c r="AB122" s="104"/>
      <c r="AC122" s="104"/>
      <c r="AD122" s="104"/>
      <c r="AE122" s="104"/>
      <c r="AF122" s="104"/>
      <c r="AG122" s="104"/>
      <c r="AH122" s="104"/>
      <c r="AI122" s="104"/>
      <c r="AJ122" s="104"/>
      <c r="AK122" s="104"/>
      <c r="AL122" s="104"/>
      <c r="AM122" s="104"/>
      <c r="AN122" s="104"/>
      <c r="AO122" s="104"/>
      <c r="AP122" s="104"/>
      <c r="AQ122" s="104"/>
      <c r="AR122" s="104"/>
      <c r="AS122" s="104"/>
      <c r="AT122" s="104"/>
      <c r="AU122" s="104"/>
      <c r="AV122" s="104"/>
      <c r="AW122" s="104"/>
      <c r="AX122" s="104"/>
      <c r="AY122" s="104"/>
      <c r="AZ122" s="104"/>
    </row>
    <row r="123" spans="1:52">
      <c r="A123" s="104"/>
      <c r="B123" s="104"/>
      <c r="C123" s="104"/>
      <c r="D123" s="104"/>
      <c r="E123" s="104"/>
      <c r="F123" s="104"/>
      <c r="G123" s="104"/>
      <c r="H123" s="104"/>
      <c r="I123" s="104"/>
      <c r="J123" s="104"/>
      <c r="K123" s="104"/>
      <c r="L123" s="104"/>
      <c r="M123" s="104"/>
      <c r="N123" s="104"/>
      <c r="O123" s="104"/>
      <c r="P123" s="104"/>
      <c r="Q123" s="104"/>
      <c r="R123" s="104"/>
      <c r="S123" s="104"/>
      <c r="T123" s="104"/>
      <c r="U123" s="104"/>
      <c r="V123" s="104"/>
      <c r="W123" s="104"/>
      <c r="X123" s="104"/>
      <c r="Y123" s="104"/>
      <c r="Z123" s="104"/>
      <c r="AA123" s="104"/>
      <c r="AB123" s="104"/>
      <c r="AC123" s="104"/>
      <c r="AD123" s="104"/>
      <c r="AE123" s="104"/>
      <c r="AF123" s="104"/>
      <c r="AG123" s="104"/>
      <c r="AH123" s="104"/>
      <c r="AI123" s="104"/>
      <c r="AJ123" s="104"/>
      <c r="AK123" s="104"/>
      <c r="AL123" s="104"/>
      <c r="AM123" s="104"/>
      <c r="AN123" s="104"/>
      <c r="AO123" s="104"/>
      <c r="AP123" s="104"/>
      <c r="AQ123" s="104"/>
      <c r="AR123" s="104"/>
      <c r="AS123" s="104"/>
      <c r="AT123" s="104"/>
      <c r="AU123" s="104"/>
      <c r="AV123" s="104"/>
      <c r="AW123" s="104"/>
      <c r="AX123" s="104"/>
      <c r="AY123" s="104"/>
      <c r="AZ123" s="104"/>
    </row>
    <row r="124" spans="1:52">
      <c r="A124" s="104"/>
      <c r="B124" s="104"/>
      <c r="C124" s="104"/>
      <c r="D124" s="104"/>
      <c r="E124" s="104"/>
      <c r="F124" s="104"/>
      <c r="G124" s="104"/>
      <c r="H124" s="104"/>
      <c r="I124" s="104"/>
      <c r="J124" s="104"/>
      <c r="K124" s="104"/>
      <c r="L124" s="104"/>
      <c r="M124" s="104"/>
      <c r="N124" s="104"/>
      <c r="O124" s="104"/>
      <c r="P124" s="104"/>
      <c r="Q124" s="104"/>
      <c r="R124" s="104"/>
      <c r="S124" s="104"/>
      <c r="T124" s="104"/>
      <c r="U124" s="104"/>
      <c r="V124" s="104"/>
      <c r="W124" s="104"/>
      <c r="X124" s="104"/>
      <c r="Y124" s="104"/>
      <c r="Z124" s="104"/>
      <c r="AA124" s="104"/>
      <c r="AB124" s="104"/>
      <c r="AC124" s="104"/>
      <c r="AD124" s="104"/>
      <c r="AE124" s="104"/>
      <c r="AF124" s="104"/>
      <c r="AG124" s="104"/>
      <c r="AH124" s="104"/>
      <c r="AI124" s="104"/>
      <c r="AJ124" s="104"/>
      <c r="AK124" s="104"/>
      <c r="AL124" s="104"/>
      <c r="AM124" s="104"/>
      <c r="AN124" s="104"/>
      <c r="AO124" s="104"/>
      <c r="AP124" s="104"/>
      <c r="AQ124" s="104"/>
      <c r="AR124" s="104"/>
      <c r="AS124" s="104"/>
      <c r="AT124" s="104"/>
      <c r="AU124" s="104"/>
      <c r="AV124" s="104"/>
      <c r="AW124" s="104"/>
      <c r="AX124" s="104"/>
      <c r="AY124" s="104"/>
      <c r="AZ124" s="104"/>
    </row>
    <row r="125" spans="1:52">
      <c r="A125" s="104"/>
      <c r="B125" s="104"/>
      <c r="C125" s="104"/>
      <c r="D125" s="104"/>
      <c r="E125" s="104"/>
      <c r="F125" s="104"/>
      <c r="G125" s="104"/>
      <c r="H125" s="104"/>
      <c r="I125" s="104"/>
      <c r="J125" s="104"/>
      <c r="K125" s="104"/>
      <c r="L125" s="104"/>
      <c r="M125" s="104"/>
      <c r="N125" s="104"/>
      <c r="O125" s="104"/>
      <c r="P125" s="104"/>
      <c r="Q125" s="104"/>
      <c r="R125" s="104"/>
      <c r="S125" s="104"/>
      <c r="T125" s="104"/>
      <c r="U125" s="104"/>
      <c r="V125" s="104"/>
      <c r="W125" s="104"/>
      <c r="X125" s="104"/>
      <c r="Y125" s="104"/>
      <c r="Z125" s="104"/>
      <c r="AA125" s="104"/>
      <c r="AB125" s="104"/>
      <c r="AC125" s="104"/>
      <c r="AD125" s="104"/>
      <c r="AE125" s="104"/>
      <c r="AF125" s="104"/>
      <c r="AG125" s="104"/>
      <c r="AH125" s="104"/>
      <c r="AI125" s="104"/>
      <c r="AJ125" s="104"/>
      <c r="AK125" s="104"/>
      <c r="AL125" s="104"/>
      <c r="AM125" s="104"/>
      <c r="AN125" s="104"/>
      <c r="AO125" s="104"/>
      <c r="AP125" s="104"/>
      <c r="AQ125" s="104"/>
      <c r="AR125" s="104"/>
      <c r="AS125" s="104"/>
      <c r="AT125" s="104"/>
      <c r="AU125" s="104"/>
      <c r="AV125" s="104"/>
      <c r="AW125" s="104"/>
      <c r="AX125" s="104"/>
      <c r="AY125" s="104"/>
      <c r="AZ125" s="104"/>
    </row>
    <row r="126" spans="1:52">
      <c r="A126" s="104"/>
      <c r="B126" s="104"/>
      <c r="C126" s="104"/>
      <c r="D126" s="104"/>
      <c r="E126" s="104"/>
      <c r="F126" s="104"/>
      <c r="G126" s="104"/>
      <c r="H126" s="104"/>
      <c r="I126" s="104"/>
      <c r="J126" s="104"/>
      <c r="K126" s="104"/>
      <c r="L126" s="104"/>
      <c r="M126" s="104"/>
      <c r="N126" s="104"/>
      <c r="O126" s="104"/>
      <c r="P126" s="104"/>
      <c r="Q126" s="104"/>
      <c r="R126" s="104"/>
      <c r="S126" s="104"/>
      <c r="T126" s="104"/>
      <c r="U126" s="104"/>
      <c r="V126" s="104"/>
      <c r="W126" s="104"/>
      <c r="X126" s="104"/>
      <c r="Y126" s="104"/>
      <c r="Z126" s="104"/>
      <c r="AA126" s="104"/>
      <c r="AB126" s="104"/>
      <c r="AC126" s="104"/>
      <c r="AD126" s="104"/>
      <c r="AE126" s="104"/>
      <c r="AF126" s="104"/>
      <c r="AG126" s="104"/>
      <c r="AH126" s="104"/>
      <c r="AI126" s="104"/>
      <c r="AJ126" s="104"/>
      <c r="AK126" s="104"/>
      <c r="AL126" s="104"/>
      <c r="AM126" s="104"/>
      <c r="AN126" s="104"/>
      <c r="AO126" s="104"/>
      <c r="AP126" s="104"/>
      <c r="AQ126" s="104"/>
      <c r="AR126" s="104"/>
      <c r="AS126" s="104"/>
      <c r="AT126" s="104"/>
      <c r="AU126" s="104"/>
      <c r="AV126" s="104"/>
      <c r="AW126" s="104"/>
      <c r="AX126" s="104"/>
      <c r="AY126" s="104"/>
      <c r="AZ126" s="104"/>
    </row>
    <row r="127" spans="1:52">
      <c r="A127" s="104"/>
      <c r="B127" s="104"/>
      <c r="C127" s="104"/>
      <c r="D127" s="104"/>
      <c r="E127" s="104"/>
      <c r="F127" s="104"/>
      <c r="G127" s="104"/>
      <c r="H127" s="104"/>
      <c r="I127" s="104"/>
      <c r="J127" s="104"/>
      <c r="K127" s="104"/>
      <c r="L127" s="104"/>
      <c r="M127" s="104"/>
      <c r="N127" s="104"/>
      <c r="O127" s="104"/>
      <c r="P127" s="104"/>
      <c r="Q127" s="104"/>
      <c r="R127" s="104"/>
      <c r="S127" s="104"/>
      <c r="T127" s="104"/>
      <c r="U127" s="104"/>
      <c r="V127" s="104"/>
      <c r="W127" s="104"/>
      <c r="X127" s="104"/>
      <c r="Y127" s="104"/>
      <c r="Z127" s="104"/>
      <c r="AA127" s="104"/>
      <c r="AB127" s="104"/>
      <c r="AC127" s="104"/>
      <c r="AD127" s="104"/>
      <c r="AE127" s="104"/>
      <c r="AF127" s="104"/>
      <c r="AG127" s="104"/>
      <c r="AH127" s="104"/>
      <c r="AI127" s="104"/>
      <c r="AJ127" s="104"/>
      <c r="AK127" s="104"/>
      <c r="AL127" s="104"/>
      <c r="AM127" s="104"/>
      <c r="AN127" s="104"/>
      <c r="AO127" s="104"/>
      <c r="AP127" s="104"/>
      <c r="AQ127" s="104"/>
      <c r="AR127" s="104"/>
      <c r="AS127" s="104"/>
      <c r="AT127" s="104"/>
      <c r="AU127" s="104"/>
      <c r="AV127" s="104"/>
      <c r="AW127" s="104"/>
      <c r="AX127" s="104"/>
      <c r="AY127" s="104"/>
      <c r="AZ127" s="104"/>
    </row>
    <row r="128" spans="1:52">
      <c r="A128" s="104"/>
      <c r="B128" s="104"/>
      <c r="C128" s="104"/>
      <c r="D128" s="104"/>
      <c r="E128" s="104"/>
      <c r="F128" s="104"/>
      <c r="G128" s="104"/>
      <c r="H128" s="104"/>
      <c r="I128" s="104"/>
      <c r="J128" s="104"/>
      <c r="K128" s="104"/>
      <c r="L128" s="104"/>
      <c r="M128" s="104"/>
      <c r="N128" s="104"/>
      <c r="O128" s="104"/>
      <c r="P128" s="104"/>
      <c r="Q128" s="104"/>
      <c r="R128" s="104"/>
      <c r="S128" s="104"/>
      <c r="T128" s="104"/>
      <c r="U128" s="104"/>
      <c r="V128" s="104"/>
      <c r="W128" s="104"/>
      <c r="X128" s="104"/>
      <c r="Y128" s="104"/>
      <c r="Z128" s="104"/>
      <c r="AA128" s="104"/>
      <c r="AB128" s="104"/>
      <c r="AC128" s="104"/>
      <c r="AD128" s="104"/>
      <c r="AE128" s="104"/>
      <c r="AF128" s="104"/>
      <c r="AG128" s="104"/>
      <c r="AH128" s="104"/>
      <c r="AI128" s="104"/>
      <c r="AJ128" s="104"/>
      <c r="AK128" s="104"/>
      <c r="AL128" s="104"/>
      <c r="AM128" s="104"/>
      <c r="AN128" s="104"/>
      <c r="AO128" s="104"/>
      <c r="AP128" s="104"/>
      <c r="AQ128" s="104"/>
      <c r="AR128" s="104"/>
      <c r="AS128" s="104"/>
      <c r="AT128" s="104"/>
      <c r="AU128" s="104"/>
      <c r="AV128" s="104"/>
      <c r="AW128" s="104"/>
      <c r="AX128" s="104"/>
      <c r="AY128" s="104"/>
      <c r="AZ128" s="104"/>
    </row>
    <row r="129" spans="1:52">
      <c r="A129" s="104"/>
      <c r="B129" s="104"/>
      <c r="C129" s="104"/>
      <c r="D129" s="104"/>
      <c r="E129" s="104"/>
      <c r="F129" s="104"/>
      <c r="G129" s="104"/>
      <c r="H129" s="104"/>
      <c r="I129" s="104"/>
      <c r="J129" s="104"/>
      <c r="K129" s="104"/>
      <c r="L129" s="104"/>
      <c r="M129" s="104"/>
      <c r="N129" s="104"/>
      <c r="O129" s="104"/>
      <c r="P129" s="104"/>
      <c r="Q129" s="104"/>
      <c r="R129" s="104"/>
      <c r="S129" s="104"/>
      <c r="T129" s="104"/>
      <c r="U129" s="104"/>
      <c r="V129" s="104"/>
      <c r="W129" s="104"/>
      <c r="X129" s="104"/>
      <c r="Y129" s="104"/>
      <c r="Z129" s="104"/>
      <c r="AA129" s="104"/>
      <c r="AB129" s="104"/>
      <c r="AC129" s="104"/>
      <c r="AD129" s="104"/>
      <c r="AE129" s="104"/>
      <c r="AF129" s="104"/>
      <c r="AG129" s="104"/>
      <c r="AH129" s="104"/>
      <c r="AI129" s="104"/>
      <c r="AJ129" s="104"/>
      <c r="AK129" s="104"/>
      <c r="AL129" s="104"/>
      <c r="AM129" s="104"/>
      <c r="AN129" s="104"/>
      <c r="AO129" s="104"/>
      <c r="AP129" s="104"/>
      <c r="AQ129" s="104"/>
      <c r="AR129" s="104"/>
      <c r="AS129" s="104"/>
      <c r="AT129" s="104"/>
      <c r="AU129" s="104"/>
      <c r="AV129" s="104"/>
      <c r="AW129" s="104"/>
      <c r="AX129" s="104"/>
      <c r="AY129" s="104"/>
      <c r="AZ129" s="104"/>
    </row>
    <row r="130" spans="1:52">
      <c r="A130" s="104"/>
      <c r="B130" s="104"/>
      <c r="C130" s="104"/>
      <c r="D130" s="104"/>
      <c r="E130" s="104"/>
      <c r="F130" s="104"/>
      <c r="G130" s="104"/>
      <c r="H130" s="104"/>
      <c r="I130" s="104"/>
      <c r="J130" s="104"/>
      <c r="K130" s="104"/>
      <c r="L130" s="104"/>
      <c r="M130" s="104"/>
      <c r="N130" s="104"/>
      <c r="O130" s="104"/>
      <c r="P130" s="104"/>
      <c r="Q130" s="104"/>
      <c r="R130" s="104"/>
      <c r="S130" s="104"/>
      <c r="T130" s="104"/>
      <c r="U130" s="104"/>
      <c r="V130" s="104"/>
      <c r="W130" s="104"/>
      <c r="X130" s="104"/>
      <c r="Y130" s="104"/>
      <c r="Z130" s="104"/>
      <c r="AA130" s="104"/>
      <c r="AB130" s="104"/>
      <c r="AC130" s="104"/>
      <c r="AD130" s="104"/>
      <c r="AE130" s="104"/>
      <c r="AF130" s="104"/>
      <c r="AG130" s="104"/>
      <c r="AH130" s="104"/>
      <c r="AI130" s="104"/>
      <c r="AJ130" s="104"/>
      <c r="AK130" s="104"/>
      <c r="AL130" s="104"/>
      <c r="AM130" s="104"/>
      <c r="AN130" s="104"/>
      <c r="AO130" s="104"/>
      <c r="AP130" s="104"/>
      <c r="AQ130" s="104"/>
      <c r="AR130" s="104"/>
      <c r="AS130" s="104"/>
      <c r="AT130" s="104"/>
      <c r="AU130" s="104"/>
      <c r="AV130" s="104"/>
      <c r="AW130" s="104"/>
      <c r="AX130" s="104"/>
      <c r="AY130" s="104"/>
      <c r="AZ130" s="104"/>
    </row>
    <row r="131" spans="1:52">
      <c r="A131" s="104"/>
      <c r="B131" s="104"/>
      <c r="C131" s="104"/>
      <c r="D131" s="104"/>
      <c r="E131" s="104"/>
      <c r="F131" s="104"/>
      <c r="G131" s="104"/>
      <c r="H131" s="104"/>
      <c r="I131" s="104"/>
      <c r="J131" s="104"/>
      <c r="K131" s="104"/>
      <c r="L131" s="104"/>
      <c r="M131" s="104"/>
      <c r="N131" s="104"/>
      <c r="O131" s="104"/>
      <c r="P131" s="104"/>
      <c r="Q131" s="104"/>
      <c r="R131" s="104"/>
      <c r="S131" s="104"/>
      <c r="T131" s="104"/>
      <c r="U131" s="104"/>
      <c r="V131" s="104"/>
      <c r="W131" s="104"/>
      <c r="X131" s="104"/>
      <c r="Y131" s="104"/>
      <c r="Z131" s="104"/>
      <c r="AA131" s="104"/>
      <c r="AB131" s="104"/>
      <c r="AC131" s="104"/>
      <c r="AD131" s="104"/>
      <c r="AE131" s="104"/>
      <c r="AF131" s="104"/>
      <c r="AG131" s="104"/>
      <c r="AH131" s="104"/>
      <c r="AI131" s="104"/>
      <c r="AJ131" s="104"/>
      <c r="AK131" s="104"/>
      <c r="AL131" s="104"/>
      <c r="AM131" s="104"/>
      <c r="AN131" s="104"/>
      <c r="AO131" s="104"/>
      <c r="AP131" s="104"/>
      <c r="AQ131" s="104"/>
      <c r="AR131" s="104"/>
      <c r="AS131" s="104"/>
      <c r="AT131" s="104"/>
      <c r="AU131" s="104"/>
      <c r="AV131" s="104"/>
      <c r="AW131" s="104"/>
      <c r="AX131" s="104"/>
      <c r="AY131" s="104"/>
      <c r="AZ131" s="104"/>
    </row>
    <row r="132" spans="1:52">
      <c r="A132" s="104"/>
      <c r="B132" s="104"/>
      <c r="C132" s="104"/>
      <c r="D132" s="104"/>
      <c r="E132" s="104"/>
      <c r="F132" s="104"/>
      <c r="G132" s="104"/>
      <c r="H132" s="104"/>
      <c r="I132" s="104"/>
      <c r="J132" s="104"/>
      <c r="K132" s="104"/>
      <c r="L132" s="104"/>
      <c r="M132" s="104"/>
      <c r="N132" s="104"/>
      <c r="O132" s="104"/>
      <c r="P132" s="104"/>
      <c r="Q132" s="104"/>
      <c r="R132" s="104"/>
      <c r="S132" s="104"/>
      <c r="T132" s="104"/>
      <c r="U132" s="104"/>
      <c r="V132" s="104"/>
      <c r="W132" s="104"/>
      <c r="X132" s="104"/>
      <c r="Y132" s="104"/>
      <c r="Z132" s="104"/>
      <c r="AA132" s="104"/>
      <c r="AB132" s="104"/>
      <c r="AC132" s="104"/>
      <c r="AD132" s="104"/>
      <c r="AE132" s="104"/>
      <c r="AF132" s="104"/>
      <c r="AG132" s="104"/>
      <c r="AH132" s="104"/>
      <c r="AI132" s="104"/>
      <c r="AJ132" s="104"/>
      <c r="AK132" s="104"/>
      <c r="AL132" s="104"/>
      <c r="AM132" s="104"/>
      <c r="AN132" s="104"/>
      <c r="AO132" s="104"/>
      <c r="AP132" s="104"/>
      <c r="AQ132" s="104"/>
      <c r="AR132" s="104"/>
      <c r="AS132" s="104"/>
      <c r="AT132" s="104"/>
      <c r="AU132" s="104"/>
      <c r="AV132" s="104"/>
      <c r="AW132" s="104"/>
      <c r="AX132" s="104"/>
      <c r="AY132" s="104"/>
      <c r="AZ132" s="104"/>
    </row>
    <row r="133" spans="1:52">
      <c r="A133" s="104"/>
      <c r="B133" s="104"/>
      <c r="C133" s="104"/>
      <c r="D133" s="104"/>
      <c r="E133" s="104"/>
      <c r="F133" s="104"/>
      <c r="G133" s="104"/>
      <c r="H133" s="104"/>
      <c r="I133" s="104"/>
      <c r="J133" s="104"/>
      <c r="K133" s="104"/>
      <c r="L133" s="104"/>
      <c r="M133" s="104"/>
      <c r="N133" s="104"/>
      <c r="O133" s="104"/>
      <c r="P133" s="104"/>
      <c r="Q133" s="104"/>
      <c r="R133" s="104"/>
      <c r="S133" s="104"/>
      <c r="T133" s="104"/>
      <c r="U133" s="104"/>
      <c r="V133" s="104"/>
      <c r="W133" s="104"/>
      <c r="X133" s="104"/>
      <c r="Y133" s="104"/>
      <c r="Z133" s="104"/>
      <c r="AA133" s="104"/>
      <c r="AB133" s="104"/>
      <c r="AC133" s="104"/>
      <c r="AD133" s="104"/>
      <c r="AE133" s="104"/>
      <c r="AF133" s="104"/>
      <c r="AG133" s="104"/>
      <c r="AH133" s="104"/>
      <c r="AI133" s="104"/>
      <c r="AJ133" s="104"/>
      <c r="AK133" s="104"/>
      <c r="AL133" s="104"/>
      <c r="AM133" s="104"/>
      <c r="AN133" s="104"/>
      <c r="AO133" s="104"/>
      <c r="AP133" s="104"/>
      <c r="AQ133" s="104"/>
      <c r="AR133" s="104"/>
      <c r="AS133" s="104"/>
      <c r="AT133" s="104"/>
      <c r="AU133" s="104"/>
      <c r="AV133" s="104"/>
      <c r="AW133" s="104"/>
      <c r="AX133" s="104"/>
      <c r="AY133" s="104"/>
      <c r="AZ133" s="104"/>
    </row>
    <row r="134" spans="1:52">
      <c r="A134" s="104"/>
      <c r="B134" s="104"/>
      <c r="C134" s="104"/>
      <c r="D134" s="104"/>
      <c r="E134" s="104"/>
      <c r="F134" s="104"/>
      <c r="G134" s="104"/>
      <c r="H134" s="104"/>
      <c r="I134" s="104"/>
      <c r="J134" s="104"/>
      <c r="K134" s="104"/>
      <c r="L134" s="104"/>
      <c r="M134" s="104"/>
      <c r="N134" s="104"/>
      <c r="O134" s="104"/>
      <c r="P134" s="104"/>
      <c r="Q134" s="104"/>
      <c r="R134" s="104"/>
      <c r="S134" s="104"/>
      <c r="T134" s="104"/>
      <c r="U134" s="104"/>
      <c r="V134" s="104"/>
      <c r="W134" s="104"/>
      <c r="X134" s="104"/>
      <c r="Y134" s="104"/>
      <c r="Z134" s="104"/>
      <c r="AA134" s="104"/>
      <c r="AB134" s="104"/>
      <c r="AC134" s="104"/>
      <c r="AD134" s="104"/>
      <c r="AE134" s="104"/>
      <c r="AF134" s="104"/>
      <c r="AG134" s="104"/>
      <c r="AH134" s="104"/>
      <c r="AI134" s="104"/>
      <c r="AJ134" s="104"/>
      <c r="AK134" s="104"/>
      <c r="AL134" s="104"/>
      <c r="AM134" s="104"/>
      <c r="AN134" s="104"/>
      <c r="AO134" s="104"/>
      <c r="AP134" s="104"/>
      <c r="AQ134" s="104"/>
      <c r="AR134" s="104"/>
      <c r="AS134" s="104"/>
      <c r="AT134" s="104"/>
      <c r="AU134" s="104"/>
      <c r="AV134" s="104"/>
      <c r="AW134" s="104"/>
      <c r="AX134" s="104"/>
      <c r="AY134" s="104"/>
      <c r="AZ134" s="104"/>
    </row>
    <row r="135" spans="1:52">
      <c r="A135" s="104"/>
      <c r="B135" s="104"/>
      <c r="C135" s="104"/>
      <c r="D135" s="104"/>
      <c r="E135" s="104"/>
      <c r="F135" s="104"/>
      <c r="G135" s="104"/>
      <c r="H135" s="104"/>
      <c r="I135" s="104"/>
      <c r="J135" s="104"/>
      <c r="K135" s="104"/>
      <c r="L135" s="104"/>
      <c r="M135" s="104"/>
      <c r="N135" s="104"/>
      <c r="O135" s="104"/>
      <c r="P135" s="104"/>
      <c r="Q135" s="104"/>
      <c r="R135" s="104"/>
      <c r="S135" s="104"/>
      <c r="T135" s="104"/>
      <c r="U135" s="104"/>
      <c r="V135" s="104"/>
      <c r="W135" s="104"/>
      <c r="X135" s="104"/>
      <c r="Y135" s="104"/>
      <c r="Z135" s="104"/>
      <c r="AA135" s="104"/>
      <c r="AB135" s="104"/>
      <c r="AC135" s="104"/>
      <c r="AD135" s="104"/>
      <c r="AE135" s="104"/>
      <c r="AF135" s="104"/>
      <c r="AG135" s="104"/>
      <c r="AH135" s="104"/>
      <c r="AI135" s="104"/>
      <c r="AJ135" s="104"/>
      <c r="AK135" s="104"/>
      <c r="AL135" s="104"/>
      <c r="AM135" s="104"/>
      <c r="AN135" s="104"/>
      <c r="AO135" s="104"/>
      <c r="AP135" s="104"/>
      <c r="AQ135" s="104"/>
      <c r="AR135" s="104"/>
      <c r="AS135" s="104"/>
      <c r="AT135" s="104"/>
      <c r="AU135" s="104"/>
      <c r="AV135" s="104"/>
      <c r="AW135" s="104"/>
      <c r="AX135" s="104"/>
      <c r="AY135" s="104"/>
      <c r="AZ135" s="104"/>
    </row>
    <row r="136" spans="1:52">
      <c r="A136" s="104"/>
      <c r="B136" s="104"/>
      <c r="C136" s="104"/>
      <c r="D136" s="104"/>
      <c r="E136" s="104"/>
      <c r="F136" s="104"/>
      <c r="G136" s="104"/>
      <c r="H136" s="104"/>
      <c r="I136" s="104"/>
      <c r="J136" s="104"/>
      <c r="K136" s="104"/>
      <c r="L136" s="104"/>
      <c r="M136" s="104"/>
      <c r="N136" s="104"/>
      <c r="O136" s="104"/>
      <c r="P136" s="104"/>
      <c r="Q136" s="104"/>
      <c r="R136" s="104"/>
      <c r="S136" s="104"/>
      <c r="T136" s="104"/>
      <c r="U136" s="104"/>
      <c r="V136" s="104"/>
      <c r="W136" s="104"/>
      <c r="X136" s="104"/>
      <c r="Y136" s="104"/>
      <c r="Z136" s="104"/>
      <c r="AA136" s="104"/>
      <c r="AB136" s="104"/>
      <c r="AC136" s="104"/>
      <c r="AD136" s="104"/>
      <c r="AE136" s="104"/>
      <c r="AF136" s="104"/>
      <c r="AG136" s="104"/>
      <c r="AH136" s="104"/>
      <c r="AI136" s="104"/>
      <c r="AJ136" s="104"/>
      <c r="AK136" s="104"/>
      <c r="AL136" s="104"/>
      <c r="AM136" s="104"/>
      <c r="AN136" s="104"/>
      <c r="AO136" s="104"/>
      <c r="AP136" s="104"/>
      <c r="AQ136" s="104"/>
      <c r="AR136" s="104"/>
      <c r="AS136" s="104"/>
      <c r="AT136" s="104"/>
      <c r="AU136" s="104"/>
      <c r="AV136" s="104"/>
      <c r="AW136" s="104"/>
      <c r="AX136" s="104"/>
      <c r="AY136" s="104"/>
      <c r="AZ136" s="104"/>
    </row>
    <row r="137" spans="1:52">
      <c r="A137" s="104"/>
      <c r="B137" s="104"/>
      <c r="C137" s="104"/>
      <c r="D137" s="104"/>
      <c r="E137" s="104"/>
      <c r="F137" s="104"/>
      <c r="G137" s="104"/>
      <c r="H137" s="104"/>
      <c r="I137" s="104"/>
      <c r="J137" s="104"/>
      <c r="K137" s="104"/>
      <c r="L137" s="104"/>
      <c r="M137" s="104"/>
      <c r="N137" s="104"/>
      <c r="O137" s="104"/>
      <c r="P137" s="104"/>
      <c r="Q137" s="104"/>
      <c r="R137" s="104"/>
      <c r="S137" s="104"/>
      <c r="T137" s="104"/>
      <c r="U137" s="104"/>
      <c r="V137" s="104"/>
      <c r="W137" s="104"/>
      <c r="X137" s="104"/>
      <c r="Y137" s="104"/>
      <c r="Z137" s="104"/>
      <c r="AA137" s="104"/>
      <c r="AB137" s="104"/>
      <c r="AC137" s="104"/>
      <c r="AD137" s="104"/>
      <c r="AE137" s="104"/>
      <c r="AF137" s="104"/>
      <c r="AG137" s="104"/>
      <c r="AH137" s="104"/>
      <c r="AI137" s="104"/>
      <c r="AJ137" s="104"/>
      <c r="AK137" s="104"/>
      <c r="AL137" s="104"/>
      <c r="AM137" s="104"/>
      <c r="AN137" s="104"/>
      <c r="AO137" s="104"/>
      <c r="AP137" s="104"/>
      <c r="AQ137" s="104"/>
      <c r="AR137" s="104"/>
      <c r="AS137" s="104"/>
      <c r="AT137" s="104"/>
      <c r="AU137" s="104"/>
      <c r="AV137" s="104"/>
      <c r="AW137" s="104"/>
      <c r="AX137" s="104"/>
      <c r="AY137" s="104"/>
      <c r="AZ137" s="104"/>
    </row>
    <row r="138" spans="1:52">
      <c r="A138" s="104"/>
      <c r="B138" s="104"/>
      <c r="C138" s="104"/>
      <c r="D138" s="104"/>
      <c r="E138" s="104"/>
      <c r="F138" s="104"/>
      <c r="G138" s="104"/>
      <c r="H138" s="104"/>
      <c r="I138" s="104"/>
      <c r="J138" s="104"/>
      <c r="K138" s="104"/>
      <c r="L138" s="104"/>
      <c r="M138" s="104"/>
      <c r="N138" s="104"/>
      <c r="O138" s="104"/>
      <c r="P138" s="104"/>
      <c r="Q138" s="104"/>
      <c r="R138" s="104"/>
      <c r="S138" s="104"/>
      <c r="T138" s="104"/>
      <c r="U138" s="104"/>
      <c r="V138" s="104"/>
      <c r="W138" s="104"/>
      <c r="X138" s="104"/>
      <c r="Y138" s="104"/>
      <c r="Z138" s="104"/>
      <c r="AA138" s="104"/>
      <c r="AB138" s="104"/>
      <c r="AC138" s="104"/>
      <c r="AD138" s="104"/>
      <c r="AE138" s="104"/>
      <c r="AF138" s="104"/>
      <c r="AG138" s="104"/>
      <c r="AH138" s="104"/>
      <c r="AI138" s="104"/>
      <c r="AJ138" s="104"/>
      <c r="AK138" s="104"/>
      <c r="AL138" s="104"/>
      <c r="AM138" s="104"/>
      <c r="AN138" s="104"/>
      <c r="AO138" s="104"/>
      <c r="AP138" s="104"/>
      <c r="AQ138" s="104"/>
      <c r="AR138" s="104"/>
      <c r="AS138" s="104"/>
      <c r="AT138" s="104"/>
      <c r="AU138" s="104"/>
      <c r="AV138" s="104"/>
      <c r="AW138" s="104"/>
      <c r="AX138" s="104"/>
      <c r="AY138" s="104"/>
      <c r="AZ138" s="104"/>
    </row>
    <row r="139" spans="1:52">
      <c r="A139" s="104"/>
      <c r="B139" s="104"/>
      <c r="C139" s="104"/>
      <c r="D139" s="104"/>
      <c r="E139" s="104"/>
      <c r="F139" s="104"/>
      <c r="G139" s="104"/>
      <c r="H139" s="104"/>
      <c r="I139" s="104"/>
      <c r="J139" s="104"/>
      <c r="K139" s="104"/>
      <c r="L139" s="104"/>
      <c r="M139" s="104"/>
      <c r="N139" s="104"/>
      <c r="O139" s="104"/>
      <c r="P139" s="104"/>
      <c r="Q139" s="104"/>
      <c r="R139" s="104"/>
      <c r="S139" s="104"/>
      <c r="T139" s="104"/>
      <c r="U139" s="104"/>
      <c r="V139" s="104"/>
      <c r="W139" s="104"/>
      <c r="X139" s="104"/>
      <c r="Y139" s="104"/>
      <c r="Z139" s="104"/>
      <c r="AA139" s="104"/>
      <c r="AB139" s="104"/>
      <c r="AC139" s="104"/>
      <c r="AD139" s="104"/>
      <c r="AE139" s="104"/>
      <c r="AF139" s="104"/>
      <c r="AG139" s="104"/>
      <c r="AH139" s="104"/>
      <c r="AI139" s="104"/>
      <c r="AJ139" s="104"/>
      <c r="AK139" s="104"/>
      <c r="AL139" s="104"/>
      <c r="AM139" s="104"/>
      <c r="AN139" s="104"/>
      <c r="AO139" s="104"/>
      <c r="AP139" s="104"/>
      <c r="AQ139" s="104"/>
      <c r="AR139" s="104"/>
      <c r="AS139" s="104"/>
      <c r="AT139" s="104"/>
      <c r="AU139" s="104"/>
      <c r="AV139" s="104"/>
      <c r="AW139" s="104"/>
      <c r="AX139" s="104"/>
      <c r="AY139" s="104"/>
      <c r="AZ139" s="104"/>
    </row>
    <row r="140" spans="1:52">
      <c r="A140" s="104"/>
      <c r="B140" s="104"/>
      <c r="C140" s="104"/>
      <c r="D140" s="104"/>
      <c r="E140" s="104"/>
      <c r="F140" s="104"/>
      <c r="G140" s="104"/>
      <c r="H140" s="104"/>
      <c r="I140" s="104"/>
      <c r="J140" s="104"/>
      <c r="K140" s="104"/>
      <c r="L140" s="104"/>
      <c r="M140" s="104"/>
      <c r="N140" s="104"/>
      <c r="O140" s="104"/>
      <c r="P140" s="104"/>
      <c r="Q140" s="104"/>
      <c r="R140" s="104"/>
      <c r="S140" s="104"/>
      <c r="T140" s="104"/>
      <c r="U140" s="104"/>
      <c r="V140" s="104"/>
      <c r="W140" s="104"/>
      <c r="X140" s="104"/>
      <c r="Y140" s="104"/>
      <c r="Z140" s="104"/>
      <c r="AA140" s="104"/>
      <c r="AB140" s="104"/>
      <c r="AC140" s="104"/>
      <c r="AD140" s="104"/>
      <c r="AE140" s="104"/>
      <c r="AF140" s="104"/>
      <c r="AG140" s="104"/>
      <c r="AH140" s="104"/>
      <c r="AI140" s="104"/>
      <c r="AJ140" s="104"/>
      <c r="AK140" s="104"/>
      <c r="AL140" s="104"/>
      <c r="AM140" s="104"/>
      <c r="AN140" s="104"/>
      <c r="AO140" s="104"/>
      <c r="AP140" s="104"/>
      <c r="AQ140" s="104"/>
      <c r="AR140" s="104"/>
      <c r="AS140" s="104"/>
      <c r="AT140" s="104"/>
      <c r="AU140" s="104"/>
      <c r="AV140" s="104"/>
      <c r="AW140" s="104"/>
      <c r="AX140" s="104"/>
      <c r="AY140" s="104"/>
      <c r="AZ140" s="104"/>
    </row>
    <row r="141" spans="1:52">
      <c r="A141" s="104"/>
      <c r="B141" s="104"/>
      <c r="C141" s="104"/>
      <c r="D141" s="104"/>
      <c r="E141" s="104"/>
      <c r="F141" s="104"/>
      <c r="G141" s="104"/>
      <c r="H141" s="104"/>
      <c r="I141" s="104"/>
      <c r="J141" s="104"/>
      <c r="K141" s="104"/>
      <c r="L141" s="104"/>
      <c r="M141" s="104"/>
      <c r="N141" s="104"/>
      <c r="O141" s="104"/>
      <c r="P141" s="104"/>
      <c r="Q141" s="104"/>
      <c r="R141" s="104"/>
      <c r="S141" s="104"/>
      <c r="T141" s="104"/>
      <c r="U141" s="104"/>
      <c r="V141" s="104"/>
      <c r="W141" s="104"/>
      <c r="X141" s="104"/>
      <c r="Y141" s="104"/>
      <c r="Z141" s="104"/>
      <c r="AA141" s="104"/>
      <c r="AB141" s="104"/>
      <c r="AC141" s="104"/>
      <c r="AD141" s="104"/>
      <c r="AE141" s="104"/>
      <c r="AF141" s="104"/>
      <c r="AG141" s="104"/>
      <c r="AH141" s="104"/>
      <c r="AI141" s="104"/>
      <c r="AJ141" s="104"/>
      <c r="AK141" s="104"/>
      <c r="AL141" s="104"/>
      <c r="AM141" s="104"/>
      <c r="AN141" s="104"/>
      <c r="AO141" s="104"/>
      <c r="AP141" s="104"/>
      <c r="AQ141" s="104"/>
      <c r="AR141" s="104"/>
      <c r="AS141" s="104"/>
      <c r="AT141" s="104"/>
      <c r="AU141" s="104"/>
      <c r="AV141" s="104"/>
      <c r="AW141" s="104"/>
      <c r="AX141" s="104"/>
      <c r="AY141" s="104"/>
      <c r="AZ141" s="104"/>
    </row>
    <row r="142" spans="1:52">
      <c r="A142" s="104"/>
      <c r="B142" s="104"/>
      <c r="C142" s="104"/>
      <c r="D142" s="104"/>
      <c r="E142" s="104"/>
      <c r="F142" s="104"/>
      <c r="G142" s="104"/>
      <c r="H142" s="104"/>
      <c r="I142" s="104"/>
      <c r="J142" s="104"/>
      <c r="K142" s="104"/>
      <c r="L142" s="104"/>
      <c r="M142" s="104"/>
      <c r="N142" s="104"/>
      <c r="O142" s="104"/>
      <c r="P142" s="104"/>
      <c r="Q142" s="104"/>
      <c r="R142" s="104"/>
      <c r="S142" s="104"/>
      <c r="T142" s="104"/>
      <c r="U142" s="104"/>
      <c r="V142" s="104"/>
      <c r="W142" s="104"/>
      <c r="X142" s="104"/>
      <c r="Y142" s="104"/>
      <c r="Z142" s="104"/>
      <c r="AA142" s="104"/>
      <c r="AB142" s="104"/>
      <c r="AC142" s="104"/>
      <c r="AD142" s="104"/>
      <c r="AE142" s="104"/>
      <c r="AF142" s="104"/>
      <c r="AG142" s="104"/>
      <c r="AH142" s="104"/>
      <c r="AI142" s="104"/>
      <c r="AJ142" s="104"/>
      <c r="AK142" s="104"/>
      <c r="AL142" s="104"/>
      <c r="AM142" s="104"/>
      <c r="AN142" s="104"/>
      <c r="AO142" s="104"/>
      <c r="AP142" s="104"/>
      <c r="AQ142" s="104"/>
      <c r="AR142" s="104"/>
      <c r="AS142" s="104"/>
      <c r="AT142" s="104"/>
      <c r="AU142" s="104"/>
      <c r="AV142" s="104"/>
      <c r="AW142" s="104"/>
      <c r="AX142" s="104"/>
      <c r="AY142" s="104"/>
      <c r="AZ142" s="104"/>
    </row>
    <row r="143" spans="1:52">
      <c r="A143" s="104"/>
      <c r="B143" s="104"/>
      <c r="C143" s="104"/>
      <c r="D143" s="104"/>
      <c r="E143" s="104"/>
      <c r="F143" s="104"/>
      <c r="G143" s="104"/>
      <c r="H143" s="104"/>
      <c r="I143" s="104"/>
      <c r="J143" s="104"/>
      <c r="K143" s="104"/>
      <c r="L143" s="104"/>
      <c r="M143" s="104"/>
      <c r="N143" s="104"/>
      <c r="O143" s="104"/>
      <c r="P143" s="104"/>
      <c r="Q143" s="104"/>
      <c r="R143" s="104"/>
      <c r="S143" s="104"/>
      <c r="T143" s="104"/>
      <c r="U143" s="104"/>
      <c r="V143" s="104"/>
      <c r="W143" s="104"/>
      <c r="X143" s="104"/>
      <c r="Y143" s="104"/>
      <c r="Z143" s="104"/>
      <c r="AA143" s="104"/>
      <c r="AB143" s="104"/>
      <c r="AC143" s="104"/>
      <c r="AD143" s="104"/>
      <c r="AE143" s="104"/>
      <c r="AF143" s="104"/>
      <c r="AG143" s="104"/>
      <c r="AH143" s="104"/>
      <c r="AI143" s="104"/>
      <c r="AJ143" s="104"/>
      <c r="AK143" s="104"/>
      <c r="AL143" s="104"/>
      <c r="AM143" s="104"/>
      <c r="AN143" s="104"/>
      <c r="AO143" s="104"/>
      <c r="AP143" s="104"/>
      <c r="AQ143" s="104"/>
      <c r="AR143" s="104"/>
      <c r="AS143" s="104"/>
      <c r="AT143" s="104"/>
      <c r="AU143" s="104"/>
      <c r="AV143" s="104"/>
      <c r="AW143" s="104"/>
      <c r="AX143" s="104"/>
      <c r="AY143" s="104"/>
      <c r="AZ143" s="104"/>
    </row>
    <row r="144" spans="1:52">
      <c r="A144" s="104"/>
      <c r="B144" s="104"/>
      <c r="C144" s="104"/>
      <c r="D144" s="104"/>
      <c r="E144" s="104"/>
      <c r="F144" s="104"/>
      <c r="G144" s="104"/>
      <c r="H144" s="104"/>
      <c r="I144" s="104"/>
      <c r="J144" s="104"/>
      <c r="K144" s="104"/>
      <c r="L144" s="104"/>
      <c r="M144" s="104"/>
      <c r="N144" s="104"/>
      <c r="O144" s="104"/>
      <c r="P144" s="104"/>
      <c r="Q144" s="104"/>
      <c r="R144" s="104"/>
      <c r="S144" s="104"/>
      <c r="T144" s="104"/>
      <c r="U144" s="104"/>
      <c r="V144" s="104"/>
      <c r="W144" s="104"/>
      <c r="X144" s="104"/>
      <c r="Y144" s="104"/>
      <c r="Z144" s="104"/>
      <c r="AA144" s="104"/>
      <c r="AB144" s="104"/>
      <c r="AC144" s="104"/>
      <c r="AD144" s="104"/>
      <c r="AE144" s="104"/>
      <c r="AF144" s="104"/>
      <c r="AG144" s="104"/>
      <c r="AH144" s="104"/>
      <c r="AI144" s="104"/>
      <c r="AJ144" s="104"/>
      <c r="AK144" s="104"/>
      <c r="AL144" s="104"/>
      <c r="AM144" s="104"/>
      <c r="AN144" s="104"/>
      <c r="AO144" s="104"/>
      <c r="AP144" s="104"/>
      <c r="AQ144" s="104"/>
      <c r="AR144" s="104"/>
      <c r="AS144" s="104"/>
      <c r="AT144" s="104"/>
      <c r="AU144" s="104"/>
      <c r="AV144" s="104"/>
      <c r="AW144" s="104"/>
      <c r="AX144" s="104"/>
      <c r="AY144" s="104"/>
      <c r="AZ144" s="104"/>
    </row>
    <row r="145" spans="1:52">
      <c r="A145" s="104"/>
      <c r="B145" s="104"/>
      <c r="C145" s="104"/>
      <c r="D145" s="104"/>
      <c r="E145" s="104"/>
      <c r="F145" s="104"/>
      <c r="G145" s="104"/>
      <c r="H145" s="104"/>
      <c r="I145" s="104"/>
      <c r="J145" s="104"/>
      <c r="K145" s="104"/>
      <c r="L145" s="104"/>
      <c r="M145" s="104"/>
      <c r="N145" s="104"/>
      <c r="O145" s="104"/>
      <c r="P145" s="104"/>
      <c r="Q145" s="104"/>
      <c r="R145" s="104"/>
      <c r="S145" s="104"/>
      <c r="T145" s="104"/>
      <c r="U145" s="104"/>
      <c r="V145" s="104"/>
      <c r="W145" s="104"/>
      <c r="X145" s="104"/>
      <c r="Y145" s="104"/>
      <c r="Z145" s="104"/>
      <c r="AA145" s="104"/>
      <c r="AB145" s="104"/>
      <c r="AC145" s="104"/>
      <c r="AD145" s="104"/>
      <c r="AE145" s="104"/>
      <c r="AF145" s="104"/>
      <c r="AG145" s="104"/>
      <c r="AH145" s="104"/>
      <c r="AI145" s="104"/>
      <c r="AJ145" s="104"/>
      <c r="AK145" s="104"/>
      <c r="AL145" s="104"/>
      <c r="AM145" s="104"/>
      <c r="AN145" s="104"/>
      <c r="AO145" s="104"/>
      <c r="AP145" s="104"/>
      <c r="AQ145" s="104"/>
      <c r="AR145" s="104"/>
      <c r="AS145" s="104"/>
      <c r="AT145" s="104"/>
      <c r="AU145" s="104"/>
      <c r="AV145" s="104"/>
      <c r="AW145" s="104"/>
      <c r="AX145" s="104"/>
      <c r="AY145" s="104"/>
      <c r="AZ145" s="104"/>
    </row>
    <row r="146" spans="1:52">
      <c r="A146" s="104"/>
      <c r="B146" s="104"/>
      <c r="C146" s="104"/>
      <c r="D146" s="104"/>
      <c r="E146" s="104"/>
      <c r="F146" s="104"/>
      <c r="G146" s="104"/>
      <c r="H146" s="104"/>
      <c r="I146" s="104"/>
      <c r="J146" s="104"/>
      <c r="K146" s="104"/>
      <c r="L146" s="104"/>
      <c r="M146" s="104"/>
      <c r="N146" s="104"/>
      <c r="O146" s="104"/>
      <c r="P146" s="104"/>
      <c r="Q146" s="104"/>
      <c r="R146" s="104"/>
      <c r="S146" s="104"/>
      <c r="T146" s="104"/>
      <c r="U146" s="104"/>
      <c r="V146" s="104"/>
      <c r="W146" s="104"/>
      <c r="X146" s="104"/>
      <c r="Y146" s="104"/>
      <c r="Z146" s="104"/>
      <c r="AA146" s="104"/>
      <c r="AB146" s="104"/>
      <c r="AC146" s="104"/>
      <c r="AD146" s="104"/>
      <c r="AE146" s="104"/>
      <c r="AF146" s="104"/>
      <c r="AG146" s="104"/>
      <c r="AH146" s="104"/>
      <c r="AI146" s="104"/>
      <c r="AJ146" s="104"/>
      <c r="AK146" s="104"/>
      <c r="AL146" s="104"/>
      <c r="AM146" s="104"/>
      <c r="AN146" s="104"/>
      <c r="AO146" s="104"/>
      <c r="AP146" s="104"/>
      <c r="AQ146" s="104"/>
      <c r="AR146" s="104"/>
      <c r="AS146" s="104"/>
      <c r="AT146" s="104"/>
      <c r="AU146" s="104"/>
      <c r="AV146" s="104"/>
      <c r="AW146" s="104"/>
      <c r="AX146" s="104"/>
      <c r="AY146" s="104"/>
      <c r="AZ146" s="104"/>
    </row>
    <row r="147" spans="1:52">
      <c r="A147" s="104"/>
      <c r="B147" s="104"/>
      <c r="C147" s="104"/>
      <c r="D147" s="104"/>
      <c r="E147" s="104"/>
      <c r="F147" s="104"/>
      <c r="G147" s="104"/>
      <c r="H147" s="104"/>
      <c r="I147" s="104"/>
      <c r="J147" s="104"/>
      <c r="K147" s="104"/>
      <c r="L147" s="104"/>
      <c r="M147" s="104"/>
      <c r="N147" s="104"/>
      <c r="O147" s="104"/>
      <c r="P147" s="104"/>
      <c r="Q147" s="104"/>
      <c r="R147" s="104"/>
      <c r="S147" s="104"/>
      <c r="T147" s="104"/>
      <c r="U147" s="104"/>
      <c r="V147" s="104"/>
      <c r="W147" s="104"/>
      <c r="X147" s="104"/>
      <c r="Y147" s="104"/>
      <c r="Z147" s="104"/>
      <c r="AA147" s="104"/>
      <c r="AB147" s="104"/>
      <c r="AC147" s="104"/>
      <c r="AD147" s="104"/>
      <c r="AE147" s="104"/>
      <c r="AF147" s="104"/>
      <c r="AG147" s="104"/>
      <c r="AH147" s="104"/>
      <c r="AI147" s="104"/>
      <c r="AJ147" s="104"/>
      <c r="AK147" s="104"/>
      <c r="AL147" s="104"/>
      <c r="AM147" s="104"/>
      <c r="AN147" s="104"/>
      <c r="AO147" s="104"/>
      <c r="AP147" s="104"/>
      <c r="AQ147" s="104"/>
      <c r="AR147" s="104"/>
      <c r="AS147" s="104"/>
      <c r="AT147" s="104"/>
      <c r="AU147" s="104"/>
      <c r="AV147" s="104"/>
      <c r="AW147" s="104"/>
      <c r="AX147" s="104"/>
      <c r="AY147" s="104"/>
      <c r="AZ147" s="104"/>
    </row>
    <row r="148" spans="1:52">
      <c r="A148" s="104"/>
      <c r="B148" s="104"/>
      <c r="C148" s="104"/>
      <c r="D148" s="104"/>
      <c r="E148" s="104"/>
      <c r="F148" s="104"/>
      <c r="G148" s="104"/>
      <c r="H148" s="104"/>
      <c r="I148" s="104"/>
      <c r="J148" s="104"/>
      <c r="K148" s="104"/>
      <c r="L148" s="104"/>
      <c r="M148" s="104"/>
      <c r="N148" s="104"/>
      <c r="O148" s="104"/>
      <c r="P148" s="104"/>
      <c r="Q148" s="104"/>
      <c r="R148" s="104"/>
      <c r="S148" s="104"/>
      <c r="T148" s="104"/>
      <c r="U148" s="104"/>
      <c r="V148" s="104"/>
      <c r="W148" s="104"/>
      <c r="X148" s="104"/>
      <c r="Y148" s="104"/>
      <c r="Z148" s="104"/>
      <c r="AA148" s="104"/>
      <c r="AB148" s="104"/>
      <c r="AC148" s="104"/>
      <c r="AD148" s="104"/>
      <c r="AE148" s="104"/>
      <c r="AF148" s="104"/>
      <c r="AG148" s="104"/>
      <c r="AH148" s="104"/>
      <c r="AI148" s="104"/>
      <c r="AJ148" s="104"/>
      <c r="AK148" s="104"/>
      <c r="AL148" s="104"/>
      <c r="AM148" s="104"/>
      <c r="AN148" s="104"/>
      <c r="AO148" s="104"/>
      <c r="AP148" s="104"/>
      <c r="AQ148" s="104"/>
      <c r="AR148" s="104"/>
      <c r="AS148" s="104"/>
      <c r="AT148" s="104"/>
      <c r="AU148" s="104"/>
      <c r="AV148" s="104"/>
      <c r="AW148" s="104"/>
      <c r="AX148" s="104"/>
      <c r="AY148" s="104"/>
      <c r="AZ148" s="104"/>
    </row>
    <row r="149" spans="1:52">
      <c r="A149" s="104"/>
      <c r="B149" s="104"/>
      <c r="C149" s="104"/>
      <c r="D149" s="104"/>
      <c r="E149" s="104"/>
      <c r="F149" s="104"/>
      <c r="G149" s="104"/>
      <c r="H149" s="104"/>
      <c r="I149" s="104"/>
      <c r="J149" s="104"/>
      <c r="K149" s="104"/>
      <c r="L149" s="104"/>
      <c r="M149" s="104"/>
      <c r="N149" s="104"/>
      <c r="O149" s="104"/>
      <c r="P149" s="104"/>
      <c r="Q149" s="104"/>
      <c r="R149" s="104"/>
      <c r="S149" s="104"/>
      <c r="T149" s="104"/>
      <c r="U149" s="104"/>
      <c r="V149" s="104"/>
      <c r="W149" s="104"/>
      <c r="X149" s="104"/>
      <c r="Y149" s="104"/>
      <c r="Z149" s="104"/>
      <c r="AA149" s="104"/>
      <c r="AB149" s="104"/>
      <c r="AC149" s="104"/>
      <c r="AD149" s="104"/>
      <c r="AE149" s="104"/>
      <c r="AF149" s="104"/>
      <c r="AG149" s="104"/>
      <c r="AH149" s="104"/>
      <c r="AI149" s="104"/>
      <c r="AJ149" s="104"/>
      <c r="AK149" s="104"/>
      <c r="AL149" s="104"/>
      <c r="AM149" s="104"/>
      <c r="AN149" s="104"/>
      <c r="AO149" s="104"/>
      <c r="AP149" s="104"/>
      <c r="AQ149" s="104"/>
      <c r="AR149" s="104"/>
      <c r="AS149" s="104"/>
      <c r="AT149" s="104"/>
      <c r="AU149" s="104"/>
      <c r="AV149" s="104"/>
      <c r="AW149" s="104"/>
      <c r="AX149" s="104"/>
      <c r="AY149" s="104"/>
      <c r="AZ149" s="104"/>
    </row>
    <row r="150" spans="1:52">
      <c r="A150" s="104"/>
      <c r="B150" s="104"/>
      <c r="C150" s="104"/>
      <c r="D150" s="104"/>
      <c r="E150" s="104"/>
      <c r="F150" s="104"/>
      <c r="G150" s="104"/>
      <c r="H150" s="104"/>
      <c r="I150" s="104"/>
      <c r="J150" s="104"/>
      <c r="K150" s="104"/>
      <c r="L150" s="104"/>
      <c r="M150" s="104"/>
      <c r="N150" s="104"/>
      <c r="O150" s="104"/>
      <c r="P150" s="104"/>
      <c r="Q150" s="104"/>
      <c r="R150" s="104"/>
      <c r="S150" s="104"/>
      <c r="T150" s="104"/>
      <c r="U150" s="104"/>
      <c r="V150" s="104"/>
      <c r="W150" s="104"/>
      <c r="X150" s="104"/>
      <c r="Y150" s="104"/>
      <c r="Z150" s="104"/>
      <c r="AA150" s="104"/>
      <c r="AB150" s="104"/>
      <c r="AC150" s="104"/>
      <c r="AD150" s="104"/>
      <c r="AE150" s="104"/>
      <c r="AF150" s="104"/>
      <c r="AG150" s="104"/>
      <c r="AH150" s="104"/>
      <c r="AI150" s="104"/>
      <c r="AJ150" s="104"/>
      <c r="AK150" s="104"/>
      <c r="AL150" s="104"/>
      <c r="AM150" s="104"/>
      <c r="AN150" s="104"/>
      <c r="AO150" s="104"/>
      <c r="AP150" s="104"/>
      <c r="AQ150" s="104"/>
      <c r="AR150" s="104"/>
      <c r="AS150" s="104"/>
      <c r="AT150" s="104"/>
      <c r="AU150" s="104"/>
      <c r="AV150" s="104"/>
      <c r="AW150" s="104"/>
      <c r="AX150" s="104"/>
      <c r="AY150" s="104"/>
      <c r="AZ150" s="104"/>
    </row>
    <row r="151" spans="1:52">
      <c r="A151" s="104"/>
      <c r="B151" s="104"/>
      <c r="C151" s="104"/>
      <c r="D151" s="104"/>
      <c r="E151" s="104"/>
      <c r="F151" s="104"/>
      <c r="G151" s="104"/>
      <c r="H151" s="104"/>
      <c r="I151" s="104"/>
      <c r="J151" s="104"/>
      <c r="K151" s="104"/>
      <c r="L151" s="104"/>
      <c r="M151" s="104"/>
      <c r="N151" s="104"/>
      <c r="O151" s="104"/>
      <c r="P151" s="104"/>
      <c r="Q151" s="104"/>
      <c r="R151" s="104"/>
      <c r="S151" s="104"/>
      <c r="T151" s="104"/>
      <c r="U151" s="104"/>
      <c r="V151" s="104"/>
      <c r="W151" s="104"/>
      <c r="X151" s="104"/>
      <c r="Y151" s="104"/>
      <c r="Z151" s="104"/>
      <c r="AA151" s="104"/>
      <c r="AB151" s="104"/>
      <c r="AC151" s="104"/>
      <c r="AD151" s="104"/>
      <c r="AE151" s="104"/>
      <c r="AF151" s="104"/>
      <c r="AG151" s="104"/>
      <c r="AH151" s="104"/>
      <c r="AI151" s="104"/>
      <c r="AJ151" s="104"/>
      <c r="AK151" s="104"/>
      <c r="AL151" s="104"/>
      <c r="AM151" s="104"/>
      <c r="AN151" s="104"/>
      <c r="AO151" s="104"/>
      <c r="AP151" s="104"/>
      <c r="AQ151" s="104"/>
      <c r="AR151" s="104"/>
      <c r="AS151" s="104"/>
      <c r="AT151" s="104"/>
      <c r="AU151" s="104"/>
      <c r="AV151" s="104"/>
      <c r="AW151" s="104"/>
      <c r="AX151" s="104"/>
      <c r="AY151" s="104"/>
      <c r="AZ151" s="104"/>
    </row>
    <row r="152" spans="1:52">
      <c r="A152" s="104"/>
      <c r="B152" s="104"/>
      <c r="C152" s="104"/>
      <c r="D152" s="104"/>
      <c r="E152" s="104"/>
      <c r="F152" s="104"/>
      <c r="G152" s="104"/>
      <c r="H152" s="104"/>
      <c r="I152" s="104"/>
      <c r="J152" s="104"/>
      <c r="K152" s="104"/>
      <c r="L152" s="104"/>
      <c r="M152" s="104"/>
      <c r="N152" s="104"/>
      <c r="O152" s="104"/>
      <c r="P152" s="104"/>
      <c r="Q152" s="104"/>
      <c r="R152" s="104"/>
      <c r="S152" s="104"/>
      <c r="T152" s="104"/>
      <c r="U152" s="104"/>
      <c r="V152" s="104"/>
      <c r="W152" s="104"/>
      <c r="X152" s="104"/>
      <c r="Y152" s="104"/>
      <c r="Z152" s="104"/>
      <c r="AA152" s="104"/>
      <c r="AB152" s="104"/>
      <c r="AC152" s="104"/>
      <c r="AD152" s="104"/>
      <c r="AE152" s="104"/>
      <c r="AF152" s="104"/>
      <c r="AG152" s="104"/>
      <c r="AH152" s="104"/>
      <c r="AI152" s="104"/>
      <c r="AJ152" s="104"/>
      <c r="AK152" s="104"/>
      <c r="AL152" s="104"/>
      <c r="AM152" s="104"/>
      <c r="AN152" s="104"/>
      <c r="AO152" s="104"/>
      <c r="AP152" s="104"/>
      <c r="AQ152" s="104"/>
      <c r="AR152" s="104"/>
      <c r="AS152" s="104"/>
      <c r="AT152" s="104"/>
      <c r="AU152" s="104"/>
      <c r="AV152" s="104"/>
      <c r="AW152" s="104"/>
      <c r="AX152" s="104"/>
      <c r="AY152" s="104"/>
      <c r="AZ152" s="104"/>
    </row>
    <row r="153" spans="1:52">
      <c r="A153" s="104"/>
      <c r="B153" s="104"/>
      <c r="C153" s="104"/>
      <c r="D153" s="104"/>
      <c r="E153" s="104"/>
      <c r="F153" s="104"/>
      <c r="G153" s="104"/>
      <c r="H153" s="104"/>
      <c r="I153" s="104"/>
      <c r="J153" s="104"/>
      <c r="K153" s="104"/>
      <c r="L153" s="104"/>
      <c r="M153" s="104"/>
      <c r="N153" s="104"/>
      <c r="O153" s="104"/>
      <c r="P153" s="104"/>
      <c r="Q153" s="104"/>
      <c r="R153" s="104"/>
      <c r="S153" s="104"/>
      <c r="T153" s="104"/>
      <c r="U153" s="104"/>
      <c r="V153" s="104"/>
      <c r="W153" s="104"/>
      <c r="X153" s="104"/>
      <c r="Y153" s="104"/>
      <c r="Z153" s="104"/>
      <c r="AA153" s="104"/>
      <c r="AB153" s="104"/>
      <c r="AC153" s="104"/>
      <c r="AD153" s="104"/>
      <c r="AE153" s="104"/>
      <c r="AF153" s="104"/>
      <c r="AG153" s="104"/>
      <c r="AH153" s="104"/>
      <c r="AI153" s="104"/>
      <c r="AJ153" s="104"/>
      <c r="AK153" s="104"/>
      <c r="AL153" s="104"/>
      <c r="AM153" s="104"/>
      <c r="AN153" s="104"/>
      <c r="AO153" s="104"/>
      <c r="AP153" s="104"/>
      <c r="AQ153" s="104"/>
      <c r="AR153" s="104"/>
      <c r="AS153" s="104"/>
      <c r="AT153" s="104"/>
      <c r="AU153" s="104"/>
      <c r="AV153" s="104"/>
      <c r="AW153" s="104"/>
      <c r="AX153" s="104"/>
      <c r="AY153" s="104"/>
      <c r="AZ153" s="104"/>
    </row>
    <row r="154" spans="1:52">
      <c r="A154" s="104"/>
      <c r="B154" s="104"/>
      <c r="C154" s="104"/>
      <c r="D154" s="104"/>
      <c r="E154" s="104"/>
      <c r="F154" s="104"/>
      <c r="G154" s="104"/>
      <c r="H154" s="104"/>
      <c r="I154" s="104"/>
      <c r="J154" s="104"/>
      <c r="K154" s="104"/>
      <c r="L154" s="104"/>
      <c r="M154" s="104"/>
      <c r="N154" s="104"/>
      <c r="O154" s="104"/>
      <c r="P154" s="104"/>
      <c r="Q154" s="104"/>
      <c r="R154" s="104"/>
      <c r="S154" s="104"/>
      <c r="T154" s="104"/>
      <c r="U154" s="104"/>
      <c r="V154" s="104"/>
      <c r="W154" s="104"/>
      <c r="X154" s="104"/>
      <c r="Y154" s="104"/>
      <c r="Z154" s="104"/>
      <c r="AA154" s="104"/>
      <c r="AB154" s="104"/>
      <c r="AC154" s="104"/>
      <c r="AD154" s="104"/>
      <c r="AE154" s="104"/>
      <c r="AF154" s="104"/>
      <c r="AG154" s="104"/>
      <c r="AH154" s="104"/>
      <c r="AI154" s="104"/>
      <c r="AJ154" s="104"/>
      <c r="AK154" s="104"/>
      <c r="AL154" s="104"/>
      <c r="AM154" s="104"/>
      <c r="AN154" s="104"/>
      <c r="AO154" s="104"/>
      <c r="AP154" s="104"/>
      <c r="AQ154" s="104"/>
      <c r="AR154" s="104"/>
      <c r="AS154" s="104"/>
      <c r="AT154" s="104"/>
      <c r="AU154" s="104"/>
      <c r="AV154" s="104"/>
      <c r="AW154" s="104"/>
      <c r="AX154" s="104"/>
      <c r="AY154" s="104"/>
      <c r="AZ154" s="104"/>
    </row>
    <row r="155" spans="1:52">
      <c r="A155" s="104"/>
      <c r="B155" s="104"/>
      <c r="C155" s="104"/>
      <c r="D155" s="104"/>
      <c r="E155" s="104"/>
      <c r="F155" s="104"/>
      <c r="G155" s="104"/>
      <c r="H155" s="104"/>
      <c r="I155" s="104"/>
      <c r="J155" s="104"/>
      <c r="K155" s="104"/>
      <c r="L155" s="104"/>
      <c r="M155" s="104"/>
      <c r="N155" s="104"/>
      <c r="O155" s="104"/>
      <c r="P155" s="104"/>
      <c r="Q155" s="104"/>
      <c r="R155" s="104"/>
      <c r="S155" s="104"/>
      <c r="T155" s="104"/>
      <c r="U155" s="104"/>
      <c r="V155" s="104"/>
      <c r="W155" s="104"/>
      <c r="X155" s="104"/>
      <c r="Y155" s="104"/>
      <c r="Z155" s="104"/>
      <c r="AA155" s="104"/>
      <c r="AB155" s="104"/>
      <c r="AC155" s="104"/>
      <c r="AD155" s="104"/>
      <c r="AE155" s="104"/>
      <c r="AF155" s="104"/>
      <c r="AG155" s="104"/>
      <c r="AH155" s="104"/>
      <c r="AI155" s="104"/>
      <c r="AJ155" s="104"/>
      <c r="AK155" s="104"/>
      <c r="AL155" s="104"/>
      <c r="AM155" s="104"/>
      <c r="AN155" s="104"/>
      <c r="AO155" s="104"/>
      <c r="AP155" s="104"/>
      <c r="AQ155" s="104"/>
      <c r="AR155" s="104"/>
      <c r="AS155" s="104"/>
      <c r="AT155" s="104"/>
      <c r="AU155" s="104"/>
      <c r="AV155" s="104"/>
      <c r="AW155" s="104"/>
      <c r="AX155" s="104"/>
      <c r="AY155" s="104"/>
      <c r="AZ155" s="104"/>
    </row>
    <row r="156" spans="1:52">
      <c r="A156" s="104"/>
      <c r="B156" s="104"/>
      <c r="C156" s="104"/>
      <c r="D156" s="104"/>
      <c r="E156" s="104"/>
      <c r="F156" s="104"/>
      <c r="G156" s="104"/>
      <c r="H156" s="104"/>
      <c r="I156" s="104"/>
      <c r="J156" s="104"/>
      <c r="K156" s="104"/>
      <c r="L156" s="104"/>
      <c r="M156" s="104"/>
      <c r="N156" s="104"/>
      <c r="O156" s="104"/>
      <c r="P156" s="104"/>
      <c r="Q156" s="104"/>
      <c r="R156" s="104"/>
      <c r="S156" s="104"/>
      <c r="T156" s="104"/>
      <c r="U156" s="104"/>
      <c r="V156" s="104"/>
      <c r="W156" s="104"/>
      <c r="X156" s="104"/>
      <c r="Y156" s="104"/>
      <c r="Z156" s="104"/>
      <c r="AA156" s="104"/>
      <c r="AB156" s="104"/>
      <c r="AC156" s="104"/>
      <c r="AD156" s="104"/>
      <c r="AE156" s="104"/>
      <c r="AF156" s="104"/>
      <c r="AG156" s="104"/>
      <c r="AH156" s="104"/>
      <c r="AI156" s="104"/>
      <c r="AJ156" s="104"/>
      <c r="AK156" s="104"/>
      <c r="AL156" s="104"/>
      <c r="AM156" s="104"/>
      <c r="AN156" s="104"/>
      <c r="AO156" s="104"/>
      <c r="AP156" s="104"/>
      <c r="AQ156" s="104"/>
      <c r="AR156" s="104"/>
      <c r="AS156" s="104"/>
      <c r="AT156" s="104"/>
      <c r="AU156" s="104"/>
      <c r="AV156" s="104"/>
      <c r="AW156" s="104"/>
      <c r="AX156" s="104"/>
      <c r="AY156" s="104"/>
      <c r="AZ156" s="104"/>
    </row>
    <row r="157" spans="1:52">
      <c r="A157" s="104"/>
      <c r="B157" s="104"/>
      <c r="C157" s="104"/>
      <c r="D157" s="104"/>
      <c r="E157" s="104"/>
      <c r="F157" s="104"/>
      <c r="G157" s="104"/>
      <c r="H157" s="104"/>
      <c r="I157" s="104"/>
      <c r="J157" s="104"/>
      <c r="K157" s="104"/>
      <c r="L157" s="104"/>
      <c r="M157" s="104"/>
      <c r="N157" s="104"/>
      <c r="O157" s="104"/>
      <c r="P157" s="104"/>
      <c r="Q157" s="104"/>
      <c r="R157" s="104"/>
      <c r="S157" s="104"/>
      <c r="T157" s="104"/>
      <c r="U157" s="104"/>
      <c r="V157" s="104"/>
      <c r="W157" s="104"/>
      <c r="X157" s="104"/>
      <c r="Y157" s="104"/>
      <c r="Z157" s="104"/>
      <c r="AA157" s="104"/>
      <c r="AB157" s="104"/>
      <c r="AC157" s="104"/>
      <c r="AD157" s="104"/>
      <c r="AE157" s="104"/>
      <c r="AF157" s="104"/>
      <c r="AG157" s="104"/>
      <c r="AH157" s="104"/>
      <c r="AI157" s="104"/>
      <c r="AJ157" s="104"/>
      <c r="AK157" s="104"/>
      <c r="AL157" s="104"/>
      <c r="AM157" s="104"/>
      <c r="AN157" s="104"/>
      <c r="AO157" s="104"/>
      <c r="AP157" s="104"/>
      <c r="AQ157" s="104"/>
      <c r="AR157" s="104"/>
      <c r="AS157" s="104"/>
      <c r="AT157" s="104"/>
      <c r="AU157" s="104"/>
      <c r="AV157" s="104"/>
      <c r="AW157" s="104"/>
      <c r="AX157" s="104"/>
      <c r="AY157" s="104"/>
      <c r="AZ157" s="104"/>
    </row>
    <row r="158" spans="1:52">
      <c r="A158" s="104"/>
      <c r="B158" s="104"/>
      <c r="C158" s="104"/>
      <c r="D158" s="104"/>
      <c r="E158" s="104"/>
      <c r="F158" s="104"/>
      <c r="G158" s="104"/>
      <c r="H158" s="104"/>
      <c r="I158" s="104"/>
      <c r="J158" s="104"/>
      <c r="K158" s="104"/>
      <c r="L158" s="104"/>
      <c r="M158" s="104"/>
      <c r="N158" s="104"/>
      <c r="O158" s="104"/>
      <c r="P158" s="104"/>
      <c r="Q158" s="104"/>
      <c r="R158" s="104"/>
      <c r="S158" s="104"/>
      <c r="T158" s="104"/>
      <c r="U158" s="104"/>
      <c r="V158" s="104"/>
      <c r="W158" s="104"/>
      <c r="X158" s="104"/>
      <c r="Y158" s="104"/>
      <c r="Z158" s="104"/>
      <c r="AA158" s="104"/>
      <c r="AB158" s="104"/>
      <c r="AC158" s="104"/>
      <c r="AD158" s="104"/>
      <c r="AE158" s="104"/>
      <c r="AF158" s="104"/>
      <c r="AG158" s="104"/>
      <c r="AH158" s="104"/>
      <c r="AI158" s="104"/>
      <c r="AJ158" s="104"/>
      <c r="AK158" s="104"/>
      <c r="AL158" s="104"/>
      <c r="AM158" s="104"/>
      <c r="AN158" s="104"/>
      <c r="AO158" s="104"/>
      <c r="AP158" s="104"/>
      <c r="AQ158" s="104"/>
      <c r="AR158" s="104"/>
      <c r="AS158" s="104"/>
      <c r="AT158" s="104"/>
      <c r="AU158" s="104"/>
      <c r="AV158" s="104"/>
      <c r="AW158" s="104"/>
      <c r="AX158" s="104"/>
      <c r="AY158" s="104"/>
      <c r="AZ158" s="104"/>
    </row>
    <row r="159" spans="1:52">
      <c r="A159" s="104"/>
      <c r="B159" s="104"/>
      <c r="C159" s="104"/>
      <c r="D159" s="104"/>
      <c r="E159" s="104"/>
      <c r="F159" s="104"/>
      <c r="G159" s="104"/>
      <c r="H159" s="104"/>
      <c r="I159" s="104"/>
      <c r="J159" s="104"/>
      <c r="K159" s="104"/>
      <c r="L159" s="104"/>
      <c r="M159" s="104"/>
      <c r="N159" s="104"/>
      <c r="O159" s="104"/>
      <c r="P159" s="104"/>
      <c r="Q159" s="104"/>
      <c r="R159" s="104"/>
      <c r="S159" s="104"/>
      <c r="T159" s="104"/>
      <c r="U159" s="104"/>
      <c r="V159" s="104"/>
      <c r="W159" s="104"/>
      <c r="X159" s="104"/>
      <c r="Y159" s="104"/>
      <c r="Z159" s="104"/>
      <c r="AA159" s="104"/>
      <c r="AB159" s="104"/>
      <c r="AC159" s="104"/>
      <c r="AD159" s="104"/>
      <c r="AE159" s="104"/>
      <c r="AF159" s="104"/>
      <c r="AG159" s="104"/>
      <c r="AH159" s="104"/>
      <c r="AI159" s="104"/>
      <c r="AJ159" s="104"/>
      <c r="AK159" s="104"/>
      <c r="AL159" s="104"/>
      <c r="AM159" s="104"/>
      <c r="AN159" s="104"/>
      <c r="AO159" s="104"/>
      <c r="AP159" s="104"/>
      <c r="AQ159" s="104"/>
      <c r="AR159" s="104"/>
      <c r="AS159" s="104"/>
      <c r="AT159" s="104"/>
      <c r="AU159" s="104"/>
      <c r="AV159" s="104"/>
      <c r="AW159" s="104"/>
      <c r="AX159" s="104"/>
      <c r="AY159" s="104"/>
      <c r="AZ159" s="104"/>
    </row>
    <row r="160" spans="1:52">
      <c r="A160" s="104"/>
      <c r="B160" s="104"/>
      <c r="C160" s="104"/>
      <c r="D160" s="104"/>
      <c r="E160" s="104"/>
      <c r="F160" s="104"/>
      <c r="G160" s="104"/>
      <c r="H160" s="104"/>
      <c r="I160" s="104"/>
      <c r="J160" s="104"/>
      <c r="K160" s="104"/>
      <c r="L160" s="104"/>
      <c r="M160" s="104"/>
      <c r="N160" s="104"/>
      <c r="O160" s="104"/>
      <c r="P160" s="104"/>
      <c r="Q160" s="104"/>
      <c r="R160" s="104"/>
      <c r="S160" s="104"/>
      <c r="T160" s="104"/>
      <c r="U160" s="104"/>
      <c r="V160" s="104"/>
      <c r="W160" s="104"/>
      <c r="X160" s="104"/>
      <c r="Y160" s="104"/>
      <c r="Z160" s="104"/>
      <c r="AA160" s="104"/>
      <c r="AB160" s="104"/>
      <c r="AC160" s="104"/>
      <c r="AD160" s="104"/>
      <c r="AE160" s="104"/>
      <c r="AF160" s="104"/>
      <c r="AG160" s="104"/>
      <c r="AH160" s="104"/>
      <c r="AI160" s="104"/>
      <c r="AJ160" s="104"/>
      <c r="AK160" s="104"/>
      <c r="AL160" s="104"/>
      <c r="AM160" s="104"/>
      <c r="AN160" s="104"/>
      <c r="AO160" s="104"/>
      <c r="AP160" s="104"/>
      <c r="AQ160" s="104"/>
      <c r="AR160" s="104"/>
      <c r="AS160" s="104"/>
      <c r="AT160" s="104"/>
      <c r="AU160" s="104"/>
      <c r="AV160" s="104"/>
      <c r="AW160" s="104"/>
      <c r="AX160" s="104"/>
      <c r="AY160" s="104"/>
      <c r="AZ160" s="104"/>
    </row>
    <row r="161" spans="1:52">
      <c r="A161" s="104"/>
      <c r="B161" s="104"/>
      <c r="C161" s="104"/>
      <c r="D161" s="104"/>
      <c r="E161" s="104"/>
      <c r="F161" s="104"/>
      <c r="G161" s="104"/>
      <c r="H161" s="104"/>
      <c r="I161" s="104"/>
      <c r="J161" s="104"/>
      <c r="K161" s="104"/>
      <c r="L161" s="104"/>
      <c r="M161" s="104"/>
      <c r="N161" s="104"/>
      <c r="O161" s="104"/>
      <c r="P161" s="104"/>
      <c r="Q161" s="104"/>
      <c r="R161" s="104"/>
      <c r="S161" s="104"/>
      <c r="T161" s="104"/>
      <c r="U161" s="104"/>
      <c r="V161" s="104"/>
      <c r="W161" s="104"/>
      <c r="X161" s="104"/>
      <c r="Y161" s="104"/>
      <c r="Z161" s="104"/>
      <c r="AA161" s="104"/>
      <c r="AB161" s="104"/>
      <c r="AC161" s="104"/>
      <c r="AD161" s="104"/>
      <c r="AE161" s="104"/>
      <c r="AF161" s="104"/>
      <c r="AG161" s="104"/>
      <c r="AH161" s="104"/>
      <c r="AI161" s="104"/>
      <c r="AJ161" s="104"/>
      <c r="AK161" s="104"/>
      <c r="AL161" s="104"/>
      <c r="AM161" s="104"/>
      <c r="AN161" s="104"/>
      <c r="AO161" s="104"/>
      <c r="AP161" s="104"/>
      <c r="AQ161" s="104"/>
      <c r="AR161" s="104"/>
      <c r="AS161" s="104"/>
      <c r="AT161" s="104"/>
      <c r="AU161" s="104"/>
      <c r="AV161" s="104"/>
      <c r="AW161" s="104"/>
      <c r="AX161" s="104"/>
      <c r="AY161" s="104"/>
      <c r="AZ161" s="104"/>
    </row>
    <row r="162" spans="1:52">
      <c r="A162" s="104"/>
      <c r="B162" s="104"/>
      <c r="C162" s="104"/>
      <c r="D162" s="104"/>
      <c r="E162" s="104"/>
      <c r="F162" s="104"/>
      <c r="G162" s="104"/>
      <c r="H162" s="104"/>
      <c r="I162" s="104"/>
      <c r="J162" s="104"/>
      <c r="K162" s="104"/>
      <c r="L162" s="104"/>
      <c r="M162" s="104"/>
      <c r="N162" s="104"/>
      <c r="O162" s="104"/>
      <c r="P162" s="104"/>
      <c r="Q162" s="104"/>
      <c r="R162" s="104"/>
      <c r="S162" s="104"/>
      <c r="T162" s="104"/>
      <c r="U162" s="104"/>
      <c r="V162" s="104"/>
      <c r="W162" s="104"/>
      <c r="X162" s="104"/>
      <c r="Y162" s="104"/>
      <c r="Z162" s="104"/>
      <c r="AA162" s="104"/>
      <c r="AB162" s="104"/>
      <c r="AC162" s="104"/>
      <c r="AD162" s="104"/>
      <c r="AE162" s="104"/>
      <c r="AF162" s="104"/>
      <c r="AG162" s="104"/>
      <c r="AH162" s="104"/>
      <c r="AI162" s="104"/>
      <c r="AJ162" s="104"/>
      <c r="AK162" s="104"/>
      <c r="AL162" s="104"/>
      <c r="AM162" s="104"/>
      <c r="AN162" s="104"/>
      <c r="AO162" s="104"/>
      <c r="AP162" s="104"/>
      <c r="AQ162" s="104"/>
      <c r="AR162" s="104"/>
      <c r="AS162" s="104"/>
      <c r="AT162" s="104"/>
      <c r="AU162" s="104"/>
      <c r="AV162" s="104"/>
      <c r="AW162" s="104"/>
      <c r="AX162" s="104"/>
      <c r="AY162" s="104"/>
      <c r="AZ162" s="104"/>
    </row>
    <row r="163" spans="1:52">
      <c r="A163" s="104"/>
      <c r="B163" s="104"/>
      <c r="C163" s="104"/>
      <c r="D163" s="104"/>
      <c r="E163" s="104"/>
      <c r="F163" s="104"/>
      <c r="G163" s="104"/>
      <c r="H163" s="104"/>
      <c r="I163" s="104"/>
      <c r="J163" s="104"/>
      <c r="K163" s="104"/>
      <c r="L163" s="104"/>
      <c r="M163" s="104"/>
      <c r="N163" s="104"/>
      <c r="O163" s="104"/>
      <c r="P163" s="104"/>
      <c r="Q163" s="104"/>
      <c r="R163" s="104"/>
      <c r="S163" s="104"/>
      <c r="T163" s="104"/>
      <c r="U163" s="104"/>
      <c r="V163" s="104"/>
      <c r="W163" s="104"/>
      <c r="X163" s="104"/>
      <c r="Y163" s="104"/>
      <c r="Z163" s="104"/>
      <c r="AA163" s="104"/>
      <c r="AB163" s="104"/>
      <c r="AC163" s="104"/>
      <c r="AD163" s="104"/>
      <c r="AE163" s="104"/>
      <c r="AF163" s="104"/>
      <c r="AG163" s="104"/>
      <c r="AH163" s="104"/>
      <c r="AI163" s="104"/>
      <c r="AJ163" s="104"/>
      <c r="AK163" s="104"/>
      <c r="AL163" s="104"/>
      <c r="AM163" s="104"/>
      <c r="AN163" s="104"/>
      <c r="AO163" s="104"/>
      <c r="AP163" s="104"/>
      <c r="AQ163" s="104"/>
      <c r="AR163" s="104"/>
      <c r="AS163" s="104"/>
      <c r="AT163" s="104"/>
      <c r="AU163" s="104"/>
      <c r="AV163" s="104"/>
      <c r="AW163" s="104"/>
      <c r="AX163" s="104"/>
      <c r="AY163" s="104"/>
      <c r="AZ163" s="104"/>
    </row>
    <row r="164" spans="1:52">
      <c r="A164" s="104"/>
      <c r="B164" s="104"/>
      <c r="C164" s="104"/>
      <c r="D164" s="104"/>
      <c r="E164" s="104"/>
      <c r="F164" s="104"/>
      <c r="G164" s="104"/>
      <c r="H164" s="104"/>
      <c r="I164" s="104"/>
      <c r="J164" s="104"/>
      <c r="K164" s="104"/>
      <c r="L164" s="104"/>
      <c r="M164" s="104"/>
      <c r="N164" s="104"/>
      <c r="O164" s="104"/>
      <c r="P164" s="104"/>
      <c r="Q164" s="104"/>
      <c r="R164" s="104"/>
      <c r="S164" s="104"/>
      <c r="T164" s="104"/>
      <c r="U164" s="104"/>
      <c r="V164" s="104"/>
      <c r="W164" s="104"/>
      <c r="X164" s="104"/>
      <c r="Y164" s="104"/>
      <c r="Z164" s="104"/>
      <c r="AA164" s="104"/>
      <c r="AB164" s="104"/>
      <c r="AC164" s="104"/>
      <c r="AD164" s="104"/>
      <c r="AE164" s="104"/>
      <c r="AF164" s="104"/>
      <c r="AG164" s="104"/>
      <c r="AH164" s="104"/>
      <c r="AI164" s="104"/>
      <c r="AJ164" s="104"/>
      <c r="AK164" s="104"/>
      <c r="AL164" s="104"/>
      <c r="AM164" s="104"/>
      <c r="AN164" s="104"/>
      <c r="AO164" s="104"/>
      <c r="AP164" s="104"/>
      <c r="AQ164" s="104"/>
      <c r="AR164" s="104"/>
      <c r="AS164" s="104"/>
      <c r="AT164" s="104"/>
      <c r="AU164" s="104"/>
      <c r="AV164" s="104"/>
      <c r="AW164" s="104"/>
      <c r="AX164" s="104"/>
      <c r="AY164" s="104"/>
      <c r="AZ164" s="104"/>
    </row>
    <row r="165" spans="1:52">
      <c r="A165" s="104"/>
      <c r="B165" s="104"/>
      <c r="C165" s="104"/>
      <c r="D165" s="104"/>
      <c r="E165" s="104"/>
      <c r="F165" s="104"/>
      <c r="G165" s="104"/>
      <c r="H165" s="104"/>
      <c r="I165" s="104"/>
      <c r="J165" s="104"/>
      <c r="K165" s="104"/>
      <c r="L165" s="104"/>
      <c r="M165" s="104"/>
      <c r="N165" s="104"/>
      <c r="O165" s="104"/>
      <c r="P165" s="104"/>
      <c r="Q165" s="104"/>
      <c r="R165" s="104"/>
      <c r="S165" s="104"/>
      <c r="T165" s="104"/>
      <c r="U165" s="104"/>
      <c r="V165" s="104"/>
      <c r="W165" s="104"/>
      <c r="X165" s="104"/>
      <c r="Y165" s="104"/>
      <c r="Z165" s="104"/>
      <c r="AA165" s="104"/>
      <c r="AB165" s="104"/>
      <c r="AC165" s="104"/>
      <c r="AD165" s="104"/>
      <c r="AE165" s="104"/>
      <c r="AF165" s="104"/>
      <c r="AG165" s="104"/>
      <c r="AH165" s="104"/>
      <c r="AI165" s="104"/>
      <c r="AJ165" s="104"/>
      <c r="AK165" s="104"/>
      <c r="AL165" s="104"/>
      <c r="AM165" s="104"/>
      <c r="AN165" s="104"/>
      <c r="AO165" s="104"/>
      <c r="AP165" s="104"/>
      <c r="AQ165" s="104"/>
      <c r="AR165" s="104"/>
      <c r="AS165" s="104"/>
      <c r="AT165" s="104"/>
      <c r="AU165" s="104"/>
      <c r="AV165" s="104"/>
      <c r="AW165" s="104"/>
      <c r="AX165" s="104"/>
      <c r="AY165" s="104"/>
      <c r="AZ165" s="104"/>
    </row>
    <row r="166" spans="1:52">
      <c r="A166" s="104"/>
      <c r="B166" s="104"/>
      <c r="C166" s="104"/>
      <c r="D166" s="104"/>
      <c r="E166" s="104"/>
      <c r="F166" s="104"/>
      <c r="G166" s="104"/>
      <c r="H166" s="104"/>
      <c r="I166" s="104"/>
      <c r="J166" s="104"/>
      <c r="K166" s="104"/>
      <c r="L166" s="104"/>
      <c r="M166" s="104"/>
      <c r="N166" s="104"/>
      <c r="O166" s="104"/>
      <c r="P166" s="104"/>
      <c r="Q166" s="104"/>
      <c r="R166" s="104"/>
      <c r="S166" s="104"/>
      <c r="T166" s="104"/>
      <c r="U166" s="104"/>
      <c r="V166" s="104"/>
      <c r="W166" s="104"/>
      <c r="X166" s="104"/>
      <c r="Y166" s="104"/>
      <c r="Z166" s="104"/>
      <c r="AA166" s="104"/>
      <c r="AB166" s="104"/>
      <c r="AC166" s="104"/>
      <c r="AD166" s="104"/>
      <c r="AE166" s="104"/>
      <c r="AF166" s="104"/>
      <c r="AG166" s="104"/>
      <c r="AH166" s="104"/>
      <c r="AI166" s="104"/>
      <c r="AJ166" s="104"/>
      <c r="AK166" s="104"/>
      <c r="AL166" s="104"/>
      <c r="AM166" s="104"/>
      <c r="AN166" s="104"/>
      <c r="AO166" s="104"/>
      <c r="AP166" s="104"/>
      <c r="AQ166" s="104"/>
      <c r="AR166" s="104"/>
      <c r="AS166" s="104"/>
      <c r="AT166" s="104"/>
      <c r="AU166" s="104"/>
      <c r="AV166" s="104"/>
      <c r="AW166" s="104"/>
      <c r="AX166" s="104"/>
      <c r="AY166" s="104"/>
      <c r="AZ166" s="104"/>
    </row>
    <row r="167" spans="1:52">
      <c r="A167" s="104"/>
      <c r="B167" s="104"/>
      <c r="C167" s="104"/>
      <c r="D167" s="104"/>
      <c r="E167" s="104"/>
      <c r="F167" s="104"/>
      <c r="G167" s="104"/>
      <c r="H167" s="104"/>
      <c r="I167" s="104"/>
      <c r="J167" s="104"/>
      <c r="K167" s="104"/>
      <c r="L167" s="104"/>
      <c r="M167" s="104"/>
      <c r="N167" s="104"/>
      <c r="O167" s="104"/>
      <c r="P167" s="104"/>
      <c r="Q167" s="104"/>
      <c r="R167" s="104"/>
      <c r="S167" s="104"/>
      <c r="T167" s="104"/>
      <c r="U167" s="104"/>
      <c r="V167" s="104"/>
      <c r="W167" s="104"/>
      <c r="X167" s="104"/>
      <c r="Y167" s="104"/>
      <c r="Z167" s="104"/>
      <c r="AA167" s="104"/>
      <c r="AB167" s="104"/>
      <c r="AC167" s="104"/>
      <c r="AD167" s="104"/>
      <c r="AE167" s="104"/>
      <c r="AF167" s="104"/>
      <c r="AG167" s="104"/>
      <c r="AH167" s="104"/>
      <c r="AI167" s="104"/>
      <c r="AJ167" s="104"/>
      <c r="AK167" s="104"/>
      <c r="AL167" s="104"/>
      <c r="AM167" s="104"/>
      <c r="AN167" s="104"/>
      <c r="AO167" s="104"/>
      <c r="AP167" s="104"/>
      <c r="AQ167" s="104"/>
      <c r="AR167" s="104"/>
      <c r="AS167" s="104"/>
      <c r="AT167" s="104"/>
      <c r="AU167" s="104"/>
      <c r="AV167" s="104"/>
      <c r="AW167" s="104"/>
      <c r="AX167" s="104"/>
      <c r="AY167" s="104"/>
      <c r="AZ167" s="104"/>
    </row>
    <row r="168" spans="1:52">
      <c r="A168" s="104"/>
      <c r="B168" s="104"/>
      <c r="C168" s="104"/>
      <c r="D168" s="104"/>
      <c r="E168" s="104"/>
      <c r="F168" s="104"/>
      <c r="G168" s="104"/>
      <c r="H168" s="104"/>
      <c r="I168" s="104"/>
      <c r="J168" s="104"/>
      <c r="K168" s="104"/>
      <c r="L168" s="104"/>
      <c r="M168" s="104"/>
      <c r="N168" s="104"/>
      <c r="O168" s="104"/>
      <c r="P168" s="104"/>
      <c r="Q168" s="104"/>
      <c r="R168" s="104"/>
      <c r="S168" s="104"/>
      <c r="T168" s="104"/>
      <c r="U168" s="104"/>
      <c r="V168" s="104"/>
      <c r="W168" s="104"/>
      <c r="X168" s="104"/>
      <c r="Y168" s="104"/>
      <c r="Z168" s="104"/>
      <c r="AA168" s="104"/>
      <c r="AB168" s="104"/>
      <c r="AC168" s="104"/>
      <c r="AD168" s="104"/>
      <c r="AE168" s="104"/>
      <c r="AF168" s="104"/>
      <c r="AG168" s="104"/>
      <c r="AH168" s="104"/>
      <c r="AI168" s="104"/>
      <c r="AJ168" s="104"/>
      <c r="AK168" s="104"/>
      <c r="AL168" s="104"/>
      <c r="AM168" s="104"/>
      <c r="AN168" s="104"/>
      <c r="AO168" s="104"/>
      <c r="AP168" s="104"/>
      <c r="AQ168" s="104"/>
      <c r="AR168" s="104"/>
      <c r="AS168" s="104"/>
      <c r="AT168" s="104"/>
      <c r="AU168" s="104"/>
      <c r="AV168" s="104"/>
      <c r="AW168" s="104"/>
      <c r="AX168" s="104"/>
      <c r="AY168" s="104"/>
      <c r="AZ168" s="104"/>
    </row>
    <row r="169" spans="1:52">
      <c r="A169" s="104"/>
      <c r="B169" s="104"/>
      <c r="C169" s="104"/>
      <c r="D169" s="104"/>
      <c r="E169" s="104"/>
      <c r="F169" s="104"/>
      <c r="G169" s="104"/>
      <c r="H169" s="104"/>
      <c r="I169" s="104"/>
      <c r="J169" s="104"/>
      <c r="K169" s="104"/>
      <c r="L169" s="104"/>
      <c r="M169" s="104"/>
      <c r="N169" s="104"/>
      <c r="O169" s="104"/>
      <c r="P169" s="104"/>
      <c r="Q169" s="104"/>
      <c r="R169" s="104"/>
      <c r="S169" s="104"/>
      <c r="T169" s="104"/>
      <c r="U169" s="104"/>
      <c r="V169" s="104"/>
      <c r="W169" s="104"/>
      <c r="X169" s="104"/>
      <c r="Y169" s="104"/>
      <c r="Z169" s="104"/>
      <c r="AA169" s="104"/>
      <c r="AB169" s="104"/>
      <c r="AC169" s="104"/>
      <c r="AD169" s="104"/>
      <c r="AE169" s="104"/>
      <c r="AF169" s="104"/>
      <c r="AG169" s="104"/>
      <c r="AH169" s="104"/>
      <c r="AI169" s="104"/>
      <c r="AJ169" s="104"/>
      <c r="AK169" s="104"/>
      <c r="AL169" s="104"/>
      <c r="AM169" s="104"/>
      <c r="AN169" s="104"/>
      <c r="AO169" s="104"/>
      <c r="AP169" s="104"/>
      <c r="AQ169" s="104"/>
      <c r="AR169" s="104"/>
      <c r="AS169" s="104"/>
      <c r="AT169" s="104"/>
      <c r="AU169" s="104"/>
      <c r="AV169" s="104"/>
      <c r="AW169" s="104"/>
      <c r="AX169" s="104"/>
      <c r="AY169" s="104"/>
      <c r="AZ169" s="104"/>
    </row>
    <row r="170" spans="1:52">
      <c r="A170" s="104"/>
      <c r="B170" s="104"/>
      <c r="C170" s="104"/>
      <c r="D170" s="104"/>
      <c r="E170" s="104"/>
      <c r="F170" s="104"/>
      <c r="G170" s="104"/>
      <c r="H170" s="104"/>
      <c r="I170" s="104"/>
      <c r="J170" s="104"/>
      <c r="K170" s="104"/>
      <c r="L170" s="104"/>
      <c r="M170" s="104"/>
      <c r="N170" s="104"/>
      <c r="O170" s="104"/>
      <c r="P170" s="104"/>
      <c r="Q170" s="104"/>
      <c r="R170" s="104"/>
      <c r="S170" s="104"/>
      <c r="T170" s="104"/>
      <c r="U170" s="104"/>
      <c r="V170" s="104"/>
      <c r="W170" s="104"/>
      <c r="X170" s="104"/>
      <c r="Y170" s="104"/>
      <c r="Z170" s="104"/>
      <c r="AA170" s="104"/>
      <c r="AB170" s="104"/>
      <c r="AC170" s="104"/>
      <c r="AD170" s="104"/>
      <c r="AE170" s="104"/>
      <c r="AF170" s="104"/>
      <c r="AG170" s="104"/>
      <c r="AH170" s="104"/>
      <c r="AI170" s="104"/>
      <c r="AJ170" s="104"/>
      <c r="AK170" s="104"/>
      <c r="AL170" s="104"/>
      <c r="AM170" s="104"/>
      <c r="AN170" s="104"/>
      <c r="AO170" s="104"/>
      <c r="AP170" s="104"/>
      <c r="AQ170" s="104"/>
      <c r="AR170" s="104"/>
      <c r="AS170" s="104"/>
      <c r="AT170" s="104"/>
      <c r="AU170" s="104"/>
      <c r="AV170" s="104"/>
      <c r="AW170" s="104"/>
      <c r="AX170" s="104"/>
      <c r="AY170" s="104"/>
      <c r="AZ170" s="104"/>
    </row>
    <row r="171" spans="1:52">
      <c r="A171" s="104"/>
      <c r="B171" s="104"/>
      <c r="C171" s="104"/>
      <c r="D171" s="104"/>
      <c r="E171" s="104"/>
      <c r="F171" s="104"/>
      <c r="G171" s="104"/>
      <c r="H171" s="104"/>
      <c r="I171" s="104"/>
      <c r="J171" s="104"/>
      <c r="K171" s="104"/>
      <c r="L171" s="104"/>
      <c r="M171" s="104"/>
      <c r="N171" s="104"/>
      <c r="O171" s="104"/>
      <c r="P171" s="104"/>
      <c r="Q171" s="104"/>
      <c r="R171" s="104"/>
      <c r="S171" s="104"/>
      <c r="T171" s="104"/>
      <c r="U171" s="104"/>
      <c r="V171" s="104"/>
      <c r="W171" s="104"/>
      <c r="X171" s="104"/>
      <c r="Y171" s="104"/>
      <c r="Z171" s="104"/>
      <c r="AA171" s="104"/>
      <c r="AB171" s="104"/>
      <c r="AC171" s="104"/>
      <c r="AD171" s="104"/>
      <c r="AE171" s="104"/>
      <c r="AF171" s="104"/>
      <c r="AG171" s="104"/>
      <c r="AH171" s="104"/>
      <c r="AI171" s="104"/>
      <c r="AJ171" s="104"/>
      <c r="AK171" s="104"/>
      <c r="AL171" s="104"/>
      <c r="AM171" s="104"/>
      <c r="AN171" s="104"/>
      <c r="AO171" s="104"/>
      <c r="AP171" s="104"/>
      <c r="AQ171" s="104"/>
      <c r="AR171" s="104"/>
      <c r="AS171" s="104"/>
      <c r="AT171" s="104"/>
      <c r="AU171" s="104"/>
      <c r="AV171" s="104"/>
      <c r="AW171" s="104"/>
      <c r="AX171" s="104"/>
      <c r="AY171" s="104"/>
      <c r="AZ171" s="104"/>
    </row>
    <row r="172" spans="1:52">
      <c r="A172" s="104"/>
      <c r="B172" s="104"/>
      <c r="C172" s="104"/>
      <c r="D172" s="104"/>
      <c r="E172" s="104"/>
      <c r="F172" s="104"/>
      <c r="G172" s="104"/>
      <c r="H172" s="104"/>
      <c r="I172" s="104"/>
      <c r="J172" s="104"/>
      <c r="K172" s="104"/>
      <c r="L172" s="104"/>
      <c r="M172" s="104"/>
      <c r="N172" s="104"/>
      <c r="O172" s="104"/>
      <c r="P172" s="104"/>
      <c r="Q172" s="104"/>
      <c r="R172" s="104"/>
      <c r="S172" s="104"/>
      <c r="T172" s="104"/>
      <c r="U172" s="104"/>
      <c r="V172" s="104"/>
      <c r="W172" s="104"/>
      <c r="X172" s="104"/>
      <c r="Y172" s="104"/>
      <c r="Z172" s="104"/>
      <c r="AA172" s="104"/>
      <c r="AB172" s="104"/>
      <c r="AC172" s="104"/>
      <c r="AD172" s="104"/>
      <c r="AE172" s="104"/>
      <c r="AF172" s="104"/>
      <c r="AG172" s="104"/>
      <c r="AH172" s="104"/>
      <c r="AI172" s="104"/>
      <c r="AJ172" s="104"/>
      <c r="AK172" s="104"/>
      <c r="AL172" s="104"/>
      <c r="AM172" s="104"/>
      <c r="AN172" s="104"/>
      <c r="AO172" s="104"/>
      <c r="AP172" s="104"/>
      <c r="AQ172" s="104"/>
      <c r="AR172" s="104"/>
      <c r="AS172" s="104"/>
      <c r="AT172" s="104"/>
      <c r="AU172" s="104"/>
      <c r="AV172" s="104"/>
      <c r="AW172" s="104"/>
      <c r="AX172" s="104"/>
      <c r="AY172" s="104"/>
      <c r="AZ172" s="104"/>
    </row>
    <row r="173" spans="1:52">
      <c r="A173" s="104"/>
      <c r="B173" s="104"/>
      <c r="C173" s="104"/>
      <c r="D173" s="104"/>
      <c r="E173" s="104"/>
      <c r="F173" s="104"/>
      <c r="G173" s="104"/>
      <c r="H173" s="104"/>
      <c r="I173" s="104"/>
      <c r="J173" s="104"/>
      <c r="K173" s="104"/>
      <c r="L173" s="104"/>
      <c r="M173" s="104"/>
      <c r="N173" s="104"/>
      <c r="O173" s="104"/>
      <c r="P173" s="104"/>
      <c r="Q173" s="104"/>
      <c r="R173" s="104"/>
      <c r="S173" s="104"/>
      <c r="T173" s="104"/>
      <c r="U173" s="104"/>
      <c r="V173" s="104"/>
      <c r="W173" s="104"/>
      <c r="X173" s="104"/>
      <c r="Y173" s="104"/>
      <c r="Z173" s="104"/>
      <c r="AA173" s="104"/>
      <c r="AB173" s="104"/>
      <c r="AC173" s="104"/>
      <c r="AD173" s="104"/>
      <c r="AE173" s="104"/>
      <c r="AF173" s="104"/>
      <c r="AG173" s="104"/>
      <c r="AH173" s="104"/>
      <c r="AI173" s="104"/>
      <c r="AJ173" s="104"/>
      <c r="AK173" s="104"/>
      <c r="AL173" s="104"/>
      <c r="AM173" s="104"/>
      <c r="AN173" s="104"/>
      <c r="AO173" s="104"/>
      <c r="AP173" s="104"/>
      <c r="AQ173" s="104"/>
      <c r="AR173" s="104"/>
      <c r="AS173" s="104"/>
      <c r="AT173" s="104"/>
      <c r="AU173" s="104"/>
      <c r="AV173" s="104"/>
      <c r="AW173" s="104"/>
      <c r="AX173" s="104"/>
      <c r="AY173" s="104"/>
      <c r="AZ173" s="104"/>
    </row>
    <row r="174" spans="1:52">
      <c r="A174" s="104"/>
      <c r="B174" s="104"/>
      <c r="C174" s="104"/>
      <c r="D174" s="104"/>
      <c r="E174" s="104"/>
      <c r="F174" s="104"/>
      <c r="G174" s="104"/>
      <c r="H174" s="104"/>
      <c r="I174" s="104"/>
      <c r="J174" s="104"/>
      <c r="K174" s="104"/>
      <c r="L174" s="104"/>
      <c r="M174" s="104"/>
      <c r="N174" s="104"/>
      <c r="O174" s="104"/>
      <c r="P174" s="104"/>
      <c r="Q174" s="104"/>
      <c r="R174" s="104"/>
      <c r="S174" s="104"/>
      <c r="T174" s="104"/>
      <c r="U174" s="104"/>
      <c r="V174" s="104"/>
      <c r="W174" s="104"/>
      <c r="X174" s="104"/>
      <c r="Y174" s="104"/>
      <c r="Z174" s="104"/>
      <c r="AA174" s="104"/>
      <c r="AB174" s="104"/>
      <c r="AC174" s="104"/>
      <c r="AD174" s="104"/>
      <c r="AE174" s="104"/>
      <c r="AF174" s="104"/>
      <c r="AG174" s="104"/>
      <c r="AH174" s="104"/>
      <c r="AI174" s="104"/>
      <c r="AJ174" s="104"/>
      <c r="AK174" s="104"/>
      <c r="AL174" s="104"/>
      <c r="AM174" s="104"/>
      <c r="AN174" s="104"/>
      <c r="AO174" s="104"/>
      <c r="AP174" s="104"/>
      <c r="AQ174" s="104"/>
      <c r="AR174" s="104"/>
      <c r="AS174" s="104"/>
      <c r="AT174" s="104"/>
      <c r="AU174" s="104"/>
      <c r="AV174" s="104"/>
      <c r="AW174" s="104"/>
      <c r="AX174" s="104"/>
      <c r="AY174" s="104"/>
      <c r="AZ174" s="104"/>
    </row>
    <row r="175" spans="1:52">
      <c r="A175" s="104"/>
      <c r="B175" s="104"/>
      <c r="C175" s="104"/>
      <c r="D175" s="104"/>
      <c r="E175" s="104"/>
      <c r="F175" s="104"/>
      <c r="G175" s="104"/>
      <c r="H175" s="104"/>
      <c r="I175" s="104"/>
      <c r="J175" s="104"/>
      <c r="K175" s="104"/>
      <c r="L175" s="104"/>
      <c r="M175" s="104"/>
      <c r="N175" s="104"/>
      <c r="O175" s="104"/>
      <c r="P175" s="104"/>
      <c r="Q175" s="104"/>
      <c r="R175" s="104"/>
      <c r="S175" s="104"/>
      <c r="T175" s="104"/>
      <c r="U175" s="104"/>
      <c r="V175" s="104"/>
      <c r="W175" s="104"/>
      <c r="X175" s="104"/>
      <c r="Y175" s="104"/>
      <c r="Z175" s="104"/>
      <c r="AA175" s="104"/>
      <c r="AB175" s="104"/>
      <c r="AC175" s="104"/>
      <c r="AD175" s="104"/>
      <c r="AE175" s="104"/>
      <c r="AF175" s="104"/>
      <c r="AG175" s="104"/>
      <c r="AH175" s="104"/>
      <c r="AI175" s="104"/>
      <c r="AJ175" s="104"/>
      <c r="AK175" s="104"/>
      <c r="AL175" s="104"/>
      <c r="AM175" s="104"/>
      <c r="AN175" s="104"/>
      <c r="AO175" s="104"/>
      <c r="AP175" s="104"/>
      <c r="AQ175" s="104"/>
      <c r="AR175" s="104"/>
      <c r="AS175" s="104"/>
      <c r="AT175" s="104"/>
      <c r="AU175" s="104"/>
      <c r="AV175" s="104"/>
      <c r="AW175" s="104"/>
      <c r="AX175" s="104"/>
      <c r="AY175" s="104"/>
      <c r="AZ175" s="104"/>
    </row>
    <row r="176" spans="1:52">
      <c r="A176" s="104"/>
      <c r="B176" s="104"/>
      <c r="C176" s="104"/>
      <c r="D176" s="104"/>
      <c r="E176" s="104"/>
      <c r="F176" s="104"/>
      <c r="G176" s="104"/>
      <c r="H176" s="104"/>
      <c r="I176" s="104"/>
      <c r="J176" s="104"/>
      <c r="K176" s="104"/>
      <c r="L176" s="104"/>
      <c r="M176" s="104"/>
      <c r="N176" s="104"/>
      <c r="O176" s="104"/>
      <c r="P176" s="104"/>
      <c r="Q176" s="104"/>
      <c r="R176" s="104"/>
      <c r="S176" s="104"/>
      <c r="T176" s="104"/>
      <c r="U176" s="104"/>
      <c r="V176" s="104"/>
      <c r="W176" s="104"/>
      <c r="X176" s="104"/>
      <c r="Y176" s="104"/>
      <c r="Z176" s="104"/>
      <c r="AA176" s="104"/>
      <c r="AB176" s="104"/>
      <c r="AC176" s="104"/>
      <c r="AD176" s="104"/>
      <c r="AE176" s="104"/>
      <c r="AF176" s="104"/>
      <c r="AG176" s="104"/>
      <c r="AH176" s="104"/>
      <c r="AI176" s="104"/>
      <c r="AJ176" s="104"/>
      <c r="AK176" s="104"/>
      <c r="AL176" s="104"/>
      <c r="AM176" s="104"/>
      <c r="AN176" s="104"/>
      <c r="AO176" s="104"/>
      <c r="AP176" s="104"/>
      <c r="AQ176" s="104"/>
      <c r="AR176" s="104"/>
      <c r="AS176" s="104"/>
      <c r="AT176" s="104"/>
      <c r="AU176" s="104"/>
      <c r="AV176" s="104"/>
      <c r="AW176" s="104"/>
      <c r="AX176" s="104"/>
      <c r="AY176" s="104"/>
      <c r="AZ176" s="104"/>
    </row>
    <row r="177" spans="1:52">
      <c r="A177" s="104"/>
      <c r="B177" s="104"/>
      <c r="C177" s="104"/>
      <c r="D177" s="104"/>
      <c r="E177" s="104"/>
      <c r="F177" s="104"/>
      <c r="G177" s="104"/>
      <c r="H177" s="104"/>
      <c r="I177" s="104"/>
      <c r="J177" s="104"/>
      <c r="K177" s="104"/>
      <c r="L177" s="104"/>
      <c r="M177" s="104"/>
      <c r="N177" s="104"/>
      <c r="O177" s="104"/>
      <c r="P177" s="104"/>
      <c r="Q177" s="104"/>
      <c r="R177" s="104"/>
      <c r="S177" s="104"/>
      <c r="T177" s="104"/>
      <c r="U177" s="104"/>
      <c r="V177" s="104"/>
      <c r="W177" s="104"/>
      <c r="X177" s="104"/>
      <c r="Y177" s="104"/>
      <c r="Z177" s="104"/>
      <c r="AA177" s="104"/>
      <c r="AB177" s="104"/>
      <c r="AC177" s="104"/>
      <c r="AD177" s="104"/>
      <c r="AE177" s="104"/>
      <c r="AF177" s="104"/>
      <c r="AG177" s="104"/>
      <c r="AH177" s="104"/>
      <c r="AI177" s="104"/>
      <c r="AJ177" s="104"/>
      <c r="AK177" s="104"/>
      <c r="AL177" s="104"/>
      <c r="AM177" s="104"/>
      <c r="AN177" s="104"/>
      <c r="AO177" s="104"/>
      <c r="AP177" s="104"/>
      <c r="AQ177" s="104"/>
      <c r="AR177" s="104"/>
      <c r="AS177" s="104"/>
      <c r="AT177" s="104"/>
      <c r="AU177" s="104"/>
      <c r="AV177" s="104"/>
      <c r="AW177" s="104"/>
      <c r="AX177" s="104"/>
      <c r="AY177" s="104"/>
      <c r="AZ177" s="104"/>
    </row>
    <row r="178" spans="1:52">
      <c r="A178" s="104"/>
      <c r="B178" s="104"/>
      <c r="C178" s="104"/>
      <c r="D178" s="104"/>
      <c r="E178" s="104"/>
      <c r="F178" s="104"/>
      <c r="G178" s="104"/>
      <c r="H178" s="104"/>
      <c r="I178" s="104"/>
      <c r="J178" s="104"/>
      <c r="K178" s="104"/>
      <c r="L178" s="104"/>
      <c r="M178" s="104"/>
      <c r="N178" s="104"/>
      <c r="O178" s="104"/>
      <c r="P178" s="104"/>
      <c r="Q178" s="104"/>
      <c r="R178" s="104"/>
      <c r="S178" s="104"/>
      <c r="T178" s="104"/>
      <c r="U178" s="104"/>
      <c r="V178" s="104"/>
      <c r="W178" s="104"/>
      <c r="X178" s="104"/>
      <c r="Y178" s="104"/>
      <c r="Z178" s="104"/>
      <c r="AA178" s="104"/>
      <c r="AB178" s="104"/>
      <c r="AC178" s="104"/>
      <c r="AD178" s="104"/>
      <c r="AE178" s="104"/>
      <c r="AF178" s="104"/>
      <c r="AG178" s="104"/>
      <c r="AH178" s="104"/>
      <c r="AI178" s="104"/>
      <c r="AJ178" s="104"/>
      <c r="AK178" s="104"/>
      <c r="AL178" s="104"/>
      <c r="AM178" s="104"/>
      <c r="AN178" s="104"/>
      <c r="AO178" s="104"/>
      <c r="AP178" s="104"/>
      <c r="AQ178" s="104"/>
      <c r="AR178" s="104"/>
      <c r="AS178" s="104"/>
      <c r="AT178" s="104"/>
      <c r="AU178" s="104"/>
      <c r="AV178" s="104"/>
      <c r="AW178" s="104"/>
      <c r="AX178" s="104"/>
      <c r="AY178" s="104"/>
      <c r="AZ178" s="104"/>
    </row>
    <row r="179" spans="1:52">
      <c r="A179" s="104"/>
      <c r="B179" s="104"/>
      <c r="C179" s="104"/>
      <c r="D179" s="104"/>
      <c r="E179" s="104"/>
      <c r="F179" s="104"/>
      <c r="G179" s="104"/>
      <c r="H179" s="104"/>
      <c r="I179" s="104"/>
      <c r="J179" s="104"/>
      <c r="K179" s="104"/>
      <c r="L179" s="104"/>
      <c r="M179" s="104"/>
      <c r="N179" s="104"/>
      <c r="O179" s="104"/>
      <c r="P179" s="104"/>
      <c r="Q179" s="104"/>
      <c r="R179" s="104"/>
      <c r="S179" s="104"/>
      <c r="T179" s="104"/>
      <c r="U179" s="104"/>
      <c r="V179" s="104"/>
      <c r="W179" s="104"/>
      <c r="X179" s="104"/>
      <c r="Y179" s="104"/>
      <c r="Z179" s="104"/>
      <c r="AA179" s="104"/>
      <c r="AB179" s="104"/>
      <c r="AC179" s="104"/>
      <c r="AD179" s="104"/>
      <c r="AE179" s="104"/>
      <c r="AF179" s="104"/>
      <c r="AG179" s="104"/>
      <c r="AH179" s="104"/>
      <c r="AI179" s="104"/>
      <c r="AJ179" s="104"/>
      <c r="AK179" s="104"/>
      <c r="AL179" s="104"/>
      <c r="AM179" s="104"/>
      <c r="AN179" s="104"/>
      <c r="AO179" s="104"/>
      <c r="AP179" s="104"/>
      <c r="AQ179" s="104"/>
      <c r="AR179" s="104"/>
      <c r="AS179" s="104"/>
      <c r="AT179" s="104"/>
      <c r="AU179" s="104"/>
      <c r="AV179" s="104"/>
      <c r="AW179" s="104"/>
      <c r="AX179" s="104"/>
      <c r="AY179" s="104"/>
      <c r="AZ179" s="104"/>
    </row>
    <row r="180" spans="1:52">
      <c r="A180" s="104"/>
      <c r="B180" s="104"/>
      <c r="C180" s="104"/>
      <c r="D180" s="104"/>
      <c r="E180" s="104"/>
      <c r="F180" s="104"/>
      <c r="G180" s="104"/>
      <c r="H180" s="104"/>
      <c r="I180" s="104"/>
      <c r="J180" s="104"/>
      <c r="K180" s="104"/>
      <c r="L180" s="104"/>
      <c r="M180" s="104"/>
      <c r="N180" s="104"/>
      <c r="O180" s="104"/>
      <c r="P180" s="104"/>
      <c r="Q180" s="104"/>
      <c r="R180" s="104"/>
      <c r="S180" s="104"/>
      <c r="T180" s="104"/>
      <c r="U180" s="104"/>
      <c r="V180" s="104"/>
      <c r="W180" s="104"/>
      <c r="X180" s="104"/>
      <c r="Y180" s="104"/>
      <c r="Z180" s="104"/>
      <c r="AA180" s="104"/>
      <c r="AB180" s="104"/>
      <c r="AC180" s="104"/>
      <c r="AD180" s="104"/>
      <c r="AE180" s="104"/>
      <c r="AF180" s="104"/>
      <c r="AG180" s="104"/>
      <c r="AH180" s="104"/>
      <c r="AI180" s="104"/>
      <c r="AJ180" s="104"/>
      <c r="AK180" s="104"/>
      <c r="AL180" s="104"/>
      <c r="AM180" s="104"/>
      <c r="AN180" s="104"/>
      <c r="AO180" s="104"/>
      <c r="AP180" s="104"/>
      <c r="AQ180" s="104"/>
      <c r="AR180" s="104"/>
      <c r="AS180" s="104"/>
      <c r="AT180" s="104"/>
      <c r="AU180" s="104"/>
      <c r="AV180" s="104"/>
      <c r="AW180" s="104"/>
      <c r="AX180" s="104"/>
      <c r="AY180" s="104"/>
      <c r="AZ180" s="104"/>
    </row>
    <row r="181" spans="1:52">
      <c r="A181" s="104"/>
      <c r="B181" s="104"/>
      <c r="C181" s="104"/>
      <c r="D181" s="104"/>
      <c r="E181" s="104"/>
      <c r="F181" s="104"/>
      <c r="G181" s="104"/>
      <c r="H181" s="104"/>
      <c r="I181" s="104"/>
      <c r="J181" s="104"/>
      <c r="K181" s="104"/>
      <c r="L181" s="104"/>
      <c r="M181" s="104"/>
      <c r="N181" s="104"/>
      <c r="O181" s="104"/>
      <c r="P181" s="104"/>
      <c r="Q181" s="104"/>
      <c r="R181" s="104"/>
      <c r="S181" s="104"/>
      <c r="T181" s="104"/>
      <c r="U181" s="104"/>
      <c r="V181" s="104"/>
      <c r="W181" s="104"/>
      <c r="X181" s="104"/>
      <c r="Y181" s="104"/>
      <c r="Z181" s="104"/>
      <c r="AA181" s="104"/>
      <c r="AB181" s="104"/>
      <c r="AC181" s="104"/>
      <c r="AD181" s="104"/>
      <c r="AE181" s="104"/>
      <c r="AF181" s="104"/>
      <c r="AG181" s="104"/>
      <c r="AH181" s="104"/>
      <c r="AI181" s="104"/>
      <c r="AJ181" s="104"/>
      <c r="AK181" s="104"/>
      <c r="AL181" s="104"/>
      <c r="AM181" s="104"/>
      <c r="AN181" s="104"/>
      <c r="AO181" s="104"/>
      <c r="AP181" s="104"/>
      <c r="AQ181" s="104"/>
      <c r="AR181" s="104"/>
      <c r="AS181" s="104"/>
      <c r="AT181" s="104"/>
      <c r="AU181" s="104"/>
      <c r="AV181" s="104"/>
      <c r="AW181" s="104"/>
      <c r="AX181" s="104"/>
      <c r="AY181" s="104"/>
      <c r="AZ181" s="104"/>
    </row>
    <row r="182" spans="1:52">
      <c r="A182" s="104"/>
      <c r="B182" s="104"/>
      <c r="C182" s="104"/>
      <c r="D182" s="104"/>
      <c r="E182" s="104"/>
      <c r="F182" s="104"/>
      <c r="G182" s="104"/>
      <c r="H182" s="104"/>
      <c r="I182" s="104"/>
      <c r="J182" s="104"/>
      <c r="K182" s="104"/>
      <c r="L182" s="104"/>
      <c r="M182" s="104"/>
      <c r="N182" s="104"/>
      <c r="O182" s="104"/>
      <c r="P182" s="104"/>
      <c r="Q182" s="104"/>
      <c r="R182" s="104"/>
      <c r="S182" s="104"/>
      <c r="T182" s="104"/>
      <c r="U182" s="104"/>
      <c r="V182" s="104"/>
      <c r="W182" s="104"/>
      <c r="X182" s="104"/>
      <c r="Y182" s="104"/>
      <c r="Z182" s="104"/>
      <c r="AA182" s="104"/>
      <c r="AB182" s="104"/>
      <c r="AC182" s="104"/>
      <c r="AD182" s="104"/>
      <c r="AE182" s="104"/>
      <c r="AF182" s="104"/>
      <c r="AG182" s="104"/>
      <c r="AH182" s="104"/>
      <c r="AI182" s="104"/>
      <c r="AJ182" s="104"/>
      <c r="AK182" s="104"/>
      <c r="AL182" s="104"/>
      <c r="AM182" s="104"/>
      <c r="AN182" s="104"/>
      <c r="AO182" s="104"/>
      <c r="AP182" s="104"/>
      <c r="AQ182" s="104"/>
      <c r="AR182" s="104"/>
      <c r="AS182" s="104"/>
      <c r="AT182" s="104"/>
      <c r="AU182" s="104"/>
      <c r="AV182" s="104"/>
      <c r="AW182" s="104"/>
      <c r="AX182" s="104"/>
      <c r="AY182" s="104"/>
      <c r="AZ182" s="104"/>
    </row>
    <row r="183" spans="1:52">
      <c r="A183" s="104"/>
      <c r="B183" s="104"/>
      <c r="C183" s="104"/>
      <c r="D183" s="104"/>
      <c r="E183" s="104"/>
      <c r="F183" s="104"/>
      <c r="G183" s="104"/>
      <c r="H183" s="104"/>
      <c r="I183" s="104"/>
      <c r="J183" s="104"/>
      <c r="K183" s="104"/>
      <c r="L183" s="104"/>
      <c r="M183" s="104"/>
      <c r="N183" s="104"/>
      <c r="O183" s="104"/>
      <c r="P183" s="104"/>
      <c r="Q183" s="104"/>
      <c r="R183" s="104"/>
      <c r="S183" s="104"/>
      <c r="T183" s="104"/>
      <c r="U183" s="104"/>
      <c r="V183" s="104"/>
      <c r="W183" s="104"/>
      <c r="X183" s="104"/>
      <c r="Y183" s="104"/>
      <c r="Z183" s="104"/>
      <c r="AA183" s="104"/>
      <c r="AB183" s="104"/>
      <c r="AC183" s="104"/>
      <c r="AD183" s="104"/>
      <c r="AE183" s="104"/>
      <c r="AF183" s="104"/>
      <c r="AG183" s="104"/>
      <c r="AH183" s="104"/>
      <c r="AI183" s="104"/>
      <c r="AJ183" s="104"/>
      <c r="AK183" s="104"/>
      <c r="AL183" s="104"/>
      <c r="AM183" s="104"/>
      <c r="AN183" s="104"/>
      <c r="AO183" s="104"/>
      <c r="AP183" s="104"/>
      <c r="AQ183" s="104"/>
      <c r="AR183" s="104"/>
      <c r="AS183" s="104"/>
      <c r="AT183" s="104"/>
      <c r="AU183" s="104"/>
      <c r="AV183" s="104"/>
      <c r="AW183" s="104"/>
      <c r="AX183" s="104"/>
      <c r="AY183" s="104"/>
      <c r="AZ183" s="104"/>
    </row>
    <row r="184" spans="1:52">
      <c r="A184" s="104"/>
      <c r="B184" s="104"/>
      <c r="C184" s="104"/>
      <c r="D184" s="104"/>
      <c r="E184" s="104"/>
      <c r="F184" s="104"/>
      <c r="G184" s="104"/>
      <c r="H184" s="104"/>
      <c r="I184" s="104"/>
      <c r="J184" s="104"/>
      <c r="K184" s="104"/>
      <c r="L184" s="104"/>
      <c r="M184" s="104"/>
      <c r="N184" s="104"/>
      <c r="O184" s="104"/>
      <c r="P184" s="104"/>
      <c r="Q184" s="104"/>
      <c r="R184" s="104"/>
      <c r="S184" s="104"/>
      <c r="T184" s="104"/>
      <c r="U184" s="104"/>
      <c r="V184" s="104"/>
      <c r="W184" s="104"/>
      <c r="X184" s="104"/>
      <c r="Y184" s="104"/>
      <c r="Z184" s="104"/>
      <c r="AA184" s="104"/>
      <c r="AB184" s="104"/>
      <c r="AC184" s="104"/>
      <c r="AD184" s="104"/>
      <c r="AE184" s="104"/>
      <c r="AF184" s="104"/>
      <c r="AG184" s="104"/>
      <c r="AH184" s="104"/>
      <c r="AI184" s="104"/>
      <c r="AJ184" s="104"/>
      <c r="AK184" s="104"/>
      <c r="AL184" s="104"/>
      <c r="AM184" s="104"/>
      <c r="AN184" s="104"/>
      <c r="AO184" s="104"/>
      <c r="AP184" s="104"/>
      <c r="AQ184" s="104"/>
      <c r="AR184" s="104"/>
      <c r="AS184" s="104"/>
      <c r="AT184" s="104"/>
      <c r="AU184" s="104"/>
      <c r="AV184" s="104"/>
      <c r="AW184" s="104"/>
      <c r="AX184" s="104"/>
      <c r="AY184" s="104"/>
      <c r="AZ184" s="104"/>
    </row>
    <row r="185" spans="1:52">
      <c r="A185" s="104"/>
      <c r="B185" s="104"/>
      <c r="C185" s="104"/>
      <c r="D185" s="104"/>
      <c r="E185" s="104"/>
      <c r="F185" s="104"/>
      <c r="G185" s="104"/>
      <c r="H185" s="104"/>
      <c r="I185" s="104"/>
      <c r="J185" s="104"/>
      <c r="K185" s="104"/>
      <c r="L185" s="104"/>
      <c r="M185" s="104"/>
      <c r="N185" s="104"/>
      <c r="O185" s="104"/>
      <c r="P185" s="104"/>
      <c r="Q185" s="104"/>
      <c r="R185" s="104"/>
      <c r="S185" s="104"/>
      <c r="T185" s="104"/>
      <c r="U185" s="104"/>
      <c r="V185" s="104"/>
      <c r="W185" s="104"/>
      <c r="X185" s="104"/>
      <c r="Y185" s="104"/>
      <c r="Z185" s="104"/>
      <c r="AA185" s="104"/>
      <c r="AB185" s="104"/>
      <c r="AC185" s="104"/>
      <c r="AD185" s="104"/>
      <c r="AE185" s="104"/>
      <c r="AF185" s="104"/>
      <c r="AG185" s="104"/>
      <c r="AH185" s="104"/>
      <c r="AI185" s="104"/>
      <c r="AJ185" s="104"/>
      <c r="AK185" s="104"/>
      <c r="AL185" s="104"/>
      <c r="AM185" s="104"/>
      <c r="AN185" s="104"/>
      <c r="AO185" s="104"/>
      <c r="AP185" s="104"/>
      <c r="AQ185" s="104"/>
      <c r="AR185" s="104"/>
      <c r="AS185" s="104"/>
      <c r="AT185" s="104"/>
      <c r="AU185" s="104"/>
      <c r="AV185" s="104"/>
      <c r="AW185" s="104"/>
      <c r="AX185" s="104"/>
      <c r="AY185" s="104"/>
      <c r="AZ185" s="104"/>
    </row>
    <row r="186" spans="1:52">
      <c r="A186" s="104"/>
      <c r="B186" s="104"/>
      <c r="C186" s="104"/>
      <c r="D186" s="104"/>
      <c r="E186" s="104"/>
      <c r="F186" s="104"/>
      <c r="G186" s="104"/>
      <c r="H186" s="104"/>
      <c r="I186" s="104"/>
      <c r="J186" s="104"/>
      <c r="K186" s="104"/>
      <c r="L186" s="104"/>
      <c r="M186" s="104"/>
      <c r="N186" s="104"/>
      <c r="O186" s="104"/>
      <c r="P186" s="104"/>
      <c r="Q186" s="104"/>
      <c r="R186" s="104"/>
      <c r="S186" s="104"/>
      <c r="T186" s="104"/>
      <c r="U186" s="104"/>
      <c r="V186" s="104"/>
      <c r="W186" s="104"/>
      <c r="X186" s="104"/>
      <c r="Y186" s="104"/>
      <c r="Z186" s="104"/>
      <c r="AA186" s="104"/>
      <c r="AB186" s="104"/>
      <c r="AC186" s="104"/>
      <c r="AD186" s="104"/>
      <c r="AE186" s="104"/>
      <c r="AF186" s="104"/>
      <c r="AG186" s="104"/>
      <c r="AH186" s="104"/>
      <c r="AI186" s="104"/>
      <c r="AJ186" s="104"/>
      <c r="AK186" s="104"/>
      <c r="AL186" s="104"/>
      <c r="AM186" s="104"/>
      <c r="AN186" s="104"/>
      <c r="AO186" s="104"/>
      <c r="AP186" s="104"/>
      <c r="AQ186" s="104"/>
      <c r="AR186" s="104"/>
      <c r="AS186" s="104"/>
      <c r="AT186" s="104"/>
      <c r="AU186" s="104"/>
      <c r="AV186" s="104"/>
      <c r="AW186" s="104"/>
      <c r="AX186" s="104"/>
      <c r="AY186" s="104"/>
      <c r="AZ186" s="104"/>
    </row>
    <row r="187" spans="1:52">
      <c r="A187" s="104"/>
      <c r="B187" s="104"/>
      <c r="C187" s="104"/>
      <c r="D187" s="104"/>
      <c r="E187" s="104"/>
      <c r="F187" s="104"/>
      <c r="G187" s="104"/>
      <c r="H187" s="104"/>
      <c r="I187" s="104"/>
      <c r="J187" s="104"/>
      <c r="K187" s="104"/>
      <c r="L187" s="104"/>
      <c r="M187" s="104"/>
      <c r="N187" s="104"/>
      <c r="O187" s="104"/>
      <c r="P187" s="104"/>
      <c r="Q187" s="104"/>
      <c r="R187" s="104"/>
      <c r="S187" s="104"/>
      <c r="T187" s="104"/>
      <c r="U187" s="104"/>
      <c r="V187" s="104"/>
      <c r="W187" s="104"/>
      <c r="X187" s="104"/>
      <c r="Y187" s="104"/>
      <c r="Z187" s="104"/>
      <c r="AA187" s="104"/>
      <c r="AB187" s="104"/>
      <c r="AC187" s="104"/>
      <c r="AD187" s="104"/>
      <c r="AE187" s="104"/>
      <c r="AF187" s="104"/>
      <c r="AG187" s="104"/>
      <c r="AH187" s="104"/>
      <c r="AI187" s="104"/>
      <c r="AJ187" s="104"/>
      <c r="AK187" s="104"/>
      <c r="AL187" s="104"/>
      <c r="AM187" s="104"/>
      <c r="AN187" s="104"/>
      <c r="AO187" s="104"/>
      <c r="AP187" s="104"/>
      <c r="AQ187" s="104"/>
      <c r="AR187" s="104"/>
      <c r="AS187" s="104"/>
      <c r="AT187" s="104"/>
      <c r="AU187" s="104"/>
      <c r="AV187" s="104"/>
      <c r="AW187" s="104"/>
      <c r="AX187" s="104"/>
      <c r="AY187" s="104"/>
      <c r="AZ187" s="104"/>
    </row>
    <row r="188" spans="1:52">
      <c r="A188" s="104"/>
      <c r="B188" s="104"/>
      <c r="C188" s="104"/>
      <c r="D188" s="104"/>
      <c r="E188" s="104"/>
      <c r="F188" s="104"/>
      <c r="G188" s="104"/>
      <c r="H188" s="104"/>
      <c r="I188" s="104"/>
      <c r="J188" s="104"/>
      <c r="K188" s="104"/>
      <c r="L188" s="104"/>
      <c r="M188" s="104"/>
      <c r="N188" s="104"/>
      <c r="O188" s="104"/>
      <c r="P188" s="104"/>
      <c r="Q188" s="104"/>
      <c r="R188" s="104"/>
      <c r="S188" s="104"/>
      <c r="T188" s="104"/>
      <c r="U188" s="104"/>
      <c r="V188" s="104"/>
      <c r="W188" s="104"/>
      <c r="X188" s="104"/>
      <c r="Y188" s="104"/>
      <c r="Z188" s="104"/>
      <c r="AA188" s="104"/>
      <c r="AB188" s="104"/>
      <c r="AC188" s="104"/>
      <c r="AD188" s="104"/>
      <c r="AE188" s="104"/>
      <c r="AF188" s="104"/>
      <c r="AG188" s="104"/>
      <c r="AH188" s="104"/>
      <c r="AI188" s="104"/>
      <c r="AJ188" s="104"/>
      <c r="AK188" s="104"/>
      <c r="AL188" s="104"/>
      <c r="AM188" s="104"/>
      <c r="AN188" s="104"/>
      <c r="AO188" s="104"/>
      <c r="AP188" s="104"/>
      <c r="AQ188" s="104"/>
      <c r="AR188" s="104"/>
      <c r="AS188" s="104"/>
      <c r="AT188" s="104"/>
      <c r="AU188" s="104"/>
      <c r="AV188" s="104"/>
      <c r="AW188" s="104"/>
      <c r="AX188" s="104"/>
      <c r="AY188" s="104"/>
      <c r="AZ188" s="104"/>
    </row>
    <row r="189" spans="1:52">
      <c r="A189" s="104"/>
      <c r="B189" s="104"/>
      <c r="C189" s="104"/>
      <c r="D189" s="104"/>
      <c r="E189" s="104"/>
      <c r="F189" s="104"/>
      <c r="G189" s="104"/>
      <c r="H189" s="104"/>
      <c r="I189" s="104"/>
      <c r="J189" s="104"/>
      <c r="K189" s="104"/>
      <c r="L189" s="104"/>
      <c r="M189" s="104"/>
      <c r="N189" s="104"/>
      <c r="O189" s="104"/>
      <c r="P189" s="104"/>
      <c r="Q189" s="104"/>
      <c r="R189" s="104"/>
      <c r="S189" s="104"/>
      <c r="T189" s="104"/>
      <c r="U189" s="104"/>
      <c r="V189" s="104"/>
      <c r="W189" s="104"/>
      <c r="X189" s="104"/>
      <c r="Y189" s="104"/>
      <c r="Z189" s="104"/>
      <c r="AA189" s="104"/>
      <c r="AB189" s="104"/>
      <c r="AC189" s="104"/>
      <c r="AD189" s="104"/>
      <c r="AE189" s="104"/>
      <c r="AF189" s="104"/>
      <c r="AG189" s="104"/>
      <c r="AH189" s="104"/>
      <c r="AI189" s="104"/>
      <c r="AJ189" s="104"/>
      <c r="AK189" s="104"/>
      <c r="AL189" s="104"/>
      <c r="AM189" s="104"/>
      <c r="AN189" s="104"/>
      <c r="AO189" s="104"/>
      <c r="AP189" s="104"/>
      <c r="AQ189" s="104"/>
      <c r="AR189" s="104"/>
      <c r="AS189" s="104"/>
      <c r="AT189" s="104"/>
      <c r="AU189" s="104"/>
      <c r="AV189" s="104"/>
      <c r="AW189" s="104"/>
      <c r="AX189" s="104"/>
      <c r="AY189" s="104"/>
      <c r="AZ189" s="104"/>
    </row>
    <row r="190" spans="1:52">
      <c r="A190" s="104"/>
      <c r="B190" s="104"/>
      <c r="C190" s="104"/>
      <c r="D190" s="104"/>
      <c r="E190" s="104"/>
      <c r="F190" s="104"/>
      <c r="G190" s="104"/>
      <c r="H190" s="104"/>
      <c r="I190" s="104"/>
      <c r="J190" s="104"/>
      <c r="K190" s="104"/>
      <c r="L190" s="104"/>
      <c r="M190" s="104"/>
      <c r="N190" s="104"/>
      <c r="O190" s="104"/>
      <c r="P190" s="104"/>
      <c r="Q190" s="104"/>
      <c r="R190" s="104"/>
      <c r="S190" s="104"/>
      <c r="T190" s="104"/>
      <c r="U190" s="104"/>
      <c r="V190" s="104"/>
      <c r="W190" s="104"/>
      <c r="X190" s="104"/>
      <c r="Y190" s="104"/>
      <c r="Z190" s="104"/>
      <c r="AA190" s="104"/>
      <c r="AB190" s="104"/>
      <c r="AC190" s="104"/>
      <c r="AD190" s="104"/>
      <c r="AE190" s="104"/>
      <c r="AF190" s="104"/>
      <c r="AG190" s="104"/>
      <c r="AH190" s="104"/>
      <c r="AI190" s="104"/>
      <c r="AJ190" s="104"/>
      <c r="AK190" s="104"/>
      <c r="AL190" s="104"/>
      <c r="AM190" s="104"/>
      <c r="AN190" s="104"/>
      <c r="AO190" s="104"/>
      <c r="AP190" s="104"/>
      <c r="AQ190" s="104"/>
      <c r="AR190" s="104"/>
      <c r="AS190" s="104"/>
      <c r="AT190" s="104"/>
      <c r="AU190" s="104"/>
      <c r="AV190" s="104"/>
      <c r="AW190" s="104"/>
      <c r="AX190" s="104"/>
      <c r="AY190" s="104"/>
      <c r="AZ190" s="104"/>
    </row>
    <row r="191" spans="1:52">
      <c r="A191" s="104"/>
      <c r="B191" s="104"/>
      <c r="C191" s="104"/>
      <c r="D191" s="104"/>
      <c r="E191" s="104"/>
      <c r="F191" s="104"/>
      <c r="G191" s="104"/>
      <c r="H191" s="104"/>
      <c r="I191" s="104"/>
      <c r="J191" s="104"/>
      <c r="K191" s="104"/>
      <c r="L191" s="104"/>
      <c r="M191" s="104"/>
      <c r="N191" s="104"/>
      <c r="O191" s="104"/>
      <c r="P191" s="104"/>
      <c r="Q191" s="104"/>
      <c r="R191" s="104"/>
      <c r="S191" s="104"/>
      <c r="T191" s="104"/>
      <c r="U191" s="104"/>
      <c r="V191" s="104"/>
      <c r="W191" s="104"/>
      <c r="X191" s="104"/>
      <c r="Y191" s="104"/>
      <c r="Z191" s="104"/>
      <c r="AA191" s="104"/>
      <c r="AB191" s="104"/>
      <c r="AC191" s="104"/>
      <c r="AD191" s="104"/>
      <c r="AE191" s="104"/>
      <c r="AF191" s="104"/>
      <c r="AG191" s="104"/>
      <c r="AH191" s="104"/>
      <c r="AI191" s="104"/>
      <c r="AJ191" s="104"/>
      <c r="AK191" s="104"/>
      <c r="AL191" s="104"/>
      <c r="AM191" s="104"/>
      <c r="AN191" s="104"/>
      <c r="AO191" s="104"/>
      <c r="AP191" s="104"/>
      <c r="AQ191" s="104"/>
      <c r="AR191" s="104"/>
      <c r="AS191" s="104"/>
      <c r="AT191" s="104"/>
      <c r="AU191" s="104"/>
      <c r="AV191" s="104"/>
      <c r="AW191" s="104"/>
      <c r="AX191" s="104"/>
      <c r="AY191" s="104"/>
      <c r="AZ191" s="104"/>
    </row>
    <row r="192" spans="1:52">
      <c r="A192" s="104"/>
      <c r="B192" s="104"/>
      <c r="C192" s="104"/>
      <c r="D192" s="104"/>
      <c r="E192" s="104"/>
      <c r="F192" s="104"/>
      <c r="G192" s="104"/>
      <c r="H192" s="104"/>
      <c r="I192" s="104"/>
      <c r="J192" s="104"/>
      <c r="K192" s="104"/>
      <c r="L192" s="104"/>
      <c r="M192" s="104"/>
      <c r="N192" s="104"/>
      <c r="O192" s="104"/>
      <c r="P192" s="104"/>
      <c r="Q192" s="104"/>
      <c r="R192" s="104"/>
      <c r="S192" s="104"/>
      <c r="T192" s="104"/>
      <c r="U192" s="104"/>
      <c r="V192" s="104"/>
      <c r="W192" s="104"/>
      <c r="X192" s="104"/>
      <c r="Y192" s="104"/>
      <c r="Z192" s="104"/>
      <c r="AA192" s="104"/>
      <c r="AB192" s="104"/>
      <c r="AC192" s="104"/>
      <c r="AD192" s="104"/>
      <c r="AE192" s="104"/>
      <c r="AF192" s="104"/>
      <c r="AG192" s="104"/>
      <c r="AH192" s="104"/>
      <c r="AI192" s="104"/>
      <c r="AJ192" s="104"/>
      <c r="AK192" s="104"/>
      <c r="AL192" s="104"/>
      <c r="AM192" s="104"/>
      <c r="AN192" s="104"/>
      <c r="AO192" s="104"/>
      <c r="AP192" s="104"/>
      <c r="AQ192" s="104"/>
      <c r="AR192" s="104"/>
      <c r="AS192" s="104"/>
      <c r="AT192" s="104"/>
      <c r="AU192" s="104"/>
      <c r="AV192" s="104"/>
      <c r="AW192" s="104"/>
      <c r="AX192" s="104"/>
      <c r="AY192" s="104"/>
      <c r="AZ192" s="104"/>
    </row>
    <row r="193" spans="1:52">
      <c r="A193" s="104"/>
      <c r="B193" s="104"/>
      <c r="C193" s="104"/>
      <c r="D193" s="104"/>
      <c r="E193" s="104"/>
      <c r="F193" s="104"/>
      <c r="G193" s="104"/>
      <c r="H193" s="104"/>
      <c r="I193" s="104"/>
      <c r="J193" s="104"/>
      <c r="K193" s="104"/>
      <c r="L193" s="104"/>
      <c r="M193" s="104"/>
      <c r="N193" s="104"/>
      <c r="O193" s="104"/>
      <c r="P193" s="104"/>
      <c r="Q193" s="104"/>
      <c r="R193" s="104"/>
      <c r="S193" s="104"/>
      <c r="T193" s="104"/>
      <c r="U193" s="104"/>
      <c r="V193" s="104"/>
      <c r="W193" s="104"/>
      <c r="X193" s="104"/>
      <c r="Y193" s="104"/>
      <c r="Z193" s="104"/>
      <c r="AA193" s="104"/>
      <c r="AB193" s="104"/>
      <c r="AC193" s="104"/>
      <c r="AD193" s="104"/>
      <c r="AE193" s="104"/>
      <c r="AF193" s="104"/>
      <c r="AG193" s="104"/>
      <c r="AH193" s="104"/>
      <c r="AI193" s="104"/>
      <c r="AJ193" s="104"/>
      <c r="AK193" s="104"/>
      <c r="AL193" s="104"/>
      <c r="AM193" s="104"/>
      <c r="AN193" s="104"/>
      <c r="AO193" s="104"/>
      <c r="AP193" s="104"/>
      <c r="AQ193" s="104"/>
      <c r="AR193" s="104"/>
      <c r="AS193" s="104"/>
      <c r="AT193" s="104"/>
      <c r="AU193" s="104"/>
      <c r="AV193" s="104"/>
      <c r="AW193" s="104"/>
      <c r="AX193" s="104"/>
      <c r="AY193" s="104"/>
      <c r="AZ193" s="104"/>
    </row>
    <row r="194" spans="1:52">
      <c r="A194" s="104"/>
      <c r="B194" s="104"/>
      <c r="C194" s="104"/>
      <c r="D194" s="104"/>
      <c r="E194" s="104"/>
      <c r="F194" s="104"/>
      <c r="G194" s="104"/>
      <c r="H194" s="104"/>
      <c r="I194" s="104"/>
      <c r="J194" s="104"/>
      <c r="K194" s="104"/>
      <c r="L194" s="104"/>
      <c r="M194" s="104"/>
      <c r="N194" s="104"/>
      <c r="O194" s="104"/>
      <c r="P194" s="104"/>
      <c r="Q194" s="104"/>
      <c r="R194" s="104"/>
      <c r="S194" s="104"/>
      <c r="T194" s="104"/>
      <c r="U194" s="104"/>
      <c r="V194" s="104"/>
      <c r="W194" s="104"/>
      <c r="X194" s="104"/>
      <c r="Y194" s="104"/>
      <c r="Z194" s="104"/>
      <c r="AA194" s="104"/>
      <c r="AB194" s="104"/>
      <c r="AC194" s="104"/>
      <c r="AD194" s="104"/>
      <c r="AE194" s="104"/>
      <c r="AF194" s="104"/>
      <c r="AG194" s="104"/>
      <c r="AH194" s="104"/>
      <c r="AI194" s="104"/>
      <c r="AJ194" s="104"/>
      <c r="AK194" s="104"/>
      <c r="AL194" s="104"/>
      <c r="AM194" s="104"/>
      <c r="AN194" s="104"/>
      <c r="AO194" s="104"/>
      <c r="AP194" s="104"/>
      <c r="AQ194" s="104"/>
      <c r="AR194" s="104"/>
      <c r="AS194" s="104"/>
      <c r="AT194" s="104"/>
      <c r="AU194" s="104"/>
      <c r="AV194" s="104"/>
      <c r="AW194" s="104"/>
      <c r="AX194" s="104"/>
      <c r="AY194" s="104"/>
      <c r="AZ194" s="104"/>
    </row>
    <row r="195" spans="1:52">
      <c r="A195" s="104"/>
      <c r="B195" s="104"/>
      <c r="C195" s="104"/>
      <c r="D195" s="104"/>
      <c r="E195" s="104"/>
      <c r="F195" s="104"/>
      <c r="G195" s="104"/>
      <c r="H195" s="104"/>
      <c r="I195" s="104"/>
      <c r="J195" s="104"/>
      <c r="K195" s="104"/>
      <c r="L195" s="104"/>
      <c r="M195" s="104"/>
      <c r="N195" s="104"/>
      <c r="O195" s="104"/>
      <c r="P195" s="104"/>
      <c r="Q195" s="104"/>
      <c r="R195" s="104"/>
      <c r="S195" s="104"/>
      <c r="T195" s="104"/>
      <c r="U195" s="104"/>
      <c r="V195" s="104"/>
      <c r="W195" s="104"/>
      <c r="X195" s="104"/>
      <c r="Y195" s="104"/>
      <c r="Z195" s="104"/>
      <c r="AA195" s="104"/>
      <c r="AB195" s="104"/>
      <c r="AC195" s="104"/>
      <c r="AD195" s="104"/>
      <c r="AE195" s="104"/>
      <c r="AF195" s="104"/>
      <c r="AG195" s="104"/>
      <c r="AH195" s="104"/>
      <c r="AI195" s="104"/>
      <c r="AJ195" s="104"/>
      <c r="AK195" s="104"/>
      <c r="AL195" s="104"/>
      <c r="AM195" s="104"/>
      <c r="AN195" s="104"/>
      <c r="AO195" s="104"/>
      <c r="AP195" s="104"/>
      <c r="AQ195" s="104"/>
      <c r="AR195" s="104"/>
      <c r="AS195" s="104"/>
      <c r="AT195" s="104"/>
      <c r="AU195" s="104"/>
      <c r="AV195" s="104"/>
      <c r="AW195" s="104"/>
      <c r="AX195" s="104"/>
      <c r="AY195" s="104"/>
      <c r="AZ195" s="104"/>
    </row>
    <row r="196" spans="1:52">
      <c r="A196" s="104"/>
      <c r="B196" s="104"/>
      <c r="C196" s="104"/>
      <c r="D196" s="104"/>
      <c r="E196" s="104"/>
      <c r="F196" s="104"/>
      <c r="G196" s="104"/>
      <c r="H196" s="104"/>
      <c r="I196" s="104"/>
      <c r="J196" s="104"/>
      <c r="K196" s="104"/>
      <c r="L196" s="104"/>
      <c r="M196" s="104"/>
      <c r="N196" s="104"/>
      <c r="O196" s="104"/>
      <c r="P196" s="104"/>
      <c r="Q196" s="104"/>
      <c r="R196" s="104"/>
      <c r="S196" s="104"/>
      <c r="T196" s="104"/>
      <c r="U196" s="104"/>
      <c r="V196" s="104"/>
      <c r="W196" s="104"/>
      <c r="X196" s="104"/>
      <c r="Y196" s="104"/>
      <c r="Z196" s="104"/>
      <c r="AA196" s="104"/>
      <c r="AB196" s="104"/>
      <c r="AC196" s="104"/>
      <c r="AD196" s="104"/>
      <c r="AE196" s="104"/>
      <c r="AF196" s="104"/>
      <c r="AG196" s="104"/>
      <c r="AH196" s="104"/>
      <c r="AI196" s="104"/>
      <c r="AJ196" s="104"/>
      <c r="AK196" s="104"/>
      <c r="AL196" s="104"/>
      <c r="AM196" s="104"/>
      <c r="AN196" s="104"/>
      <c r="AO196" s="104"/>
      <c r="AP196" s="104"/>
      <c r="AQ196" s="104"/>
      <c r="AR196" s="104"/>
      <c r="AS196" s="104"/>
      <c r="AT196" s="104"/>
      <c r="AU196" s="104"/>
      <c r="AV196" s="104"/>
      <c r="AW196" s="104"/>
      <c r="AX196" s="104"/>
      <c r="AY196" s="104"/>
      <c r="AZ196" s="104"/>
    </row>
    <row r="197" spans="1:52">
      <c r="A197" s="104"/>
      <c r="B197" s="104"/>
      <c r="C197" s="104"/>
      <c r="D197" s="104"/>
      <c r="E197" s="104"/>
      <c r="F197" s="104"/>
      <c r="G197" s="104"/>
      <c r="H197" s="104"/>
      <c r="I197" s="104"/>
      <c r="J197" s="104"/>
      <c r="K197" s="104"/>
      <c r="L197" s="104"/>
      <c r="M197" s="104"/>
      <c r="N197" s="104"/>
      <c r="O197" s="104"/>
      <c r="P197" s="104"/>
      <c r="Q197" s="104"/>
      <c r="R197" s="104"/>
      <c r="S197" s="104"/>
      <c r="T197" s="104"/>
      <c r="U197" s="104"/>
      <c r="V197" s="104"/>
      <c r="W197" s="104"/>
      <c r="X197" s="104"/>
      <c r="Y197" s="104"/>
      <c r="Z197" s="104"/>
      <c r="AA197" s="104"/>
      <c r="AB197" s="104"/>
      <c r="AC197" s="104"/>
      <c r="AD197" s="104"/>
      <c r="AE197" s="104"/>
      <c r="AF197" s="104"/>
      <c r="AG197" s="104"/>
      <c r="AH197" s="104"/>
      <c r="AI197" s="104"/>
      <c r="AJ197" s="104"/>
      <c r="AK197" s="104"/>
      <c r="AL197" s="104"/>
      <c r="AM197" s="104"/>
      <c r="AN197" s="104"/>
      <c r="AO197" s="104"/>
      <c r="AP197" s="104"/>
      <c r="AQ197" s="104"/>
      <c r="AR197" s="104"/>
      <c r="AS197" s="104"/>
      <c r="AT197" s="104"/>
      <c r="AU197" s="104"/>
      <c r="AV197" s="104"/>
      <c r="AW197" s="104"/>
      <c r="AX197" s="104"/>
      <c r="AY197" s="104"/>
      <c r="AZ197" s="104"/>
    </row>
    <row r="198" spans="1:52">
      <c r="A198" s="104"/>
      <c r="B198" s="104"/>
      <c r="C198" s="104"/>
      <c r="D198" s="104"/>
      <c r="E198" s="104"/>
      <c r="F198" s="104"/>
      <c r="G198" s="104"/>
      <c r="H198" s="104"/>
      <c r="I198" s="104"/>
      <c r="J198" s="104"/>
      <c r="K198" s="104"/>
      <c r="L198" s="104"/>
      <c r="M198" s="104"/>
      <c r="N198" s="104"/>
      <c r="O198" s="104"/>
      <c r="P198" s="104"/>
      <c r="Q198" s="104"/>
      <c r="R198" s="104"/>
      <c r="S198" s="104"/>
      <c r="T198" s="104"/>
      <c r="U198" s="104"/>
      <c r="V198" s="104"/>
      <c r="W198" s="104"/>
      <c r="X198" s="104"/>
      <c r="Y198" s="104"/>
      <c r="Z198" s="104"/>
      <c r="AA198" s="104"/>
      <c r="AB198" s="104"/>
      <c r="AC198" s="104"/>
      <c r="AD198" s="104"/>
      <c r="AE198" s="104"/>
      <c r="AF198" s="104"/>
      <c r="AG198" s="104"/>
      <c r="AH198" s="104"/>
      <c r="AI198" s="104"/>
      <c r="AJ198" s="104"/>
      <c r="AK198" s="104"/>
      <c r="AL198" s="104"/>
      <c r="AM198" s="104"/>
      <c r="AN198" s="104"/>
      <c r="AO198" s="104"/>
      <c r="AP198" s="104"/>
      <c r="AQ198" s="104"/>
      <c r="AR198" s="104"/>
      <c r="AS198" s="104"/>
      <c r="AT198" s="104"/>
      <c r="AU198" s="104"/>
      <c r="AV198" s="104"/>
      <c r="AW198" s="104"/>
      <c r="AX198" s="104"/>
      <c r="AY198" s="104"/>
      <c r="AZ198" s="104"/>
    </row>
    <row r="199" spans="1:52">
      <c r="A199" s="104"/>
      <c r="B199" s="104"/>
      <c r="C199" s="104"/>
      <c r="D199" s="104"/>
      <c r="E199" s="104"/>
      <c r="F199" s="104"/>
      <c r="G199" s="104"/>
      <c r="H199" s="104"/>
      <c r="I199" s="104"/>
      <c r="J199" s="104"/>
      <c r="K199" s="104"/>
      <c r="L199" s="104"/>
      <c r="M199" s="104"/>
      <c r="N199" s="104"/>
      <c r="O199" s="104"/>
      <c r="P199" s="104"/>
      <c r="Q199" s="104"/>
      <c r="R199" s="104"/>
      <c r="S199" s="104"/>
      <c r="T199" s="104"/>
      <c r="U199" s="104"/>
      <c r="V199" s="104"/>
      <c r="W199" s="104"/>
      <c r="X199" s="104"/>
      <c r="Y199" s="104"/>
      <c r="Z199" s="104"/>
      <c r="AA199" s="104"/>
      <c r="AB199" s="104"/>
      <c r="AC199" s="104"/>
      <c r="AD199" s="104"/>
      <c r="AE199" s="104"/>
      <c r="AF199" s="104"/>
      <c r="AG199" s="104"/>
      <c r="AH199" s="104"/>
      <c r="AI199" s="104"/>
      <c r="AJ199" s="104"/>
      <c r="AK199" s="104"/>
      <c r="AL199" s="104"/>
      <c r="AM199" s="104"/>
      <c r="AN199" s="104"/>
      <c r="AO199" s="104"/>
      <c r="AP199" s="104"/>
      <c r="AQ199" s="104"/>
      <c r="AR199" s="104"/>
      <c r="AS199" s="104"/>
      <c r="AT199" s="104"/>
      <c r="AU199" s="104"/>
      <c r="AV199" s="104"/>
      <c r="AW199" s="104"/>
      <c r="AX199" s="104"/>
      <c r="AY199" s="104"/>
      <c r="AZ199" s="104"/>
    </row>
    <row r="200" spans="1:52">
      <c r="A200" s="104"/>
      <c r="B200" s="104"/>
      <c r="C200" s="104"/>
      <c r="D200" s="104"/>
      <c r="E200" s="104"/>
      <c r="F200" s="104"/>
      <c r="G200" s="104"/>
      <c r="H200" s="104"/>
      <c r="I200" s="104"/>
      <c r="J200" s="104"/>
      <c r="K200" s="104"/>
      <c r="L200" s="104"/>
      <c r="M200" s="104"/>
      <c r="N200" s="104"/>
      <c r="O200" s="104"/>
      <c r="P200" s="104"/>
      <c r="Q200" s="104"/>
      <c r="R200" s="104"/>
      <c r="S200" s="104"/>
      <c r="T200" s="104"/>
      <c r="U200" s="104"/>
      <c r="V200" s="104"/>
      <c r="W200" s="104"/>
      <c r="X200" s="104"/>
      <c r="Y200" s="104"/>
      <c r="Z200" s="104"/>
      <c r="AA200" s="104"/>
      <c r="AB200" s="104"/>
      <c r="AC200" s="104"/>
      <c r="AD200" s="104"/>
      <c r="AE200" s="104"/>
      <c r="AF200" s="104"/>
      <c r="AG200" s="104"/>
      <c r="AH200" s="104"/>
      <c r="AI200" s="104"/>
      <c r="AJ200" s="104"/>
      <c r="AK200" s="104"/>
      <c r="AL200" s="104"/>
      <c r="AM200" s="104"/>
      <c r="AN200" s="104"/>
      <c r="AO200" s="104"/>
      <c r="AP200" s="104"/>
      <c r="AQ200" s="104"/>
      <c r="AR200" s="104"/>
      <c r="AS200" s="104"/>
      <c r="AT200" s="104"/>
      <c r="AU200" s="104"/>
      <c r="AV200" s="104"/>
      <c r="AW200" s="104"/>
      <c r="AX200" s="104"/>
      <c r="AY200" s="104"/>
      <c r="AZ200" s="104"/>
    </row>
  </sheetData>
  <sheetProtection algorithmName="SHA-512" hashValue="kMbAr1RiGs9fSB05M3ydNE4jGGI5fzernbadYNgjHKsviYyYIZ1YU3Vc/XFpwK0GFInsUdCTY6wCqEFg9L4Q4g==" saltValue="liXJ2YTq1dBWBJlJm6A68g==" spinCount="100000" sheet="1" objects="1" scenarios="1"/>
  <mergeCells count="40">
    <mergeCell ref="E55:R55"/>
    <mergeCell ref="E56:R56"/>
    <mergeCell ref="E57:R57"/>
    <mergeCell ref="E58:R58"/>
    <mergeCell ref="E59:R59"/>
    <mergeCell ref="C59:D59"/>
    <mergeCell ref="C55:D55"/>
    <mergeCell ref="C56:D56"/>
    <mergeCell ref="C57:D57"/>
    <mergeCell ref="C58:D58"/>
    <mergeCell ref="C52:D52"/>
    <mergeCell ref="C53:D53"/>
    <mergeCell ref="C54:D54"/>
    <mergeCell ref="E52:R52"/>
    <mergeCell ref="E53:R53"/>
    <mergeCell ref="E54:R54"/>
    <mergeCell ref="C51:R51"/>
    <mergeCell ref="C28:R28"/>
    <mergeCell ref="C29:R29"/>
    <mergeCell ref="C30:R30"/>
    <mergeCell ref="C35:O35"/>
    <mergeCell ref="C36:R36"/>
    <mergeCell ref="C37:R37"/>
    <mergeCell ref="C38:R38"/>
    <mergeCell ref="C42:Q43"/>
    <mergeCell ref="C44:R44"/>
    <mergeCell ref="C45:R45"/>
    <mergeCell ref="C46:R46"/>
    <mergeCell ref="C26:O26"/>
    <mergeCell ref="B2:R2"/>
    <mergeCell ref="C3:M3"/>
    <mergeCell ref="C6:R6"/>
    <mergeCell ref="C7:R7"/>
    <mergeCell ref="C8:I8"/>
    <mergeCell ref="C9:I9"/>
    <mergeCell ref="C10:I10"/>
    <mergeCell ref="C11:I11"/>
    <mergeCell ref="C12:I12"/>
    <mergeCell ref="C19:Q20"/>
    <mergeCell ref="C21:R21"/>
  </mergeCells>
  <dataValidations count="1">
    <dataValidation type="custom" allowBlank="1" showInputMessage="1" showErrorMessage="1" sqref="R42:R43 M30:R32 M14:R18 R19:R20 M24:R28" xr:uid="{20D30945-3837-4267-9F87-0C615DDF5616}">
      <formula1>"&lt;0&gt;0"</formula1>
    </dataValidation>
  </dataValidations>
  <hyperlinks>
    <hyperlink ref="C8:I8" location="Guidance!A32" display="Guidance!A32" xr:uid="{51F4D1E8-48D6-4CFA-94AA-1DF6BDE23DDE}"/>
    <hyperlink ref="C9:I9" location="Guidance!A41" display="Guidance!A41" xr:uid="{28E35EF5-BF5F-4275-B848-14CA526F724C}"/>
    <hyperlink ref="C10:I10" location="Guidance!A51" display="Guidance!A51" xr:uid="{38688528-3C95-48C1-BF13-B6DBDA474EFC}"/>
    <hyperlink ref="C11:I11" location="Guidance!A70" display="Guidance!A70" xr:uid="{9526F951-1C0C-4D76-93AF-9E29AFFB022C}"/>
    <hyperlink ref="C12" location="Guidance!C166" display="Guidance!C166" xr:uid="{003C6271-920E-452C-96FF-8CD283865F96}"/>
    <hyperlink ref="C12:I12" location="Guidance!A184" display="Guidance!A184" xr:uid="{8583A5B2-249B-4084-959B-820C1C6F1FF1}"/>
  </hyperlinks>
  <pageMargins left="0.70866141732283472" right="0.70866141732283472" top="0.74803149606299213" bottom="0.74803149606299213" header="0.31496062992125984" footer="0.31496062992125984"/>
  <pageSetup paperSize="9" scale="37"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50A72-5C81-4FA8-87D5-0E492DBF803F}">
  <sheetPr>
    <tabColor rgb="FFAE5B80"/>
    <pageSetUpPr fitToPage="1"/>
  </sheetPr>
  <dimension ref="A1:CB313"/>
  <sheetViews>
    <sheetView showGridLines="0" topLeftCell="A6" zoomScale="85" zoomScaleNormal="85" zoomScaleSheetLayoutView="55" workbookViewId="0">
      <pane xSplit="3" topLeftCell="D1" activePane="topRight" state="frozen"/>
      <selection pane="topRight" activeCell="J12" sqref="J12"/>
    </sheetView>
  </sheetViews>
  <sheetFormatPr defaultColWidth="9.42578125" defaultRowHeight="14.45" outlineLevelRow="1"/>
  <cols>
    <col min="1" max="2" width="2.85546875" style="40" customWidth="1"/>
    <col min="3" max="4" width="27.42578125" style="40" customWidth="1"/>
    <col min="5" max="5" width="35.42578125" style="40" customWidth="1"/>
    <col min="6" max="6" width="21.140625" style="40" customWidth="1"/>
    <col min="7" max="8" width="18.85546875" style="40" customWidth="1"/>
    <col min="9" max="10" width="24.42578125" style="40" customWidth="1"/>
    <col min="11" max="11" width="2.140625" style="40" customWidth="1"/>
    <col min="12" max="13" width="24.42578125" style="40" customWidth="1"/>
    <col min="14" max="27" width="18.42578125" style="40" customWidth="1"/>
    <col min="28" max="28" width="60.42578125" style="40" customWidth="1"/>
    <col min="29" max="29" width="3.42578125" style="40" customWidth="1"/>
    <col min="30" max="31" width="24.42578125" style="40" customWidth="1"/>
    <col min="32" max="32" width="18.42578125" style="40" customWidth="1"/>
    <col min="33" max="35" width="18.42578125" customWidth="1"/>
    <col min="36" max="40" width="18.42578125" style="40" customWidth="1"/>
    <col min="41" max="43" width="18.42578125" customWidth="1"/>
    <col min="44" max="45" width="24.42578125" customWidth="1"/>
    <col min="46" max="47" width="18.42578125" customWidth="1"/>
    <col min="48" max="48" width="60.42578125" customWidth="1"/>
    <col min="49" max="49" width="2.42578125" customWidth="1"/>
    <col min="50" max="59" width="12.85546875" customWidth="1"/>
    <col min="60" max="60" width="11.42578125" customWidth="1"/>
    <col min="61" max="72" width="9.42578125" style="40" customWidth="1"/>
    <col min="73" max="84" width="9.42578125" style="40"/>
    <col min="85" max="85" width="9.42578125" style="40" customWidth="1"/>
    <col min="86" max="16384" width="9.42578125" style="40"/>
  </cols>
  <sheetData>
    <row r="1" spans="1:80">
      <c r="A1" s="67"/>
      <c r="B1" s="67"/>
      <c r="C1" s="67"/>
      <c r="D1" s="67"/>
      <c r="E1" s="67"/>
      <c r="F1" s="67"/>
      <c r="G1" s="67"/>
      <c r="H1" s="67"/>
      <c r="I1" s="67"/>
      <c r="J1" s="67"/>
      <c r="K1" s="67"/>
      <c r="L1" s="67"/>
      <c r="M1" s="67"/>
      <c r="N1" s="67"/>
      <c r="O1" s="67"/>
      <c r="P1" s="67"/>
      <c r="Q1" s="67"/>
      <c r="R1" s="67"/>
      <c r="S1" s="67"/>
      <c r="T1" s="67"/>
      <c r="U1" s="67"/>
      <c r="V1" s="67"/>
      <c r="W1" s="67"/>
      <c r="X1" s="67"/>
      <c r="Y1" s="67"/>
      <c r="Z1" s="67"/>
      <c r="AA1" s="67"/>
      <c r="AB1" s="67"/>
      <c r="AC1" s="67"/>
      <c r="AD1" s="67"/>
      <c r="AE1" s="67"/>
      <c r="AF1" s="67"/>
      <c r="AG1" s="39"/>
      <c r="AH1" s="39"/>
      <c r="AI1" s="39"/>
      <c r="AJ1" s="67"/>
      <c r="AK1" s="67"/>
      <c r="AL1" s="67"/>
      <c r="AM1" s="67"/>
      <c r="AN1" s="67"/>
      <c r="AO1" s="39"/>
      <c r="AP1" s="39"/>
      <c r="AQ1" s="39"/>
      <c r="AR1" s="39"/>
      <c r="AS1" s="39"/>
      <c r="AT1" s="39"/>
      <c r="AU1" s="39"/>
      <c r="AV1" s="39"/>
      <c r="AW1" s="39"/>
      <c r="AX1" s="39"/>
      <c r="AY1" s="39"/>
      <c r="AZ1" s="39"/>
      <c r="BA1" s="39"/>
      <c r="BB1" s="39"/>
      <c r="BC1" s="39"/>
      <c r="BD1" s="39"/>
      <c r="BE1" s="39"/>
      <c r="BF1" s="39"/>
      <c r="BG1" s="39"/>
      <c r="BH1" s="39"/>
      <c r="BI1" s="67"/>
      <c r="BJ1" s="67"/>
      <c r="BK1" s="67"/>
      <c r="BL1" s="67"/>
      <c r="BM1" s="67"/>
      <c r="BN1" s="67"/>
      <c r="BO1" s="67"/>
      <c r="BP1" s="67"/>
      <c r="BQ1" s="67"/>
      <c r="BR1" s="67"/>
      <c r="BS1" s="67"/>
      <c r="BT1" s="67"/>
      <c r="BU1" s="67"/>
      <c r="BV1" s="67"/>
      <c r="BW1" s="67"/>
      <c r="BX1" s="67"/>
      <c r="BY1" s="67"/>
      <c r="BZ1" s="67"/>
      <c r="CA1" s="67"/>
      <c r="CB1" s="67"/>
    </row>
    <row r="2" spans="1:80">
      <c r="A2" s="67"/>
      <c r="AX2" s="39"/>
      <c r="AY2" s="39"/>
      <c r="AZ2" s="39"/>
      <c r="BA2" s="39"/>
      <c r="BB2" s="39"/>
      <c r="BC2" s="39"/>
      <c r="BD2" s="39"/>
      <c r="BE2" s="39"/>
      <c r="BF2" s="39"/>
      <c r="BG2" s="39"/>
      <c r="BH2" s="39"/>
      <c r="BI2" s="67"/>
      <c r="BJ2" s="67"/>
      <c r="BK2" s="67"/>
      <c r="BL2" s="67"/>
      <c r="BM2" s="67"/>
      <c r="BN2" s="67"/>
      <c r="BO2" s="67"/>
      <c r="BP2" s="67"/>
      <c r="BQ2" s="67"/>
      <c r="BR2" s="67"/>
      <c r="BS2" s="67"/>
      <c r="BT2" s="67"/>
      <c r="BU2" s="67"/>
      <c r="BV2" s="67"/>
      <c r="BW2" s="67"/>
      <c r="BX2" s="67"/>
      <c r="BY2" s="67"/>
      <c r="BZ2" s="67"/>
      <c r="CA2" s="67"/>
      <c r="CB2" s="67"/>
    </row>
    <row r="3" spans="1:80" ht="33.6" customHeight="1">
      <c r="A3" s="67"/>
      <c r="C3" s="274" t="s">
        <v>35</v>
      </c>
      <c r="D3" s="274"/>
      <c r="E3" s="274"/>
      <c r="F3" s="274"/>
      <c r="G3" s="274"/>
      <c r="H3" s="274"/>
      <c r="I3" s="274"/>
      <c r="J3" s="274"/>
      <c r="K3" s="274"/>
      <c r="L3" s="274"/>
      <c r="M3" s="274"/>
      <c r="N3" s="274"/>
      <c r="O3" s="274"/>
      <c r="P3" s="80"/>
      <c r="Q3" s="80"/>
      <c r="R3" s="46"/>
      <c r="S3" s="46"/>
      <c r="T3" s="2"/>
      <c r="U3" s="2"/>
      <c r="V3" s="2"/>
      <c r="W3" s="47"/>
      <c r="X3" s="48"/>
      <c r="Y3" s="41"/>
      <c r="Z3" s="41"/>
      <c r="AA3" s="41"/>
      <c r="AB3" s="41"/>
      <c r="AC3" s="48"/>
      <c r="AD3" s="48"/>
      <c r="AE3" s="42"/>
      <c r="AF3" s="41"/>
      <c r="AJ3" s="41"/>
      <c r="AK3" s="48"/>
      <c r="AL3" s="48"/>
      <c r="AM3" s="42"/>
      <c r="AN3" s="41"/>
      <c r="AX3" s="39"/>
      <c r="AY3" s="39"/>
      <c r="AZ3" s="39"/>
      <c r="BA3" s="39"/>
      <c r="BB3" s="39"/>
      <c r="BC3" s="39"/>
      <c r="BD3" s="39"/>
      <c r="BE3" s="39"/>
      <c r="BF3" s="39"/>
      <c r="BG3" s="39"/>
      <c r="BH3" s="39"/>
      <c r="BI3" s="67"/>
      <c r="BJ3" s="67"/>
      <c r="BK3" s="67"/>
      <c r="BL3" s="67"/>
      <c r="BM3" s="67"/>
      <c r="BN3" s="67"/>
      <c r="BO3" s="67"/>
      <c r="BP3" s="67"/>
      <c r="BQ3" s="67"/>
      <c r="BR3" s="67"/>
      <c r="BS3" s="67"/>
      <c r="BT3" s="67"/>
      <c r="BU3" s="67"/>
      <c r="BV3" s="67"/>
      <c r="BW3" s="67"/>
      <c r="BX3" s="67"/>
      <c r="BY3" s="67"/>
      <c r="BZ3" s="67"/>
      <c r="CA3" s="67"/>
      <c r="CB3" s="67"/>
    </row>
    <row r="4" spans="1:80" ht="9" customHeight="1">
      <c r="A4" s="67"/>
      <c r="C4" s="263" t="s">
        <v>36</v>
      </c>
      <c r="D4" s="3"/>
      <c r="E4" s="3"/>
      <c r="F4" s="3"/>
      <c r="G4" s="3"/>
      <c r="H4" s="3"/>
      <c r="I4" s="3"/>
      <c r="J4" s="3"/>
      <c r="K4" s="3"/>
      <c r="L4" s="3"/>
      <c r="M4" s="3"/>
      <c r="N4" s="3"/>
      <c r="O4" s="3"/>
      <c r="P4" s="3"/>
      <c r="Q4" s="3"/>
      <c r="R4" s="46"/>
      <c r="S4" s="3"/>
      <c r="T4" s="3"/>
      <c r="U4" s="3"/>
      <c r="V4" s="2"/>
      <c r="W4" s="47"/>
      <c r="X4" s="3"/>
      <c r="Y4" s="41"/>
      <c r="Z4" s="41"/>
      <c r="AA4" s="41"/>
      <c r="AB4" s="41"/>
      <c r="AC4" s="48"/>
      <c r="AD4" s="48"/>
      <c r="AE4" s="42"/>
      <c r="AF4" s="41"/>
      <c r="AJ4" s="41"/>
      <c r="AK4" s="48"/>
      <c r="AL4" s="48"/>
      <c r="AM4" s="42"/>
      <c r="AN4" s="41"/>
      <c r="AX4" s="39"/>
      <c r="AY4" s="39"/>
      <c r="AZ4" s="39"/>
      <c r="BA4" s="39"/>
      <c r="BB4" s="39"/>
      <c r="BC4" s="39"/>
      <c r="BD4" s="39"/>
      <c r="BE4" s="39"/>
      <c r="BF4" s="39"/>
      <c r="BG4" s="39"/>
      <c r="BH4" s="39"/>
      <c r="BI4" s="67"/>
      <c r="BJ4" s="67"/>
      <c r="BK4" s="67"/>
      <c r="BL4" s="67"/>
      <c r="BM4" s="67"/>
      <c r="BN4" s="67"/>
      <c r="BO4" s="67"/>
      <c r="BP4" s="67"/>
      <c r="BQ4" s="67"/>
      <c r="BR4" s="67"/>
      <c r="BS4" s="67"/>
      <c r="BT4" s="67"/>
      <c r="BU4" s="67"/>
      <c r="BV4" s="67"/>
      <c r="BW4" s="67"/>
      <c r="BX4" s="67"/>
      <c r="BY4" s="67"/>
      <c r="BZ4" s="67"/>
      <c r="CA4" s="67"/>
      <c r="CB4" s="67"/>
    </row>
    <row r="5" spans="1:80" ht="6.6" customHeight="1">
      <c r="A5" s="67"/>
      <c r="C5" s="263"/>
      <c r="D5" s="49"/>
      <c r="E5" s="43"/>
      <c r="F5" s="43"/>
      <c r="G5" s="43"/>
      <c r="H5" s="43"/>
      <c r="I5" s="43"/>
      <c r="J5" s="43"/>
      <c r="K5" s="43"/>
      <c r="L5" s="44"/>
      <c r="M5" s="45"/>
      <c r="N5" s="45"/>
      <c r="O5" s="45"/>
      <c r="P5" s="45"/>
      <c r="Q5" s="46"/>
      <c r="R5" s="46"/>
      <c r="S5" s="46"/>
      <c r="T5" s="2"/>
      <c r="U5" s="2"/>
      <c r="V5" s="2"/>
      <c r="W5" s="47"/>
      <c r="X5" s="47"/>
      <c r="Y5" s="41"/>
      <c r="Z5" s="41"/>
      <c r="AA5" s="41"/>
      <c r="AB5" s="41"/>
      <c r="AC5" s="48"/>
      <c r="AD5" s="48"/>
      <c r="AE5" s="42"/>
      <c r="AF5" s="41"/>
      <c r="AJ5" s="41"/>
      <c r="AK5" s="48"/>
      <c r="AL5" s="48"/>
      <c r="AM5" s="42"/>
      <c r="AN5" s="41"/>
      <c r="AX5" s="39"/>
      <c r="AY5" s="39"/>
      <c r="AZ5" s="39"/>
      <c r="BA5" s="39"/>
      <c r="BB5" s="39"/>
      <c r="BC5" s="39"/>
      <c r="BD5" s="39"/>
      <c r="BE5" s="39"/>
      <c r="BF5" s="39"/>
      <c r="BG5" s="39"/>
      <c r="BH5" s="39"/>
      <c r="BI5" s="67"/>
      <c r="BJ5" s="67"/>
      <c r="BK5" s="67"/>
      <c r="BL5" s="67"/>
      <c r="BM5" s="67"/>
      <c r="BN5" s="67"/>
      <c r="BO5" s="67"/>
      <c r="BP5" s="67"/>
      <c r="BQ5" s="67"/>
      <c r="BR5" s="67"/>
      <c r="BS5" s="67"/>
      <c r="BT5" s="67"/>
      <c r="BU5" s="67"/>
      <c r="BV5" s="67"/>
      <c r="BW5" s="67"/>
      <c r="BX5" s="67"/>
      <c r="BY5" s="67"/>
      <c r="BZ5" s="67"/>
      <c r="CA5" s="67"/>
      <c r="CB5" s="67"/>
    </row>
    <row r="6" spans="1:80" ht="43.35" customHeight="1">
      <c r="A6" s="67"/>
      <c r="C6" s="263"/>
      <c r="D6" s="228" t="s">
        <v>37</v>
      </c>
      <c r="E6" s="228"/>
      <c r="F6" s="228"/>
      <c r="G6" s="228"/>
      <c r="H6" s="228"/>
      <c r="I6" s="228"/>
      <c r="J6" s="228"/>
      <c r="K6" s="228"/>
      <c r="L6" s="228"/>
      <c r="M6" s="238" t="s">
        <v>38</v>
      </c>
      <c r="N6" s="201"/>
      <c r="O6" s="201"/>
      <c r="P6" s="201"/>
      <c r="Q6" s="201"/>
      <c r="R6" s="201"/>
      <c r="S6" s="201"/>
      <c r="T6" s="201"/>
      <c r="U6" s="201"/>
      <c r="V6" s="201"/>
      <c r="W6" s="201"/>
      <c r="X6" s="201"/>
      <c r="Y6" s="201"/>
      <c r="Z6" s="47"/>
      <c r="AA6" s="47"/>
      <c r="AB6" s="47"/>
      <c r="AC6" s="47"/>
      <c r="AD6" s="47"/>
      <c r="AE6" s="47"/>
      <c r="AF6" s="41"/>
      <c r="AJ6" s="47"/>
      <c r="AK6" s="47"/>
      <c r="AL6" s="47"/>
      <c r="AM6" s="47"/>
      <c r="AN6" s="41"/>
      <c r="AX6" s="39"/>
      <c r="AY6" s="39"/>
      <c r="AZ6" s="39"/>
      <c r="BA6" s="39"/>
      <c r="BB6" s="39"/>
      <c r="BC6" s="39"/>
      <c r="BD6" s="39"/>
      <c r="BE6" s="39"/>
      <c r="BF6" s="39"/>
      <c r="BG6" s="39"/>
      <c r="BH6" s="39"/>
      <c r="BI6" s="67"/>
      <c r="BJ6" s="67"/>
      <c r="BK6" s="67"/>
      <c r="BL6" s="67"/>
      <c r="BM6" s="67"/>
      <c r="BN6" s="67"/>
      <c r="BO6" s="67"/>
      <c r="BP6" s="67"/>
      <c r="BQ6" s="67"/>
      <c r="BR6" s="67"/>
      <c r="BS6" s="67"/>
      <c r="BT6" s="67"/>
      <c r="BU6" s="67"/>
      <c r="BV6" s="67"/>
      <c r="BW6" s="67"/>
      <c r="BX6" s="67"/>
      <c r="BY6" s="67"/>
      <c r="BZ6" s="67"/>
      <c r="CA6" s="67"/>
      <c r="CB6" s="67"/>
    </row>
    <row r="7" spans="1:80" ht="10.35" customHeight="1">
      <c r="A7" s="67"/>
      <c r="C7" s="50"/>
      <c r="D7" s="50"/>
      <c r="E7" s="50"/>
      <c r="F7" s="50"/>
      <c r="G7" s="51"/>
      <c r="H7" s="51"/>
      <c r="I7" s="51"/>
      <c r="J7" s="51"/>
      <c r="K7" s="50"/>
      <c r="L7" s="50"/>
      <c r="M7" s="51"/>
      <c r="N7" s="50"/>
      <c r="O7" s="50"/>
      <c r="P7" s="50"/>
      <c r="Q7" s="51"/>
      <c r="R7" s="50"/>
      <c r="S7" s="50"/>
      <c r="T7" s="51"/>
      <c r="U7" s="51"/>
      <c r="V7" s="50"/>
      <c r="W7" s="50"/>
      <c r="X7" s="50"/>
      <c r="Y7" s="50"/>
      <c r="Z7" s="50"/>
      <c r="AA7" s="50"/>
      <c r="AB7" s="50"/>
      <c r="AC7" s="51"/>
      <c r="AD7" s="50"/>
      <c r="AE7" s="50"/>
      <c r="AF7" s="50"/>
      <c r="AG7" s="50"/>
      <c r="AH7" s="50"/>
      <c r="AI7" s="50"/>
      <c r="AJ7" s="50"/>
      <c r="AK7" s="51"/>
      <c r="AL7" s="50"/>
      <c r="AM7" s="50"/>
      <c r="AN7" s="50"/>
      <c r="AO7" s="50"/>
      <c r="AP7" s="50"/>
      <c r="AQ7" s="50"/>
      <c r="AR7" s="50"/>
      <c r="AS7" s="50"/>
      <c r="AT7" s="50"/>
      <c r="AU7" s="50"/>
      <c r="AV7" s="50"/>
      <c r="AX7" s="39"/>
      <c r="AY7" s="39"/>
      <c r="AZ7" s="39"/>
      <c r="BA7" s="39"/>
      <c r="BB7" s="39"/>
      <c r="BC7" s="39"/>
      <c r="BD7" s="39"/>
      <c r="BE7" s="39"/>
      <c r="BF7" s="39"/>
      <c r="BG7" s="39"/>
      <c r="BH7" s="39"/>
      <c r="BI7" s="67"/>
      <c r="BJ7" s="67"/>
      <c r="BK7" s="67"/>
      <c r="BL7" s="67"/>
      <c r="BM7" s="67"/>
      <c r="BN7" s="67"/>
      <c r="BO7" s="67"/>
      <c r="BP7" s="67"/>
      <c r="BQ7" s="67"/>
      <c r="BR7" s="67"/>
      <c r="BS7" s="67"/>
      <c r="BT7" s="67"/>
      <c r="BU7" s="67"/>
      <c r="BV7" s="67"/>
      <c r="BW7" s="67"/>
      <c r="BX7" s="67"/>
      <c r="BY7" s="67"/>
      <c r="BZ7" s="67"/>
      <c r="CA7" s="67"/>
      <c r="CB7" s="67"/>
    </row>
    <row r="8" spans="1:80" ht="39.6" customHeight="1">
      <c r="A8" s="67"/>
      <c r="C8" s="260" t="s">
        <v>39</v>
      </c>
      <c r="D8" s="260"/>
      <c r="E8" s="260"/>
      <c r="F8" s="260"/>
      <c r="G8" s="260"/>
      <c r="H8" s="260"/>
      <c r="I8" s="260"/>
      <c r="J8" s="206"/>
      <c r="K8" s="206"/>
      <c r="L8" s="206"/>
      <c r="M8" s="206"/>
      <c r="N8" s="206"/>
      <c r="O8" s="206"/>
      <c r="P8" s="206"/>
      <c r="Q8" s="206"/>
      <c r="R8" s="206"/>
      <c r="S8" s="206"/>
      <c r="T8" s="2"/>
      <c r="U8" s="2"/>
      <c r="V8" s="2"/>
      <c r="W8" s="47"/>
      <c r="X8" s="48"/>
      <c r="Y8"/>
      <c r="Z8"/>
      <c r="AA8"/>
      <c r="AB8"/>
      <c r="AC8"/>
      <c r="AD8"/>
      <c r="AE8"/>
      <c r="AF8" s="41"/>
      <c r="AJ8"/>
      <c r="AK8"/>
      <c r="AL8"/>
      <c r="AM8"/>
      <c r="AN8" s="41"/>
      <c r="AX8" s="39"/>
      <c r="AY8" s="39"/>
      <c r="AZ8" s="39"/>
      <c r="BA8" s="39"/>
      <c r="BB8" s="39"/>
      <c r="BC8" s="39"/>
      <c r="BD8" s="39"/>
      <c r="BE8" s="39"/>
      <c r="BF8" s="39"/>
      <c r="BG8" s="39"/>
      <c r="BH8" s="39"/>
      <c r="BI8" s="67"/>
      <c r="BJ8" s="67"/>
      <c r="BK8" s="67"/>
      <c r="BL8" s="67"/>
      <c r="BM8" s="67"/>
      <c r="BN8" s="67"/>
      <c r="BO8" s="67"/>
      <c r="BP8" s="67"/>
      <c r="BQ8" s="67"/>
      <c r="BR8" s="67"/>
      <c r="BS8" s="67"/>
      <c r="BT8" s="67"/>
      <c r="BU8" s="67"/>
      <c r="BV8" s="67"/>
      <c r="BW8" s="67"/>
      <c r="BX8" s="67"/>
      <c r="BY8" s="67"/>
      <c r="BZ8" s="67"/>
      <c r="CA8" s="67"/>
      <c r="CB8" s="67"/>
    </row>
    <row r="9" spans="1:80" ht="14.85" customHeight="1">
      <c r="A9" s="67"/>
      <c r="C9" s="41"/>
      <c r="D9" s="42"/>
      <c r="E9" s="4"/>
      <c r="F9" s="4"/>
      <c r="G9" s="4"/>
      <c r="H9" s="4"/>
      <c r="I9" s="4"/>
      <c r="J9" s="4"/>
      <c r="K9" s="4"/>
      <c r="L9" s="4"/>
      <c r="M9" s="4"/>
      <c r="N9" s="4"/>
      <c r="O9" s="4"/>
      <c r="P9"/>
      <c r="Q9" s="46"/>
      <c r="R9" s="46"/>
      <c r="S9" s="46"/>
      <c r="T9" s="6"/>
      <c r="U9" s="6"/>
      <c r="V9" s="47"/>
      <c r="W9" s="47"/>
      <c r="X9"/>
      <c r="Y9"/>
      <c r="Z9"/>
      <c r="AA9"/>
      <c r="AB9"/>
      <c r="AC9"/>
      <c r="AD9"/>
      <c r="AE9"/>
      <c r="AF9" s="41"/>
      <c r="AJ9"/>
      <c r="AK9"/>
      <c r="AL9"/>
      <c r="AM9"/>
      <c r="AN9" s="41"/>
      <c r="AX9" s="39"/>
      <c r="AY9" s="39"/>
      <c r="AZ9" s="39"/>
      <c r="BA9" s="39"/>
      <c r="BB9" s="39"/>
      <c r="BC9" s="39"/>
      <c r="BD9" s="39"/>
      <c r="BE9" s="39"/>
      <c r="BF9" s="39"/>
      <c r="BG9" s="39"/>
      <c r="BH9" s="39"/>
      <c r="BI9" s="67"/>
      <c r="BJ9" s="67"/>
      <c r="BK9" s="67"/>
      <c r="BL9" s="67"/>
      <c r="BM9" s="67"/>
      <c r="BN9" s="67"/>
      <c r="BO9" s="67"/>
      <c r="BP9" s="67"/>
      <c r="BQ9" s="67"/>
      <c r="BR9" s="67"/>
      <c r="BS9" s="67"/>
      <c r="BT9" s="67"/>
      <c r="BU9" s="67"/>
      <c r="BV9" s="67"/>
      <c r="BW9" s="67"/>
      <c r="BX9" s="67"/>
      <c r="BY9" s="67"/>
      <c r="BZ9" s="67"/>
      <c r="CA9" s="67"/>
      <c r="CB9" s="67"/>
    </row>
    <row r="10" spans="1:80" ht="45.6" customHeight="1">
      <c r="A10" s="67"/>
      <c r="C10" s="88" t="s">
        <v>40</v>
      </c>
      <c r="D10" s="275" t="s">
        <v>41</v>
      </c>
      <c r="E10" s="276"/>
      <c r="F10" s="77" t="s">
        <v>42</v>
      </c>
      <c r="G10" s="77" t="s">
        <v>43</v>
      </c>
      <c r="H10" s="77" t="s">
        <v>44</v>
      </c>
      <c r="I10" s="77" t="s">
        <v>45</v>
      </c>
      <c r="J10" s="160"/>
      <c r="K10" s="52"/>
      <c r="L10" s="283" t="s">
        <v>46</v>
      </c>
      <c r="M10" s="284"/>
      <c r="N10" s="285"/>
      <c r="O10" s="264" t="s">
        <v>47</v>
      </c>
      <c r="P10" s="265"/>
      <c r="S10" s="77" t="s">
        <v>48</v>
      </c>
      <c r="T10" s="77" t="s">
        <v>49</v>
      </c>
      <c r="U10"/>
      <c r="X10"/>
      <c r="Y10"/>
      <c r="Z10"/>
      <c r="AA10"/>
      <c r="AB10"/>
      <c r="AC10"/>
      <c r="AD10"/>
      <c r="AE10"/>
      <c r="AF10" s="52"/>
      <c r="AJ10"/>
      <c r="AK10"/>
      <c r="AL10"/>
      <c r="AM10"/>
      <c r="AN10"/>
      <c r="AX10" s="39"/>
      <c r="AY10" s="39"/>
      <c r="AZ10" s="39"/>
      <c r="BA10" s="39"/>
      <c r="BB10" s="39"/>
      <c r="BC10" s="39"/>
      <c r="BD10" s="39"/>
      <c r="BE10" s="39"/>
      <c r="BF10" s="39"/>
      <c r="BG10" s="39"/>
      <c r="BH10" s="39"/>
      <c r="BI10" s="67"/>
      <c r="BJ10" s="67"/>
      <c r="BK10" s="67"/>
      <c r="BL10" s="67"/>
      <c r="BM10" s="67"/>
      <c r="BN10" s="67"/>
      <c r="BO10" s="67"/>
      <c r="BP10" s="67"/>
      <c r="BQ10" s="67"/>
      <c r="BR10" s="67"/>
      <c r="BS10" s="67"/>
      <c r="BT10" s="67"/>
      <c r="BU10" s="67"/>
      <c r="BV10" s="67"/>
      <c r="BW10" s="67"/>
      <c r="BX10" s="67"/>
      <c r="BY10" s="67"/>
      <c r="BZ10" s="67"/>
      <c r="CA10" s="67"/>
      <c r="CB10" s="67"/>
    </row>
    <row r="11" spans="1:80" ht="28.35" customHeight="1">
      <c r="A11" s="67"/>
      <c r="C11" s="278"/>
      <c r="D11" s="277"/>
      <c r="E11" s="277"/>
      <c r="F11" s="281"/>
      <c r="G11" s="261"/>
      <c r="H11" s="261"/>
      <c r="I11" s="261"/>
      <c r="J11" s="160"/>
      <c r="K11" s="53"/>
      <c r="L11" s="76" t="s">
        <v>50</v>
      </c>
      <c r="M11" s="279"/>
      <c r="N11" s="280"/>
      <c r="O11" s="266">
        <f>SUM(AS20:AS216)</f>
        <v>0</v>
      </c>
      <c r="P11" s="267"/>
      <c r="S11" s="282"/>
      <c r="T11" s="282"/>
      <c r="U11" s="86"/>
      <c r="V11" s="86"/>
      <c r="X11"/>
      <c r="Y11"/>
      <c r="Z11"/>
      <c r="AA11"/>
      <c r="AB11"/>
      <c r="AC11"/>
      <c r="AD11"/>
      <c r="AE11"/>
      <c r="AF11" s="53"/>
      <c r="AJ11"/>
      <c r="AK11"/>
      <c r="AL11"/>
      <c r="AM11"/>
      <c r="AN11"/>
      <c r="AX11" s="39"/>
      <c r="AY11" s="39"/>
      <c r="AZ11" s="39"/>
      <c r="BA11" s="39"/>
      <c r="BB11" s="39"/>
      <c r="BC11" s="39"/>
      <c r="BD11" s="39"/>
      <c r="BE11" s="39"/>
      <c r="BF11" s="39"/>
      <c r="BG11" s="39"/>
      <c r="BH11" s="39"/>
      <c r="BI11" s="67"/>
      <c r="BJ11" s="67"/>
      <c r="BK11" s="67"/>
      <c r="BL11" s="67"/>
      <c r="BM11" s="67"/>
      <c r="BN11" s="67"/>
      <c r="BO11" s="67"/>
      <c r="BP11" s="67"/>
      <c r="BQ11" s="67"/>
      <c r="BR11" s="67"/>
      <c r="BS11" s="67"/>
      <c r="BT11" s="67"/>
      <c r="BU11" s="67"/>
      <c r="BV11" s="67"/>
      <c r="BW11" s="67"/>
      <c r="BX11" s="67"/>
      <c r="BY11" s="67"/>
      <c r="BZ11" s="67"/>
      <c r="CA11" s="67"/>
      <c r="CB11" s="67"/>
    </row>
    <row r="12" spans="1:80" ht="28.35" customHeight="1">
      <c r="A12" s="67"/>
      <c r="C12" s="278"/>
      <c r="D12" s="277"/>
      <c r="E12" s="277"/>
      <c r="F12" s="281"/>
      <c r="G12" s="262"/>
      <c r="H12" s="262"/>
      <c r="I12" s="262"/>
      <c r="J12" s="160"/>
      <c r="K12" s="7"/>
      <c r="L12" s="76" t="s">
        <v>51</v>
      </c>
      <c r="M12" s="279"/>
      <c r="N12" s="280"/>
      <c r="O12" s="268"/>
      <c r="P12" s="269"/>
      <c r="S12" s="282"/>
      <c r="T12" s="282"/>
      <c r="U12" s="86"/>
      <c r="V12" s="86"/>
      <c r="X12"/>
      <c r="Y12"/>
      <c r="Z12"/>
      <c r="AA12"/>
      <c r="AB12"/>
      <c r="AC12"/>
      <c r="AD12"/>
      <c r="AE12"/>
      <c r="AF12" s="53"/>
      <c r="AJ12"/>
      <c r="AK12"/>
      <c r="AL12"/>
      <c r="AM12"/>
      <c r="AN12"/>
      <c r="AX12" s="39"/>
      <c r="AY12" s="39"/>
      <c r="AZ12" s="39"/>
      <c r="BA12" s="39"/>
      <c r="BB12" s="39"/>
      <c r="BC12" s="39"/>
      <c r="BD12" s="39"/>
      <c r="BE12" s="39"/>
      <c r="BF12" s="39"/>
      <c r="BG12" s="39"/>
      <c r="BH12" s="39"/>
      <c r="BI12" s="67"/>
      <c r="BJ12" s="67"/>
      <c r="BK12" s="67"/>
      <c r="BL12" s="67"/>
      <c r="BM12" s="67"/>
      <c r="BN12" s="67"/>
      <c r="BO12" s="67"/>
      <c r="BP12" s="67"/>
      <c r="BQ12" s="67"/>
      <c r="BR12" s="67"/>
      <c r="BS12" s="67"/>
      <c r="BT12" s="67"/>
      <c r="BU12" s="67"/>
      <c r="BV12" s="67"/>
      <c r="BW12" s="67"/>
      <c r="BX12" s="67"/>
      <c r="BY12" s="67"/>
      <c r="BZ12" s="67"/>
      <c r="CA12" s="67"/>
      <c r="CB12" s="67"/>
    </row>
    <row r="13" spans="1:80" ht="35.1" customHeight="1">
      <c r="A13" s="67"/>
      <c r="C13" s="273" t="s">
        <v>52</v>
      </c>
      <c r="D13" s="273"/>
      <c r="E13" s="273"/>
      <c r="F13" s="273"/>
      <c r="G13" s="273"/>
      <c r="H13" s="273"/>
      <c r="I13" s="273"/>
      <c r="J13" s="159"/>
      <c r="K13" s="53"/>
      <c r="L13" s="273" t="s">
        <v>53</v>
      </c>
      <c r="M13" s="273"/>
      <c r="N13" s="273"/>
      <c r="O13" s="273"/>
      <c r="P13" s="273"/>
      <c r="Q13" s="273"/>
      <c r="R13" s="273"/>
      <c r="S13" s="273"/>
      <c r="T13" s="273"/>
      <c r="U13" s="273"/>
      <c r="V13" s="273"/>
      <c r="W13" s="9"/>
      <c r="X13"/>
      <c r="Y13" s="8"/>
      <c r="Z13" s="8"/>
      <c r="AA13" s="8"/>
      <c r="AB13" s="8"/>
      <c r="AC13" s="8"/>
      <c r="AD13" s="10"/>
      <c r="AE13" s="11"/>
      <c r="AF13" s="53"/>
      <c r="AJ13" s="8"/>
      <c r="AK13" s="8"/>
      <c r="AL13" s="10"/>
      <c r="AM13" s="11"/>
      <c r="AN13" s="53"/>
      <c r="AX13" s="39"/>
      <c r="AY13" s="39"/>
      <c r="AZ13" s="39"/>
      <c r="BA13" s="39"/>
      <c r="BB13" s="39"/>
      <c r="BC13" s="39"/>
      <c r="BD13" s="39"/>
      <c r="BE13" s="39"/>
      <c r="BF13" s="39"/>
      <c r="BG13" s="39"/>
      <c r="BH13" s="39"/>
      <c r="BI13" s="67"/>
      <c r="BJ13" s="67"/>
      <c r="BK13" s="67"/>
      <c r="BL13" s="67"/>
      <c r="BM13" s="67"/>
      <c r="BN13" s="67"/>
      <c r="BO13" s="67"/>
      <c r="BP13" s="67"/>
      <c r="BQ13" s="67"/>
      <c r="BR13" s="67"/>
      <c r="BS13" s="67"/>
      <c r="BT13" s="67"/>
      <c r="BU13" s="67"/>
      <c r="BV13" s="67"/>
      <c r="BW13" s="67"/>
      <c r="BX13" s="67"/>
      <c r="BY13" s="67"/>
      <c r="BZ13" s="67"/>
      <c r="CA13" s="67"/>
      <c r="CB13" s="67"/>
    </row>
    <row r="14" spans="1:80" ht="21" customHeight="1">
      <c r="A14" s="67"/>
      <c r="C14" s="273"/>
      <c r="D14" s="273"/>
      <c r="E14" s="273"/>
      <c r="F14" s="273"/>
      <c r="G14" s="273"/>
      <c r="H14" s="273"/>
      <c r="I14" s="273"/>
      <c r="J14" s="159"/>
      <c r="K14" s="12"/>
      <c r="L14" s="273"/>
      <c r="M14" s="273"/>
      <c r="N14" s="273"/>
      <c r="O14" s="273"/>
      <c r="P14" s="273"/>
      <c r="Q14" s="273"/>
      <c r="R14" s="273"/>
      <c r="S14" s="273"/>
      <c r="T14" s="273"/>
      <c r="U14" s="273"/>
      <c r="V14" s="273"/>
      <c r="W14" s="13"/>
      <c r="X14" s="13"/>
      <c r="Y14" s="13"/>
      <c r="Z14" s="13"/>
      <c r="AA14" s="13"/>
      <c r="AB14" s="13"/>
      <c r="AC14" s="13"/>
      <c r="AD14" s="13"/>
      <c r="AE14" s="13"/>
      <c r="AF14" s="53"/>
      <c r="AJ14" s="13"/>
      <c r="AK14" s="13"/>
      <c r="AL14" s="13"/>
      <c r="AM14" s="13"/>
      <c r="AN14" s="53"/>
      <c r="AX14" s="39"/>
      <c r="AY14" s="39"/>
      <c r="AZ14" s="39"/>
      <c r="BA14" s="39"/>
      <c r="BB14" s="39"/>
      <c r="BC14" s="39"/>
      <c r="BD14" s="39"/>
      <c r="BE14" s="39"/>
      <c r="BF14" s="39"/>
      <c r="BG14" s="39"/>
      <c r="BH14" s="39"/>
      <c r="BI14" s="67"/>
      <c r="BJ14" s="67"/>
      <c r="BK14" s="67"/>
      <c r="BL14" s="67"/>
      <c r="BM14" s="67"/>
      <c r="BN14" s="67"/>
      <c r="BO14" s="67"/>
      <c r="BP14" s="67"/>
      <c r="BQ14" s="67"/>
      <c r="BR14" s="67"/>
      <c r="BS14" s="67"/>
      <c r="BT14" s="67"/>
      <c r="BU14" s="67"/>
      <c r="BV14" s="67"/>
      <c r="BW14" s="67"/>
      <c r="BX14" s="67"/>
      <c r="BY14" s="67"/>
      <c r="BZ14" s="67"/>
      <c r="CA14" s="67"/>
      <c r="CB14" s="67"/>
    </row>
    <row r="15" spans="1:80" ht="38.25" customHeight="1">
      <c r="A15" s="67"/>
      <c r="C15" s="273"/>
      <c r="D15" s="273"/>
      <c r="E15" s="273"/>
      <c r="F15" s="273"/>
      <c r="G15" s="273"/>
      <c r="H15" s="273"/>
      <c r="I15" s="273"/>
      <c r="J15" s="159"/>
      <c r="K15"/>
      <c r="L15" s="271" t="s">
        <v>54</v>
      </c>
      <c r="M15" s="272"/>
      <c r="N15" s="272"/>
      <c r="O15" s="272"/>
      <c r="P15" s="272"/>
      <c r="Q15" s="272"/>
      <c r="R15" s="272"/>
      <c r="S15" s="272"/>
      <c r="T15" s="272"/>
      <c r="U15" s="272"/>
      <c r="V15" s="272"/>
      <c r="W15" s="272"/>
      <c r="X15" s="272"/>
      <c r="Y15" s="272"/>
      <c r="Z15" s="272"/>
      <c r="AA15" s="272"/>
      <c r="AB15" s="272"/>
      <c r="AC15"/>
      <c r="AD15" s="271" t="s">
        <v>55</v>
      </c>
      <c r="AE15" s="272"/>
      <c r="AF15" s="272"/>
      <c r="AG15" s="272"/>
      <c r="AH15" s="272"/>
      <c r="AI15" s="272"/>
      <c r="AJ15" s="272"/>
      <c r="AK15" s="272"/>
      <c r="AL15" s="272"/>
      <c r="AM15" s="272"/>
      <c r="AN15" s="272"/>
      <c r="AO15" s="272"/>
      <c r="AP15" s="272"/>
      <c r="AQ15" s="272"/>
      <c r="AR15" s="272"/>
      <c r="AS15" s="272"/>
      <c r="AT15" s="272"/>
      <c r="AU15" s="272"/>
      <c r="AV15" s="272"/>
      <c r="AX15" s="39"/>
      <c r="AY15" s="39"/>
      <c r="AZ15" s="39"/>
      <c r="BA15" s="39"/>
      <c r="BB15" s="39"/>
      <c r="BC15" s="39"/>
      <c r="BD15" s="39"/>
      <c r="BE15" s="39"/>
      <c r="BF15" s="39"/>
      <c r="BG15" s="39"/>
      <c r="BH15" s="39"/>
      <c r="BI15" s="67"/>
      <c r="BJ15" s="67"/>
      <c r="BK15" s="67"/>
      <c r="BL15" s="67"/>
      <c r="BM15" s="67"/>
      <c r="BN15" s="67"/>
      <c r="BO15" s="67"/>
      <c r="BP15" s="67"/>
      <c r="BQ15" s="67"/>
      <c r="BR15" s="67"/>
      <c r="BS15" s="67"/>
      <c r="BT15" s="67"/>
      <c r="BU15" s="67"/>
      <c r="BV15" s="67"/>
      <c r="BW15" s="67"/>
      <c r="BX15" s="67"/>
      <c r="BY15" s="67"/>
      <c r="BZ15" s="67"/>
      <c r="CA15" s="67"/>
      <c r="CB15" s="67"/>
    </row>
    <row r="16" spans="1:80" ht="4.3499999999999996" customHeight="1">
      <c r="A16" s="67"/>
      <c r="C16" s="273"/>
      <c r="D16" s="273"/>
      <c r="E16" s="273"/>
      <c r="F16" s="273"/>
      <c r="G16" s="273"/>
      <c r="H16" s="273"/>
      <c r="I16" s="273"/>
      <c r="J16" s="159"/>
      <c r="K16"/>
      <c r="L16" s="271"/>
      <c r="M16" s="272"/>
      <c r="N16" s="272"/>
      <c r="O16" s="272"/>
      <c r="P16" s="272"/>
      <c r="Q16" s="272"/>
      <c r="R16" s="272"/>
      <c r="S16" s="272"/>
      <c r="T16" s="272"/>
      <c r="U16" s="272"/>
      <c r="V16" s="272"/>
      <c r="W16" s="272"/>
      <c r="X16" s="272"/>
      <c r="Y16" s="272"/>
      <c r="Z16" s="272"/>
      <c r="AA16" s="272"/>
      <c r="AB16" s="272"/>
      <c r="AC16"/>
      <c r="AD16" s="271"/>
      <c r="AE16" s="272"/>
      <c r="AF16" s="272"/>
      <c r="AG16" s="272"/>
      <c r="AH16" s="272"/>
      <c r="AI16" s="272"/>
      <c r="AJ16" s="272"/>
      <c r="AK16" s="272"/>
      <c r="AL16" s="272"/>
      <c r="AM16" s="272"/>
      <c r="AN16" s="272"/>
      <c r="AO16" s="272"/>
      <c r="AP16" s="272"/>
      <c r="AQ16" s="272"/>
      <c r="AR16" s="272"/>
      <c r="AS16" s="272"/>
      <c r="AT16" s="272"/>
      <c r="AU16" s="272"/>
      <c r="AV16" s="272"/>
      <c r="AX16" s="39"/>
      <c r="AY16" s="39"/>
      <c r="AZ16" s="39"/>
      <c r="BA16" s="39"/>
      <c r="BB16" s="39"/>
      <c r="BC16" s="39"/>
      <c r="BD16" s="39"/>
      <c r="BE16" s="39"/>
      <c r="BF16" s="39"/>
      <c r="BG16" s="39"/>
      <c r="BH16" s="39"/>
      <c r="BI16" s="67"/>
      <c r="BJ16" s="67"/>
      <c r="BK16" s="67"/>
      <c r="BL16" s="67"/>
      <c r="BM16" s="67"/>
      <c r="BN16" s="67"/>
      <c r="BO16" s="67"/>
      <c r="BP16" s="67"/>
      <c r="BQ16" s="67"/>
      <c r="BR16" s="67"/>
      <c r="BS16" s="67"/>
      <c r="BT16" s="67"/>
      <c r="BU16" s="67"/>
      <c r="BV16" s="67"/>
      <c r="BW16" s="67"/>
      <c r="BX16" s="67"/>
      <c r="BY16" s="67"/>
      <c r="BZ16" s="67"/>
      <c r="CA16" s="67"/>
      <c r="CB16" s="67"/>
    </row>
    <row r="17" spans="1:80" ht="46.35" customHeight="1">
      <c r="A17" s="67"/>
      <c r="C17" s="209" t="s">
        <v>56</v>
      </c>
      <c r="D17" s="209" t="s">
        <v>33</v>
      </c>
      <c r="E17" s="209" t="s">
        <v>57</v>
      </c>
      <c r="F17" s="209" t="s">
        <v>58</v>
      </c>
      <c r="G17" s="209" t="s">
        <v>59</v>
      </c>
      <c r="H17" s="210" t="s">
        <v>60</v>
      </c>
      <c r="I17" s="211" t="s">
        <v>61</v>
      </c>
      <c r="J17" s="227" t="s">
        <v>43</v>
      </c>
      <c r="K17"/>
      <c r="L17" s="209" t="s">
        <v>62</v>
      </c>
      <c r="M17" s="209" t="s">
        <v>63</v>
      </c>
      <c r="N17" s="209" t="s">
        <v>64</v>
      </c>
      <c r="O17" s="209" t="s">
        <v>65</v>
      </c>
      <c r="P17" s="209" t="s">
        <v>66</v>
      </c>
      <c r="Q17" s="209" t="s">
        <v>67</v>
      </c>
      <c r="R17" s="209" t="s">
        <v>68</v>
      </c>
      <c r="S17" s="209" t="s">
        <v>69</v>
      </c>
      <c r="T17" s="209" t="s">
        <v>70</v>
      </c>
      <c r="U17" s="209" t="s">
        <v>71</v>
      </c>
      <c r="V17" s="209" t="s">
        <v>72</v>
      </c>
      <c r="W17" s="209" t="s">
        <v>73</v>
      </c>
      <c r="X17" s="209" t="s">
        <v>74</v>
      </c>
      <c r="Y17" s="209" t="s">
        <v>75</v>
      </c>
      <c r="Z17" s="212" t="s">
        <v>76</v>
      </c>
      <c r="AA17" s="212" t="s">
        <v>77</v>
      </c>
      <c r="AB17" s="213" t="s">
        <v>78</v>
      </c>
      <c r="AC17"/>
      <c r="AD17" s="209" t="s">
        <v>79</v>
      </c>
      <c r="AE17" s="209" t="s">
        <v>80</v>
      </c>
      <c r="AF17" s="209" t="s">
        <v>81</v>
      </c>
      <c r="AG17" s="209" t="s">
        <v>82</v>
      </c>
      <c r="AH17" s="209" t="s">
        <v>83</v>
      </c>
      <c r="AI17" s="209" t="s">
        <v>84</v>
      </c>
      <c r="AJ17" s="209" t="s">
        <v>85</v>
      </c>
      <c r="AK17" s="209" t="s">
        <v>86</v>
      </c>
      <c r="AL17" s="209" t="s">
        <v>87</v>
      </c>
      <c r="AM17" s="209" t="s">
        <v>88</v>
      </c>
      <c r="AN17" s="209" t="s">
        <v>89</v>
      </c>
      <c r="AO17" s="209" t="s">
        <v>90</v>
      </c>
      <c r="AP17" s="209" t="s">
        <v>91</v>
      </c>
      <c r="AQ17" s="209" t="s">
        <v>92</v>
      </c>
      <c r="AR17" s="214" t="s">
        <v>93</v>
      </c>
      <c r="AS17" s="214" t="s">
        <v>94</v>
      </c>
      <c r="AT17" s="212" t="s">
        <v>76</v>
      </c>
      <c r="AU17" s="212" t="s">
        <v>95</v>
      </c>
      <c r="AV17" s="213" t="s">
        <v>78</v>
      </c>
      <c r="AX17" s="39"/>
      <c r="AY17" s="39"/>
      <c r="AZ17" s="39"/>
      <c r="BA17" s="39"/>
      <c r="BB17" s="39"/>
      <c r="BC17" s="39"/>
      <c r="BD17" s="39"/>
      <c r="BE17" s="39"/>
      <c r="BF17" s="39"/>
      <c r="BG17" s="39"/>
      <c r="BH17" s="39"/>
      <c r="BI17" s="67"/>
      <c r="BJ17" s="67"/>
      <c r="BK17" s="67"/>
      <c r="BL17" s="67"/>
      <c r="BM17" s="67"/>
      <c r="BN17" s="67"/>
      <c r="BO17" s="67"/>
      <c r="BP17" s="67"/>
      <c r="BQ17" s="67"/>
      <c r="BR17" s="67"/>
      <c r="BS17" s="67"/>
      <c r="BT17" s="67"/>
      <c r="BU17" s="67"/>
      <c r="BV17" s="67"/>
      <c r="BW17" s="67"/>
      <c r="BX17" s="67"/>
      <c r="BY17" s="67"/>
      <c r="BZ17" s="67"/>
      <c r="CA17" s="67"/>
      <c r="CB17" s="67"/>
    </row>
    <row r="18" spans="1:80" ht="34.35" customHeight="1">
      <c r="A18" s="67"/>
      <c r="C18" s="181" t="s">
        <v>96</v>
      </c>
      <c r="D18" s="181"/>
      <c r="E18" s="182" t="s">
        <v>97</v>
      </c>
      <c r="F18" s="182" t="s">
        <v>98</v>
      </c>
      <c r="G18" s="183" t="s">
        <v>99</v>
      </c>
      <c r="H18" s="183" t="s">
        <v>100</v>
      </c>
      <c r="I18" s="184">
        <v>44927</v>
      </c>
      <c r="J18" s="185" t="s">
        <v>101</v>
      </c>
      <c r="K18" s="186"/>
      <c r="L18" s="187">
        <v>43556</v>
      </c>
      <c r="M18" s="187">
        <v>43921</v>
      </c>
      <c r="N18" s="188">
        <v>100000</v>
      </c>
      <c r="O18" s="188">
        <v>100000</v>
      </c>
      <c r="P18" s="188">
        <v>100000</v>
      </c>
      <c r="Q18" s="188">
        <v>100000</v>
      </c>
      <c r="R18" s="188">
        <v>100000</v>
      </c>
      <c r="S18" s="188">
        <v>100000</v>
      </c>
      <c r="T18" s="188">
        <v>100000</v>
      </c>
      <c r="U18" s="188">
        <v>100000</v>
      </c>
      <c r="V18" s="188">
        <v>100000</v>
      </c>
      <c r="W18" s="188">
        <v>100000</v>
      </c>
      <c r="X18" s="188">
        <v>100000</v>
      </c>
      <c r="Y18" s="188">
        <v>100000</v>
      </c>
      <c r="Z18" s="189" t="s">
        <v>102</v>
      </c>
      <c r="AA18" s="232">
        <v>9.3000000000000007</v>
      </c>
      <c r="AB18" s="92" t="s">
        <v>103</v>
      </c>
      <c r="AC18" s="186"/>
      <c r="AD18" s="187">
        <v>45748</v>
      </c>
      <c r="AE18" s="187">
        <v>46112</v>
      </c>
      <c r="AF18" s="188">
        <v>10000</v>
      </c>
      <c r="AG18" s="188">
        <v>10000</v>
      </c>
      <c r="AH18" s="188">
        <v>10000</v>
      </c>
      <c r="AI18" s="188">
        <v>10000</v>
      </c>
      <c r="AJ18" s="188">
        <v>10000</v>
      </c>
      <c r="AK18" s="188">
        <v>10000</v>
      </c>
      <c r="AL18" s="188">
        <v>10000</v>
      </c>
      <c r="AM18" s="188">
        <v>10000</v>
      </c>
      <c r="AN18" s="188">
        <v>10000</v>
      </c>
      <c r="AO18" s="188">
        <v>10000</v>
      </c>
      <c r="AP18" s="188">
        <v>10000</v>
      </c>
      <c r="AQ18" s="188">
        <v>10000</v>
      </c>
      <c r="AR18" s="188">
        <f>IF(OR(SUM(N18:Y18)="",SUM(AF18:AQ18)=""),"",SUM(N18:Y18)-SUM(AF18:AQ18))</f>
        <v>1080000</v>
      </c>
      <c r="AS18" s="188">
        <f>IF(AR18="","",AR18*_xlfn.XLOOKUP($G18,$E$224:$U$224,$E$225:$U$225,"Carbon factor error",0)/1000)</f>
        <v>289.58450979865825</v>
      </c>
      <c r="AT18" s="189" t="s">
        <v>102</v>
      </c>
      <c r="AU18" s="232">
        <v>9.3000000000000007</v>
      </c>
      <c r="AV18" s="92" t="s">
        <v>104</v>
      </c>
      <c r="AX18" s="39"/>
      <c r="AY18" s="39"/>
      <c r="AZ18" s="39"/>
      <c r="BA18" s="39"/>
      <c r="BB18" s="39"/>
      <c r="BC18" s="39"/>
      <c r="BD18" s="39"/>
      <c r="BE18" s="39"/>
      <c r="BF18" s="39"/>
      <c r="BG18" s="39"/>
      <c r="BH18" s="39"/>
      <c r="BI18" s="67"/>
      <c r="BJ18" s="67"/>
      <c r="BK18" s="67"/>
      <c r="BL18" s="67"/>
      <c r="BM18" s="67"/>
      <c r="BN18" s="67"/>
      <c r="BO18" s="67"/>
      <c r="BP18" s="67"/>
      <c r="BQ18" s="67"/>
      <c r="BR18" s="67"/>
      <c r="BS18" s="67"/>
      <c r="BT18" s="67"/>
      <c r="BU18" s="67"/>
      <c r="BV18" s="67"/>
      <c r="BW18" s="67"/>
      <c r="BX18" s="67"/>
      <c r="BY18" s="67"/>
      <c r="BZ18" s="67"/>
      <c r="CA18" s="67"/>
      <c r="CB18" s="67"/>
    </row>
    <row r="19" spans="1:80" ht="34.35" customHeight="1">
      <c r="A19" s="67"/>
      <c r="C19" s="190" t="s">
        <v>96</v>
      </c>
      <c r="D19" s="190"/>
      <c r="E19" s="191" t="s">
        <v>97</v>
      </c>
      <c r="F19" s="191" t="s">
        <v>98</v>
      </c>
      <c r="G19" s="192" t="s">
        <v>105</v>
      </c>
      <c r="H19" s="192" t="s">
        <v>106</v>
      </c>
      <c r="I19" s="193">
        <v>44927</v>
      </c>
      <c r="J19" s="194" t="s">
        <v>101</v>
      </c>
      <c r="K19" s="186"/>
      <c r="L19" s="195">
        <v>43556</v>
      </c>
      <c r="M19" s="195">
        <v>43921</v>
      </c>
      <c r="N19" s="196">
        <v>50000</v>
      </c>
      <c r="O19" s="196">
        <v>50000</v>
      </c>
      <c r="P19" s="196">
        <v>50000</v>
      </c>
      <c r="Q19" s="196">
        <v>50000</v>
      </c>
      <c r="R19" s="196">
        <v>50000</v>
      </c>
      <c r="S19" s="196">
        <v>50000</v>
      </c>
      <c r="T19" s="196">
        <v>50000</v>
      </c>
      <c r="U19" s="196">
        <v>50000</v>
      </c>
      <c r="V19" s="196">
        <v>50000</v>
      </c>
      <c r="W19" s="196">
        <v>50000</v>
      </c>
      <c r="X19" s="196">
        <v>50000</v>
      </c>
      <c r="Y19" s="196">
        <v>50000</v>
      </c>
      <c r="Z19" s="197" t="s">
        <v>107</v>
      </c>
      <c r="AA19" s="233">
        <v>21.83</v>
      </c>
      <c r="AB19" s="96" t="s">
        <v>103</v>
      </c>
      <c r="AC19" s="186"/>
      <c r="AD19" s="195">
        <v>45748</v>
      </c>
      <c r="AE19" s="195">
        <v>46112</v>
      </c>
      <c r="AF19" s="196">
        <v>100000</v>
      </c>
      <c r="AG19" s="196">
        <v>100000</v>
      </c>
      <c r="AH19" s="196">
        <v>100000</v>
      </c>
      <c r="AI19" s="196">
        <v>100000</v>
      </c>
      <c r="AJ19" s="196">
        <v>100000</v>
      </c>
      <c r="AK19" s="196">
        <v>100000</v>
      </c>
      <c r="AL19" s="196">
        <v>100000</v>
      </c>
      <c r="AM19" s="196">
        <v>100000</v>
      </c>
      <c r="AN19" s="196">
        <v>100000</v>
      </c>
      <c r="AO19" s="196">
        <v>100000</v>
      </c>
      <c r="AP19" s="196">
        <v>100000</v>
      </c>
      <c r="AQ19" s="196">
        <v>100000</v>
      </c>
      <c r="AR19" s="196">
        <f t="shared" ref="AR19" si="0">IF(OR(SUM(N19:Y19)="",SUM(AF19:AQ19)=""),"",SUM(N19:Y19)-SUM(AF19:AQ19))</f>
        <v>-600000</v>
      </c>
      <c r="AS19" s="196">
        <f>IF(AR19="","",AR19*_xlfn.XLOOKUP($G19,$E$224:$U$224,$E$225:$U$225,"Carbon factor error",0)/1000)</f>
        <v>-89.238051181290558</v>
      </c>
      <c r="AT19" s="197" t="s">
        <v>107</v>
      </c>
      <c r="AU19" s="233">
        <v>25.12</v>
      </c>
      <c r="AV19" s="92" t="s">
        <v>104</v>
      </c>
      <c r="AX19" s="39"/>
      <c r="AY19" s="39"/>
      <c r="AZ19" s="39"/>
      <c r="BA19" s="39"/>
      <c r="BB19" s="39"/>
      <c r="BC19" s="39"/>
      <c r="BD19" s="39"/>
      <c r="BE19" s="39"/>
      <c r="BF19" s="39"/>
      <c r="BG19" s="39"/>
      <c r="BH19" s="39"/>
      <c r="BI19" s="67"/>
      <c r="BJ19" s="67"/>
      <c r="BK19" s="67"/>
      <c r="BL19" s="67"/>
      <c r="BM19" s="67"/>
      <c r="BN19" s="67"/>
      <c r="BO19" s="67"/>
      <c r="BP19" s="67"/>
      <c r="BQ19" s="67"/>
      <c r="BR19" s="67"/>
      <c r="BS19" s="67"/>
      <c r="BT19" s="67"/>
      <c r="BU19" s="67"/>
      <c r="BV19" s="67"/>
      <c r="BW19" s="67"/>
      <c r="BX19" s="67"/>
      <c r="BY19" s="67"/>
      <c r="BZ19" s="67"/>
      <c r="CA19" s="67"/>
      <c r="CB19" s="67"/>
    </row>
    <row r="20" spans="1:80" ht="34.35" customHeight="1">
      <c r="A20" s="67"/>
      <c r="C20" s="34"/>
      <c r="D20" s="157"/>
      <c r="E20" s="16"/>
      <c r="F20" s="16"/>
      <c r="G20" s="93"/>
      <c r="H20" s="163"/>
      <c r="I20" s="164"/>
      <c r="J20" s="161" t="s">
        <v>108</v>
      </c>
      <c r="K20"/>
      <c r="L20" s="31"/>
      <c r="M20" s="31"/>
      <c r="N20" s="94"/>
      <c r="O20" s="94"/>
      <c r="P20" s="94"/>
      <c r="Q20" s="94"/>
      <c r="R20" s="94"/>
      <c r="S20" s="94"/>
      <c r="T20" s="94"/>
      <c r="U20" s="94"/>
      <c r="V20" s="94"/>
      <c r="W20" s="94"/>
      <c r="X20" s="94"/>
      <c r="Y20" s="94"/>
      <c r="Z20" s="95"/>
      <c r="AA20" s="234"/>
      <c r="AB20" s="198"/>
      <c r="AC20"/>
      <c r="AD20" s="31"/>
      <c r="AE20" s="31"/>
      <c r="AF20" s="94"/>
      <c r="AG20" s="94"/>
      <c r="AH20" s="94"/>
      <c r="AI20" s="94"/>
      <c r="AJ20" s="94"/>
      <c r="AK20" s="94"/>
      <c r="AL20" s="94"/>
      <c r="AM20" s="94"/>
      <c r="AN20" s="94"/>
      <c r="AO20" s="94"/>
      <c r="AP20" s="94"/>
      <c r="AQ20" s="94"/>
      <c r="AR20" s="217" t="str">
        <f>IF(C20="","",SUM('Calculation backing sheet'!AE3:AP3))</f>
        <v/>
      </c>
      <c r="AS20" s="218" t="str">
        <f>IF(AR20="","",AR20*_xlfn.XLOOKUP($G20,$E$224:$U$224,$E$227:$U$227,"Carbon factor error",0)/1000)</f>
        <v/>
      </c>
      <c r="AT20" s="95"/>
      <c r="AU20" s="234"/>
      <c r="AV20" s="199"/>
      <c r="AX20" s="39"/>
      <c r="AY20" s="39"/>
      <c r="AZ20" s="39"/>
      <c r="BA20" s="39"/>
      <c r="BB20" s="39"/>
      <c r="BC20" s="39"/>
      <c r="BD20" s="39"/>
      <c r="BE20" s="39"/>
      <c r="BF20" s="39"/>
      <c r="BG20" s="39"/>
      <c r="BH20" s="39"/>
      <c r="BI20" s="67"/>
      <c r="BJ20" s="67"/>
      <c r="BK20" s="67"/>
      <c r="BL20" s="67"/>
      <c r="BM20" s="67"/>
      <c r="BN20" s="67"/>
      <c r="BO20" s="67"/>
      <c r="BP20" s="67"/>
      <c r="BQ20" s="67"/>
      <c r="BR20" s="67"/>
      <c r="BS20" s="67"/>
      <c r="BT20" s="67"/>
      <c r="BU20" s="67"/>
      <c r="BV20" s="67"/>
      <c r="BW20" s="67"/>
      <c r="BX20" s="67"/>
      <c r="BY20" s="67"/>
      <c r="BZ20" s="67"/>
      <c r="CA20" s="67"/>
      <c r="CB20" s="67"/>
    </row>
    <row r="21" spans="1:80" ht="34.35" customHeight="1">
      <c r="A21" s="67"/>
      <c r="C21" s="33"/>
      <c r="D21" s="158"/>
      <c r="E21" s="16"/>
      <c r="F21" s="14"/>
      <c r="G21" s="15"/>
      <c r="H21" s="163"/>
      <c r="I21" s="164"/>
      <c r="J21" s="162"/>
      <c r="K21"/>
      <c r="L21" s="31"/>
      <c r="M21" s="31"/>
      <c r="N21" s="32"/>
      <c r="O21" s="32"/>
      <c r="P21" s="32"/>
      <c r="Q21" s="32"/>
      <c r="R21" s="32"/>
      <c r="S21" s="32"/>
      <c r="T21" s="32"/>
      <c r="U21" s="32"/>
      <c r="V21" s="32"/>
      <c r="W21" s="32"/>
      <c r="X21" s="32"/>
      <c r="Y21" s="32"/>
      <c r="Z21" s="87"/>
      <c r="AA21" s="235"/>
      <c r="AB21" s="199"/>
      <c r="AC21"/>
      <c r="AD21" s="31"/>
      <c r="AE21" s="31"/>
      <c r="AF21" s="32"/>
      <c r="AG21" s="32"/>
      <c r="AH21" s="32"/>
      <c r="AI21" s="32"/>
      <c r="AJ21" s="32"/>
      <c r="AK21" s="32"/>
      <c r="AL21" s="32"/>
      <c r="AM21" s="32"/>
      <c r="AN21" s="32"/>
      <c r="AO21" s="32"/>
      <c r="AP21" s="32"/>
      <c r="AQ21" s="32"/>
      <c r="AR21" s="217" t="str">
        <f>IF(C21="","",SUM('Calculation backing sheet'!AE4:AP4))</f>
        <v/>
      </c>
      <c r="AS21" s="218" t="str">
        <f t="shared" ref="AS21:AS84" si="1">IF(AR21="","",AR21*_xlfn.XLOOKUP($G21,$E$224:$U$224,$E$227:$U$227,"Carbon factor error",0)/1000)</f>
        <v/>
      </c>
      <c r="AT21" s="87"/>
      <c r="AU21" s="235"/>
      <c r="AV21" s="199"/>
      <c r="AX21" s="39"/>
      <c r="AY21" s="39"/>
      <c r="AZ21" s="39"/>
      <c r="BA21" s="39"/>
      <c r="BB21" s="39"/>
      <c r="BC21" s="39"/>
      <c r="BD21" s="39"/>
      <c r="BE21" s="39"/>
      <c r="BF21" s="39"/>
      <c r="BG21" s="39"/>
      <c r="BH21" s="39"/>
      <c r="BI21" s="67"/>
      <c r="BJ21" s="67"/>
      <c r="BK21" s="67"/>
      <c r="BL21" s="67"/>
      <c r="BM21" s="67"/>
      <c r="BN21" s="67"/>
      <c r="BO21" s="67"/>
      <c r="BP21" s="67"/>
      <c r="BQ21" s="67"/>
      <c r="BR21" s="67"/>
      <c r="BS21" s="67"/>
      <c r="BT21" s="67"/>
      <c r="BU21" s="67"/>
      <c r="BV21" s="67"/>
      <c r="BW21" s="67"/>
      <c r="BX21" s="67"/>
      <c r="BY21" s="67"/>
      <c r="BZ21" s="67"/>
      <c r="CA21" s="67"/>
      <c r="CB21" s="67"/>
    </row>
    <row r="22" spans="1:80" ht="34.35" customHeight="1">
      <c r="A22" s="67"/>
      <c r="C22" s="33"/>
      <c r="D22" s="158"/>
      <c r="E22" s="14"/>
      <c r="F22" s="14"/>
      <c r="G22" s="15"/>
      <c r="H22" s="163"/>
      <c r="I22" s="164"/>
      <c r="J22" s="162"/>
      <c r="K22"/>
      <c r="L22" s="31"/>
      <c r="M22" s="30"/>
      <c r="N22" s="32"/>
      <c r="O22" s="32"/>
      <c r="P22" s="32"/>
      <c r="Q22" s="32"/>
      <c r="R22" s="32"/>
      <c r="S22" s="32"/>
      <c r="T22" s="32"/>
      <c r="U22" s="32"/>
      <c r="V22" s="32"/>
      <c r="W22" s="32"/>
      <c r="X22" s="32"/>
      <c r="Y22" s="32"/>
      <c r="Z22" s="87"/>
      <c r="AA22" s="235"/>
      <c r="AB22" s="199"/>
      <c r="AC22"/>
      <c r="AD22" s="31"/>
      <c r="AE22" s="31"/>
      <c r="AF22" s="94"/>
      <c r="AG22" s="94"/>
      <c r="AH22" s="94"/>
      <c r="AI22" s="94"/>
      <c r="AJ22" s="94"/>
      <c r="AK22" s="94"/>
      <c r="AL22" s="94"/>
      <c r="AM22" s="94"/>
      <c r="AN22" s="94"/>
      <c r="AO22" s="94"/>
      <c r="AP22" s="94"/>
      <c r="AQ22" s="94"/>
      <c r="AR22" s="217" t="str">
        <f>IF(C22="","",SUM('Calculation backing sheet'!AE5:AP5))</f>
        <v/>
      </c>
      <c r="AS22" s="218" t="str">
        <f t="shared" si="1"/>
        <v/>
      </c>
      <c r="AT22" s="87"/>
      <c r="AU22" s="234"/>
      <c r="AV22" s="199"/>
      <c r="AX22" s="39"/>
      <c r="AY22" s="39"/>
      <c r="AZ22" s="39"/>
      <c r="BA22" s="39"/>
      <c r="BB22" s="39"/>
      <c r="BC22" s="39"/>
      <c r="BD22" s="39"/>
      <c r="BE22" s="39"/>
      <c r="BF22" s="39"/>
      <c r="BG22" s="39"/>
      <c r="BH22" s="39"/>
      <c r="BI22" s="67"/>
      <c r="BJ22" s="67"/>
      <c r="BK22" s="67"/>
      <c r="BL22" s="67"/>
      <c r="BM22" s="67"/>
      <c r="BN22" s="67"/>
      <c r="BO22" s="67"/>
      <c r="BP22" s="67"/>
      <c r="BQ22" s="67"/>
      <c r="BR22" s="67"/>
      <c r="BS22" s="67"/>
      <c r="BT22" s="67"/>
      <c r="BU22" s="67"/>
      <c r="BV22" s="67"/>
      <c r="BW22" s="67"/>
      <c r="BX22" s="67"/>
      <c r="BY22" s="67"/>
      <c r="BZ22" s="67"/>
      <c r="CA22" s="67"/>
      <c r="CB22" s="67"/>
    </row>
    <row r="23" spans="1:80" ht="34.35" customHeight="1">
      <c r="A23" s="67"/>
      <c r="C23" s="33"/>
      <c r="D23" s="158"/>
      <c r="E23" s="14"/>
      <c r="F23" s="14"/>
      <c r="G23" s="15"/>
      <c r="H23" s="163"/>
      <c r="I23" s="164"/>
      <c r="J23" s="162"/>
      <c r="K23"/>
      <c r="L23" s="31"/>
      <c r="M23" s="30"/>
      <c r="N23" s="94"/>
      <c r="O23" s="94"/>
      <c r="P23" s="94"/>
      <c r="Q23" s="94"/>
      <c r="R23" s="94"/>
      <c r="S23" s="94"/>
      <c r="T23" s="94"/>
      <c r="U23" s="94"/>
      <c r="V23" s="94"/>
      <c r="W23" s="94"/>
      <c r="X23" s="94"/>
      <c r="Y23" s="94"/>
      <c r="Z23" s="87"/>
      <c r="AA23" s="234"/>
      <c r="AB23" s="199"/>
      <c r="AC23"/>
      <c r="AD23" s="31"/>
      <c r="AE23" s="31"/>
      <c r="AF23" s="32"/>
      <c r="AG23" s="32"/>
      <c r="AH23" s="32"/>
      <c r="AI23" s="32"/>
      <c r="AJ23" s="32"/>
      <c r="AK23" s="32"/>
      <c r="AL23" s="32"/>
      <c r="AM23" s="32"/>
      <c r="AN23" s="32"/>
      <c r="AO23" s="32"/>
      <c r="AP23" s="32"/>
      <c r="AQ23" s="32"/>
      <c r="AR23" s="217" t="str">
        <f>IF(C23="","",SUM('Calculation backing sheet'!AE6:AP6))</f>
        <v/>
      </c>
      <c r="AS23" s="218" t="str">
        <f t="shared" si="1"/>
        <v/>
      </c>
      <c r="AT23" s="87"/>
      <c r="AU23" s="235"/>
      <c r="AV23" s="199"/>
      <c r="AX23" s="39"/>
      <c r="AY23" s="39"/>
      <c r="AZ23" s="39"/>
      <c r="BA23" s="39"/>
      <c r="BB23" s="39"/>
      <c r="BC23" s="39"/>
      <c r="BD23" s="39"/>
      <c r="BE23" s="39"/>
      <c r="BF23" s="39"/>
      <c r="BG23" s="39"/>
      <c r="BH23" s="39"/>
      <c r="BI23" s="67"/>
      <c r="BJ23" s="67"/>
      <c r="BK23" s="67"/>
      <c r="BL23" s="67"/>
      <c r="BM23" s="67"/>
      <c r="BN23" s="67"/>
      <c r="BO23" s="67"/>
      <c r="BP23" s="67"/>
      <c r="BQ23" s="67"/>
      <c r="BR23" s="67"/>
      <c r="BS23" s="67"/>
      <c r="BT23" s="67"/>
      <c r="BU23" s="67"/>
      <c r="BV23" s="67"/>
      <c r="BW23" s="67"/>
      <c r="BX23" s="67"/>
      <c r="BY23" s="67"/>
      <c r="BZ23" s="67"/>
      <c r="CA23" s="67"/>
      <c r="CB23" s="67"/>
    </row>
    <row r="24" spans="1:80" ht="34.35" customHeight="1">
      <c r="A24" s="67"/>
      <c r="C24" s="33"/>
      <c r="D24" s="158"/>
      <c r="E24" s="14"/>
      <c r="F24" s="14"/>
      <c r="G24" s="15"/>
      <c r="H24" s="163"/>
      <c r="I24" s="164"/>
      <c r="J24" s="162"/>
      <c r="K24"/>
      <c r="L24" s="31"/>
      <c r="M24" s="30"/>
      <c r="N24" s="32"/>
      <c r="O24" s="32"/>
      <c r="P24" s="32"/>
      <c r="Q24" s="32"/>
      <c r="R24" s="32"/>
      <c r="S24" s="32"/>
      <c r="T24" s="32"/>
      <c r="U24" s="32"/>
      <c r="V24" s="32"/>
      <c r="W24" s="32"/>
      <c r="X24" s="32"/>
      <c r="Y24" s="32"/>
      <c r="Z24" s="87"/>
      <c r="AA24" s="235"/>
      <c r="AB24" s="199"/>
      <c r="AC24"/>
      <c r="AD24" s="31"/>
      <c r="AE24" s="31"/>
      <c r="AF24" s="94"/>
      <c r="AG24" s="94"/>
      <c r="AH24" s="94"/>
      <c r="AI24" s="94"/>
      <c r="AJ24" s="94"/>
      <c r="AK24" s="94"/>
      <c r="AL24" s="94"/>
      <c r="AM24" s="94"/>
      <c r="AN24" s="94"/>
      <c r="AO24" s="94"/>
      <c r="AP24" s="94"/>
      <c r="AQ24" s="94"/>
      <c r="AR24" s="217" t="str">
        <f>IF(C24="","",SUM('Calculation backing sheet'!AE7:AP7))</f>
        <v/>
      </c>
      <c r="AS24" s="218" t="str">
        <f t="shared" si="1"/>
        <v/>
      </c>
      <c r="AT24" s="87"/>
      <c r="AU24" s="234"/>
      <c r="AV24" s="199"/>
      <c r="AX24" s="39"/>
      <c r="AY24" s="39"/>
      <c r="AZ24" s="39"/>
      <c r="BA24" s="39"/>
      <c r="BB24" s="39"/>
      <c r="BC24" s="39"/>
      <c r="BD24" s="39"/>
      <c r="BE24" s="39"/>
      <c r="BF24" s="39"/>
      <c r="BG24" s="39"/>
      <c r="BH24" s="39"/>
      <c r="BI24" s="67"/>
      <c r="BJ24" s="67"/>
      <c r="BK24" s="67"/>
      <c r="BL24" s="67"/>
      <c r="BM24" s="67"/>
      <c r="BN24" s="67"/>
      <c r="BO24" s="67"/>
      <c r="BP24" s="67"/>
      <c r="BQ24" s="67"/>
      <c r="BR24" s="67"/>
      <c r="BS24" s="67"/>
      <c r="BT24" s="67"/>
      <c r="BU24" s="67"/>
      <c r="BV24" s="67"/>
      <c r="BW24" s="67"/>
      <c r="BX24" s="67"/>
      <c r="BY24" s="67"/>
      <c r="BZ24" s="67"/>
      <c r="CA24" s="67"/>
      <c r="CB24" s="67"/>
    </row>
    <row r="25" spans="1:80" ht="34.35" customHeight="1">
      <c r="A25" s="67"/>
      <c r="C25" s="33"/>
      <c r="D25" s="158"/>
      <c r="E25" s="14"/>
      <c r="F25" s="14"/>
      <c r="G25" s="15"/>
      <c r="H25" s="163"/>
      <c r="I25" s="164"/>
      <c r="J25" s="162"/>
      <c r="K25"/>
      <c r="L25" s="31"/>
      <c r="M25" s="30"/>
      <c r="N25" s="32"/>
      <c r="O25" s="32"/>
      <c r="P25" s="32"/>
      <c r="Q25" s="32"/>
      <c r="R25" s="32"/>
      <c r="S25" s="32"/>
      <c r="T25" s="32"/>
      <c r="U25" s="32"/>
      <c r="V25" s="32"/>
      <c r="W25" s="32"/>
      <c r="X25" s="32"/>
      <c r="Y25" s="32"/>
      <c r="Z25" s="87"/>
      <c r="AA25" s="235"/>
      <c r="AB25" s="199"/>
      <c r="AC25"/>
      <c r="AD25" s="31"/>
      <c r="AE25" s="31"/>
      <c r="AF25" s="32"/>
      <c r="AG25" s="32"/>
      <c r="AH25" s="32"/>
      <c r="AI25" s="32"/>
      <c r="AJ25" s="32"/>
      <c r="AK25" s="32"/>
      <c r="AL25" s="32"/>
      <c r="AM25" s="32"/>
      <c r="AN25" s="32"/>
      <c r="AO25" s="32"/>
      <c r="AP25" s="32"/>
      <c r="AQ25" s="32"/>
      <c r="AR25" s="217" t="str">
        <f>IF(C25="","",SUM('Calculation backing sheet'!AE8:AP8))</f>
        <v/>
      </c>
      <c r="AS25" s="218" t="str">
        <f t="shared" si="1"/>
        <v/>
      </c>
      <c r="AT25" s="87"/>
      <c r="AU25" s="235"/>
      <c r="AV25" s="199"/>
      <c r="AX25" s="39"/>
      <c r="AY25" s="39"/>
      <c r="AZ25" s="39"/>
      <c r="BA25" s="39"/>
      <c r="BB25" s="39"/>
      <c r="BC25" s="39"/>
      <c r="BD25" s="39"/>
      <c r="BE25" s="39"/>
      <c r="BF25" s="39"/>
      <c r="BG25" s="39"/>
      <c r="BH25" s="39"/>
      <c r="BI25" s="67"/>
      <c r="BJ25" s="67"/>
      <c r="BK25" s="67"/>
      <c r="BL25" s="67"/>
      <c r="BM25" s="67"/>
      <c r="BN25" s="67"/>
      <c r="BO25" s="67"/>
      <c r="BP25" s="67"/>
      <c r="BQ25" s="67"/>
      <c r="BR25" s="67"/>
      <c r="BS25" s="67"/>
      <c r="BT25" s="67"/>
      <c r="BU25" s="67"/>
      <c r="BV25" s="67"/>
      <c r="BW25" s="67"/>
      <c r="BX25" s="67"/>
      <c r="BY25" s="67"/>
      <c r="BZ25" s="67"/>
      <c r="CA25" s="67"/>
      <c r="CB25" s="67"/>
    </row>
    <row r="26" spans="1:80" ht="34.35" customHeight="1">
      <c r="A26" s="67"/>
      <c r="C26" s="33"/>
      <c r="D26" s="158"/>
      <c r="E26" s="14"/>
      <c r="F26" s="14"/>
      <c r="G26" s="15"/>
      <c r="H26" s="163"/>
      <c r="I26" s="164"/>
      <c r="J26" s="162"/>
      <c r="K26"/>
      <c r="L26" s="31"/>
      <c r="M26" s="30"/>
      <c r="N26" s="32"/>
      <c r="O26" s="32"/>
      <c r="P26" s="32"/>
      <c r="Q26" s="32"/>
      <c r="R26" s="32"/>
      <c r="S26" s="32"/>
      <c r="T26" s="32"/>
      <c r="U26" s="32"/>
      <c r="V26" s="32"/>
      <c r="W26" s="32"/>
      <c r="X26" s="32"/>
      <c r="Y26" s="32"/>
      <c r="Z26" s="87"/>
      <c r="AA26" s="235"/>
      <c r="AB26" s="199"/>
      <c r="AC26"/>
      <c r="AD26" s="31"/>
      <c r="AE26" s="31"/>
      <c r="AF26" s="32"/>
      <c r="AG26" s="32"/>
      <c r="AH26" s="32"/>
      <c r="AI26" s="32"/>
      <c r="AJ26" s="32"/>
      <c r="AK26" s="32"/>
      <c r="AL26" s="32"/>
      <c r="AM26" s="32"/>
      <c r="AN26" s="32"/>
      <c r="AO26" s="32"/>
      <c r="AP26" s="32"/>
      <c r="AQ26" s="32"/>
      <c r="AR26" s="217" t="str">
        <f>IF(C26="","",SUM('Calculation backing sheet'!AE9:AP9))</f>
        <v/>
      </c>
      <c r="AS26" s="218" t="str">
        <f t="shared" si="1"/>
        <v/>
      </c>
      <c r="AT26" s="87"/>
      <c r="AU26" s="235"/>
      <c r="AV26" s="199"/>
      <c r="AX26" s="39"/>
      <c r="AY26" s="39"/>
      <c r="AZ26" s="39"/>
      <c r="BA26" s="39"/>
      <c r="BB26" s="39"/>
      <c r="BC26" s="39"/>
      <c r="BD26" s="39"/>
      <c r="BE26" s="39"/>
      <c r="BF26" s="39"/>
      <c r="BG26" s="39"/>
      <c r="BH26" s="39"/>
      <c r="BI26" s="67"/>
      <c r="BJ26" s="67"/>
      <c r="BK26" s="67"/>
      <c r="BL26" s="67"/>
      <c r="BM26" s="67"/>
      <c r="BN26" s="67"/>
      <c r="BO26" s="67"/>
      <c r="BP26" s="67"/>
      <c r="BQ26" s="67"/>
      <c r="BR26" s="67"/>
      <c r="BS26" s="67"/>
      <c r="BT26" s="67"/>
      <c r="BU26" s="67"/>
      <c r="BV26" s="67"/>
      <c r="BW26" s="67"/>
      <c r="BX26" s="67"/>
      <c r="BY26" s="67"/>
      <c r="BZ26" s="67"/>
      <c r="CA26" s="67"/>
      <c r="CB26" s="67"/>
    </row>
    <row r="27" spans="1:80" ht="34.35" customHeight="1">
      <c r="A27" s="67"/>
      <c r="C27" s="33"/>
      <c r="D27" s="158"/>
      <c r="E27" s="14"/>
      <c r="F27" s="14"/>
      <c r="G27" s="15"/>
      <c r="H27" s="163"/>
      <c r="I27" s="164"/>
      <c r="J27" s="162"/>
      <c r="K27"/>
      <c r="L27" s="31"/>
      <c r="M27" s="30"/>
      <c r="N27" s="32"/>
      <c r="O27" s="32"/>
      <c r="P27" s="32"/>
      <c r="Q27" s="32"/>
      <c r="R27" s="32"/>
      <c r="S27" s="32"/>
      <c r="T27" s="32"/>
      <c r="U27" s="32"/>
      <c r="V27" s="32"/>
      <c r="W27" s="32"/>
      <c r="X27" s="32"/>
      <c r="Y27" s="32"/>
      <c r="Z27" s="87"/>
      <c r="AA27" s="235"/>
      <c r="AB27" s="199"/>
      <c r="AC27"/>
      <c r="AD27" s="31"/>
      <c r="AE27" s="31"/>
      <c r="AF27" s="32"/>
      <c r="AG27" s="32"/>
      <c r="AH27" s="32"/>
      <c r="AI27" s="32"/>
      <c r="AJ27" s="32"/>
      <c r="AK27" s="32"/>
      <c r="AL27" s="32"/>
      <c r="AM27" s="32"/>
      <c r="AN27" s="32"/>
      <c r="AO27" s="32"/>
      <c r="AP27" s="32"/>
      <c r="AQ27" s="32"/>
      <c r="AR27" s="217" t="str">
        <f>IF(C27="","",SUM('Calculation backing sheet'!AE10:AP10))</f>
        <v/>
      </c>
      <c r="AS27" s="218" t="str">
        <f t="shared" si="1"/>
        <v/>
      </c>
      <c r="AT27" s="87"/>
      <c r="AU27" s="235"/>
      <c r="AV27" s="199"/>
      <c r="AX27" s="39"/>
      <c r="AY27" s="39"/>
      <c r="AZ27" s="39"/>
      <c r="BA27" s="39"/>
      <c r="BB27" s="39"/>
      <c r="BC27" s="39"/>
      <c r="BD27" s="39"/>
      <c r="BE27" s="39"/>
      <c r="BF27" s="39"/>
      <c r="BG27" s="39"/>
      <c r="BH27" s="39"/>
      <c r="BI27" s="67"/>
      <c r="BJ27" s="67"/>
      <c r="BK27" s="67"/>
      <c r="BL27" s="67"/>
      <c r="BM27" s="67"/>
      <c r="BN27" s="67"/>
      <c r="BO27" s="67"/>
      <c r="BP27" s="67"/>
      <c r="BQ27" s="67"/>
      <c r="BR27" s="67"/>
      <c r="BS27" s="67"/>
      <c r="BT27" s="67"/>
      <c r="BU27" s="67"/>
      <c r="BV27" s="67"/>
      <c r="BW27" s="67"/>
      <c r="BX27" s="67"/>
      <c r="BY27" s="67"/>
      <c r="BZ27" s="67"/>
      <c r="CA27" s="67"/>
      <c r="CB27" s="67"/>
    </row>
    <row r="28" spans="1:80" ht="34.35" customHeight="1">
      <c r="A28" s="67"/>
      <c r="C28" s="33"/>
      <c r="D28" s="158"/>
      <c r="E28" s="14"/>
      <c r="F28" s="14"/>
      <c r="G28" s="15"/>
      <c r="H28" s="163"/>
      <c r="I28" s="164"/>
      <c r="J28" s="162"/>
      <c r="K28"/>
      <c r="L28" s="31"/>
      <c r="M28" s="30"/>
      <c r="N28" s="32"/>
      <c r="O28" s="32"/>
      <c r="P28" s="32"/>
      <c r="Q28" s="32"/>
      <c r="R28" s="32"/>
      <c r="S28" s="32"/>
      <c r="T28" s="32"/>
      <c r="U28" s="32"/>
      <c r="V28" s="32"/>
      <c r="W28" s="32"/>
      <c r="X28" s="32"/>
      <c r="Y28" s="32"/>
      <c r="Z28" s="87"/>
      <c r="AA28" s="235"/>
      <c r="AB28" s="199"/>
      <c r="AC28"/>
      <c r="AD28" s="31"/>
      <c r="AE28" s="31"/>
      <c r="AF28" s="94"/>
      <c r="AG28" s="94"/>
      <c r="AH28" s="94"/>
      <c r="AI28" s="94"/>
      <c r="AJ28" s="94"/>
      <c r="AK28" s="94"/>
      <c r="AL28" s="94"/>
      <c r="AM28" s="94"/>
      <c r="AN28" s="94"/>
      <c r="AO28" s="94"/>
      <c r="AP28" s="94"/>
      <c r="AQ28" s="94"/>
      <c r="AR28" s="217" t="str">
        <f>IF(C28="","",SUM('Calculation backing sheet'!AE11:AP11))</f>
        <v/>
      </c>
      <c r="AS28" s="218" t="str">
        <f t="shared" si="1"/>
        <v/>
      </c>
      <c r="AT28" s="87"/>
      <c r="AU28" s="234"/>
      <c r="AV28" s="199"/>
      <c r="AX28" s="39"/>
      <c r="AY28" s="39"/>
      <c r="AZ28" s="39"/>
      <c r="BA28" s="39"/>
      <c r="BB28" s="39"/>
      <c r="BC28" s="39"/>
      <c r="BD28" s="39"/>
      <c r="BE28" s="39"/>
      <c r="BF28" s="39"/>
      <c r="BG28" s="39"/>
      <c r="BH28" s="39"/>
      <c r="BI28" s="67"/>
      <c r="BJ28" s="67"/>
      <c r="BK28" s="67"/>
      <c r="BL28" s="67"/>
      <c r="BM28" s="67"/>
      <c r="BN28" s="67"/>
      <c r="BO28" s="67"/>
      <c r="BP28" s="67"/>
      <c r="BQ28" s="67"/>
      <c r="BR28" s="67"/>
      <c r="BS28" s="67"/>
      <c r="BT28" s="67"/>
      <c r="BU28" s="67"/>
      <c r="BV28" s="67"/>
      <c r="BW28" s="67"/>
      <c r="BX28" s="67"/>
      <c r="BY28" s="67"/>
      <c r="BZ28" s="67"/>
      <c r="CA28" s="67"/>
      <c r="CB28" s="67"/>
    </row>
    <row r="29" spans="1:80" ht="34.35" customHeight="1">
      <c r="A29" s="67"/>
      <c r="C29" s="33"/>
      <c r="D29" s="158"/>
      <c r="E29" s="14"/>
      <c r="F29" s="14"/>
      <c r="G29" s="15"/>
      <c r="H29" s="163"/>
      <c r="I29" s="164"/>
      <c r="J29" s="162"/>
      <c r="K29"/>
      <c r="L29" s="31"/>
      <c r="M29" s="30"/>
      <c r="N29" s="94"/>
      <c r="O29" s="94"/>
      <c r="P29" s="94"/>
      <c r="Q29" s="94"/>
      <c r="R29" s="94"/>
      <c r="S29" s="94"/>
      <c r="T29" s="94"/>
      <c r="U29" s="94"/>
      <c r="V29" s="94"/>
      <c r="W29" s="94"/>
      <c r="X29" s="94"/>
      <c r="Y29" s="94"/>
      <c r="Z29" s="87"/>
      <c r="AA29" s="234"/>
      <c r="AB29" s="199"/>
      <c r="AC29"/>
      <c r="AD29" s="31"/>
      <c r="AE29" s="31"/>
      <c r="AF29" s="32"/>
      <c r="AG29" s="32"/>
      <c r="AH29" s="32"/>
      <c r="AI29" s="32"/>
      <c r="AJ29" s="32"/>
      <c r="AK29" s="32"/>
      <c r="AL29" s="32"/>
      <c r="AM29" s="32"/>
      <c r="AN29" s="32"/>
      <c r="AO29" s="32"/>
      <c r="AP29" s="32"/>
      <c r="AQ29" s="32"/>
      <c r="AR29" s="217" t="str">
        <f>IF(C29="","",SUM('Calculation backing sheet'!AE12:AP12))</f>
        <v/>
      </c>
      <c r="AS29" s="218" t="str">
        <f t="shared" si="1"/>
        <v/>
      </c>
      <c r="AT29" s="87"/>
      <c r="AU29" s="235"/>
      <c r="AV29" s="199"/>
      <c r="AX29" s="39"/>
      <c r="AY29" s="39"/>
      <c r="AZ29" s="39"/>
      <c r="BA29" s="39"/>
      <c r="BB29" s="39"/>
      <c r="BC29" s="39"/>
      <c r="BD29" s="39"/>
      <c r="BE29" s="39"/>
      <c r="BF29" s="39"/>
      <c r="BG29" s="39"/>
      <c r="BH29" s="39"/>
      <c r="BI29" s="67"/>
      <c r="BJ29" s="67"/>
      <c r="BK29" s="67"/>
      <c r="BL29" s="67"/>
      <c r="BM29" s="67"/>
      <c r="BN29" s="67"/>
      <c r="BO29" s="67"/>
      <c r="BP29" s="67"/>
      <c r="BQ29" s="67"/>
      <c r="BR29" s="67"/>
      <c r="BS29" s="67"/>
      <c r="BT29" s="67"/>
      <c r="BU29" s="67"/>
      <c r="BV29" s="67"/>
      <c r="BW29" s="67"/>
      <c r="BX29" s="67"/>
      <c r="BY29" s="67"/>
      <c r="BZ29" s="67"/>
      <c r="CA29" s="67"/>
      <c r="CB29" s="67"/>
    </row>
    <row r="30" spans="1:80" ht="34.35" customHeight="1">
      <c r="A30" s="67"/>
      <c r="C30" s="33"/>
      <c r="D30" s="158"/>
      <c r="E30" s="14"/>
      <c r="F30" s="14"/>
      <c r="G30" s="15"/>
      <c r="H30" s="163"/>
      <c r="I30" s="164"/>
      <c r="J30" s="162"/>
      <c r="K30"/>
      <c r="L30" s="31"/>
      <c r="M30" s="30"/>
      <c r="N30" s="32"/>
      <c r="O30" s="32"/>
      <c r="P30" s="32"/>
      <c r="Q30" s="32"/>
      <c r="R30" s="32"/>
      <c r="S30" s="32"/>
      <c r="T30" s="32"/>
      <c r="U30" s="32"/>
      <c r="V30" s="32"/>
      <c r="W30" s="32"/>
      <c r="X30" s="32"/>
      <c r="Y30" s="32"/>
      <c r="Z30" s="87"/>
      <c r="AA30" s="235"/>
      <c r="AB30" s="199"/>
      <c r="AC30"/>
      <c r="AD30" s="31"/>
      <c r="AE30" s="31"/>
      <c r="AF30" s="94"/>
      <c r="AG30" s="94"/>
      <c r="AH30" s="94"/>
      <c r="AI30" s="94"/>
      <c r="AJ30" s="94"/>
      <c r="AK30" s="94"/>
      <c r="AL30" s="94"/>
      <c r="AM30" s="94"/>
      <c r="AN30" s="94"/>
      <c r="AO30" s="94"/>
      <c r="AP30" s="94"/>
      <c r="AQ30" s="94"/>
      <c r="AR30" s="217" t="str">
        <f>IF(C30="","",SUM('Calculation backing sheet'!AE13:AP13))</f>
        <v/>
      </c>
      <c r="AS30" s="218" t="str">
        <f t="shared" si="1"/>
        <v/>
      </c>
      <c r="AT30" s="87"/>
      <c r="AU30" s="234"/>
      <c r="AV30" s="199"/>
      <c r="AX30" s="39"/>
      <c r="AY30" s="39"/>
      <c r="AZ30" s="39"/>
      <c r="BA30" s="39"/>
      <c r="BB30" s="39"/>
      <c r="BC30" s="39"/>
      <c r="BD30" s="39"/>
      <c r="BE30" s="39"/>
      <c r="BF30" s="39"/>
      <c r="BG30" s="39"/>
      <c r="BH30" s="39"/>
      <c r="BI30" s="67"/>
      <c r="BJ30" s="67"/>
      <c r="BK30" s="67"/>
      <c r="BL30" s="67"/>
      <c r="BM30" s="67"/>
      <c r="BN30" s="67"/>
      <c r="BO30" s="67"/>
      <c r="BP30" s="67"/>
      <c r="BQ30" s="67"/>
      <c r="BR30" s="67"/>
      <c r="BS30" s="67"/>
      <c r="BT30" s="67"/>
      <c r="BU30" s="67"/>
      <c r="BV30" s="67"/>
      <c r="BW30" s="67"/>
      <c r="BX30" s="67"/>
      <c r="BY30" s="67"/>
      <c r="BZ30" s="67"/>
      <c r="CA30" s="67"/>
      <c r="CB30" s="67"/>
    </row>
    <row r="31" spans="1:80" ht="34.35" customHeight="1">
      <c r="A31" s="67"/>
      <c r="C31" s="33"/>
      <c r="D31" s="158"/>
      <c r="E31" s="14"/>
      <c r="F31" s="14"/>
      <c r="G31" s="15"/>
      <c r="H31" s="163"/>
      <c r="I31" s="164"/>
      <c r="J31" s="162"/>
      <c r="K31"/>
      <c r="L31" s="31"/>
      <c r="M31" s="30"/>
      <c r="N31" s="32"/>
      <c r="O31" s="32"/>
      <c r="P31" s="32"/>
      <c r="Q31" s="32"/>
      <c r="R31" s="32"/>
      <c r="S31" s="32"/>
      <c r="T31" s="32"/>
      <c r="U31" s="32"/>
      <c r="V31" s="32"/>
      <c r="W31" s="32"/>
      <c r="X31" s="32"/>
      <c r="Y31" s="32"/>
      <c r="Z31" s="87"/>
      <c r="AA31" s="235"/>
      <c r="AB31" s="199"/>
      <c r="AC31"/>
      <c r="AD31" s="31"/>
      <c r="AE31" s="31"/>
      <c r="AF31" s="32"/>
      <c r="AG31" s="32"/>
      <c r="AH31" s="32"/>
      <c r="AI31" s="32"/>
      <c r="AJ31" s="32"/>
      <c r="AK31" s="32"/>
      <c r="AL31" s="32"/>
      <c r="AM31" s="32"/>
      <c r="AN31" s="32"/>
      <c r="AO31" s="32"/>
      <c r="AP31" s="32"/>
      <c r="AQ31" s="32"/>
      <c r="AR31" s="217" t="str">
        <f>IF(C31="","",SUM('Calculation backing sheet'!AE14:AP14))</f>
        <v/>
      </c>
      <c r="AS31" s="218" t="str">
        <f t="shared" si="1"/>
        <v/>
      </c>
      <c r="AT31" s="87"/>
      <c r="AU31" s="235"/>
      <c r="AV31" s="199"/>
      <c r="AX31" s="39"/>
      <c r="AY31" s="39"/>
      <c r="AZ31" s="39"/>
      <c r="BA31" s="39"/>
      <c r="BB31" s="39"/>
      <c r="BC31" s="39"/>
      <c r="BD31" s="39"/>
      <c r="BE31" s="39"/>
      <c r="BF31" s="39"/>
      <c r="BG31" s="39"/>
      <c r="BH31" s="39"/>
      <c r="BI31" s="67"/>
      <c r="BJ31" s="67"/>
      <c r="BK31" s="67"/>
      <c r="BL31" s="67"/>
      <c r="BM31" s="67"/>
      <c r="BN31" s="67"/>
      <c r="BO31" s="67"/>
      <c r="BP31" s="67"/>
      <c r="BQ31" s="67"/>
      <c r="BR31" s="67"/>
      <c r="BS31" s="67"/>
      <c r="BT31" s="67"/>
      <c r="BU31" s="67"/>
      <c r="BV31" s="67"/>
      <c r="BW31" s="67"/>
      <c r="BX31" s="67"/>
      <c r="BY31" s="67"/>
      <c r="BZ31" s="67"/>
      <c r="CA31" s="67"/>
      <c r="CB31" s="67"/>
    </row>
    <row r="32" spans="1:80" ht="34.35" customHeight="1">
      <c r="A32" s="67"/>
      <c r="C32" s="33"/>
      <c r="D32" s="158"/>
      <c r="E32" s="14"/>
      <c r="F32" s="14"/>
      <c r="G32" s="15"/>
      <c r="H32" s="163"/>
      <c r="I32" s="164"/>
      <c r="J32" s="162"/>
      <c r="K32"/>
      <c r="L32" s="31"/>
      <c r="M32" s="30"/>
      <c r="N32" s="94"/>
      <c r="O32" s="94"/>
      <c r="P32" s="94"/>
      <c r="Q32" s="94"/>
      <c r="R32" s="94"/>
      <c r="S32" s="94"/>
      <c r="T32" s="94"/>
      <c r="U32" s="94"/>
      <c r="V32" s="94"/>
      <c r="W32" s="94"/>
      <c r="X32" s="94"/>
      <c r="Y32" s="94"/>
      <c r="Z32" s="87"/>
      <c r="AA32" s="234"/>
      <c r="AB32" s="199"/>
      <c r="AC32"/>
      <c r="AD32" s="31"/>
      <c r="AE32" s="31"/>
      <c r="AF32" s="94"/>
      <c r="AG32" s="94"/>
      <c r="AH32" s="94"/>
      <c r="AI32" s="94"/>
      <c r="AJ32" s="94"/>
      <c r="AK32" s="94"/>
      <c r="AL32" s="94"/>
      <c r="AM32" s="94"/>
      <c r="AN32" s="94"/>
      <c r="AO32" s="94"/>
      <c r="AP32" s="94"/>
      <c r="AQ32" s="94"/>
      <c r="AR32" s="217" t="str">
        <f>IF(C32="","",SUM('Calculation backing sheet'!AE15:AP15))</f>
        <v/>
      </c>
      <c r="AS32" s="218" t="str">
        <f t="shared" si="1"/>
        <v/>
      </c>
      <c r="AT32" s="87"/>
      <c r="AU32" s="234"/>
      <c r="AV32" s="199"/>
      <c r="AX32" s="39"/>
      <c r="AY32" s="39"/>
      <c r="AZ32" s="39"/>
      <c r="BA32" s="39"/>
      <c r="BB32" s="39"/>
      <c r="BC32" s="39"/>
      <c r="BD32" s="39"/>
      <c r="BE32" s="39"/>
      <c r="BF32" s="39"/>
      <c r="BG32" s="39"/>
      <c r="BH32" s="39"/>
      <c r="BI32" s="67"/>
      <c r="BJ32" s="67"/>
      <c r="BK32" s="67"/>
      <c r="BL32" s="67"/>
      <c r="BM32" s="67"/>
      <c r="BN32" s="67"/>
      <c r="BO32" s="67"/>
      <c r="BP32" s="67"/>
      <c r="BQ32" s="67"/>
      <c r="BR32" s="67"/>
      <c r="BS32" s="67"/>
      <c r="BT32" s="67"/>
      <c r="BU32" s="67"/>
      <c r="BV32" s="67"/>
      <c r="BW32" s="67"/>
      <c r="BX32" s="67"/>
      <c r="BY32" s="67"/>
      <c r="BZ32" s="67"/>
      <c r="CA32" s="67"/>
      <c r="CB32" s="67"/>
    </row>
    <row r="33" spans="1:80" ht="34.35" customHeight="1">
      <c r="A33" s="67"/>
      <c r="C33" s="33"/>
      <c r="D33" s="158"/>
      <c r="E33" s="14"/>
      <c r="F33" s="14"/>
      <c r="G33" s="15"/>
      <c r="H33" s="163"/>
      <c r="I33" s="164"/>
      <c r="J33" s="162"/>
      <c r="K33"/>
      <c r="L33" s="31"/>
      <c r="M33" s="30"/>
      <c r="N33" s="32"/>
      <c r="O33" s="32"/>
      <c r="P33" s="32"/>
      <c r="Q33" s="32"/>
      <c r="R33" s="32"/>
      <c r="S33" s="32"/>
      <c r="T33" s="32"/>
      <c r="U33" s="32"/>
      <c r="V33" s="32"/>
      <c r="W33" s="32"/>
      <c r="X33" s="32"/>
      <c r="Y33" s="32"/>
      <c r="Z33" s="87"/>
      <c r="AA33" s="235"/>
      <c r="AB33" s="199"/>
      <c r="AC33"/>
      <c r="AD33" s="31"/>
      <c r="AE33" s="31"/>
      <c r="AF33" s="32"/>
      <c r="AG33" s="32"/>
      <c r="AH33" s="32"/>
      <c r="AI33" s="32"/>
      <c r="AJ33" s="32"/>
      <c r="AK33" s="32"/>
      <c r="AL33" s="32"/>
      <c r="AM33" s="32"/>
      <c r="AN33" s="32"/>
      <c r="AO33" s="32"/>
      <c r="AP33" s="32"/>
      <c r="AQ33" s="32"/>
      <c r="AR33" s="217" t="str">
        <f>IF(C33="","",SUM('Calculation backing sheet'!AE16:AP16))</f>
        <v/>
      </c>
      <c r="AS33" s="218" t="str">
        <f t="shared" si="1"/>
        <v/>
      </c>
      <c r="AT33" s="87"/>
      <c r="AU33" s="235"/>
      <c r="AV33" s="199"/>
      <c r="AX33" s="39"/>
      <c r="AY33" s="39"/>
      <c r="AZ33" s="39"/>
      <c r="BA33" s="39"/>
      <c r="BB33" s="39"/>
      <c r="BC33" s="39"/>
      <c r="BD33" s="39"/>
      <c r="BE33" s="39"/>
      <c r="BF33" s="39"/>
      <c r="BG33" s="39"/>
      <c r="BH33" s="39"/>
      <c r="BI33" s="67"/>
      <c r="BJ33" s="67"/>
      <c r="BK33" s="67"/>
      <c r="BL33" s="67"/>
      <c r="BM33" s="67"/>
      <c r="BN33" s="67"/>
      <c r="BO33" s="67"/>
      <c r="BP33" s="67"/>
      <c r="BQ33" s="67"/>
      <c r="BR33" s="67"/>
      <c r="BS33" s="67"/>
      <c r="BT33" s="67"/>
      <c r="BU33" s="67"/>
      <c r="BV33" s="67"/>
      <c r="BW33" s="67"/>
      <c r="BX33" s="67"/>
      <c r="BY33" s="67"/>
      <c r="BZ33" s="67"/>
      <c r="CA33" s="67"/>
      <c r="CB33" s="67"/>
    </row>
    <row r="34" spans="1:80" ht="34.35" customHeight="1">
      <c r="A34" s="67"/>
      <c r="C34" s="33"/>
      <c r="D34" s="158"/>
      <c r="E34" s="14"/>
      <c r="F34" s="14"/>
      <c r="G34" s="15"/>
      <c r="H34" s="163"/>
      <c r="I34" s="164"/>
      <c r="J34" s="162"/>
      <c r="K34"/>
      <c r="L34" s="31"/>
      <c r="M34" s="30"/>
      <c r="N34" s="32"/>
      <c r="O34" s="32"/>
      <c r="P34" s="32"/>
      <c r="Q34" s="32"/>
      <c r="R34" s="32"/>
      <c r="S34" s="32"/>
      <c r="T34" s="32"/>
      <c r="U34" s="32"/>
      <c r="V34" s="32"/>
      <c r="W34" s="32"/>
      <c r="X34" s="32"/>
      <c r="Y34" s="32"/>
      <c r="Z34" s="87"/>
      <c r="AA34" s="235"/>
      <c r="AB34" s="199"/>
      <c r="AC34"/>
      <c r="AD34" s="31"/>
      <c r="AE34" s="31"/>
      <c r="AF34" s="94"/>
      <c r="AG34" s="94"/>
      <c r="AH34" s="94"/>
      <c r="AI34" s="94"/>
      <c r="AJ34" s="94"/>
      <c r="AK34" s="94"/>
      <c r="AL34" s="94"/>
      <c r="AM34" s="94"/>
      <c r="AN34" s="94"/>
      <c r="AO34" s="94"/>
      <c r="AP34" s="94"/>
      <c r="AQ34" s="94"/>
      <c r="AR34" s="217" t="str">
        <f>IF(C34="","",SUM('Calculation backing sheet'!AE17:AP17))</f>
        <v/>
      </c>
      <c r="AS34" s="218" t="str">
        <f t="shared" si="1"/>
        <v/>
      </c>
      <c r="AT34" s="87"/>
      <c r="AU34" s="234"/>
      <c r="AV34" s="199"/>
      <c r="AX34" s="39"/>
      <c r="AY34" s="39"/>
      <c r="AZ34" s="39"/>
      <c r="BA34" s="39"/>
      <c r="BB34" s="39"/>
      <c r="BC34" s="39"/>
      <c r="BD34" s="39"/>
      <c r="BE34" s="39"/>
      <c r="BF34" s="39"/>
      <c r="BG34" s="39"/>
      <c r="BH34" s="39"/>
      <c r="BI34" s="67"/>
      <c r="BJ34" s="67"/>
      <c r="BK34" s="67"/>
      <c r="BL34" s="67"/>
      <c r="BM34" s="67"/>
      <c r="BN34" s="67"/>
      <c r="BO34" s="67"/>
      <c r="BP34" s="67"/>
      <c r="BQ34" s="67"/>
      <c r="BR34" s="67"/>
      <c r="BS34" s="67"/>
      <c r="BT34" s="67"/>
      <c r="BU34" s="67"/>
      <c r="BV34" s="67"/>
      <c r="BW34" s="67"/>
      <c r="BX34" s="67"/>
      <c r="BY34" s="67"/>
      <c r="BZ34" s="67"/>
      <c r="CA34" s="67"/>
      <c r="CB34" s="67"/>
    </row>
    <row r="35" spans="1:80" ht="34.35" customHeight="1">
      <c r="A35" s="67"/>
      <c r="C35" s="33"/>
      <c r="D35" s="158"/>
      <c r="E35" s="14"/>
      <c r="F35" s="14"/>
      <c r="G35" s="15"/>
      <c r="H35" s="163"/>
      <c r="I35" s="164"/>
      <c r="J35" s="162"/>
      <c r="K35"/>
      <c r="L35" s="31"/>
      <c r="M35" s="30"/>
      <c r="N35" s="94"/>
      <c r="O35" s="94"/>
      <c r="P35" s="94"/>
      <c r="Q35" s="94"/>
      <c r="R35" s="94"/>
      <c r="S35" s="94"/>
      <c r="T35" s="94"/>
      <c r="U35" s="94"/>
      <c r="V35" s="94"/>
      <c r="W35" s="94"/>
      <c r="X35" s="94"/>
      <c r="Y35" s="94"/>
      <c r="Z35" s="87"/>
      <c r="AA35" s="234"/>
      <c r="AB35" s="199"/>
      <c r="AC35"/>
      <c r="AD35" s="31"/>
      <c r="AE35" s="31"/>
      <c r="AF35" s="32"/>
      <c r="AG35" s="32"/>
      <c r="AH35" s="32"/>
      <c r="AI35" s="32"/>
      <c r="AJ35" s="32"/>
      <c r="AK35" s="32"/>
      <c r="AL35" s="32"/>
      <c r="AM35" s="32"/>
      <c r="AN35" s="32"/>
      <c r="AO35" s="32"/>
      <c r="AP35" s="32"/>
      <c r="AQ35" s="32"/>
      <c r="AR35" s="217" t="str">
        <f>IF(C35="","",SUM('Calculation backing sheet'!AE18:AP18))</f>
        <v/>
      </c>
      <c r="AS35" s="218" t="str">
        <f t="shared" si="1"/>
        <v/>
      </c>
      <c r="AT35" s="87"/>
      <c r="AU35" s="235"/>
      <c r="AV35" s="199"/>
      <c r="AX35" s="39"/>
      <c r="AY35" s="39"/>
      <c r="AZ35" s="39"/>
      <c r="BA35" s="39"/>
      <c r="BB35" s="39"/>
      <c r="BC35" s="39"/>
      <c r="BD35" s="39"/>
      <c r="BE35" s="39"/>
      <c r="BF35" s="39"/>
      <c r="BG35" s="39"/>
      <c r="BH35" s="39"/>
      <c r="BI35" s="67"/>
      <c r="BJ35" s="67"/>
      <c r="BK35" s="67"/>
      <c r="BL35" s="67"/>
      <c r="BM35" s="67"/>
      <c r="BN35" s="67"/>
      <c r="BO35" s="67"/>
      <c r="BP35" s="67"/>
      <c r="BQ35" s="67"/>
      <c r="BR35" s="67"/>
      <c r="BS35" s="67"/>
      <c r="BT35" s="67"/>
      <c r="BU35" s="67"/>
      <c r="BV35" s="67"/>
      <c r="BW35" s="67"/>
      <c r="BX35" s="67"/>
      <c r="BY35" s="67"/>
      <c r="BZ35" s="67"/>
      <c r="CA35" s="67"/>
      <c r="CB35" s="67"/>
    </row>
    <row r="36" spans="1:80" ht="34.35" customHeight="1">
      <c r="A36" s="67"/>
      <c r="C36" s="33"/>
      <c r="D36" s="158"/>
      <c r="E36" s="14"/>
      <c r="F36" s="14"/>
      <c r="G36" s="15"/>
      <c r="H36" s="163"/>
      <c r="I36" s="164"/>
      <c r="J36" s="162"/>
      <c r="K36"/>
      <c r="L36" s="31"/>
      <c r="M36" s="30"/>
      <c r="N36" s="32"/>
      <c r="O36" s="32"/>
      <c r="P36" s="32"/>
      <c r="Q36" s="32"/>
      <c r="R36" s="32"/>
      <c r="S36" s="32"/>
      <c r="T36" s="32"/>
      <c r="U36" s="32"/>
      <c r="V36" s="32"/>
      <c r="W36" s="32"/>
      <c r="X36" s="32"/>
      <c r="Y36" s="32"/>
      <c r="Z36" s="87"/>
      <c r="AA36" s="235"/>
      <c r="AB36" s="199"/>
      <c r="AC36"/>
      <c r="AD36" s="31"/>
      <c r="AE36" s="31"/>
      <c r="AF36" s="94"/>
      <c r="AG36" s="94"/>
      <c r="AH36" s="94"/>
      <c r="AI36" s="94"/>
      <c r="AJ36" s="94"/>
      <c r="AK36" s="94"/>
      <c r="AL36" s="94"/>
      <c r="AM36" s="94"/>
      <c r="AN36" s="94"/>
      <c r="AO36" s="94"/>
      <c r="AP36" s="94"/>
      <c r="AQ36" s="94"/>
      <c r="AR36" s="217" t="str">
        <f>IF(C36="","",SUM('Calculation backing sheet'!AE19:AP19))</f>
        <v/>
      </c>
      <c r="AS36" s="218" t="str">
        <f t="shared" si="1"/>
        <v/>
      </c>
      <c r="AT36" s="87"/>
      <c r="AU36" s="234"/>
      <c r="AV36" s="199"/>
      <c r="AX36" s="39"/>
      <c r="AY36" s="39"/>
      <c r="AZ36" s="39"/>
      <c r="BA36" s="39"/>
      <c r="BB36" s="39"/>
      <c r="BC36" s="39"/>
      <c r="BD36" s="39"/>
      <c r="BE36" s="39"/>
      <c r="BF36" s="39"/>
      <c r="BG36" s="39"/>
      <c r="BH36" s="39"/>
      <c r="BI36" s="67"/>
      <c r="BJ36" s="67"/>
      <c r="BK36" s="67"/>
      <c r="BL36" s="67"/>
      <c r="BM36" s="67"/>
      <c r="BN36" s="67"/>
      <c r="BO36" s="67"/>
      <c r="BP36" s="67"/>
      <c r="BQ36" s="67"/>
      <c r="BR36" s="67"/>
      <c r="BS36" s="67"/>
      <c r="BT36" s="67"/>
      <c r="BU36" s="67"/>
      <c r="BV36" s="67"/>
      <c r="BW36" s="67"/>
      <c r="BX36" s="67"/>
      <c r="BY36" s="67"/>
      <c r="BZ36" s="67"/>
      <c r="CA36" s="67"/>
      <c r="CB36" s="67"/>
    </row>
    <row r="37" spans="1:80" ht="34.35" customHeight="1">
      <c r="A37" s="67"/>
      <c r="C37" s="33"/>
      <c r="D37" s="158"/>
      <c r="E37" s="14"/>
      <c r="F37" s="14"/>
      <c r="G37" s="15"/>
      <c r="H37" s="163"/>
      <c r="I37" s="164"/>
      <c r="J37" s="162"/>
      <c r="K37"/>
      <c r="L37" s="31"/>
      <c r="M37" s="30"/>
      <c r="N37" s="32"/>
      <c r="O37" s="32"/>
      <c r="P37" s="32"/>
      <c r="Q37" s="32"/>
      <c r="R37" s="32"/>
      <c r="S37" s="32"/>
      <c r="T37" s="32"/>
      <c r="U37" s="32"/>
      <c r="V37" s="32"/>
      <c r="W37" s="32"/>
      <c r="X37" s="32"/>
      <c r="Y37" s="32"/>
      <c r="Z37" s="87"/>
      <c r="AA37" s="235"/>
      <c r="AB37" s="199"/>
      <c r="AC37"/>
      <c r="AD37" s="31"/>
      <c r="AE37" s="31"/>
      <c r="AF37" s="32"/>
      <c r="AG37" s="32"/>
      <c r="AH37" s="32"/>
      <c r="AI37" s="32"/>
      <c r="AJ37" s="32"/>
      <c r="AK37" s="32"/>
      <c r="AL37" s="32"/>
      <c r="AM37" s="32"/>
      <c r="AN37" s="32"/>
      <c r="AO37" s="32"/>
      <c r="AP37" s="32"/>
      <c r="AQ37" s="32"/>
      <c r="AR37" s="217" t="str">
        <f>IF(C37="","",SUM('Calculation backing sheet'!AE20:AP20))</f>
        <v/>
      </c>
      <c r="AS37" s="218" t="str">
        <f t="shared" si="1"/>
        <v/>
      </c>
      <c r="AT37" s="87"/>
      <c r="AU37" s="235"/>
      <c r="AV37" s="199"/>
      <c r="AX37" s="39"/>
      <c r="AY37" s="39"/>
      <c r="AZ37" s="39"/>
      <c r="BA37" s="39"/>
      <c r="BB37" s="39"/>
      <c r="BC37" s="39"/>
      <c r="BD37" s="39"/>
      <c r="BE37" s="39"/>
      <c r="BF37" s="39"/>
      <c r="BG37" s="39"/>
      <c r="BH37" s="39"/>
      <c r="BI37" s="67"/>
      <c r="BJ37" s="67"/>
      <c r="BK37" s="67"/>
      <c r="BL37" s="67"/>
      <c r="BM37" s="67"/>
      <c r="BN37" s="67"/>
      <c r="BO37" s="67"/>
      <c r="BP37" s="67"/>
      <c r="BQ37" s="67"/>
      <c r="BR37" s="67"/>
      <c r="BS37" s="67"/>
      <c r="BT37" s="67"/>
      <c r="BU37" s="67"/>
      <c r="BV37" s="67"/>
      <c r="BW37" s="67"/>
      <c r="BX37" s="67"/>
      <c r="BY37" s="67"/>
      <c r="BZ37" s="67"/>
      <c r="CA37" s="67"/>
      <c r="CB37" s="67"/>
    </row>
    <row r="38" spans="1:80" ht="34.35" customHeight="1">
      <c r="A38" s="67"/>
      <c r="C38" s="33"/>
      <c r="D38" s="158"/>
      <c r="E38" s="14"/>
      <c r="F38" s="14"/>
      <c r="G38" s="15"/>
      <c r="H38" s="163"/>
      <c r="I38" s="164"/>
      <c r="J38" s="162"/>
      <c r="K38"/>
      <c r="L38" s="31"/>
      <c r="M38" s="30"/>
      <c r="N38" s="94"/>
      <c r="O38" s="94"/>
      <c r="P38" s="94"/>
      <c r="Q38" s="94"/>
      <c r="R38" s="94"/>
      <c r="S38" s="94"/>
      <c r="T38" s="94"/>
      <c r="U38" s="94"/>
      <c r="V38" s="94"/>
      <c r="W38" s="94"/>
      <c r="X38" s="94"/>
      <c r="Y38" s="94"/>
      <c r="Z38" s="87"/>
      <c r="AA38" s="234"/>
      <c r="AB38" s="199"/>
      <c r="AC38"/>
      <c r="AD38" s="31"/>
      <c r="AE38" s="31"/>
      <c r="AF38" s="94"/>
      <c r="AG38" s="94"/>
      <c r="AH38" s="94"/>
      <c r="AI38" s="94"/>
      <c r="AJ38" s="94"/>
      <c r="AK38" s="94"/>
      <c r="AL38" s="94"/>
      <c r="AM38" s="94"/>
      <c r="AN38" s="94"/>
      <c r="AO38" s="94"/>
      <c r="AP38" s="94"/>
      <c r="AQ38" s="94"/>
      <c r="AR38" s="217" t="str">
        <f>IF(C38="","",SUM('Calculation backing sheet'!AE21:AP21))</f>
        <v/>
      </c>
      <c r="AS38" s="218" t="str">
        <f t="shared" si="1"/>
        <v/>
      </c>
      <c r="AT38" s="87"/>
      <c r="AU38" s="234"/>
      <c r="AV38" s="199"/>
      <c r="AX38" s="39"/>
      <c r="AY38" s="39"/>
      <c r="AZ38" s="39"/>
      <c r="BA38" s="39"/>
      <c r="BB38" s="39"/>
      <c r="BC38" s="39"/>
      <c r="BD38" s="39"/>
      <c r="BE38" s="39"/>
      <c r="BF38" s="39"/>
      <c r="BG38" s="39"/>
      <c r="BH38" s="39"/>
      <c r="BI38" s="67"/>
      <c r="BJ38" s="67"/>
      <c r="BK38" s="67"/>
      <c r="BL38" s="67"/>
      <c r="BM38" s="67"/>
      <c r="BN38" s="67"/>
      <c r="BO38" s="67"/>
      <c r="BP38" s="67"/>
      <c r="BQ38" s="67"/>
      <c r="BR38" s="67"/>
      <c r="BS38" s="67"/>
      <c r="BT38" s="67"/>
      <c r="BU38" s="67"/>
      <c r="BV38" s="67"/>
      <c r="BW38" s="67"/>
      <c r="BX38" s="67"/>
      <c r="BY38" s="67"/>
      <c r="BZ38" s="67"/>
      <c r="CA38" s="67"/>
      <c r="CB38" s="67"/>
    </row>
    <row r="39" spans="1:80" ht="34.35" customHeight="1">
      <c r="A39" s="67"/>
      <c r="C39" s="33"/>
      <c r="D39" s="158"/>
      <c r="E39" s="14"/>
      <c r="F39" s="14"/>
      <c r="G39" s="15"/>
      <c r="H39" s="163"/>
      <c r="I39" s="164"/>
      <c r="J39" s="162"/>
      <c r="K39"/>
      <c r="L39" s="31"/>
      <c r="M39" s="30"/>
      <c r="N39" s="32"/>
      <c r="O39" s="32"/>
      <c r="P39" s="32"/>
      <c r="Q39" s="32"/>
      <c r="R39" s="32"/>
      <c r="S39" s="32"/>
      <c r="T39" s="32"/>
      <c r="U39" s="32"/>
      <c r="V39" s="32"/>
      <c r="W39" s="32"/>
      <c r="X39" s="32"/>
      <c r="Y39" s="32"/>
      <c r="Z39" s="87"/>
      <c r="AA39" s="235"/>
      <c r="AB39" s="199"/>
      <c r="AC39"/>
      <c r="AD39" s="31"/>
      <c r="AE39" s="31"/>
      <c r="AF39" s="32"/>
      <c r="AG39" s="32"/>
      <c r="AH39" s="32"/>
      <c r="AI39" s="32"/>
      <c r="AJ39" s="32"/>
      <c r="AK39" s="32"/>
      <c r="AL39" s="32"/>
      <c r="AM39" s="32"/>
      <c r="AN39" s="32"/>
      <c r="AO39" s="32"/>
      <c r="AP39" s="32"/>
      <c r="AQ39" s="32"/>
      <c r="AR39" s="217" t="str">
        <f>IF(C39="","",SUM('Calculation backing sheet'!AE22:AP22))</f>
        <v/>
      </c>
      <c r="AS39" s="218" t="str">
        <f t="shared" si="1"/>
        <v/>
      </c>
      <c r="AT39" s="87"/>
      <c r="AU39" s="235"/>
      <c r="AV39" s="199"/>
      <c r="AX39" s="39"/>
      <c r="AY39" s="39"/>
      <c r="AZ39" s="39"/>
      <c r="BA39" s="39"/>
      <c r="BB39" s="39"/>
      <c r="BC39" s="39"/>
      <c r="BD39" s="39"/>
      <c r="BE39" s="39"/>
      <c r="BF39" s="39"/>
      <c r="BG39" s="39"/>
      <c r="BH39" s="39"/>
      <c r="BI39" s="67"/>
      <c r="BJ39" s="67"/>
      <c r="BK39" s="67"/>
      <c r="BL39" s="67"/>
      <c r="BM39" s="67"/>
      <c r="BN39" s="67"/>
      <c r="BO39" s="67"/>
      <c r="BP39" s="67"/>
      <c r="BQ39" s="67"/>
      <c r="BR39" s="67"/>
      <c r="BS39" s="67"/>
      <c r="BT39" s="67"/>
      <c r="BU39" s="67"/>
      <c r="BV39" s="67"/>
      <c r="BW39" s="67"/>
      <c r="BX39" s="67"/>
      <c r="BY39" s="67"/>
      <c r="BZ39" s="67"/>
      <c r="CA39" s="67"/>
      <c r="CB39" s="67"/>
    </row>
    <row r="40" spans="1:80" ht="34.35" customHeight="1">
      <c r="A40" s="67"/>
      <c r="C40" s="33"/>
      <c r="D40" s="158"/>
      <c r="E40" s="14"/>
      <c r="F40" s="14"/>
      <c r="G40" s="15"/>
      <c r="H40" s="163"/>
      <c r="I40" s="164"/>
      <c r="J40" s="162"/>
      <c r="K40"/>
      <c r="L40" s="31"/>
      <c r="M40" s="30"/>
      <c r="N40" s="32"/>
      <c r="O40" s="32"/>
      <c r="P40" s="32"/>
      <c r="Q40" s="32"/>
      <c r="R40" s="32"/>
      <c r="S40" s="32"/>
      <c r="T40" s="32"/>
      <c r="U40" s="32"/>
      <c r="V40" s="32"/>
      <c r="W40" s="32"/>
      <c r="X40" s="32"/>
      <c r="Y40" s="32"/>
      <c r="Z40" s="87"/>
      <c r="AA40" s="235"/>
      <c r="AB40" s="199"/>
      <c r="AC40"/>
      <c r="AD40" s="31"/>
      <c r="AE40" s="31"/>
      <c r="AF40" s="94"/>
      <c r="AG40" s="94"/>
      <c r="AH40" s="94"/>
      <c r="AI40" s="94"/>
      <c r="AJ40" s="94"/>
      <c r="AK40" s="94"/>
      <c r="AL40" s="94"/>
      <c r="AM40" s="94"/>
      <c r="AN40" s="94"/>
      <c r="AO40" s="94"/>
      <c r="AP40" s="94"/>
      <c r="AQ40" s="94"/>
      <c r="AR40" s="217" t="str">
        <f>IF(C40="","",SUM('Calculation backing sheet'!AE23:AP23))</f>
        <v/>
      </c>
      <c r="AS40" s="218" t="str">
        <f t="shared" si="1"/>
        <v/>
      </c>
      <c r="AT40" s="87"/>
      <c r="AU40" s="234"/>
      <c r="AV40" s="199"/>
      <c r="AX40" s="39"/>
      <c r="AY40" s="39"/>
      <c r="AZ40" s="39"/>
      <c r="BA40" s="39"/>
      <c r="BB40" s="39"/>
      <c r="BC40" s="39"/>
      <c r="BD40" s="39"/>
      <c r="BE40" s="39"/>
      <c r="BF40" s="39"/>
      <c r="BG40" s="39"/>
      <c r="BH40" s="39"/>
      <c r="BI40" s="67"/>
      <c r="BJ40" s="67"/>
      <c r="BK40" s="67"/>
      <c r="BL40" s="67"/>
      <c r="BM40" s="67"/>
      <c r="BN40" s="67"/>
      <c r="BO40" s="67"/>
      <c r="BP40" s="67"/>
      <c r="BQ40" s="67"/>
      <c r="BR40" s="67"/>
      <c r="BS40" s="67"/>
      <c r="BT40" s="67"/>
      <c r="BU40" s="67"/>
      <c r="BV40" s="67"/>
      <c r="BW40" s="67"/>
      <c r="BX40" s="67"/>
      <c r="BY40" s="67"/>
      <c r="BZ40" s="67"/>
      <c r="CA40" s="67"/>
      <c r="CB40" s="67"/>
    </row>
    <row r="41" spans="1:80" ht="34.35" customHeight="1">
      <c r="A41" s="67"/>
      <c r="C41" s="33"/>
      <c r="D41" s="158"/>
      <c r="E41" s="14"/>
      <c r="F41" s="14"/>
      <c r="G41" s="15"/>
      <c r="H41" s="163"/>
      <c r="I41" s="164"/>
      <c r="J41" s="162"/>
      <c r="K41"/>
      <c r="L41" s="31"/>
      <c r="M41" s="30"/>
      <c r="N41" s="94"/>
      <c r="O41" s="94"/>
      <c r="P41" s="94"/>
      <c r="Q41" s="94"/>
      <c r="R41" s="94"/>
      <c r="S41" s="94"/>
      <c r="T41" s="94"/>
      <c r="U41" s="94"/>
      <c r="V41" s="94"/>
      <c r="W41" s="94"/>
      <c r="X41" s="94"/>
      <c r="Y41" s="94"/>
      <c r="Z41" s="87"/>
      <c r="AA41" s="234"/>
      <c r="AB41" s="199"/>
      <c r="AC41"/>
      <c r="AD41" s="31"/>
      <c r="AE41" s="31"/>
      <c r="AF41" s="32"/>
      <c r="AG41" s="32"/>
      <c r="AH41" s="32"/>
      <c r="AI41" s="32"/>
      <c r="AJ41" s="32"/>
      <c r="AK41" s="32"/>
      <c r="AL41" s="32"/>
      <c r="AM41" s="32"/>
      <c r="AN41" s="32"/>
      <c r="AO41" s="32"/>
      <c r="AP41" s="32"/>
      <c r="AQ41" s="32"/>
      <c r="AR41" s="217" t="str">
        <f>IF(C41="","",SUM('Calculation backing sheet'!AE24:AP24))</f>
        <v/>
      </c>
      <c r="AS41" s="218" t="str">
        <f t="shared" si="1"/>
        <v/>
      </c>
      <c r="AT41" s="87"/>
      <c r="AU41" s="235"/>
      <c r="AV41" s="199"/>
      <c r="AX41" s="39"/>
      <c r="AY41" s="39"/>
      <c r="AZ41" s="39"/>
      <c r="BA41" s="39"/>
      <c r="BB41" s="39"/>
      <c r="BC41" s="39"/>
      <c r="BD41" s="39"/>
      <c r="BE41" s="39"/>
      <c r="BF41" s="39"/>
      <c r="BG41" s="39"/>
      <c r="BH41" s="39"/>
      <c r="BI41" s="67"/>
      <c r="BJ41" s="67"/>
      <c r="BK41" s="67"/>
      <c r="BL41" s="67"/>
      <c r="BM41" s="67"/>
      <c r="BN41" s="67"/>
      <c r="BO41" s="67"/>
      <c r="BP41" s="67"/>
      <c r="BQ41" s="67"/>
      <c r="BR41" s="67"/>
      <c r="BS41" s="67"/>
      <c r="BT41" s="67"/>
      <c r="BU41" s="67"/>
      <c r="BV41" s="67"/>
      <c r="BW41" s="67"/>
      <c r="BX41" s="67"/>
      <c r="BY41" s="67"/>
      <c r="BZ41" s="67"/>
      <c r="CA41" s="67"/>
      <c r="CB41" s="67"/>
    </row>
    <row r="42" spans="1:80" ht="34.35" customHeight="1">
      <c r="A42" s="67"/>
      <c r="C42" s="33"/>
      <c r="D42" s="158"/>
      <c r="E42" s="14"/>
      <c r="F42" s="14"/>
      <c r="G42" s="15"/>
      <c r="H42" s="163"/>
      <c r="I42" s="164"/>
      <c r="J42" s="162"/>
      <c r="K42"/>
      <c r="L42" s="31"/>
      <c r="M42" s="30"/>
      <c r="N42" s="32"/>
      <c r="O42" s="32"/>
      <c r="P42" s="32"/>
      <c r="Q42" s="32"/>
      <c r="R42" s="32"/>
      <c r="S42" s="32"/>
      <c r="T42" s="32"/>
      <c r="U42" s="32"/>
      <c r="V42" s="32"/>
      <c r="W42" s="32"/>
      <c r="X42" s="32"/>
      <c r="Y42" s="32"/>
      <c r="Z42" s="87"/>
      <c r="AA42" s="235"/>
      <c r="AB42" s="199"/>
      <c r="AC42"/>
      <c r="AD42" s="31"/>
      <c r="AE42" s="31"/>
      <c r="AF42" s="94"/>
      <c r="AG42" s="94"/>
      <c r="AH42" s="94"/>
      <c r="AI42" s="94"/>
      <c r="AJ42" s="94"/>
      <c r="AK42" s="94"/>
      <c r="AL42" s="94"/>
      <c r="AM42" s="94"/>
      <c r="AN42" s="94"/>
      <c r="AO42" s="94"/>
      <c r="AP42" s="94"/>
      <c r="AQ42" s="94"/>
      <c r="AR42" s="217" t="str">
        <f>IF(C42="","",SUM('Calculation backing sheet'!AE25:AP25))</f>
        <v/>
      </c>
      <c r="AS42" s="218" t="str">
        <f t="shared" si="1"/>
        <v/>
      </c>
      <c r="AT42" s="87"/>
      <c r="AU42" s="234"/>
      <c r="AV42" s="199"/>
      <c r="AX42" s="39"/>
      <c r="AY42" s="39"/>
      <c r="AZ42" s="39"/>
      <c r="BA42" s="39"/>
      <c r="BB42" s="39"/>
      <c r="BC42" s="39"/>
      <c r="BD42" s="39"/>
      <c r="BE42" s="39"/>
      <c r="BF42" s="39"/>
      <c r="BG42" s="39"/>
      <c r="BH42" s="39"/>
      <c r="BI42" s="67"/>
      <c r="BJ42" s="67"/>
      <c r="BK42" s="67"/>
      <c r="BL42" s="67"/>
      <c r="BM42" s="67"/>
      <c r="BN42" s="67"/>
      <c r="BO42" s="67"/>
      <c r="BP42" s="67"/>
      <c r="BQ42" s="67"/>
      <c r="BR42" s="67"/>
      <c r="BS42" s="67"/>
      <c r="BT42" s="67"/>
      <c r="BU42" s="67"/>
      <c r="BV42" s="67"/>
      <c r="BW42" s="67"/>
      <c r="BX42" s="67"/>
      <c r="BY42" s="67"/>
      <c r="BZ42" s="67"/>
      <c r="CA42" s="67"/>
      <c r="CB42" s="67"/>
    </row>
    <row r="43" spans="1:80" ht="34.35" customHeight="1">
      <c r="A43" s="67"/>
      <c r="C43" s="33"/>
      <c r="D43" s="158"/>
      <c r="E43" s="14"/>
      <c r="F43" s="14"/>
      <c r="G43" s="15"/>
      <c r="H43" s="163"/>
      <c r="I43" s="164"/>
      <c r="J43" s="162"/>
      <c r="K43"/>
      <c r="L43" s="31"/>
      <c r="M43" s="30"/>
      <c r="N43" s="32"/>
      <c r="O43" s="32"/>
      <c r="P43" s="32"/>
      <c r="Q43" s="32"/>
      <c r="R43" s="32"/>
      <c r="S43" s="32"/>
      <c r="T43" s="32"/>
      <c r="U43" s="32"/>
      <c r="V43" s="32"/>
      <c r="W43" s="32"/>
      <c r="X43" s="32"/>
      <c r="Y43" s="32"/>
      <c r="Z43" s="87"/>
      <c r="AA43" s="235"/>
      <c r="AB43" s="199"/>
      <c r="AC43"/>
      <c r="AD43" s="31"/>
      <c r="AE43" s="31"/>
      <c r="AF43" s="32"/>
      <c r="AG43" s="32"/>
      <c r="AH43" s="32"/>
      <c r="AI43" s="32"/>
      <c r="AJ43" s="32"/>
      <c r="AK43" s="32"/>
      <c r="AL43" s="32"/>
      <c r="AM43" s="32"/>
      <c r="AN43" s="32"/>
      <c r="AO43" s="32"/>
      <c r="AP43" s="32"/>
      <c r="AQ43" s="32"/>
      <c r="AR43" s="217" t="str">
        <f>IF(C43="","",SUM('Calculation backing sheet'!AE26:AP26))</f>
        <v/>
      </c>
      <c r="AS43" s="218" t="str">
        <f t="shared" si="1"/>
        <v/>
      </c>
      <c r="AT43" s="87"/>
      <c r="AU43" s="235"/>
      <c r="AV43" s="199"/>
      <c r="AX43" s="39"/>
      <c r="AY43" s="39"/>
      <c r="AZ43" s="39"/>
      <c r="BA43" s="39"/>
      <c r="BB43" s="39"/>
      <c r="BC43" s="39"/>
      <c r="BD43" s="39"/>
      <c r="BE43" s="39"/>
      <c r="BF43" s="39"/>
      <c r="BG43" s="39"/>
      <c r="BH43" s="39"/>
      <c r="BI43" s="67"/>
      <c r="BJ43" s="67"/>
      <c r="BK43" s="67"/>
      <c r="BL43" s="67"/>
      <c r="BM43" s="67"/>
      <c r="BN43" s="67"/>
      <c r="BO43" s="67"/>
      <c r="BP43" s="67"/>
      <c r="BQ43" s="67"/>
      <c r="BR43" s="67"/>
      <c r="BS43" s="67"/>
      <c r="BT43" s="67"/>
      <c r="BU43" s="67"/>
      <c r="BV43" s="67"/>
      <c r="BW43" s="67"/>
      <c r="BX43" s="67"/>
      <c r="BY43" s="67"/>
      <c r="BZ43" s="67"/>
      <c r="CA43" s="67"/>
      <c r="CB43" s="67"/>
    </row>
    <row r="44" spans="1:80" ht="34.35" customHeight="1">
      <c r="A44" s="67"/>
      <c r="C44" s="33"/>
      <c r="D44" s="158"/>
      <c r="E44" s="14"/>
      <c r="F44" s="14"/>
      <c r="G44" s="15"/>
      <c r="H44" s="163"/>
      <c r="I44" s="164"/>
      <c r="J44" s="162"/>
      <c r="K44"/>
      <c r="L44" s="31"/>
      <c r="M44" s="30"/>
      <c r="N44" s="94"/>
      <c r="O44" s="94"/>
      <c r="P44" s="94"/>
      <c r="Q44" s="94"/>
      <c r="R44" s="94"/>
      <c r="S44" s="94"/>
      <c r="T44" s="94"/>
      <c r="U44" s="94"/>
      <c r="V44" s="94"/>
      <c r="W44" s="94"/>
      <c r="X44" s="94"/>
      <c r="Y44" s="94"/>
      <c r="Z44" s="87"/>
      <c r="AA44" s="234"/>
      <c r="AB44" s="199"/>
      <c r="AC44"/>
      <c r="AD44" s="31"/>
      <c r="AE44" s="31"/>
      <c r="AF44" s="94"/>
      <c r="AG44" s="94"/>
      <c r="AH44" s="94"/>
      <c r="AI44" s="94"/>
      <c r="AJ44" s="94"/>
      <c r="AK44" s="94"/>
      <c r="AL44" s="94"/>
      <c r="AM44" s="94"/>
      <c r="AN44" s="94"/>
      <c r="AO44" s="94"/>
      <c r="AP44" s="94"/>
      <c r="AQ44" s="94"/>
      <c r="AR44" s="217" t="str">
        <f>IF(C44="","",SUM('Calculation backing sheet'!AE27:AP27))</f>
        <v/>
      </c>
      <c r="AS44" s="218" t="str">
        <f t="shared" si="1"/>
        <v/>
      </c>
      <c r="AT44" s="87"/>
      <c r="AU44" s="234"/>
      <c r="AV44" s="199"/>
      <c r="AX44" s="39"/>
      <c r="AY44" s="39"/>
      <c r="AZ44" s="39"/>
      <c r="BA44" s="39"/>
      <c r="BB44" s="39"/>
      <c r="BC44" s="39"/>
      <c r="BD44" s="39"/>
      <c r="BE44" s="39"/>
      <c r="BF44" s="39"/>
      <c r="BG44" s="39"/>
      <c r="BH44" s="39"/>
      <c r="BI44" s="67"/>
      <c r="BJ44" s="67"/>
      <c r="BK44" s="67"/>
      <c r="BL44" s="67"/>
      <c r="BM44" s="67"/>
      <c r="BN44" s="67"/>
      <c r="BO44" s="67"/>
      <c r="BP44" s="67"/>
      <c r="BQ44" s="67"/>
      <c r="BR44" s="67"/>
      <c r="BS44" s="67"/>
      <c r="BT44" s="67"/>
      <c r="BU44" s="67"/>
      <c r="BV44" s="67"/>
      <c r="BW44" s="67"/>
      <c r="BX44" s="67"/>
      <c r="BY44" s="67"/>
      <c r="BZ44" s="67"/>
      <c r="CA44" s="67"/>
      <c r="CB44" s="67"/>
    </row>
    <row r="45" spans="1:80" ht="34.35" customHeight="1">
      <c r="A45" s="67"/>
      <c r="C45" s="33"/>
      <c r="D45" s="158"/>
      <c r="E45" s="14"/>
      <c r="F45" s="14"/>
      <c r="G45" s="15"/>
      <c r="H45" s="163"/>
      <c r="I45" s="164"/>
      <c r="J45" s="162"/>
      <c r="K45"/>
      <c r="L45" s="31"/>
      <c r="M45" s="30"/>
      <c r="N45" s="32"/>
      <c r="O45" s="32"/>
      <c r="P45" s="32"/>
      <c r="Q45" s="32"/>
      <c r="R45" s="32"/>
      <c r="S45" s="32"/>
      <c r="T45" s="32"/>
      <c r="U45" s="32"/>
      <c r="V45" s="32"/>
      <c r="W45" s="32"/>
      <c r="X45" s="32"/>
      <c r="Y45" s="32"/>
      <c r="Z45" s="87"/>
      <c r="AA45" s="235"/>
      <c r="AB45" s="199"/>
      <c r="AC45"/>
      <c r="AD45" s="31"/>
      <c r="AE45" s="31"/>
      <c r="AF45" s="32"/>
      <c r="AG45" s="32"/>
      <c r="AH45" s="32"/>
      <c r="AI45" s="32"/>
      <c r="AJ45" s="32"/>
      <c r="AK45" s="32"/>
      <c r="AL45" s="32"/>
      <c r="AM45" s="32"/>
      <c r="AN45" s="32"/>
      <c r="AO45" s="32"/>
      <c r="AP45" s="32"/>
      <c r="AQ45" s="32"/>
      <c r="AR45" s="217" t="str">
        <f>IF(C45="","",SUM('Calculation backing sheet'!AE28:AP28))</f>
        <v/>
      </c>
      <c r="AS45" s="218" t="str">
        <f t="shared" si="1"/>
        <v/>
      </c>
      <c r="AT45" s="87"/>
      <c r="AU45" s="235"/>
      <c r="AV45" s="199"/>
      <c r="AX45" s="39"/>
      <c r="AY45" s="39"/>
      <c r="AZ45" s="39"/>
      <c r="BA45" s="39"/>
      <c r="BB45" s="39"/>
      <c r="BC45" s="39"/>
      <c r="BD45" s="39"/>
      <c r="BE45" s="39"/>
      <c r="BF45" s="39"/>
      <c r="BG45" s="39"/>
      <c r="BH45" s="39"/>
      <c r="BI45" s="67"/>
      <c r="BJ45" s="67"/>
      <c r="BK45" s="67"/>
      <c r="BL45" s="67"/>
      <c r="BM45" s="67"/>
      <c r="BN45" s="67"/>
      <c r="BO45" s="67"/>
      <c r="BP45" s="67"/>
      <c r="BQ45" s="67"/>
      <c r="BR45" s="67"/>
      <c r="BS45" s="67"/>
      <c r="BT45" s="67"/>
      <c r="BU45" s="67"/>
      <c r="BV45" s="67"/>
      <c r="BW45" s="67"/>
      <c r="BX45" s="67"/>
      <c r="BY45" s="67"/>
      <c r="BZ45" s="67"/>
      <c r="CA45" s="67"/>
      <c r="CB45" s="67"/>
    </row>
    <row r="46" spans="1:80" ht="34.35" customHeight="1">
      <c r="A46" s="67"/>
      <c r="C46" s="33"/>
      <c r="D46" s="158"/>
      <c r="E46" s="14"/>
      <c r="F46" s="14"/>
      <c r="G46" s="15"/>
      <c r="H46" s="163"/>
      <c r="I46" s="164"/>
      <c r="J46" s="162"/>
      <c r="K46"/>
      <c r="L46" s="31"/>
      <c r="M46" s="30"/>
      <c r="N46" s="32"/>
      <c r="O46" s="32"/>
      <c r="P46" s="32"/>
      <c r="Q46" s="32"/>
      <c r="R46" s="32"/>
      <c r="S46" s="32"/>
      <c r="T46" s="32"/>
      <c r="U46" s="32"/>
      <c r="V46" s="32"/>
      <c r="W46" s="32"/>
      <c r="X46" s="32"/>
      <c r="Y46" s="32"/>
      <c r="Z46" s="87"/>
      <c r="AA46" s="235"/>
      <c r="AB46" s="199"/>
      <c r="AC46"/>
      <c r="AD46" s="31"/>
      <c r="AE46" s="31"/>
      <c r="AF46" s="94"/>
      <c r="AG46" s="94"/>
      <c r="AH46" s="94"/>
      <c r="AI46" s="94"/>
      <c r="AJ46" s="94"/>
      <c r="AK46" s="94"/>
      <c r="AL46" s="94"/>
      <c r="AM46" s="94"/>
      <c r="AN46" s="94"/>
      <c r="AO46" s="94"/>
      <c r="AP46" s="94"/>
      <c r="AQ46" s="94"/>
      <c r="AR46" s="217" t="str">
        <f>IF(C46="","",SUM('Calculation backing sheet'!AE29:AP29))</f>
        <v/>
      </c>
      <c r="AS46" s="218" t="str">
        <f t="shared" si="1"/>
        <v/>
      </c>
      <c r="AT46" s="87"/>
      <c r="AU46" s="234"/>
      <c r="AV46" s="199"/>
      <c r="AX46" s="39"/>
      <c r="AY46" s="39"/>
      <c r="AZ46" s="39"/>
      <c r="BA46" s="39"/>
      <c r="BB46" s="39"/>
      <c r="BC46" s="39"/>
      <c r="BD46" s="39"/>
      <c r="BE46" s="39"/>
      <c r="BF46" s="39"/>
      <c r="BG46" s="39"/>
      <c r="BH46" s="39"/>
      <c r="BI46" s="67"/>
      <c r="BJ46" s="67"/>
      <c r="BK46" s="67"/>
      <c r="BL46" s="67"/>
      <c r="BM46" s="67"/>
      <c r="BN46" s="67"/>
      <c r="BO46" s="67"/>
      <c r="BP46" s="67"/>
      <c r="BQ46" s="67"/>
      <c r="BR46" s="67"/>
      <c r="BS46" s="67"/>
      <c r="BT46" s="67"/>
      <c r="BU46" s="67"/>
      <c r="BV46" s="67"/>
      <c r="BW46" s="67"/>
      <c r="BX46" s="67"/>
      <c r="BY46" s="67"/>
      <c r="BZ46" s="67"/>
      <c r="CA46" s="67"/>
      <c r="CB46" s="67"/>
    </row>
    <row r="47" spans="1:80" ht="34.35" customHeight="1">
      <c r="A47" s="67"/>
      <c r="C47" s="33"/>
      <c r="D47" s="158"/>
      <c r="E47" s="14"/>
      <c r="F47" s="14"/>
      <c r="G47" s="15"/>
      <c r="H47" s="163"/>
      <c r="I47" s="164"/>
      <c r="J47" s="162"/>
      <c r="K47"/>
      <c r="L47" s="31"/>
      <c r="M47" s="30"/>
      <c r="N47" s="94"/>
      <c r="O47" s="94"/>
      <c r="P47" s="94"/>
      <c r="Q47" s="94"/>
      <c r="R47" s="94"/>
      <c r="S47" s="94"/>
      <c r="T47" s="94"/>
      <c r="U47" s="94"/>
      <c r="V47" s="94"/>
      <c r="W47" s="94"/>
      <c r="X47" s="94"/>
      <c r="Y47" s="94"/>
      <c r="Z47" s="87"/>
      <c r="AA47" s="234"/>
      <c r="AB47" s="199"/>
      <c r="AC47"/>
      <c r="AD47" s="31"/>
      <c r="AE47" s="31"/>
      <c r="AF47" s="32"/>
      <c r="AG47" s="32"/>
      <c r="AH47" s="32"/>
      <c r="AI47" s="32"/>
      <c r="AJ47" s="32"/>
      <c r="AK47" s="32"/>
      <c r="AL47" s="32"/>
      <c r="AM47" s="32"/>
      <c r="AN47" s="32"/>
      <c r="AO47" s="32"/>
      <c r="AP47" s="32"/>
      <c r="AQ47" s="32"/>
      <c r="AR47" s="217" t="str">
        <f>IF(C47="","",SUM('Calculation backing sheet'!AE30:AP30))</f>
        <v/>
      </c>
      <c r="AS47" s="218" t="str">
        <f t="shared" si="1"/>
        <v/>
      </c>
      <c r="AT47" s="87"/>
      <c r="AU47" s="235"/>
      <c r="AV47" s="199"/>
      <c r="AX47" s="39"/>
      <c r="AY47" s="39"/>
      <c r="AZ47" s="39"/>
      <c r="BA47" s="39"/>
      <c r="BB47" s="39"/>
      <c r="BC47" s="39"/>
      <c r="BD47" s="39"/>
      <c r="BE47" s="39"/>
      <c r="BF47" s="39"/>
      <c r="BG47" s="39"/>
      <c r="BH47" s="39"/>
      <c r="BI47" s="67"/>
      <c r="BJ47" s="67"/>
      <c r="BK47" s="67"/>
      <c r="BL47" s="67"/>
      <c r="BM47" s="67"/>
      <c r="BN47" s="67"/>
      <c r="BO47" s="67"/>
      <c r="BP47" s="67"/>
      <c r="BQ47" s="67"/>
      <c r="BR47" s="67"/>
      <c r="BS47" s="67"/>
      <c r="BT47" s="67"/>
      <c r="BU47" s="67"/>
      <c r="BV47" s="67"/>
      <c r="BW47" s="67"/>
      <c r="BX47" s="67"/>
      <c r="BY47" s="67"/>
      <c r="BZ47" s="67"/>
      <c r="CA47" s="67"/>
      <c r="CB47" s="67"/>
    </row>
    <row r="48" spans="1:80" ht="34.35" customHeight="1">
      <c r="A48" s="67"/>
      <c r="C48" s="33"/>
      <c r="D48" s="158"/>
      <c r="E48" s="14"/>
      <c r="F48" s="14"/>
      <c r="G48" s="15"/>
      <c r="H48" s="163"/>
      <c r="I48" s="164"/>
      <c r="J48" s="162"/>
      <c r="K48"/>
      <c r="L48" s="31"/>
      <c r="M48" s="30"/>
      <c r="N48" s="32"/>
      <c r="O48" s="32"/>
      <c r="P48" s="32"/>
      <c r="Q48" s="32"/>
      <c r="R48" s="32"/>
      <c r="S48" s="32"/>
      <c r="T48" s="32"/>
      <c r="U48" s="32"/>
      <c r="V48" s="32"/>
      <c r="W48" s="32"/>
      <c r="X48" s="32"/>
      <c r="Y48" s="32"/>
      <c r="Z48" s="87"/>
      <c r="AA48" s="235"/>
      <c r="AB48" s="199"/>
      <c r="AC48"/>
      <c r="AD48" s="31"/>
      <c r="AE48" s="31"/>
      <c r="AF48" s="94"/>
      <c r="AG48" s="94"/>
      <c r="AH48" s="94"/>
      <c r="AI48" s="94"/>
      <c r="AJ48" s="94"/>
      <c r="AK48" s="94"/>
      <c r="AL48" s="94"/>
      <c r="AM48" s="94"/>
      <c r="AN48" s="94"/>
      <c r="AO48" s="94"/>
      <c r="AP48" s="94"/>
      <c r="AQ48" s="94"/>
      <c r="AR48" s="217" t="str">
        <f>IF(C48="","",SUM('Calculation backing sheet'!AE31:AP31))</f>
        <v/>
      </c>
      <c r="AS48" s="218" t="str">
        <f t="shared" si="1"/>
        <v/>
      </c>
      <c r="AT48" s="87"/>
      <c r="AU48" s="234"/>
      <c r="AV48" s="199"/>
      <c r="AX48" s="39"/>
      <c r="AY48" s="39"/>
      <c r="AZ48" s="39"/>
      <c r="BA48" s="39"/>
      <c r="BB48" s="39"/>
      <c r="BC48" s="39"/>
      <c r="BD48" s="39"/>
      <c r="BE48" s="39"/>
      <c r="BF48" s="39"/>
      <c r="BG48" s="39"/>
      <c r="BH48" s="39"/>
      <c r="BI48" s="67"/>
      <c r="BJ48" s="67"/>
      <c r="BK48" s="67"/>
      <c r="BL48" s="67"/>
      <c r="BM48" s="67"/>
      <c r="BN48" s="67"/>
      <c r="BO48" s="67"/>
      <c r="BP48" s="67"/>
      <c r="BQ48" s="67"/>
      <c r="BR48" s="67"/>
      <c r="BS48" s="67"/>
      <c r="BT48" s="67"/>
      <c r="BU48" s="67"/>
      <c r="BV48" s="67"/>
      <c r="BW48" s="67"/>
      <c r="BX48" s="67"/>
      <c r="BY48" s="67"/>
      <c r="BZ48" s="67"/>
      <c r="CA48" s="67"/>
      <c r="CB48" s="67"/>
    </row>
    <row r="49" spans="1:80" ht="34.35" customHeight="1">
      <c r="A49" s="67"/>
      <c r="C49" s="33"/>
      <c r="D49" s="158"/>
      <c r="E49" s="14"/>
      <c r="F49" s="14"/>
      <c r="G49" s="15"/>
      <c r="H49" s="163"/>
      <c r="I49" s="164"/>
      <c r="J49" s="162"/>
      <c r="K49"/>
      <c r="L49" s="31"/>
      <c r="M49" s="30"/>
      <c r="N49" s="32"/>
      <c r="O49" s="32"/>
      <c r="P49" s="32"/>
      <c r="Q49" s="32"/>
      <c r="R49" s="32"/>
      <c r="S49" s="32"/>
      <c r="T49" s="32"/>
      <c r="U49" s="32"/>
      <c r="V49" s="32"/>
      <c r="W49" s="32"/>
      <c r="X49" s="32"/>
      <c r="Y49" s="32"/>
      <c r="Z49" s="87"/>
      <c r="AA49" s="235"/>
      <c r="AB49" s="199"/>
      <c r="AC49"/>
      <c r="AD49" s="31"/>
      <c r="AE49" s="31"/>
      <c r="AF49" s="32"/>
      <c r="AG49" s="32"/>
      <c r="AH49" s="32"/>
      <c r="AI49" s="32"/>
      <c r="AJ49" s="32"/>
      <c r="AK49" s="32"/>
      <c r="AL49" s="32"/>
      <c r="AM49" s="32"/>
      <c r="AN49" s="32"/>
      <c r="AO49" s="32"/>
      <c r="AP49" s="32"/>
      <c r="AQ49" s="32"/>
      <c r="AR49" s="217" t="str">
        <f>IF(C49="","",SUM('Calculation backing sheet'!AE32:AP32))</f>
        <v/>
      </c>
      <c r="AS49" s="218" t="str">
        <f t="shared" si="1"/>
        <v/>
      </c>
      <c r="AT49" s="87"/>
      <c r="AU49" s="235"/>
      <c r="AV49" s="199"/>
      <c r="AX49" s="39"/>
      <c r="AY49" s="39"/>
      <c r="AZ49" s="39"/>
      <c r="BA49" s="39"/>
      <c r="BB49" s="39"/>
      <c r="BC49" s="39"/>
      <c r="BD49" s="39"/>
      <c r="BE49" s="39"/>
      <c r="BF49" s="39"/>
      <c r="BG49" s="39"/>
      <c r="BH49" s="39"/>
      <c r="BI49" s="67"/>
      <c r="BJ49" s="67"/>
      <c r="BK49" s="67"/>
      <c r="BL49" s="67"/>
      <c r="BM49" s="67"/>
      <c r="BN49" s="67"/>
      <c r="BO49" s="67"/>
      <c r="BP49" s="67"/>
      <c r="BQ49" s="67"/>
      <c r="BR49" s="67"/>
      <c r="BS49" s="67"/>
      <c r="BT49" s="67"/>
      <c r="BU49" s="67"/>
      <c r="BV49" s="67"/>
      <c r="BW49" s="67"/>
      <c r="BX49" s="67"/>
      <c r="BY49" s="67"/>
      <c r="BZ49" s="67"/>
      <c r="CA49" s="67"/>
      <c r="CB49" s="67"/>
    </row>
    <row r="50" spans="1:80" ht="34.35" customHeight="1">
      <c r="A50" s="67"/>
      <c r="C50" s="33"/>
      <c r="D50" s="158"/>
      <c r="E50" s="14"/>
      <c r="F50" s="14"/>
      <c r="G50" s="15"/>
      <c r="H50" s="163"/>
      <c r="I50" s="164"/>
      <c r="J50" s="162"/>
      <c r="K50"/>
      <c r="L50" s="31"/>
      <c r="M50" s="30"/>
      <c r="N50" s="94"/>
      <c r="O50" s="94"/>
      <c r="P50" s="94"/>
      <c r="Q50" s="94"/>
      <c r="R50" s="94"/>
      <c r="S50" s="94"/>
      <c r="T50" s="94"/>
      <c r="U50" s="94"/>
      <c r="V50" s="94"/>
      <c r="W50" s="94"/>
      <c r="X50" s="94"/>
      <c r="Y50" s="94"/>
      <c r="Z50" s="87"/>
      <c r="AA50" s="234"/>
      <c r="AB50" s="199"/>
      <c r="AC50"/>
      <c r="AD50" s="31"/>
      <c r="AE50" s="31"/>
      <c r="AF50" s="94"/>
      <c r="AG50" s="94"/>
      <c r="AH50" s="94"/>
      <c r="AI50" s="94"/>
      <c r="AJ50" s="94"/>
      <c r="AK50" s="94"/>
      <c r="AL50" s="94"/>
      <c r="AM50" s="94"/>
      <c r="AN50" s="94"/>
      <c r="AO50" s="94"/>
      <c r="AP50" s="94"/>
      <c r="AQ50" s="94"/>
      <c r="AR50" s="217" t="str">
        <f>IF(C50="","",SUM('Calculation backing sheet'!AE33:AP33))</f>
        <v/>
      </c>
      <c r="AS50" s="218" t="str">
        <f t="shared" si="1"/>
        <v/>
      </c>
      <c r="AT50" s="87"/>
      <c r="AU50" s="234"/>
      <c r="AV50" s="199"/>
      <c r="AX50" s="39"/>
      <c r="AY50" s="39"/>
      <c r="AZ50" s="39"/>
      <c r="BA50" s="39"/>
      <c r="BB50" s="39"/>
      <c r="BC50" s="39"/>
      <c r="BD50" s="39"/>
      <c r="BE50" s="39"/>
      <c r="BF50" s="39"/>
      <c r="BG50" s="39"/>
      <c r="BH50" s="39"/>
      <c r="BI50" s="67"/>
      <c r="BJ50" s="67"/>
      <c r="BK50" s="67"/>
      <c r="BL50" s="67"/>
      <c r="BM50" s="67"/>
      <c r="BN50" s="67"/>
      <c r="BO50" s="67"/>
      <c r="BP50" s="67"/>
      <c r="BQ50" s="67"/>
      <c r="BR50" s="67"/>
      <c r="BS50" s="67"/>
      <c r="BT50" s="67"/>
      <c r="BU50" s="67"/>
      <c r="BV50" s="67"/>
      <c r="BW50" s="67"/>
      <c r="BX50" s="67"/>
      <c r="BY50" s="67"/>
      <c r="BZ50" s="67"/>
      <c r="CA50" s="67"/>
      <c r="CB50" s="67"/>
    </row>
    <row r="51" spans="1:80" ht="34.35" customHeight="1">
      <c r="A51" s="67"/>
      <c r="C51" s="33"/>
      <c r="D51" s="158"/>
      <c r="E51" s="14"/>
      <c r="F51" s="14"/>
      <c r="G51" s="15"/>
      <c r="H51" s="163"/>
      <c r="I51" s="164"/>
      <c r="J51" s="162"/>
      <c r="K51"/>
      <c r="L51" s="31"/>
      <c r="M51" s="30"/>
      <c r="N51" s="32"/>
      <c r="O51" s="32"/>
      <c r="P51" s="32"/>
      <c r="Q51" s="32"/>
      <c r="R51" s="32"/>
      <c r="S51" s="32"/>
      <c r="T51" s="32"/>
      <c r="U51" s="32"/>
      <c r="V51" s="32"/>
      <c r="W51" s="32"/>
      <c r="X51" s="32"/>
      <c r="Y51" s="32"/>
      <c r="Z51" s="87"/>
      <c r="AA51" s="235"/>
      <c r="AB51" s="199"/>
      <c r="AC51"/>
      <c r="AD51" s="31"/>
      <c r="AE51" s="31"/>
      <c r="AF51" s="32"/>
      <c r="AG51" s="32"/>
      <c r="AH51" s="32"/>
      <c r="AI51" s="32"/>
      <c r="AJ51" s="32"/>
      <c r="AK51" s="32"/>
      <c r="AL51" s="32"/>
      <c r="AM51" s="32"/>
      <c r="AN51" s="32"/>
      <c r="AO51" s="32"/>
      <c r="AP51" s="32"/>
      <c r="AQ51" s="32"/>
      <c r="AR51" s="217" t="str">
        <f>IF(C51="","",SUM('Calculation backing sheet'!AE34:AP34))</f>
        <v/>
      </c>
      <c r="AS51" s="218" t="str">
        <f t="shared" si="1"/>
        <v/>
      </c>
      <c r="AT51" s="87"/>
      <c r="AU51" s="235"/>
      <c r="AV51" s="199"/>
      <c r="AX51" s="39"/>
      <c r="AY51" s="39"/>
      <c r="AZ51" s="39"/>
      <c r="BA51" s="39"/>
      <c r="BB51" s="39"/>
      <c r="BC51" s="39"/>
      <c r="BD51" s="39"/>
      <c r="BE51" s="39"/>
      <c r="BF51" s="39"/>
      <c r="BG51" s="39"/>
      <c r="BH51" s="39"/>
      <c r="BI51" s="67"/>
      <c r="BJ51" s="67"/>
      <c r="BK51" s="67"/>
      <c r="BL51" s="67"/>
      <c r="BM51" s="67"/>
      <c r="BN51" s="67"/>
      <c r="BO51" s="67"/>
      <c r="BP51" s="67"/>
      <c r="BQ51" s="67"/>
      <c r="BR51" s="67"/>
      <c r="BS51" s="67"/>
      <c r="BT51" s="67"/>
      <c r="BU51" s="67"/>
      <c r="BV51" s="67"/>
      <c r="BW51" s="67"/>
      <c r="BX51" s="67"/>
      <c r="BY51" s="67"/>
      <c r="BZ51" s="67"/>
      <c r="CA51" s="67"/>
      <c r="CB51" s="67"/>
    </row>
    <row r="52" spans="1:80" ht="34.35" customHeight="1">
      <c r="A52" s="67"/>
      <c r="C52" s="33"/>
      <c r="D52" s="158"/>
      <c r="E52" s="14"/>
      <c r="F52" s="14"/>
      <c r="G52" s="15"/>
      <c r="H52" s="163"/>
      <c r="I52" s="164"/>
      <c r="J52" s="162"/>
      <c r="K52"/>
      <c r="L52" s="31"/>
      <c r="M52" s="30"/>
      <c r="N52" s="32"/>
      <c r="O52" s="32"/>
      <c r="P52" s="32"/>
      <c r="Q52" s="32"/>
      <c r="R52" s="32"/>
      <c r="S52" s="32"/>
      <c r="T52" s="32"/>
      <c r="U52" s="32"/>
      <c r="V52" s="32"/>
      <c r="W52" s="32"/>
      <c r="X52" s="32"/>
      <c r="Y52" s="32"/>
      <c r="Z52" s="87"/>
      <c r="AA52" s="235"/>
      <c r="AB52" s="199"/>
      <c r="AC52"/>
      <c r="AD52" s="31"/>
      <c r="AE52" s="31"/>
      <c r="AF52" s="94"/>
      <c r="AG52" s="94"/>
      <c r="AH52" s="94"/>
      <c r="AI52" s="94"/>
      <c r="AJ52" s="94"/>
      <c r="AK52" s="94"/>
      <c r="AL52" s="94"/>
      <c r="AM52" s="94"/>
      <c r="AN52" s="94"/>
      <c r="AO52" s="94"/>
      <c r="AP52" s="94"/>
      <c r="AQ52" s="94"/>
      <c r="AR52" s="217" t="str">
        <f>IF(C52="","",SUM('Calculation backing sheet'!AE35:AP35))</f>
        <v/>
      </c>
      <c r="AS52" s="218" t="str">
        <f t="shared" si="1"/>
        <v/>
      </c>
      <c r="AT52" s="87"/>
      <c r="AU52" s="234"/>
      <c r="AV52" s="199"/>
      <c r="AX52" s="39"/>
      <c r="AY52" s="39"/>
      <c r="AZ52" s="39"/>
      <c r="BA52" s="39"/>
      <c r="BB52" s="39"/>
      <c r="BC52" s="39"/>
      <c r="BD52" s="39"/>
      <c r="BE52" s="39"/>
      <c r="BF52" s="39"/>
      <c r="BG52" s="39"/>
      <c r="BH52" s="39"/>
      <c r="BI52" s="67"/>
      <c r="BJ52" s="67"/>
      <c r="BK52" s="67"/>
      <c r="BL52" s="67"/>
      <c r="BM52" s="67"/>
      <c r="BN52" s="67"/>
      <c r="BO52" s="67"/>
      <c r="BP52" s="67"/>
      <c r="BQ52" s="67"/>
      <c r="BR52" s="67"/>
      <c r="BS52" s="67"/>
      <c r="BT52" s="67"/>
      <c r="BU52" s="67"/>
      <c r="BV52" s="67"/>
      <c r="BW52" s="67"/>
      <c r="BX52" s="67"/>
      <c r="BY52" s="67"/>
      <c r="BZ52" s="67"/>
      <c r="CA52" s="67"/>
      <c r="CB52" s="67"/>
    </row>
    <row r="53" spans="1:80" ht="34.35" customHeight="1">
      <c r="A53" s="67"/>
      <c r="C53" s="33"/>
      <c r="D53" s="158"/>
      <c r="E53" s="14"/>
      <c r="F53" s="14"/>
      <c r="G53" s="15"/>
      <c r="H53" s="163"/>
      <c r="I53" s="164"/>
      <c r="J53" s="162"/>
      <c r="K53"/>
      <c r="L53" s="31"/>
      <c r="M53" s="30"/>
      <c r="N53" s="94"/>
      <c r="O53" s="94"/>
      <c r="P53" s="94"/>
      <c r="Q53" s="94"/>
      <c r="R53" s="94"/>
      <c r="S53" s="94"/>
      <c r="T53" s="94"/>
      <c r="U53" s="94"/>
      <c r="V53" s="94"/>
      <c r="W53" s="94"/>
      <c r="X53" s="94"/>
      <c r="Y53" s="94"/>
      <c r="Z53" s="87"/>
      <c r="AA53" s="234"/>
      <c r="AB53" s="199"/>
      <c r="AC53"/>
      <c r="AD53" s="31"/>
      <c r="AE53" s="31"/>
      <c r="AF53" s="32"/>
      <c r="AG53" s="32"/>
      <c r="AH53" s="32"/>
      <c r="AI53" s="32"/>
      <c r="AJ53" s="32"/>
      <c r="AK53" s="32"/>
      <c r="AL53" s="32"/>
      <c r="AM53" s="32"/>
      <c r="AN53" s="32"/>
      <c r="AO53" s="32"/>
      <c r="AP53" s="32"/>
      <c r="AQ53" s="32"/>
      <c r="AR53" s="217" t="str">
        <f>IF(C53="","",SUM('Calculation backing sheet'!AE36:AP36))</f>
        <v/>
      </c>
      <c r="AS53" s="218" t="str">
        <f t="shared" si="1"/>
        <v/>
      </c>
      <c r="AT53" s="87"/>
      <c r="AU53" s="235"/>
      <c r="AV53" s="199"/>
      <c r="AX53" s="39"/>
      <c r="AY53" s="39"/>
      <c r="AZ53" s="39"/>
      <c r="BA53" s="39"/>
      <c r="BB53" s="39"/>
      <c r="BC53" s="39"/>
      <c r="BD53" s="39"/>
      <c r="BE53" s="39"/>
      <c r="BF53" s="39"/>
      <c r="BG53" s="39"/>
      <c r="BH53" s="39"/>
      <c r="BI53" s="67"/>
      <c r="BJ53" s="67"/>
      <c r="BK53" s="67"/>
      <c r="BL53" s="67"/>
      <c r="BM53" s="67"/>
      <c r="BN53" s="67"/>
      <c r="BO53" s="67"/>
      <c r="BP53" s="67"/>
      <c r="BQ53" s="67"/>
      <c r="BR53" s="67"/>
      <c r="BS53" s="67"/>
      <c r="BT53" s="67"/>
      <c r="BU53" s="67"/>
      <c r="BV53" s="67"/>
      <c r="BW53" s="67"/>
      <c r="BX53" s="67"/>
      <c r="BY53" s="67"/>
      <c r="BZ53" s="67"/>
      <c r="CA53" s="67"/>
      <c r="CB53" s="67"/>
    </row>
    <row r="54" spans="1:80" ht="34.35" customHeight="1">
      <c r="A54" s="67"/>
      <c r="C54" s="33"/>
      <c r="D54" s="158"/>
      <c r="E54" s="14"/>
      <c r="F54" s="14"/>
      <c r="G54" s="15"/>
      <c r="H54" s="163"/>
      <c r="I54" s="164"/>
      <c r="J54" s="162"/>
      <c r="K54"/>
      <c r="L54" s="31"/>
      <c r="M54" s="30"/>
      <c r="N54" s="32"/>
      <c r="O54" s="32"/>
      <c r="P54" s="32"/>
      <c r="Q54" s="32"/>
      <c r="R54" s="32"/>
      <c r="S54" s="32"/>
      <c r="T54" s="32"/>
      <c r="U54" s="32"/>
      <c r="V54" s="32"/>
      <c r="W54" s="32"/>
      <c r="X54" s="32"/>
      <c r="Y54" s="32"/>
      <c r="Z54" s="87"/>
      <c r="AA54" s="235"/>
      <c r="AB54" s="199"/>
      <c r="AC54"/>
      <c r="AD54" s="31"/>
      <c r="AE54" s="31"/>
      <c r="AF54" s="94"/>
      <c r="AG54" s="94"/>
      <c r="AH54" s="94"/>
      <c r="AI54" s="94"/>
      <c r="AJ54" s="94"/>
      <c r="AK54" s="94"/>
      <c r="AL54" s="94"/>
      <c r="AM54" s="94"/>
      <c r="AN54" s="94"/>
      <c r="AO54" s="94"/>
      <c r="AP54" s="94"/>
      <c r="AQ54" s="94"/>
      <c r="AR54" s="217" t="str">
        <f>IF(C54="","",SUM('Calculation backing sheet'!AE37:AP37))</f>
        <v/>
      </c>
      <c r="AS54" s="218" t="str">
        <f t="shared" si="1"/>
        <v/>
      </c>
      <c r="AT54" s="87"/>
      <c r="AU54" s="234"/>
      <c r="AV54" s="199"/>
      <c r="AX54" s="39"/>
      <c r="AY54" s="39"/>
      <c r="AZ54" s="39"/>
      <c r="BA54" s="39"/>
      <c r="BB54" s="39"/>
      <c r="BC54" s="39"/>
      <c r="BD54" s="39"/>
      <c r="BE54" s="39"/>
      <c r="BF54" s="39"/>
      <c r="BG54" s="39"/>
      <c r="BH54" s="39"/>
      <c r="BI54" s="67"/>
      <c r="BJ54" s="67"/>
      <c r="BK54" s="67"/>
      <c r="BL54" s="67"/>
      <c r="BM54" s="67"/>
      <c r="BN54" s="67"/>
      <c r="BO54" s="67"/>
      <c r="BP54" s="67"/>
      <c r="BQ54" s="67"/>
      <c r="BR54" s="67"/>
      <c r="BS54" s="67"/>
      <c r="BT54" s="67"/>
      <c r="BU54" s="67"/>
      <c r="BV54" s="67"/>
      <c r="BW54" s="67"/>
      <c r="BX54" s="67"/>
      <c r="BY54" s="67"/>
      <c r="BZ54" s="67"/>
      <c r="CA54" s="67"/>
      <c r="CB54" s="67"/>
    </row>
    <row r="55" spans="1:80" ht="34.35" customHeight="1">
      <c r="A55" s="67"/>
      <c r="C55" s="33"/>
      <c r="D55" s="158"/>
      <c r="E55" s="14"/>
      <c r="F55" s="14"/>
      <c r="G55" s="15"/>
      <c r="H55" s="163"/>
      <c r="I55" s="164"/>
      <c r="J55" s="162"/>
      <c r="K55"/>
      <c r="L55" s="31"/>
      <c r="M55" s="30"/>
      <c r="N55" s="32"/>
      <c r="O55" s="32"/>
      <c r="P55" s="32"/>
      <c r="Q55" s="32"/>
      <c r="R55" s="32"/>
      <c r="S55" s="32"/>
      <c r="T55" s="32"/>
      <c r="U55" s="32"/>
      <c r="V55" s="32"/>
      <c r="W55" s="32"/>
      <c r="X55" s="32"/>
      <c r="Y55" s="32"/>
      <c r="Z55" s="87"/>
      <c r="AA55" s="235"/>
      <c r="AB55" s="199"/>
      <c r="AC55"/>
      <c r="AD55" s="31"/>
      <c r="AE55" s="31"/>
      <c r="AF55" s="32"/>
      <c r="AG55" s="32"/>
      <c r="AH55" s="32"/>
      <c r="AI55" s="32"/>
      <c r="AJ55" s="32"/>
      <c r="AK55" s="32"/>
      <c r="AL55" s="32"/>
      <c r="AM55" s="32"/>
      <c r="AN55" s="32"/>
      <c r="AO55" s="32"/>
      <c r="AP55" s="32"/>
      <c r="AQ55" s="32"/>
      <c r="AR55" s="217" t="str">
        <f>IF(C55="","",SUM('Calculation backing sheet'!AE38:AP38))</f>
        <v/>
      </c>
      <c r="AS55" s="218" t="str">
        <f t="shared" si="1"/>
        <v/>
      </c>
      <c r="AT55" s="87"/>
      <c r="AU55" s="235"/>
      <c r="AV55" s="199"/>
      <c r="AX55" s="39"/>
      <c r="AY55" s="39"/>
      <c r="AZ55" s="39"/>
      <c r="BA55" s="39"/>
      <c r="BB55" s="39"/>
      <c r="BC55" s="39"/>
      <c r="BD55" s="39"/>
      <c r="BE55" s="39"/>
      <c r="BF55" s="39"/>
      <c r="BG55" s="39"/>
      <c r="BH55" s="39"/>
      <c r="BI55" s="67"/>
      <c r="BJ55" s="67"/>
      <c r="BK55" s="67"/>
      <c r="BL55" s="67"/>
      <c r="BM55" s="67"/>
      <c r="BN55" s="67"/>
      <c r="BO55" s="67"/>
      <c r="BP55" s="67"/>
      <c r="BQ55" s="67"/>
      <c r="BR55" s="67"/>
      <c r="BS55" s="67"/>
      <c r="BT55" s="67"/>
      <c r="BU55" s="67"/>
      <c r="BV55" s="67"/>
      <c r="BW55" s="67"/>
      <c r="BX55" s="67"/>
      <c r="BY55" s="67"/>
      <c r="BZ55" s="67"/>
      <c r="CA55" s="67"/>
      <c r="CB55" s="67"/>
    </row>
    <row r="56" spans="1:80" ht="34.35" customHeight="1">
      <c r="A56" s="67"/>
      <c r="C56" s="33"/>
      <c r="D56" s="158"/>
      <c r="E56" s="14"/>
      <c r="F56" s="14"/>
      <c r="G56" s="15"/>
      <c r="H56" s="163"/>
      <c r="I56" s="164"/>
      <c r="J56" s="162"/>
      <c r="K56"/>
      <c r="L56" s="31"/>
      <c r="M56" s="30"/>
      <c r="N56" s="94"/>
      <c r="O56" s="94"/>
      <c r="P56" s="94"/>
      <c r="Q56" s="94"/>
      <c r="R56" s="94"/>
      <c r="S56" s="94"/>
      <c r="T56" s="94"/>
      <c r="U56" s="94"/>
      <c r="V56" s="94"/>
      <c r="W56" s="94"/>
      <c r="X56" s="94"/>
      <c r="Y56" s="94"/>
      <c r="Z56" s="87"/>
      <c r="AA56" s="234"/>
      <c r="AB56" s="199"/>
      <c r="AC56"/>
      <c r="AD56" s="31"/>
      <c r="AE56" s="31"/>
      <c r="AF56" s="94"/>
      <c r="AG56" s="94"/>
      <c r="AH56" s="94"/>
      <c r="AI56" s="94"/>
      <c r="AJ56" s="94"/>
      <c r="AK56" s="94"/>
      <c r="AL56" s="94"/>
      <c r="AM56" s="94"/>
      <c r="AN56" s="94"/>
      <c r="AO56" s="94"/>
      <c r="AP56" s="94"/>
      <c r="AQ56" s="94"/>
      <c r="AR56" s="217" t="str">
        <f>IF(C56="","",SUM('Calculation backing sheet'!AE39:AP39))</f>
        <v/>
      </c>
      <c r="AS56" s="218" t="str">
        <f t="shared" si="1"/>
        <v/>
      </c>
      <c r="AT56" s="87"/>
      <c r="AU56" s="234"/>
      <c r="AV56" s="199"/>
      <c r="AX56" s="39"/>
      <c r="AY56" s="39"/>
      <c r="AZ56" s="39"/>
      <c r="BA56" s="39"/>
      <c r="BB56" s="39"/>
      <c r="BC56" s="39"/>
      <c r="BD56" s="39"/>
      <c r="BE56" s="39"/>
      <c r="BF56" s="39"/>
      <c r="BG56" s="39"/>
      <c r="BH56" s="39"/>
      <c r="BI56" s="67"/>
      <c r="BJ56" s="67"/>
      <c r="BK56" s="67"/>
      <c r="BL56" s="67"/>
      <c r="BM56" s="67"/>
      <c r="BN56" s="67"/>
      <c r="BO56" s="67"/>
      <c r="BP56" s="67"/>
      <c r="BQ56" s="67"/>
      <c r="BR56" s="67"/>
      <c r="BS56" s="67"/>
      <c r="BT56" s="67"/>
      <c r="BU56" s="67"/>
      <c r="BV56" s="67"/>
      <c r="BW56" s="67"/>
      <c r="BX56" s="67"/>
      <c r="BY56" s="67"/>
      <c r="BZ56" s="67"/>
      <c r="CA56" s="67"/>
      <c r="CB56" s="67"/>
    </row>
    <row r="57" spans="1:80" ht="34.35" customHeight="1">
      <c r="A57" s="67"/>
      <c r="C57" s="33"/>
      <c r="D57" s="158"/>
      <c r="E57" s="14"/>
      <c r="F57" s="14"/>
      <c r="G57" s="15"/>
      <c r="H57" s="163"/>
      <c r="I57" s="164"/>
      <c r="J57" s="162"/>
      <c r="K57"/>
      <c r="L57" s="31"/>
      <c r="M57" s="30"/>
      <c r="N57" s="32"/>
      <c r="O57" s="32"/>
      <c r="P57" s="32"/>
      <c r="Q57" s="32"/>
      <c r="R57" s="32"/>
      <c r="S57" s="32"/>
      <c r="T57" s="32"/>
      <c r="U57" s="32"/>
      <c r="V57" s="32"/>
      <c r="W57" s="32"/>
      <c r="X57" s="32"/>
      <c r="Y57" s="32"/>
      <c r="Z57" s="87"/>
      <c r="AA57" s="235"/>
      <c r="AB57" s="199"/>
      <c r="AC57"/>
      <c r="AD57" s="31"/>
      <c r="AE57" s="31"/>
      <c r="AF57" s="32"/>
      <c r="AG57" s="32"/>
      <c r="AH57" s="32"/>
      <c r="AI57" s="32"/>
      <c r="AJ57" s="32"/>
      <c r="AK57" s="32"/>
      <c r="AL57" s="32"/>
      <c r="AM57" s="32"/>
      <c r="AN57" s="32"/>
      <c r="AO57" s="32"/>
      <c r="AP57" s="32"/>
      <c r="AQ57" s="32"/>
      <c r="AR57" s="217" t="str">
        <f>IF(C57="","",SUM('Calculation backing sheet'!AE40:AP40))</f>
        <v/>
      </c>
      <c r="AS57" s="218" t="str">
        <f t="shared" si="1"/>
        <v/>
      </c>
      <c r="AT57" s="87"/>
      <c r="AU57" s="235"/>
      <c r="AV57" s="199"/>
      <c r="AX57" s="39"/>
      <c r="AY57" s="39"/>
      <c r="AZ57" s="39"/>
      <c r="BA57" s="39"/>
      <c r="BB57" s="39"/>
      <c r="BC57" s="39"/>
      <c r="BD57" s="39"/>
      <c r="BE57" s="39"/>
      <c r="BF57" s="39"/>
      <c r="BG57" s="39"/>
      <c r="BH57" s="39"/>
      <c r="BI57" s="67"/>
      <c r="BJ57" s="67"/>
      <c r="BK57" s="67"/>
      <c r="BL57" s="67"/>
      <c r="BM57" s="67"/>
      <c r="BN57" s="67"/>
      <c r="BO57" s="67"/>
      <c r="BP57" s="67"/>
      <c r="BQ57" s="67"/>
      <c r="BR57" s="67"/>
      <c r="BS57" s="67"/>
      <c r="BT57" s="67"/>
      <c r="BU57" s="67"/>
      <c r="BV57" s="67"/>
      <c r="BW57" s="67"/>
      <c r="BX57" s="67"/>
      <c r="BY57" s="67"/>
      <c r="BZ57" s="67"/>
      <c r="CA57" s="67"/>
      <c r="CB57" s="67"/>
    </row>
    <row r="58" spans="1:80" ht="34.35" customHeight="1">
      <c r="A58" s="67"/>
      <c r="C58" s="33"/>
      <c r="D58" s="158"/>
      <c r="E58" s="14"/>
      <c r="F58" s="14"/>
      <c r="G58" s="15"/>
      <c r="H58" s="163"/>
      <c r="I58" s="164"/>
      <c r="J58" s="162"/>
      <c r="K58"/>
      <c r="L58" s="31"/>
      <c r="M58" s="30"/>
      <c r="N58" s="32"/>
      <c r="O58" s="32"/>
      <c r="P58" s="32"/>
      <c r="Q58" s="32"/>
      <c r="R58" s="32"/>
      <c r="S58" s="32"/>
      <c r="T58" s="32"/>
      <c r="U58" s="32"/>
      <c r="V58" s="32"/>
      <c r="W58" s="32"/>
      <c r="X58" s="32"/>
      <c r="Y58" s="32"/>
      <c r="Z58" s="87"/>
      <c r="AA58" s="235"/>
      <c r="AB58" s="199"/>
      <c r="AC58"/>
      <c r="AD58" s="31"/>
      <c r="AE58" s="31"/>
      <c r="AF58" s="94"/>
      <c r="AG58" s="94"/>
      <c r="AH58" s="94"/>
      <c r="AI58" s="94"/>
      <c r="AJ58" s="94"/>
      <c r="AK58" s="94"/>
      <c r="AL58" s="94"/>
      <c r="AM58" s="94"/>
      <c r="AN58" s="94"/>
      <c r="AO58" s="94"/>
      <c r="AP58" s="94"/>
      <c r="AQ58" s="94"/>
      <c r="AR58" s="217" t="str">
        <f>IF(C58="","",SUM('Calculation backing sheet'!AE41:AP41))</f>
        <v/>
      </c>
      <c r="AS58" s="218" t="str">
        <f t="shared" si="1"/>
        <v/>
      </c>
      <c r="AT58" s="87"/>
      <c r="AU58" s="234"/>
      <c r="AV58" s="199"/>
      <c r="AX58" s="39"/>
      <c r="AY58" s="39"/>
      <c r="AZ58" s="39"/>
      <c r="BA58" s="39"/>
      <c r="BB58" s="39"/>
      <c r="BC58" s="39"/>
      <c r="BD58" s="39"/>
      <c r="BE58" s="39"/>
      <c r="BF58" s="39"/>
      <c r="BG58" s="39"/>
      <c r="BH58" s="39"/>
      <c r="BI58" s="67"/>
      <c r="BJ58" s="67"/>
      <c r="BK58" s="67"/>
      <c r="BL58" s="67"/>
      <c r="BM58" s="67"/>
      <c r="BN58" s="67"/>
      <c r="BO58" s="67"/>
      <c r="BP58" s="67"/>
      <c r="BQ58" s="67"/>
      <c r="BR58" s="67"/>
      <c r="BS58" s="67"/>
      <c r="BT58" s="67"/>
      <c r="BU58" s="67"/>
      <c r="BV58" s="67"/>
      <c r="BW58" s="67"/>
      <c r="BX58" s="67"/>
      <c r="BY58" s="67"/>
      <c r="BZ58" s="67"/>
      <c r="CA58" s="67"/>
      <c r="CB58" s="67"/>
    </row>
    <row r="59" spans="1:80" ht="34.35" customHeight="1">
      <c r="A59" s="67"/>
      <c r="C59" s="33"/>
      <c r="D59" s="158"/>
      <c r="E59" s="14"/>
      <c r="F59" s="14"/>
      <c r="G59" s="15"/>
      <c r="H59" s="163"/>
      <c r="I59" s="164"/>
      <c r="J59" s="162"/>
      <c r="K59"/>
      <c r="L59" s="31"/>
      <c r="M59" s="30"/>
      <c r="N59" s="94"/>
      <c r="O59" s="94"/>
      <c r="P59" s="94"/>
      <c r="Q59" s="94"/>
      <c r="R59" s="94"/>
      <c r="S59" s="94"/>
      <c r="T59" s="94"/>
      <c r="U59" s="94"/>
      <c r="V59" s="94"/>
      <c r="W59" s="94"/>
      <c r="X59" s="94"/>
      <c r="Y59" s="94"/>
      <c r="Z59" s="87"/>
      <c r="AA59" s="234"/>
      <c r="AB59" s="199"/>
      <c r="AC59"/>
      <c r="AD59" s="31"/>
      <c r="AE59" s="31"/>
      <c r="AF59" s="32"/>
      <c r="AG59" s="32"/>
      <c r="AH59" s="32"/>
      <c r="AI59" s="32"/>
      <c r="AJ59" s="32"/>
      <c r="AK59" s="32"/>
      <c r="AL59" s="32"/>
      <c r="AM59" s="32"/>
      <c r="AN59" s="32"/>
      <c r="AO59" s="32"/>
      <c r="AP59" s="32"/>
      <c r="AQ59" s="32"/>
      <c r="AR59" s="217" t="str">
        <f>IF(C59="","",SUM('Calculation backing sheet'!AE42:AP42))</f>
        <v/>
      </c>
      <c r="AS59" s="218" t="str">
        <f t="shared" si="1"/>
        <v/>
      </c>
      <c r="AT59" s="87"/>
      <c r="AU59" s="235"/>
      <c r="AV59" s="199"/>
      <c r="AX59" s="39"/>
      <c r="AY59" s="39"/>
      <c r="AZ59" s="39"/>
      <c r="BA59" s="39"/>
      <c r="BB59" s="39"/>
      <c r="BC59" s="39"/>
      <c r="BD59" s="39"/>
      <c r="BE59" s="39"/>
      <c r="BF59" s="39"/>
      <c r="BG59" s="39"/>
      <c r="BH59" s="39"/>
      <c r="BI59" s="67"/>
      <c r="BJ59" s="67"/>
      <c r="BK59" s="67"/>
      <c r="BL59" s="67"/>
      <c r="BM59" s="67"/>
      <c r="BN59" s="67"/>
      <c r="BO59" s="67"/>
      <c r="BP59" s="67"/>
      <c r="BQ59" s="67"/>
      <c r="BR59" s="67"/>
      <c r="BS59" s="67"/>
      <c r="BT59" s="67"/>
      <c r="BU59" s="67"/>
      <c r="BV59" s="67"/>
      <c r="BW59" s="67"/>
      <c r="BX59" s="67"/>
      <c r="BY59" s="67"/>
      <c r="BZ59" s="67"/>
      <c r="CA59" s="67"/>
      <c r="CB59" s="67"/>
    </row>
    <row r="60" spans="1:80" ht="34.35" customHeight="1">
      <c r="A60" s="67"/>
      <c r="C60" s="33"/>
      <c r="D60" s="158"/>
      <c r="E60" s="14"/>
      <c r="F60" s="14"/>
      <c r="G60" s="15"/>
      <c r="H60" s="163"/>
      <c r="I60" s="164"/>
      <c r="J60" s="162"/>
      <c r="K60"/>
      <c r="L60" s="31"/>
      <c r="M60" s="30"/>
      <c r="N60" s="32"/>
      <c r="O60" s="32"/>
      <c r="P60" s="32"/>
      <c r="Q60" s="32"/>
      <c r="R60" s="32"/>
      <c r="S60" s="32"/>
      <c r="T60" s="32"/>
      <c r="U60" s="32"/>
      <c r="V60" s="32"/>
      <c r="W60" s="32"/>
      <c r="X60" s="32"/>
      <c r="Y60" s="32"/>
      <c r="Z60" s="87"/>
      <c r="AA60" s="235"/>
      <c r="AB60" s="199"/>
      <c r="AC60"/>
      <c r="AD60" s="31"/>
      <c r="AE60" s="31"/>
      <c r="AF60" s="94"/>
      <c r="AG60" s="94"/>
      <c r="AH60" s="94"/>
      <c r="AI60" s="94"/>
      <c r="AJ60" s="94"/>
      <c r="AK60" s="94"/>
      <c r="AL60" s="94"/>
      <c r="AM60" s="94"/>
      <c r="AN60" s="94"/>
      <c r="AO60" s="94"/>
      <c r="AP60" s="94"/>
      <c r="AQ60" s="94"/>
      <c r="AR60" s="217" t="str">
        <f>IF(C60="","",SUM('Calculation backing sheet'!AE43:AP43))</f>
        <v/>
      </c>
      <c r="AS60" s="218" t="str">
        <f t="shared" si="1"/>
        <v/>
      </c>
      <c r="AT60" s="87"/>
      <c r="AU60" s="234"/>
      <c r="AV60" s="199"/>
      <c r="AX60" s="39"/>
      <c r="AY60" s="39"/>
      <c r="AZ60" s="39"/>
      <c r="BA60" s="39"/>
      <c r="BB60" s="39"/>
      <c r="BC60" s="39"/>
      <c r="BD60" s="39"/>
      <c r="BE60" s="39"/>
      <c r="BF60" s="39"/>
      <c r="BG60" s="39"/>
      <c r="BH60" s="39"/>
      <c r="BI60" s="67"/>
      <c r="BJ60" s="67"/>
      <c r="BK60" s="67"/>
      <c r="BL60" s="67"/>
      <c r="BM60" s="67"/>
      <c r="BN60" s="67"/>
      <c r="BO60" s="67"/>
      <c r="BP60" s="67"/>
      <c r="BQ60" s="67"/>
      <c r="BR60" s="67"/>
      <c r="BS60" s="67"/>
      <c r="BT60" s="67"/>
      <c r="BU60" s="67"/>
      <c r="BV60" s="67"/>
      <c r="BW60" s="67"/>
      <c r="BX60" s="67"/>
      <c r="BY60" s="67"/>
      <c r="BZ60" s="67"/>
      <c r="CA60" s="67"/>
      <c r="CB60" s="67"/>
    </row>
    <row r="61" spans="1:80" ht="34.35" customHeight="1">
      <c r="A61" s="67"/>
      <c r="C61" s="33"/>
      <c r="D61" s="158"/>
      <c r="E61" s="14"/>
      <c r="F61" s="14"/>
      <c r="G61" s="15"/>
      <c r="H61" s="163"/>
      <c r="I61" s="164"/>
      <c r="J61" s="162"/>
      <c r="K61"/>
      <c r="L61" s="31"/>
      <c r="M61" s="30"/>
      <c r="N61" s="32"/>
      <c r="O61" s="32"/>
      <c r="P61" s="32"/>
      <c r="Q61" s="32"/>
      <c r="R61" s="32"/>
      <c r="S61" s="32"/>
      <c r="T61" s="32"/>
      <c r="U61" s="32"/>
      <c r="V61" s="32"/>
      <c r="W61" s="32"/>
      <c r="X61" s="32"/>
      <c r="Y61" s="32"/>
      <c r="Z61" s="87"/>
      <c r="AA61" s="235"/>
      <c r="AB61" s="199"/>
      <c r="AC61"/>
      <c r="AD61" s="31"/>
      <c r="AE61" s="31"/>
      <c r="AF61" s="32"/>
      <c r="AG61" s="32"/>
      <c r="AH61" s="32"/>
      <c r="AI61" s="32"/>
      <c r="AJ61" s="32"/>
      <c r="AK61" s="32"/>
      <c r="AL61" s="32"/>
      <c r="AM61" s="32"/>
      <c r="AN61" s="32"/>
      <c r="AO61" s="32"/>
      <c r="AP61" s="32"/>
      <c r="AQ61" s="32"/>
      <c r="AR61" s="217" t="str">
        <f>IF(C61="","",SUM('Calculation backing sheet'!AE44:AP44))</f>
        <v/>
      </c>
      <c r="AS61" s="218" t="str">
        <f t="shared" si="1"/>
        <v/>
      </c>
      <c r="AT61" s="87"/>
      <c r="AU61" s="235"/>
      <c r="AV61" s="199"/>
      <c r="AX61" s="39"/>
      <c r="AY61" s="39"/>
      <c r="AZ61" s="39"/>
      <c r="BA61" s="39"/>
      <c r="BB61" s="39"/>
      <c r="BC61" s="39"/>
      <c r="BD61" s="39"/>
      <c r="BE61" s="39"/>
      <c r="BF61" s="39"/>
      <c r="BG61" s="39"/>
      <c r="BH61" s="39"/>
      <c r="BI61" s="67"/>
      <c r="BJ61" s="67"/>
      <c r="BK61" s="67"/>
      <c r="BL61" s="67"/>
      <c r="BM61" s="67"/>
      <c r="BN61" s="67"/>
      <c r="BO61" s="67"/>
      <c r="BP61" s="67"/>
      <c r="BQ61" s="67"/>
      <c r="BR61" s="67"/>
      <c r="BS61" s="67"/>
      <c r="BT61" s="67"/>
      <c r="BU61" s="67"/>
      <c r="BV61" s="67"/>
      <c r="BW61" s="67"/>
      <c r="BX61" s="67"/>
      <c r="BY61" s="67"/>
      <c r="BZ61" s="67"/>
      <c r="CA61" s="67"/>
      <c r="CB61" s="67"/>
    </row>
    <row r="62" spans="1:80" ht="34.35" customHeight="1">
      <c r="A62" s="67"/>
      <c r="C62" s="33"/>
      <c r="D62" s="158"/>
      <c r="E62" s="14"/>
      <c r="F62" s="14"/>
      <c r="G62" s="15"/>
      <c r="H62" s="163"/>
      <c r="I62" s="164"/>
      <c r="J62" s="162"/>
      <c r="K62"/>
      <c r="L62" s="31"/>
      <c r="M62" s="30"/>
      <c r="N62" s="94"/>
      <c r="O62" s="94"/>
      <c r="P62" s="94"/>
      <c r="Q62" s="94"/>
      <c r="R62" s="94"/>
      <c r="S62" s="94"/>
      <c r="T62" s="94"/>
      <c r="U62" s="94"/>
      <c r="V62" s="94"/>
      <c r="W62" s="94"/>
      <c r="X62" s="94"/>
      <c r="Y62" s="94"/>
      <c r="Z62" s="87"/>
      <c r="AA62" s="234"/>
      <c r="AB62" s="199"/>
      <c r="AC62"/>
      <c r="AD62" s="31"/>
      <c r="AE62" s="31"/>
      <c r="AF62" s="94"/>
      <c r="AG62" s="94"/>
      <c r="AH62" s="94"/>
      <c r="AI62" s="94"/>
      <c r="AJ62" s="94"/>
      <c r="AK62" s="94"/>
      <c r="AL62" s="94"/>
      <c r="AM62" s="94"/>
      <c r="AN62" s="94"/>
      <c r="AO62" s="94"/>
      <c r="AP62" s="94"/>
      <c r="AQ62" s="94"/>
      <c r="AR62" s="217" t="str">
        <f>IF(C62="","",SUM('Calculation backing sheet'!AE45:AP45))</f>
        <v/>
      </c>
      <c r="AS62" s="218" t="str">
        <f t="shared" si="1"/>
        <v/>
      </c>
      <c r="AT62" s="87"/>
      <c r="AU62" s="234"/>
      <c r="AV62" s="199"/>
      <c r="AX62" s="39"/>
      <c r="AY62" s="39"/>
      <c r="AZ62" s="39"/>
      <c r="BA62" s="39"/>
      <c r="BB62" s="39"/>
      <c r="BC62" s="39"/>
      <c r="BD62" s="39"/>
      <c r="BE62" s="39"/>
      <c r="BF62" s="39"/>
      <c r="BG62" s="39"/>
      <c r="BH62" s="39"/>
      <c r="BI62" s="67"/>
      <c r="BJ62" s="67"/>
      <c r="BK62" s="67"/>
      <c r="BL62" s="67"/>
      <c r="BM62" s="67"/>
      <c r="BN62" s="67"/>
      <c r="BO62" s="67"/>
      <c r="BP62" s="67"/>
      <c r="BQ62" s="67"/>
      <c r="BR62" s="67"/>
      <c r="BS62" s="67"/>
      <c r="BT62" s="67"/>
      <c r="BU62" s="67"/>
      <c r="BV62" s="67"/>
      <c r="BW62" s="67"/>
      <c r="BX62" s="67"/>
      <c r="BY62" s="67"/>
      <c r="BZ62" s="67"/>
      <c r="CA62" s="67"/>
      <c r="CB62" s="67"/>
    </row>
    <row r="63" spans="1:80" ht="34.35" customHeight="1">
      <c r="A63" s="67"/>
      <c r="C63" s="33"/>
      <c r="D63" s="158"/>
      <c r="E63" s="14"/>
      <c r="F63" s="14"/>
      <c r="G63" s="15"/>
      <c r="H63" s="163"/>
      <c r="I63" s="164"/>
      <c r="J63" s="162"/>
      <c r="K63"/>
      <c r="L63" s="31"/>
      <c r="M63" s="30"/>
      <c r="N63" s="32"/>
      <c r="O63" s="32"/>
      <c r="P63" s="32"/>
      <c r="Q63" s="32"/>
      <c r="R63" s="32"/>
      <c r="S63" s="32"/>
      <c r="T63" s="32"/>
      <c r="U63" s="32"/>
      <c r="V63" s="32"/>
      <c r="W63" s="32"/>
      <c r="X63" s="32"/>
      <c r="Y63" s="32"/>
      <c r="Z63" s="87"/>
      <c r="AA63" s="235"/>
      <c r="AB63" s="199"/>
      <c r="AC63"/>
      <c r="AD63" s="31"/>
      <c r="AE63" s="31"/>
      <c r="AF63" s="32"/>
      <c r="AG63" s="32"/>
      <c r="AH63" s="32"/>
      <c r="AI63" s="32"/>
      <c r="AJ63" s="32"/>
      <c r="AK63" s="32"/>
      <c r="AL63" s="32"/>
      <c r="AM63" s="32"/>
      <c r="AN63" s="32"/>
      <c r="AO63" s="32"/>
      <c r="AP63" s="32"/>
      <c r="AQ63" s="32"/>
      <c r="AR63" s="217" t="str">
        <f>IF(C63="","",SUM('Calculation backing sheet'!AE46:AP46))</f>
        <v/>
      </c>
      <c r="AS63" s="218" t="str">
        <f t="shared" si="1"/>
        <v/>
      </c>
      <c r="AT63" s="87"/>
      <c r="AU63" s="235"/>
      <c r="AV63" s="199"/>
      <c r="AX63" s="39"/>
      <c r="AY63" s="39"/>
      <c r="AZ63" s="39"/>
      <c r="BA63" s="39"/>
      <c r="BB63" s="39"/>
      <c r="BC63" s="39"/>
      <c r="BD63" s="39"/>
      <c r="BE63" s="39"/>
      <c r="BF63" s="39"/>
      <c r="BG63" s="39"/>
      <c r="BH63" s="39"/>
      <c r="BI63" s="67"/>
      <c r="BJ63" s="67"/>
      <c r="BK63" s="67"/>
      <c r="BL63" s="67"/>
      <c r="BM63" s="67"/>
      <c r="BN63" s="67"/>
      <c r="BO63" s="67"/>
      <c r="BP63" s="67"/>
      <c r="BQ63" s="67"/>
      <c r="BR63" s="67"/>
      <c r="BS63" s="67"/>
      <c r="BT63" s="67"/>
      <c r="BU63" s="67"/>
      <c r="BV63" s="67"/>
      <c r="BW63" s="67"/>
      <c r="BX63" s="67"/>
      <c r="BY63" s="67"/>
      <c r="BZ63" s="67"/>
      <c r="CA63" s="67"/>
      <c r="CB63" s="67"/>
    </row>
    <row r="64" spans="1:80" ht="34.35" customHeight="1">
      <c r="A64" s="67"/>
      <c r="C64" s="33"/>
      <c r="D64" s="158"/>
      <c r="E64" s="14"/>
      <c r="F64" s="14"/>
      <c r="G64" s="15"/>
      <c r="H64" s="163"/>
      <c r="I64" s="164"/>
      <c r="J64" s="162"/>
      <c r="K64"/>
      <c r="L64" s="31"/>
      <c r="M64" s="30"/>
      <c r="N64" s="32"/>
      <c r="O64" s="32"/>
      <c r="P64" s="32"/>
      <c r="Q64" s="32"/>
      <c r="R64" s="32"/>
      <c r="S64" s="32"/>
      <c r="T64" s="32"/>
      <c r="U64" s="32"/>
      <c r="V64" s="32"/>
      <c r="W64" s="32"/>
      <c r="X64" s="32"/>
      <c r="Y64" s="32"/>
      <c r="Z64" s="87"/>
      <c r="AA64" s="235"/>
      <c r="AB64" s="199"/>
      <c r="AC64"/>
      <c r="AD64" s="31"/>
      <c r="AE64" s="31"/>
      <c r="AF64" s="94"/>
      <c r="AG64" s="94"/>
      <c r="AH64" s="94"/>
      <c r="AI64" s="94"/>
      <c r="AJ64" s="94"/>
      <c r="AK64" s="94"/>
      <c r="AL64" s="94"/>
      <c r="AM64" s="94"/>
      <c r="AN64" s="94"/>
      <c r="AO64" s="94"/>
      <c r="AP64" s="94"/>
      <c r="AQ64" s="94"/>
      <c r="AR64" s="217" t="str">
        <f>IF(C64="","",SUM('Calculation backing sheet'!AE47:AP47))</f>
        <v/>
      </c>
      <c r="AS64" s="218" t="str">
        <f t="shared" si="1"/>
        <v/>
      </c>
      <c r="AT64" s="87"/>
      <c r="AU64" s="234"/>
      <c r="AV64" s="199"/>
      <c r="AX64" s="39"/>
      <c r="AY64" s="39"/>
      <c r="AZ64" s="39"/>
      <c r="BA64" s="39"/>
      <c r="BB64" s="39"/>
      <c r="BC64" s="39"/>
      <c r="BD64" s="39"/>
      <c r="BE64" s="39"/>
      <c r="BF64" s="39"/>
      <c r="BG64" s="39"/>
      <c r="BH64" s="39"/>
      <c r="BI64" s="67"/>
      <c r="BJ64" s="67"/>
      <c r="BK64" s="67"/>
      <c r="BL64" s="67"/>
      <c r="BM64" s="67"/>
      <c r="BN64" s="67"/>
      <c r="BO64" s="67"/>
      <c r="BP64" s="67"/>
      <c r="BQ64" s="67"/>
      <c r="BR64" s="67"/>
      <c r="BS64" s="67"/>
      <c r="BT64" s="67"/>
      <c r="BU64" s="67"/>
      <c r="BV64" s="67"/>
      <c r="BW64" s="67"/>
      <c r="BX64" s="67"/>
      <c r="BY64" s="67"/>
      <c r="BZ64" s="67"/>
      <c r="CA64" s="67"/>
      <c r="CB64" s="67"/>
    </row>
    <row r="65" spans="1:80" ht="34.35" customHeight="1">
      <c r="A65" s="67"/>
      <c r="C65" s="33"/>
      <c r="D65" s="158"/>
      <c r="E65" s="14"/>
      <c r="F65" s="14"/>
      <c r="G65" s="15"/>
      <c r="H65" s="163"/>
      <c r="I65" s="164"/>
      <c r="J65" s="162"/>
      <c r="K65"/>
      <c r="L65" s="31"/>
      <c r="M65" s="30"/>
      <c r="N65" s="94"/>
      <c r="O65" s="94"/>
      <c r="P65" s="94"/>
      <c r="Q65" s="94"/>
      <c r="R65" s="94"/>
      <c r="S65" s="94"/>
      <c r="T65" s="94"/>
      <c r="U65" s="94"/>
      <c r="V65" s="94"/>
      <c r="W65" s="94"/>
      <c r="X65" s="94"/>
      <c r="Y65" s="94"/>
      <c r="Z65" s="87"/>
      <c r="AA65" s="234"/>
      <c r="AB65" s="199"/>
      <c r="AC65"/>
      <c r="AD65" s="31"/>
      <c r="AE65" s="31"/>
      <c r="AF65" s="32"/>
      <c r="AG65" s="32"/>
      <c r="AH65" s="32"/>
      <c r="AI65" s="32"/>
      <c r="AJ65" s="32"/>
      <c r="AK65" s="32"/>
      <c r="AL65" s="32"/>
      <c r="AM65" s="32"/>
      <c r="AN65" s="32"/>
      <c r="AO65" s="32"/>
      <c r="AP65" s="32"/>
      <c r="AQ65" s="32"/>
      <c r="AR65" s="217" t="str">
        <f>IF(C65="","",SUM('Calculation backing sheet'!AE48:AP48))</f>
        <v/>
      </c>
      <c r="AS65" s="218" t="str">
        <f t="shared" si="1"/>
        <v/>
      </c>
      <c r="AT65" s="87"/>
      <c r="AU65" s="235"/>
      <c r="AV65" s="199"/>
      <c r="AX65" s="39"/>
      <c r="AY65" s="39"/>
      <c r="AZ65" s="39"/>
      <c r="BA65" s="39"/>
      <c r="BB65" s="39"/>
      <c r="BC65" s="39"/>
      <c r="BD65" s="39"/>
      <c r="BE65" s="39"/>
      <c r="BF65" s="39"/>
      <c r="BG65" s="39"/>
      <c r="BH65" s="39"/>
      <c r="BI65" s="67"/>
      <c r="BJ65" s="67"/>
      <c r="BK65" s="67"/>
      <c r="BL65" s="67"/>
      <c r="BM65" s="67"/>
      <c r="BN65" s="67"/>
      <c r="BO65" s="67"/>
      <c r="BP65" s="67"/>
      <c r="BQ65" s="67"/>
      <c r="BR65" s="67"/>
      <c r="BS65" s="67"/>
      <c r="BT65" s="67"/>
      <c r="BU65" s="67"/>
      <c r="BV65" s="67"/>
      <c r="BW65" s="67"/>
      <c r="BX65" s="67"/>
      <c r="BY65" s="67"/>
      <c r="BZ65" s="67"/>
      <c r="CA65" s="67"/>
      <c r="CB65" s="67"/>
    </row>
    <row r="66" spans="1:80" ht="34.35" customHeight="1">
      <c r="A66" s="67"/>
      <c r="C66" s="33"/>
      <c r="D66" s="158"/>
      <c r="E66" s="14"/>
      <c r="F66" s="14"/>
      <c r="G66" s="15"/>
      <c r="H66" s="163"/>
      <c r="I66" s="164"/>
      <c r="J66" s="162"/>
      <c r="K66"/>
      <c r="L66" s="31"/>
      <c r="M66" s="30"/>
      <c r="N66" s="32"/>
      <c r="O66" s="32"/>
      <c r="P66" s="32"/>
      <c r="Q66" s="32"/>
      <c r="R66" s="32"/>
      <c r="S66" s="32"/>
      <c r="T66" s="32"/>
      <c r="U66" s="32"/>
      <c r="V66" s="32"/>
      <c r="W66" s="32"/>
      <c r="X66" s="32"/>
      <c r="Y66" s="32"/>
      <c r="Z66" s="87"/>
      <c r="AA66" s="235"/>
      <c r="AB66" s="199"/>
      <c r="AC66"/>
      <c r="AD66" s="31"/>
      <c r="AE66" s="31"/>
      <c r="AF66" s="94"/>
      <c r="AG66" s="94"/>
      <c r="AH66" s="94"/>
      <c r="AI66" s="94"/>
      <c r="AJ66" s="94"/>
      <c r="AK66" s="94"/>
      <c r="AL66" s="94"/>
      <c r="AM66" s="94"/>
      <c r="AN66" s="94"/>
      <c r="AO66" s="94"/>
      <c r="AP66" s="94"/>
      <c r="AQ66" s="94"/>
      <c r="AR66" s="217" t="str">
        <f>IF(C66="","",SUM('Calculation backing sheet'!AE49:AP49))</f>
        <v/>
      </c>
      <c r="AS66" s="218" t="str">
        <f t="shared" si="1"/>
        <v/>
      </c>
      <c r="AT66" s="87"/>
      <c r="AU66" s="234"/>
      <c r="AV66" s="199"/>
      <c r="AX66" s="39"/>
      <c r="AY66" s="39"/>
      <c r="AZ66" s="39"/>
      <c r="BA66" s="39"/>
      <c r="BB66" s="39"/>
      <c r="BC66" s="39"/>
      <c r="BD66" s="39"/>
      <c r="BE66" s="39"/>
      <c r="BF66" s="39"/>
      <c r="BG66" s="39"/>
      <c r="BH66" s="39"/>
      <c r="BI66" s="67"/>
      <c r="BJ66" s="67"/>
      <c r="BK66" s="67"/>
      <c r="BL66" s="67"/>
      <c r="BM66" s="67"/>
      <c r="BN66" s="67"/>
      <c r="BO66" s="67"/>
      <c r="BP66" s="67"/>
      <c r="BQ66" s="67"/>
      <c r="BR66" s="67"/>
      <c r="BS66" s="67"/>
      <c r="BT66" s="67"/>
      <c r="BU66" s="67"/>
      <c r="BV66" s="67"/>
      <c r="BW66" s="67"/>
      <c r="BX66" s="67"/>
      <c r="BY66" s="67"/>
      <c r="BZ66" s="67"/>
      <c r="CA66" s="67"/>
      <c r="CB66" s="67"/>
    </row>
    <row r="67" spans="1:80" ht="34.35" customHeight="1" outlineLevel="1">
      <c r="A67" s="67"/>
      <c r="C67" s="33"/>
      <c r="D67" s="158"/>
      <c r="E67" s="14"/>
      <c r="F67" s="14"/>
      <c r="G67" s="15"/>
      <c r="H67" s="163"/>
      <c r="I67" s="164"/>
      <c r="J67" s="162"/>
      <c r="K67"/>
      <c r="L67" s="31"/>
      <c r="M67" s="30"/>
      <c r="N67" s="32"/>
      <c r="O67" s="32"/>
      <c r="P67" s="32"/>
      <c r="Q67" s="32"/>
      <c r="R67" s="32"/>
      <c r="S67" s="32"/>
      <c r="T67" s="32"/>
      <c r="U67" s="32"/>
      <c r="V67" s="32"/>
      <c r="W67" s="32"/>
      <c r="X67" s="32"/>
      <c r="Y67" s="32"/>
      <c r="Z67" s="87"/>
      <c r="AA67" s="235"/>
      <c r="AB67" s="199"/>
      <c r="AC67"/>
      <c r="AD67" s="31"/>
      <c r="AE67" s="31"/>
      <c r="AF67" s="32"/>
      <c r="AG67" s="32"/>
      <c r="AH67" s="32"/>
      <c r="AI67" s="32"/>
      <c r="AJ67" s="32"/>
      <c r="AK67" s="32"/>
      <c r="AL67" s="32"/>
      <c r="AM67" s="32"/>
      <c r="AN67" s="32"/>
      <c r="AO67" s="32"/>
      <c r="AP67" s="32"/>
      <c r="AQ67" s="32"/>
      <c r="AR67" s="217" t="str">
        <f>IF(C67="","",SUM('Calculation backing sheet'!AE50:AP50))</f>
        <v/>
      </c>
      <c r="AS67" s="218" t="str">
        <f t="shared" si="1"/>
        <v/>
      </c>
      <c r="AT67" s="87"/>
      <c r="AU67" s="235"/>
      <c r="AV67" s="199"/>
      <c r="AX67" s="39"/>
      <c r="AY67" s="39"/>
      <c r="AZ67" s="39"/>
      <c r="BA67" s="39"/>
      <c r="BB67" s="39"/>
      <c r="BC67" s="39"/>
      <c r="BD67" s="39"/>
      <c r="BE67" s="39"/>
      <c r="BF67" s="39"/>
      <c r="BG67" s="39"/>
      <c r="BH67" s="39"/>
      <c r="BI67" s="67"/>
      <c r="BJ67" s="67"/>
      <c r="BK67" s="67"/>
      <c r="BL67" s="67"/>
      <c r="BM67" s="67"/>
      <c r="BN67" s="67"/>
      <c r="BO67" s="67"/>
      <c r="BP67" s="67"/>
      <c r="BQ67" s="67"/>
      <c r="BR67" s="67"/>
      <c r="BS67" s="67"/>
      <c r="BT67" s="67"/>
      <c r="BU67" s="67"/>
      <c r="BV67" s="67"/>
      <c r="BW67" s="67"/>
      <c r="BX67" s="67"/>
      <c r="BY67" s="67"/>
      <c r="BZ67" s="67"/>
      <c r="CA67" s="67"/>
      <c r="CB67" s="67"/>
    </row>
    <row r="68" spans="1:80" ht="34.35" customHeight="1" outlineLevel="1">
      <c r="A68" s="67"/>
      <c r="C68" s="33"/>
      <c r="D68" s="158"/>
      <c r="E68" s="14"/>
      <c r="F68" s="14"/>
      <c r="G68" s="15"/>
      <c r="H68" s="163"/>
      <c r="I68" s="164"/>
      <c r="J68" s="162"/>
      <c r="K68"/>
      <c r="L68" s="31"/>
      <c r="M68" s="30"/>
      <c r="N68" s="94"/>
      <c r="O68" s="94"/>
      <c r="P68" s="94"/>
      <c r="Q68" s="94"/>
      <c r="R68" s="94"/>
      <c r="S68" s="94"/>
      <c r="T68" s="94"/>
      <c r="U68" s="94"/>
      <c r="V68" s="94"/>
      <c r="W68" s="94"/>
      <c r="X68" s="94"/>
      <c r="Y68" s="94"/>
      <c r="Z68" s="87"/>
      <c r="AA68" s="234"/>
      <c r="AB68" s="199"/>
      <c r="AC68"/>
      <c r="AD68" s="31"/>
      <c r="AE68" s="31"/>
      <c r="AF68" s="94"/>
      <c r="AG68" s="94"/>
      <c r="AH68" s="94"/>
      <c r="AI68" s="94"/>
      <c r="AJ68" s="94"/>
      <c r="AK68" s="94"/>
      <c r="AL68" s="94"/>
      <c r="AM68" s="94"/>
      <c r="AN68" s="94"/>
      <c r="AO68" s="94"/>
      <c r="AP68" s="94"/>
      <c r="AQ68" s="94"/>
      <c r="AR68" s="217" t="str">
        <f>IF(C68="","",SUM('Calculation backing sheet'!AE51:AP51))</f>
        <v/>
      </c>
      <c r="AS68" s="218" t="str">
        <f t="shared" si="1"/>
        <v/>
      </c>
      <c r="AT68" s="87"/>
      <c r="AU68" s="234"/>
      <c r="AV68" s="199"/>
      <c r="AX68" s="39"/>
      <c r="AY68" s="39"/>
      <c r="AZ68" s="39"/>
      <c r="BA68" s="39"/>
      <c r="BB68" s="39"/>
      <c r="BC68" s="39"/>
      <c r="BD68" s="39"/>
      <c r="BE68" s="39"/>
      <c r="BF68" s="39"/>
      <c r="BG68" s="39"/>
      <c r="BH68" s="39"/>
      <c r="BI68" s="67"/>
      <c r="BJ68" s="67"/>
      <c r="BK68" s="67"/>
      <c r="BL68" s="67"/>
      <c r="BM68" s="67"/>
      <c r="BN68" s="67"/>
      <c r="BO68" s="67"/>
      <c r="BP68" s="67"/>
      <c r="BQ68" s="67"/>
      <c r="BR68" s="67"/>
      <c r="BS68" s="67"/>
      <c r="BT68" s="67"/>
      <c r="BU68" s="67"/>
      <c r="BV68" s="67"/>
      <c r="BW68" s="67"/>
      <c r="BX68" s="67"/>
      <c r="BY68" s="67"/>
      <c r="BZ68" s="67"/>
      <c r="CA68" s="67"/>
      <c r="CB68" s="67"/>
    </row>
    <row r="69" spans="1:80" ht="34.35" customHeight="1" outlineLevel="1">
      <c r="A69" s="67"/>
      <c r="C69" s="33"/>
      <c r="D69" s="158"/>
      <c r="E69" s="14"/>
      <c r="F69" s="14"/>
      <c r="G69" s="15"/>
      <c r="H69" s="163"/>
      <c r="I69" s="164"/>
      <c r="J69" s="162"/>
      <c r="K69"/>
      <c r="L69" s="31"/>
      <c r="M69" s="30"/>
      <c r="N69" s="32"/>
      <c r="O69" s="32"/>
      <c r="P69" s="32"/>
      <c r="Q69" s="32"/>
      <c r="R69" s="32"/>
      <c r="S69" s="32"/>
      <c r="T69" s="32"/>
      <c r="U69" s="32"/>
      <c r="V69" s="32"/>
      <c r="W69" s="32"/>
      <c r="X69" s="32"/>
      <c r="Y69" s="32"/>
      <c r="Z69" s="87"/>
      <c r="AA69" s="235"/>
      <c r="AB69" s="199"/>
      <c r="AC69"/>
      <c r="AD69" s="31"/>
      <c r="AE69" s="31"/>
      <c r="AF69" s="32"/>
      <c r="AG69" s="32"/>
      <c r="AH69" s="32"/>
      <c r="AI69" s="32"/>
      <c r="AJ69" s="32"/>
      <c r="AK69" s="32"/>
      <c r="AL69" s="32"/>
      <c r="AM69" s="32"/>
      <c r="AN69" s="32"/>
      <c r="AO69" s="32"/>
      <c r="AP69" s="32"/>
      <c r="AQ69" s="32"/>
      <c r="AR69" s="217" t="str">
        <f>IF(C69="","",SUM('Calculation backing sheet'!AE52:AP52))</f>
        <v/>
      </c>
      <c r="AS69" s="218" t="str">
        <f t="shared" si="1"/>
        <v/>
      </c>
      <c r="AT69" s="87"/>
      <c r="AU69" s="235"/>
      <c r="AV69" s="199"/>
      <c r="AX69" s="39"/>
      <c r="AY69" s="39"/>
      <c r="AZ69" s="39"/>
      <c r="BA69" s="39"/>
      <c r="BB69" s="39"/>
      <c r="BC69" s="39"/>
      <c r="BD69" s="39"/>
      <c r="BE69" s="39"/>
      <c r="BF69" s="39"/>
      <c r="BG69" s="39"/>
      <c r="BH69" s="39"/>
      <c r="BI69" s="67"/>
      <c r="BJ69" s="67"/>
      <c r="BK69" s="67"/>
      <c r="BL69" s="67"/>
      <c r="BM69" s="67"/>
      <c r="BN69" s="67"/>
      <c r="BO69" s="67"/>
      <c r="BP69" s="67"/>
      <c r="BQ69" s="67"/>
      <c r="BR69" s="67"/>
      <c r="BS69" s="67"/>
      <c r="BT69" s="67"/>
      <c r="BU69" s="67"/>
      <c r="BV69" s="67"/>
      <c r="BW69" s="67"/>
      <c r="BX69" s="67"/>
      <c r="BY69" s="67"/>
      <c r="BZ69" s="67"/>
      <c r="CA69" s="67"/>
      <c r="CB69" s="67"/>
    </row>
    <row r="70" spans="1:80" ht="34.35" customHeight="1" outlineLevel="1">
      <c r="A70" s="67"/>
      <c r="C70" s="33"/>
      <c r="D70" s="158"/>
      <c r="E70" s="14"/>
      <c r="F70" s="14"/>
      <c r="G70" s="15"/>
      <c r="H70" s="163"/>
      <c r="I70" s="164"/>
      <c r="J70" s="162"/>
      <c r="K70"/>
      <c r="L70" s="31"/>
      <c r="M70" s="30"/>
      <c r="N70" s="32"/>
      <c r="O70" s="32"/>
      <c r="P70" s="32"/>
      <c r="Q70" s="32"/>
      <c r="R70" s="32"/>
      <c r="S70" s="32"/>
      <c r="T70" s="32"/>
      <c r="U70" s="32"/>
      <c r="V70" s="32"/>
      <c r="W70" s="32"/>
      <c r="X70" s="32"/>
      <c r="Y70" s="32"/>
      <c r="Z70" s="87"/>
      <c r="AA70" s="235"/>
      <c r="AB70" s="199"/>
      <c r="AC70"/>
      <c r="AD70" s="31"/>
      <c r="AE70" s="31"/>
      <c r="AF70" s="94"/>
      <c r="AG70" s="94"/>
      <c r="AH70" s="94"/>
      <c r="AI70" s="94"/>
      <c r="AJ70" s="94"/>
      <c r="AK70" s="94"/>
      <c r="AL70" s="94"/>
      <c r="AM70" s="94"/>
      <c r="AN70" s="94"/>
      <c r="AO70" s="94"/>
      <c r="AP70" s="94"/>
      <c r="AQ70" s="94"/>
      <c r="AR70" s="217" t="str">
        <f>IF(C70="","",SUM('Calculation backing sheet'!AE53:AP53))</f>
        <v/>
      </c>
      <c r="AS70" s="218" t="str">
        <f t="shared" si="1"/>
        <v/>
      </c>
      <c r="AT70" s="87"/>
      <c r="AU70" s="234"/>
      <c r="AV70" s="199"/>
      <c r="AX70" s="39"/>
      <c r="AY70" s="39"/>
      <c r="AZ70" s="39"/>
      <c r="BA70" s="39"/>
      <c r="BB70" s="39"/>
      <c r="BC70" s="39"/>
      <c r="BD70" s="39"/>
      <c r="BE70" s="39"/>
      <c r="BF70" s="39"/>
      <c r="BG70" s="39"/>
      <c r="BH70" s="39"/>
      <c r="BI70" s="67"/>
      <c r="BJ70" s="67"/>
      <c r="BK70" s="67"/>
      <c r="BL70" s="67"/>
      <c r="BM70" s="67"/>
      <c r="BN70" s="67"/>
      <c r="BO70" s="67"/>
      <c r="BP70" s="67"/>
      <c r="BQ70" s="67"/>
      <c r="BR70" s="67"/>
      <c r="BS70" s="67"/>
      <c r="BT70" s="67"/>
      <c r="BU70" s="67"/>
      <c r="BV70" s="67"/>
      <c r="BW70" s="67"/>
      <c r="BX70" s="67"/>
      <c r="BY70" s="67"/>
      <c r="BZ70" s="67"/>
      <c r="CA70" s="67"/>
      <c r="CB70" s="67"/>
    </row>
    <row r="71" spans="1:80" ht="34.35" customHeight="1" outlineLevel="1">
      <c r="A71" s="67"/>
      <c r="C71" s="33"/>
      <c r="D71" s="158"/>
      <c r="E71" s="14"/>
      <c r="F71" s="14"/>
      <c r="G71" s="15"/>
      <c r="H71" s="163"/>
      <c r="I71" s="164"/>
      <c r="J71" s="162"/>
      <c r="K71"/>
      <c r="L71" s="31"/>
      <c r="M71" s="30"/>
      <c r="N71" s="94"/>
      <c r="O71" s="94"/>
      <c r="P71" s="94"/>
      <c r="Q71" s="94"/>
      <c r="R71" s="94"/>
      <c r="S71" s="94"/>
      <c r="T71" s="94"/>
      <c r="U71" s="94"/>
      <c r="V71" s="94"/>
      <c r="W71" s="94"/>
      <c r="X71" s="94"/>
      <c r="Y71" s="94"/>
      <c r="Z71" s="87"/>
      <c r="AA71" s="234"/>
      <c r="AB71" s="199"/>
      <c r="AC71"/>
      <c r="AD71" s="31"/>
      <c r="AE71" s="31"/>
      <c r="AF71" s="32"/>
      <c r="AG71" s="32"/>
      <c r="AH71" s="32"/>
      <c r="AI71" s="32"/>
      <c r="AJ71" s="32"/>
      <c r="AK71" s="32"/>
      <c r="AL71" s="32"/>
      <c r="AM71" s="32"/>
      <c r="AN71" s="32"/>
      <c r="AO71" s="32"/>
      <c r="AP71" s="32"/>
      <c r="AQ71" s="32"/>
      <c r="AR71" s="217" t="str">
        <f>IF(C71="","",SUM('Calculation backing sheet'!AE54:AP54))</f>
        <v/>
      </c>
      <c r="AS71" s="218" t="str">
        <f t="shared" si="1"/>
        <v/>
      </c>
      <c r="AT71" s="87"/>
      <c r="AU71" s="235"/>
      <c r="AV71" s="199"/>
      <c r="AX71" s="39"/>
      <c r="AY71" s="39"/>
      <c r="AZ71" s="39"/>
      <c r="BA71" s="39"/>
      <c r="BB71" s="39"/>
      <c r="BC71" s="39"/>
      <c r="BD71" s="39"/>
      <c r="BE71" s="39"/>
      <c r="BF71" s="39"/>
      <c r="BG71" s="39"/>
      <c r="BH71" s="39"/>
      <c r="BI71" s="67"/>
      <c r="BJ71" s="67"/>
      <c r="BK71" s="67"/>
      <c r="BL71" s="67"/>
      <c r="BM71" s="67"/>
      <c r="BN71" s="67"/>
      <c r="BO71" s="67"/>
      <c r="BP71" s="67"/>
      <c r="BQ71" s="67"/>
      <c r="BR71" s="67"/>
      <c r="BS71" s="67"/>
      <c r="BT71" s="67"/>
      <c r="BU71" s="67"/>
      <c r="BV71" s="67"/>
      <c r="BW71" s="67"/>
      <c r="BX71" s="67"/>
      <c r="BY71" s="67"/>
      <c r="BZ71" s="67"/>
      <c r="CA71" s="67"/>
      <c r="CB71" s="67"/>
    </row>
    <row r="72" spans="1:80" ht="34.35" customHeight="1" outlineLevel="1">
      <c r="A72" s="67"/>
      <c r="C72" s="33"/>
      <c r="D72" s="158"/>
      <c r="E72" s="14"/>
      <c r="F72" s="14"/>
      <c r="G72" s="15"/>
      <c r="H72" s="163"/>
      <c r="I72" s="164"/>
      <c r="J72" s="162"/>
      <c r="K72"/>
      <c r="L72" s="31"/>
      <c r="M72" s="30"/>
      <c r="N72" s="32"/>
      <c r="O72" s="32"/>
      <c r="P72" s="32"/>
      <c r="Q72" s="32"/>
      <c r="R72" s="32"/>
      <c r="S72" s="32"/>
      <c r="T72" s="32"/>
      <c r="U72" s="32"/>
      <c r="V72" s="32"/>
      <c r="W72" s="32"/>
      <c r="X72" s="32"/>
      <c r="Y72" s="32"/>
      <c r="Z72" s="87"/>
      <c r="AA72" s="235"/>
      <c r="AB72" s="199"/>
      <c r="AC72"/>
      <c r="AD72" s="31"/>
      <c r="AE72" s="31"/>
      <c r="AF72" s="94"/>
      <c r="AG72" s="94"/>
      <c r="AH72" s="94"/>
      <c r="AI72" s="94"/>
      <c r="AJ72" s="94"/>
      <c r="AK72" s="94"/>
      <c r="AL72" s="94"/>
      <c r="AM72" s="94"/>
      <c r="AN72" s="94"/>
      <c r="AO72" s="94"/>
      <c r="AP72" s="94"/>
      <c r="AQ72" s="94"/>
      <c r="AR72" s="217" t="str">
        <f>IF(C72="","",SUM('Calculation backing sheet'!AE55:AP55))</f>
        <v/>
      </c>
      <c r="AS72" s="218" t="str">
        <f t="shared" si="1"/>
        <v/>
      </c>
      <c r="AT72" s="87"/>
      <c r="AU72" s="234"/>
      <c r="AV72" s="199"/>
      <c r="AX72" s="39"/>
      <c r="AY72" s="39"/>
      <c r="AZ72" s="39"/>
      <c r="BA72" s="39"/>
      <c r="BB72" s="39"/>
      <c r="BC72" s="39"/>
      <c r="BD72" s="39"/>
      <c r="BE72" s="39"/>
      <c r="BF72" s="39"/>
      <c r="BG72" s="39"/>
      <c r="BH72" s="39"/>
      <c r="BI72" s="67"/>
      <c r="BJ72" s="67"/>
      <c r="BK72" s="67"/>
      <c r="BL72" s="67"/>
      <c r="BM72" s="67"/>
      <c r="BN72" s="67"/>
      <c r="BO72" s="67"/>
      <c r="BP72" s="67"/>
      <c r="BQ72" s="67"/>
      <c r="BR72" s="67"/>
      <c r="BS72" s="67"/>
      <c r="BT72" s="67"/>
      <c r="BU72" s="67"/>
      <c r="BV72" s="67"/>
      <c r="BW72" s="67"/>
      <c r="BX72" s="67"/>
      <c r="BY72" s="67"/>
      <c r="BZ72" s="67"/>
      <c r="CA72" s="67"/>
      <c r="CB72" s="67"/>
    </row>
    <row r="73" spans="1:80" ht="34.35" customHeight="1" outlineLevel="1">
      <c r="A73" s="67"/>
      <c r="C73" s="33"/>
      <c r="D73" s="158"/>
      <c r="E73" s="14"/>
      <c r="F73" s="14"/>
      <c r="G73" s="15"/>
      <c r="H73" s="163"/>
      <c r="I73" s="164"/>
      <c r="J73" s="162"/>
      <c r="K73"/>
      <c r="L73" s="31"/>
      <c r="M73" s="30"/>
      <c r="N73" s="32"/>
      <c r="O73" s="32"/>
      <c r="P73" s="32"/>
      <c r="Q73" s="32"/>
      <c r="R73" s="32"/>
      <c r="S73" s="32"/>
      <c r="T73" s="32"/>
      <c r="U73" s="32"/>
      <c r="V73" s="32"/>
      <c r="W73" s="32"/>
      <c r="X73" s="32"/>
      <c r="Y73" s="32"/>
      <c r="Z73" s="87"/>
      <c r="AA73" s="235"/>
      <c r="AB73" s="199"/>
      <c r="AC73"/>
      <c r="AD73" s="31"/>
      <c r="AE73" s="31"/>
      <c r="AF73" s="32"/>
      <c r="AG73" s="32"/>
      <c r="AH73" s="32"/>
      <c r="AI73" s="32"/>
      <c r="AJ73" s="32"/>
      <c r="AK73" s="32"/>
      <c r="AL73" s="32"/>
      <c r="AM73" s="32"/>
      <c r="AN73" s="32"/>
      <c r="AO73" s="32"/>
      <c r="AP73" s="32"/>
      <c r="AQ73" s="32"/>
      <c r="AR73" s="217" t="str">
        <f>IF(C73="","",SUM('Calculation backing sheet'!AE56:AP56))</f>
        <v/>
      </c>
      <c r="AS73" s="218" t="str">
        <f t="shared" si="1"/>
        <v/>
      </c>
      <c r="AT73" s="87"/>
      <c r="AU73" s="235"/>
      <c r="AV73" s="199"/>
      <c r="AX73" s="39"/>
      <c r="AY73" s="39"/>
      <c r="AZ73" s="39"/>
      <c r="BA73" s="39"/>
      <c r="BB73" s="39"/>
      <c r="BC73" s="39"/>
      <c r="BD73" s="39"/>
      <c r="BE73" s="39"/>
      <c r="BF73" s="39"/>
      <c r="BG73" s="39"/>
      <c r="BH73" s="39"/>
      <c r="BI73" s="67"/>
      <c r="BJ73" s="67"/>
      <c r="BK73" s="67"/>
      <c r="BL73" s="67"/>
      <c r="BM73" s="67"/>
      <c r="BN73" s="67"/>
      <c r="BO73" s="67"/>
      <c r="BP73" s="67"/>
      <c r="BQ73" s="67"/>
      <c r="BR73" s="67"/>
      <c r="BS73" s="67"/>
      <c r="BT73" s="67"/>
      <c r="BU73" s="67"/>
      <c r="BV73" s="67"/>
      <c r="BW73" s="67"/>
      <c r="BX73" s="67"/>
      <c r="BY73" s="67"/>
      <c r="BZ73" s="67"/>
      <c r="CA73" s="67"/>
      <c r="CB73" s="67"/>
    </row>
    <row r="74" spans="1:80" ht="34.35" customHeight="1" outlineLevel="1">
      <c r="A74" s="67"/>
      <c r="C74" s="33"/>
      <c r="D74" s="158"/>
      <c r="E74" s="14"/>
      <c r="F74" s="14"/>
      <c r="G74" s="15"/>
      <c r="H74" s="163"/>
      <c r="I74" s="164"/>
      <c r="J74" s="162"/>
      <c r="K74"/>
      <c r="L74" s="31"/>
      <c r="M74" s="30"/>
      <c r="N74" s="94"/>
      <c r="O74" s="94"/>
      <c r="P74" s="94"/>
      <c r="Q74" s="94"/>
      <c r="R74" s="94"/>
      <c r="S74" s="94"/>
      <c r="T74" s="94"/>
      <c r="U74" s="94"/>
      <c r="V74" s="94"/>
      <c r="W74" s="94"/>
      <c r="X74" s="94"/>
      <c r="Y74" s="94"/>
      <c r="Z74" s="87"/>
      <c r="AA74" s="234"/>
      <c r="AB74" s="199"/>
      <c r="AC74"/>
      <c r="AD74" s="31"/>
      <c r="AE74" s="31"/>
      <c r="AF74" s="94"/>
      <c r="AG74" s="94"/>
      <c r="AH74" s="94"/>
      <c r="AI74" s="94"/>
      <c r="AJ74" s="94"/>
      <c r="AK74" s="94"/>
      <c r="AL74" s="94"/>
      <c r="AM74" s="94"/>
      <c r="AN74" s="94"/>
      <c r="AO74" s="94"/>
      <c r="AP74" s="94"/>
      <c r="AQ74" s="94"/>
      <c r="AR74" s="217" t="str">
        <f>IF(C74="","",SUM('Calculation backing sheet'!AE57:AP57))</f>
        <v/>
      </c>
      <c r="AS74" s="218" t="str">
        <f t="shared" si="1"/>
        <v/>
      </c>
      <c r="AT74" s="87"/>
      <c r="AU74" s="234"/>
      <c r="AV74" s="199"/>
      <c r="AX74" s="39"/>
      <c r="AY74" s="39"/>
      <c r="AZ74" s="39"/>
      <c r="BA74" s="39"/>
      <c r="BB74" s="39"/>
      <c r="BC74" s="39"/>
      <c r="BD74" s="39"/>
      <c r="BE74" s="39"/>
      <c r="BF74" s="39"/>
      <c r="BG74" s="39"/>
      <c r="BH74" s="39"/>
      <c r="BI74" s="67"/>
      <c r="BJ74" s="67"/>
      <c r="BK74" s="67"/>
      <c r="BL74" s="67"/>
      <c r="BM74" s="67"/>
      <c r="BN74" s="67"/>
      <c r="BO74" s="67"/>
      <c r="BP74" s="67"/>
      <c r="BQ74" s="67"/>
      <c r="BR74" s="67"/>
      <c r="BS74" s="67"/>
      <c r="BT74" s="67"/>
      <c r="BU74" s="67"/>
      <c r="BV74" s="67"/>
      <c r="BW74" s="67"/>
      <c r="BX74" s="67"/>
      <c r="BY74" s="67"/>
      <c r="BZ74" s="67"/>
      <c r="CA74" s="67"/>
      <c r="CB74" s="67"/>
    </row>
    <row r="75" spans="1:80" ht="34.35" customHeight="1" outlineLevel="1">
      <c r="A75" s="67"/>
      <c r="C75" s="33"/>
      <c r="D75" s="158"/>
      <c r="E75" s="14"/>
      <c r="F75" s="14"/>
      <c r="G75" s="15"/>
      <c r="H75" s="163"/>
      <c r="I75" s="164"/>
      <c r="J75" s="162"/>
      <c r="K75"/>
      <c r="L75" s="31"/>
      <c r="M75" s="30"/>
      <c r="N75" s="32"/>
      <c r="O75" s="32"/>
      <c r="P75" s="32"/>
      <c r="Q75" s="32"/>
      <c r="R75" s="32"/>
      <c r="S75" s="32"/>
      <c r="T75" s="32"/>
      <c r="U75" s="32"/>
      <c r="V75" s="32"/>
      <c r="W75" s="32"/>
      <c r="X75" s="32"/>
      <c r="Y75" s="32"/>
      <c r="Z75" s="87"/>
      <c r="AA75" s="235"/>
      <c r="AB75" s="199"/>
      <c r="AC75"/>
      <c r="AD75" s="31"/>
      <c r="AE75" s="31"/>
      <c r="AF75" s="32"/>
      <c r="AG75" s="32"/>
      <c r="AH75" s="32"/>
      <c r="AI75" s="32"/>
      <c r="AJ75" s="32"/>
      <c r="AK75" s="32"/>
      <c r="AL75" s="32"/>
      <c r="AM75" s="32"/>
      <c r="AN75" s="32"/>
      <c r="AO75" s="32"/>
      <c r="AP75" s="32"/>
      <c r="AQ75" s="32"/>
      <c r="AR75" s="217" t="str">
        <f>IF(C75="","",SUM('Calculation backing sheet'!AE58:AP58))</f>
        <v/>
      </c>
      <c r="AS75" s="218" t="str">
        <f t="shared" si="1"/>
        <v/>
      </c>
      <c r="AT75" s="87"/>
      <c r="AU75" s="235"/>
      <c r="AV75" s="199"/>
      <c r="AX75" s="39"/>
      <c r="AY75" s="39"/>
      <c r="AZ75" s="39"/>
      <c r="BA75" s="39"/>
      <c r="BB75" s="39"/>
      <c r="BC75" s="39"/>
      <c r="BD75" s="39"/>
      <c r="BE75" s="39"/>
      <c r="BF75" s="39"/>
      <c r="BG75" s="39"/>
      <c r="BH75" s="39"/>
      <c r="BI75" s="67"/>
      <c r="BJ75" s="67"/>
      <c r="BK75" s="67"/>
      <c r="BL75" s="67"/>
      <c r="BM75" s="67"/>
      <c r="BN75" s="67"/>
      <c r="BO75" s="67"/>
      <c r="BP75" s="67"/>
      <c r="BQ75" s="67"/>
      <c r="BR75" s="67"/>
      <c r="BS75" s="67"/>
      <c r="BT75" s="67"/>
      <c r="BU75" s="67"/>
      <c r="BV75" s="67"/>
      <c r="BW75" s="67"/>
      <c r="BX75" s="67"/>
      <c r="BY75" s="67"/>
      <c r="BZ75" s="67"/>
      <c r="CA75" s="67"/>
      <c r="CB75" s="67"/>
    </row>
    <row r="76" spans="1:80" ht="34.35" customHeight="1" outlineLevel="1">
      <c r="A76" s="67"/>
      <c r="C76" s="33"/>
      <c r="D76" s="158"/>
      <c r="E76" s="14"/>
      <c r="F76" s="14"/>
      <c r="G76" s="15"/>
      <c r="H76" s="163"/>
      <c r="I76" s="164"/>
      <c r="J76" s="162"/>
      <c r="K76"/>
      <c r="L76" s="31"/>
      <c r="M76" s="30"/>
      <c r="N76" s="32"/>
      <c r="O76" s="32"/>
      <c r="P76" s="32"/>
      <c r="Q76" s="32"/>
      <c r="R76" s="32"/>
      <c r="S76" s="32"/>
      <c r="T76" s="32"/>
      <c r="U76" s="32"/>
      <c r="V76" s="32"/>
      <c r="W76" s="32"/>
      <c r="X76" s="32"/>
      <c r="Y76" s="32"/>
      <c r="Z76" s="87"/>
      <c r="AA76" s="235"/>
      <c r="AB76" s="199"/>
      <c r="AC76"/>
      <c r="AD76" s="31"/>
      <c r="AE76" s="31"/>
      <c r="AF76" s="94"/>
      <c r="AG76" s="94"/>
      <c r="AH76" s="94"/>
      <c r="AI76" s="94"/>
      <c r="AJ76" s="94"/>
      <c r="AK76" s="94"/>
      <c r="AL76" s="94"/>
      <c r="AM76" s="94"/>
      <c r="AN76" s="94"/>
      <c r="AO76" s="94"/>
      <c r="AP76" s="94"/>
      <c r="AQ76" s="94"/>
      <c r="AR76" s="217" t="str">
        <f>IF(C76="","",SUM('Calculation backing sheet'!AE59:AP59))</f>
        <v/>
      </c>
      <c r="AS76" s="218" t="str">
        <f t="shared" si="1"/>
        <v/>
      </c>
      <c r="AT76" s="87"/>
      <c r="AU76" s="234"/>
      <c r="AV76" s="199"/>
      <c r="AX76" s="39"/>
      <c r="AY76" s="39"/>
      <c r="AZ76" s="39"/>
      <c r="BA76" s="39"/>
      <c r="BB76" s="39"/>
      <c r="BC76" s="39"/>
      <c r="BD76" s="39"/>
      <c r="BE76" s="39"/>
      <c r="BF76" s="39"/>
      <c r="BG76" s="39"/>
      <c r="BH76" s="39"/>
      <c r="BI76" s="67"/>
      <c r="BJ76" s="67"/>
      <c r="BK76" s="67"/>
      <c r="BL76" s="67"/>
      <c r="BM76" s="67"/>
      <c r="BN76" s="67"/>
      <c r="BO76" s="67"/>
      <c r="BP76" s="67"/>
      <c r="BQ76" s="67"/>
      <c r="BR76" s="67"/>
      <c r="BS76" s="67"/>
      <c r="BT76" s="67"/>
      <c r="BU76" s="67"/>
      <c r="BV76" s="67"/>
      <c r="BW76" s="67"/>
      <c r="BX76" s="67"/>
      <c r="BY76" s="67"/>
      <c r="BZ76" s="67"/>
      <c r="CA76" s="67"/>
      <c r="CB76" s="67"/>
    </row>
    <row r="77" spans="1:80" ht="34.35" customHeight="1" outlineLevel="1">
      <c r="A77" s="67"/>
      <c r="C77" s="33"/>
      <c r="D77" s="158"/>
      <c r="E77" s="14"/>
      <c r="F77" s="14"/>
      <c r="G77" s="15"/>
      <c r="H77" s="163"/>
      <c r="I77" s="164"/>
      <c r="J77" s="162"/>
      <c r="K77"/>
      <c r="L77" s="31"/>
      <c r="M77" s="30"/>
      <c r="N77" s="94"/>
      <c r="O77" s="94"/>
      <c r="P77" s="94"/>
      <c r="Q77" s="94"/>
      <c r="R77" s="94"/>
      <c r="S77" s="94"/>
      <c r="T77" s="94"/>
      <c r="U77" s="94"/>
      <c r="V77" s="94"/>
      <c r="W77" s="94"/>
      <c r="X77" s="94"/>
      <c r="Y77" s="94"/>
      <c r="Z77" s="87"/>
      <c r="AA77" s="234"/>
      <c r="AB77" s="199"/>
      <c r="AC77"/>
      <c r="AD77" s="31"/>
      <c r="AE77" s="31"/>
      <c r="AF77" s="32"/>
      <c r="AG77" s="32"/>
      <c r="AH77" s="32"/>
      <c r="AI77" s="32"/>
      <c r="AJ77" s="32"/>
      <c r="AK77" s="32"/>
      <c r="AL77" s="32"/>
      <c r="AM77" s="32"/>
      <c r="AN77" s="32"/>
      <c r="AO77" s="32"/>
      <c r="AP77" s="32"/>
      <c r="AQ77" s="32"/>
      <c r="AR77" s="217" t="str">
        <f>IF(C77="","",SUM('Calculation backing sheet'!AE60:AP60))</f>
        <v/>
      </c>
      <c r="AS77" s="218" t="str">
        <f t="shared" si="1"/>
        <v/>
      </c>
      <c r="AT77" s="87"/>
      <c r="AU77" s="235"/>
      <c r="AV77" s="199"/>
      <c r="AX77" s="39"/>
      <c r="AY77" s="39"/>
      <c r="AZ77" s="39"/>
      <c r="BA77" s="39"/>
      <c r="BB77" s="39"/>
      <c r="BC77" s="39"/>
      <c r="BD77" s="39"/>
      <c r="BE77" s="39"/>
      <c r="BF77" s="39"/>
      <c r="BG77" s="39"/>
      <c r="BH77" s="39"/>
      <c r="BI77" s="67"/>
      <c r="BJ77" s="67"/>
      <c r="BK77" s="67"/>
      <c r="BL77" s="67"/>
      <c r="BM77" s="67"/>
      <c r="BN77" s="67"/>
      <c r="BO77" s="67"/>
      <c r="BP77" s="67"/>
      <c r="BQ77" s="67"/>
      <c r="BR77" s="67"/>
      <c r="BS77" s="67"/>
      <c r="BT77" s="67"/>
      <c r="BU77" s="67"/>
      <c r="BV77" s="67"/>
      <c r="BW77" s="67"/>
      <c r="BX77" s="67"/>
      <c r="BY77" s="67"/>
      <c r="BZ77" s="67"/>
      <c r="CA77" s="67"/>
      <c r="CB77" s="67"/>
    </row>
    <row r="78" spans="1:80" ht="34.35" customHeight="1" outlineLevel="1">
      <c r="A78" s="67"/>
      <c r="C78" s="33"/>
      <c r="D78" s="158"/>
      <c r="E78" s="14"/>
      <c r="F78" s="14"/>
      <c r="G78" s="15"/>
      <c r="H78" s="163"/>
      <c r="I78" s="164"/>
      <c r="J78" s="162"/>
      <c r="K78"/>
      <c r="L78" s="31"/>
      <c r="M78" s="30"/>
      <c r="N78" s="32"/>
      <c r="O78" s="32"/>
      <c r="P78" s="32"/>
      <c r="Q78" s="32"/>
      <c r="R78" s="32"/>
      <c r="S78" s="32"/>
      <c r="T78" s="32"/>
      <c r="U78" s="32"/>
      <c r="V78" s="32"/>
      <c r="W78" s="32"/>
      <c r="X78" s="32"/>
      <c r="Y78" s="32"/>
      <c r="Z78" s="87"/>
      <c r="AA78" s="235"/>
      <c r="AB78" s="199"/>
      <c r="AC78"/>
      <c r="AD78" s="31"/>
      <c r="AE78" s="31"/>
      <c r="AF78" s="94"/>
      <c r="AG78" s="94"/>
      <c r="AH78" s="94"/>
      <c r="AI78" s="94"/>
      <c r="AJ78" s="94"/>
      <c r="AK78" s="94"/>
      <c r="AL78" s="94"/>
      <c r="AM78" s="94"/>
      <c r="AN78" s="94"/>
      <c r="AO78" s="94"/>
      <c r="AP78" s="94"/>
      <c r="AQ78" s="94"/>
      <c r="AR78" s="217" t="str">
        <f>IF(C78="","",SUM('Calculation backing sheet'!AE61:AP61))</f>
        <v/>
      </c>
      <c r="AS78" s="218" t="str">
        <f t="shared" si="1"/>
        <v/>
      </c>
      <c r="AT78" s="87"/>
      <c r="AU78" s="234"/>
      <c r="AV78" s="199"/>
      <c r="AX78" s="39"/>
      <c r="AY78" s="39"/>
      <c r="AZ78" s="39"/>
      <c r="BA78" s="39"/>
      <c r="BB78" s="39"/>
      <c r="BC78" s="39"/>
      <c r="BD78" s="39"/>
      <c r="BE78" s="39"/>
      <c r="BF78" s="39"/>
      <c r="BG78" s="39"/>
      <c r="BH78" s="39"/>
      <c r="BI78" s="67"/>
      <c r="BJ78" s="67"/>
      <c r="BK78" s="67"/>
      <c r="BL78" s="67"/>
      <c r="BM78" s="67"/>
      <c r="BN78" s="67"/>
      <c r="BO78" s="67"/>
      <c r="BP78" s="67"/>
      <c r="BQ78" s="67"/>
      <c r="BR78" s="67"/>
      <c r="BS78" s="67"/>
      <c r="BT78" s="67"/>
      <c r="BU78" s="67"/>
      <c r="BV78" s="67"/>
      <c r="BW78" s="67"/>
      <c r="BX78" s="67"/>
      <c r="BY78" s="67"/>
      <c r="BZ78" s="67"/>
      <c r="CA78" s="67"/>
      <c r="CB78" s="67"/>
    </row>
    <row r="79" spans="1:80" ht="34.35" customHeight="1" outlineLevel="1">
      <c r="A79" s="67"/>
      <c r="C79" s="33"/>
      <c r="D79" s="158"/>
      <c r="E79" s="14"/>
      <c r="F79" s="14"/>
      <c r="G79" s="15"/>
      <c r="H79" s="163"/>
      <c r="I79" s="164"/>
      <c r="J79" s="162"/>
      <c r="K79"/>
      <c r="L79" s="31"/>
      <c r="M79" s="30"/>
      <c r="N79" s="32"/>
      <c r="O79" s="32"/>
      <c r="P79" s="32"/>
      <c r="Q79" s="32"/>
      <c r="R79" s="32"/>
      <c r="S79" s="32"/>
      <c r="T79" s="32"/>
      <c r="U79" s="32"/>
      <c r="V79" s="32"/>
      <c r="W79" s="32"/>
      <c r="X79" s="32"/>
      <c r="Y79" s="32"/>
      <c r="Z79" s="87"/>
      <c r="AA79" s="235"/>
      <c r="AB79" s="199"/>
      <c r="AC79"/>
      <c r="AD79" s="31"/>
      <c r="AE79" s="31"/>
      <c r="AF79" s="32"/>
      <c r="AG79" s="32"/>
      <c r="AH79" s="32"/>
      <c r="AI79" s="32"/>
      <c r="AJ79" s="32"/>
      <c r="AK79" s="32"/>
      <c r="AL79" s="32"/>
      <c r="AM79" s="32"/>
      <c r="AN79" s="32"/>
      <c r="AO79" s="32"/>
      <c r="AP79" s="32"/>
      <c r="AQ79" s="32"/>
      <c r="AR79" s="217" t="str">
        <f>IF(C79="","",SUM('Calculation backing sheet'!AE62:AP62))</f>
        <v/>
      </c>
      <c r="AS79" s="218" t="str">
        <f t="shared" si="1"/>
        <v/>
      </c>
      <c r="AT79" s="87"/>
      <c r="AU79" s="235"/>
      <c r="AV79" s="199"/>
      <c r="AX79" s="39"/>
      <c r="AY79" s="39"/>
      <c r="AZ79" s="39"/>
      <c r="BA79" s="39"/>
      <c r="BB79" s="39"/>
      <c r="BC79" s="39"/>
      <c r="BD79" s="39"/>
      <c r="BE79" s="39"/>
      <c r="BF79" s="39"/>
      <c r="BG79" s="39"/>
      <c r="BH79" s="39"/>
      <c r="BI79" s="67"/>
      <c r="BJ79" s="67"/>
      <c r="BK79" s="67"/>
      <c r="BL79" s="67"/>
      <c r="BM79" s="67"/>
      <c r="BN79" s="67"/>
      <c r="BO79" s="67"/>
      <c r="BP79" s="67"/>
      <c r="BQ79" s="67"/>
      <c r="BR79" s="67"/>
      <c r="BS79" s="67"/>
      <c r="BT79" s="67"/>
      <c r="BU79" s="67"/>
      <c r="BV79" s="67"/>
      <c r="BW79" s="67"/>
      <c r="BX79" s="67"/>
      <c r="BY79" s="67"/>
      <c r="BZ79" s="67"/>
      <c r="CA79" s="67"/>
      <c r="CB79" s="67"/>
    </row>
    <row r="80" spans="1:80" ht="34.35" customHeight="1" outlineLevel="1">
      <c r="A80" s="67"/>
      <c r="C80" s="33"/>
      <c r="D80" s="158"/>
      <c r="E80" s="14"/>
      <c r="F80" s="14"/>
      <c r="G80" s="15"/>
      <c r="H80" s="163"/>
      <c r="I80" s="164"/>
      <c r="J80" s="162"/>
      <c r="K80"/>
      <c r="L80" s="31"/>
      <c r="M80" s="30"/>
      <c r="N80" s="94"/>
      <c r="O80" s="94"/>
      <c r="P80" s="94"/>
      <c r="Q80" s="94"/>
      <c r="R80" s="94"/>
      <c r="S80" s="94"/>
      <c r="T80" s="94"/>
      <c r="U80" s="94"/>
      <c r="V80" s="94"/>
      <c r="W80" s="94"/>
      <c r="X80" s="94"/>
      <c r="Y80" s="94"/>
      <c r="Z80" s="87"/>
      <c r="AA80" s="234"/>
      <c r="AB80" s="199"/>
      <c r="AC80"/>
      <c r="AD80" s="31"/>
      <c r="AE80" s="31"/>
      <c r="AF80" s="94"/>
      <c r="AG80" s="94"/>
      <c r="AH80" s="94"/>
      <c r="AI80" s="94"/>
      <c r="AJ80" s="94"/>
      <c r="AK80" s="94"/>
      <c r="AL80" s="94"/>
      <c r="AM80" s="94"/>
      <c r="AN80" s="94"/>
      <c r="AO80" s="94"/>
      <c r="AP80" s="94"/>
      <c r="AQ80" s="94"/>
      <c r="AR80" s="217" t="str">
        <f>IF(C80="","",SUM('Calculation backing sheet'!AE63:AP63))</f>
        <v/>
      </c>
      <c r="AS80" s="218" t="str">
        <f t="shared" si="1"/>
        <v/>
      </c>
      <c r="AT80" s="87"/>
      <c r="AU80" s="234"/>
      <c r="AV80" s="199"/>
      <c r="AX80" s="39"/>
      <c r="AY80" s="39"/>
      <c r="AZ80" s="39"/>
      <c r="BA80" s="39"/>
      <c r="BB80" s="39"/>
      <c r="BC80" s="39"/>
      <c r="BD80" s="39"/>
      <c r="BE80" s="39"/>
      <c r="BF80" s="39"/>
      <c r="BG80" s="39"/>
      <c r="BH80" s="39"/>
      <c r="BI80" s="67"/>
      <c r="BJ80" s="67"/>
      <c r="BK80" s="67"/>
      <c r="BL80" s="67"/>
      <c r="BM80" s="67"/>
      <c r="BN80" s="67"/>
      <c r="BO80" s="67"/>
      <c r="BP80" s="67"/>
      <c r="BQ80" s="67"/>
      <c r="BR80" s="67"/>
      <c r="BS80" s="67"/>
      <c r="BT80" s="67"/>
      <c r="BU80" s="67"/>
      <c r="BV80" s="67"/>
      <c r="BW80" s="67"/>
      <c r="BX80" s="67"/>
      <c r="BY80" s="67"/>
      <c r="BZ80" s="67"/>
      <c r="CA80" s="67"/>
      <c r="CB80" s="67"/>
    </row>
    <row r="81" spans="1:80" ht="34.35" customHeight="1" outlineLevel="1">
      <c r="A81" s="67"/>
      <c r="C81" s="33"/>
      <c r="D81" s="158"/>
      <c r="E81" s="14"/>
      <c r="F81" s="14"/>
      <c r="G81" s="15"/>
      <c r="H81" s="163"/>
      <c r="I81" s="164"/>
      <c r="J81" s="162"/>
      <c r="K81"/>
      <c r="L81" s="31"/>
      <c r="M81" s="30"/>
      <c r="N81" s="32"/>
      <c r="O81" s="32"/>
      <c r="P81" s="32"/>
      <c r="Q81" s="32"/>
      <c r="R81" s="32"/>
      <c r="S81" s="32"/>
      <c r="T81" s="32"/>
      <c r="U81" s="32"/>
      <c r="V81" s="32"/>
      <c r="W81" s="32"/>
      <c r="X81" s="32"/>
      <c r="Y81" s="32"/>
      <c r="Z81" s="87"/>
      <c r="AA81" s="235"/>
      <c r="AB81" s="199"/>
      <c r="AC81"/>
      <c r="AD81" s="31"/>
      <c r="AE81" s="31"/>
      <c r="AF81" s="32"/>
      <c r="AG81" s="32"/>
      <c r="AH81" s="32"/>
      <c r="AI81" s="32"/>
      <c r="AJ81" s="32"/>
      <c r="AK81" s="32"/>
      <c r="AL81" s="32"/>
      <c r="AM81" s="32"/>
      <c r="AN81" s="32"/>
      <c r="AO81" s="32"/>
      <c r="AP81" s="32"/>
      <c r="AQ81" s="32"/>
      <c r="AR81" s="217" t="str">
        <f>IF(C81="","",SUM('Calculation backing sheet'!AE64:AP64))</f>
        <v/>
      </c>
      <c r="AS81" s="218" t="str">
        <f t="shared" si="1"/>
        <v/>
      </c>
      <c r="AT81" s="87"/>
      <c r="AU81" s="235"/>
      <c r="AV81" s="199"/>
      <c r="AX81" s="39"/>
      <c r="AY81" s="39"/>
      <c r="AZ81" s="39"/>
      <c r="BA81" s="39"/>
      <c r="BB81" s="39"/>
      <c r="BC81" s="39"/>
      <c r="BD81" s="39"/>
      <c r="BE81" s="39"/>
      <c r="BF81" s="39"/>
      <c r="BG81" s="39"/>
      <c r="BH81" s="39"/>
      <c r="BI81" s="67"/>
      <c r="BJ81" s="67"/>
      <c r="BK81" s="67"/>
      <c r="BL81" s="67"/>
      <c r="BM81" s="67"/>
      <c r="BN81" s="67"/>
      <c r="BO81" s="67"/>
      <c r="BP81" s="67"/>
      <c r="BQ81" s="67"/>
      <c r="BR81" s="67"/>
      <c r="BS81" s="67"/>
      <c r="BT81" s="67"/>
      <c r="BU81" s="67"/>
      <c r="BV81" s="67"/>
      <c r="BW81" s="67"/>
      <c r="BX81" s="67"/>
      <c r="BY81" s="67"/>
      <c r="BZ81" s="67"/>
      <c r="CA81" s="67"/>
      <c r="CB81" s="67"/>
    </row>
    <row r="82" spans="1:80" ht="34.35" customHeight="1" outlineLevel="1">
      <c r="A82" s="67"/>
      <c r="C82" s="33"/>
      <c r="D82" s="158"/>
      <c r="E82" s="14"/>
      <c r="F82" s="14"/>
      <c r="G82" s="15"/>
      <c r="H82" s="163"/>
      <c r="I82" s="164"/>
      <c r="J82" s="162"/>
      <c r="K82"/>
      <c r="L82" s="31"/>
      <c r="M82" s="30"/>
      <c r="N82" s="32"/>
      <c r="O82" s="32"/>
      <c r="P82" s="32"/>
      <c r="Q82" s="32"/>
      <c r="R82" s="32"/>
      <c r="S82" s="32"/>
      <c r="T82" s="32"/>
      <c r="U82" s="32"/>
      <c r="V82" s="32"/>
      <c r="W82" s="32"/>
      <c r="X82" s="32"/>
      <c r="Y82" s="32"/>
      <c r="Z82" s="87"/>
      <c r="AA82" s="235"/>
      <c r="AB82" s="199"/>
      <c r="AC82"/>
      <c r="AD82" s="31"/>
      <c r="AE82" s="31"/>
      <c r="AF82" s="94"/>
      <c r="AG82" s="94"/>
      <c r="AH82" s="94"/>
      <c r="AI82" s="94"/>
      <c r="AJ82" s="94"/>
      <c r="AK82" s="94"/>
      <c r="AL82" s="94"/>
      <c r="AM82" s="94"/>
      <c r="AN82" s="94"/>
      <c r="AO82" s="94"/>
      <c r="AP82" s="94"/>
      <c r="AQ82" s="94"/>
      <c r="AR82" s="217" t="str">
        <f>IF(C82="","",SUM('Calculation backing sheet'!AE65:AP65))</f>
        <v/>
      </c>
      <c r="AS82" s="218" t="str">
        <f t="shared" si="1"/>
        <v/>
      </c>
      <c r="AT82" s="87"/>
      <c r="AU82" s="234"/>
      <c r="AV82" s="199"/>
      <c r="AX82" s="39"/>
      <c r="AY82" s="39"/>
      <c r="AZ82" s="39"/>
      <c r="BA82" s="39"/>
      <c r="BB82" s="39"/>
      <c r="BC82" s="39"/>
      <c r="BD82" s="39"/>
      <c r="BE82" s="39"/>
      <c r="BF82" s="39"/>
      <c r="BG82" s="39"/>
      <c r="BH82" s="39"/>
      <c r="BI82" s="67"/>
      <c r="BJ82" s="67"/>
      <c r="BK82" s="67"/>
      <c r="BL82" s="67"/>
      <c r="BM82" s="67"/>
      <c r="BN82" s="67"/>
      <c r="BO82" s="67"/>
      <c r="BP82" s="67"/>
      <c r="BQ82" s="67"/>
      <c r="BR82" s="67"/>
      <c r="BS82" s="67"/>
      <c r="BT82" s="67"/>
      <c r="BU82" s="67"/>
      <c r="BV82" s="67"/>
      <c r="BW82" s="67"/>
      <c r="BX82" s="67"/>
      <c r="BY82" s="67"/>
      <c r="BZ82" s="67"/>
      <c r="CA82" s="67"/>
      <c r="CB82" s="67"/>
    </row>
    <row r="83" spans="1:80" ht="34.35" customHeight="1" outlineLevel="1">
      <c r="A83" s="67"/>
      <c r="C83" s="33"/>
      <c r="D83" s="158"/>
      <c r="E83" s="14"/>
      <c r="F83" s="14"/>
      <c r="G83" s="15"/>
      <c r="H83" s="163"/>
      <c r="I83" s="164"/>
      <c r="J83" s="162"/>
      <c r="K83"/>
      <c r="L83" s="31"/>
      <c r="M83" s="30"/>
      <c r="N83" s="94"/>
      <c r="O83" s="94"/>
      <c r="P83" s="94"/>
      <c r="Q83" s="94"/>
      <c r="R83" s="94"/>
      <c r="S83" s="94"/>
      <c r="T83" s="94"/>
      <c r="U83" s="94"/>
      <c r="V83" s="94"/>
      <c r="W83" s="94"/>
      <c r="X83" s="94"/>
      <c r="Y83" s="94"/>
      <c r="Z83" s="87"/>
      <c r="AA83" s="234"/>
      <c r="AB83" s="199"/>
      <c r="AC83"/>
      <c r="AD83" s="31"/>
      <c r="AE83" s="31"/>
      <c r="AF83" s="32"/>
      <c r="AG83" s="32"/>
      <c r="AH83" s="32"/>
      <c r="AI83" s="32"/>
      <c r="AJ83" s="32"/>
      <c r="AK83" s="32"/>
      <c r="AL83" s="32"/>
      <c r="AM83" s="32"/>
      <c r="AN83" s="32"/>
      <c r="AO83" s="32"/>
      <c r="AP83" s="32"/>
      <c r="AQ83" s="32"/>
      <c r="AR83" s="217" t="str">
        <f>IF(C83="","",SUM('Calculation backing sheet'!AE66:AP66))</f>
        <v/>
      </c>
      <c r="AS83" s="218" t="str">
        <f t="shared" si="1"/>
        <v/>
      </c>
      <c r="AT83" s="87"/>
      <c r="AU83" s="235"/>
      <c r="AV83" s="199"/>
      <c r="AX83" s="39"/>
      <c r="AY83" s="39"/>
      <c r="AZ83" s="39"/>
      <c r="BA83" s="39"/>
      <c r="BB83" s="39"/>
      <c r="BC83" s="39"/>
      <c r="BD83" s="39"/>
      <c r="BE83" s="39"/>
      <c r="BF83" s="39"/>
      <c r="BG83" s="39"/>
      <c r="BH83" s="39"/>
      <c r="BI83" s="67"/>
      <c r="BJ83" s="67"/>
      <c r="BK83" s="67"/>
      <c r="BL83" s="67"/>
      <c r="BM83" s="67"/>
      <c r="BN83" s="67"/>
      <c r="BO83" s="67"/>
      <c r="BP83" s="67"/>
      <c r="BQ83" s="67"/>
      <c r="BR83" s="67"/>
      <c r="BS83" s="67"/>
      <c r="BT83" s="67"/>
      <c r="BU83" s="67"/>
      <c r="BV83" s="67"/>
      <c r="BW83" s="67"/>
      <c r="BX83" s="67"/>
      <c r="BY83" s="67"/>
      <c r="BZ83" s="67"/>
      <c r="CA83" s="67"/>
      <c r="CB83" s="67"/>
    </row>
    <row r="84" spans="1:80" ht="34.35" customHeight="1" outlineLevel="1">
      <c r="A84" s="67"/>
      <c r="C84" s="33"/>
      <c r="D84" s="158"/>
      <c r="E84" s="14"/>
      <c r="F84" s="14"/>
      <c r="G84" s="15"/>
      <c r="H84" s="163"/>
      <c r="I84" s="164"/>
      <c r="J84" s="162"/>
      <c r="K84"/>
      <c r="L84" s="31"/>
      <c r="M84" s="30"/>
      <c r="N84" s="32"/>
      <c r="O84" s="32"/>
      <c r="P84" s="32"/>
      <c r="Q84" s="32"/>
      <c r="R84" s="32"/>
      <c r="S84" s="32"/>
      <c r="T84" s="32"/>
      <c r="U84" s="32"/>
      <c r="V84" s="32"/>
      <c r="W84" s="32"/>
      <c r="X84" s="32"/>
      <c r="Y84" s="32"/>
      <c r="Z84" s="87"/>
      <c r="AA84" s="235"/>
      <c r="AB84" s="199"/>
      <c r="AC84"/>
      <c r="AD84" s="31"/>
      <c r="AE84" s="31"/>
      <c r="AF84" s="94"/>
      <c r="AG84" s="94"/>
      <c r="AH84" s="94"/>
      <c r="AI84" s="94"/>
      <c r="AJ84" s="94"/>
      <c r="AK84" s="94"/>
      <c r="AL84" s="94"/>
      <c r="AM84" s="94"/>
      <c r="AN84" s="94"/>
      <c r="AO84" s="94"/>
      <c r="AP84" s="94"/>
      <c r="AQ84" s="94"/>
      <c r="AR84" s="217" t="str">
        <f>IF(C84="","",SUM('Calculation backing sheet'!AE67:AP67))</f>
        <v/>
      </c>
      <c r="AS84" s="218" t="str">
        <f t="shared" si="1"/>
        <v/>
      </c>
      <c r="AT84" s="87"/>
      <c r="AU84" s="234"/>
      <c r="AV84" s="199"/>
      <c r="AX84" s="39"/>
      <c r="AY84" s="39"/>
      <c r="AZ84" s="39"/>
      <c r="BA84" s="39"/>
      <c r="BB84" s="39"/>
      <c r="BC84" s="39"/>
      <c r="BD84" s="39"/>
      <c r="BE84" s="39"/>
      <c r="BF84" s="39"/>
      <c r="BG84" s="39"/>
      <c r="BH84" s="39"/>
      <c r="BI84" s="67"/>
      <c r="BJ84" s="67"/>
      <c r="BK84" s="67"/>
      <c r="BL84" s="67"/>
      <c r="BM84" s="67"/>
      <c r="BN84" s="67"/>
      <c r="BO84" s="67"/>
      <c r="BP84" s="67"/>
      <c r="BQ84" s="67"/>
      <c r="BR84" s="67"/>
      <c r="BS84" s="67"/>
      <c r="BT84" s="67"/>
      <c r="BU84" s="67"/>
      <c r="BV84" s="67"/>
      <c r="BW84" s="67"/>
      <c r="BX84" s="67"/>
      <c r="BY84" s="67"/>
      <c r="BZ84" s="67"/>
      <c r="CA84" s="67"/>
      <c r="CB84" s="67"/>
    </row>
    <row r="85" spans="1:80" ht="34.35" customHeight="1" outlineLevel="1">
      <c r="A85" s="67"/>
      <c r="C85" s="33"/>
      <c r="D85" s="158"/>
      <c r="E85" s="14"/>
      <c r="F85" s="14"/>
      <c r="G85" s="15"/>
      <c r="H85" s="163"/>
      <c r="I85" s="164"/>
      <c r="J85" s="162"/>
      <c r="K85"/>
      <c r="L85" s="31"/>
      <c r="M85" s="30"/>
      <c r="N85" s="32"/>
      <c r="O85" s="32"/>
      <c r="P85" s="32"/>
      <c r="Q85" s="32"/>
      <c r="R85" s="32"/>
      <c r="S85" s="32"/>
      <c r="T85" s="32"/>
      <c r="U85" s="32"/>
      <c r="V85" s="32"/>
      <c r="W85" s="32"/>
      <c r="X85" s="32"/>
      <c r="Y85" s="32"/>
      <c r="Z85" s="87"/>
      <c r="AA85" s="235"/>
      <c r="AB85" s="199"/>
      <c r="AC85"/>
      <c r="AD85" s="31"/>
      <c r="AE85" s="31"/>
      <c r="AF85" s="32"/>
      <c r="AG85" s="32"/>
      <c r="AH85" s="32"/>
      <c r="AI85" s="32"/>
      <c r="AJ85" s="32"/>
      <c r="AK85" s="32"/>
      <c r="AL85" s="32"/>
      <c r="AM85" s="32"/>
      <c r="AN85" s="32"/>
      <c r="AO85" s="32"/>
      <c r="AP85" s="32"/>
      <c r="AQ85" s="32"/>
      <c r="AR85" s="217" t="str">
        <f>IF(C85="","",SUM('Calculation backing sheet'!AE68:AP68))</f>
        <v/>
      </c>
      <c r="AS85" s="218" t="str">
        <f t="shared" ref="AS85:AS148" si="2">IF(AR85="","",AR85*_xlfn.XLOOKUP($G85,$E$224:$U$224,$E$227:$U$227,"Carbon factor error",0)/1000)</f>
        <v/>
      </c>
      <c r="AT85" s="87"/>
      <c r="AU85" s="235"/>
      <c r="AV85" s="199"/>
      <c r="AX85" s="39"/>
      <c r="AY85" s="39"/>
      <c r="AZ85" s="39"/>
      <c r="BA85" s="39"/>
      <c r="BB85" s="39"/>
      <c r="BC85" s="39"/>
      <c r="BD85" s="39"/>
      <c r="BE85" s="39"/>
      <c r="BF85" s="39"/>
      <c r="BG85" s="39"/>
      <c r="BH85" s="39"/>
      <c r="BI85" s="67"/>
      <c r="BJ85" s="67"/>
      <c r="BK85" s="67"/>
      <c r="BL85" s="67"/>
      <c r="BM85" s="67"/>
      <c r="BN85" s="67"/>
      <c r="BO85" s="67"/>
      <c r="BP85" s="67"/>
      <c r="BQ85" s="67"/>
      <c r="BR85" s="67"/>
      <c r="BS85" s="67"/>
      <c r="BT85" s="67"/>
      <c r="BU85" s="67"/>
      <c r="BV85" s="67"/>
      <c r="BW85" s="67"/>
      <c r="BX85" s="67"/>
      <c r="BY85" s="67"/>
      <c r="BZ85" s="67"/>
      <c r="CA85" s="67"/>
      <c r="CB85" s="67"/>
    </row>
    <row r="86" spans="1:80" ht="34.35" customHeight="1" outlineLevel="1">
      <c r="A86" s="67"/>
      <c r="C86" s="33"/>
      <c r="D86" s="158"/>
      <c r="E86" s="14"/>
      <c r="F86" s="14"/>
      <c r="G86" s="15"/>
      <c r="H86" s="163"/>
      <c r="I86" s="164"/>
      <c r="J86" s="162"/>
      <c r="K86"/>
      <c r="L86" s="31"/>
      <c r="M86" s="30"/>
      <c r="N86" s="94"/>
      <c r="O86" s="94"/>
      <c r="P86" s="94"/>
      <c r="Q86" s="94"/>
      <c r="R86" s="94"/>
      <c r="S86" s="94"/>
      <c r="T86" s="94"/>
      <c r="U86" s="94"/>
      <c r="V86" s="94"/>
      <c r="W86" s="94"/>
      <c r="X86" s="94"/>
      <c r="Y86" s="94"/>
      <c r="Z86" s="87"/>
      <c r="AA86" s="234"/>
      <c r="AB86" s="199"/>
      <c r="AC86"/>
      <c r="AD86" s="31"/>
      <c r="AE86" s="31"/>
      <c r="AF86" s="94"/>
      <c r="AG86" s="94"/>
      <c r="AH86" s="94"/>
      <c r="AI86" s="94"/>
      <c r="AJ86" s="94"/>
      <c r="AK86" s="94"/>
      <c r="AL86" s="94"/>
      <c r="AM86" s="94"/>
      <c r="AN86" s="94"/>
      <c r="AO86" s="94"/>
      <c r="AP86" s="94"/>
      <c r="AQ86" s="94"/>
      <c r="AR86" s="217" t="str">
        <f>IF(C86="","",SUM('Calculation backing sheet'!AE69:AP69))</f>
        <v/>
      </c>
      <c r="AS86" s="218" t="str">
        <f t="shared" si="2"/>
        <v/>
      </c>
      <c r="AT86" s="87"/>
      <c r="AU86" s="234"/>
      <c r="AV86" s="199"/>
      <c r="AX86" s="39"/>
      <c r="AY86" s="39"/>
      <c r="AZ86" s="39"/>
      <c r="BA86" s="39"/>
      <c r="BB86" s="39"/>
      <c r="BC86" s="39"/>
      <c r="BD86" s="39"/>
      <c r="BE86" s="39"/>
      <c r="BF86" s="39"/>
      <c r="BG86" s="39"/>
      <c r="BH86" s="39"/>
      <c r="BI86" s="67"/>
      <c r="BJ86" s="67"/>
      <c r="BK86" s="67"/>
      <c r="BL86" s="67"/>
      <c r="BM86" s="67"/>
      <c r="BN86" s="67"/>
      <c r="BO86" s="67"/>
      <c r="BP86" s="67"/>
      <c r="BQ86" s="67"/>
      <c r="BR86" s="67"/>
      <c r="BS86" s="67"/>
      <c r="BT86" s="67"/>
      <c r="BU86" s="67"/>
      <c r="BV86" s="67"/>
      <c r="BW86" s="67"/>
      <c r="BX86" s="67"/>
      <c r="BY86" s="67"/>
      <c r="BZ86" s="67"/>
      <c r="CA86" s="67"/>
      <c r="CB86" s="67"/>
    </row>
    <row r="87" spans="1:80" ht="34.35" customHeight="1" outlineLevel="1">
      <c r="A87" s="67"/>
      <c r="C87" s="33"/>
      <c r="D87" s="158"/>
      <c r="E87" s="14"/>
      <c r="F87" s="14"/>
      <c r="G87" s="15"/>
      <c r="H87" s="163"/>
      <c r="I87" s="164"/>
      <c r="J87" s="162"/>
      <c r="K87"/>
      <c r="L87" s="31"/>
      <c r="M87" s="30"/>
      <c r="N87" s="32"/>
      <c r="O87" s="32"/>
      <c r="P87" s="32"/>
      <c r="Q87" s="32"/>
      <c r="R87" s="32"/>
      <c r="S87" s="32"/>
      <c r="T87" s="32"/>
      <c r="U87" s="32"/>
      <c r="V87" s="32"/>
      <c r="W87" s="32"/>
      <c r="X87" s="32"/>
      <c r="Y87" s="32"/>
      <c r="Z87" s="87"/>
      <c r="AA87" s="235"/>
      <c r="AB87" s="199"/>
      <c r="AC87"/>
      <c r="AD87" s="31"/>
      <c r="AE87" s="31"/>
      <c r="AF87" s="32"/>
      <c r="AG87" s="32"/>
      <c r="AH87" s="32"/>
      <c r="AI87" s="32"/>
      <c r="AJ87" s="32"/>
      <c r="AK87" s="32"/>
      <c r="AL87" s="32"/>
      <c r="AM87" s="32"/>
      <c r="AN87" s="32"/>
      <c r="AO87" s="32"/>
      <c r="AP87" s="32"/>
      <c r="AQ87" s="32"/>
      <c r="AR87" s="217" t="str">
        <f>IF(C87="","",SUM('Calculation backing sheet'!AE70:AP70))</f>
        <v/>
      </c>
      <c r="AS87" s="218" t="str">
        <f t="shared" si="2"/>
        <v/>
      </c>
      <c r="AT87" s="87"/>
      <c r="AU87" s="235"/>
      <c r="AV87" s="199"/>
      <c r="AX87" s="39"/>
      <c r="AY87" s="39"/>
      <c r="AZ87" s="39"/>
      <c r="BA87" s="39"/>
      <c r="BB87" s="39"/>
      <c r="BC87" s="39"/>
      <c r="BD87" s="39"/>
      <c r="BE87" s="39"/>
      <c r="BF87" s="39"/>
      <c r="BG87" s="39"/>
      <c r="BH87" s="39"/>
      <c r="BI87" s="67"/>
      <c r="BJ87" s="67"/>
      <c r="BK87" s="67"/>
      <c r="BL87" s="67"/>
      <c r="BM87" s="67"/>
      <c r="BN87" s="67"/>
      <c r="BO87" s="67"/>
      <c r="BP87" s="67"/>
      <c r="BQ87" s="67"/>
      <c r="BR87" s="67"/>
      <c r="BS87" s="67"/>
      <c r="BT87" s="67"/>
      <c r="BU87" s="67"/>
      <c r="BV87" s="67"/>
      <c r="BW87" s="67"/>
      <c r="BX87" s="67"/>
      <c r="BY87" s="67"/>
      <c r="BZ87" s="67"/>
      <c r="CA87" s="67"/>
      <c r="CB87" s="67"/>
    </row>
    <row r="88" spans="1:80" ht="34.35" customHeight="1" outlineLevel="1">
      <c r="A88" s="67"/>
      <c r="C88" s="33"/>
      <c r="D88" s="158"/>
      <c r="E88" s="14"/>
      <c r="F88" s="14"/>
      <c r="G88" s="15"/>
      <c r="H88" s="163"/>
      <c r="I88" s="164"/>
      <c r="J88" s="162"/>
      <c r="K88"/>
      <c r="L88" s="31"/>
      <c r="M88" s="30"/>
      <c r="N88" s="32"/>
      <c r="O88" s="32"/>
      <c r="P88" s="32"/>
      <c r="Q88" s="32"/>
      <c r="R88" s="32"/>
      <c r="S88" s="32"/>
      <c r="T88" s="32"/>
      <c r="U88" s="32"/>
      <c r="V88" s="32"/>
      <c r="W88" s="32"/>
      <c r="X88" s="32"/>
      <c r="Y88" s="32"/>
      <c r="Z88" s="87"/>
      <c r="AA88" s="235"/>
      <c r="AB88" s="199"/>
      <c r="AC88"/>
      <c r="AD88" s="31"/>
      <c r="AE88" s="31"/>
      <c r="AF88" s="94"/>
      <c r="AG88" s="94"/>
      <c r="AH88" s="94"/>
      <c r="AI88" s="94"/>
      <c r="AJ88" s="94"/>
      <c r="AK88" s="94"/>
      <c r="AL88" s="94"/>
      <c r="AM88" s="94"/>
      <c r="AN88" s="94"/>
      <c r="AO88" s="94"/>
      <c r="AP88" s="94"/>
      <c r="AQ88" s="94"/>
      <c r="AR88" s="217" t="str">
        <f>IF(C88="","",SUM('Calculation backing sheet'!AE71:AP71))</f>
        <v/>
      </c>
      <c r="AS88" s="218" t="str">
        <f t="shared" si="2"/>
        <v/>
      </c>
      <c r="AT88" s="87"/>
      <c r="AU88" s="234"/>
      <c r="AV88" s="199"/>
      <c r="AX88" s="39"/>
      <c r="AY88" s="39"/>
      <c r="AZ88" s="39"/>
      <c r="BA88" s="39"/>
      <c r="BB88" s="39"/>
      <c r="BC88" s="39"/>
      <c r="BD88" s="39"/>
      <c r="BE88" s="39"/>
      <c r="BF88" s="39"/>
      <c r="BG88" s="39"/>
      <c r="BH88" s="39"/>
      <c r="BI88" s="67"/>
      <c r="BJ88" s="67"/>
      <c r="BK88" s="67"/>
      <c r="BL88" s="67"/>
      <c r="BM88" s="67"/>
      <c r="BN88" s="67"/>
      <c r="BO88" s="67"/>
      <c r="BP88" s="67"/>
      <c r="BQ88" s="67"/>
      <c r="BR88" s="67"/>
      <c r="BS88" s="67"/>
      <c r="BT88" s="67"/>
      <c r="BU88" s="67"/>
      <c r="BV88" s="67"/>
      <c r="BW88" s="67"/>
      <c r="BX88" s="67"/>
      <c r="BY88" s="67"/>
      <c r="BZ88" s="67"/>
      <c r="CA88" s="67"/>
      <c r="CB88" s="67"/>
    </row>
    <row r="89" spans="1:80" ht="34.35" customHeight="1" outlineLevel="1">
      <c r="A89" s="67"/>
      <c r="C89" s="33"/>
      <c r="D89" s="158"/>
      <c r="E89" s="14"/>
      <c r="F89" s="14"/>
      <c r="G89" s="15"/>
      <c r="H89" s="163"/>
      <c r="I89" s="164"/>
      <c r="J89" s="162"/>
      <c r="K89"/>
      <c r="L89" s="31"/>
      <c r="M89" s="30"/>
      <c r="N89" s="94"/>
      <c r="O89" s="94"/>
      <c r="P89" s="94"/>
      <c r="Q89" s="94"/>
      <c r="R89" s="94"/>
      <c r="S89" s="94"/>
      <c r="T89" s="94"/>
      <c r="U89" s="94"/>
      <c r="V89" s="94"/>
      <c r="W89" s="94"/>
      <c r="X89" s="94"/>
      <c r="Y89" s="94"/>
      <c r="Z89" s="87"/>
      <c r="AA89" s="234"/>
      <c r="AB89" s="199"/>
      <c r="AC89"/>
      <c r="AD89" s="31"/>
      <c r="AE89" s="31"/>
      <c r="AF89" s="32"/>
      <c r="AG89" s="32"/>
      <c r="AH89" s="32"/>
      <c r="AI89" s="32"/>
      <c r="AJ89" s="32"/>
      <c r="AK89" s="32"/>
      <c r="AL89" s="32"/>
      <c r="AM89" s="32"/>
      <c r="AN89" s="32"/>
      <c r="AO89" s="32"/>
      <c r="AP89" s="32"/>
      <c r="AQ89" s="32"/>
      <c r="AR89" s="217" t="str">
        <f>IF(C89="","",SUM('Calculation backing sheet'!AE72:AP72))</f>
        <v/>
      </c>
      <c r="AS89" s="218" t="str">
        <f t="shared" si="2"/>
        <v/>
      </c>
      <c r="AT89" s="87"/>
      <c r="AU89" s="235"/>
      <c r="AV89" s="199"/>
      <c r="AX89" s="39"/>
      <c r="AY89" s="39"/>
      <c r="AZ89" s="39"/>
      <c r="BA89" s="39"/>
      <c r="BB89" s="39"/>
      <c r="BC89" s="39"/>
      <c r="BD89" s="39"/>
      <c r="BE89" s="39"/>
      <c r="BF89" s="39"/>
      <c r="BG89" s="39"/>
      <c r="BH89" s="39"/>
      <c r="BI89" s="67"/>
      <c r="BJ89" s="67"/>
      <c r="BK89" s="67"/>
      <c r="BL89" s="67"/>
      <c r="BM89" s="67"/>
      <c r="BN89" s="67"/>
      <c r="BO89" s="67"/>
      <c r="BP89" s="67"/>
      <c r="BQ89" s="67"/>
      <c r="BR89" s="67"/>
      <c r="BS89" s="67"/>
      <c r="BT89" s="67"/>
      <c r="BU89" s="67"/>
      <c r="BV89" s="67"/>
      <c r="BW89" s="67"/>
      <c r="BX89" s="67"/>
      <c r="BY89" s="67"/>
      <c r="BZ89" s="67"/>
      <c r="CA89" s="67"/>
      <c r="CB89" s="67"/>
    </row>
    <row r="90" spans="1:80" ht="34.35" customHeight="1" outlineLevel="1">
      <c r="A90" s="67"/>
      <c r="C90" s="33"/>
      <c r="D90" s="158"/>
      <c r="E90" s="14"/>
      <c r="F90" s="14"/>
      <c r="G90" s="15"/>
      <c r="H90" s="163"/>
      <c r="I90" s="164"/>
      <c r="J90" s="162"/>
      <c r="K90"/>
      <c r="L90" s="31"/>
      <c r="M90" s="30"/>
      <c r="N90" s="32"/>
      <c r="O90" s="32"/>
      <c r="P90" s="32"/>
      <c r="Q90" s="32"/>
      <c r="R90" s="32"/>
      <c r="S90" s="32"/>
      <c r="T90" s="32"/>
      <c r="U90" s="32"/>
      <c r="V90" s="32"/>
      <c r="W90" s="32"/>
      <c r="X90" s="32"/>
      <c r="Y90" s="32"/>
      <c r="Z90" s="87"/>
      <c r="AA90" s="235"/>
      <c r="AB90" s="199"/>
      <c r="AC90"/>
      <c r="AD90" s="31"/>
      <c r="AE90" s="31"/>
      <c r="AF90" s="94"/>
      <c r="AG90" s="94"/>
      <c r="AH90" s="94"/>
      <c r="AI90" s="94"/>
      <c r="AJ90" s="94"/>
      <c r="AK90" s="94"/>
      <c r="AL90" s="94"/>
      <c r="AM90" s="94"/>
      <c r="AN90" s="94"/>
      <c r="AO90" s="94"/>
      <c r="AP90" s="94"/>
      <c r="AQ90" s="94"/>
      <c r="AR90" s="217" t="str">
        <f>IF(C90="","",SUM('Calculation backing sheet'!AE73:AP73))</f>
        <v/>
      </c>
      <c r="AS90" s="218" t="str">
        <f t="shared" si="2"/>
        <v/>
      </c>
      <c r="AT90" s="87"/>
      <c r="AU90" s="234"/>
      <c r="AV90" s="199"/>
      <c r="AX90" s="39"/>
      <c r="AY90" s="39"/>
      <c r="AZ90" s="39"/>
      <c r="BA90" s="39"/>
      <c r="BB90" s="39"/>
      <c r="BC90" s="39"/>
      <c r="BD90" s="39"/>
      <c r="BE90" s="39"/>
      <c r="BF90" s="39"/>
      <c r="BG90" s="39"/>
      <c r="BH90" s="39"/>
      <c r="BI90" s="67"/>
      <c r="BJ90" s="67"/>
      <c r="BK90" s="67"/>
      <c r="BL90" s="67"/>
      <c r="BM90" s="67"/>
      <c r="BN90" s="67"/>
      <c r="BO90" s="67"/>
      <c r="BP90" s="67"/>
      <c r="BQ90" s="67"/>
      <c r="BR90" s="67"/>
      <c r="BS90" s="67"/>
      <c r="BT90" s="67"/>
      <c r="BU90" s="67"/>
      <c r="BV90" s="67"/>
      <c r="BW90" s="67"/>
      <c r="BX90" s="67"/>
      <c r="BY90" s="67"/>
      <c r="BZ90" s="67"/>
      <c r="CA90" s="67"/>
      <c r="CB90" s="67"/>
    </row>
    <row r="91" spans="1:80" ht="34.35" customHeight="1" outlineLevel="1">
      <c r="A91" s="67"/>
      <c r="C91" s="33"/>
      <c r="D91" s="158"/>
      <c r="E91" s="14"/>
      <c r="F91" s="14"/>
      <c r="G91" s="15"/>
      <c r="H91" s="163"/>
      <c r="I91" s="164"/>
      <c r="J91" s="162"/>
      <c r="K91"/>
      <c r="L91" s="31"/>
      <c r="M91" s="30"/>
      <c r="N91" s="32"/>
      <c r="O91" s="32"/>
      <c r="P91" s="32"/>
      <c r="Q91" s="32"/>
      <c r="R91" s="32"/>
      <c r="S91" s="32"/>
      <c r="T91" s="32"/>
      <c r="U91" s="32"/>
      <c r="V91" s="32"/>
      <c r="W91" s="32"/>
      <c r="X91" s="32"/>
      <c r="Y91" s="32"/>
      <c r="Z91" s="87"/>
      <c r="AA91" s="235"/>
      <c r="AB91" s="199"/>
      <c r="AC91"/>
      <c r="AD91" s="31"/>
      <c r="AE91" s="31"/>
      <c r="AF91" s="32"/>
      <c r="AG91" s="32"/>
      <c r="AH91" s="32"/>
      <c r="AI91" s="32"/>
      <c r="AJ91" s="32"/>
      <c r="AK91" s="32"/>
      <c r="AL91" s="32"/>
      <c r="AM91" s="32"/>
      <c r="AN91" s="32"/>
      <c r="AO91" s="32"/>
      <c r="AP91" s="32"/>
      <c r="AQ91" s="32"/>
      <c r="AR91" s="217" t="str">
        <f>IF(C91="","",SUM('Calculation backing sheet'!AE74:AP74))</f>
        <v/>
      </c>
      <c r="AS91" s="218" t="str">
        <f t="shared" si="2"/>
        <v/>
      </c>
      <c r="AT91" s="87"/>
      <c r="AU91" s="235"/>
      <c r="AV91" s="199"/>
      <c r="AX91" s="39"/>
      <c r="AY91" s="39"/>
      <c r="AZ91" s="39"/>
      <c r="BA91" s="39"/>
      <c r="BB91" s="39"/>
      <c r="BC91" s="39"/>
      <c r="BD91" s="39"/>
      <c r="BE91" s="39"/>
      <c r="BF91" s="39"/>
      <c r="BG91" s="39"/>
      <c r="BH91" s="39"/>
      <c r="BI91" s="67"/>
      <c r="BJ91" s="67"/>
      <c r="BK91" s="67"/>
      <c r="BL91" s="67"/>
      <c r="BM91" s="67"/>
      <c r="BN91" s="67"/>
      <c r="BO91" s="67"/>
      <c r="BP91" s="67"/>
      <c r="BQ91" s="67"/>
      <c r="BR91" s="67"/>
      <c r="BS91" s="67"/>
      <c r="BT91" s="67"/>
      <c r="BU91" s="67"/>
      <c r="BV91" s="67"/>
      <c r="BW91" s="67"/>
      <c r="BX91" s="67"/>
      <c r="BY91" s="67"/>
      <c r="BZ91" s="67"/>
      <c r="CA91" s="67"/>
      <c r="CB91" s="67"/>
    </row>
    <row r="92" spans="1:80" ht="34.35" customHeight="1" outlineLevel="1">
      <c r="A92" s="67"/>
      <c r="C92" s="33"/>
      <c r="D92" s="158"/>
      <c r="E92" s="14"/>
      <c r="F92" s="14"/>
      <c r="G92" s="15"/>
      <c r="H92" s="163"/>
      <c r="I92" s="164"/>
      <c r="J92" s="162"/>
      <c r="K92"/>
      <c r="L92" s="31"/>
      <c r="M92" s="30"/>
      <c r="N92" s="94"/>
      <c r="O92" s="94"/>
      <c r="P92" s="94"/>
      <c r="Q92" s="94"/>
      <c r="R92" s="94"/>
      <c r="S92" s="94"/>
      <c r="T92" s="94"/>
      <c r="U92" s="94"/>
      <c r="V92" s="94"/>
      <c r="W92" s="94"/>
      <c r="X92" s="94"/>
      <c r="Y92" s="94"/>
      <c r="Z92" s="87"/>
      <c r="AA92" s="234"/>
      <c r="AB92" s="199"/>
      <c r="AC92"/>
      <c r="AD92" s="31"/>
      <c r="AE92" s="31"/>
      <c r="AF92" s="94"/>
      <c r="AG92" s="94"/>
      <c r="AH92" s="94"/>
      <c r="AI92" s="94"/>
      <c r="AJ92" s="94"/>
      <c r="AK92" s="94"/>
      <c r="AL92" s="94"/>
      <c r="AM92" s="94"/>
      <c r="AN92" s="94"/>
      <c r="AO92" s="94"/>
      <c r="AP92" s="94"/>
      <c r="AQ92" s="94"/>
      <c r="AR92" s="217" t="str">
        <f>IF(C92="","",SUM('Calculation backing sheet'!AE75:AP75))</f>
        <v/>
      </c>
      <c r="AS92" s="218" t="str">
        <f t="shared" si="2"/>
        <v/>
      </c>
      <c r="AT92" s="87"/>
      <c r="AU92" s="234"/>
      <c r="AV92" s="199"/>
      <c r="AX92" s="39"/>
      <c r="AY92" s="39"/>
      <c r="AZ92" s="39"/>
      <c r="BA92" s="39"/>
      <c r="BB92" s="39"/>
      <c r="BC92" s="39"/>
      <c r="BD92" s="39"/>
      <c r="BE92" s="39"/>
      <c r="BF92" s="39"/>
      <c r="BG92" s="39"/>
      <c r="BH92" s="39"/>
      <c r="BI92" s="67"/>
      <c r="BJ92" s="67"/>
      <c r="BK92" s="67"/>
      <c r="BL92" s="67"/>
      <c r="BM92" s="67"/>
      <c r="BN92" s="67"/>
      <c r="BO92" s="67"/>
      <c r="BP92" s="67"/>
      <c r="BQ92" s="67"/>
      <c r="BR92" s="67"/>
      <c r="BS92" s="67"/>
      <c r="BT92" s="67"/>
      <c r="BU92" s="67"/>
      <c r="BV92" s="67"/>
      <c r="BW92" s="67"/>
      <c r="BX92" s="67"/>
      <c r="BY92" s="67"/>
      <c r="BZ92" s="67"/>
      <c r="CA92" s="67"/>
      <c r="CB92" s="67"/>
    </row>
    <row r="93" spans="1:80" ht="34.35" customHeight="1" outlineLevel="1">
      <c r="A93" s="67"/>
      <c r="C93" s="33"/>
      <c r="D93" s="158"/>
      <c r="E93" s="14"/>
      <c r="F93" s="14"/>
      <c r="G93" s="15"/>
      <c r="H93" s="163"/>
      <c r="I93" s="164"/>
      <c r="J93" s="162"/>
      <c r="K93"/>
      <c r="L93" s="31"/>
      <c r="M93" s="30"/>
      <c r="N93" s="32"/>
      <c r="O93" s="32"/>
      <c r="P93" s="32"/>
      <c r="Q93" s="32"/>
      <c r="R93" s="32"/>
      <c r="S93" s="32"/>
      <c r="T93" s="32"/>
      <c r="U93" s="32"/>
      <c r="V93" s="32"/>
      <c r="W93" s="32"/>
      <c r="X93" s="32"/>
      <c r="Y93" s="32"/>
      <c r="Z93" s="87"/>
      <c r="AA93" s="235"/>
      <c r="AB93" s="199"/>
      <c r="AC93"/>
      <c r="AD93" s="31"/>
      <c r="AE93" s="31"/>
      <c r="AF93" s="32"/>
      <c r="AG93" s="32"/>
      <c r="AH93" s="32"/>
      <c r="AI93" s="32"/>
      <c r="AJ93" s="32"/>
      <c r="AK93" s="32"/>
      <c r="AL93" s="32"/>
      <c r="AM93" s="32"/>
      <c r="AN93" s="32"/>
      <c r="AO93" s="32"/>
      <c r="AP93" s="32"/>
      <c r="AQ93" s="32"/>
      <c r="AR93" s="217" t="str">
        <f>IF(C93="","",SUM('Calculation backing sheet'!AE76:AP76))</f>
        <v/>
      </c>
      <c r="AS93" s="218" t="str">
        <f t="shared" si="2"/>
        <v/>
      </c>
      <c r="AT93" s="87"/>
      <c r="AU93" s="235"/>
      <c r="AV93" s="199"/>
      <c r="AX93" s="39"/>
      <c r="AY93" s="39"/>
      <c r="AZ93" s="39"/>
      <c r="BA93" s="39"/>
      <c r="BB93" s="39"/>
      <c r="BC93" s="39"/>
      <c r="BD93" s="39"/>
      <c r="BE93" s="39"/>
      <c r="BF93" s="39"/>
      <c r="BG93" s="39"/>
      <c r="BH93" s="39"/>
      <c r="BI93" s="67"/>
      <c r="BJ93" s="67"/>
      <c r="BK93" s="67"/>
      <c r="BL93" s="67"/>
      <c r="BM93" s="67"/>
      <c r="BN93" s="67"/>
      <c r="BO93" s="67"/>
      <c r="BP93" s="67"/>
      <c r="BQ93" s="67"/>
      <c r="BR93" s="67"/>
      <c r="BS93" s="67"/>
      <c r="BT93" s="67"/>
      <c r="BU93" s="67"/>
      <c r="BV93" s="67"/>
      <c r="BW93" s="67"/>
      <c r="BX93" s="67"/>
      <c r="BY93" s="67"/>
      <c r="BZ93" s="67"/>
      <c r="CA93" s="67"/>
      <c r="CB93" s="67"/>
    </row>
    <row r="94" spans="1:80" ht="34.35" customHeight="1" outlineLevel="1">
      <c r="A94" s="67"/>
      <c r="C94" s="33"/>
      <c r="D94" s="158"/>
      <c r="E94" s="14"/>
      <c r="F94" s="14"/>
      <c r="G94" s="15"/>
      <c r="H94" s="163"/>
      <c r="I94" s="164"/>
      <c r="J94" s="162"/>
      <c r="K94"/>
      <c r="L94" s="31"/>
      <c r="M94" s="30"/>
      <c r="N94" s="32"/>
      <c r="O94" s="32"/>
      <c r="P94" s="32"/>
      <c r="Q94" s="32"/>
      <c r="R94" s="32"/>
      <c r="S94" s="32"/>
      <c r="T94" s="32"/>
      <c r="U94" s="32"/>
      <c r="V94" s="32"/>
      <c r="W94" s="32"/>
      <c r="X94" s="32"/>
      <c r="Y94" s="32"/>
      <c r="Z94" s="87"/>
      <c r="AA94" s="235"/>
      <c r="AB94" s="199"/>
      <c r="AC94"/>
      <c r="AD94" s="31"/>
      <c r="AE94" s="31"/>
      <c r="AF94" s="94"/>
      <c r="AG94" s="94"/>
      <c r="AH94" s="94"/>
      <c r="AI94" s="94"/>
      <c r="AJ94" s="94"/>
      <c r="AK94" s="94"/>
      <c r="AL94" s="94"/>
      <c r="AM94" s="94"/>
      <c r="AN94" s="94"/>
      <c r="AO94" s="94"/>
      <c r="AP94" s="94"/>
      <c r="AQ94" s="94"/>
      <c r="AR94" s="217" t="str">
        <f>IF(C94="","",SUM('Calculation backing sheet'!AE77:AP77))</f>
        <v/>
      </c>
      <c r="AS94" s="218" t="str">
        <f t="shared" si="2"/>
        <v/>
      </c>
      <c r="AT94" s="87"/>
      <c r="AU94" s="234"/>
      <c r="AV94" s="199"/>
      <c r="AX94" s="39"/>
      <c r="AY94" s="39"/>
      <c r="AZ94" s="39"/>
      <c r="BA94" s="39"/>
      <c r="BB94" s="39"/>
      <c r="BC94" s="39"/>
      <c r="BD94" s="39"/>
      <c r="BE94" s="39"/>
      <c r="BF94" s="39"/>
      <c r="BG94" s="39"/>
      <c r="BH94" s="39"/>
      <c r="BI94" s="67"/>
      <c r="BJ94" s="67"/>
      <c r="BK94" s="67"/>
      <c r="BL94" s="67"/>
      <c r="BM94" s="67"/>
      <c r="BN94" s="67"/>
      <c r="BO94" s="67"/>
      <c r="BP94" s="67"/>
      <c r="BQ94" s="67"/>
      <c r="BR94" s="67"/>
      <c r="BS94" s="67"/>
      <c r="BT94" s="67"/>
      <c r="BU94" s="67"/>
      <c r="BV94" s="67"/>
      <c r="BW94" s="67"/>
      <c r="BX94" s="67"/>
      <c r="BY94" s="67"/>
      <c r="BZ94" s="67"/>
      <c r="CA94" s="67"/>
      <c r="CB94" s="67"/>
    </row>
    <row r="95" spans="1:80" ht="34.35" customHeight="1" outlineLevel="1">
      <c r="A95" s="67"/>
      <c r="C95" s="33"/>
      <c r="D95" s="157"/>
      <c r="E95" s="16"/>
      <c r="F95" s="14"/>
      <c r="G95" s="15"/>
      <c r="H95" s="163"/>
      <c r="I95" s="164"/>
      <c r="J95" s="162"/>
      <c r="K95"/>
      <c r="L95" s="31"/>
      <c r="M95" s="30"/>
      <c r="N95" s="94"/>
      <c r="O95" s="94"/>
      <c r="P95" s="94"/>
      <c r="Q95" s="94"/>
      <c r="R95" s="94"/>
      <c r="S95" s="94"/>
      <c r="T95" s="94"/>
      <c r="U95" s="94"/>
      <c r="V95" s="94"/>
      <c r="W95" s="94"/>
      <c r="X95" s="94"/>
      <c r="Y95" s="94"/>
      <c r="Z95" s="87"/>
      <c r="AA95" s="234"/>
      <c r="AB95" s="199"/>
      <c r="AC95"/>
      <c r="AD95" s="31"/>
      <c r="AE95" s="31"/>
      <c r="AF95" s="32"/>
      <c r="AG95" s="32"/>
      <c r="AH95" s="32"/>
      <c r="AI95" s="32"/>
      <c r="AJ95" s="32"/>
      <c r="AK95" s="32"/>
      <c r="AL95" s="32"/>
      <c r="AM95" s="32"/>
      <c r="AN95" s="32"/>
      <c r="AO95" s="32"/>
      <c r="AP95" s="32"/>
      <c r="AQ95" s="32"/>
      <c r="AR95" s="217" t="str">
        <f>IF(C95="","",SUM('Calculation backing sheet'!AE78:AP78))</f>
        <v/>
      </c>
      <c r="AS95" s="218" t="str">
        <f t="shared" si="2"/>
        <v/>
      </c>
      <c r="AT95" s="87"/>
      <c r="AU95" s="235"/>
      <c r="AV95" s="199"/>
      <c r="AX95" s="39"/>
      <c r="AY95" s="39"/>
      <c r="AZ95" s="39"/>
      <c r="BA95" s="39"/>
      <c r="BB95" s="39"/>
      <c r="BC95" s="39"/>
      <c r="BD95" s="39"/>
      <c r="BE95" s="39"/>
      <c r="BF95" s="39"/>
      <c r="BG95" s="39"/>
      <c r="BH95" s="39"/>
      <c r="BI95" s="67"/>
      <c r="BJ95" s="67"/>
      <c r="BK95" s="67"/>
      <c r="BL95" s="67"/>
      <c r="BM95" s="67"/>
      <c r="BN95" s="67"/>
      <c r="BO95" s="67"/>
      <c r="BP95" s="67"/>
      <c r="BQ95" s="67"/>
      <c r="BR95" s="67"/>
      <c r="BS95" s="67"/>
      <c r="BT95" s="67"/>
      <c r="BU95" s="67"/>
      <c r="BV95" s="67"/>
      <c r="BW95" s="67"/>
      <c r="BX95" s="67"/>
      <c r="BY95" s="67"/>
      <c r="BZ95" s="67"/>
      <c r="CA95" s="67"/>
      <c r="CB95" s="67"/>
    </row>
    <row r="96" spans="1:80" ht="34.35" customHeight="1" outlineLevel="1">
      <c r="A96" s="67"/>
      <c r="C96" s="33"/>
      <c r="D96" s="158"/>
      <c r="E96" s="14"/>
      <c r="F96" s="14"/>
      <c r="G96" s="15"/>
      <c r="H96" s="163"/>
      <c r="I96" s="164"/>
      <c r="J96" s="162"/>
      <c r="K96"/>
      <c r="L96" s="31"/>
      <c r="M96" s="30"/>
      <c r="N96" s="32"/>
      <c r="O96" s="32"/>
      <c r="P96" s="32"/>
      <c r="Q96" s="32"/>
      <c r="R96" s="32"/>
      <c r="S96" s="32"/>
      <c r="T96" s="32"/>
      <c r="U96" s="32"/>
      <c r="V96" s="32"/>
      <c r="W96" s="32"/>
      <c r="X96" s="32"/>
      <c r="Y96" s="32"/>
      <c r="Z96" s="87"/>
      <c r="AA96" s="235"/>
      <c r="AB96" s="199"/>
      <c r="AC96"/>
      <c r="AD96" s="31"/>
      <c r="AE96" s="31"/>
      <c r="AF96" s="94"/>
      <c r="AG96" s="94"/>
      <c r="AH96" s="94"/>
      <c r="AI96" s="94"/>
      <c r="AJ96" s="94"/>
      <c r="AK96" s="94"/>
      <c r="AL96" s="94"/>
      <c r="AM96" s="94"/>
      <c r="AN96" s="94"/>
      <c r="AO96" s="94"/>
      <c r="AP96" s="94"/>
      <c r="AQ96" s="94"/>
      <c r="AR96" s="217" t="str">
        <f>IF(C96="","",SUM('Calculation backing sheet'!AE79:AP79))</f>
        <v/>
      </c>
      <c r="AS96" s="218" t="str">
        <f t="shared" si="2"/>
        <v/>
      </c>
      <c r="AT96" s="87"/>
      <c r="AU96" s="234"/>
      <c r="AV96" s="199"/>
      <c r="AX96" s="39"/>
      <c r="AY96" s="39"/>
      <c r="AZ96" s="39"/>
      <c r="BA96" s="39"/>
      <c r="BB96" s="39"/>
      <c r="BC96" s="39"/>
      <c r="BD96" s="39"/>
      <c r="BE96" s="39"/>
      <c r="BF96" s="39"/>
      <c r="BG96" s="39"/>
      <c r="BH96" s="39"/>
      <c r="BI96" s="67"/>
      <c r="BJ96" s="67"/>
      <c r="BK96" s="67"/>
      <c r="BL96" s="67"/>
      <c r="BM96" s="67"/>
      <c r="BN96" s="67"/>
      <c r="BO96" s="67"/>
      <c r="BP96" s="67"/>
      <c r="BQ96" s="67"/>
      <c r="BR96" s="67"/>
      <c r="BS96" s="67"/>
      <c r="BT96" s="67"/>
      <c r="BU96" s="67"/>
      <c r="BV96" s="67"/>
      <c r="BW96" s="67"/>
      <c r="BX96" s="67"/>
      <c r="BY96" s="67"/>
      <c r="BZ96" s="67"/>
      <c r="CA96" s="67"/>
      <c r="CB96" s="67"/>
    </row>
    <row r="97" spans="1:80" ht="34.35" customHeight="1" outlineLevel="1">
      <c r="A97" s="67"/>
      <c r="C97" s="33"/>
      <c r="D97" s="158"/>
      <c r="E97" s="14"/>
      <c r="F97" s="14"/>
      <c r="G97" s="15"/>
      <c r="H97" s="163"/>
      <c r="I97" s="164"/>
      <c r="J97" s="162"/>
      <c r="K97"/>
      <c r="L97" s="31"/>
      <c r="M97" s="30"/>
      <c r="N97" s="32"/>
      <c r="O97" s="32"/>
      <c r="P97" s="32"/>
      <c r="Q97" s="32"/>
      <c r="R97" s="32"/>
      <c r="S97" s="32"/>
      <c r="T97" s="32"/>
      <c r="U97" s="32"/>
      <c r="V97" s="32"/>
      <c r="W97" s="32"/>
      <c r="X97" s="32"/>
      <c r="Y97" s="32"/>
      <c r="Z97" s="87"/>
      <c r="AA97" s="235"/>
      <c r="AB97" s="199"/>
      <c r="AC97"/>
      <c r="AD97" s="31"/>
      <c r="AE97" s="31"/>
      <c r="AF97" s="32"/>
      <c r="AG97" s="32"/>
      <c r="AH97" s="32"/>
      <c r="AI97" s="32"/>
      <c r="AJ97" s="32"/>
      <c r="AK97" s="32"/>
      <c r="AL97" s="32"/>
      <c r="AM97" s="32"/>
      <c r="AN97" s="32"/>
      <c r="AO97" s="32"/>
      <c r="AP97" s="32"/>
      <c r="AQ97" s="32"/>
      <c r="AR97" s="217" t="str">
        <f>IF(C97="","",SUM('Calculation backing sheet'!AE80:AP80))</f>
        <v/>
      </c>
      <c r="AS97" s="218" t="str">
        <f t="shared" si="2"/>
        <v/>
      </c>
      <c r="AT97" s="87"/>
      <c r="AU97" s="235"/>
      <c r="AV97" s="199"/>
      <c r="AX97" s="39"/>
      <c r="AY97" s="39"/>
      <c r="AZ97" s="39"/>
      <c r="BA97" s="39"/>
      <c r="BB97" s="39"/>
      <c r="BC97" s="39"/>
      <c r="BD97" s="39"/>
      <c r="BE97" s="39"/>
      <c r="BF97" s="39"/>
      <c r="BG97" s="39"/>
      <c r="BH97" s="39"/>
      <c r="BI97" s="67"/>
      <c r="BJ97" s="67"/>
      <c r="BK97" s="67"/>
      <c r="BL97" s="67"/>
      <c r="BM97" s="67"/>
      <c r="BN97" s="67"/>
      <c r="BO97" s="67"/>
      <c r="BP97" s="67"/>
      <c r="BQ97" s="67"/>
      <c r="BR97" s="67"/>
      <c r="BS97" s="67"/>
      <c r="BT97" s="67"/>
      <c r="BU97" s="67"/>
      <c r="BV97" s="67"/>
      <c r="BW97" s="67"/>
      <c r="BX97" s="67"/>
      <c r="BY97" s="67"/>
      <c r="BZ97" s="67"/>
      <c r="CA97" s="67"/>
      <c r="CB97" s="67"/>
    </row>
    <row r="98" spans="1:80" ht="34.35" customHeight="1" outlineLevel="1">
      <c r="A98" s="67"/>
      <c r="C98" s="33"/>
      <c r="D98" s="158"/>
      <c r="E98" s="14"/>
      <c r="F98" s="14"/>
      <c r="G98" s="15"/>
      <c r="H98" s="163"/>
      <c r="I98" s="164"/>
      <c r="J98" s="162"/>
      <c r="K98"/>
      <c r="L98" s="31"/>
      <c r="M98" s="30"/>
      <c r="N98" s="94"/>
      <c r="O98" s="94"/>
      <c r="P98" s="94"/>
      <c r="Q98" s="94"/>
      <c r="R98" s="94"/>
      <c r="S98" s="94"/>
      <c r="T98" s="94"/>
      <c r="U98" s="94"/>
      <c r="V98" s="94"/>
      <c r="W98" s="94"/>
      <c r="X98" s="94"/>
      <c r="Y98" s="94"/>
      <c r="Z98" s="87"/>
      <c r="AA98" s="234"/>
      <c r="AB98" s="199"/>
      <c r="AC98"/>
      <c r="AD98" s="31"/>
      <c r="AE98" s="31"/>
      <c r="AF98" s="94"/>
      <c r="AG98" s="94"/>
      <c r="AH98" s="94"/>
      <c r="AI98" s="94"/>
      <c r="AJ98" s="94"/>
      <c r="AK98" s="94"/>
      <c r="AL98" s="94"/>
      <c r="AM98" s="94"/>
      <c r="AN98" s="94"/>
      <c r="AO98" s="94"/>
      <c r="AP98" s="94"/>
      <c r="AQ98" s="94"/>
      <c r="AR98" s="217" t="str">
        <f>IF(C98="","",SUM('Calculation backing sheet'!AE81:AP81))</f>
        <v/>
      </c>
      <c r="AS98" s="218" t="str">
        <f t="shared" si="2"/>
        <v/>
      </c>
      <c r="AT98" s="87"/>
      <c r="AU98" s="234"/>
      <c r="AV98" s="199"/>
      <c r="AX98" s="39"/>
      <c r="AY98" s="39"/>
      <c r="AZ98" s="39"/>
      <c r="BA98" s="39"/>
      <c r="BB98" s="39"/>
      <c r="BC98" s="39"/>
      <c r="BD98" s="39"/>
      <c r="BE98" s="39"/>
      <c r="BF98" s="39"/>
      <c r="BG98" s="39"/>
      <c r="BH98" s="39"/>
      <c r="BI98" s="67"/>
      <c r="BJ98" s="67"/>
      <c r="BK98" s="67"/>
      <c r="BL98" s="67"/>
      <c r="BM98" s="67"/>
      <c r="BN98" s="67"/>
      <c r="BO98" s="67"/>
      <c r="BP98" s="67"/>
      <c r="BQ98" s="67"/>
      <c r="BR98" s="67"/>
      <c r="BS98" s="67"/>
      <c r="BT98" s="67"/>
      <c r="BU98" s="67"/>
      <c r="BV98" s="67"/>
      <c r="BW98" s="67"/>
      <c r="BX98" s="67"/>
      <c r="BY98" s="67"/>
      <c r="BZ98" s="67"/>
      <c r="CA98" s="67"/>
      <c r="CB98" s="67"/>
    </row>
    <row r="99" spans="1:80" ht="34.35" customHeight="1" outlineLevel="1">
      <c r="A99" s="67"/>
      <c r="C99" s="33"/>
      <c r="D99" s="158"/>
      <c r="E99" s="14"/>
      <c r="F99" s="14"/>
      <c r="G99" s="15"/>
      <c r="H99" s="163"/>
      <c r="I99" s="164"/>
      <c r="J99" s="162"/>
      <c r="K99"/>
      <c r="L99" s="31"/>
      <c r="M99" s="30"/>
      <c r="N99" s="32"/>
      <c r="O99" s="32"/>
      <c r="P99" s="32"/>
      <c r="Q99" s="32"/>
      <c r="R99" s="32"/>
      <c r="S99" s="32"/>
      <c r="T99" s="32"/>
      <c r="U99" s="32"/>
      <c r="V99" s="32"/>
      <c r="W99" s="32"/>
      <c r="X99" s="32"/>
      <c r="Y99" s="32"/>
      <c r="Z99" s="87"/>
      <c r="AA99" s="235"/>
      <c r="AB99" s="199"/>
      <c r="AC99"/>
      <c r="AD99" s="31"/>
      <c r="AE99" s="31"/>
      <c r="AF99" s="32"/>
      <c r="AG99" s="32"/>
      <c r="AH99" s="32"/>
      <c r="AI99" s="32"/>
      <c r="AJ99" s="32"/>
      <c r="AK99" s="32"/>
      <c r="AL99" s="32"/>
      <c r="AM99" s="32"/>
      <c r="AN99" s="32"/>
      <c r="AO99" s="32"/>
      <c r="AP99" s="32"/>
      <c r="AQ99" s="32"/>
      <c r="AR99" s="217" t="str">
        <f>IF(C99="","",SUM('Calculation backing sheet'!AE82:AP82))</f>
        <v/>
      </c>
      <c r="AS99" s="218" t="str">
        <f t="shared" si="2"/>
        <v/>
      </c>
      <c r="AT99" s="87"/>
      <c r="AU99" s="235"/>
      <c r="AV99" s="199"/>
      <c r="AX99" s="39"/>
      <c r="AY99" s="39"/>
      <c r="AZ99" s="39"/>
      <c r="BA99" s="39"/>
      <c r="BB99" s="39"/>
      <c r="BC99" s="39"/>
      <c r="BD99" s="39"/>
      <c r="BE99" s="39"/>
      <c r="BF99" s="39"/>
      <c r="BG99" s="39"/>
      <c r="BH99" s="39"/>
      <c r="BI99" s="67"/>
      <c r="BJ99" s="67"/>
      <c r="BK99" s="67"/>
      <c r="BL99" s="67"/>
      <c r="BM99" s="67"/>
      <c r="BN99" s="67"/>
      <c r="BO99" s="67"/>
      <c r="BP99" s="67"/>
      <c r="BQ99" s="67"/>
      <c r="BR99" s="67"/>
      <c r="BS99" s="67"/>
      <c r="BT99" s="67"/>
      <c r="BU99" s="67"/>
      <c r="BV99" s="67"/>
      <c r="BW99" s="67"/>
      <c r="BX99" s="67"/>
      <c r="BY99" s="67"/>
      <c r="BZ99" s="67"/>
      <c r="CA99" s="67"/>
      <c r="CB99" s="67"/>
    </row>
    <row r="100" spans="1:80" ht="34.35" customHeight="1" outlineLevel="1">
      <c r="A100" s="67"/>
      <c r="C100" s="33"/>
      <c r="D100" s="158"/>
      <c r="E100" s="14"/>
      <c r="F100" s="14"/>
      <c r="G100" s="15"/>
      <c r="H100" s="163"/>
      <c r="I100" s="164"/>
      <c r="J100" s="162"/>
      <c r="K100"/>
      <c r="L100" s="31"/>
      <c r="M100" s="30"/>
      <c r="N100" s="32"/>
      <c r="O100" s="32"/>
      <c r="P100" s="32"/>
      <c r="Q100" s="32"/>
      <c r="R100" s="32"/>
      <c r="S100" s="32"/>
      <c r="T100" s="32"/>
      <c r="U100" s="32"/>
      <c r="V100" s="32"/>
      <c r="W100" s="32"/>
      <c r="X100" s="32"/>
      <c r="Y100" s="32"/>
      <c r="Z100" s="87"/>
      <c r="AA100" s="235"/>
      <c r="AB100" s="199"/>
      <c r="AC100"/>
      <c r="AD100" s="31"/>
      <c r="AE100" s="31"/>
      <c r="AF100" s="94"/>
      <c r="AG100" s="94"/>
      <c r="AH100" s="94"/>
      <c r="AI100" s="94"/>
      <c r="AJ100" s="94"/>
      <c r="AK100" s="94"/>
      <c r="AL100" s="94"/>
      <c r="AM100" s="94"/>
      <c r="AN100" s="94"/>
      <c r="AO100" s="94"/>
      <c r="AP100" s="94"/>
      <c r="AQ100" s="94"/>
      <c r="AR100" s="217" t="str">
        <f>IF(C100="","",SUM('Calculation backing sheet'!AE83:AP83))</f>
        <v/>
      </c>
      <c r="AS100" s="218" t="str">
        <f t="shared" si="2"/>
        <v/>
      </c>
      <c r="AT100" s="87"/>
      <c r="AU100" s="234"/>
      <c r="AV100" s="199"/>
      <c r="AX100" s="39"/>
      <c r="AY100" s="39"/>
      <c r="AZ100" s="39"/>
      <c r="BA100" s="39"/>
      <c r="BB100" s="39"/>
      <c r="BC100" s="39"/>
      <c r="BD100" s="39"/>
      <c r="BE100" s="39"/>
      <c r="BF100" s="39"/>
      <c r="BG100" s="39"/>
      <c r="BH100" s="39"/>
      <c r="BI100" s="67"/>
      <c r="BJ100" s="67"/>
      <c r="BK100" s="67"/>
      <c r="BL100" s="67"/>
      <c r="BM100" s="67"/>
      <c r="BN100" s="67"/>
      <c r="BO100" s="67"/>
      <c r="BP100" s="67"/>
      <c r="BQ100" s="67"/>
      <c r="BR100" s="67"/>
      <c r="BS100" s="67"/>
      <c r="BT100" s="67"/>
      <c r="BU100" s="67"/>
      <c r="BV100" s="67"/>
      <c r="BW100" s="67"/>
      <c r="BX100" s="67"/>
      <c r="BY100" s="67"/>
      <c r="BZ100" s="67"/>
      <c r="CA100" s="67"/>
      <c r="CB100" s="67"/>
    </row>
    <row r="101" spans="1:80" ht="34.35" customHeight="1" outlineLevel="1">
      <c r="A101" s="67"/>
      <c r="C101" s="33"/>
      <c r="D101" s="158"/>
      <c r="E101" s="14"/>
      <c r="F101" s="14"/>
      <c r="G101" s="15"/>
      <c r="H101" s="163"/>
      <c r="I101" s="164"/>
      <c r="J101" s="162"/>
      <c r="K101"/>
      <c r="L101" s="31"/>
      <c r="M101" s="30"/>
      <c r="N101" s="94"/>
      <c r="O101" s="94"/>
      <c r="P101" s="94"/>
      <c r="Q101" s="94"/>
      <c r="R101" s="94"/>
      <c r="S101" s="94"/>
      <c r="T101" s="94"/>
      <c r="U101" s="94"/>
      <c r="V101" s="94"/>
      <c r="W101" s="94"/>
      <c r="X101" s="94"/>
      <c r="Y101" s="94"/>
      <c r="Z101" s="87"/>
      <c r="AA101" s="234"/>
      <c r="AB101" s="199"/>
      <c r="AC101"/>
      <c r="AD101" s="31"/>
      <c r="AE101" s="31"/>
      <c r="AF101" s="32"/>
      <c r="AG101" s="32"/>
      <c r="AH101" s="32"/>
      <c r="AI101" s="32"/>
      <c r="AJ101" s="32"/>
      <c r="AK101" s="32"/>
      <c r="AL101" s="32"/>
      <c r="AM101" s="32"/>
      <c r="AN101" s="32"/>
      <c r="AO101" s="32"/>
      <c r="AP101" s="32"/>
      <c r="AQ101" s="32"/>
      <c r="AR101" s="217" t="str">
        <f>IF(C101="","",SUM('Calculation backing sheet'!AE84:AP84))</f>
        <v/>
      </c>
      <c r="AS101" s="218" t="str">
        <f t="shared" si="2"/>
        <v/>
      </c>
      <c r="AT101" s="87"/>
      <c r="AU101" s="235"/>
      <c r="AV101" s="199"/>
      <c r="AX101" s="39"/>
      <c r="AY101" s="39"/>
      <c r="AZ101" s="39"/>
      <c r="BA101" s="39"/>
      <c r="BB101" s="39"/>
      <c r="BC101" s="39"/>
      <c r="BD101" s="39"/>
      <c r="BE101" s="39"/>
      <c r="BF101" s="39"/>
      <c r="BG101" s="39"/>
      <c r="BH101" s="39"/>
      <c r="BI101" s="67"/>
      <c r="BJ101" s="67"/>
      <c r="BK101" s="67"/>
      <c r="BL101" s="67"/>
      <c r="BM101" s="67"/>
      <c r="BN101" s="67"/>
      <c r="BO101" s="67"/>
      <c r="BP101" s="67"/>
      <c r="BQ101" s="67"/>
      <c r="BR101" s="67"/>
      <c r="BS101" s="67"/>
      <c r="BT101" s="67"/>
      <c r="BU101" s="67"/>
      <c r="BV101" s="67"/>
      <c r="BW101" s="67"/>
      <c r="BX101" s="67"/>
      <c r="BY101" s="67"/>
      <c r="BZ101" s="67"/>
      <c r="CA101" s="67"/>
      <c r="CB101" s="67"/>
    </row>
    <row r="102" spans="1:80" ht="34.35" customHeight="1" outlineLevel="1">
      <c r="A102" s="67"/>
      <c r="C102" s="33"/>
      <c r="D102" s="158"/>
      <c r="E102" s="14"/>
      <c r="F102" s="14"/>
      <c r="G102" s="15"/>
      <c r="H102" s="163"/>
      <c r="I102" s="164"/>
      <c r="J102" s="162"/>
      <c r="K102"/>
      <c r="L102" s="31"/>
      <c r="M102" s="30"/>
      <c r="N102" s="32"/>
      <c r="O102" s="32"/>
      <c r="P102" s="32"/>
      <c r="Q102" s="32"/>
      <c r="R102" s="32"/>
      <c r="S102" s="32"/>
      <c r="T102" s="32"/>
      <c r="U102" s="32"/>
      <c r="V102" s="32"/>
      <c r="W102" s="32"/>
      <c r="X102" s="32"/>
      <c r="Y102" s="32"/>
      <c r="Z102" s="87"/>
      <c r="AA102" s="235"/>
      <c r="AB102" s="199"/>
      <c r="AC102"/>
      <c r="AD102" s="31"/>
      <c r="AE102" s="31"/>
      <c r="AF102" s="94"/>
      <c r="AG102" s="94"/>
      <c r="AH102" s="94"/>
      <c r="AI102" s="94"/>
      <c r="AJ102" s="94"/>
      <c r="AK102" s="94"/>
      <c r="AL102" s="94"/>
      <c r="AM102" s="94"/>
      <c r="AN102" s="94"/>
      <c r="AO102" s="94"/>
      <c r="AP102" s="94"/>
      <c r="AQ102" s="94"/>
      <c r="AR102" s="217" t="str">
        <f>IF(C102="","",SUM('Calculation backing sheet'!AE85:AP85))</f>
        <v/>
      </c>
      <c r="AS102" s="218" t="str">
        <f t="shared" si="2"/>
        <v/>
      </c>
      <c r="AT102" s="87"/>
      <c r="AU102" s="234"/>
      <c r="AV102" s="199"/>
      <c r="AX102" s="39"/>
      <c r="AY102" s="39"/>
      <c r="AZ102" s="39"/>
      <c r="BA102" s="39"/>
      <c r="BB102" s="39"/>
      <c r="BC102" s="39"/>
      <c r="BD102" s="39"/>
      <c r="BE102" s="39"/>
      <c r="BF102" s="39"/>
      <c r="BG102" s="39"/>
      <c r="BH102" s="39"/>
      <c r="BI102" s="67"/>
      <c r="BJ102" s="67"/>
      <c r="BK102" s="67"/>
      <c r="BL102" s="67"/>
      <c r="BM102" s="67"/>
      <c r="BN102" s="67"/>
      <c r="BO102" s="67"/>
      <c r="BP102" s="67"/>
      <c r="BQ102" s="67"/>
      <c r="BR102" s="67"/>
      <c r="BS102" s="67"/>
      <c r="BT102" s="67"/>
      <c r="BU102" s="67"/>
      <c r="BV102" s="67"/>
      <c r="BW102" s="67"/>
      <c r="BX102" s="67"/>
      <c r="BY102" s="67"/>
      <c r="BZ102" s="67"/>
      <c r="CA102" s="67"/>
      <c r="CB102" s="67"/>
    </row>
    <row r="103" spans="1:80" ht="34.35" customHeight="1" outlineLevel="1">
      <c r="A103" s="67"/>
      <c r="C103" s="33"/>
      <c r="D103" s="158"/>
      <c r="E103" s="14"/>
      <c r="F103" s="14"/>
      <c r="G103" s="15"/>
      <c r="H103" s="163"/>
      <c r="I103" s="164"/>
      <c r="J103" s="162"/>
      <c r="K103"/>
      <c r="L103" s="31"/>
      <c r="M103" s="30"/>
      <c r="N103" s="32"/>
      <c r="O103" s="32"/>
      <c r="P103" s="32"/>
      <c r="Q103" s="32"/>
      <c r="R103" s="32"/>
      <c r="S103" s="32"/>
      <c r="T103" s="32"/>
      <c r="U103" s="32"/>
      <c r="V103" s="32"/>
      <c r="W103" s="32"/>
      <c r="X103" s="32"/>
      <c r="Y103" s="32"/>
      <c r="Z103" s="87"/>
      <c r="AA103" s="235"/>
      <c r="AB103" s="199"/>
      <c r="AC103"/>
      <c r="AD103" s="31"/>
      <c r="AE103" s="31"/>
      <c r="AF103" s="32"/>
      <c r="AG103" s="32"/>
      <c r="AH103" s="32"/>
      <c r="AI103" s="32"/>
      <c r="AJ103" s="32"/>
      <c r="AK103" s="32"/>
      <c r="AL103" s="32"/>
      <c r="AM103" s="32"/>
      <c r="AN103" s="32"/>
      <c r="AO103" s="32"/>
      <c r="AP103" s="32"/>
      <c r="AQ103" s="32"/>
      <c r="AR103" s="217" t="str">
        <f>IF(C103="","",SUM('Calculation backing sheet'!AE86:AP86))</f>
        <v/>
      </c>
      <c r="AS103" s="218" t="str">
        <f t="shared" si="2"/>
        <v/>
      </c>
      <c r="AT103" s="87"/>
      <c r="AU103" s="235"/>
      <c r="AV103" s="199"/>
      <c r="AX103" s="39"/>
      <c r="AY103" s="39"/>
      <c r="AZ103" s="39"/>
      <c r="BA103" s="39"/>
      <c r="BB103" s="39"/>
      <c r="BC103" s="39"/>
      <c r="BD103" s="39"/>
      <c r="BE103" s="39"/>
      <c r="BF103" s="39"/>
      <c r="BG103" s="39"/>
      <c r="BH103" s="39"/>
      <c r="BI103" s="67"/>
      <c r="BJ103" s="67"/>
      <c r="BK103" s="67"/>
      <c r="BL103" s="67"/>
      <c r="BM103" s="67"/>
      <c r="BN103" s="67"/>
      <c r="BO103" s="67"/>
      <c r="BP103" s="67"/>
      <c r="BQ103" s="67"/>
      <c r="BR103" s="67"/>
      <c r="BS103" s="67"/>
      <c r="BT103" s="67"/>
      <c r="BU103" s="67"/>
      <c r="BV103" s="67"/>
      <c r="BW103" s="67"/>
      <c r="BX103" s="67"/>
      <c r="BY103" s="67"/>
      <c r="BZ103" s="67"/>
      <c r="CA103" s="67"/>
      <c r="CB103" s="67"/>
    </row>
    <row r="104" spans="1:80" ht="34.35" customHeight="1" outlineLevel="1">
      <c r="A104" s="67"/>
      <c r="C104" s="33"/>
      <c r="D104" s="158"/>
      <c r="E104" s="14"/>
      <c r="F104" s="14"/>
      <c r="G104" s="15"/>
      <c r="H104" s="163"/>
      <c r="I104" s="164"/>
      <c r="J104" s="162"/>
      <c r="K104"/>
      <c r="L104" s="31"/>
      <c r="M104" s="30"/>
      <c r="N104" s="94"/>
      <c r="O104" s="94"/>
      <c r="P104" s="94"/>
      <c r="Q104" s="94"/>
      <c r="R104" s="94"/>
      <c r="S104" s="94"/>
      <c r="T104" s="94"/>
      <c r="U104" s="94"/>
      <c r="V104" s="94"/>
      <c r="W104" s="94"/>
      <c r="X104" s="94"/>
      <c r="Y104" s="94"/>
      <c r="Z104" s="87"/>
      <c r="AA104" s="234"/>
      <c r="AB104" s="199"/>
      <c r="AC104"/>
      <c r="AD104" s="31"/>
      <c r="AE104" s="31"/>
      <c r="AF104" s="94"/>
      <c r="AG104" s="94"/>
      <c r="AH104" s="94"/>
      <c r="AI104" s="94"/>
      <c r="AJ104" s="94"/>
      <c r="AK104" s="94"/>
      <c r="AL104" s="94"/>
      <c r="AM104" s="94"/>
      <c r="AN104" s="94"/>
      <c r="AO104" s="94"/>
      <c r="AP104" s="94"/>
      <c r="AQ104" s="94"/>
      <c r="AR104" s="217" t="str">
        <f>IF(C104="","",SUM('Calculation backing sheet'!AE87:AP87))</f>
        <v/>
      </c>
      <c r="AS104" s="218" t="str">
        <f t="shared" si="2"/>
        <v/>
      </c>
      <c r="AT104" s="87"/>
      <c r="AU104" s="234"/>
      <c r="AV104" s="199"/>
      <c r="AX104" s="39"/>
      <c r="AY104" s="39"/>
      <c r="AZ104" s="39"/>
      <c r="BA104" s="39"/>
      <c r="BB104" s="39"/>
      <c r="BC104" s="39"/>
      <c r="BD104" s="39"/>
      <c r="BE104" s="39"/>
      <c r="BF104" s="39"/>
      <c r="BG104" s="39"/>
      <c r="BH104" s="39"/>
      <c r="BI104" s="67"/>
      <c r="BJ104" s="67"/>
      <c r="BK104" s="67"/>
      <c r="BL104" s="67"/>
      <c r="BM104" s="67"/>
      <c r="BN104" s="67"/>
      <c r="BO104" s="67"/>
      <c r="BP104" s="67"/>
      <c r="BQ104" s="67"/>
      <c r="BR104" s="67"/>
      <c r="BS104" s="67"/>
      <c r="BT104" s="67"/>
      <c r="BU104" s="67"/>
      <c r="BV104" s="67"/>
      <c r="BW104" s="67"/>
      <c r="BX104" s="67"/>
      <c r="BY104" s="67"/>
      <c r="BZ104" s="67"/>
      <c r="CA104" s="67"/>
      <c r="CB104" s="67"/>
    </row>
    <row r="105" spans="1:80" ht="34.35" customHeight="1" outlineLevel="1">
      <c r="A105" s="67"/>
      <c r="C105" s="33"/>
      <c r="D105" s="158"/>
      <c r="E105" s="14"/>
      <c r="F105" s="14"/>
      <c r="G105" s="15"/>
      <c r="H105" s="163"/>
      <c r="I105" s="164"/>
      <c r="J105" s="162"/>
      <c r="K105"/>
      <c r="L105" s="31"/>
      <c r="M105" s="30"/>
      <c r="N105" s="32"/>
      <c r="O105" s="32"/>
      <c r="P105" s="32"/>
      <c r="Q105" s="32"/>
      <c r="R105" s="32"/>
      <c r="S105" s="32"/>
      <c r="T105" s="32"/>
      <c r="U105" s="32"/>
      <c r="V105" s="32"/>
      <c r="W105" s="32"/>
      <c r="X105" s="32"/>
      <c r="Y105" s="32"/>
      <c r="Z105" s="87"/>
      <c r="AA105" s="235"/>
      <c r="AB105" s="199"/>
      <c r="AC105"/>
      <c r="AD105" s="31"/>
      <c r="AE105" s="31"/>
      <c r="AF105" s="32"/>
      <c r="AG105" s="32"/>
      <c r="AH105" s="32"/>
      <c r="AI105" s="32"/>
      <c r="AJ105" s="32"/>
      <c r="AK105" s="32"/>
      <c r="AL105" s="32"/>
      <c r="AM105" s="32"/>
      <c r="AN105" s="32"/>
      <c r="AO105" s="32"/>
      <c r="AP105" s="32"/>
      <c r="AQ105" s="32"/>
      <c r="AR105" s="217" t="str">
        <f>IF(C105="","",SUM('Calculation backing sheet'!AE88:AP88))</f>
        <v/>
      </c>
      <c r="AS105" s="218" t="str">
        <f t="shared" si="2"/>
        <v/>
      </c>
      <c r="AT105" s="87"/>
      <c r="AU105" s="235"/>
      <c r="AV105" s="199"/>
      <c r="AX105" s="39"/>
      <c r="AY105" s="39"/>
      <c r="AZ105" s="39"/>
      <c r="BA105" s="39"/>
      <c r="BB105" s="39"/>
      <c r="BC105" s="39"/>
      <c r="BD105" s="39"/>
      <c r="BE105" s="39"/>
      <c r="BF105" s="39"/>
      <c r="BG105" s="39"/>
      <c r="BH105" s="39"/>
      <c r="BI105" s="67"/>
      <c r="BJ105" s="67"/>
      <c r="BK105" s="67"/>
      <c r="BL105" s="67"/>
      <c r="BM105" s="67"/>
      <c r="BN105" s="67"/>
      <c r="BO105" s="67"/>
      <c r="BP105" s="67"/>
      <c r="BQ105" s="67"/>
      <c r="BR105" s="67"/>
      <c r="BS105" s="67"/>
      <c r="BT105" s="67"/>
      <c r="BU105" s="67"/>
      <c r="BV105" s="67"/>
      <c r="BW105" s="67"/>
      <c r="BX105" s="67"/>
      <c r="BY105" s="67"/>
      <c r="BZ105" s="67"/>
      <c r="CA105" s="67"/>
      <c r="CB105" s="67"/>
    </row>
    <row r="106" spans="1:80" ht="34.35" customHeight="1" outlineLevel="1">
      <c r="A106" s="67"/>
      <c r="C106" s="33"/>
      <c r="D106" s="158"/>
      <c r="E106" s="14"/>
      <c r="F106" s="14"/>
      <c r="G106" s="15"/>
      <c r="H106" s="163"/>
      <c r="I106" s="164"/>
      <c r="J106" s="162"/>
      <c r="K106"/>
      <c r="L106" s="31"/>
      <c r="M106" s="30"/>
      <c r="N106" s="32"/>
      <c r="O106" s="32"/>
      <c r="P106" s="32"/>
      <c r="Q106" s="32"/>
      <c r="R106" s="32"/>
      <c r="S106" s="32"/>
      <c r="T106" s="32"/>
      <c r="U106" s="32"/>
      <c r="V106" s="32"/>
      <c r="W106" s="32"/>
      <c r="X106" s="32"/>
      <c r="Y106" s="32"/>
      <c r="Z106" s="87"/>
      <c r="AA106" s="235"/>
      <c r="AB106" s="199"/>
      <c r="AC106"/>
      <c r="AD106" s="31"/>
      <c r="AE106" s="31"/>
      <c r="AF106" s="94"/>
      <c r="AG106" s="94"/>
      <c r="AH106" s="94"/>
      <c r="AI106" s="94"/>
      <c r="AJ106" s="94"/>
      <c r="AK106" s="94"/>
      <c r="AL106" s="94"/>
      <c r="AM106" s="94"/>
      <c r="AN106" s="94"/>
      <c r="AO106" s="94"/>
      <c r="AP106" s="94"/>
      <c r="AQ106" s="94"/>
      <c r="AR106" s="217" t="str">
        <f>IF(C106="","",SUM('Calculation backing sheet'!AE89:AP89))</f>
        <v/>
      </c>
      <c r="AS106" s="218" t="str">
        <f t="shared" si="2"/>
        <v/>
      </c>
      <c r="AT106" s="87"/>
      <c r="AU106" s="234"/>
      <c r="AV106" s="199"/>
      <c r="AX106" s="39"/>
      <c r="AY106" s="39"/>
      <c r="AZ106" s="39"/>
      <c r="BA106" s="39"/>
      <c r="BB106" s="39"/>
      <c r="BC106" s="39"/>
      <c r="BD106" s="39"/>
      <c r="BE106" s="39"/>
      <c r="BF106" s="39"/>
      <c r="BG106" s="39"/>
      <c r="BH106" s="39"/>
      <c r="BI106" s="67"/>
      <c r="BJ106" s="67"/>
      <c r="BK106" s="67"/>
      <c r="BL106" s="67"/>
      <c r="BM106" s="67"/>
      <c r="BN106" s="67"/>
      <c r="BO106" s="67"/>
      <c r="BP106" s="67"/>
      <c r="BQ106" s="67"/>
      <c r="BR106" s="67"/>
      <c r="BS106" s="67"/>
      <c r="BT106" s="67"/>
      <c r="BU106" s="67"/>
      <c r="BV106" s="67"/>
      <c r="BW106" s="67"/>
      <c r="BX106" s="67"/>
      <c r="BY106" s="67"/>
      <c r="BZ106" s="67"/>
      <c r="CA106" s="67"/>
      <c r="CB106" s="67"/>
    </row>
    <row r="107" spans="1:80" ht="34.35" customHeight="1" outlineLevel="1">
      <c r="A107" s="67"/>
      <c r="C107" s="33"/>
      <c r="D107" s="158"/>
      <c r="E107" s="14"/>
      <c r="F107" s="14"/>
      <c r="G107" s="15"/>
      <c r="H107" s="163"/>
      <c r="I107" s="164"/>
      <c r="J107" s="162"/>
      <c r="K107"/>
      <c r="L107" s="31"/>
      <c r="M107" s="30"/>
      <c r="N107" s="94"/>
      <c r="O107" s="94"/>
      <c r="P107" s="94"/>
      <c r="Q107" s="94"/>
      <c r="R107" s="94"/>
      <c r="S107" s="94"/>
      <c r="T107" s="94"/>
      <c r="U107" s="94"/>
      <c r="V107" s="94"/>
      <c r="W107" s="94"/>
      <c r="X107" s="94"/>
      <c r="Y107" s="94"/>
      <c r="Z107" s="87"/>
      <c r="AA107" s="234"/>
      <c r="AB107" s="199"/>
      <c r="AC107"/>
      <c r="AD107" s="31"/>
      <c r="AE107" s="31"/>
      <c r="AF107" s="32"/>
      <c r="AG107" s="32"/>
      <c r="AH107" s="32"/>
      <c r="AI107" s="32"/>
      <c r="AJ107" s="32"/>
      <c r="AK107" s="32"/>
      <c r="AL107" s="32"/>
      <c r="AM107" s="32"/>
      <c r="AN107" s="32"/>
      <c r="AO107" s="32"/>
      <c r="AP107" s="32"/>
      <c r="AQ107" s="32"/>
      <c r="AR107" s="217" t="str">
        <f>IF(C107="","",SUM('Calculation backing sheet'!AE90:AP90))</f>
        <v/>
      </c>
      <c r="AS107" s="218" t="str">
        <f t="shared" si="2"/>
        <v/>
      </c>
      <c r="AT107" s="87"/>
      <c r="AU107" s="235"/>
      <c r="AV107" s="199"/>
      <c r="AX107" s="39"/>
      <c r="AY107" s="39"/>
      <c r="AZ107" s="39"/>
      <c r="BA107" s="39"/>
      <c r="BB107" s="39"/>
      <c r="BC107" s="39"/>
      <c r="BD107" s="39"/>
      <c r="BE107" s="39"/>
      <c r="BF107" s="39"/>
      <c r="BG107" s="39"/>
      <c r="BH107" s="39"/>
      <c r="BI107" s="67"/>
      <c r="BJ107" s="67"/>
      <c r="BK107" s="67"/>
      <c r="BL107" s="67"/>
      <c r="BM107" s="67"/>
      <c r="BN107" s="67"/>
      <c r="BO107" s="67"/>
      <c r="BP107" s="67"/>
      <c r="BQ107" s="67"/>
      <c r="BR107" s="67"/>
      <c r="BS107" s="67"/>
      <c r="BT107" s="67"/>
      <c r="BU107" s="67"/>
      <c r="BV107" s="67"/>
      <c r="BW107" s="67"/>
      <c r="BX107" s="67"/>
      <c r="BY107" s="67"/>
      <c r="BZ107" s="67"/>
      <c r="CA107" s="67"/>
      <c r="CB107" s="67"/>
    </row>
    <row r="108" spans="1:80" ht="34.35" customHeight="1" outlineLevel="1">
      <c r="A108" s="67"/>
      <c r="C108" s="33"/>
      <c r="D108" s="158"/>
      <c r="E108" s="14"/>
      <c r="F108" s="14"/>
      <c r="G108" s="15"/>
      <c r="H108" s="163"/>
      <c r="I108" s="164"/>
      <c r="J108" s="162"/>
      <c r="K108"/>
      <c r="L108" s="31"/>
      <c r="M108" s="30"/>
      <c r="N108" s="32"/>
      <c r="O108" s="32"/>
      <c r="P108" s="32"/>
      <c r="Q108" s="32"/>
      <c r="R108" s="32"/>
      <c r="S108" s="32"/>
      <c r="T108" s="32"/>
      <c r="U108" s="32"/>
      <c r="V108" s="32"/>
      <c r="W108" s="32"/>
      <c r="X108" s="32"/>
      <c r="Y108" s="32"/>
      <c r="Z108" s="87"/>
      <c r="AA108" s="235"/>
      <c r="AB108" s="199"/>
      <c r="AC108"/>
      <c r="AD108" s="31"/>
      <c r="AE108" s="31"/>
      <c r="AF108" s="94"/>
      <c r="AG108" s="94"/>
      <c r="AH108" s="94"/>
      <c r="AI108" s="94"/>
      <c r="AJ108" s="94"/>
      <c r="AK108" s="94"/>
      <c r="AL108" s="94"/>
      <c r="AM108" s="94"/>
      <c r="AN108" s="94"/>
      <c r="AO108" s="94"/>
      <c r="AP108" s="94"/>
      <c r="AQ108" s="94"/>
      <c r="AR108" s="217" t="str">
        <f>IF(C108="","",SUM('Calculation backing sheet'!AE91:AP91))</f>
        <v/>
      </c>
      <c r="AS108" s="218" t="str">
        <f t="shared" si="2"/>
        <v/>
      </c>
      <c r="AT108" s="87"/>
      <c r="AU108" s="234"/>
      <c r="AV108" s="199"/>
      <c r="AX108" s="39"/>
      <c r="AY108" s="39"/>
      <c r="AZ108" s="39"/>
      <c r="BA108" s="39"/>
      <c r="BB108" s="39"/>
      <c r="BC108" s="39"/>
      <c r="BD108" s="39"/>
      <c r="BE108" s="39"/>
      <c r="BF108" s="39"/>
      <c r="BG108" s="39"/>
      <c r="BH108" s="39"/>
      <c r="BI108" s="67"/>
      <c r="BJ108" s="67"/>
      <c r="BK108" s="67"/>
      <c r="BL108" s="67"/>
      <c r="BM108" s="67"/>
      <c r="BN108" s="67"/>
      <c r="BO108" s="67"/>
      <c r="BP108" s="67"/>
      <c r="BQ108" s="67"/>
      <c r="BR108" s="67"/>
      <c r="BS108" s="67"/>
      <c r="BT108" s="67"/>
      <c r="BU108" s="67"/>
      <c r="BV108" s="67"/>
      <c r="BW108" s="67"/>
      <c r="BX108" s="67"/>
      <c r="BY108" s="67"/>
      <c r="BZ108" s="67"/>
      <c r="CA108" s="67"/>
      <c r="CB108" s="67"/>
    </row>
    <row r="109" spans="1:80" ht="34.35" customHeight="1" outlineLevel="1">
      <c r="A109" s="67"/>
      <c r="C109" s="33"/>
      <c r="D109" s="158"/>
      <c r="E109" s="14"/>
      <c r="F109" s="14"/>
      <c r="G109" s="15"/>
      <c r="H109" s="163"/>
      <c r="I109" s="164"/>
      <c r="J109" s="162"/>
      <c r="K109"/>
      <c r="L109" s="31"/>
      <c r="M109" s="30"/>
      <c r="N109" s="32"/>
      <c r="O109" s="32"/>
      <c r="P109" s="32"/>
      <c r="Q109" s="32"/>
      <c r="R109" s="32"/>
      <c r="S109" s="32"/>
      <c r="T109" s="32"/>
      <c r="U109" s="32"/>
      <c r="V109" s="32"/>
      <c r="W109" s="32"/>
      <c r="X109" s="32"/>
      <c r="Y109" s="32"/>
      <c r="Z109" s="87"/>
      <c r="AA109" s="235"/>
      <c r="AB109" s="199"/>
      <c r="AC109"/>
      <c r="AD109" s="31"/>
      <c r="AE109" s="31"/>
      <c r="AF109" s="32"/>
      <c r="AG109" s="32"/>
      <c r="AH109" s="32"/>
      <c r="AI109" s="32"/>
      <c r="AJ109" s="32"/>
      <c r="AK109" s="32"/>
      <c r="AL109" s="32"/>
      <c r="AM109" s="32"/>
      <c r="AN109" s="32"/>
      <c r="AO109" s="32"/>
      <c r="AP109" s="32"/>
      <c r="AQ109" s="32"/>
      <c r="AR109" s="217" t="str">
        <f>IF(C109="","",SUM('Calculation backing sheet'!AE92:AP92))</f>
        <v/>
      </c>
      <c r="AS109" s="218" t="str">
        <f t="shared" si="2"/>
        <v/>
      </c>
      <c r="AT109" s="87"/>
      <c r="AU109" s="235"/>
      <c r="AV109" s="199"/>
      <c r="AX109" s="39"/>
      <c r="AY109" s="39"/>
      <c r="AZ109" s="39"/>
      <c r="BA109" s="39"/>
      <c r="BB109" s="39"/>
      <c r="BC109" s="39"/>
      <c r="BD109" s="39"/>
      <c r="BE109" s="39"/>
      <c r="BF109" s="39"/>
      <c r="BG109" s="39"/>
      <c r="BH109" s="39"/>
      <c r="BI109" s="67"/>
      <c r="BJ109" s="67"/>
      <c r="BK109" s="67"/>
      <c r="BL109" s="67"/>
      <c r="BM109" s="67"/>
      <c r="BN109" s="67"/>
      <c r="BO109" s="67"/>
      <c r="BP109" s="67"/>
      <c r="BQ109" s="67"/>
      <c r="BR109" s="67"/>
      <c r="BS109" s="67"/>
      <c r="BT109" s="67"/>
      <c r="BU109" s="67"/>
      <c r="BV109" s="67"/>
      <c r="BW109" s="67"/>
      <c r="BX109" s="67"/>
      <c r="BY109" s="67"/>
      <c r="BZ109" s="67"/>
      <c r="CA109" s="67"/>
      <c r="CB109" s="67"/>
    </row>
    <row r="110" spans="1:80" ht="34.35" customHeight="1" outlineLevel="1">
      <c r="A110" s="67"/>
      <c r="C110" s="33"/>
      <c r="D110" s="158"/>
      <c r="E110" s="14"/>
      <c r="F110" s="14"/>
      <c r="G110" s="15"/>
      <c r="H110" s="163"/>
      <c r="I110" s="164"/>
      <c r="J110" s="162"/>
      <c r="K110"/>
      <c r="L110" s="31"/>
      <c r="M110" s="30"/>
      <c r="N110" s="94"/>
      <c r="O110" s="94"/>
      <c r="P110" s="94"/>
      <c r="Q110" s="94"/>
      <c r="R110" s="94"/>
      <c r="S110" s="94"/>
      <c r="T110" s="94"/>
      <c r="U110" s="94"/>
      <c r="V110" s="94"/>
      <c r="W110" s="94"/>
      <c r="X110" s="94"/>
      <c r="Y110" s="94"/>
      <c r="Z110" s="87"/>
      <c r="AA110" s="234"/>
      <c r="AB110" s="199"/>
      <c r="AC110"/>
      <c r="AD110" s="31"/>
      <c r="AE110" s="31"/>
      <c r="AF110" s="94"/>
      <c r="AG110" s="94"/>
      <c r="AH110" s="94"/>
      <c r="AI110" s="94"/>
      <c r="AJ110" s="94"/>
      <c r="AK110" s="94"/>
      <c r="AL110" s="94"/>
      <c r="AM110" s="94"/>
      <c r="AN110" s="94"/>
      <c r="AO110" s="94"/>
      <c r="AP110" s="94"/>
      <c r="AQ110" s="94"/>
      <c r="AR110" s="217" t="str">
        <f>IF(C110="","",SUM('Calculation backing sheet'!AE93:AP93))</f>
        <v/>
      </c>
      <c r="AS110" s="218" t="str">
        <f t="shared" si="2"/>
        <v/>
      </c>
      <c r="AT110" s="87"/>
      <c r="AU110" s="234"/>
      <c r="AV110" s="199"/>
      <c r="AX110" s="39"/>
      <c r="AY110" s="39"/>
      <c r="AZ110" s="39"/>
      <c r="BA110" s="39"/>
      <c r="BB110" s="39"/>
      <c r="BC110" s="39"/>
      <c r="BD110" s="39"/>
      <c r="BE110" s="39"/>
      <c r="BF110" s="39"/>
      <c r="BG110" s="39"/>
      <c r="BH110" s="39"/>
      <c r="BI110" s="67"/>
      <c r="BJ110" s="67"/>
      <c r="BK110" s="67"/>
      <c r="BL110" s="67"/>
      <c r="BM110" s="67"/>
      <c r="BN110" s="67"/>
      <c r="BO110" s="67"/>
      <c r="BP110" s="67"/>
      <c r="BQ110" s="67"/>
      <c r="BR110" s="67"/>
      <c r="BS110" s="67"/>
      <c r="BT110" s="67"/>
      <c r="BU110" s="67"/>
      <c r="BV110" s="67"/>
      <c r="BW110" s="67"/>
      <c r="BX110" s="67"/>
      <c r="BY110" s="67"/>
      <c r="BZ110" s="67"/>
      <c r="CA110" s="67"/>
      <c r="CB110" s="67"/>
    </row>
    <row r="111" spans="1:80" ht="34.35" customHeight="1" outlineLevel="1">
      <c r="A111" s="67"/>
      <c r="C111" s="33"/>
      <c r="D111" s="158"/>
      <c r="E111" s="14"/>
      <c r="F111" s="14"/>
      <c r="G111" s="15"/>
      <c r="H111" s="163"/>
      <c r="I111" s="164"/>
      <c r="J111" s="162"/>
      <c r="K111"/>
      <c r="L111" s="31"/>
      <c r="M111" s="30"/>
      <c r="N111" s="32"/>
      <c r="O111" s="32"/>
      <c r="P111" s="32"/>
      <c r="Q111" s="32"/>
      <c r="R111" s="32"/>
      <c r="S111" s="32"/>
      <c r="T111" s="32"/>
      <c r="U111" s="32"/>
      <c r="V111" s="32"/>
      <c r="W111" s="32"/>
      <c r="X111" s="32"/>
      <c r="Y111" s="32"/>
      <c r="Z111" s="87"/>
      <c r="AA111" s="235"/>
      <c r="AB111" s="199"/>
      <c r="AC111"/>
      <c r="AD111" s="31"/>
      <c r="AE111" s="31"/>
      <c r="AF111" s="32"/>
      <c r="AG111" s="32"/>
      <c r="AH111" s="32"/>
      <c r="AI111" s="32"/>
      <c r="AJ111" s="32"/>
      <c r="AK111" s="32"/>
      <c r="AL111" s="32"/>
      <c r="AM111" s="32"/>
      <c r="AN111" s="32"/>
      <c r="AO111" s="32"/>
      <c r="AP111" s="32"/>
      <c r="AQ111" s="32"/>
      <c r="AR111" s="217" t="str">
        <f>IF(C111="","",SUM('Calculation backing sheet'!AE94:AP94))</f>
        <v/>
      </c>
      <c r="AS111" s="218" t="str">
        <f t="shared" si="2"/>
        <v/>
      </c>
      <c r="AT111" s="87"/>
      <c r="AU111" s="235"/>
      <c r="AV111" s="199"/>
      <c r="AX111" s="39"/>
      <c r="AY111" s="39"/>
      <c r="AZ111" s="39"/>
      <c r="BA111" s="39"/>
      <c r="BB111" s="39"/>
      <c r="BC111" s="39"/>
      <c r="BD111" s="39"/>
      <c r="BE111" s="39"/>
      <c r="BF111" s="39"/>
      <c r="BG111" s="39"/>
      <c r="BH111" s="39"/>
      <c r="BI111" s="67"/>
      <c r="BJ111" s="67"/>
      <c r="BK111" s="67"/>
      <c r="BL111" s="67"/>
      <c r="BM111" s="67"/>
      <c r="BN111" s="67"/>
      <c r="BO111" s="67"/>
      <c r="BP111" s="67"/>
      <c r="BQ111" s="67"/>
      <c r="BR111" s="67"/>
      <c r="BS111" s="67"/>
      <c r="BT111" s="67"/>
      <c r="BU111" s="67"/>
      <c r="BV111" s="67"/>
      <c r="BW111" s="67"/>
      <c r="BX111" s="67"/>
      <c r="BY111" s="67"/>
      <c r="BZ111" s="67"/>
      <c r="CA111" s="67"/>
      <c r="CB111" s="67"/>
    </row>
    <row r="112" spans="1:80" ht="34.35" customHeight="1" outlineLevel="1">
      <c r="A112" s="67"/>
      <c r="C112" s="33"/>
      <c r="D112" s="158"/>
      <c r="E112" s="14"/>
      <c r="F112" s="14"/>
      <c r="G112" s="15"/>
      <c r="H112" s="163"/>
      <c r="I112" s="164"/>
      <c r="J112" s="162"/>
      <c r="K112"/>
      <c r="L112" s="31"/>
      <c r="M112" s="30"/>
      <c r="N112" s="32"/>
      <c r="O112" s="32"/>
      <c r="P112" s="32"/>
      <c r="Q112" s="32"/>
      <c r="R112" s="32"/>
      <c r="S112" s="32"/>
      <c r="T112" s="32"/>
      <c r="U112" s="32"/>
      <c r="V112" s="32"/>
      <c r="W112" s="32"/>
      <c r="X112" s="32"/>
      <c r="Y112" s="32"/>
      <c r="Z112" s="87"/>
      <c r="AA112" s="235"/>
      <c r="AB112" s="199"/>
      <c r="AC112"/>
      <c r="AD112" s="31"/>
      <c r="AE112" s="31"/>
      <c r="AF112" s="94"/>
      <c r="AG112" s="94"/>
      <c r="AH112" s="94"/>
      <c r="AI112" s="94"/>
      <c r="AJ112" s="94"/>
      <c r="AK112" s="94"/>
      <c r="AL112" s="94"/>
      <c r="AM112" s="94"/>
      <c r="AN112" s="94"/>
      <c r="AO112" s="94"/>
      <c r="AP112" s="94"/>
      <c r="AQ112" s="94"/>
      <c r="AR112" s="217" t="str">
        <f>IF(C112="","",SUM('Calculation backing sheet'!AE95:AP95))</f>
        <v/>
      </c>
      <c r="AS112" s="218" t="str">
        <f t="shared" si="2"/>
        <v/>
      </c>
      <c r="AT112" s="87"/>
      <c r="AU112" s="234"/>
      <c r="AV112" s="199"/>
      <c r="AX112" s="39"/>
      <c r="AY112" s="39"/>
      <c r="AZ112" s="39"/>
      <c r="BA112" s="39"/>
      <c r="BB112" s="39"/>
      <c r="BC112" s="39"/>
      <c r="BD112" s="39"/>
      <c r="BE112" s="39"/>
      <c r="BF112" s="39"/>
      <c r="BG112" s="39"/>
      <c r="BH112" s="39"/>
      <c r="BI112" s="67"/>
      <c r="BJ112" s="67"/>
      <c r="BK112" s="67"/>
      <c r="BL112" s="67"/>
      <c r="BM112" s="67"/>
      <c r="BN112" s="67"/>
      <c r="BO112" s="67"/>
      <c r="BP112" s="67"/>
      <c r="BQ112" s="67"/>
      <c r="BR112" s="67"/>
      <c r="BS112" s="67"/>
      <c r="BT112" s="67"/>
      <c r="BU112" s="67"/>
      <c r="BV112" s="67"/>
      <c r="BW112" s="67"/>
      <c r="BX112" s="67"/>
      <c r="BY112" s="67"/>
      <c r="BZ112" s="67"/>
      <c r="CA112" s="67"/>
      <c r="CB112" s="67"/>
    </row>
    <row r="113" spans="1:80" ht="34.35" customHeight="1" outlineLevel="1">
      <c r="A113" s="67"/>
      <c r="C113" s="33"/>
      <c r="D113" s="158"/>
      <c r="E113" s="14"/>
      <c r="F113" s="14"/>
      <c r="G113" s="15"/>
      <c r="H113" s="163"/>
      <c r="I113" s="164"/>
      <c r="J113" s="162"/>
      <c r="K113"/>
      <c r="L113" s="31"/>
      <c r="M113" s="30"/>
      <c r="N113" s="94"/>
      <c r="O113" s="94"/>
      <c r="P113" s="94"/>
      <c r="Q113" s="94"/>
      <c r="R113" s="94"/>
      <c r="S113" s="94"/>
      <c r="T113" s="94"/>
      <c r="U113" s="94"/>
      <c r="V113" s="94"/>
      <c r="W113" s="94"/>
      <c r="X113" s="94"/>
      <c r="Y113" s="94"/>
      <c r="Z113" s="87"/>
      <c r="AA113" s="234"/>
      <c r="AB113" s="199"/>
      <c r="AC113"/>
      <c r="AD113" s="31"/>
      <c r="AE113" s="31"/>
      <c r="AF113" s="32"/>
      <c r="AG113" s="32"/>
      <c r="AH113" s="32"/>
      <c r="AI113" s="32"/>
      <c r="AJ113" s="32"/>
      <c r="AK113" s="32"/>
      <c r="AL113" s="32"/>
      <c r="AM113" s="32"/>
      <c r="AN113" s="32"/>
      <c r="AO113" s="32"/>
      <c r="AP113" s="32"/>
      <c r="AQ113" s="32"/>
      <c r="AR113" s="217" t="str">
        <f>IF(C113="","",SUM('Calculation backing sheet'!AE96:AP96))</f>
        <v/>
      </c>
      <c r="AS113" s="218" t="str">
        <f t="shared" si="2"/>
        <v/>
      </c>
      <c r="AT113" s="87"/>
      <c r="AU113" s="235"/>
      <c r="AV113" s="199"/>
      <c r="AX113" s="39"/>
      <c r="AY113" s="39"/>
      <c r="AZ113" s="39"/>
      <c r="BA113" s="39"/>
      <c r="BB113" s="39"/>
      <c r="BC113" s="39"/>
      <c r="BD113" s="39"/>
      <c r="BE113" s="39"/>
      <c r="BF113" s="39"/>
      <c r="BG113" s="39"/>
      <c r="BH113" s="39"/>
      <c r="BI113" s="67"/>
      <c r="BJ113" s="67"/>
      <c r="BK113" s="67"/>
      <c r="BL113" s="67"/>
      <c r="BM113" s="67"/>
      <c r="BN113" s="67"/>
      <c r="BO113" s="67"/>
      <c r="BP113" s="67"/>
      <c r="BQ113" s="67"/>
      <c r="BR113" s="67"/>
      <c r="BS113" s="67"/>
      <c r="BT113" s="67"/>
      <c r="BU113" s="67"/>
      <c r="BV113" s="67"/>
      <c r="BW113" s="67"/>
      <c r="BX113" s="67"/>
      <c r="BY113" s="67"/>
      <c r="BZ113" s="67"/>
      <c r="CA113" s="67"/>
      <c r="CB113" s="67"/>
    </row>
    <row r="114" spans="1:80" ht="34.35" customHeight="1" outlineLevel="1">
      <c r="A114" s="67"/>
      <c r="C114" s="33"/>
      <c r="D114" s="158"/>
      <c r="E114" s="14"/>
      <c r="F114" s="14"/>
      <c r="G114" s="15"/>
      <c r="H114" s="163"/>
      <c r="I114" s="164"/>
      <c r="J114" s="162"/>
      <c r="K114"/>
      <c r="L114" s="31"/>
      <c r="M114" s="30"/>
      <c r="N114" s="32"/>
      <c r="O114" s="32"/>
      <c r="P114" s="32"/>
      <c r="Q114" s="32"/>
      <c r="R114" s="32"/>
      <c r="S114" s="32"/>
      <c r="T114" s="32"/>
      <c r="U114" s="32"/>
      <c r="V114" s="32"/>
      <c r="W114" s="32"/>
      <c r="X114" s="32"/>
      <c r="Y114" s="32"/>
      <c r="Z114" s="87"/>
      <c r="AA114" s="235"/>
      <c r="AB114" s="199"/>
      <c r="AC114"/>
      <c r="AD114" s="31"/>
      <c r="AE114" s="31"/>
      <c r="AF114" s="94"/>
      <c r="AG114" s="94"/>
      <c r="AH114" s="94"/>
      <c r="AI114" s="94"/>
      <c r="AJ114" s="94"/>
      <c r="AK114" s="94"/>
      <c r="AL114" s="94"/>
      <c r="AM114" s="94"/>
      <c r="AN114" s="94"/>
      <c r="AO114" s="94"/>
      <c r="AP114" s="94"/>
      <c r="AQ114" s="94"/>
      <c r="AR114" s="217" t="str">
        <f>IF(C114="","",SUM('Calculation backing sheet'!AE97:AP97))</f>
        <v/>
      </c>
      <c r="AS114" s="218" t="str">
        <f t="shared" si="2"/>
        <v/>
      </c>
      <c r="AT114" s="87"/>
      <c r="AU114" s="234"/>
      <c r="AV114" s="199"/>
      <c r="AX114" s="39"/>
      <c r="AY114" s="39"/>
      <c r="AZ114" s="39"/>
      <c r="BA114" s="39"/>
      <c r="BB114" s="39"/>
      <c r="BC114" s="39"/>
      <c r="BD114" s="39"/>
      <c r="BE114" s="39"/>
      <c r="BF114" s="39"/>
      <c r="BG114" s="39"/>
      <c r="BH114" s="39"/>
      <c r="BI114" s="67"/>
      <c r="BJ114" s="67"/>
      <c r="BK114" s="67"/>
      <c r="BL114" s="67"/>
      <c r="BM114" s="67"/>
      <c r="BN114" s="67"/>
      <c r="BO114" s="67"/>
      <c r="BP114" s="67"/>
      <c r="BQ114" s="67"/>
      <c r="BR114" s="67"/>
      <c r="BS114" s="67"/>
      <c r="BT114" s="67"/>
      <c r="BU114" s="67"/>
      <c r="BV114" s="67"/>
      <c r="BW114" s="67"/>
      <c r="BX114" s="67"/>
      <c r="BY114" s="67"/>
      <c r="BZ114" s="67"/>
      <c r="CA114" s="67"/>
      <c r="CB114" s="67"/>
    </row>
    <row r="115" spans="1:80" ht="34.35" customHeight="1" outlineLevel="1">
      <c r="A115" s="67"/>
      <c r="C115" s="33"/>
      <c r="D115" s="158"/>
      <c r="E115" s="14"/>
      <c r="F115" s="14"/>
      <c r="G115" s="15"/>
      <c r="H115" s="163"/>
      <c r="I115" s="164"/>
      <c r="J115" s="162"/>
      <c r="K115"/>
      <c r="L115" s="31"/>
      <c r="M115" s="30"/>
      <c r="N115" s="32"/>
      <c r="O115" s="32"/>
      <c r="P115" s="32"/>
      <c r="Q115" s="32"/>
      <c r="R115" s="32"/>
      <c r="S115" s="32"/>
      <c r="T115" s="32"/>
      <c r="U115" s="32"/>
      <c r="V115" s="32"/>
      <c r="W115" s="32"/>
      <c r="X115" s="32"/>
      <c r="Y115" s="32"/>
      <c r="Z115" s="87"/>
      <c r="AA115" s="235"/>
      <c r="AB115" s="199"/>
      <c r="AC115"/>
      <c r="AD115" s="31"/>
      <c r="AE115" s="31"/>
      <c r="AF115" s="32"/>
      <c r="AG115" s="32"/>
      <c r="AH115" s="32"/>
      <c r="AI115" s="32"/>
      <c r="AJ115" s="32"/>
      <c r="AK115" s="32"/>
      <c r="AL115" s="32"/>
      <c r="AM115" s="32"/>
      <c r="AN115" s="32"/>
      <c r="AO115" s="32"/>
      <c r="AP115" s="32"/>
      <c r="AQ115" s="32"/>
      <c r="AR115" s="217" t="str">
        <f>IF(C115="","",SUM('Calculation backing sheet'!AE98:AP98))</f>
        <v/>
      </c>
      <c r="AS115" s="218" t="str">
        <f t="shared" si="2"/>
        <v/>
      </c>
      <c r="AT115" s="87"/>
      <c r="AU115" s="235"/>
      <c r="AV115" s="199"/>
      <c r="AX115" s="39"/>
      <c r="AY115" s="39"/>
      <c r="AZ115" s="39"/>
      <c r="BA115" s="39"/>
      <c r="BB115" s="39"/>
      <c r="BC115" s="39"/>
      <c r="BD115" s="39"/>
      <c r="BE115" s="39"/>
      <c r="BF115" s="39"/>
      <c r="BG115" s="39"/>
      <c r="BH115" s="39"/>
      <c r="BI115" s="67"/>
      <c r="BJ115" s="67"/>
      <c r="BK115" s="67"/>
      <c r="BL115" s="67"/>
      <c r="BM115" s="67"/>
      <c r="BN115" s="67"/>
      <c r="BO115" s="67"/>
      <c r="BP115" s="67"/>
      <c r="BQ115" s="67"/>
      <c r="BR115" s="67"/>
      <c r="BS115" s="67"/>
      <c r="BT115" s="67"/>
      <c r="BU115" s="67"/>
      <c r="BV115" s="67"/>
      <c r="BW115" s="67"/>
      <c r="BX115" s="67"/>
      <c r="BY115" s="67"/>
      <c r="BZ115" s="67"/>
      <c r="CA115" s="67"/>
      <c r="CB115" s="67"/>
    </row>
    <row r="116" spans="1:80" ht="34.35" customHeight="1" outlineLevel="1">
      <c r="A116" s="67"/>
      <c r="C116" s="33"/>
      <c r="D116" s="158"/>
      <c r="E116" s="14"/>
      <c r="F116" s="14"/>
      <c r="G116" s="15"/>
      <c r="H116" s="163"/>
      <c r="I116" s="164"/>
      <c r="J116" s="162"/>
      <c r="K116"/>
      <c r="L116" s="31"/>
      <c r="M116" s="30"/>
      <c r="N116" s="94"/>
      <c r="O116" s="94"/>
      <c r="P116" s="94"/>
      <c r="Q116" s="94"/>
      <c r="R116" s="94"/>
      <c r="S116" s="94"/>
      <c r="T116" s="94"/>
      <c r="U116" s="94"/>
      <c r="V116" s="94"/>
      <c r="W116" s="94"/>
      <c r="X116" s="94"/>
      <c r="Y116" s="94"/>
      <c r="Z116" s="87"/>
      <c r="AA116" s="234"/>
      <c r="AB116" s="199"/>
      <c r="AC116"/>
      <c r="AD116" s="31"/>
      <c r="AE116" s="31"/>
      <c r="AF116" s="94"/>
      <c r="AG116" s="94"/>
      <c r="AH116" s="94"/>
      <c r="AI116" s="94"/>
      <c r="AJ116" s="94"/>
      <c r="AK116" s="94"/>
      <c r="AL116" s="94"/>
      <c r="AM116" s="94"/>
      <c r="AN116" s="94"/>
      <c r="AO116" s="94"/>
      <c r="AP116" s="94"/>
      <c r="AQ116" s="94"/>
      <c r="AR116" s="217" t="str">
        <f>IF(C116="","",SUM('Calculation backing sheet'!AE99:AP99))</f>
        <v/>
      </c>
      <c r="AS116" s="218" t="str">
        <f t="shared" si="2"/>
        <v/>
      </c>
      <c r="AT116" s="87"/>
      <c r="AU116" s="234"/>
      <c r="AV116" s="199"/>
      <c r="AX116" s="39"/>
      <c r="AY116" s="39"/>
      <c r="AZ116" s="39"/>
      <c r="BA116" s="39"/>
      <c r="BB116" s="39"/>
      <c r="BC116" s="39"/>
      <c r="BD116" s="39"/>
      <c r="BE116" s="39"/>
      <c r="BF116" s="39"/>
      <c r="BG116" s="39"/>
      <c r="BH116" s="39"/>
      <c r="BI116" s="67"/>
      <c r="BJ116" s="67"/>
      <c r="BK116" s="67"/>
      <c r="BL116" s="67"/>
      <c r="BM116" s="67"/>
      <c r="BN116" s="67"/>
      <c r="BO116" s="67"/>
      <c r="BP116" s="67"/>
      <c r="BQ116" s="67"/>
      <c r="BR116" s="67"/>
      <c r="BS116" s="67"/>
      <c r="BT116" s="67"/>
      <c r="BU116" s="67"/>
      <c r="BV116" s="67"/>
      <c r="BW116" s="67"/>
      <c r="BX116" s="67"/>
      <c r="BY116" s="67"/>
      <c r="BZ116" s="67"/>
      <c r="CA116" s="67"/>
      <c r="CB116" s="67"/>
    </row>
    <row r="117" spans="1:80" ht="34.35" customHeight="1" outlineLevel="1">
      <c r="A117" s="67"/>
      <c r="C117" s="33"/>
      <c r="D117" s="158"/>
      <c r="E117" s="14"/>
      <c r="F117" s="14"/>
      <c r="G117" s="15"/>
      <c r="H117" s="163"/>
      <c r="I117" s="164"/>
      <c r="J117" s="162"/>
      <c r="K117"/>
      <c r="L117" s="31"/>
      <c r="M117" s="30"/>
      <c r="N117" s="32"/>
      <c r="O117" s="32"/>
      <c r="P117" s="32"/>
      <c r="Q117" s="32"/>
      <c r="R117" s="32"/>
      <c r="S117" s="32"/>
      <c r="T117" s="32"/>
      <c r="U117" s="32"/>
      <c r="V117" s="32"/>
      <c r="W117" s="32"/>
      <c r="X117" s="32"/>
      <c r="Y117" s="32"/>
      <c r="Z117" s="87"/>
      <c r="AA117" s="235"/>
      <c r="AB117" s="199"/>
      <c r="AC117"/>
      <c r="AD117" s="31"/>
      <c r="AE117" s="31"/>
      <c r="AF117" s="32"/>
      <c r="AG117" s="32"/>
      <c r="AH117" s="32"/>
      <c r="AI117" s="32"/>
      <c r="AJ117" s="32"/>
      <c r="AK117" s="32"/>
      <c r="AL117" s="32"/>
      <c r="AM117" s="32"/>
      <c r="AN117" s="32"/>
      <c r="AO117" s="32"/>
      <c r="AP117" s="32"/>
      <c r="AQ117" s="32"/>
      <c r="AR117" s="217" t="str">
        <f>IF(C117="","",SUM('Calculation backing sheet'!AE100:AP100))</f>
        <v/>
      </c>
      <c r="AS117" s="218" t="str">
        <f t="shared" si="2"/>
        <v/>
      </c>
      <c r="AT117" s="87"/>
      <c r="AU117" s="235"/>
      <c r="AV117" s="199"/>
      <c r="AX117" s="39"/>
      <c r="AY117" s="39"/>
      <c r="AZ117" s="39"/>
      <c r="BA117" s="39"/>
      <c r="BB117" s="39"/>
      <c r="BC117" s="39"/>
      <c r="BD117" s="39"/>
      <c r="BE117" s="39"/>
      <c r="BF117" s="39"/>
      <c r="BG117" s="39"/>
      <c r="BH117" s="39"/>
      <c r="BI117" s="67"/>
      <c r="BJ117" s="67"/>
      <c r="BK117" s="67"/>
      <c r="BL117" s="67"/>
      <c r="BM117" s="67"/>
      <c r="BN117" s="67"/>
      <c r="BO117" s="67"/>
      <c r="BP117" s="67"/>
      <c r="BQ117" s="67"/>
      <c r="BR117" s="67"/>
      <c r="BS117" s="67"/>
      <c r="BT117" s="67"/>
      <c r="BU117" s="67"/>
      <c r="BV117" s="67"/>
      <c r="BW117" s="67"/>
      <c r="BX117" s="67"/>
      <c r="BY117" s="67"/>
      <c r="BZ117" s="67"/>
      <c r="CA117" s="67"/>
      <c r="CB117" s="67"/>
    </row>
    <row r="118" spans="1:80" ht="34.35" customHeight="1" outlineLevel="1">
      <c r="A118" s="67"/>
      <c r="C118" s="33"/>
      <c r="D118" s="158"/>
      <c r="E118" s="14"/>
      <c r="F118" s="14"/>
      <c r="G118" s="15"/>
      <c r="H118" s="163"/>
      <c r="I118" s="164"/>
      <c r="J118" s="162"/>
      <c r="K118"/>
      <c r="L118" s="31"/>
      <c r="M118" s="30"/>
      <c r="N118" s="32"/>
      <c r="O118" s="32"/>
      <c r="P118" s="32"/>
      <c r="Q118" s="32"/>
      <c r="R118" s="32"/>
      <c r="S118" s="32"/>
      <c r="T118" s="32"/>
      <c r="U118" s="32"/>
      <c r="V118" s="32"/>
      <c r="W118" s="32"/>
      <c r="X118" s="32"/>
      <c r="Y118" s="32"/>
      <c r="Z118" s="87"/>
      <c r="AA118" s="235"/>
      <c r="AB118" s="199"/>
      <c r="AC118"/>
      <c r="AD118" s="31"/>
      <c r="AE118" s="31"/>
      <c r="AF118" s="94"/>
      <c r="AG118" s="94"/>
      <c r="AH118" s="94"/>
      <c r="AI118" s="94"/>
      <c r="AJ118" s="94"/>
      <c r="AK118" s="94"/>
      <c r="AL118" s="94"/>
      <c r="AM118" s="94"/>
      <c r="AN118" s="94"/>
      <c r="AO118" s="94"/>
      <c r="AP118" s="94"/>
      <c r="AQ118" s="94"/>
      <c r="AR118" s="217" t="str">
        <f>IF(C118="","",SUM('Calculation backing sheet'!AE101:AP101))</f>
        <v/>
      </c>
      <c r="AS118" s="218" t="str">
        <f t="shared" si="2"/>
        <v/>
      </c>
      <c r="AT118" s="87"/>
      <c r="AU118" s="234"/>
      <c r="AV118" s="199"/>
      <c r="AX118" s="39"/>
      <c r="AY118" s="39"/>
      <c r="AZ118" s="39"/>
      <c r="BA118" s="39"/>
      <c r="BB118" s="39"/>
      <c r="BC118" s="39"/>
      <c r="BD118" s="39"/>
      <c r="BE118" s="39"/>
      <c r="BF118" s="39"/>
      <c r="BG118" s="39"/>
      <c r="BH118" s="39"/>
      <c r="BI118" s="67"/>
      <c r="BJ118" s="67"/>
      <c r="BK118" s="67"/>
      <c r="BL118" s="67"/>
      <c r="BM118" s="67"/>
      <c r="BN118" s="67"/>
      <c r="BO118" s="67"/>
      <c r="BP118" s="67"/>
      <c r="BQ118" s="67"/>
      <c r="BR118" s="67"/>
      <c r="BS118" s="67"/>
      <c r="BT118" s="67"/>
      <c r="BU118" s="67"/>
      <c r="BV118" s="67"/>
      <c r="BW118" s="67"/>
      <c r="BX118" s="67"/>
      <c r="BY118" s="67"/>
      <c r="BZ118" s="67"/>
      <c r="CA118" s="67"/>
      <c r="CB118" s="67"/>
    </row>
    <row r="119" spans="1:80" ht="34.35" customHeight="1" outlineLevel="1">
      <c r="A119" s="67"/>
      <c r="C119" s="33"/>
      <c r="D119" s="158"/>
      <c r="E119" s="14"/>
      <c r="F119" s="14"/>
      <c r="G119" s="15"/>
      <c r="H119" s="163"/>
      <c r="I119" s="164"/>
      <c r="J119" s="162"/>
      <c r="K119"/>
      <c r="L119" s="31"/>
      <c r="M119" s="30"/>
      <c r="N119" s="94"/>
      <c r="O119" s="94"/>
      <c r="P119" s="94"/>
      <c r="Q119" s="94"/>
      <c r="R119" s="94"/>
      <c r="S119" s="94"/>
      <c r="T119" s="94"/>
      <c r="U119" s="94"/>
      <c r="V119" s="94"/>
      <c r="W119" s="94"/>
      <c r="X119" s="94"/>
      <c r="Y119" s="94"/>
      <c r="Z119" s="87"/>
      <c r="AA119" s="234"/>
      <c r="AB119" s="199"/>
      <c r="AC119"/>
      <c r="AD119" s="31"/>
      <c r="AE119" s="31"/>
      <c r="AF119" s="32"/>
      <c r="AG119" s="32"/>
      <c r="AH119" s="32"/>
      <c r="AI119" s="32"/>
      <c r="AJ119" s="32"/>
      <c r="AK119" s="32"/>
      <c r="AL119" s="32"/>
      <c r="AM119" s="32"/>
      <c r="AN119" s="32"/>
      <c r="AO119" s="32"/>
      <c r="AP119" s="32"/>
      <c r="AQ119" s="32"/>
      <c r="AR119" s="217" t="str">
        <f>IF(C119="","",SUM('Calculation backing sheet'!AE102:AP102))</f>
        <v/>
      </c>
      <c r="AS119" s="218" t="str">
        <f t="shared" si="2"/>
        <v/>
      </c>
      <c r="AT119" s="87"/>
      <c r="AU119" s="235"/>
      <c r="AV119" s="199"/>
      <c r="AX119" s="39"/>
      <c r="AY119" s="39"/>
      <c r="AZ119" s="39"/>
      <c r="BA119" s="39"/>
      <c r="BB119" s="39"/>
      <c r="BC119" s="39"/>
      <c r="BD119" s="39"/>
      <c r="BE119" s="39"/>
      <c r="BF119" s="39"/>
      <c r="BG119" s="39"/>
      <c r="BH119" s="39"/>
      <c r="BI119" s="67"/>
      <c r="BJ119" s="67"/>
      <c r="BK119" s="67"/>
      <c r="BL119" s="67"/>
      <c r="BM119" s="67"/>
      <c r="BN119" s="67"/>
      <c r="BO119" s="67"/>
      <c r="BP119" s="67"/>
      <c r="BQ119" s="67"/>
      <c r="BR119" s="67"/>
      <c r="BS119" s="67"/>
      <c r="BT119" s="67"/>
      <c r="BU119" s="67"/>
      <c r="BV119" s="67"/>
      <c r="BW119" s="67"/>
      <c r="BX119" s="67"/>
      <c r="BY119" s="67"/>
      <c r="BZ119" s="67"/>
      <c r="CA119" s="67"/>
      <c r="CB119" s="67"/>
    </row>
    <row r="120" spans="1:80" ht="34.35" customHeight="1" outlineLevel="1">
      <c r="A120" s="67"/>
      <c r="C120" s="33"/>
      <c r="D120" s="158"/>
      <c r="E120" s="14"/>
      <c r="F120" s="14"/>
      <c r="G120" s="15"/>
      <c r="H120" s="163"/>
      <c r="I120" s="164"/>
      <c r="J120" s="162"/>
      <c r="K120"/>
      <c r="L120" s="31"/>
      <c r="M120" s="30"/>
      <c r="N120" s="32"/>
      <c r="O120" s="32"/>
      <c r="P120" s="32"/>
      <c r="Q120" s="32"/>
      <c r="R120" s="32"/>
      <c r="S120" s="32"/>
      <c r="T120" s="32"/>
      <c r="U120" s="32"/>
      <c r="V120" s="32"/>
      <c r="W120" s="32"/>
      <c r="X120" s="32"/>
      <c r="Y120" s="32"/>
      <c r="Z120" s="87"/>
      <c r="AA120" s="235"/>
      <c r="AB120" s="199"/>
      <c r="AC120"/>
      <c r="AD120" s="31"/>
      <c r="AE120" s="31"/>
      <c r="AF120" s="94"/>
      <c r="AG120" s="94"/>
      <c r="AH120" s="94"/>
      <c r="AI120" s="94"/>
      <c r="AJ120" s="94"/>
      <c r="AK120" s="94"/>
      <c r="AL120" s="94"/>
      <c r="AM120" s="94"/>
      <c r="AN120" s="94"/>
      <c r="AO120" s="94"/>
      <c r="AP120" s="94"/>
      <c r="AQ120" s="94"/>
      <c r="AR120" s="217" t="str">
        <f>IF(C120="","",SUM('Calculation backing sheet'!AE103:AP103))</f>
        <v/>
      </c>
      <c r="AS120" s="218" t="str">
        <f t="shared" si="2"/>
        <v/>
      </c>
      <c r="AT120" s="87"/>
      <c r="AU120" s="234"/>
      <c r="AV120" s="199"/>
      <c r="AX120" s="39"/>
      <c r="AY120" s="39"/>
      <c r="AZ120" s="39"/>
      <c r="BA120" s="39"/>
      <c r="BB120" s="39"/>
      <c r="BC120" s="39"/>
      <c r="BD120" s="39"/>
      <c r="BE120" s="39"/>
      <c r="BF120" s="39"/>
      <c r="BG120" s="39"/>
      <c r="BH120" s="39"/>
      <c r="BI120" s="67"/>
      <c r="BJ120" s="67"/>
      <c r="BK120" s="67"/>
      <c r="BL120" s="67"/>
      <c r="BM120" s="67"/>
      <c r="BN120" s="67"/>
      <c r="BO120" s="67"/>
      <c r="BP120" s="67"/>
      <c r="BQ120" s="67"/>
      <c r="BR120" s="67"/>
      <c r="BS120" s="67"/>
      <c r="BT120" s="67"/>
      <c r="BU120" s="67"/>
      <c r="BV120" s="67"/>
      <c r="BW120" s="67"/>
      <c r="BX120" s="67"/>
      <c r="BY120" s="67"/>
      <c r="BZ120" s="67"/>
      <c r="CA120" s="67"/>
      <c r="CB120" s="67"/>
    </row>
    <row r="121" spans="1:80" ht="34.35" customHeight="1" outlineLevel="1">
      <c r="A121" s="67"/>
      <c r="C121" s="33"/>
      <c r="D121" s="158"/>
      <c r="E121" s="14"/>
      <c r="F121" s="14"/>
      <c r="G121" s="15"/>
      <c r="H121" s="163"/>
      <c r="I121" s="164"/>
      <c r="J121" s="162"/>
      <c r="K121"/>
      <c r="L121" s="31"/>
      <c r="M121" s="30"/>
      <c r="N121" s="32"/>
      <c r="O121" s="32"/>
      <c r="P121" s="32"/>
      <c r="Q121" s="32"/>
      <c r="R121" s="32"/>
      <c r="S121" s="32"/>
      <c r="T121" s="32"/>
      <c r="U121" s="32"/>
      <c r="V121" s="32"/>
      <c r="W121" s="32"/>
      <c r="X121" s="32"/>
      <c r="Y121" s="32"/>
      <c r="Z121" s="87"/>
      <c r="AA121" s="235"/>
      <c r="AB121" s="199"/>
      <c r="AC121"/>
      <c r="AD121" s="31"/>
      <c r="AE121" s="31"/>
      <c r="AF121" s="32"/>
      <c r="AG121" s="32"/>
      <c r="AH121" s="32"/>
      <c r="AI121" s="32"/>
      <c r="AJ121" s="32"/>
      <c r="AK121" s="32"/>
      <c r="AL121" s="32"/>
      <c r="AM121" s="32"/>
      <c r="AN121" s="32"/>
      <c r="AO121" s="32"/>
      <c r="AP121" s="32"/>
      <c r="AQ121" s="32"/>
      <c r="AR121" s="217" t="str">
        <f>IF(C121="","",SUM('Calculation backing sheet'!AE104:AP104))</f>
        <v/>
      </c>
      <c r="AS121" s="218" t="str">
        <f t="shared" si="2"/>
        <v/>
      </c>
      <c r="AT121" s="87"/>
      <c r="AU121" s="235"/>
      <c r="AV121" s="199"/>
      <c r="AX121" s="39"/>
      <c r="AY121" s="39"/>
      <c r="AZ121" s="39"/>
      <c r="BA121" s="39"/>
      <c r="BB121" s="39"/>
      <c r="BC121" s="39"/>
      <c r="BD121" s="39"/>
      <c r="BE121" s="39"/>
      <c r="BF121" s="39"/>
      <c r="BG121" s="39"/>
      <c r="BH121" s="39"/>
      <c r="BI121" s="67"/>
      <c r="BJ121" s="67"/>
      <c r="BK121" s="67"/>
      <c r="BL121" s="67"/>
      <c r="BM121" s="67"/>
      <c r="BN121" s="67"/>
      <c r="BO121" s="67"/>
      <c r="BP121" s="67"/>
      <c r="BQ121" s="67"/>
      <c r="BR121" s="67"/>
      <c r="BS121" s="67"/>
      <c r="BT121" s="67"/>
      <c r="BU121" s="67"/>
      <c r="BV121" s="67"/>
      <c r="BW121" s="67"/>
      <c r="BX121" s="67"/>
      <c r="BY121" s="67"/>
      <c r="BZ121" s="67"/>
      <c r="CA121" s="67"/>
      <c r="CB121" s="67"/>
    </row>
    <row r="122" spans="1:80" ht="34.35" customHeight="1" outlineLevel="1">
      <c r="A122" s="67"/>
      <c r="C122" s="33"/>
      <c r="D122" s="158"/>
      <c r="E122" s="14"/>
      <c r="F122" s="14"/>
      <c r="G122" s="15"/>
      <c r="H122" s="163"/>
      <c r="I122" s="164"/>
      <c r="J122" s="162"/>
      <c r="K122"/>
      <c r="L122" s="31"/>
      <c r="M122" s="30"/>
      <c r="N122" s="94"/>
      <c r="O122" s="94"/>
      <c r="P122" s="94"/>
      <c r="Q122" s="94"/>
      <c r="R122" s="94"/>
      <c r="S122" s="94"/>
      <c r="T122" s="94"/>
      <c r="U122" s="94"/>
      <c r="V122" s="94"/>
      <c r="W122" s="94"/>
      <c r="X122" s="94"/>
      <c r="Y122" s="94"/>
      <c r="Z122" s="87"/>
      <c r="AA122" s="234"/>
      <c r="AB122" s="199"/>
      <c r="AC122"/>
      <c r="AD122" s="31"/>
      <c r="AE122" s="31"/>
      <c r="AF122" s="94"/>
      <c r="AG122" s="94"/>
      <c r="AH122" s="94"/>
      <c r="AI122" s="94"/>
      <c r="AJ122" s="94"/>
      <c r="AK122" s="94"/>
      <c r="AL122" s="94"/>
      <c r="AM122" s="94"/>
      <c r="AN122" s="94"/>
      <c r="AO122" s="94"/>
      <c r="AP122" s="94"/>
      <c r="AQ122" s="94"/>
      <c r="AR122" s="217" t="str">
        <f>IF(C122="","",SUM('Calculation backing sheet'!AE105:AP105))</f>
        <v/>
      </c>
      <c r="AS122" s="218" t="str">
        <f t="shared" si="2"/>
        <v/>
      </c>
      <c r="AT122" s="87"/>
      <c r="AU122" s="234"/>
      <c r="AV122" s="199"/>
      <c r="AX122" s="39"/>
      <c r="AY122" s="39"/>
      <c r="AZ122" s="39"/>
      <c r="BA122" s="39"/>
      <c r="BB122" s="39"/>
      <c r="BC122" s="39"/>
      <c r="BD122" s="39"/>
      <c r="BE122" s="39"/>
      <c r="BF122" s="39"/>
      <c r="BG122" s="39"/>
      <c r="BH122" s="39"/>
      <c r="BI122" s="67"/>
      <c r="BJ122" s="67"/>
      <c r="BK122" s="67"/>
      <c r="BL122" s="67"/>
      <c r="BM122" s="67"/>
      <c r="BN122" s="67"/>
      <c r="BO122" s="67"/>
      <c r="BP122" s="67"/>
      <c r="BQ122" s="67"/>
      <c r="BR122" s="67"/>
      <c r="BS122" s="67"/>
      <c r="BT122" s="67"/>
      <c r="BU122" s="67"/>
      <c r="BV122" s="67"/>
      <c r="BW122" s="67"/>
      <c r="BX122" s="67"/>
      <c r="BY122" s="67"/>
      <c r="BZ122" s="67"/>
      <c r="CA122" s="67"/>
      <c r="CB122" s="67"/>
    </row>
    <row r="123" spans="1:80" ht="34.35" customHeight="1" outlineLevel="1">
      <c r="A123" s="67"/>
      <c r="C123" s="33"/>
      <c r="D123" s="158"/>
      <c r="E123" s="14"/>
      <c r="F123" s="14"/>
      <c r="G123" s="15"/>
      <c r="H123" s="163"/>
      <c r="I123" s="164"/>
      <c r="J123" s="162"/>
      <c r="K123"/>
      <c r="L123" s="31"/>
      <c r="M123" s="30"/>
      <c r="N123" s="32"/>
      <c r="O123" s="32"/>
      <c r="P123" s="32"/>
      <c r="Q123" s="32"/>
      <c r="R123" s="32"/>
      <c r="S123" s="32"/>
      <c r="T123" s="32"/>
      <c r="U123" s="32"/>
      <c r="V123" s="32"/>
      <c r="W123" s="32"/>
      <c r="X123" s="32"/>
      <c r="Y123" s="32"/>
      <c r="Z123" s="87"/>
      <c r="AA123" s="235"/>
      <c r="AB123" s="199"/>
      <c r="AC123"/>
      <c r="AD123" s="31"/>
      <c r="AE123" s="31"/>
      <c r="AF123" s="32"/>
      <c r="AG123" s="32"/>
      <c r="AH123" s="32"/>
      <c r="AI123" s="32"/>
      <c r="AJ123" s="32"/>
      <c r="AK123" s="32"/>
      <c r="AL123" s="32"/>
      <c r="AM123" s="32"/>
      <c r="AN123" s="32"/>
      <c r="AO123" s="32"/>
      <c r="AP123" s="32"/>
      <c r="AQ123" s="32"/>
      <c r="AR123" s="217" t="str">
        <f>IF(C123="","",SUM('Calculation backing sheet'!AE106:AP106))</f>
        <v/>
      </c>
      <c r="AS123" s="218" t="str">
        <f t="shared" si="2"/>
        <v/>
      </c>
      <c r="AT123" s="87"/>
      <c r="AU123" s="235"/>
      <c r="AV123" s="199"/>
      <c r="AX123" s="39"/>
      <c r="AY123" s="39"/>
      <c r="AZ123" s="39"/>
      <c r="BA123" s="39"/>
      <c r="BB123" s="39"/>
      <c r="BC123" s="39"/>
      <c r="BD123" s="39"/>
      <c r="BE123" s="39"/>
      <c r="BF123" s="39"/>
      <c r="BG123" s="39"/>
      <c r="BH123" s="39"/>
      <c r="BI123" s="67"/>
      <c r="BJ123" s="67"/>
      <c r="BK123" s="67"/>
      <c r="BL123" s="67"/>
      <c r="BM123" s="67"/>
      <c r="BN123" s="67"/>
      <c r="BO123" s="67"/>
      <c r="BP123" s="67"/>
      <c r="BQ123" s="67"/>
      <c r="BR123" s="67"/>
      <c r="BS123" s="67"/>
      <c r="BT123" s="67"/>
      <c r="BU123" s="67"/>
      <c r="BV123" s="67"/>
      <c r="BW123" s="67"/>
      <c r="BX123" s="67"/>
      <c r="BY123" s="67"/>
      <c r="BZ123" s="67"/>
      <c r="CA123" s="67"/>
      <c r="CB123" s="67"/>
    </row>
    <row r="124" spans="1:80" ht="34.35" customHeight="1" outlineLevel="1">
      <c r="A124" s="67"/>
      <c r="C124" s="33"/>
      <c r="D124" s="158"/>
      <c r="E124" s="14"/>
      <c r="F124" s="14"/>
      <c r="G124" s="15"/>
      <c r="H124" s="163"/>
      <c r="I124" s="164"/>
      <c r="J124" s="162"/>
      <c r="K124"/>
      <c r="L124" s="31"/>
      <c r="M124" s="30"/>
      <c r="N124" s="32"/>
      <c r="O124" s="32"/>
      <c r="P124" s="32"/>
      <c r="Q124" s="32"/>
      <c r="R124" s="32"/>
      <c r="S124" s="32"/>
      <c r="T124" s="32"/>
      <c r="U124" s="32"/>
      <c r="V124" s="32"/>
      <c r="W124" s="32"/>
      <c r="X124" s="32"/>
      <c r="Y124" s="32"/>
      <c r="Z124" s="87"/>
      <c r="AA124" s="235"/>
      <c r="AB124" s="199"/>
      <c r="AC124"/>
      <c r="AD124" s="31"/>
      <c r="AE124" s="31"/>
      <c r="AF124" s="94"/>
      <c r="AG124" s="94"/>
      <c r="AH124" s="94"/>
      <c r="AI124" s="94"/>
      <c r="AJ124" s="94"/>
      <c r="AK124" s="94"/>
      <c r="AL124" s="94"/>
      <c r="AM124" s="94"/>
      <c r="AN124" s="94"/>
      <c r="AO124" s="94"/>
      <c r="AP124" s="94"/>
      <c r="AQ124" s="94"/>
      <c r="AR124" s="217" t="str">
        <f>IF(C124="","",SUM('Calculation backing sheet'!AE107:AP107))</f>
        <v/>
      </c>
      <c r="AS124" s="218" t="str">
        <f t="shared" si="2"/>
        <v/>
      </c>
      <c r="AT124" s="87"/>
      <c r="AU124" s="234"/>
      <c r="AV124" s="199"/>
      <c r="AX124" s="39"/>
      <c r="AY124" s="39"/>
      <c r="AZ124" s="39"/>
      <c r="BA124" s="39"/>
      <c r="BB124" s="39"/>
      <c r="BC124" s="39"/>
      <c r="BD124" s="39"/>
      <c r="BE124" s="39"/>
      <c r="BF124" s="39"/>
      <c r="BG124" s="39"/>
      <c r="BH124" s="39"/>
      <c r="BI124" s="67"/>
      <c r="BJ124" s="67"/>
      <c r="BK124" s="67"/>
      <c r="BL124" s="67"/>
      <c r="BM124" s="67"/>
      <c r="BN124" s="67"/>
      <c r="BO124" s="67"/>
      <c r="BP124" s="67"/>
      <c r="BQ124" s="67"/>
      <c r="BR124" s="67"/>
      <c r="BS124" s="67"/>
      <c r="BT124" s="67"/>
      <c r="BU124" s="67"/>
      <c r="BV124" s="67"/>
      <c r="BW124" s="67"/>
      <c r="BX124" s="67"/>
      <c r="BY124" s="67"/>
      <c r="BZ124" s="67"/>
      <c r="CA124" s="67"/>
      <c r="CB124" s="67"/>
    </row>
    <row r="125" spans="1:80" ht="34.35" customHeight="1" outlineLevel="1">
      <c r="A125" s="67"/>
      <c r="C125" s="33"/>
      <c r="D125" s="158"/>
      <c r="E125" s="14"/>
      <c r="F125" s="14"/>
      <c r="G125" s="15"/>
      <c r="H125" s="163"/>
      <c r="I125" s="164"/>
      <c r="J125" s="162"/>
      <c r="K125"/>
      <c r="L125" s="31"/>
      <c r="M125" s="30"/>
      <c r="N125" s="94"/>
      <c r="O125" s="94"/>
      <c r="P125" s="94"/>
      <c r="Q125" s="94"/>
      <c r="R125" s="94"/>
      <c r="S125" s="94"/>
      <c r="T125" s="94"/>
      <c r="U125" s="94"/>
      <c r="V125" s="94"/>
      <c r="W125" s="94"/>
      <c r="X125" s="94"/>
      <c r="Y125" s="94"/>
      <c r="Z125" s="87"/>
      <c r="AA125" s="234"/>
      <c r="AB125" s="199"/>
      <c r="AC125"/>
      <c r="AD125" s="31"/>
      <c r="AE125" s="31"/>
      <c r="AF125" s="32"/>
      <c r="AG125" s="32"/>
      <c r="AH125" s="32"/>
      <c r="AI125" s="32"/>
      <c r="AJ125" s="32"/>
      <c r="AK125" s="32"/>
      <c r="AL125" s="32"/>
      <c r="AM125" s="32"/>
      <c r="AN125" s="32"/>
      <c r="AO125" s="32"/>
      <c r="AP125" s="32"/>
      <c r="AQ125" s="32"/>
      <c r="AR125" s="217" t="str">
        <f>IF(C125="","",SUM('Calculation backing sheet'!AE108:AP108))</f>
        <v/>
      </c>
      <c r="AS125" s="218" t="str">
        <f t="shared" si="2"/>
        <v/>
      </c>
      <c r="AT125" s="87"/>
      <c r="AU125" s="235"/>
      <c r="AV125" s="199"/>
      <c r="AX125" s="39"/>
      <c r="AY125" s="39"/>
      <c r="AZ125" s="39"/>
      <c r="BA125" s="39"/>
      <c r="BB125" s="39"/>
      <c r="BC125" s="39"/>
      <c r="BD125" s="39"/>
      <c r="BE125" s="39"/>
      <c r="BF125" s="39"/>
      <c r="BG125" s="39"/>
      <c r="BH125" s="39"/>
      <c r="BI125" s="67"/>
      <c r="BJ125" s="67"/>
      <c r="BK125" s="67"/>
      <c r="BL125" s="67"/>
      <c r="BM125" s="67"/>
      <c r="BN125" s="67"/>
      <c r="BO125" s="67"/>
      <c r="BP125" s="67"/>
      <c r="BQ125" s="67"/>
      <c r="BR125" s="67"/>
      <c r="BS125" s="67"/>
      <c r="BT125" s="67"/>
      <c r="BU125" s="67"/>
      <c r="BV125" s="67"/>
      <c r="BW125" s="67"/>
      <c r="BX125" s="67"/>
      <c r="BY125" s="67"/>
      <c r="BZ125" s="67"/>
      <c r="CA125" s="67"/>
      <c r="CB125" s="67"/>
    </row>
    <row r="126" spans="1:80" ht="34.35" customHeight="1" outlineLevel="1">
      <c r="A126" s="67"/>
      <c r="C126" s="33"/>
      <c r="D126" s="158"/>
      <c r="E126" s="14"/>
      <c r="F126" s="14"/>
      <c r="G126" s="15"/>
      <c r="H126" s="163"/>
      <c r="I126" s="164"/>
      <c r="J126" s="162"/>
      <c r="K126"/>
      <c r="L126" s="31"/>
      <c r="M126" s="30"/>
      <c r="N126" s="32"/>
      <c r="O126" s="32"/>
      <c r="P126" s="32"/>
      <c r="Q126" s="32"/>
      <c r="R126" s="32"/>
      <c r="S126" s="32"/>
      <c r="T126" s="32"/>
      <c r="U126" s="32"/>
      <c r="V126" s="32"/>
      <c r="W126" s="32"/>
      <c r="X126" s="32"/>
      <c r="Y126" s="32"/>
      <c r="Z126" s="87"/>
      <c r="AA126" s="235"/>
      <c r="AB126" s="199"/>
      <c r="AC126"/>
      <c r="AD126" s="31"/>
      <c r="AE126" s="31"/>
      <c r="AF126" s="94"/>
      <c r="AG126" s="94"/>
      <c r="AH126" s="94"/>
      <c r="AI126" s="94"/>
      <c r="AJ126" s="94"/>
      <c r="AK126" s="94"/>
      <c r="AL126" s="94"/>
      <c r="AM126" s="94"/>
      <c r="AN126" s="94"/>
      <c r="AO126" s="94"/>
      <c r="AP126" s="94"/>
      <c r="AQ126" s="94"/>
      <c r="AR126" s="217" t="str">
        <f>IF(C126="","",SUM('Calculation backing sheet'!AE109:AP109))</f>
        <v/>
      </c>
      <c r="AS126" s="218" t="str">
        <f t="shared" si="2"/>
        <v/>
      </c>
      <c r="AT126" s="87"/>
      <c r="AU126" s="234"/>
      <c r="AV126" s="199"/>
      <c r="AX126" s="39"/>
      <c r="AY126" s="39"/>
      <c r="AZ126" s="39"/>
      <c r="BA126" s="39"/>
      <c r="BB126" s="39"/>
      <c r="BC126" s="39"/>
      <c r="BD126" s="39"/>
      <c r="BE126" s="39"/>
      <c r="BF126" s="39"/>
      <c r="BG126" s="39"/>
      <c r="BH126" s="39"/>
      <c r="BI126" s="67"/>
      <c r="BJ126" s="67"/>
      <c r="BK126" s="67"/>
      <c r="BL126" s="67"/>
      <c r="BM126" s="67"/>
      <c r="BN126" s="67"/>
      <c r="BO126" s="67"/>
      <c r="BP126" s="67"/>
      <c r="BQ126" s="67"/>
      <c r="BR126" s="67"/>
      <c r="BS126" s="67"/>
      <c r="BT126" s="67"/>
      <c r="BU126" s="67"/>
      <c r="BV126" s="67"/>
      <c r="BW126" s="67"/>
      <c r="BX126" s="67"/>
      <c r="BY126" s="67"/>
      <c r="BZ126" s="67"/>
      <c r="CA126" s="67"/>
      <c r="CB126" s="67"/>
    </row>
    <row r="127" spans="1:80" ht="34.35" customHeight="1" outlineLevel="1">
      <c r="A127" s="67"/>
      <c r="C127" s="33"/>
      <c r="D127" s="158"/>
      <c r="E127" s="14"/>
      <c r="F127" s="14"/>
      <c r="G127" s="15"/>
      <c r="H127" s="163"/>
      <c r="I127" s="164"/>
      <c r="J127" s="162"/>
      <c r="K127"/>
      <c r="L127" s="31"/>
      <c r="M127" s="30"/>
      <c r="N127" s="32"/>
      <c r="O127" s="32"/>
      <c r="P127" s="32"/>
      <c r="Q127" s="32"/>
      <c r="R127" s="32"/>
      <c r="S127" s="32"/>
      <c r="T127" s="32"/>
      <c r="U127" s="32"/>
      <c r="V127" s="32"/>
      <c r="W127" s="32"/>
      <c r="X127" s="32"/>
      <c r="Y127" s="32"/>
      <c r="Z127" s="87"/>
      <c r="AA127" s="235"/>
      <c r="AB127" s="199"/>
      <c r="AC127"/>
      <c r="AD127" s="31"/>
      <c r="AE127" s="31"/>
      <c r="AF127" s="32"/>
      <c r="AG127" s="32"/>
      <c r="AH127" s="32"/>
      <c r="AI127" s="32"/>
      <c r="AJ127" s="32"/>
      <c r="AK127" s="32"/>
      <c r="AL127" s="32"/>
      <c r="AM127" s="32"/>
      <c r="AN127" s="32"/>
      <c r="AO127" s="32"/>
      <c r="AP127" s="32"/>
      <c r="AQ127" s="32"/>
      <c r="AR127" s="217" t="str">
        <f>IF(C127="","",SUM('Calculation backing sheet'!AE110:AP110))</f>
        <v/>
      </c>
      <c r="AS127" s="218" t="str">
        <f t="shared" si="2"/>
        <v/>
      </c>
      <c r="AT127" s="87"/>
      <c r="AU127" s="235"/>
      <c r="AV127" s="199"/>
      <c r="AX127" s="39"/>
      <c r="AY127" s="39"/>
      <c r="AZ127" s="39"/>
      <c r="BA127" s="39"/>
      <c r="BB127" s="39"/>
      <c r="BC127" s="39"/>
      <c r="BD127" s="39"/>
      <c r="BE127" s="39"/>
      <c r="BF127" s="39"/>
      <c r="BG127" s="39"/>
      <c r="BH127" s="39"/>
      <c r="BI127" s="67"/>
      <c r="BJ127" s="67"/>
      <c r="BK127" s="67"/>
      <c r="BL127" s="67"/>
      <c r="BM127" s="67"/>
      <c r="BN127" s="67"/>
      <c r="BO127" s="67"/>
      <c r="BP127" s="67"/>
      <c r="BQ127" s="67"/>
      <c r="BR127" s="67"/>
      <c r="BS127" s="67"/>
      <c r="BT127" s="67"/>
      <c r="BU127" s="67"/>
      <c r="BV127" s="67"/>
      <c r="BW127" s="67"/>
      <c r="BX127" s="67"/>
      <c r="BY127" s="67"/>
      <c r="BZ127" s="67"/>
      <c r="CA127" s="67"/>
      <c r="CB127" s="67"/>
    </row>
    <row r="128" spans="1:80" ht="34.35" customHeight="1" outlineLevel="1">
      <c r="A128" s="67"/>
      <c r="C128" s="33"/>
      <c r="D128" s="158"/>
      <c r="E128" s="14"/>
      <c r="F128" s="14"/>
      <c r="G128" s="15"/>
      <c r="H128" s="163"/>
      <c r="I128" s="164"/>
      <c r="J128" s="162"/>
      <c r="K128"/>
      <c r="L128" s="31"/>
      <c r="M128" s="30"/>
      <c r="N128" s="94"/>
      <c r="O128" s="94"/>
      <c r="P128" s="94"/>
      <c r="Q128" s="94"/>
      <c r="R128" s="94"/>
      <c r="S128" s="94"/>
      <c r="T128" s="94"/>
      <c r="U128" s="94"/>
      <c r="V128" s="94"/>
      <c r="W128" s="94"/>
      <c r="X128" s="94"/>
      <c r="Y128" s="94"/>
      <c r="Z128" s="87"/>
      <c r="AA128" s="234"/>
      <c r="AB128" s="199"/>
      <c r="AC128"/>
      <c r="AD128" s="31"/>
      <c r="AE128" s="31"/>
      <c r="AF128" s="94"/>
      <c r="AG128" s="94"/>
      <c r="AH128" s="94"/>
      <c r="AI128" s="94"/>
      <c r="AJ128" s="94"/>
      <c r="AK128" s="94"/>
      <c r="AL128" s="94"/>
      <c r="AM128" s="94"/>
      <c r="AN128" s="94"/>
      <c r="AO128" s="94"/>
      <c r="AP128" s="94"/>
      <c r="AQ128" s="94"/>
      <c r="AR128" s="217" t="str">
        <f>IF(C128="","",SUM('Calculation backing sheet'!AE111:AP111))</f>
        <v/>
      </c>
      <c r="AS128" s="218" t="str">
        <f t="shared" si="2"/>
        <v/>
      </c>
      <c r="AT128" s="87"/>
      <c r="AU128" s="234"/>
      <c r="AV128" s="199"/>
      <c r="AX128" s="39"/>
      <c r="AY128" s="39"/>
      <c r="AZ128" s="39"/>
      <c r="BA128" s="39"/>
      <c r="BB128" s="39"/>
      <c r="BC128" s="39"/>
      <c r="BD128" s="39"/>
      <c r="BE128" s="39"/>
      <c r="BF128" s="39"/>
      <c r="BG128" s="39"/>
      <c r="BH128" s="39"/>
      <c r="BI128" s="67"/>
      <c r="BJ128" s="67"/>
      <c r="BK128" s="67"/>
      <c r="BL128" s="67"/>
      <c r="BM128" s="67"/>
      <c r="BN128" s="67"/>
      <c r="BO128" s="67"/>
      <c r="BP128" s="67"/>
      <c r="BQ128" s="67"/>
      <c r="BR128" s="67"/>
      <c r="BS128" s="67"/>
      <c r="BT128" s="67"/>
      <c r="BU128" s="67"/>
      <c r="BV128" s="67"/>
      <c r="BW128" s="67"/>
      <c r="BX128" s="67"/>
      <c r="BY128" s="67"/>
      <c r="BZ128" s="67"/>
      <c r="CA128" s="67"/>
      <c r="CB128" s="67"/>
    </row>
    <row r="129" spans="1:80" ht="34.35" customHeight="1" outlineLevel="1">
      <c r="A129" s="67"/>
      <c r="C129" s="33"/>
      <c r="D129" s="158"/>
      <c r="E129" s="14"/>
      <c r="F129" s="14"/>
      <c r="G129" s="15"/>
      <c r="H129" s="163"/>
      <c r="I129" s="164"/>
      <c r="J129" s="162"/>
      <c r="K129"/>
      <c r="L129" s="31"/>
      <c r="M129" s="30"/>
      <c r="N129" s="32"/>
      <c r="O129" s="32"/>
      <c r="P129" s="32"/>
      <c r="Q129" s="32"/>
      <c r="R129" s="32"/>
      <c r="S129" s="32"/>
      <c r="T129" s="32"/>
      <c r="U129" s="32"/>
      <c r="V129" s="32"/>
      <c r="W129" s="32"/>
      <c r="X129" s="32"/>
      <c r="Y129" s="32"/>
      <c r="Z129" s="87"/>
      <c r="AA129" s="235"/>
      <c r="AB129" s="199"/>
      <c r="AC129"/>
      <c r="AD129" s="31"/>
      <c r="AE129" s="31"/>
      <c r="AF129" s="32"/>
      <c r="AG129" s="32"/>
      <c r="AH129" s="32"/>
      <c r="AI129" s="32"/>
      <c r="AJ129" s="32"/>
      <c r="AK129" s="32"/>
      <c r="AL129" s="32"/>
      <c r="AM129" s="32"/>
      <c r="AN129" s="32"/>
      <c r="AO129" s="32"/>
      <c r="AP129" s="32"/>
      <c r="AQ129" s="32"/>
      <c r="AR129" s="217" t="str">
        <f>IF(C129="","",SUM('Calculation backing sheet'!AE112:AP112))</f>
        <v/>
      </c>
      <c r="AS129" s="218" t="str">
        <f t="shared" si="2"/>
        <v/>
      </c>
      <c r="AT129" s="87"/>
      <c r="AU129" s="235"/>
      <c r="AV129" s="199"/>
      <c r="AX129" s="39"/>
      <c r="AY129" s="39"/>
      <c r="AZ129" s="39"/>
      <c r="BA129" s="39"/>
      <c r="BB129" s="39"/>
      <c r="BC129" s="39"/>
      <c r="BD129" s="39"/>
      <c r="BE129" s="39"/>
      <c r="BF129" s="39"/>
      <c r="BG129" s="39"/>
      <c r="BH129" s="39"/>
      <c r="BI129" s="67"/>
      <c r="BJ129" s="67"/>
      <c r="BK129" s="67"/>
      <c r="BL129" s="67"/>
      <c r="BM129" s="67"/>
      <c r="BN129" s="67"/>
      <c r="BO129" s="67"/>
      <c r="BP129" s="67"/>
      <c r="BQ129" s="67"/>
      <c r="BR129" s="67"/>
      <c r="BS129" s="67"/>
      <c r="BT129" s="67"/>
      <c r="BU129" s="67"/>
      <c r="BV129" s="67"/>
      <c r="BW129" s="67"/>
      <c r="BX129" s="67"/>
      <c r="BY129" s="67"/>
      <c r="BZ129" s="67"/>
      <c r="CA129" s="67"/>
      <c r="CB129" s="67"/>
    </row>
    <row r="130" spans="1:80" ht="34.35" customHeight="1" outlineLevel="1">
      <c r="A130" s="67"/>
      <c r="C130" s="33"/>
      <c r="D130" s="158"/>
      <c r="E130" s="14"/>
      <c r="F130" s="14"/>
      <c r="G130" s="15"/>
      <c r="H130" s="163"/>
      <c r="I130" s="164"/>
      <c r="J130" s="162"/>
      <c r="K130"/>
      <c r="L130" s="31"/>
      <c r="M130" s="30"/>
      <c r="N130" s="32"/>
      <c r="O130" s="32"/>
      <c r="P130" s="32"/>
      <c r="Q130" s="32"/>
      <c r="R130" s="32"/>
      <c r="S130" s="32"/>
      <c r="T130" s="32"/>
      <c r="U130" s="32"/>
      <c r="V130" s="32"/>
      <c r="W130" s="32"/>
      <c r="X130" s="32"/>
      <c r="Y130" s="32"/>
      <c r="Z130" s="87"/>
      <c r="AA130" s="235"/>
      <c r="AB130" s="199"/>
      <c r="AC130"/>
      <c r="AD130" s="31"/>
      <c r="AE130" s="31"/>
      <c r="AF130" s="94"/>
      <c r="AG130" s="94"/>
      <c r="AH130" s="94"/>
      <c r="AI130" s="94"/>
      <c r="AJ130" s="94"/>
      <c r="AK130" s="94"/>
      <c r="AL130" s="94"/>
      <c r="AM130" s="94"/>
      <c r="AN130" s="94"/>
      <c r="AO130" s="94"/>
      <c r="AP130" s="94"/>
      <c r="AQ130" s="94"/>
      <c r="AR130" s="217" t="str">
        <f>IF(C130="","",SUM('Calculation backing sheet'!AE113:AP113))</f>
        <v/>
      </c>
      <c r="AS130" s="218" t="str">
        <f t="shared" si="2"/>
        <v/>
      </c>
      <c r="AT130" s="87"/>
      <c r="AU130" s="234"/>
      <c r="AV130" s="199"/>
      <c r="AX130" s="39"/>
      <c r="AY130" s="39"/>
      <c r="AZ130" s="39"/>
      <c r="BA130" s="39"/>
      <c r="BB130" s="39"/>
      <c r="BC130" s="39"/>
      <c r="BD130" s="39"/>
      <c r="BE130" s="39"/>
      <c r="BF130" s="39"/>
      <c r="BG130" s="39"/>
      <c r="BH130" s="39"/>
      <c r="BI130" s="67"/>
      <c r="BJ130" s="67"/>
      <c r="BK130" s="67"/>
      <c r="BL130" s="67"/>
      <c r="BM130" s="67"/>
      <c r="BN130" s="67"/>
      <c r="BO130" s="67"/>
      <c r="BP130" s="67"/>
      <c r="BQ130" s="67"/>
      <c r="BR130" s="67"/>
      <c r="BS130" s="67"/>
      <c r="BT130" s="67"/>
      <c r="BU130" s="67"/>
      <c r="BV130" s="67"/>
      <c r="BW130" s="67"/>
      <c r="BX130" s="67"/>
      <c r="BY130" s="67"/>
      <c r="BZ130" s="67"/>
      <c r="CA130" s="67"/>
      <c r="CB130" s="67"/>
    </row>
    <row r="131" spans="1:80" ht="34.35" customHeight="1" outlineLevel="1">
      <c r="A131" s="67"/>
      <c r="C131" s="33"/>
      <c r="D131" s="158"/>
      <c r="E131" s="14"/>
      <c r="F131" s="14"/>
      <c r="G131" s="15"/>
      <c r="H131" s="163"/>
      <c r="I131" s="164"/>
      <c r="J131" s="162"/>
      <c r="K131"/>
      <c r="L131" s="31"/>
      <c r="M131" s="30"/>
      <c r="N131" s="94"/>
      <c r="O131" s="94"/>
      <c r="P131" s="94"/>
      <c r="Q131" s="94"/>
      <c r="R131" s="94"/>
      <c r="S131" s="94"/>
      <c r="T131" s="94"/>
      <c r="U131" s="94"/>
      <c r="V131" s="94"/>
      <c r="W131" s="94"/>
      <c r="X131" s="94"/>
      <c r="Y131" s="94"/>
      <c r="Z131" s="87"/>
      <c r="AA131" s="234"/>
      <c r="AB131" s="199"/>
      <c r="AC131"/>
      <c r="AD131" s="31"/>
      <c r="AE131" s="31"/>
      <c r="AF131" s="32"/>
      <c r="AG131" s="32"/>
      <c r="AH131" s="32"/>
      <c r="AI131" s="32"/>
      <c r="AJ131" s="32"/>
      <c r="AK131" s="32"/>
      <c r="AL131" s="32"/>
      <c r="AM131" s="32"/>
      <c r="AN131" s="32"/>
      <c r="AO131" s="32"/>
      <c r="AP131" s="32"/>
      <c r="AQ131" s="32"/>
      <c r="AR131" s="217" t="str">
        <f>IF(C131="","",SUM('Calculation backing sheet'!AE114:AP114))</f>
        <v/>
      </c>
      <c r="AS131" s="218" t="str">
        <f t="shared" si="2"/>
        <v/>
      </c>
      <c r="AT131" s="87"/>
      <c r="AU131" s="235"/>
      <c r="AV131" s="199"/>
      <c r="AX131" s="39"/>
      <c r="AY131" s="39"/>
      <c r="AZ131" s="39"/>
      <c r="BA131" s="39"/>
      <c r="BB131" s="39"/>
      <c r="BC131" s="39"/>
      <c r="BD131" s="39"/>
      <c r="BE131" s="39"/>
      <c r="BF131" s="39"/>
      <c r="BG131" s="39"/>
      <c r="BH131" s="39"/>
      <c r="BI131" s="67"/>
      <c r="BJ131" s="67"/>
      <c r="BK131" s="67"/>
      <c r="BL131" s="67"/>
      <c r="BM131" s="67"/>
      <c r="BN131" s="67"/>
      <c r="BO131" s="67"/>
      <c r="BP131" s="67"/>
      <c r="BQ131" s="67"/>
      <c r="BR131" s="67"/>
      <c r="BS131" s="67"/>
      <c r="BT131" s="67"/>
      <c r="BU131" s="67"/>
      <c r="BV131" s="67"/>
      <c r="BW131" s="67"/>
      <c r="BX131" s="67"/>
      <c r="BY131" s="67"/>
      <c r="BZ131" s="67"/>
      <c r="CA131" s="67"/>
      <c r="CB131" s="67"/>
    </row>
    <row r="132" spans="1:80" ht="34.35" customHeight="1" outlineLevel="1">
      <c r="A132" s="67"/>
      <c r="C132" s="33"/>
      <c r="D132" s="158"/>
      <c r="E132" s="14"/>
      <c r="F132" s="14"/>
      <c r="G132" s="15"/>
      <c r="H132" s="163"/>
      <c r="I132" s="164"/>
      <c r="J132" s="162"/>
      <c r="K132"/>
      <c r="L132" s="31"/>
      <c r="M132" s="30"/>
      <c r="N132" s="32"/>
      <c r="O132" s="32"/>
      <c r="P132" s="32"/>
      <c r="Q132" s="32"/>
      <c r="R132" s="32"/>
      <c r="S132" s="32"/>
      <c r="T132" s="32"/>
      <c r="U132" s="32"/>
      <c r="V132" s="32"/>
      <c r="W132" s="32"/>
      <c r="X132" s="32"/>
      <c r="Y132" s="32"/>
      <c r="Z132" s="87"/>
      <c r="AA132" s="235"/>
      <c r="AB132" s="199"/>
      <c r="AC132"/>
      <c r="AD132" s="31"/>
      <c r="AE132" s="31"/>
      <c r="AF132" s="94"/>
      <c r="AG132" s="94"/>
      <c r="AH132" s="94"/>
      <c r="AI132" s="94"/>
      <c r="AJ132" s="94"/>
      <c r="AK132" s="94"/>
      <c r="AL132" s="94"/>
      <c r="AM132" s="94"/>
      <c r="AN132" s="94"/>
      <c r="AO132" s="94"/>
      <c r="AP132" s="94"/>
      <c r="AQ132" s="94"/>
      <c r="AR132" s="217" t="str">
        <f>IF(C132="","",SUM('Calculation backing sheet'!AE115:AP115))</f>
        <v/>
      </c>
      <c r="AS132" s="218" t="str">
        <f t="shared" si="2"/>
        <v/>
      </c>
      <c r="AT132" s="87"/>
      <c r="AU132" s="234"/>
      <c r="AV132" s="199"/>
      <c r="AX132" s="39"/>
      <c r="AY132" s="39"/>
      <c r="AZ132" s="39"/>
      <c r="BA132" s="39"/>
      <c r="BB132" s="39"/>
      <c r="BC132" s="39"/>
      <c r="BD132" s="39"/>
      <c r="BE132" s="39"/>
      <c r="BF132" s="39"/>
      <c r="BG132" s="39"/>
      <c r="BH132" s="39"/>
      <c r="BI132" s="67"/>
      <c r="BJ132" s="67"/>
      <c r="BK132" s="67"/>
      <c r="BL132" s="67"/>
      <c r="BM132" s="67"/>
      <c r="BN132" s="67"/>
      <c r="BO132" s="67"/>
      <c r="BP132" s="67"/>
      <c r="BQ132" s="67"/>
      <c r="BR132" s="67"/>
      <c r="BS132" s="67"/>
      <c r="BT132" s="67"/>
      <c r="BU132" s="67"/>
      <c r="BV132" s="67"/>
      <c r="BW132" s="67"/>
      <c r="BX132" s="67"/>
      <c r="BY132" s="67"/>
      <c r="BZ132" s="67"/>
      <c r="CA132" s="67"/>
      <c r="CB132" s="67"/>
    </row>
    <row r="133" spans="1:80" ht="34.35" customHeight="1" outlineLevel="1">
      <c r="A133" s="67"/>
      <c r="C133" s="33"/>
      <c r="D133" s="158"/>
      <c r="E133" s="14"/>
      <c r="F133" s="14"/>
      <c r="G133" s="15"/>
      <c r="H133" s="163"/>
      <c r="I133" s="164"/>
      <c r="J133" s="162"/>
      <c r="K133"/>
      <c r="L133" s="31"/>
      <c r="M133" s="30"/>
      <c r="N133" s="32"/>
      <c r="O133" s="32"/>
      <c r="P133" s="32"/>
      <c r="Q133" s="32"/>
      <c r="R133" s="32"/>
      <c r="S133" s="32"/>
      <c r="T133" s="32"/>
      <c r="U133" s="32"/>
      <c r="V133" s="32"/>
      <c r="W133" s="32"/>
      <c r="X133" s="32"/>
      <c r="Y133" s="32"/>
      <c r="Z133" s="87"/>
      <c r="AA133" s="235"/>
      <c r="AB133" s="199"/>
      <c r="AC133"/>
      <c r="AD133" s="31"/>
      <c r="AE133" s="31"/>
      <c r="AF133" s="32"/>
      <c r="AG133" s="32"/>
      <c r="AH133" s="32"/>
      <c r="AI133" s="32"/>
      <c r="AJ133" s="32"/>
      <c r="AK133" s="32"/>
      <c r="AL133" s="32"/>
      <c r="AM133" s="32"/>
      <c r="AN133" s="32"/>
      <c r="AO133" s="32"/>
      <c r="AP133" s="32"/>
      <c r="AQ133" s="32"/>
      <c r="AR133" s="217" t="str">
        <f>IF(C133="","",SUM('Calculation backing sheet'!AE116:AP116))</f>
        <v/>
      </c>
      <c r="AS133" s="218" t="str">
        <f t="shared" si="2"/>
        <v/>
      </c>
      <c r="AT133" s="87"/>
      <c r="AU133" s="235"/>
      <c r="AV133" s="199"/>
      <c r="AX133" s="39"/>
      <c r="AY133" s="39"/>
      <c r="AZ133" s="39"/>
      <c r="BA133" s="39"/>
      <c r="BB133" s="39"/>
      <c r="BC133" s="39"/>
      <c r="BD133" s="39"/>
      <c r="BE133" s="39"/>
      <c r="BF133" s="39"/>
      <c r="BG133" s="39"/>
      <c r="BH133" s="39"/>
      <c r="BI133" s="67"/>
      <c r="BJ133" s="67"/>
      <c r="BK133" s="67"/>
      <c r="BL133" s="67"/>
      <c r="BM133" s="67"/>
      <c r="BN133" s="67"/>
      <c r="BO133" s="67"/>
      <c r="BP133" s="67"/>
      <c r="BQ133" s="67"/>
      <c r="BR133" s="67"/>
      <c r="BS133" s="67"/>
      <c r="BT133" s="67"/>
      <c r="BU133" s="67"/>
      <c r="BV133" s="67"/>
      <c r="BW133" s="67"/>
      <c r="BX133" s="67"/>
      <c r="BY133" s="67"/>
      <c r="BZ133" s="67"/>
      <c r="CA133" s="67"/>
      <c r="CB133" s="67"/>
    </row>
    <row r="134" spans="1:80" ht="34.35" customHeight="1" outlineLevel="1">
      <c r="A134" s="67"/>
      <c r="C134" s="33"/>
      <c r="D134" s="158"/>
      <c r="E134" s="14"/>
      <c r="F134" s="14"/>
      <c r="G134" s="15"/>
      <c r="H134" s="163"/>
      <c r="I134" s="164"/>
      <c r="J134" s="162"/>
      <c r="K134"/>
      <c r="L134" s="31"/>
      <c r="M134" s="30"/>
      <c r="N134" s="94"/>
      <c r="O134" s="94"/>
      <c r="P134" s="94"/>
      <c r="Q134" s="94"/>
      <c r="R134" s="94"/>
      <c r="S134" s="94"/>
      <c r="T134" s="94"/>
      <c r="U134" s="94"/>
      <c r="V134" s="94"/>
      <c r="W134" s="94"/>
      <c r="X134" s="94"/>
      <c r="Y134" s="94"/>
      <c r="Z134" s="87"/>
      <c r="AA134" s="234"/>
      <c r="AB134" s="199"/>
      <c r="AC134"/>
      <c r="AD134" s="31"/>
      <c r="AE134" s="31"/>
      <c r="AF134" s="94"/>
      <c r="AG134" s="94"/>
      <c r="AH134" s="94"/>
      <c r="AI134" s="94"/>
      <c r="AJ134" s="94"/>
      <c r="AK134" s="94"/>
      <c r="AL134" s="94"/>
      <c r="AM134" s="94"/>
      <c r="AN134" s="94"/>
      <c r="AO134" s="94"/>
      <c r="AP134" s="94"/>
      <c r="AQ134" s="94"/>
      <c r="AR134" s="217" t="str">
        <f>IF(C134="","",SUM('Calculation backing sheet'!AE117:AP117))</f>
        <v/>
      </c>
      <c r="AS134" s="218" t="str">
        <f t="shared" si="2"/>
        <v/>
      </c>
      <c r="AT134" s="87"/>
      <c r="AU134" s="234"/>
      <c r="AV134" s="199"/>
      <c r="AX134" s="39"/>
      <c r="AY134" s="39"/>
      <c r="AZ134" s="39"/>
      <c r="BA134" s="39"/>
      <c r="BB134" s="39"/>
      <c r="BC134" s="39"/>
      <c r="BD134" s="39"/>
      <c r="BE134" s="39"/>
      <c r="BF134" s="39"/>
      <c r="BG134" s="39"/>
      <c r="BH134" s="39"/>
      <c r="BI134" s="67"/>
      <c r="BJ134" s="67"/>
      <c r="BK134" s="67"/>
      <c r="BL134" s="67"/>
      <c r="BM134" s="67"/>
      <c r="BN134" s="67"/>
      <c r="BO134" s="67"/>
      <c r="BP134" s="67"/>
      <c r="BQ134" s="67"/>
      <c r="BR134" s="67"/>
      <c r="BS134" s="67"/>
      <c r="BT134" s="67"/>
      <c r="BU134" s="67"/>
      <c r="BV134" s="67"/>
      <c r="BW134" s="67"/>
      <c r="BX134" s="67"/>
      <c r="BY134" s="67"/>
      <c r="BZ134" s="67"/>
      <c r="CA134" s="67"/>
      <c r="CB134" s="67"/>
    </row>
    <row r="135" spans="1:80" ht="34.35" customHeight="1" outlineLevel="1">
      <c r="A135" s="67"/>
      <c r="C135" s="33"/>
      <c r="D135" s="158"/>
      <c r="E135" s="14"/>
      <c r="F135" s="14"/>
      <c r="G135" s="15"/>
      <c r="H135" s="163"/>
      <c r="I135" s="164"/>
      <c r="J135" s="162"/>
      <c r="K135"/>
      <c r="L135" s="31"/>
      <c r="M135" s="30"/>
      <c r="N135" s="32"/>
      <c r="O135" s="32"/>
      <c r="P135" s="32"/>
      <c r="Q135" s="32"/>
      <c r="R135" s="32"/>
      <c r="S135" s="32"/>
      <c r="T135" s="32"/>
      <c r="U135" s="32"/>
      <c r="V135" s="32"/>
      <c r="W135" s="32"/>
      <c r="X135" s="32"/>
      <c r="Y135" s="32"/>
      <c r="Z135" s="87"/>
      <c r="AA135" s="235"/>
      <c r="AB135" s="199"/>
      <c r="AC135"/>
      <c r="AD135" s="31"/>
      <c r="AE135" s="31"/>
      <c r="AF135" s="32"/>
      <c r="AG135" s="32"/>
      <c r="AH135" s="32"/>
      <c r="AI135" s="32"/>
      <c r="AJ135" s="32"/>
      <c r="AK135" s="32"/>
      <c r="AL135" s="32"/>
      <c r="AM135" s="32"/>
      <c r="AN135" s="32"/>
      <c r="AO135" s="32"/>
      <c r="AP135" s="32"/>
      <c r="AQ135" s="32"/>
      <c r="AR135" s="217" t="str">
        <f>IF(C135="","",SUM('Calculation backing sheet'!AE118:AP118))</f>
        <v/>
      </c>
      <c r="AS135" s="218" t="str">
        <f t="shared" si="2"/>
        <v/>
      </c>
      <c r="AT135" s="87"/>
      <c r="AU135" s="235"/>
      <c r="AV135" s="199"/>
      <c r="AX135" s="39"/>
      <c r="AY135" s="39"/>
      <c r="AZ135" s="39"/>
      <c r="BA135" s="39"/>
      <c r="BB135" s="39"/>
      <c r="BC135" s="39"/>
      <c r="BD135" s="39"/>
      <c r="BE135" s="39"/>
      <c r="BF135" s="39"/>
      <c r="BG135" s="39"/>
      <c r="BH135" s="39"/>
      <c r="BI135" s="67"/>
      <c r="BJ135" s="67"/>
      <c r="BK135" s="67"/>
      <c r="BL135" s="67"/>
      <c r="BM135" s="67"/>
      <c r="BN135" s="67"/>
      <c r="BO135" s="67"/>
      <c r="BP135" s="67"/>
      <c r="BQ135" s="67"/>
      <c r="BR135" s="67"/>
      <c r="BS135" s="67"/>
      <c r="BT135" s="67"/>
      <c r="BU135" s="67"/>
      <c r="BV135" s="67"/>
      <c r="BW135" s="67"/>
      <c r="BX135" s="67"/>
      <c r="BY135" s="67"/>
      <c r="BZ135" s="67"/>
      <c r="CA135" s="67"/>
      <c r="CB135" s="67"/>
    </row>
    <row r="136" spans="1:80" ht="34.35" customHeight="1" outlineLevel="1">
      <c r="A136" s="67"/>
      <c r="C136" s="33"/>
      <c r="D136" s="158"/>
      <c r="E136" s="14"/>
      <c r="F136" s="14"/>
      <c r="G136" s="15"/>
      <c r="H136" s="163"/>
      <c r="I136" s="164"/>
      <c r="J136" s="162"/>
      <c r="K136"/>
      <c r="L136" s="31"/>
      <c r="M136" s="30"/>
      <c r="N136" s="32"/>
      <c r="O136" s="32"/>
      <c r="P136" s="32"/>
      <c r="Q136" s="32"/>
      <c r="R136" s="32"/>
      <c r="S136" s="32"/>
      <c r="T136" s="32"/>
      <c r="U136" s="32"/>
      <c r="V136" s="32"/>
      <c r="W136" s="32"/>
      <c r="X136" s="32"/>
      <c r="Y136" s="32"/>
      <c r="Z136" s="87"/>
      <c r="AA136" s="235"/>
      <c r="AB136" s="199"/>
      <c r="AC136"/>
      <c r="AD136" s="31"/>
      <c r="AE136" s="31"/>
      <c r="AF136" s="94"/>
      <c r="AG136" s="94"/>
      <c r="AH136" s="94"/>
      <c r="AI136" s="94"/>
      <c r="AJ136" s="94"/>
      <c r="AK136" s="94"/>
      <c r="AL136" s="94"/>
      <c r="AM136" s="94"/>
      <c r="AN136" s="94"/>
      <c r="AO136" s="94"/>
      <c r="AP136" s="94"/>
      <c r="AQ136" s="94"/>
      <c r="AR136" s="217" t="str">
        <f>IF(C136="","",SUM('Calculation backing sheet'!AE119:AP119))</f>
        <v/>
      </c>
      <c r="AS136" s="218" t="str">
        <f t="shared" si="2"/>
        <v/>
      </c>
      <c r="AT136" s="87"/>
      <c r="AU136" s="234"/>
      <c r="AV136" s="199"/>
      <c r="AX136" s="39"/>
      <c r="AY136" s="39"/>
      <c r="AZ136" s="39"/>
      <c r="BA136" s="39"/>
      <c r="BB136" s="39"/>
      <c r="BC136" s="39"/>
      <c r="BD136" s="39"/>
      <c r="BE136" s="39"/>
      <c r="BF136" s="39"/>
      <c r="BG136" s="39"/>
      <c r="BH136" s="39"/>
      <c r="BI136" s="67"/>
      <c r="BJ136" s="67"/>
      <c r="BK136" s="67"/>
      <c r="BL136" s="67"/>
      <c r="BM136" s="67"/>
      <c r="BN136" s="67"/>
      <c r="BO136" s="67"/>
      <c r="BP136" s="67"/>
      <c r="BQ136" s="67"/>
      <c r="BR136" s="67"/>
      <c r="BS136" s="67"/>
      <c r="BT136" s="67"/>
      <c r="BU136" s="67"/>
      <c r="BV136" s="67"/>
      <c r="BW136" s="67"/>
      <c r="BX136" s="67"/>
      <c r="BY136" s="67"/>
      <c r="BZ136" s="67"/>
      <c r="CA136" s="67"/>
      <c r="CB136" s="67"/>
    </row>
    <row r="137" spans="1:80" ht="34.35" customHeight="1" outlineLevel="1">
      <c r="A137" s="67"/>
      <c r="C137" s="33"/>
      <c r="D137" s="158"/>
      <c r="E137" s="14"/>
      <c r="F137" s="14"/>
      <c r="G137" s="15"/>
      <c r="H137" s="163"/>
      <c r="I137" s="164"/>
      <c r="J137" s="162"/>
      <c r="K137"/>
      <c r="L137" s="31"/>
      <c r="M137" s="30"/>
      <c r="N137" s="94"/>
      <c r="O137" s="94"/>
      <c r="P137" s="94"/>
      <c r="Q137" s="94"/>
      <c r="R137" s="94"/>
      <c r="S137" s="94"/>
      <c r="T137" s="94"/>
      <c r="U137" s="94"/>
      <c r="V137" s="94"/>
      <c r="W137" s="94"/>
      <c r="X137" s="94"/>
      <c r="Y137" s="94"/>
      <c r="Z137" s="87"/>
      <c r="AA137" s="234"/>
      <c r="AB137" s="199"/>
      <c r="AC137"/>
      <c r="AD137" s="31"/>
      <c r="AE137" s="31"/>
      <c r="AF137" s="32"/>
      <c r="AG137" s="32"/>
      <c r="AH137" s="32"/>
      <c r="AI137" s="32"/>
      <c r="AJ137" s="32"/>
      <c r="AK137" s="32"/>
      <c r="AL137" s="32"/>
      <c r="AM137" s="32"/>
      <c r="AN137" s="32"/>
      <c r="AO137" s="32"/>
      <c r="AP137" s="32"/>
      <c r="AQ137" s="32"/>
      <c r="AR137" s="217" t="str">
        <f>IF(C137="","",SUM('Calculation backing sheet'!AE120:AP120))</f>
        <v/>
      </c>
      <c r="AS137" s="218" t="str">
        <f t="shared" si="2"/>
        <v/>
      </c>
      <c r="AT137" s="87"/>
      <c r="AU137" s="235"/>
      <c r="AV137" s="199"/>
      <c r="AX137" s="39"/>
      <c r="AY137" s="39"/>
      <c r="AZ137" s="39"/>
      <c r="BA137" s="39"/>
      <c r="BB137" s="39"/>
      <c r="BC137" s="39"/>
      <c r="BD137" s="39"/>
      <c r="BE137" s="39"/>
      <c r="BF137" s="39"/>
      <c r="BG137" s="39"/>
      <c r="BH137" s="39"/>
      <c r="BI137" s="67"/>
      <c r="BJ137" s="67"/>
      <c r="BK137" s="67"/>
      <c r="BL137" s="67"/>
      <c r="BM137" s="67"/>
      <c r="BN137" s="67"/>
      <c r="BO137" s="67"/>
      <c r="BP137" s="67"/>
      <c r="BQ137" s="67"/>
      <c r="BR137" s="67"/>
      <c r="BS137" s="67"/>
      <c r="BT137" s="67"/>
      <c r="BU137" s="67"/>
      <c r="BV137" s="67"/>
      <c r="BW137" s="67"/>
      <c r="BX137" s="67"/>
      <c r="BY137" s="67"/>
      <c r="BZ137" s="67"/>
      <c r="CA137" s="67"/>
      <c r="CB137" s="67"/>
    </row>
    <row r="138" spans="1:80" ht="34.35" customHeight="1" outlineLevel="1">
      <c r="A138" s="67"/>
      <c r="C138" s="33"/>
      <c r="D138" s="158"/>
      <c r="E138" s="14"/>
      <c r="F138" s="14"/>
      <c r="G138" s="15"/>
      <c r="H138" s="163"/>
      <c r="I138" s="164"/>
      <c r="J138" s="162"/>
      <c r="K138"/>
      <c r="L138" s="31"/>
      <c r="M138" s="30"/>
      <c r="N138" s="32"/>
      <c r="O138" s="32"/>
      <c r="P138" s="32"/>
      <c r="Q138" s="32"/>
      <c r="R138" s="32"/>
      <c r="S138" s="32"/>
      <c r="T138" s="32"/>
      <c r="U138" s="32"/>
      <c r="V138" s="32"/>
      <c r="W138" s="32"/>
      <c r="X138" s="32"/>
      <c r="Y138" s="32"/>
      <c r="Z138" s="87"/>
      <c r="AA138" s="235"/>
      <c r="AB138" s="199"/>
      <c r="AC138"/>
      <c r="AD138" s="31"/>
      <c r="AE138" s="31"/>
      <c r="AF138" s="94"/>
      <c r="AG138" s="94"/>
      <c r="AH138" s="94"/>
      <c r="AI138" s="94"/>
      <c r="AJ138" s="94"/>
      <c r="AK138" s="94"/>
      <c r="AL138" s="94"/>
      <c r="AM138" s="94"/>
      <c r="AN138" s="94"/>
      <c r="AO138" s="94"/>
      <c r="AP138" s="94"/>
      <c r="AQ138" s="94"/>
      <c r="AR138" s="217" t="str">
        <f>IF(C138="","",SUM('Calculation backing sheet'!AE121:AP121))</f>
        <v/>
      </c>
      <c r="AS138" s="218" t="str">
        <f t="shared" si="2"/>
        <v/>
      </c>
      <c r="AT138" s="87"/>
      <c r="AU138" s="234"/>
      <c r="AV138" s="199"/>
      <c r="AX138" s="39"/>
      <c r="AY138" s="39"/>
      <c r="AZ138" s="39"/>
      <c r="BA138" s="39"/>
      <c r="BB138" s="39"/>
      <c r="BC138" s="39"/>
      <c r="BD138" s="39"/>
      <c r="BE138" s="39"/>
      <c r="BF138" s="39"/>
      <c r="BG138" s="39"/>
      <c r="BH138" s="39"/>
      <c r="BI138" s="67"/>
      <c r="BJ138" s="67"/>
      <c r="BK138" s="67"/>
      <c r="BL138" s="67"/>
      <c r="BM138" s="67"/>
      <c r="BN138" s="67"/>
      <c r="BO138" s="67"/>
      <c r="BP138" s="67"/>
      <c r="BQ138" s="67"/>
      <c r="BR138" s="67"/>
      <c r="BS138" s="67"/>
      <c r="BT138" s="67"/>
      <c r="BU138" s="67"/>
      <c r="BV138" s="67"/>
      <c r="BW138" s="67"/>
      <c r="BX138" s="67"/>
      <c r="BY138" s="67"/>
      <c r="BZ138" s="67"/>
      <c r="CA138" s="67"/>
      <c r="CB138" s="67"/>
    </row>
    <row r="139" spans="1:80" ht="34.35" customHeight="1" outlineLevel="1">
      <c r="A139" s="67"/>
      <c r="C139" s="33"/>
      <c r="D139" s="158"/>
      <c r="E139" s="14"/>
      <c r="F139" s="14"/>
      <c r="G139" s="15"/>
      <c r="H139" s="163"/>
      <c r="I139" s="164"/>
      <c r="J139" s="162"/>
      <c r="K139"/>
      <c r="L139" s="31"/>
      <c r="M139" s="30"/>
      <c r="N139" s="32"/>
      <c r="O139" s="32"/>
      <c r="P139" s="32"/>
      <c r="Q139" s="32"/>
      <c r="R139" s="32"/>
      <c r="S139" s="32"/>
      <c r="T139" s="32"/>
      <c r="U139" s="32"/>
      <c r="V139" s="32"/>
      <c r="W139" s="32"/>
      <c r="X139" s="32"/>
      <c r="Y139" s="32"/>
      <c r="Z139" s="87"/>
      <c r="AA139" s="235"/>
      <c r="AB139" s="199"/>
      <c r="AC139"/>
      <c r="AD139" s="31"/>
      <c r="AE139" s="31"/>
      <c r="AF139" s="32"/>
      <c r="AG139" s="32"/>
      <c r="AH139" s="32"/>
      <c r="AI139" s="32"/>
      <c r="AJ139" s="32"/>
      <c r="AK139" s="32"/>
      <c r="AL139" s="32"/>
      <c r="AM139" s="32"/>
      <c r="AN139" s="32"/>
      <c r="AO139" s="32"/>
      <c r="AP139" s="32"/>
      <c r="AQ139" s="32"/>
      <c r="AR139" s="217" t="str">
        <f>IF(C139="","",SUM('Calculation backing sheet'!AE122:AP122))</f>
        <v/>
      </c>
      <c r="AS139" s="218" t="str">
        <f t="shared" si="2"/>
        <v/>
      </c>
      <c r="AT139" s="87"/>
      <c r="AU139" s="235"/>
      <c r="AV139" s="199"/>
      <c r="AX139" s="39"/>
      <c r="AY139" s="39"/>
      <c r="AZ139" s="39"/>
      <c r="BA139" s="39"/>
      <c r="BB139" s="39"/>
      <c r="BC139" s="39"/>
      <c r="BD139" s="39"/>
      <c r="BE139" s="39"/>
      <c r="BF139" s="39"/>
      <c r="BG139" s="39"/>
      <c r="BH139" s="39"/>
      <c r="BI139" s="67"/>
      <c r="BJ139" s="67"/>
      <c r="BK139" s="67"/>
      <c r="BL139" s="67"/>
      <c r="BM139" s="67"/>
      <c r="BN139" s="67"/>
      <c r="BO139" s="67"/>
      <c r="BP139" s="67"/>
      <c r="BQ139" s="67"/>
      <c r="BR139" s="67"/>
      <c r="BS139" s="67"/>
      <c r="BT139" s="67"/>
      <c r="BU139" s="67"/>
      <c r="BV139" s="67"/>
      <c r="BW139" s="67"/>
      <c r="BX139" s="67"/>
      <c r="BY139" s="67"/>
      <c r="BZ139" s="67"/>
      <c r="CA139" s="67"/>
      <c r="CB139" s="67"/>
    </row>
    <row r="140" spans="1:80" ht="34.35" customHeight="1" outlineLevel="1">
      <c r="A140" s="67"/>
      <c r="C140" s="33"/>
      <c r="D140" s="158"/>
      <c r="E140" s="14"/>
      <c r="F140" s="14"/>
      <c r="G140" s="15"/>
      <c r="H140" s="163"/>
      <c r="I140" s="164"/>
      <c r="J140" s="162"/>
      <c r="K140"/>
      <c r="L140" s="31"/>
      <c r="M140" s="30"/>
      <c r="N140" s="94"/>
      <c r="O140" s="94"/>
      <c r="P140" s="94"/>
      <c r="Q140" s="94"/>
      <c r="R140" s="94"/>
      <c r="S140" s="94"/>
      <c r="T140" s="94"/>
      <c r="U140" s="94"/>
      <c r="V140" s="94"/>
      <c r="W140" s="94"/>
      <c r="X140" s="94"/>
      <c r="Y140" s="94"/>
      <c r="Z140" s="87"/>
      <c r="AA140" s="234"/>
      <c r="AB140" s="199"/>
      <c r="AC140"/>
      <c r="AD140" s="31"/>
      <c r="AE140" s="31"/>
      <c r="AF140" s="94"/>
      <c r="AG140" s="94"/>
      <c r="AH140" s="94"/>
      <c r="AI140" s="94"/>
      <c r="AJ140" s="94"/>
      <c r="AK140" s="94"/>
      <c r="AL140" s="94"/>
      <c r="AM140" s="94"/>
      <c r="AN140" s="94"/>
      <c r="AO140" s="94"/>
      <c r="AP140" s="94"/>
      <c r="AQ140" s="94"/>
      <c r="AR140" s="217" t="str">
        <f>IF(C140="","",SUM('Calculation backing sheet'!AE123:AP123))</f>
        <v/>
      </c>
      <c r="AS140" s="218" t="str">
        <f t="shared" si="2"/>
        <v/>
      </c>
      <c r="AT140" s="87"/>
      <c r="AU140" s="234"/>
      <c r="AV140" s="199"/>
      <c r="AX140" s="39"/>
      <c r="AY140" s="39"/>
      <c r="AZ140" s="39"/>
      <c r="BA140" s="39"/>
      <c r="BB140" s="39"/>
      <c r="BC140" s="39"/>
      <c r="BD140" s="39"/>
      <c r="BE140" s="39"/>
      <c r="BF140" s="39"/>
      <c r="BG140" s="39"/>
      <c r="BH140" s="39"/>
      <c r="BI140" s="67"/>
      <c r="BJ140" s="67"/>
      <c r="BK140" s="67"/>
      <c r="BL140" s="67"/>
      <c r="BM140" s="67"/>
      <c r="BN140" s="67"/>
      <c r="BO140" s="67"/>
      <c r="BP140" s="67"/>
      <c r="BQ140" s="67"/>
      <c r="BR140" s="67"/>
      <c r="BS140" s="67"/>
      <c r="BT140" s="67"/>
      <c r="BU140" s="67"/>
      <c r="BV140" s="67"/>
      <c r="BW140" s="67"/>
      <c r="BX140" s="67"/>
      <c r="BY140" s="67"/>
      <c r="BZ140" s="67"/>
      <c r="CA140" s="67"/>
      <c r="CB140" s="67"/>
    </row>
    <row r="141" spans="1:80" ht="34.35" customHeight="1" outlineLevel="1">
      <c r="A141" s="67"/>
      <c r="C141" s="33"/>
      <c r="D141" s="158"/>
      <c r="E141" s="14"/>
      <c r="F141" s="14"/>
      <c r="G141" s="15"/>
      <c r="H141" s="163"/>
      <c r="I141" s="164"/>
      <c r="J141" s="162"/>
      <c r="K141"/>
      <c r="L141" s="31"/>
      <c r="M141" s="30"/>
      <c r="N141" s="32"/>
      <c r="O141" s="32"/>
      <c r="P141" s="32"/>
      <c r="Q141" s="32"/>
      <c r="R141" s="32"/>
      <c r="S141" s="32"/>
      <c r="T141" s="32"/>
      <c r="U141" s="32"/>
      <c r="V141" s="32"/>
      <c r="W141" s="32"/>
      <c r="X141" s="32"/>
      <c r="Y141" s="32"/>
      <c r="Z141" s="87"/>
      <c r="AA141" s="235"/>
      <c r="AB141" s="199"/>
      <c r="AC141"/>
      <c r="AD141" s="31"/>
      <c r="AE141" s="31"/>
      <c r="AF141" s="32"/>
      <c r="AG141" s="32"/>
      <c r="AH141" s="32"/>
      <c r="AI141" s="32"/>
      <c r="AJ141" s="32"/>
      <c r="AK141" s="32"/>
      <c r="AL141" s="32"/>
      <c r="AM141" s="32"/>
      <c r="AN141" s="32"/>
      <c r="AO141" s="32"/>
      <c r="AP141" s="32"/>
      <c r="AQ141" s="32"/>
      <c r="AR141" s="217" t="str">
        <f>IF(C141="","",SUM('Calculation backing sheet'!AE124:AP124))</f>
        <v/>
      </c>
      <c r="AS141" s="218" t="str">
        <f t="shared" si="2"/>
        <v/>
      </c>
      <c r="AT141" s="87"/>
      <c r="AU141" s="235"/>
      <c r="AV141" s="199"/>
      <c r="AX141" s="39"/>
      <c r="AY141" s="39"/>
      <c r="AZ141" s="39"/>
      <c r="BA141" s="39"/>
      <c r="BB141" s="39"/>
      <c r="BC141" s="39"/>
      <c r="BD141" s="39"/>
      <c r="BE141" s="39"/>
      <c r="BF141" s="39"/>
      <c r="BG141" s="39"/>
      <c r="BH141" s="39"/>
      <c r="BI141" s="67"/>
      <c r="BJ141" s="67"/>
      <c r="BK141" s="67"/>
      <c r="BL141" s="67"/>
      <c r="BM141" s="67"/>
      <c r="BN141" s="67"/>
      <c r="BO141" s="67"/>
      <c r="BP141" s="67"/>
      <c r="BQ141" s="67"/>
      <c r="BR141" s="67"/>
      <c r="BS141" s="67"/>
      <c r="BT141" s="67"/>
      <c r="BU141" s="67"/>
      <c r="BV141" s="67"/>
      <c r="BW141" s="67"/>
      <c r="BX141" s="67"/>
      <c r="BY141" s="67"/>
      <c r="BZ141" s="67"/>
      <c r="CA141" s="67"/>
      <c r="CB141" s="67"/>
    </row>
    <row r="142" spans="1:80" ht="34.35" customHeight="1" outlineLevel="1">
      <c r="A142" s="67"/>
      <c r="C142" s="33"/>
      <c r="D142" s="158"/>
      <c r="E142" s="14"/>
      <c r="F142" s="14"/>
      <c r="G142" s="15"/>
      <c r="H142" s="163"/>
      <c r="I142" s="164"/>
      <c r="J142" s="162"/>
      <c r="K142"/>
      <c r="L142" s="31"/>
      <c r="M142" s="30"/>
      <c r="N142" s="32"/>
      <c r="O142" s="32"/>
      <c r="P142" s="32"/>
      <c r="Q142" s="32"/>
      <c r="R142" s="32"/>
      <c r="S142" s="32"/>
      <c r="T142" s="32"/>
      <c r="U142" s="32"/>
      <c r="V142" s="32"/>
      <c r="W142" s="32"/>
      <c r="X142" s="32"/>
      <c r="Y142" s="32"/>
      <c r="Z142" s="87"/>
      <c r="AA142" s="235"/>
      <c r="AB142" s="199"/>
      <c r="AC142"/>
      <c r="AD142" s="31"/>
      <c r="AE142" s="31"/>
      <c r="AF142" s="94"/>
      <c r="AG142" s="94"/>
      <c r="AH142" s="94"/>
      <c r="AI142" s="94"/>
      <c r="AJ142" s="94"/>
      <c r="AK142" s="94"/>
      <c r="AL142" s="94"/>
      <c r="AM142" s="94"/>
      <c r="AN142" s="94"/>
      <c r="AO142" s="94"/>
      <c r="AP142" s="94"/>
      <c r="AQ142" s="94"/>
      <c r="AR142" s="217" t="str">
        <f>IF(C142="","",SUM('Calculation backing sheet'!AE125:AP125))</f>
        <v/>
      </c>
      <c r="AS142" s="218" t="str">
        <f t="shared" si="2"/>
        <v/>
      </c>
      <c r="AT142" s="87"/>
      <c r="AU142" s="234"/>
      <c r="AV142" s="199"/>
      <c r="AX142" s="39"/>
      <c r="AY142" s="39"/>
      <c r="AZ142" s="39"/>
      <c r="BA142" s="39"/>
      <c r="BB142" s="39"/>
      <c r="BC142" s="39"/>
      <c r="BD142" s="39"/>
      <c r="BE142" s="39"/>
      <c r="BF142" s="39"/>
      <c r="BG142" s="39"/>
      <c r="BH142" s="39"/>
      <c r="BI142" s="67"/>
      <c r="BJ142" s="67"/>
      <c r="BK142" s="67"/>
      <c r="BL142" s="67"/>
      <c r="BM142" s="67"/>
      <c r="BN142" s="67"/>
      <c r="BO142" s="67"/>
      <c r="BP142" s="67"/>
      <c r="BQ142" s="67"/>
      <c r="BR142" s="67"/>
      <c r="BS142" s="67"/>
      <c r="BT142" s="67"/>
      <c r="BU142" s="67"/>
      <c r="BV142" s="67"/>
      <c r="BW142" s="67"/>
      <c r="BX142" s="67"/>
      <c r="BY142" s="67"/>
      <c r="BZ142" s="67"/>
      <c r="CA142" s="67"/>
      <c r="CB142" s="67"/>
    </row>
    <row r="143" spans="1:80" ht="34.35" customHeight="1" outlineLevel="1">
      <c r="A143" s="67"/>
      <c r="C143" s="33"/>
      <c r="D143" s="158"/>
      <c r="E143" s="14"/>
      <c r="F143" s="14"/>
      <c r="G143" s="15"/>
      <c r="H143" s="163"/>
      <c r="I143" s="164"/>
      <c r="J143" s="162"/>
      <c r="K143"/>
      <c r="L143" s="31"/>
      <c r="M143" s="30"/>
      <c r="N143" s="94"/>
      <c r="O143" s="94"/>
      <c r="P143" s="94"/>
      <c r="Q143" s="94"/>
      <c r="R143" s="94"/>
      <c r="S143" s="94"/>
      <c r="T143" s="94"/>
      <c r="U143" s="94"/>
      <c r="V143" s="94"/>
      <c r="W143" s="94"/>
      <c r="X143" s="94"/>
      <c r="Y143" s="94"/>
      <c r="Z143" s="87"/>
      <c r="AA143" s="234"/>
      <c r="AB143" s="199"/>
      <c r="AC143"/>
      <c r="AD143" s="31"/>
      <c r="AE143" s="31"/>
      <c r="AF143" s="32"/>
      <c r="AG143" s="32"/>
      <c r="AH143" s="32"/>
      <c r="AI143" s="32"/>
      <c r="AJ143" s="32"/>
      <c r="AK143" s="32"/>
      <c r="AL143" s="32"/>
      <c r="AM143" s="32"/>
      <c r="AN143" s="32"/>
      <c r="AO143" s="32"/>
      <c r="AP143" s="32"/>
      <c r="AQ143" s="32"/>
      <c r="AR143" s="217" t="str">
        <f>IF(C143="","",SUM('Calculation backing sheet'!AE126:AP126))</f>
        <v/>
      </c>
      <c r="AS143" s="218" t="str">
        <f t="shared" si="2"/>
        <v/>
      </c>
      <c r="AT143" s="87"/>
      <c r="AU143" s="235"/>
      <c r="AV143" s="199"/>
      <c r="AX143" s="39"/>
      <c r="AY143" s="39"/>
      <c r="AZ143" s="39"/>
      <c r="BA143" s="39"/>
      <c r="BB143" s="39"/>
      <c r="BC143" s="39"/>
      <c r="BD143" s="39"/>
      <c r="BE143" s="39"/>
      <c r="BF143" s="39"/>
      <c r="BG143" s="39"/>
      <c r="BH143" s="39"/>
      <c r="BI143" s="67"/>
      <c r="BJ143" s="67"/>
      <c r="BK143" s="67"/>
      <c r="BL143" s="67"/>
      <c r="BM143" s="67"/>
      <c r="BN143" s="67"/>
      <c r="BO143" s="67"/>
      <c r="BP143" s="67"/>
      <c r="BQ143" s="67"/>
      <c r="BR143" s="67"/>
      <c r="BS143" s="67"/>
      <c r="BT143" s="67"/>
      <c r="BU143" s="67"/>
      <c r="BV143" s="67"/>
      <c r="BW143" s="67"/>
      <c r="BX143" s="67"/>
      <c r="BY143" s="67"/>
      <c r="BZ143" s="67"/>
      <c r="CA143" s="67"/>
      <c r="CB143" s="67"/>
    </row>
    <row r="144" spans="1:80" ht="34.35" customHeight="1" outlineLevel="1">
      <c r="A144" s="67"/>
      <c r="C144" s="33"/>
      <c r="D144" s="158"/>
      <c r="E144" s="14"/>
      <c r="F144" s="14"/>
      <c r="G144" s="15"/>
      <c r="H144" s="163"/>
      <c r="I144" s="164"/>
      <c r="J144" s="162"/>
      <c r="K144"/>
      <c r="L144" s="31"/>
      <c r="M144" s="30"/>
      <c r="N144" s="32"/>
      <c r="O144" s="32"/>
      <c r="P144" s="32"/>
      <c r="Q144" s="32"/>
      <c r="R144" s="32"/>
      <c r="S144" s="32"/>
      <c r="T144" s="32"/>
      <c r="U144" s="32"/>
      <c r="V144" s="32"/>
      <c r="W144" s="32"/>
      <c r="X144" s="32"/>
      <c r="Y144" s="32"/>
      <c r="Z144" s="87"/>
      <c r="AA144" s="235"/>
      <c r="AB144" s="199"/>
      <c r="AC144"/>
      <c r="AD144" s="31"/>
      <c r="AE144" s="31"/>
      <c r="AF144" s="94"/>
      <c r="AG144" s="94"/>
      <c r="AH144" s="94"/>
      <c r="AI144" s="94"/>
      <c r="AJ144" s="94"/>
      <c r="AK144" s="94"/>
      <c r="AL144" s="94"/>
      <c r="AM144" s="94"/>
      <c r="AN144" s="94"/>
      <c r="AO144" s="94"/>
      <c r="AP144" s="94"/>
      <c r="AQ144" s="94"/>
      <c r="AR144" s="217" t="str">
        <f>IF(C144="","",SUM('Calculation backing sheet'!AE127:AP127))</f>
        <v/>
      </c>
      <c r="AS144" s="218" t="str">
        <f t="shared" si="2"/>
        <v/>
      </c>
      <c r="AT144" s="87"/>
      <c r="AU144" s="234"/>
      <c r="AV144" s="199"/>
      <c r="AX144" s="39"/>
      <c r="AY144" s="39"/>
      <c r="AZ144" s="39"/>
      <c r="BA144" s="39"/>
      <c r="BB144" s="39"/>
      <c r="BC144" s="39"/>
      <c r="BD144" s="39"/>
      <c r="BE144" s="39"/>
      <c r="BF144" s="39"/>
      <c r="BG144" s="39"/>
      <c r="BH144" s="39"/>
      <c r="BI144" s="67"/>
      <c r="BJ144" s="67"/>
      <c r="BK144" s="67"/>
      <c r="BL144" s="67"/>
      <c r="BM144" s="67"/>
      <c r="BN144" s="67"/>
      <c r="BO144" s="67"/>
      <c r="BP144" s="67"/>
      <c r="BQ144" s="67"/>
      <c r="BR144" s="67"/>
      <c r="BS144" s="67"/>
      <c r="BT144" s="67"/>
      <c r="BU144" s="67"/>
      <c r="BV144" s="67"/>
      <c r="BW144" s="67"/>
      <c r="BX144" s="67"/>
      <c r="BY144" s="67"/>
      <c r="BZ144" s="67"/>
      <c r="CA144" s="67"/>
      <c r="CB144" s="67"/>
    </row>
    <row r="145" spans="1:80" ht="34.35" customHeight="1" outlineLevel="1">
      <c r="A145" s="67"/>
      <c r="C145" s="33"/>
      <c r="D145" s="158"/>
      <c r="E145" s="14"/>
      <c r="F145" s="14"/>
      <c r="G145" s="15"/>
      <c r="H145" s="163"/>
      <c r="I145" s="164"/>
      <c r="J145" s="162"/>
      <c r="K145"/>
      <c r="L145" s="31"/>
      <c r="M145" s="30"/>
      <c r="N145" s="32"/>
      <c r="O145" s="32"/>
      <c r="P145" s="32"/>
      <c r="Q145" s="32"/>
      <c r="R145" s="32"/>
      <c r="S145" s="32"/>
      <c r="T145" s="32"/>
      <c r="U145" s="32"/>
      <c r="V145" s="32"/>
      <c r="W145" s="32"/>
      <c r="X145" s="32"/>
      <c r="Y145" s="32"/>
      <c r="Z145" s="87"/>
      <c r="AA145" s="235"/>
      <c r="AB145" s="199"/>
      <c r="AC145"/>
      <c r="AD145" s="31"/>
      <c r="AE145" s="31"/>
      <c r="AF145" s="32"/>
      <c r="AG145" s="32"/>
      <c r="AH145" s="32"/>
      <c r="AI145" s="32"/>
      <c r="AJ145" s="32"/>
      <c r="AK145" s="32"/>
      <c r="AL145" s="32"/>
      <c r="AM145" s="32"/>
      <c r="AN145" s="32"/>
      <c r="AO145" s="32"/>
      <c r="AP145" s="32"/>
      <c r="AQ145" s="32"/>
      <c r="AR145" s="217" t="str">
        <f>IF(C145="","",SUM('Calculation backing sheet'!AE128:AP128))</f>
        <v/>
      </c>
      <c r="AS145" s="218" t="str">
        <f t="shared" si="2"/>
        <v/>
      </c>
      <c r="AT145" s="87"/>
      <c r="AU145" s="235"/>
      <c r="AV145" s="199"/>
      <c r="AX145" s="39"/>
      <c r="AY145" s="39"/>
      <c r="AZ145" s="39"/>
      <c r="BA145" s="39"/>
      <c r="BB145" s="39"/>
      <c r="BC145" s="39"/>
      <c r="BD145" s="39"/>
      <c r="BE145" s="39"/>
      <c r="BF145" s="39"/>
      <c r="BG145" s="39"/>
      <c r="BH145" s="39"/>
      <c r="BI145" s="67"/>
      <c r="BJ145" s="67"/>
      <c r="BK145" s="67"/>
      <c r="BL145" s="67"/>
      <c r="BM145" s="67"/>
      <c r="BN145" s="67"/>
      <c r="BO145" s="67"/>
      <c r="BP145" s="67"/>
      <c r="BQ145" s="67"/>
      <c r="BR145" s="67"/>
      <c r="BS145" s="67"/>
      <c r="BT145" s="67"/>
      <c r="BU145" s="67"/>
      <c r="BV145" s="67"/>
      <c r="BW145" s="67"/>
      <c r="BX145" s="67"/>
      <c r="BY145" s="67"/>
      <c r="BZ145" s="67"/>
      <c r="CA145" s="67"/>
      <c r="CB145" s="67"/>
    </row>
    <row r="146" spans="1:80" ht="34.35" customHeight="1" outlineLevel="1">
      <c r="A146" s="67"/>
      <c r="C146" s="33"/>
      <c r="D146" s="158"/>
      <c r="E146" s="14"/>
      <c r="F146" s="14"/>
      <c r="G146" s="15"/>
      <c r="H146" s="163"/>
      <c r="I146" s="164"/>
      <c r="J146" s="162"/>
      <c r="K146"/>
      <c r="L146" s="31"/>
      <c r="M146" s="30"/>
      <c r="N146" s="94"/>
      <c r="O146" s="94"/>
      <c r="P146" s="94"/>
      <c r="Q146" s="94"/>
      <c r="R146" s="94"/>
      <c r="S146" s="94"/>
      <c r="T146" s="94"/>
      <c r="U146" s="94"/>
      <c r="V146" s="94"/>
      <c r="W146" s="94"/>
      <c r="X146" s="94"/>
      <c r="Y146" s="94"/>
      <c r="Z146" s="87"/>
      <c r="AA146" s="234"/>
      <c r="AB146" s="199"/>
      <c r="AC146"/>
      <c r="AD146" s="31"/>
      <c r="AE146" s="31"/>
      <c r="AF146" s="94"/>
      <c r="AG146" s="94"/>
      <c r="AH146" s="94"/>
      <c r="AI146" s="94"/>
      <c r="AJ146" s="94"/>
      <c r="AK146" s="94"/>
      <c r="AL146" s="94"/>
      <c r="AM146" s="94"/>
      <c r="AN146" s="94"/>
      <c r="AO146" s="94"/>
      <c r="AP146" s="94"/>
      <c r="AQ146" s="94"/>
      <c r="AR146" s="217" t="str">
        <f>IF(C146="","",SUM('Calculation backing sheet'!AE129:AP129))</f>
        <v/>
      </c>
      <c r="AS146" s="218" t="str">
        <f t="shared" si="2"/>
        <v/>
      </c>
      <c r="AT146" s="87"/>
      <c r="AU146" s="234"/>
      <c r="AV146" s="199"/>
      <c r="AX146" s="39"/>
      <c r="AY146" s="39"/>
      <c r="AZ146" s="39"/>
      <c r="BA146" s="39"/>
      <c r="BB146" s="39"/>
      <c r="BC146" s="39"/>
      <c r="BD146" s="39"/>
      <c r="BE146" s="39"/>
      <c r="BF146" s="39"/>
      <c r="BG146" s="39"/>
      <c r="BH146" s="39"/>
      <c r="BI146" s="67"/>
      <c r="BJ146" s="67"/>
      <c r="BK146" s="67"/>
      <c r="BL146" s="67"/>
      <c r="BM146" s="67"/>
      <c r="BN146" s="67"/>
      <c r="BO146" s="67"/>
      <c r="BP146" s="67"/>
      <c r="BQ146" s="67"/>
      <c r="BR146" s="67"/>
      <c r="BS146" s="67"/>
      <c r="BT146" s="67"/>
      <c r="BU146" s="67"/>
      <c r="BV146" s="67"/>
      <c r="BW146" s="67"/>
      <c r="BX146" s="67"/>
      <c r="BY146" s="67"/>
      <c r="BZ146" s="67"/>
      <c r="CA146" s="67"/>
      <c r="CB146" s="67"/>
    </row>
    <row r="147" spans="1:80" ht="34.35" customHeight="1" outlineLevel="1">
      <c r="A147" s="67"/>
      <c r="C147" s="33"/>
      <c r="D147" s="158"/>
      <c r="E147" s="14"/>
      <c r="F147" s="14"/>
      <c r="G147" s="15"/>
      <c r="H147" s="163"/>
      <c r="I147" s="164"/>
      <c r="J147" s="162"/>
      <c r="K147"/>
      <c r="L147" s="31"/>
      <c r="M147" s="30"/>
      <c r="N147" s="32"/>
      <c r="O147" s="32"/>
      <c r="P147" s="32"/>
      <c r="Q147" s="32"/>
      <c r="R147" s="32"/>
      <c r="S147" s="32"/>
      <c r="T147" s="32"/>
      <c r="U147" s="32"/>
      <c r="V147" s="32"/>
      <c r="W147" s="32"/>
      <c r="X147" s="32"/>
      <c r="Y147" s="32"/>
      <c r="Z147" s="87"/>
      <c r="AA147" s="235"/>
      <c r="AB147" s="199"/>
      <c r="AC147"/>
      <c r="AD147" s="31"/>
      <c r="AE147" s="31"/>
      <c r="AF147" s="32"/>
      <c r="AG147" s="32"/>
      <c r="AH147" s="32"/>
      <c r="AI147" s="32"/>
      <c r="AJ147" s="32"/>
      <c r="AK147" s="32"/>
      <c r="AL147" s="32"/>
      <c r="AM147" s="32"/>
      <c r="AN147" s="32"/>
      <c r="AO147" s="32"/>
      <c r="AP147" s="32"/>
      <c r="AQ147" s="32"/>
      <c r="AR147" s="217" t="str">
        <f>IF(C147="","",SUM('Calculation backing sheet'!AE130:AP130))</f>
        <v/>
      </c>
      <c r="AS147" s="218" t="str">
        <f t="shared" si="2"/>
        <v/>
      </c>
      <c r="AT147" s="87"/>
      <c r="AU147" s="235"/>
      <c r="AV147" s="199"/>
      <c r="AX147" s="39"/>
      <c r="AY147" s="39"/>
      <c r="AZ147" s="39"/>
      <c r="BA147" s="39"/>
      <c r="BB147" s="39"/>
      <c r="BC147" s="39"/>
      <c r="BD147" s="39"/>
      <c r="BE147" s="39"/>
      <c r="BF147" s="39"/>
      <c r="BG147" s="39"/>
      <c r="BH147" s="39"/>
      <c r="BI147" s="67"/>
      <c r="BJ147" s="67"/>
      <c r="BK147" s="67"/>
      <c r="BL147" s="67"/>
      <c r="BM147" s="67"/>
      <c r="BN147" s="67"/>
      <c r="BO147" s="67"/>
      <c r="BP147" s="67"/>
      <c r="BQ147" s="67"/>
      <c r="BR147" s="67"/>
      <c r="BS147" s="67"/>
      <c r="BT147" s="67"/>
      <c r="BU147" s="67"/>
      <c r="BV147" s="67"/>
      <c r="BW147" s="67"/>
      <c r="BX147" s="67"/>
      <c r="BY147" s="67"/>
      <c r="BZ147" s="67"/>
      <c r="CA147" s="67"/>
      <c r="CB147" s="67"/>
    </row>
    <row r="148" spans="1:80" ht="34.35" customHeight="1" outlineLevel="1">
      <c r="A148" s="67"/>
      <c r="C148" s="33"/>
      <c r="D148" s="158"/>
      <c r="E148" s="14"/>
      <c r="F148" s="14"/>
      <c r="G148" s="15"/>
      <c r="H148" s="163"/>
      <c r="I148" s="164"/>
      <c r="J148" s="162"/>
      <c r="K148"/>
      <c r="L148" s="31"/>
      <c r="M148" s="30"/>
      <c r="N148" s="32"/>
      <c r="O148" s="32"/>
      <c r="P148" s="32"/>
      <c r="Q148" s="32"/>
      <c r="R148" s="32"/>
      <c r="S148" s="32"/>
      <c r="T148" s="32"/>
      <c r="U148" s="32"/>
      <c r="V148" s="32"/>
      <c r="W148" s="32"/>
      <c r="X148" s="32"/>
      <c r="Y148" s="32"/>
      <c r="Z148" s="87"/>
      <c r="AA148" s="235"/>
      <c r="AB148" s="199"/>
      <c r="AC148"/>
      <c r="AD148" s="31"/>
      <c r="AE148" s="31"/>
      <c r="AF148" s="94"/>
      <c r="AG148" s="94"/>
      <c r="AH148" s="94"/>
      <c r="AI148" s="94"/>
      <c r="AJ148" s="94"/>
      <c r="AK148" s="94"/>
      <c r="AL148" s="94"/>
      <c r="AM148" s="94"/>
      <c r="AN148" s="94"/>
      <c r="AO148" s="94"/>
      <c r="AP148" s="94"/>
      <c r="AQ148" s="94"/>
      <c r="AR148" s="217" t="str">
        <f>IF(C148="","",SUM('Calculation backing sheet'!AE131:AP131))</f>
        <v/>
      </c>
      <c r="AS148" s="218" t="str">
        <f t="shared" si="2"/>
        <v/>
      </c>
      <c r="AT148" s="87"/>
      <c r="AU148" s="234"/>
      <c r="AV148" s="199"/>
      <c r="AX148" s="39"/>
      <c r="AY148" s="39"/>
      <c r="AZ148" s="39"/>
      <c r="BA148" s="39"/>
      <c r="BB148" s="39"/>
      <c r="BC148" s="39"/>
      <c r="BD148" s="39"/>
      <c r="BE148" s="39"/>
      <c r="BF148" s="39"/>
      <c r="BG148" s="39"/>
      <c r="BH148" s="39"/>
      <c r="BI148" s="67"/>
      <c r="BJ148" s="67"/>
      <c r="BK148" s="67"/>
      <c r="BL148" s="67"/>
      <c r="BM148" s="67"/>
      <c r="BN148" s="67"/>
      <c r="BO148" s="67"/>
      <c r="BP148" s="67"/>
      <c r="BQ148" s="67"/>
      <c r="BR148" s="67"/>
      <c r="BS148" s="67"/>
      <c r="BT148" s="67"/>
      <c r="BU148" s="67"/>
      <c r="BV148" s="67"/>
      <c r="BW148" s="67"/>
      <c r="BX148" s="67"/>
      <c r="BY148" s="67"/>
      <c r="BZ148" s="67"/>
      <c r="CA148" s="67"/>
      <c r="CB148" s="67"/>
    </row>
    <row r="149" spans="1:80" ht="34.35" customHeight="1" outlineLevel="1">
      <c r="A149" s="67"/>
      <c r="C149" s="33"/>
      <c r="D149" s="158"/>
      <c r="E149" s="14"/>
      <c r="F149" s="14"/>
      <c r="G149" s="15"/>
      <c r="H149" s="163"/>
      <c r="I149" s="164"/>
      <c r="J149" s="162"/>
      <c r="K149"/>
      <c r="L149" s="31"/>
      <c r="M149" s="30"/>
      <c r="N149" s="94"/>
      <c r="O149" s="94"/>
      <c r="P149" s="94"/>
      <c r="Q149" s="94"/>
      <c r="R149" s="94"/>
      <c r="S149" s="94"/>
      <c r="T149" s="94"/>
      <c r="U149" s="94"/>
      <c r="V149" s="94"/>
      <c r="W149" s="94"/>
      <c r="X149" s="94"/>
      <c r="Y149" s="94"/>
      <c r="Z149" s="87"/>
      <c r="AA149" s="234"/>
      <c r="AB149" s="199"/>
      <c r="AC149"/>
      <c r="AD149" s="31"/>
      <c r="AE149" s="31"/>
      <c r="AF149" s="32"/>
      <c r="AG149" s="32"/>
      <c r="AH149" s="32"/>
      <c r="AI149" s="32"/>
      <c r="AJ149" s="32"/>
      <c r="AK149" s="32"/>
      <c r="AL149" s="32"/>
      <c r="AM149" s="32"/>
      <c r="AN149" s="32"/>
      <c r="AO149" s="32"/>
      <c r="AP149" s="32"/>
      <c r="AQ149" s="32"/>
      <c r="AR149" s="217" t="str">
        <f>IF(C149="","",SUM('Calculation backing sheet'!AE132:AP132))</f>
        <v/>
      </c>
      <c r="AS149" s="218" t="str">
        <f t="shared" ref="AS149:AS212" si="3">IF(AR149="","",AR149*_xlfn.XLOOKUP($G149,$E$224:$U$224,$E$227:$U$227,"Carbon factor error",0)/1000)</f>
        <v/>
      </c>
      <c r="AT149" s="87"/>
      <c r="AU149" s="235"/>
      <c r="AV149" s="199"/>
      <c r="AX149" s="39"/>
      <c r="AY149" s="39"/>
      <c r="AZ149" s="39"/>
      <c r="BA149" s="39"/>
      <c r="BB149" s="39"/>
      <c r="BC149" s="39"/>
      <c r="BD149" s="39"/>
      <c r="BE149" s="39"/>
      <c r="BF149" s="39"/>
      <c r="BG149" s="39"/>
      <c r="BH149" s="39"/>
      <c r="BI149" s="67"/>
      <c r="BJ149" s="67"/>
      <c r="BK149" s="67"/>
      <c r="BL149" s="67"/>
      <c r="BM149" s="67"/>
      <c r="BN149" s="67"/>
      <c r="BO149" s="67"/>
      <c r="BP149" s="67"/>
      <c r="BQ149" s="67"/>
      <c r="BR149" s="67"/>
      <c r="BS149" s="67"/>
      <c r="BT149" s="67"/>
      <c r="BU149" s="67"/>
      <c r="BV149" s="67"/>
      <c r="BW149" s="67"/>
      <c r="BX149" s="67"/>
      <c r="BY149" s="67"/>
      <c r="BZ149" s="67"/>
      <c r="CA149" s="67"/>
      <c r="CB149" s="67"/>
    </row>
    <row r="150" spans="1:80" ht="34.35" customHeight="1" outlineLevel="1">
      <c r="A150" s="67"/>
      <c r="C150" s="33"/>
      <c r="D150" s="158"/>
      <c r="E150" s="14"/>
      <c r="F150" s="14"/>
      <c r="G150" s="15"/>
      <c r="H150" s="163"/>
      <c r="I150" s="164"/>
      <c r="J150" s="162"/>
      <c r="K150"/>
      <c r="L150" s="31"/>
      <c r="M150" s="30"/>
      <c r="N150" s="32"/>
      <c r="O150" s="32"/>
      <c r="P150" s="32"/>
      <c r="Q150" s="32"/>
      <c r="R150" s="32"/>
      <c r="S150" s="32"/>
      <c r="T150" s="32"/>
      <c r="U150" s="32"/>
      <c r="V150" s="32"/>
      <c r="W150" s="32"/>
      <c r="X150" s="32"/>
      <c r="Y150" s="32"/>
      <c r="Z150" s="87"/>
      <c r="AA150" s="235"/>
      <c r="AB150" s="199"/>
      <c r="AC150"/>
      <c r="AD150" s="31"/>
      <c r="AE150" s="31"/>
      <c r="AF150" s="94"/>
      <c r="AG150" s="94"/>
      <c r="AH150" s="94"/>
      <c r="AI150" s="94"/>
      <c r="AJ150" s="94"/>
      <c r="AK150" s="94"/>
      <c r="AL150" s="94"/>
      <c r="AM150" s="94"/>
      <c r="AN150" s="94"/>
      <c r="AO150" s="94"/>
      <c r="AP150" s="94"/>
      <c r="AQ150" s="94"/>
      <c r="AR150" s="217" t="str">
        <f>IF(C150="","",SUM('Calculation backing sheet'!AE133:AP133))</f>
        <v/>
      </c>
      <c r="AS150" s="218" t="str">
        <f t="shared" si="3"/>
        <v/>
      </c>
      <c r="AT150" s="87"/>
      <c r="AU150" s="234"/>
      <c r="AV150" s="199"/>
      <c r="AX150" s="39"/>
      <c r="AY150" s="39"/>
      <c r="AZ150" s="39"/>
      <c r="BA150" s="39"/>
      <c r="BB150" s="39"/>
      <c r="BC150" s="39"/>
      <c r="BD150" s="39"/>
      <c r="BE150" s="39"/>
      <c r="BF150" s="39"/>
      <c r="BG150" s="39"/>
      <c r="BH150" s="39"/>
      <c r="BI150" s="67"/>
      <c r="BJ150" s="67"/>
      <c r="BK150" s="67"/>
      <c r="BL150" s="67"/>
      <c r="BM150" s="67"/>
      <c r="BN150" s="67"/>
      <c r="BO150" s="67"/>
      <c r="BP150" s="67"/>
      <c r="BQ150" s="67"/>
      <c r="BR150" s="67"/>
      <c r="BS150" s="67"/>
      <c r="BT150" s="67"/>
      <c r="BU150" s="67"/>
      <c r="BV150" s="67"/>
      <c r="BW150" s="67"/>
      <c r="BX150" s="67"/>
      <c r="BY150" s="67"/>
      <c r="BZ150" s="67"/>
      <c r="CA150" s="67"/>
      <c r="CB150" s="67"/>
    </row>
    <row r="151" spans="1:80" ht="34.35" customHeight="1" outlineLevel="1">
      <c r="A151" s="67"/>
      <c r="C151" s="33"/>
      <c r="D151" s="158"/>
      <c r="E151" s="14"/>
      <c r="F151" s="14"/>
      <c r="G151" s="15"/>
      <c r="H151" s="163"/>
      <c r="I151" s="164"/>
      <c r="J151" s="162"/>
      <c r="K151"/>
      <c r="L151" s="31"/>
      <c r="M151" s="30"/>
      <c r="N151" s="32"/>
      <c r="O151" s="32"/>
      <c r="P151" s="32"/>
      <c r="Q151" s="32"/>
      <c r="R151" s="32"/>
      <c r="S151" s="32"/>
      <c r="T151" s="32"/>
      <c r="U151" s="32"/>
      <c r="V151" s="32"/>
      <c r="W151" s="32"/>
      <c r="X151" s="32"/>
      <c r="Y151" s="32"/>
      <c r="Z151" s="87"/>
      <c r="AA151" s="235"/>
      <c r="AB151" s="199"/>
      <c r="AC151"/>
      <c r="AD151" s="31"/>
      <c r="AE151" s="31"/>
      <c r="AF151" s="32"/>
      <c r="AG151" s="32"/>
      <c r="AH151" s="32"/>
      <c r="AI151" s="32"/>
      <c r="AJ151" s="32"/>
      <c r="AK151" s="32"/>
      <c r="AL151" s="32"/>
      <c r="AM151" s="32"/>
      <c r="AN151" s="32"/>
      <c r="AO151" s="32"/>
      <c r="AP151" s="32"/>
      <c r="AQ151" s="32"/>
      <c r="AR151" s="217" t="str">
        <f>IF(C151="","",SUM('Calculation backing sheet'!AE134:AP134))</f>
        <v/>
      </c>
      <c r="AS151" s="218" t="str">
        <f t="shared" si="3"/>
        <v/>
      </c>
      <c r="AT151" s="87"/>
      <c r="AU151" s="235"/>
      <c r="AV151" s="199"/>
      <c r="AX151" s="39"/>
      <c r="AY151" s="39"/>
      <c r="AZ151" s="39"/>
      <c r="BA151" s="39"/>
      <c r="BB151" s="39"/>
      <c r="BC151" s="39"/>
      <c r="BD151" s="39"/>
      <c r="BE151" s="39"/>
      <c r="BF151" s="39"/>
      <c r="BG151" s="39"/>
      <c r="BH151" s="39"/>
      <c r="BI151" s="67"/>
      <c r="BJ151" s="67"/>
      <c r="BK151" s="67"/>
      <c r="BL151" s="67"/>
      <c r="BM151" s="67"/>
      <c r="BN151" s="67"/>
      <c r="BO151" s="67"/>
      <c r="BP151" s="67"/>
      <c r="BQ151" s="67"/>
      <c r="BR151" s="67"/>
      <c r="BS151" s="67"/>
      <c r="BT151" s="67"/>
      <c r="BU151" s="67"/>
      <c r="BV151" s="67"/>
      <c r="BW151" s="67"/>
      <c r="BX151" s="67"/>
      <c r="BY151" s="67"/>
      <c r="BZ151" s="67"/>
      <c r="CA151" s="67"/>
      <c r="CB151" s="67"/>
    </row>
    <row r="152" spans="1:80" ht="34.35" customHeight="1" outlineLevel="1">
      <c r="A152" s="67"/>
      <c r="C152" s="33"/>
      <c r="D152" s="158"/>
      <c r="E152" s="14"/>
      <c r="F152" s="14"/>
      <c r="G152" s="15"/>
      <c r="H152" s="163"/>
      <c r="I152" s="164"/>
      <c r="J152" s="162"/>
      <c r="K152"/>
      <c r="L152" s="31"/>
      <c r="M152" s="30"/>
      <c r="N152" s="94"/>
      <c r="O152" s="94"/>
      <c r="P152" s="94"/>
      <c r="Q152" s="94"/>
      <c r="R152" s="94"/>
      <c r="S152" s="94"/>
      <c r="T152" s="94"/>
      <c r="U152" s="94"/>
      <c r="V152" s="94"/>
      <c r="W152" s="94"/>
      <c r="X152" s="94"/>
      <c r="Y152" s="94"/>
      <c r="Z152" s="87"/>
      <c r="AA152" s="234"/>
      <c r="AB152" s="199"/>
      <c r="AC152"/>
      <c r="AD152" s="31"/>
      <c r="AE152" s="31"/>
      <c r="AF152" s="94"/>
      <c r="AG152" s="94"/>
      <c r="AH152" s="94"/>
      <c r="AI152" s="94"/>
      <c r="AJ152" s="94"/>
      <c r="AK152" s="94"/>
      <c r="AL152" s="94"/>
      <c r="AM152" s="94"/>
      <c r="AN152" s="94"/>
      <c r="AO152" s="94"/>
      <c r="AP152" s="94"/>
      <c r="AQ152" s="94"/>
      <c r="AR152" s="217" t="str">
        <f>IF(C152="","",SUM('Calculation backing sheet'!AE135:AP135))</f>
        <v/>
      </c>
      <c r="AS152" s="218" t="str">
        <f t="shared" si="3"/>
        <v/>
      </c>
      <c r="AT152" s="87"/>
      <c r="AU152" s="234"/>
      <c r="AV152" s="199"/>
      <c r="AX152" s="39"/>
      <c r="AY152" s="39"/>
      <c r="AZ152" s="39"/>
      <c r="BA152" s="39"/>
      <c r="BB152" s="39"/>
      <c r="BC152" s="39"/>
      <c r="BD152" s="39"/>
      <c r="BE152" s="39"/>
      <c r="BF152" s="39"/>
      <c r="BG152" s="39"/>
      <c r="BH152" s="39"/>
      <c r="BI152" s="67"/>
      <c r="BJ152" s="67"/>
      <c r="BK152" s="67"/>
      <c r="BL152" s="67"/>
      <c r="BM152" s="67"/>
      <c r="BN152" s="67"/>
      <c r="BO152" s="67"/>
      <c r="BP152" s="67"/>
      <c r="BQ152" s="67"/>
      <c r="BR152" s="67"/>
      <c r="BS152" s="67"/>
      <c r="BT152" s="67"/>
      <c r="BU152" s="67"/>
      <c r="BV152" s="67"/>
      <c r="BW152" s="67"/>
      <c r="BX152" s="67"/>
      <c r="BY152" s="67"/>
      <c r="BZ152" s="67"/>
      <c r="CA152" s="67"/>
      <c r="CB152" s="67"/>
    </row>
    <row r="153" spans="1:80" ht="34.35" customHeight="1" outlineLevel="1">
      <c r="A153" s="67"/>
      <c r="C153" s="33"/>
      <c r="D153" s="158"/>
      <c r="E153" s="14"/>
      <c r="F153" s="14"/>
      <c r="G153" s="15"/>
      <c r="H153" s="163"/>
      <c r="I153" s="164"/>
      <c r="J153" s="162"/>
      <c r="K153"/>
      <c r="L153" s="31"/>
      <c r="M153" s="30"/>
      <c r="N153" s="32"/>
      <c r="O153" s="32"/>
      <c r="P153" s="32"/>
      <c r="Q153" s="32"/>
      <c r="R153" s="32"/>
      <c r="S153" s="32"/>
      <c r="T153" s="32"/>
      <c r="U153" s="32"/>
      <c r="V153" s="32"/>
      <c r="W153" s="32"/>
      <c r="X153" s="32"/>
      <c r="Y153" s="32"/>
      <c r="Z153" s="87"/>
      <c r="AA153" s="235"/>
      <c r="AB153" s="199"/>
      <c r="AC153"/>
      <c r="AD153" s="31"/>
      <c r="AE153" s="31"/>
      <c r="AF153" s="32"/>
      <c r="AG153" s="32"/>
      <c r="AH153" s="32"/>
      <c r="AI153" s="32"/>
      <c r="AJ153" s="32"/>
      <c r="AK153" s="32"/>
      <c r="AL153" s="32"/>
      <c r="AM153" s="32"/>
      <c r="AN153" s="32"/>
      <c r="AO153" s="32"/>
      <c r="AP153" s="32"/>
      <c r="AQ153" s="32"/>
      <c r="AR153" s="217" t="str">
        <f>IF(C153="","",SUM('Calculation backing sheet'!AE136:AP136))</f>
        <v/>
      </c>
      <c r="AS153" s="218" t="str">
        <f t="shared" si="3"/>
        <v/>
      </c>
      <c r="AT153" s="87"/>
      <c r="AU153" s="235"/>
      <c r="AV153" s="199"/>
      <c r="AX153" s="39"/>
      <c r="AY153" s="39"/>
      <c r="AZ153" s="39"/>
      <c r="BA153" s="39"/>
      <c r="BB153" s="39"/>
      <c r="BC153" s="39"/>
      <c r="BD153" s="39"/>
      <c r="BE153" s="39"/>
      <c r="BF153" s="39"/>
      <c r="BG153" s="39"/>
      <c r="BH153" s="39"/>
      <c r="BI153" s="67"/>
      <c r="BJ153" s="67"/>
      <c r="BK153" s="67"/>
      <c r="BL153" s="67"/>
      <c r="BM153" s="67"/>
      <c r="BN153" s="67"/>
      <c r="BO153" s="67"/>
      <c r="BP153" s="67"/>
      <c r="BQ153" s="67"/>
      <c r="BR153" s="67"/>
      <c r="BS153" s="67"/>
      <c r="BT153" s="67"/>
      <c r="BU153" s="67"/>
      <c r="BV153" s="67"/>
      <c r="BW153" s="67"/>
      <c r="BX153" s="67"/>
      <c r="BY153" s="67"/>
      <c r="BZ153" s="67"/>
      <c r="CA153" s="67"/>
      <c r="CB153" s="67"/>
    </row>
    <row r="154" spans="1:80" ht="34.35" customHeight="1" outlineLevel="1">
      <c r="A154" s="67"/>
      <c r="C154" s="33"/>
      <c r="D154" s="158"/>
      <c r="E154" s="14"/>
      <c r="F154" s="14"/>
      <c r="G154" s="15"/>
      <c r="H154" s="163"/>
      <c r="I154" s="164"/>
      <c r="J154" s="162"/>
      <c r="K154"/>
      <c r="L154" s="31"/>
      <c r="M154" s="30"/>
      <c r="N154" s="32"/>
      <c r="O154" s="32"/>
      <c r="P154" s="32"/>
      <c r="Q154" s="32"/>
      <c r="R154" s="32"/>
      <c r="S154" s="32"/>
      <c r="T154" s="32"/>
      <c r="U154" s="32"/>
      <c r="V154" s="32"/>
      <c r="W154" s="32"/>
      <c r="X154" s="32"/>
      <c r="Y154" s="32"/>
      <c r="Z154" s="87"/>
      <c r="AA154" s="235"/>
      <c r="AB154" s="199"/>
      <c r="AC154"/>
      <c r="AD154" s="31"/>
      <c r="AE154" s="31"/>
      <c r="AF154" s="94"/>
      <c r="AG154" s="94"/>
      <c r="AH154" s="94"/>
      <c r="AI154" s="94"/>
      <c r="AJ154" s="94"/>
      <c r="AK154" s="94"/>
      <c r="AL154" s="94"/>
      <c r="AM154" s="94"/>
      <c r="AN154" s="94"/>
      <c r="AO154" s="94"/>
      <c r="AP154" s="94"/>
      <c r="AQ154" s="94"/>
      <c r="AR154" s="217" t="str">
        <f>IF(C154="","",SUM('Calculation backing sheet'!AE137:AP137))</f>
        <v/>
      </c>
      <c r="AS154" s="218" t="str">
        <f t="shared" si="3"/>
        <v/>
      </c>
      <c r="AT154" s="87"/>
      <c r="AU154" s="234"/>
      <c r="AV154" s="199"/>
      <c r="AX154" s="39"/>
      <c r="AY154" s="39"/>
      <c r="AZ154" s="39"/>
      <c r="BA154" s="39"/>
      <c r="BB154" s="39"/>
      <c r="BC154" s="39"/>
      <c r="BD154" s="39"/>
      <c r="BE154" s="39"/>
      <c r="BF154" s="39"/>
      <c r="BG154" s="39"/>
      <c r="BH154" s="39"/>
      <c r="BI154" s="67"/>
      <c r="BJ154" s="67"/>
      <c r="BK154" s="67"/>
      <c r="BL154" s="67"/>
      <c r="BM154" s="67"/>
      <c r="BN154" s="67"/>
      <c r="BO154" s="67"/>
      <c r="BP154" s="67"/>
      <c r="BQ154" s="67"/>
      <c r="BR154" s="67"/>
      <c r="BS154" s="67"/>
      <c r="BT154" s="67"/>
      <c r="BU154" s="67"/>
      <c r="BV154" s="67"/>
      <c r="BW154" s="67"/>
      <c r="BX154" s="67"/>
      <c r="BY154" s="67"/>
      <c r="BZ154" s="67"/>
      <c r="CA154" s="67"/>
      <c r="CB154" s="67"/>
    </row>
    <row r="155" spans="1:80" ht="34.35" customHeight="1" outlineLevel="1">
      <c r="A155" s="67"/>
      <c r="C155" s="33"/>
      <c r="D155" s="158"/>
      <c r="E155" s="14"/>
      <c r="F155" s="14"/>
      <c r="G155" s="15"/>
      <c r="H155" s="163"/>
      <c r="I155" s="164"/>
      <c r="J155" s="162"/>
      <c r="K155"/>
      <c r="L155" s="31"/>
      <c r="M155" s="30"/>
      <c r="N155" s="94"/>
      <c r="O155" s="94"/>
      <c r="P155" s="94"/>
      <c r="Q155" s="94"/>
      <c r="R155" s="94"/>
      <c r="S155" s="94"/>
      <c r="T155" s="94"/>
      <c r="U155" s="94"/>
      <c r="V155" s="94"/>
      <c r="W155" s="94"/>
      <c r="X155" s="94"/>
      <c r="Y155" s="94"/>
      <c r="Z155" s="87"/>
      <c r="AA155" s="234"/>
      <c r="AB155" s="199"/>
      <c r="AC155"/>
      <c r="AD155" s="31"/>
      <c r="AE155" s="31"/>
      <c r="AF155" s="32"/>
      <c r="AG155" s="32"/>
      <c r="AH155" s="32"/>
      <c r="AI155" s="32"/>
      <c r="AJ155" s="32"/>
      <c r="AK155" s="32"/>
      <c r="AL155" s="32"/>
      <c r="AM155" s="32"/>
      <c r="AN155" s="32"/>
      <c r="AO155" s="32"/>
      <c r="AP155" s="32"/>
      <c r="AQ155" s="32"/>
      <c r="AR155" s="217" t="str">
        <f>IF(C155="","",SUM('Calculation backing sheet'!AE138:AP138))</f>
        <v/>
      </c>
      <c r="AS155" s="218" t="str">
        <f t="shared" si="3"/>
        <v/>
      </c>
      <c r="AT155" s="87"/>
      <c r="AU155" s="235"/>
      <c r="AV155" s="199"/>
      <c r="AX155" s="39"/>
      <c r="AY155" s="39"/>
      <c r="AZ155" s="39"/>
      <c r="BA155" s="39"/>
      <c r="BB155" s="39"/>
      <c r="BC155" s="39"/>
      <c r="BD155" s="39"/>
      <c r="BE155" s="39"/>
      <c r="BF155" s="39"/>
      <c r="BG155" s="39"/>
      <c r="BH155" s="39"/>
      <c r="BI155" s="67"/>
      <c r="BJ155" s="67"/>
      <c r="BK155" s="67"/>
      <c r="BL155" s="67"/>
      <c r="BM155" s="67"/>
      <c r="BN155" s="67"/>
      <c r="BO155" s="67"/>
      <c r="BP155" s="67"/>
      <c r="BQ155" s="67"/>
      <c r="BR155" s="67"/>
      <c r="BS155" s="67"/>
      <c r="BT155" s="67"/>
      <c r="BU155" s="67"/>
      <c r="BV155" s="67"/>
      <c r="BW155" s="67"/>
      <c r="BX155" s="67"/>
      <c r="BY155" s="67"/>
      <c r="BZ155" s="67"/>
      <c r="CA155" s="67"/>
      <c r="CB155" s="67"/>
    </row>
    <row r="156" spans="1:80" ht="34.35" customHeight="1" outlineLevel="1">
      <c r="A156" s="67"/>
      <c r="C156" s="33"/>
      <c r="D156" s="158"/>
      <c r="E156" s="14"/>
      <c r="F156" s="14"/>
      <c r="G156" s="15"/>
      <c r="H156" s="163"/>
      <c r="I156" s="164"/>
      <c r="J156" s="162"/>
      <c r="K156"/>
      <c r="L156" s="31"/>
      <c r="M156" s="30"/>
      <c r="N156" s="32"/>
      <c r="O156" s="32"/>
      <c r="P156" s="32"/>
      <c r="Q156" s="32"/>
      <c r="R156" s="32"/>
      <c r="S156" s="32"/>
      <c r="T156" s="32"/>
      <c r="U156" s="32"/>
      <c r="V156" s="32"/>
      <c r="W156" s="32"/>
      <c r="X156" s="32"/>
      <c r="Y156" s="32"/>
      <c r="Z156" s="87"/>
      <c r="AA156" s="235"/>
      <c r="AB156" s="199"/>
      <c r="AC156"/>
      <c r="AD156" s="31"/>
      <c r="AE156" s="31"/>
      <c r="AF156" s="94"/>
      <c r="AG156" s="94"/>
      <c r="AH156" s="94"/>
      <c r="AI156" s="94"/>
      <c r="AJ156" s="94"/>
      <c r="AK156" s="94"/>
      <c r="AL156" s="94"/>
      <c r="AM156" s="94"/>
      <c r="AN156" s="94"/>
      <c r="AO156" s="94"/>
      <c r="AP156" s="94"/>
      <c r="AQ156" s="94"/>
      <c r="AR156" s="217" t="str">
        <f>IF(C156="","",SUM('Calculation backing sheet'!AE139:AP139))</f>
        <v/>
      </c>
      <c r="AS156" s="218" t="str">
        <f t="shared" si="3"/>
        <v/>
      </c>
      <c r="AT156" s="87"/>
      <c r="AU156" s="234"/>
      <c r="AV156" s="199"/>
      <c r="AX156" s="39"/>
      <c r="AY156" s="39"/>
      <c r="AZ156" s="39"/>
      <c r="BA156" s="39"/>
      <c r="BB156" s="39"/>
      <c r="BC156" s="39"/>
      <c r="BD156" s="39"/>
      <c r="BE156" s="39"/>
      <c r="BF156" s="39"/>
      <c r="BG156" s="39"/>
      <c r="BH156" s="39"/>
      <c r="BI156" s="67"/>
      <c r="BJ156" s="67"/>
      <c r="BK156" s="67"/>
      <c r="BL156" s="67"/>
      <c r="BM156" s="67"/>
      <c r="BN156" s="67"/>
      <c r="BO156" s="67"/>
      <c r="BP156" s="67"/>
      <c r="BQ156" s="67"/>
      <c r="BR156" s="67"/>
      <c r="BS156" s="67"/>
      <c r="BT156" s="67"/>
      <c r="BU156" s="67"/>
      <c r="BV156" s="67"/>
      <c r="BW156" s="67"/>
      <c r="BX156" s="67"/>
      <c r="BY156" s="67"/>
      <c r="BZ156" s="67"/>
      <c r="CA156" s="67"/>
      <c r="CB156" s="67"/>
    </row>
    <row r="157" spans="1:80" ht="34.35" customHeight="1" outlineLevel="1">
      <c r="A157" s="67"/>
      <c r="C157" s="33"/>
      <c r="D157" s="158"/>
      <c r="E157" s="14"/>
      <c r="F157" s="14"/>
      <c r="G157" s="15"/>
      <c r="H157" s="163"/>
      <c r="I157" s="164"/>
      <c r="J157" s="162"/>
      <c r="K157"/>
      <c r="L157" s="31"/>
      <c r="M157" s="30"/>
      <c r="N157" s="32"/>
      <c r="O157" s="32"/>
      <c r="P157" s="32"/>
      <c r="Q157" s="32"/>
      <c r="R157" s="32"/>
      <c r="S157" s="32"/>
      <c r="T157" s="32"/>
      <c r="U157" s="32"/>
      <c r="V157" s="32"/>
      <c r="W157" s="32"/>
      <c r="X157" s="32"/>
      <c r="Y157" s="32"/>
      <c r="Z157" s="87"/>
      <c r="AA157" s="235"/>
      <c r="AB157" s="199"/>
      <c r="AC157"/>
      <c r="AD157" s="31"/>
      <c r="AE157" s="31"/>
      <c r="AF157" s="32"/>
      <c r="AG157" s="32"/>
      <c r="AH157" s="32"/>
      <c r="AI157" s="32"/>
      <c r="AJ157" s="32"/>
      <c r="AK157" s="32"/>
      <c r="AL157" s="32"/>
      <c r="AM157" s="32"/>
      <c r="AN157" s="32"/>
      <c r="AO157" s="32"/>
      <c r="AP157" s="32"/>
      <c r="AQ157" s="32"/>
      <c r="AR157" s="217" t="str">
        <f>IF(C157="","",SUM('Calculation backing sheet'!AE140:AP140))</f>
        <v/>
      </c>
      <c r="AS157" s="218" t="str">
        <f t="shared" si="3"/>
        <v/>
      </c>
      <c r="AT157" s="87"/>
      <c r="AU157" s="235"/>
      <c r="AV157" s="199"/>
      <c r="AX157" s="39"/>
      <c r="AY157" s="39"/>
      <c r="AZ157" s="39"/>
      <c r="BA157" s="39"/>
      <c r="BB157" s="39"/>
      <c r="BC157" s="39"/>
      <c r="BD157" s="39"/>
      <c r="BE157" s="39"/>
      <c r="BF157" s="39"/>
      <c r="BG157" s="39"/>
      <c r="BH157" s="39"/>
      <c r="BI157" s="67"/>
      <c r="BJ157" s="67"/>
      <c r="BK157" s="67"/>
      <c r="BL157" s="67"/>
      <c r="BM157" s="67"/>
      <c r="BN157" s="67"/>
      <c r="BO157" s="67"/>
      <c r="BP157" s="67"/>
      <c r="BQ157" s="67"/>
      <c r="BR157" s="67"/>
      <c r="BS157" s="67"/>
      <c r="BT157" s="67"/>
      <c r="BU157" s="67"/>
      <c r="BV157" s="67"/>
      <c r="BW157" s="67"/>
      <c r="BX157" s="67"/>
      <c r="BY157" s="67"/>
      <c r="BZ157" s="67"/>
      <c r="CA157" s="67"/>
      <c r="CB157" s="67"/>
    </row>
    <row r="158" spans="1:80" ht="34.35" customHeight="1" outlineLevel="1">
      <c r="A158" s="67"/>
      <c r="C158" s="33"/>
      <c r="D158" s="158"/>
      <c r="E158" s="14"/>
      <c r="F158" s="14"/>
      <c r="G158" s="15"/>
      <c r="H158" s="163"/>
      <c r="I158" s="164"/>
      <c r="J158" s="162"/>
      <c r="K158"/>
      <c r="L158" s="31"/>
      <c r="M158" s="30"/>
      <c r="N158" s="94"/>
      <c r="O158" s="94"/>
      <c r="P158" s="94"/>
      <c r="Q158" s="94"/>
      <c r="R158" s="94"/>
      <c r="S158" s="94"/>
      <c r="T158" s="94"/>
      <c r="U158" s="94"/>
      <c r="V158" s="94"/>
      <c r="W158" s="94"/>
      <c r="X158" s="94"/>
      <c r="Y158" s="94"/>
      <c r="Z158" s="87"/>
      <c r="AA158" s="234"/>
      <c r="AB158" s="199"/>
      <c r="AC158"/>
      <c r="AD158" s="31"/>
      <c r="AE158" s="31"/>
      <c r="AF158" s="94"/>
      <c r="AG158" s="94"/>
      <c r="AH158" s="94"/>
      <c r="AI158" s="94"/>
      <c r="AJ158" s="94"/>
      <c r="AK158" s="94"/>
      <c r="AL158" s="94"/>
      <c r="AM158" s="94"/>
      <c r="AN158" s="94"/>
      <c r="AO158" s="94"/>
      <c r="AP158" s="94"/>
      <c r="AQ158" s="94"/>
      <c r="AR158" s="217" t="str">
        <f>IF(C158="","",SUM('Calculation backing sheet'!AE141:AP141))</f>
        <v/>
      </c>
      <c r="AS158" s="218" t="str">
        <f t="shared" si="3"/>
        <v/>
      </c>
      <c r="AT158" s="87"/>
      <c r="AU158" s="234"/>
      <c r="AV158" s="199"/>
      <c r="AX158" s="39"/>
      <c r="AY158" s="39"/>
      <c r="AZ158" s="39"/>
      <c r="BA158" s="39"/>
      <c r="BB158" s="39"/>
      <c r="BC158" s="39"/>
      <c r="BD158" s="39"/>
      <c r="BE158" s="39"/>
      <c r="BF158" s="39"/>
      <c r="BG158" s="39"/>
      <c r="BH158" s="39"/>
      <c r="BI158" s="67"/>
      <c r="BJ158" s="67"/>
      <c r="BK158" s="67"/>
      <c r="BL158" s="67"/>
      <c r="BM158" s="67"/>
      <c r="BN158" s="67"/>
      <c r="BO158" s="67"/>
      <c r="BP158" s="67"/>
      <c r="BQ158" s="67"/>
      <c r="BR158" s="67"/>
      <c r="BS158" s="67"/>
      <c r="BT158" s="67"/>
      <c r="BU158" s="67"/>
      <c r="BV158" s="67"/>
      <c r="BW158" s="67"/>
      <c r="BX158" s="67"/>
      <c r="BY158" s="67"/>
      <c r="BZ158" s="67"/>
      <c r="CA158" s="67"/>
      <c r="CB158" s="67"/>
    </row>
    <row r="159" spans="1:80" ht="34.35" customHeight="1" outlineLevel="1">
      <c r="A159" s="67"/>
      <c r="C159" s="33"/>
      <c r="D159" s="158"/>
      <c r="E159" s="14"/>
      <c r="F159" s="14"/>
      <c r="G159" s="15"/>
      <c r="H159" s="163"/>
      <c r="I159" s="164"/>
      <c r="J159" s="162"/>
      <c r="K159"/>
      <c r="L159" s="31"/>
      <c r="M159" s="30"/>
      <c r="N159" s="32"/>
      <c r="O159" s="32"/>
      <c r="P159" s="32"/>
      <c r="Q159" s="32"/>
      <c r="R159" s="32"/>
      <c r="S159" s="32"/>
      <c r="T159" s="32"/>
      <c r="U159" s="32"/>
      <c r="V159" s="32"/>
      <c r="W159" s="32"/>
      <c r="X159" s="32"/>
      <c r="Y159" s="32"/>
      <c r="Z159" s="87"/>
      <c r="AA159" s="235"/>
      <c r="AB159" s="199"/>
      <c r="AC159"/>
      <c r="AD159" s="31"/>
      <c r="AE159" s="31"/>
      <c r="AF159" s="32"/>
      <c r="AG159" s="32"/>
      <c r="AH159" s="32"/>
      <c r="AI159" s="32"/>
      <c r="AJ159" s="32"/>
      <c r="AK159" s="32"/>
      <c r="AL159" s="32"/>
      <c r="AM159" s="32"/>
      <c r="AN159" s="32"/>
      <c r="AO159" s="32"/>
      <c r="AP159" s="32"/>
      <c r="AQ159" s="32"/>
      <c r="AR159" s="217" t="str">
        <f>IF(C159="","",SUM('Calculation backing sheet'!AE142:AP142))</f>
        <v/>
      </c>
      <c r="AS159" s="218" t="str">
        <f t="shared" si="3"/>
        <v/>
      </c>
      <c r="AT159" s="87"/>
      <c r="AU159" s="235"/>
      <c r="AV159" s="199"/>
      <c r="AX159" s="39"/>
      <c r="AY159" s="39"/>
      <c r="AZ159" s="39"/>
      <c r="BA159" s="39"/>
      <c r="BB159" s="39"/>
      <c r="BC159" s="39"/>
      <c r="BD159" s="39"/>
      <c r="BE159" s="39"/>
      <c r="BF159" s="39"/>
      <c r="BG159" s="39"/>
      <c r="BH159" s="39"/>
      <c r="BI159" s="67"/>
      <c r="BJ159" s="67"/>
      <c r="BK159" s="67"/>
      <c r="BL159" s="67"/>
      <c r="BM159" s="67"/>
      <c r="BN159" s="67"/>
      <c r="BO159" s="67"/>
      <c r="BP159" s="67"/>
      <c r="BQ159" s="67"/>
      <c r="BR159" s="67"/>
      <c r="BS159" s="67"/>
      <c r="BT159" s="67"/>
      <c r="BU159" s="67"/>
      <c r="BV159" s="67"/>
      <c r="BW159" s="67"/>
      <c r="BX159" s="67"/>
      <c r="BY159" s="67"/>
      <c r="BZ159" s="67"/>
      <c r="CA159" s="67"/>
      <c r="CB159" s="67"/>
    </row>
    <row r="160" spans="1:80" ht="34.35" customHeight="1" outlineLevel="1">
      <c r="A160" s="67"/>
      <c r="C160" s="33"/>
      <c r="D160" s="158"/>
      <c r="E160" s="14"/>
      <c r="F160" s="14"/>
      <c r="G160" s="15"/>
      <c r="H160" s="163"/>
      <c r="I160" s="164"/>
      <c r="J160" s="162"/>
      <c r="K160"/>
      <c r="L160" s="31"/>
      <c r="M160" s="30"/>
      <c r="N160" s="32"/>
      <c r="O160" s="32"/>
      <c r="P160" s="32"/>
      <c r="Q160" s="32"/>
      <c r="R160" s="32"/>
      <c r="S160" s="32"/>
      <c r="T160" s="32"/>
      <c r="U160" s="32"/>
      <c r="V160" s="32"/>
      <c r="W160" s="32"/>
      <c r="X160" s="32"/>
      <c r="Y160" s="32"/>
      <c r="Z160" s="87"/>
      <c r="AA160" s="235"/>
      <c r="AB160" s="199"/>
      <c r="AC160"/>
      <c r="AD160" s="31"/>
      <c r="AE160" s="31"/>
      <c r="AF160" s="94"/>
      <c r="AG160" s="94"/>
      <c r="AH160" s="94"/>
      <c r="AI160" s="94"/>
      <c r="AJ160" s="94"/>
      <c r="AK160" s="94"/>
      <c r="AL160" s="94"/>
      <c r="AM160" s="94"/>
      <c r="AN160" s="94"/>
      <c r="AO160" s="94"/>
      <c r="AP160" s="94"/>
      <c r="AQ160" s="94"/>
      <c r="AR160" s="217" t="str">
        <f>IF(C160="","",SUM('Calculation backing sheet'!AE143:AP143))</f>
        <v/>
      </c>
      <c r="AS160" s="218" t="str">
        <f t="shared" si="3"/>
        <v/>
      </c>
      <c r="AT160" s="87"/>
      <c r="AU160" s="234"/>
      <c r="AV160" s="199"/>
      <c r="AX160" s="39"/>
      <c r="AY160" s="39"/>
      <c r="AZ160" s="39"/>
      <c r="BA160" s="39"/>
      <c r="BB160" s="39"/>
      <c r="BC160" s="39"/>
      <c r="BD160" s="39"/>
      <c r="BE160" s="39"/>
      <c r="BF160" s="39"/>
      <c r="BG160" s="39"/>
      <c r="BH160" s="39"/>
      <c r="BI160" s="67"/>
      <c r="BJ160" s="67"/>
      <c r="BK160" s="67"/>
      <c r="BL160" s="67"/>
      <c r="BM160" s="67"/>
      <c r="BN160" s="67"/>
      <c r="BO160" s="67"/>
      <c r="BP160" s="67"/>
      <c r="BQ160" s="67"/>
      <c r="BR160" s="67"/>
      <c r="BS160" s="67"/>
      <c r="BT160" s="67"/>
      <c r="BU160" s="67"/>
      <c r="BV160" s="67"/>
      <c r="BW160" s="67"/>
      <c r="BX160" s="67"/>
      <c r="BY160" s="67"/>
      <c r="BZ160" s="67"/>
      <c r="CA160" s="67"/>
      <c r="CB160" s="67"/>
    </row>
    <row r="161" spans="1:80" ht="34.35" customHeight="1" outlineLevel="1">
      <c r="A161" s="67"/>
      <c r="C161" s="33"/>
      <c r="D161" s="158"/>
      <c r="E161" s="14"/>
      <c r="F161" s="14"/>
      <c r="G161" s="15"/>
      <c r="H161" s="163"/>
      <c r="I161" s="164"/>
      <c r="J161" s="162"/>
      <c r="K161"/>
      <c r="L161" s="31"/>
      <c r="M161" s="30"/>
      <c r="N161" s="94"/>
      <c r="O161" s="94"/>
      <c r="P161" s="94"/>
      <c r="Q161" s="94"/>
      <c r="R161" s="94"/>
      <c r="S161" s="94"/>
      <c r="T161" s="94"/>
      <c r="U161" s="94"/>
      <c r="V161" s="94"/>
      <c r="W161" s="94"/>
      <c r="X161" s="94"/>
      <c r="Y161" s="94"/>
      <c r="Z161" s="87"/>
      <c r="AA161" s="234"/>
      <c r="AB161" s="199"/>
      <c r="AC161"/>
      <c r="AD161" s="31"/>
      <c r="AE161" s="31"/>
      <c r="AF161" s="32"/>
      <c r="AG161" s="32"/>
      <c r="AH161" s="32"/>
      <c r="AI161" s="32"/>
      <c r="AJ161" s="32"/>
      <c r="AK161" s="32"/>
      <c r="AL161" s="32"/>
      <c r="AM161" s="32"/>
      <c r="AN161" s="32"/>
      <c r="AO161" s="32"/>
      <c r="AP161" s="32"/>
      <c r="AQ161" s="32"/>
      <c r="AR161" s="217" t="str">
        <f>IF(C161="","",SUM('Calculation backing sheet'!AE144:AP144))</f>
        <v/>
      </c>
      <c r="AS161" s="218" t="str">
        <f t="shared" si="3"/>
        <v/>
      </c>
      <c r="AT161" s="87"/>
      <c r="AU161" s="235"/>
      <c r="AV161" s="199"/>
      <c r="AX161" s="39"/>
      <c r="AY161" s="39"/>
      <c r="AZ161" s="39"/>
      <c r="BA161" s="39"/>
      <c r="BB161" s="39"/>
      <c r="BC161" s="39"/>
      <c r="BD161" s="39"/>
      <c r="BE161" s="39"/>
      <c r="BF161" s="39"/>
      <c r="BG161" s="39"/>
      <c r="BH161" s="39"/>
      <c r="BI161" s="67"/>
      <c r="BJ161" s="67"/>
      <c r="BK161" s="67"/>
      <c r="BL161" s="67"/>
      <c r="BM161" s="67"/>
      <c r="BN161" s="67"/>
      <c r="BO161" s="67"/>
      <c r="BP161" s="67"/>
      <c r="BQ161" s="67"/>
      <c r="BR161" s="67"/>
      <c r="BS161" s="67"/>
      <c r="BT161" s="67"/>
      <c r="BU161" s="67"/>
      <c r="BV161" s="67"/>
      <c r="BW161" s="67"/>
      <c r="BX161" s="67"/>
      <c r="BY161" s="67"/>
      <c r="BZ161" s="67"/>
      <c r="CA161" s="67"/>
      <c r="CB161" s="67"/>
    </row>
    <row r="162" spans="1:80" ht="34.35" customHeight="1" outlineLevel="1">
      <c r="A162" s="67"/>
      <c r="C162" s="33"/>
      <c r="D162" s="158"/>
      <c r="E162" s="14"/>
      <c r="F162" s="14"/>
      <c r="G162" s="15"/>
      <c r="H162" s="163"/>
      <c r="I162" s="164"/>
      <c r="J162" s="162"/>
      <c r="K162"/>
      <c r="L162" s="31"/>
      <c r="M162" s="30"/>
      <c r="N162" s="32"/>
      <c r="O162" s="32"/>
      <c r="P162" s="32"/>
      <c r="Q162" s="32"/>
      <c r="R162" s="32"/>
      <c r="S162" s="32"/>
      <c r="T162" s="32"/>
      <c r="U162" s="32"/>
      <c r="V162" s="32"/>
      <c r="W162" s="32"/>
      <c r="X162" s="32"/>
      <c r="Y162" s="32"/>
      <c r="Z162" s="87"/>
      <c r="AA162" s="235"/>
      <c r="AB162" s="199"/>
      <c r="AC162"/>
      <c r="AD162" s="31"/>
      <c r="AE162" s="31"/>
      <c r="AF162" s="94"/>
      <c r="AG162" s="94"/>
      <c r="AH162" s="94"/>
      <c r="AI162" s="94"/>
      <c r="AJ162" s="94"/>
      <c r="AK162" s="94"/>
      <c r="AL162" s="94"/>
      <c r="AM162" s="94"/>
      <c r="AN162" s="94"/>
      <c r="AO162" s="94"/>
      <c r="AP162" s="94"/>
      <c r="AQ162" s="94"/>
      <c r="AR162" s="217" t="str">
        <f>IF(C162="","",SUM('Calculation backing sheet'!AE145:AP145))</f>
        <v/>
      </c>
      <c r="AS162" s="218" t="str">
        <f t="shared" si="3"/>
        <v/>
      </c>
      <c r="AT162" s="87"/>
      <c r="AU162" s="234"/>
      <c r="AV162" s="199"/>
      <c r="AX162" s="39"/>
      <c r="AY162" s="39"/>
      <c r="AZ162" s="39"/>
      <c r="BA162" s="39"/>
      <c r="BB162" s="39"/>
      <c r="BC162" s="39"/>
      <c r="BD162" s="39"/>
      <c r="BE162" s="39"/>
      <c r="BF162" s="39"/>
      <c r="BG162" s="39"/>
      <c r="BH162" s="39"/>
      <c r="BI162" s="67"/>
      <c r="BJ162" s="67"/>
      <c r="BK162" s="67"/>
      <c r="BL162" s="67"/>
      <c r="BM162" s="67"/>
      <c r="BN162" s="67"/>
      <c r="BO162" s="67"/>
      <c r="BP162" s="67"/>
      <c r="BQ162" s="67"/>
      <c r="BR162" s="67"/>
      <c r="BS162" s="67"/>
      <c r="BT162" s="67"/>
      <c r="BU162" s="67"/>
      <c r="BV162" s="67"/>
      <c r="BW162" s="67"/>
      <c r="BX162" s="67"/>
      <c r="BY162" s="67"/>
      <c r="BZ162" s="67"/>
      <c r="CA162" s="67"/>
      <c r="CB162" s="67"/>
    </row>
    <row r="163" spans="1:80" ht="34.35" customHeight="1" outlineLevel="1">
      <c r="A163" s="67"/>
      <c r="C163" s="33"/>
      <c r="D163" s="158"/>
      <c r="E163" s="14"/>
      <c r="F163" s="14"/>
      <c r="G163" s="15"/>
      <c r="H163" s="163"/>
      <c r="I163" s="164"/>
      <c r="J163" s="162"/>
      <c r="K163"/>
      <c r="L163" s="31"/>
      <c r="M163" s="30"/>
      <c r="N163" s="32"/>
      <c r="O163" s="32"/>
      <c r="P163" s="32"/>
      <c r="Q163" s="32"/>
      <c r="R163" s="32"/>
      <c r="S163" s="32"/>
      <c r="T163" s="32"/>
      <c r="U163" s="32"/>
      <c r="V163" s="32"/>
      <c r="W163" s="32"/>
      <c r="X163" s="32"/>
      <c r="Y163" s="32"/>
      <c r="Z163" s="87"/>
      <c r="AA163" s="235"/>
      <c r="AB163" s="199"/>
      <c r="AC163"/>
      <c r="AD163" s="31"/>
      <c r="AE163" s="31"/>
      <c r="AF163" s="32"/>
      <c r="AG163" s="32"/>
      <c r="AH163" s="32"/>
      <c r="AI163" s="32"/>
      <c r="AJ163" s="32"/>
      <c r="AK163" s="32"/>
      <c r="AL163" s="32"/>
      <c r="AM163" s="32"/>
      <c r="AN163" s="32"/>
      <c r="AO163" s="32"/>
      <c r="AP163" s="32"/>
      <c r="AQ163" s="32"/>
      <c r="AR163" s="217" t="str">
        <f>IF(C163="","",SUM('Calculation backing sheet'!AE146:AP146))</f>
        <v/>
      </c>
      <c r="AS163" s="218" t="str">
        <f t="shared" si="3"/>
        <v/>
      </c>
      <c r="AT163" s="87"/>
      <c r="AU163" s="235"/>
      <c r="AV163" s="199"/>
      <c r="AX163" s="39"/>
      <c r="AY163" s="39"/>
      <c r="AZ163" s="39"/>
      <c r="BA163" s="39"/>
      <c r="BB163" s="39"/>
      <c r="BC163" s="39"/>
      <c r="BD163" s="39"/>
      <c r="BE163" s="39"/>
      <c r="BF163" s="39"/>
      <c r="BG163" s="39"/>
      <c r="BH163" s="39"/>
      <c r="BI163" s="67"/>
      <c r="BJ163" s="67"/>
      <c r="BK163" s="67"/>
      <c r="BL163" s="67"/>
      <c r="BM163" s="67"/>
      <c r="BN163" s="67"/>
      <c r="BO163" s="67"/>
      <c r="BP163" s="67"/>
      <c r="BQ163" s="67"/>
      <c r="BR163" s="67"/>
      <c r="BS163" s="67"/>
      <c r="BT163" s="67"/>
      <c r="BU163" s="67"/>
      <c r="BV163" s="67"/>
      <c r="BW163" s="67"/>
      <c r="BX163" s="67"/>
      <c r="BY163" s="67"/>
      <c r="BZ163" s="67"/>
      <c r="CA163" s="67"/>
      <c r="CB163" s="67"/>
    </row>
    <row r="164" spans="1:80" ht="34.35" customHeight="1" outlineLevel="1">
      <c r="A164" s="67"/>
      <c r="C164" s="33"/>
      <c r="D164" s="158"/>
      <c r="E164" s="14"/>
      <c r="F164" s="14"/>
      <c r="G164" s="15"/>
      <c r="H164" s="163"/>
      <c r="I164" s="164"/>
      <c r="J164" s="162"/>
      <c r="K164"/>
      <c r="L164" s="31"/>
      <c r="M164" s="30"/>
      <c r="N164" s="94"/>
      <c r="O164" s="94"/>
      <c r="P164" s="94"/>
      <c r="Q164" s="94"/>
      <c r="R164" s="94"/>
      <c r="S164" s="94"/>
      <c r="T164" s="94"/>
      <c r="U164" s="94"/>
      <c r="V164" s="94"/>
      <c r="W164" s="94"/>
      <c r="X164" s="94"/>
      <c r="Y164" s="94"/>
      <c r="Z164" s="87"/>
      <c r="AA164" s="234"/>
      <c r="AB164" s="199"/>
      <c r="AC164"/>
      <c r="AD164" s="31"/>
      <c r="AE164" s="31"/>
      <c r="AF164" s="94"/>
      <c r="AG164" s="94"/>
      <c r="AH164" s="94"/>
      <c r="AI164" s="94"/>
      <c r="AJ164" s="94"/>
      <c r="AK164" s="94"/>
      <c r="AL164" s="94"/>
      <c r="AM164" s="94"/>
      <c r="AN164" s="94"/>
      <c r="AO164" s="94"/>
      <c r="AP164" s="94"/>
      <c r="AQ164" s="94"/>
      <c r="AR164" s="217" t="str">
        <f>IF(C164="","",SUM('Calculation backing sheet'!AE147:AP147))</f>
        <v/>
      </c>
      <c r="AS164" s="218" t="str">
        <f t="shared" si="3"/>
        <v/>
      </c>
      <c r="AT164" s="87"/>
      <c r="AU164" s="234"/>
      <c r="AV164" s="199"/>
      <c r="AX164" s="39"/>
      <c r="AY164" s="39"/>
      <c r="AZ164" s="39"/>
      <c r="BA164" s="39"/>
      <c r="BB164" s="39"/>
      <c r="BC164" s="39"/>
      <c r="BD164" s="39"/>
      <c r="BE164" s="39"/>
      <c r="BF164" s="39"/>
      <c r="BG164" s="39"/>
      <c r="BH164" s="39"/>
      <c r="BI164" s="67"/>
      <c r="BJ164" s="67"/>
      <c r="BK164" s="67"/>
      <c r="BL164" s="67"/>
      <c r="BM164" s="67"/>
      <c r="BN164" s="67"/>
      <c r="BO164" s="67"/>
      <c r="BP164" s="67"/>
      <c r="BQ164" s="67"/>
      <c r="BR164" s="67"/>
      <c r="BS164" s="67"/>
      <c r="BT164" s="67"/>
      <c r="BU164" s="67"/>
      <c r="BV164" s="67"/>
      <c r="BW164" s="67"/>
      <c r="BX164" s="67"/>
      <c r="BY164" s="67"/>
      <c r="BZ164" s="67"/>
      <c r="CA164" s="67"/>
      <c r="CB164" s="67"/>
    </row>
    <row r="165" spans="1:80" ht="34.35" customHeight="1" outlineLevel="1">
      <c r="A165" s="67"/>
      <c r="C165" s="33"/>
      <c r="D165" s="158"/>
      <c r="E165" s="14"/>
      <c r="F165" s="14"/>
      <c r="G165" s="15"/>
      <c r="H165" s="163"/>
      <c r="I165" s="164"/>
      <c r="J165" s="162"/>
      <c r="K165"/>
      <c r="L165" s="31"/>
      <c r="M165" s="30"/>
      <c r="N165" s="32"/>
      <c r="O165" s="32"/>
      <c r="P165" s="32"/>
      <c r="Q165" s="32"/>
      <c r="R165" s="32"/>
      <c r="S165" s="32"/>
      <c r="T165" s="32"/>
      <c r="U165" s="32"/>
      <c r="V165" s="32"/>
      <c r="W165" s="32"/>
      <c r="X165" s="32"/>
      <c r="Y165" s="32"/>
      <c r="Z165" s="87"/>
      <c r="AA165" s="235"/>
      <c r="AB165" s="199"/>
      <c r="AC165"/>
      <c r="AD165" s="31"/>
      <c r="AE165" s="31"/>
      <c r="AF165" s="32"/>
      <c r="AG165" s="32"/>
      <c r="AH165" s="32"/>
      <c r="AI165" s="32"/>
      <c r="AJ165" s="32"/>
      <c r="AK165" s="32"/>
      <c r="AL165" s="32"/>
      <c r="AM165" s="32"/>
      <c r="AN165" s="32"/>
      <c r="AO165" s="32"/>
      <c r="AP165" s="32"/>
      <c r="AQ165" s="32"/>
      <c r="AR165" s="217" t="str">
        <f>IF(C165="","",SUM('Calculation backing sheet'!AE148:AP148))</f>
        <v/>
      </c>
      <c r="AS165" s="218" t="str">
        <f t="shared" si="3"/>
        <v/>
      </c>
      <c r="AT165" s="87"/>
      <c r="AU165" s="235"/>
      <c r="AV165" s="199"/>
      <c r="AX165" s="39"/>
      <c r="AY165" s="39"/>
      <c r="AZ165" s="39"/>
      <c r="BA165" s="39"/>
      <c r="BB165" s="39"/>
      <c r="BC165" s="39"/>
      <c r="BD165" s="39"/>
      <c r="BE165" s="39"/>
      <c r="BF165" s="39"/>
      <c r="BG165" s="39"/>
      <c r="BH165" s="39"/>
      <c r="BI165" s="67"/>
      <c r="BJ165" s="67"/>
      <c r="BK165" s="67"/>
      <c r="BL165" s="67"/>
      <c r="BM165" s="67"/>
      <c r="BN165" s="67"/>
      <c r="BO165" s="67"/>
      <c r="BP165" s="67"/>
      <c r="BQ165" s="67"/>
      <c r="BR165" s="67"/>
      <c r="BS165" s="67"/>
      <c r="BT165" s="67"/>
      <c r="BU165" s="67"/>
      <c r="BV165" s="67"/>
      <c r="BW165" s="67"/>
      <c r="BX165" s="67"/>
      <c r="BY165" s="67"/>
      <c r="BZ165" s="67"/>
      <c r="CA165" s="67"/>
      <c r="CB165" s="67"/>
    </row>
    <row r="166" spans="1:80" ht="34.35" customHeight="1" outlineLevel="1">
      <c r="A166" s="67"/>
      <c r="C166" s="33"/>
      <c r="D166" s="158"/>
      <c r="E166" s="14"/>
      <c r="F166" s="14"/>
      <c r="G166" s="15"/>
      <c r="H166" s="163"/>
      <c r="I166" s="164"/>
      <c r="J166" s="162"/>
      <c r="K166"/>
      <c r="L166" s="31"/>
      <c r="M166" s="30"/>
      <c r="N166" s="32"/>
      <c r="O166" s="32"/>
      <c r="P166" s="32"/>
      <c r="Q166" s="32"/>
      <c r="R166" s="32"/>
      <c r="S166" s="32"/>
      <c r="T166" s="32"/>
      <c r="U166" s="32"/>
      <c r="V166" s="32"/>
      <c r="W166" s="32"/>
      <c r="X166" s="32"/>
      <c r="Y166" s="32"/>
      <c r="Z166" s="87"/>
      <c r="AA166" s="235"/>
      <c r="AB166" s="199"/>
      <c r="AC166"/>
      <c r="AD166" s="31"/>
      <c r="AE166" s="31"/>
      <c r="AF166" s="94"/>
      <c r="AG166" s="94"/>
      <c r="AH166" s="94"/>
      <c r="AI166" s="94"/>
      <c r="AJ166" s="94"/>
      <c r="AK166" s="94"/>
      <c r="AL166" s="94"/>
      <c r="AM166" s="94"/>
      <c r="AN166" s="94"/>
      <c r="AO166" s="94"/>
      <c r="AP166" s="94"/>
      <c r="AQ166" s="94"/>
      <c r="AR166" s="217" t="str">
        <f>IF(C166="","",SUM('Calculation backing sheet'!AE149:AP149))</f>
        <v/>
      </c>
      <c r="AS166" s="218" t="str">
        <f t="shared" si="3"/>
        <v/>
      </c>
      <c r="AT166" s="87"/>
      <c r="AU166" s="234"/>
      <c r="AV166" s="199"/>
      <c r="AX166" s="39"/>
      <c r="AY166" s="39"/>
      <c r="AZ166" s="39"/>
      <c r="BA166" s="39"/>
      <c r="BB166" s="39"/>
      <c r="BC166" s="39"/>
      <c r="BD166" s="39"/>
      <c r="BE166" s="39"/>
      <c r="BF166" s="39"/>
      <c r="BG166" s="39"/>
      <c r="BH166" s="39"/>
      <c r="BI166" s="67"/>
      <c r="BJ166" s="67"/>
      <c r="BK166" s="67"/>
      <c r="BL166" s="67"/>
      <c r="BM166" s="67"/>
      <c r="BN166" s="67"/>
      <c r="BO166" s="67"/>
      <c r="BP166" s="67"/>
      <c r="BQ166" s="67"/>
      <c r="BR166" s="67"/>
      <c r="BS166" s="67"/>
      <c r="BT166" s="67"/>
      <c r="BU166" s="67"/>
      <c r="BV166" s="67"/>
      <c r="BW166" s="67"/>
      <c r="BX166" s="67"/>
      <c r="BY166" s="67"/>
      <c r="BZ166" s="67"/>
      <c r="CA166" s="67"/>
      <c r="CB166" s="67"/>
    </row>
    <row r="167" spans="1:80" ht="34.35" customHeight="1" outlineLevel="1">
      <c r="A167" s="67"/>
      <c r="C167" s="33"/>
      <c r="D167" s="158"/>
      <c r="E167" s="14"/>
      <c r="F167" s="14"/>
      <c r="G167" s="15"/>
      <c r="H167" s="163"/>
      <c r="I167" s="164"/>
      <c r="J167" s="162"/>
      <c r="K167"/>
      <c r="L167" s="31"/>
      <c r="M167" s="30"/>
      <c r="N167" s="94"/>
      <c r="O167" s="94"/>
      <c r="P167" s="94"/>
      <c r="Q167" s="94"/>
      <c r="R167" s="94"/>
      <c r="S167" s="94"/>
      <c r="T167" s="94"/>
      <c r="U167" s="94"/>
      <c r="V167" s="94"/>
      <c r="W167" s="94"/>
      <c r="X167" s="94"/>
      <c r="Y167" s="94"/>
      <c r="Z167" s="87"/>
      <c r="AA167" s="234"/>
      <c r="AB167" s="199"/>
      <c r="AC167"/>
      <c r="AD167" s="31"/>
      <c r="AE167" s="31"/>
      <c r="AF167" s="32"/>
      <c r="AG167" s="32"/>
      <c r="AH167" s="32"/>
      <c r="AI167" s="32"/>
      <c r="AJ167" s="32"/>
      <c r="AK167" s="32"/>
      <c r="AL167" s="32"/>
      <c r="AM167" s="32"/>
      <c r="AN167" s="32"/>
      <c r="AO167" s="32"/>
      <c r="AP167" s="32"/>
      <c r="AQ167" s="32"/>
      <c r="AR167" s="217" t="str">
        <f>IF(C167="","",SUM('Calculation backing sheet'!AE150:AP150))</f>
        <v/>
      </c>
      <c r="AS167" s="218" t="str">
        <f t="shared" si="3"/>
        <v/>
      </c>
      <c r="AT167" s="87"/>
      <c r="AU167" s="235"/>
      <c r="AV167" s="199"/>
      <c r="AX167" s="39"/>
      <c r="AY167" s="39"/>
      <c r="AZ167" s="39"/>
      <c r="BA167" s="39"/>
      <c r="BB167" s="39"/>
      <c r="BC167" s="39"/>
      <c r="BD167" s="39"/>
      <c r="BE167" s="39"/>
      <c r="BF167" s="39"/>
      <c r="BG167" s="39"/>
      <c r="BH167" s="39"/>
      <c r="BI167" s="67"/>
      <c r="BJ167" s="67"/>
      <c r="BK167" s="67"/>
      <c r="BL167" s="67"/>
      <c r="BM167" s="67"/>
      <c r="BN167" s="67"/>
      <c r="BO167" s="67"/>
      <c r="BP167" s="67"/>
      <c r="BQ167" s="67"/>
      <c r="BR167" s="67"/>
      <c r="BS167" s="67"/>
      <c r="BT167" s="67"/>
      <c r="BU167" s="67"/>
      <c r="BV167" s="67"/>
      <c r="BW167" s="67"/>
      <c r="BX167" s="67"/>
      <c r="BY167" s="67"/>
      <c r="BZ167" s="67"/>
      <c r="CA167" s="67"/>
      <c r="CB167" s="67"/>
    </row>
    <row r="168" spans="1:80" ht="34.35" customHeight="1" outlineLevel="1">
      <c r="A168" s="67"/>
      <c r="C168" s="33"/>
      <c r="D168" s="158"/>
      <c r="E168" s="14"/>
      <c r="F168" s="14"/>
      <c r="G168" s="15"/>
      <c r="H168" s="163"/>
      <c r="I168" s="164"/>
      <c r="J168" s="162"/>
      <c r="K168"/>
      <c r="L168" s="31"/>
      <c r="M168" s="30"/>
      <c r="N168" s="32"/>
      <c r="O168" s="32"/>
      <c r="P168" s="32"/>
      <c r="Q168" s="32"/>
      <c r="R168" s="32"/>
      <c r="S168" s="32"/>
      <c r="T168" s="32"/>
      <c r="U168" s="32"/>
      <c r="V168" s="32"/>
      <c r="W168" s="32"/>
      <c r="X168" s="32"/>
      <c r="Y168" s="32"/>
      <c r="Z168" s="87"/>
      <c r="AA168" s="235"/>
      <c r="AB168" s="199"/>
      <c r="AC168"/>
      <c r="AD168" s="31"/>
      <c r="AE168" s="31"/>
      <c r="AF168" s="94"/>
      <c r="AG168" s="94"/>
      <c r="AH168" s="94"/>
      <c r="AI168" s="94"/>
      <c r="AJ168" s="94"/>
      <c r="AK168" s="94"/>
      <c r="AL168" s="94"/>
      <c r="AM168" s="94"/>
      <c r="AN168" s="94"/>
      <c r="AO168" s="94"/>
      <c r="AP168" s="94"/>
      <c r="AQ168" s="94"/>
      <c r="AR168" s="217" t="str">
        <f>IF(C168="","",SUM('Calculation backing sheet'!AE151:AP151))</f>
        <v/>
      </c>
      <c r="AS168" s="218" t="str">
        <f t="shared" si="3"/>
        <v/>
      </c>
      <c r="AT168" s="87"/>
      <c r="AU168" s="234"/>
      <c r="AV168" s="199"/>
      <c r="AX168" s="39"/>
      <c r="AY168" s="39"/>
      <c r="AZ168" s="39"/>
      <c r="BA168" s="39"/>
      <c r="BB168" s="39"/>
      <c r="BC168" s="39"/>
      <c r="BD168" s="39"/>
      <c r="BE168" s="39"/>
      <c r="BF168" s="39"/>
      <c r="BG168" s="39"/>
      <c r="BH168" s="39"/>
      <c r="BI168" s="67"/>
      <c r="BJ168" s="67"/>
      <c r="BK168" s="67"/>
      <c r="BL168" s="67"/>
      <c r="BM168" s="67"/>
      <c r="BN168" s="67"/>
      <c r="BO168" s="67"/>
      <c r="BP168" s="67"/>
      <c r="BQ168" s="67"/>
      <c r="BR168" s="67"/>
      <c r="BS168" s="67"/>
      <c r="BT168" s="67"/>
      <c r="BU168" s="67"/>
      <c r="BV168" s="67"/>
      <c r="BW168" s="67"/>
      <c r="BX168" s="67"/>
      <c r="BY168" s="67"/>
      <c r="BZ168" s="67"/>
      <c r="CA168" s="67"/>
      <c r="CB168" s="67"/>
    </row>
    <row r="169" spans="1:80" ht="34.35" customHeight="1" outlineLevel="1">
      <c r="A169" s="67"/>
      <c r="C169" s="33"/>
      <c r="D169" s="158"/>
      <c r="E169" s="14"/>
      <c r="F169" s="14"/>
      <c r="G169" s="15"/>
      <c r="H169" s="163"/>
      <c r="I169" s="164"/>
      <c r="J169" s="162"/>
      <c r="K169"/>
      <c r="L169" s="31"/>
      <c r="M169" s="30"/>
      <c r="N169" s="32"/>
      <c r="O169" s="32"/>
      <c r="P169" s="32"/>
      <c r="Q169" s="32"/>
      <c r="R169" s="32"/>
      <c r="S169" s="32"/>
      <c r="T169" s="32"/>
      <c r="U169" s="32"/>
      <c r="V169" s="32"/>
      <c r="W169" s="32"/>
      <c r="X169" s="32"/>
      <c r="Y169" s="32"/>
      <c r="Z169" s="87"/>
      <c r="AA169" s="235"/>
      <c r="AB169" s="199"/>
      <c r="AC169"/>
      <c r="AD169" s="31"/>
      <c r="AE169" s="31"/>
      <c r="AF169" s="32"/>
      <c r="AG169" s="32"/>
      <c r="AH169" s="32"/>
      <c r="AI169" s="32"/>
      <c r="AJ169" s="32"/>
      <c r="AK169" s="32"/>
      <c r="AL169" s="32"/>
      <c r="AM169" s="32"/>
      <c r="AN169" s="32"/>
      <c r="AO169" s="32"/>
      <c r="AP169" s="32"/>
      <c r="AQ169" s="32"/>
      <c r="AR169" s="217" t="str">
        <f>IF(C169="","",SUM('Calculation backing sheet'!AE152:AP152))</f>
        <v/>
      </c>
      <c r="AS169" s="218" t="str">
        <f t="shared" si="3"/>
        <v/>
      </c>
      <c r="AT169" s="87"/>
      <c r="AU169" s="235"/>
      <c r="AV169" s="199"/>
      <c r="AX169" s="39"/>
      <c r="AY169" s="39"/>
      <c r="AZ169" s="39"/>
      <c r="BA169" s="39"/>
      <c r="BB169" s="39"/>
      <c r="BC169" s="39"/>
      <c r="BD169" s="39"/>
      <c r="BE169" s="39"/>
      <c r="BF169" s="39"/>
      <c r="BG169" s="39"/>
      <c r="BH169" s="39"/>
      <c r="BI169" s="67"/>
      <c r="BJ169" s="67"/>
      <c r="BK169" s="67"/>
      <c r="BL169" s="67"/>
      <c r="BM169" s="67"/>
      <c r="BN169" s="67"/>
      <c r="BO169" s="67"/>
      <c r="BP169" s="67"/>
      <c r="BQ169" s="67"/>
      <c r="BR169" s="67"/>
      <c r="BS169" s="67"/>
      <c r="BT169" s="67"/>
      <c r="BU169" s="67"/>
      <c r="BV169" s="67"/>
      <c r="BW169" s="67"/>
      <c r="BX169" s="67"/>
      <c r="BY169" s="67"/>
      <c r="BZ169" s="67"/>
      <c r="CA169" s="67"/>
      <c r="CB169" s="67"/>
    </row>
    <row r="170" spans="1:80" ht="34.35" customHeight="1" outlineLevel="1">
      <c r="A170" s="67"/>
      <c r="C170" s="33"/>
      <c r="D170" s="158"/>
      <c r="E170" s="14"/>
      <c r="F170" s="14"/>
      <c r="G170" s="15"/>
      <c r="H170" s="163"/>
      <c r="I170" s="164"/>
      <c r="J170" s="162"/>
      <c r="K170"/>
      <c r="L170" s="31"/>
      <c r="M170" s="30"/>
      <c r="N170" s="94"/>
      <c r="O170" s="94"/>
      <c r="P170" s="94"/>
      <c r="Q170" s="94"/>
      <c r="R170" s="94"/>
      <c r="S170" s="94"/>
      <c r="T170" s="94"/>
      <c r="U170" s="94"/>
      <c r="V170" s="94"/>
      <c r="W170" s="94"/>
      <c r="X170" s="94"/>
      <c r="Y170" s="94"/>
      <c r="Z170" s="87"/>
      <c r="AA170" s="234"/>
      <c r="AB170" s="199"/>
      <c r="AC170"/>
      <c r="AD170" s="31"/>
      <c r="AE170" s="31"/>
      <c r="AF170" s="94"/>
      <c r="AG170" s="94"/>
      <c r="AH170" s="94"/>
      <c r="AI170" s="94"/>
      <c r="AJ170" s="94"/>
      <c r="AK170" s="94"/>
      <c r="AL170" s="94"/>
      <c r="AM170" s="94"/>
      <c r="AN170" s="94"/>
      <c r="AO170" s="94"/>
      <c r="AP170" s="94"/>
      <c r="AQ170" s="94"/>
      <c r="AR170" s="217" t="str">
        <f>IF(C170="","",SUM('Calculation backing sheet'!AE153:AP153))</f>
        <v/>
      </c>
      <c r="AS170" s="218" t="str">
        <f t="shared" si="3"/>
        <v/>
      </c>
      <c r="AT170" s="87"/>
      <c r="AU170" s="234"/>
      <c r="AV170" s="199"/>
      <c r="AX170" s="39"/>
      <c r="AY170" s="39"/>
      <c r="AZ170" s="39"/>
      <c r="BA170" s="39"/>
      <c r="BB170" s="39"/>
      <c r="BC170" s="39"/>
      <c r="BD170" s="39"/>
      <c r="BE170" s="39"/>
      <c r="BF170" s="39"/>
      <c r="BG170" s="39"/>
      <c r="BH170" s="39"/>
      <c r="BI170" s="67"/>
      <c r="BJ170" s="67"/>
      <c r="BK170" s="67"/>
      <c r="BL170" s="67"/>
      <c r="BM170" s="67"/>
      <c r="BN170" s="67"/>
      <c r="BO170" s="67"/>
      <c r="BP170" s="67"/>
      <c r="BQ170" s="67"/>
      <c r="BR170" s="67"/>
      <c r="BS170" s="67"/>
      <c r="BT170" s="67"/>
      <c r="BU170" s="67"/>
      <c r="BV170" s="67"/>
      <c r="BW170" s="67"/>
      <c r="BX170" s="67"/>
      <c r="BY170" s="67"/>
      <c r="BZ170" s="67"/>
      <c r="CA170" s="67"/>
      <c r="CB170" s="67"/>
    </row>
    <row r="171" spans="1:80" ht="34.35" customHeight="1" outlineLevel="1">
      <c r="A171" s="67"/>
      <c r="C171" s="33"/>
      <c r="D171" s="158"/>
      <c r="E171" s="14"/>
      <c r="F171" s="14"/>
      <c r="G171" s="15"/>
      <c r="H171" s="163"/>
      <c r="I171" s="164"/>
      <c r="J171" s="162"/>
      <c r="K171"/>
      <c r="L171" s="31"/>
      <c r="M171" s="30"/>
      <c r="N171" s="32"/>
      <c r="O171" s="32"/>
      <c r="P171" s="32"/>
      <c r="Q171" s="32"/>
      <c r="R171" s="32"/>
      <c r="S171" s="32"/>
      <c r="T171" s="32"/>
      <c r="U171" s="32"/>
      <c r="V171" s="32"/>
      <c r="W171" s="32"/>
      <c r="X171" s="32"/>
      <c r="Y171" s="32"/>
      <c r="Z171" s="87"/>
      <c r="AA171" s="235"/>
      <c r="AB171" s="199"/>
      <c r="AC171"/>
      <c r="AD171" s="31"/>
      <c r="AE171" s="31"/>
      <c r="AF171" s="32"/>
      <c r="AG171" s="32"/>
      <c r="AH171" s="32"/>
      <c r="AI171" s="32"/>
      <c r="AJ171" s="32"/>
      <c r="AK171" s="32"/>
      <c r="AL171" s="32"/>
      <c r="AM171" s="32"/>
      <c r="AN171" s="32"/>
      <c r="AO171" s="32"/>
      <c r="AP171" s="32"/>
      <c r="AQ171" s="32"/>
      <c r="AR171" s="217" t="str">
        <f>IF(C171="","",SUM('Calculation backing sheet'!AE154:AP154))</f>
        <v/>
      </c>
      <c r="AS171" s="218" t="str">
        <f t="shared" si="3"/>
        <v/>
      </c>
      <c r="AT171" s="87"/>
      <c r="AU171" s="235"/>
      <c r="AV171" s="199"/>
      <c r="AX171" s="39"/>
      <c r="AY171" s="39"/>
      <c r="AZ171" s="39"/>
      <c r="BA171" s="39"/>
      <c r="BB171" s="39"/>
      <c r="BC171" s="39"/>
      <c r="BD171" s="39"/>
      <c r="BE171" s="39"/>
      <c r="BF171" s="39"/>
      <c r="BG171" s="39"/>
      <c r="BH171" s="39"/>
      <c r="BI171" s="67"/>
      <c r="BJ171" s="67"/>
      <c r="BK171" s="67"/>
      <c r="BL171" s="67"/>
      <c r="BM171" s="67"/>
      <c r="BN171" s="67"/>
      <c r="BO171" s="67"/>
      <c r="BP171" s="67"/>
      <c r="BQ171" s="67"/>
      <c r="BR171" s="67"/>
      <c r="BS171" s="67"/>
      <c r="BT171" s="67"/>
      <c r="BU171" s="67"/>
      <c r="BV171" s="67"/>
      <c r="BW171" s="67"/>
      <c r="BX171" s="67"/>
      <c r="BY171" s="67"/>
      <c r="BZ171" s="67"/>
      <c r="CA171" s="67"/>
      <c r="CB171" s="67"/>
    </row>
    <row r="172" spans="1:80" ht="34.35" customHeight="1" outlineLevel="1">
      <c r="A172" s="67"/>
      <c r="C172" s="33"/>
      <c r="D172" s="158"/>
      <c r="E172" s="14"/>
      <c r="F172" s="14"/>
      <c r="G172" s="15"/>
      <c r="H172" s="163"/>
      <c r="I172" s="164"/>
      <c r="J172" s="162"/>
      <c r="K172"/>
      <c r="L172" s="31"/>
      <c r="M172" s="30"/>
      <c r="N172" s="32"/>
      <c r="O172" s="32"/>
      <c r="P172" s="32"/>
      <c r="Q172" s="32"/>
      <c r="R172" s="32"/>
      <c r="S172" s="32"/>
      <c r="T172" s="32"/>
      <c r="U172" s="32"/>
      <c r="V172" s="32"/>
      <c r="W172" s="32"/>
      <c r="X172" s="32"/>
      <c r="Y172" s="32"/>
      <c r="Z172" s="87"/>
      <c r="AA172" s="235"/>
      <c r="AB172" s="199"/>
      <c r="AC172"/>
      <c r="AD172" s="31"/>
      <c r="AE172" s="31"/>
      <c r="AF172" s="94"/>
      <c r="AG172" s="94"/>
      <c r="AH172" s="94"/>
      <c r="AI172" s="94"/>
      <c r="AJ172" s="94"/>
      <c r="AK172" s="94"/>
      <c r="AL172" s="94"/>
      <c r="AM172" s="94"/>
      <c r="AN172" s="94"/>
      <c r="AO172" s="94"/>
      <c r="AP172" s="94"/>
      <c r="AQ172" s="94"/>
      <c r="AR172" s="217" t="str">
        <f>IF(C172="","",SUM('Calculation backing sheet'!AE155:AP155))</f>
        <v/>
      </c>
      <c r="AS172" s="218" t="str">
        <f t="shared" si="3"/>
        <v/>
      </c>
      <c r="AT172" s="87"/>
      <c r="AU172" s="234"/>
      <c r="AV172" s="199"/>
      <c r="AX172" s="39"/>
      <c r="AY172" s="39"/>
      <c r="AZ172" s="39"/>
      <c r="BA172" s="39"/>
      <c r="BB172" s="39"/>
      <c r="BC172" s="39"/>
      <c r="BD172" s="39"/>
      <c r="BE172" s="39"/>
      <c r="BF172" s="39"/>
      <c r="BG172" s="39"/>
      <c r="BH172" s="39"/>
      <c r="BI172" s="67"/>
      <c r="BJ172" s="67"/>
      <c r="BK172" s="67"/>
      <c r="BL172" s="67"/>
      <c r="BM172" s="67"/>
      <c r="BN172" s="67"/>
      <c r="BO172" s="67"/>
      <c r="BP172" s="67"/>
      <c r="BQ172" s="67"/>
      <c r="BR172" s="67"/>
      <c r="BS172" s="67"/>
      <c r="BT172" s="67"/>
      <c r="BU172" s="67"/>
      <c r="BV172" s="67"/>
      <c r="BW172" s="67"/>
      <c r="BX172" s="67"/>
      <c r="BY172" s="67"/>
      <c r="BZ172" s="67"/>
      <c r="CA172" s="67"/>
      <c r="CB172" s="67"/>
    </row>
    <row r="173" spans="1:80" ht="34.35" customHeight="1" outlineLevel="1">
      <c r="A173" s="67"/>
      <c r="C173" s="33"/>
      <c r="D173" s="158"/>
      <c r="E173" s="14"/>
      <c r="F173" s="14"/>
      <c r="G173" s="15"/>
      <c r="H173" s="163"/>
      <c r="I173" s="164"/>
      <c r="J173" s="162"/>
      <c r="K173"/>
      <c r="L173" s="31"/>
      <c r="M173" s="30"/>
      <c r="N173" s="94"/>
      <c r="O173" s="94"/>
      <c r="P173" s="94"/>
      <c r="Q173" s="94"/>
      <c r="R173" s="94"/>
      <c r="S173" s="94"/>
      <c r="T173" s="94"/>
      <c r="U173" s="94"/>
      <c r="V173" s="94"/>
      <c r="W173" s="94"/>
      <c r="X173" s="94"/>
      <c r="Y173" s="94"/>
      <c r="Z173" s="87"/>
      <c r="AA173" s="234"/>
      <c r="AB173" s="199"/>
      <c r="AC173"/>
      <c r="AD173" s="31"/>
      <c r="AE173" s="31"/>
      <c r="AF173" s="32"/>
      <c r="AG173" s="32"/>
      <c r="AH173" s="32"/>
      <c r="AI173" s="32"/>
      <c r="AJ173" s="32"/>
      <c r="AK173" s="32"/>
      <c r="AL173" s="32"/>
      <c r="AM173" s="32"/>
      <c r="AN173" s="32"/>
      <c r="AO173" s="32"/>
      <c r="AP173" s="32"/>
      <c r="AQ173" s="32"/>
      <c r="AR173" s="217" t="str">
        <f>IF(C173="","",SUM('Calculation backing sheet'!AE156:AP156))</f>
        <v/>
      </c>
      <c r="AS173" s="218" t="str">
        <f t="shared" si="3"/>
        <v/>
      </c>
      <c r="AT173" s="87"/>
      <c r="AU173" s="235"/>
      <c r="AV173" s="199"/>
      <c r="AX173" s="39"/>
      <c r="AY173" s="39"/>
      <c r="AZ173" s="39"/>
      <c r="BA173" s="39"/>
      <c r="BB173" s="39"/>
      <c r="BC173" s="39"/>
      <c r="BD173" s="39"/>
      <c r="BE173" s="39"/>
      <c r="BF173" s="39"/>
      <c r="BG173" s="39"/>
      <c r="BH173" s="39"/>
      <c r="BI173" s="67"/>
      <c r="BJ173" s="67"/>
      <c r="BK173" s="67"/>
      <c r="BL173" s="67"/>
      <c r="BM173" s="67"/>
      <c r="BN173" s="67"/>
      <c r="BO173" s="67"/>
      <c r="BP173" s="67"/>
      <c r="BQ173" s="67"/>
      <c r="BR173" s="67"/>
      <c r="BS173" s="67"/>
      <c r="BT173" s="67"/>
      <c r="BU173" s="67"/>
      <c r="BV173" s="67"/>
      <c r="BW173" s="67"/>
      <c r="BX173" s="67"/>
      <c r="BY173" s="67"/>
      <c r="BZ173" s="67"/>
      <c r="CA173" s="67"/>
      <c r="CB173" s="67"/>
    </row>
    <row r="174" spans="1:80" ht="34.35" customHeight="1" outlineLevel="1">
      <c r="A174" s="67"/>
      <c r="C174" s="33"/>
      <c r="D174" s="158"/>
      <c r="E174" s="14"/>
      <c r="F174" s="14"/>
      <c r="G174" s="15"/>
      <c r="H174" s="163"/>
      <c r="I174" s="164"/>
      <c r="J174" s="162"/>
      <c r="K174"/>
      <c r="L174" s="31"/>
      <c r="M174" s="30"/>
      <c r="N174" s="32"/>
      <c r="O174" s="32"/>
      <c r="P174" s="32"/>
      <c r="Q174" s="32"/>
      <c r="R174" s="32"/>
      <c r="S174" s="32"/>
      <c r="T174" s="32"/>
      <c r="U174" s="32"/>
      <c r="V174" s="32"/>
      <c r="W174" s="32"/>
      <c r="X174" s="32"/>
      <c r="Y174" s="32"/>
      <c r="Z174" s="87"/>
      <c r="AA174" s="235"/>
      <c r="AB174" s="199"/>
      <c r="AC174"/>
      <c r="AD174" s="31"/>
      <c r="AE174" s="31"/>
      <c r="AF174" s="94"/>
      <c r="AG174" s="94"/>
      <c r="AH174" s="94"/>
      <c r="AI174" s="94"/>
      <c r="AJ174" s="94"/>
      <c r="AK174" s="94"/>
      <c r="AL174" s="94"/>
      <c r="AM174" s="94"/>
      <c r="AN174" s="94"/>
      <c r="AO174" s="94"/>
      <c r="AP174" s="94"/>
      <c r="AQ174" s="94"/>
      <c r="AR174" s="217" t="str">
        <f>IF(C174="","",SUM('Calculation backing sheet'!AE157:AP157))</f>
        <v/>
      </c>
      <c r="AS174" s="218" t="str">
        <f t="shared" si="3"/>
        <v/>
      </c>
      <c r="AT174" s="87"/>
      <c r="AU174" s="234"/>
      <c r="AV174" s="199"/>
      <c r="AX174" s="39"/>
      <c r="AY174" s="39"/>
      <c r="AZ174" s="39"/>
      <c r="BA174" s="39"/>
      <c r="BB174" s="39"/>
      <c r="BC174" s="39"/>
      <c r="BD174" s="39"/>
      <c r="BE174" s="39"/>
      <c r="BF174" s="39"/>
      <c r="BG174" s="39"/>
      <c r="BH174" s="39"/>
      <c r="BI174" s="67"/>
      <c r="BJ174" s="67"/>
      <c r="BK174" s="67"/>
      <c r="BL174" s="67"/>
      <c r="BM174" s="67"/>
      <c r="BN174" s="67"/>
      <c r="BO174" s="67"/>
      <c r="BP174" s="67"/>
      <c r="BQ174" s="67"/>
      <c r="BR174" s="67"/>
      <c r="BS174" s="67"/>
      <c r="BT174" s="67"/>
      <c r="BU174" s="67"/>
      <c r="BV174" s="67"/>
      <c r="BW174" s="67"/>
      <c r="BX174" s="67"/>
      <c r="BY174" s="67"/>
      <c r="BZ174" s="67"/>
      <c r="CA174" s="67"/>
      <c r="CB174" s="67"/>
    </row>
    <row r="175" spans="1:80" ht="34.35" customHeight="1" outlineLevel="1">
      <c r="A175" s="67"/>
      <c r="C175" s="33"/>
      <c r="D175" s="158"/>
      <c r="E175" s="14"/>
      <c r="F175" s="14"/>
      <c r="G175" s="15"/>
      <c r="H175" s="163"/>
      <c r="I175" s="164"/>
      <c r="J175" s="162"/>
      <c r="K175"/>
      <c r="L175" s="31"/>
      <c r="M175" s="30"/>
      <c r="N175" s="32"/>
      <c r="O175" s="32"/>
      <c r="P175" s="32"/>
      <c r="Q175" s="32"/>
      <c r="R175" s="32"/>
      <c r="S175" s="32"/>
      <c r="T175" s="32"/>
      <c r="U175" s="32"/>
      <c r="V175" s="32"/>
      <c r="W175" s="32"/>
      <c r="X175" s="32"/>
      <c r="Y175" s="32"/>
      <c r="Z175" s="87"/>
      <c r="AA175" s="235"/>
      <c r="AB175" s="199"/>
      <c r="AC175"/>
      <c r="AD175" s="31"/>
      <c r="AE175" s="31"/>
      <c r="AF175" s="32"/>
      <c r="AG175" s="32"/>
      <c r="AH175" s="32"/>
      <c r="AI175" s="32"/>
      <c r="AJ175" s="32"/>
      <c r="AK175" s="32"/>
      <c r="AL175" s="32"/>
      <c r="AM175" s="32"/>
      <c r="AN175" s="32"/>
      <c r="AO175" s="32"/>
      <c r="AP175" s="32"/>
      <c r="AQ175" s="32"/>
      <c r="AR175" s="217" t="str">
        <f>IF(C175="","",SUM('Calculation backing sheet'!AE158:AP158))</f>
        <v/>
      </c>
      <c r="AS175" s="218" t="str">
        <f t="shared" si="3"/>
        <v/>
      </c>
      <c r="AT175" s="87"/>
      <c r="AU175" s="235"/>
      <c r="AV175" s="199"/>
      <c r="AX175" s="39"/>
      <c r="AY175" s="39"/>
      <c r="AZ175" s="39"/>
      <c r="BA175" s="39"/>
      <c r="BB175" s="39"/>
      <c r="BC175" s="39"/>
      <c r="BD175" s="39"/>
      <c r="BE175" s="39"/>
      <c r="BF175" s="39"/>
      <c r="BG175" s="39"/>
      <c r="BH175" s="39"/>
      <c r="BI175" s="67"/>
      <c r="BJ175" s="67"/>
      <c r="BK175" s="67"/>
      <c r="BL175" s="67"/>
      <c r="BM175" s="67"/>
      <c r="BN175" s="67"/>
      <c r="BO175" s="67"/>
      <c r="BP175" s="67"/>
      <c r="BQ175" s="67"/>
      <c r="BR175" s="67"/>
      <c r="BS175" s="67"/>
      <c r="BT175" s="67"/>
      <c r="BU175" s="67"/>
      <c r="BV175" s="67"/>
      <c r="BW175" s="67"/>
      <c r="BX175" s="67"/>
      <c r="BY175" s="67"/>
      <c r="BZ175" s="67"/>
      <c r="CA175" s="67"/>
      <c r="CB175" s="67"/>
    </row>
    <row r="176" spans="1:80" ht="34.35" customHeight="1" outlineLevel="1">
      <c r="A176" s="67"/>
      <c r="C176" s="33"/>
      <c r="D176" s="158"/>
      <c r="E176" s="14"/>
      <c r="F176" s="14"/>
      <c r="G176" s="15"/>
      <c r="H176" s="163"/>
      <c r="I176" s="164"/>
      <c r="J176" s="162"/>
      <c r="K176"/>
      <c r="L176" s="31"/>
      <c r="M176" s="30"/>
      <c r="N176" s="94"/>
      <c r="O176" s="94"/>
      <c r="P176" s="94"/>
      <c r="Q176" s="94"/>
      <c r="R176" s="94"/>
      <c r="S176" s="94"/>
      <c r="T176" s="94"/>
      <c r="U176" s="94"/>
      <c r="V176" s="94"/>
      <c r="W176" s="94"/>
      <c r="X176" s="94"/>
      <c r="Y176" s="94"/>
      <c r="Z176" s="87"/>
      <c r="AA176" s="234"/>
      <c r="AB176" s="199"/>
      <c r="AC176"/>
      <c r="AD176" s="31"/>
      <c r="AE176" s="31"/>
      <c r="AF176" s="94"/>
      <c r="AG176" s="94"/>
      <c r="AH176" s="94"/>
      <c r="AI176" s="94"/>
      <c r="AJ176" s="94"/>
      <c r="AK176" s="94"/>
      <c r="AL176" s="94"/>
      <c r="AM176" s="94"/>
      <c r="AN176" s="94"/>
      <c r="AO176" s="94"/>
      <c r="AP176" s="94"/>
      <c r="AQ176" s="94"/>
      <c r="AR176" s="217" t="str">
        <f>IF(C176="","",SUM('Calculation backing sheet'!AE159:AP159))</f>
        <v/>
      </c>
      <c r="AS176" s="218" t="str">
        <f t="shared" si="3"/>
        <v/>
      </c>
      <c r="AT176" s="87"/>
      <c r="AU176" s="234"/>
      <c r="AV176" s="199"/>
      <c r="AX176" s="39"/>
      <c r="AY176" s="39"/>
      <c r="AZ176" s="39"/>
      <c r="BA176" s="39"/>
      <c r="BB176" s="39"/>
      <c r="BC176" s="39"/>
      <c r="BD176" s="39"/>
      <c r="BE176" s="39"/>
      <c r="BF176" s="39"/>
      <c r="BG176" s="39"/>
      <c r="BH176" s="39"/>
      <c r="BI176" s="67"/>
      <c r="BJ176" s="67"/>
      <c r="BK176" s="67"/>
      <c r="BL176" s="67"/>
      <c r="BM176" s="67"/>
      <c r="BN176" s="67"/>
      <c r="BO176" s="67"/>
      <c r="BP176" s="67"/>
      <c r="BQ176" s="67"/>
      <c r="BR176" s="67"/>
      <c r="BS176" s="67"/>
      <c r="BT176" s="67"/>
      <c r="BU176" s="67"/>
      <c r="BV176" s="67"/>
      <c r="BW176" s="67"/>
      <c r="BX176" s="67"/>
      <c r="BY176" s="67"/>
      <c r="BZ176" s="67"/>
      <c r="CA176" s="67"/>
      <c r="CB176" s="67"/>
    </row>
    <row r="177" spans="1:80" ht="34.35" customHeight="1" outlineLevel="1">
      <c r="A177" s="67"/>
      <c r="C177" s="33"/>
      <c r="D177" s="158"/>
      <c r="E177" s="14"/>
      <c r="F177" s="14"/>
      <c r="G177" s="15"/>
      <c r="H177" s="163"/>
      <c r="I177" s="164"/>
      <c r="J177" s="162"/>
      <c r="K177"/>
      <c r="L177" s="31"/>
      <c r="M177" s="30"/>
      <c r="N177" s="32"/>
      <c r="O177" s="32"/>
      <c r="P177" s="32"/>
      <c r="Q177" s="32"/>
      <c r="R177" s="32"/>
      <c r="S177" s="32"/>
      <c r="T177" s="32"/>
      <c r="U177" s="32"/>
      <c r="V177" s="32"/>
      <c r="W177" s="32"/>
      <c r="X177" s="32"/>
      <c r="Y177" s="32"/>
      <c r="Z177" s="87"/>
      <c r="AA177" s="235"/>
      <c r="AB177" s="199"/>
      <c r="AC177"/>
      <c r="AD177" s="31"/>
      <c r="AE177" s="31"/>
      <c r="AF177" s="32"/>
      <c r="AG177" s="32"/>
      <c r="AH177" s="32"/>
      <c r="AI177" s="32"/>
      <c r="AJ177" s="32"/>
      <c r="AK177" s="32"/>
      <c r="AL177" s="32"/>
      <c r="AM177" s="32"/>
      <c r="AN177" s="32"/>
      <c r="AO177" s="32"/>
      <c r="AP177" s="32"/>
      <c r="AQ177" s="32"/>
      <c r="AR177" s="217" t="str">
        <f>IF(C177="","",SUM('Calculation backing sheet'!AE160:AP160))</f>
        <v/>
      </c>
      <c r="AS177" s="218" t="str">
        <f t="shared" si="3"/>
        <v/>
      </c>
      <c r="AT177" s="87"/>
      <c r="AU177" s="235"/>
      <c r="AV177" s="199"/>
      <c r="AX177" s="39"/>
      <c r="AY177" s="39"/>
      <c r="AZ177" s="39"/>
      <c r="BA177" s="39"/>
      <c r="BB177" s="39"/>
      <c r="BC177" s="39"/>
      <c r="BD177" s="39"/>
      <c r="BE177" s="39"/>
      <c r="BF177" s="39"/>
      <c r="BG177" s="39"/>
      <c r="BH177" s="39"/>
      <c r="BI177" s="67"/>
      <c r="BJ177" s="67"/>
      <c r="BK177" s="67"/>
      <c r="BL177" s="67"/>
      <c r="BM177" s="67"/>
      <c r="BN177" s="67"/>
      <c r="BO177" s="67"/>
      <c r="BP177" s="67"/>
      <c r="BQ177" s="67"/>
      <c r="BR177" s="67"/>
      <c r="BS177" s="67"/>
      <c r="BT177" s="67"/>
      <c r="BU177" s="67"/>
      <c r="BV177" s="67"/>
      <c r="BW177" s="67"/>
      <c r="BX177" s="67"/>
      <c r="BY177" s="67"/>
      <c r="BZ177" s="67"/>
      <c r="CA177" s="67"/>
      <c r="CB177" s="67"/>
    </row>
    <row r="178" spans="1:80" ht="34.35" customHeight="1" outlineLevel="1">
      <c r="A178" s="67"/>
      <c r="C178" s="33"/>
      <c r="D178" s="158"/>
      <c r="E178" s="14"/>
      <c r="F178" s="14"/>
      <c r="G178" s="15"/>
      <c r="H178" s="163"/>
      <c r="I178" s="164"/>
      <c r="J178" s="162"/>
      <c r="K178"/>
      <c r="L178" s="31"/>
      <c r="M178" s="30"/>
      <c r="N178" s="32"/>
      <c r="O178" s="32"/>
      <c r="P178" s="32"/>
      <c r="Q178" s="32"/>
      <c r="R178" s="32"/>
      <c r="S178" s="32"/>
      <c r="T178" s="32"/>
      <c r="U178" s="32"/>
      <c r="V178" s="32"/>
      <c r="W178" s="32"/>
      <c r="X178" s="32"/>
      <c r="Y178" s="32"/>
      <c r="Z178" s="87"/>
      <c r="AA178" s="235"/>
      <c r="AB178" s="199"/>
      <c r="AC178"/>
      <c r="AD178" s="31"/>
      <c r="AE178" s="31"/>
      <c r="AF178" s="94"/>
      <c r="AG178" s="94"/>
      <c r="AH178" s="94"/>
      <c r="AI178" s="94"/>
      <c r="AJ178" s="94"/>
      <c r="AK178" s="94"/>
      <c r="AL178" s="94"/>
      <c r="AM178" s="94"/>
      <c r="AN178" s="94"/>
      <c r="AO178" s="94"/>
      <c r="AP178" s="94"/>
      <c r="AQ178" s="94"/>
      <c r="AR178" s="217" t="str">
        <f>IF(C178="","",SUM('Calculation backing sheet'!AE161:AP161))</f>
        <v/>
      </c>
      <c r="AS178" s="218" t="str">
        <f t="shared" si="3"/>
        <v/>
      </c>
      <c r="AT178" s="87"/>
      <c r="AU178" s="234"/>
      <c r="AV178" s="199"/>
      <c r="AX178" s="39"/>
      <c r="AY178" s="39"/>
      <c r="AZ178" s="39"/>
      <c r="BA178" s="39"/>
      <c r="BB178" s="39"/>
      <c r="BC178" s="39"/>
      <c r="BD178" s="39"/>
      <c r="BE178" s="39"/>
      <c r="BF178" s="39"/>
      <c r="BG178" s="39"/>
      <c r="BH178" s="39"/>
      <c r="BI178" s="67"/>
      <c r="BJ178" s="67"/>
      <c r="BK178" s="67"/>
      <c r="BL178" s="67"/>
      <c r="BM178" s="67"/>
      <c r="BN178" s="67"/>
      <c r="BO178" s="67"/>
      <c r="BP178" s="67"/>
      <c r="BQ178" s="67"/>
      <c r="BR178" s="67"/>
      <c r="BS178" s="67"/>
      <c r="BT178" s="67"/>
      <c r="BU178" s="67"/>
      <c r="BV178" s="67"/>
      <c r="BW178" s="67"/>
      <c r="BX178" s="67"/>
      <c r="BY178" s="67"/>
      <c r="BZ178" s="67"/>
      <c r="CA178" s="67"/>
      <c r="CB178" s="67"/>
    </row>
    <row r="179" spans="1:80" ht="34.35" customHeight="1" outlineLevel="1">
      <c r="A179" s="67"/>
      <c r="C179" s="33"/>
      <c r="D179" s="158"/>
      <c r="E179" s="14"/>
      <c r="F179" s="14"/>
      <c r="G179" s="15"/>
      <c r="H179" s="163"/>
      <c r="I179" s="164"/>
      <c r="J179" s="162"/>
      <c r="K179"/>
      <c r="L179" s="31"/>
      <c r="M179" s="30"/>
      <c r="N179" s="94"/>
      <c r="O179" s="94"/>
      <c r="P179" s="94"/>
      <c r="Q179" s="94"/>
      <c r="R179" s="94"/>
      <c r="S179" s="94"/>
      <c r="T179" s="94"/>
      <c r="U179" s="94"/>
      <c r="V179" s="94"/>
      <c r="W179" s="94"/>
      <c r="X179" s="94"/>
      <c r="Y179" s="94"/>
      <c r="Z179" s="87"/>
      <c r="AA179" s="234"/>
      <c r="AB179" s="199"/>
      <c r="AC179"/>
      <c r="AD179" s="31"/>
      <c r="AE179" s="31"/>
      <c r="AF179" s="32"/>
      <c r="AG179" s="32"/>
      <c r="AH179" s="32"/>
      <c r="AI179" s="32"/>
      <c r="AJ179" s="32"/>
      <c r="AK179" s="32"/>
      <c r="AL179" s="32"/>
      <c r="AM179" s="32"/>
      <c r="AN179" s="32"/>
      <c r="AO179" s="32"/>
      <c r="AP179" s="32"/>
      <c r="AQ179" s="32"/>
      <c r="AR179" s="217" t="str">
        <f>IF(C179="","",SUM('Calculation backing sheet'!AE162:AP162))</f>
        <v/>
      </c>
      <c r="AS179" s="218" t="str">
        <f t="shared" si="3"/>
        <v/>
      </c>
      <c r="AT179" s="87"/>
      <c r="AU179" s="235"/>
      <c r="AV179" s="199"/>
      <c r="AX179" s="39"/>
      <c r="AY179" s="39"/>
      <c r="AZ179" s="39"/>
      <c r="BA179" s="39"/>
      <c r="BB179" s="39"/>
      <c r="BC179" s="39"/>
      <c r="BD179" s="39"/>
      <c r="BE179" s="39"/>
      <c r="BF179" s="39"/>
      <c r="BG179" s="39"/>
      <c r="BH179" s="39"/>
      <c r="BI179" s="67"/>
      <c r="BJ179" s="67"/>
      <c r="BK179" s="67"/>
      <c r="BL179" s="67"/>
      <c r="BM179" s="67"/>
      <c r="BN179" s="67"/>
      <c r="BO179" s="67"/>
      <c r="BP179" s="67"/>
      <c r="BQ179" s="67"/>
      <c r="BR179" s="67"/>
      <c r="BS179" s="67"/>
      <c r="BT179" s="67"/>
      <c r="BU179" s="67"/>
      <c r="BV179" s="67"/>
      <c r="BW179" s="67"/>
      <c r="BX179" s="67"/>
      <c r="BY179" s="67"/>
      <c r="BZ179" s="67"/>
      <c r="CA179" s="67"/>
      <c r="CB179" s="67"/>
    </row>
    <row r="180" spans="1:80" ht="34.35" customHeight="1" outlineLevel="1">
      <c r="A180" s="67"/>
      <c r="C180" s="33"/>
      <c r="D180" s="158"/>
      <c r="E180" s="14"/>
      <c r="F180" s="14"/>
      <c r="G180" s="15"/>
      <c r="H180" s="163"/>
      <c r="I180" s="164"/>
      <c r="J180" s="162"/>
      <c r="K180"/>
      <c r="L180" s="31"/>
      <c r="M180" s="30"/>
      <c r="N180" s="32"/>
      <c r="O180" s="32"/>
      <c r="P180" s="32"/>
      <c r="Q180" s="32"/>
      <c r="R180" s="32"/>
      <c r="S180" s="32"/>
      <c r="T180" s="32"/>
      <c r="U180" s="32"/>
      <c r="V180" s="32"/>
      <c r="W180" s="32"/>
      <c r="X180" s="32"/>
      <c r="Y180" s="32"/>
      <c r="Z180" s="87"/>
      <c r="AA180" s="235"/>
      <c r="AB180" s="199"/>
      <c r="AC180"/>
      <c r="AD180" s="31"/>
      <c r="AE180" s="31"/>
      <c r="AF180" s="94"/>
      <c r="AG180" s="94"/>
      <c r="AH180" s="94"/>
      <c r="AI180" s="94"/>
      <c r="AJ180" s="94"/>
      <c r="AK180" s="94"/>
      <c r="AL180" s="94"/>
      <c r="AM180" s="94"/>
      <c r="AN180" s="94"/>
      <c r="AO180" s="94"/>
      <c r="AP180" s="94"/>
      <c r="AQ180" s="94"/>
      <c r="AR180" s="217" t="str">
        <f>IF(C180="","",SUM('Calculation backing sheet'!AE163:AP163))</f>
        <v/>
      </c>
      <c r="AS180" s="218" t="str">
        <f t="shared" si="3"/>
        <v/>
      </c>
      <c r="AT180" s="87"/>
      <c r="AU180" s="234"/>
      <c r="AV180" s="199"/>
      <c r="AX180" s="39"/>
      <c r="AY180" s="39"/>
      <c r="AZ180" s="39"/>
      <c r="BA180" s="39"/>
      <c r="BB180" s="39"/>
      <c r="BC180" s="39"/>
      <c r="BD180" s="39"/>
      <c r="BE180" s="39"/>
      <c r="BF180" s="39"/>
      <c r="BG180" s="39"/>
      <c r="BH180" s="39"/>
      <c r="BI180" s="67"/>
      <c r="BJ180" s="67"/>
      <c r="BK180" s="67"/>
      <c r="BL180" s="67"/>
      <c r="BM180" s="67"/>
      <c r="BN180" s="67"/>
      <c r="BO180" s="67"/>
      <c r="BP180" s="67"/>
      <c r="BQ180" s="67"/>
      <c r="BR180" s="67"/>
      <c r="BS180" s="67"/>
      <c r="BT180" s="67"/>
      <c r="BU180" s="67"/>
      <c r="BV180" s="67"/>
      <c r="BW180" s="67"/>
      <c r="BX180" s="67"/>
      <c r="BY180" s="67"/>
      <c r="BZ180" s="67"/>
      <c r="CA180" s="67"/>
      <c r="CB180" s="67"/>
    </row>
    <row r="181" spans="1:80" ht="34.35" customHeight="1" outlineLevel="1">
      <c r="A181" s="67"/>
      <c r="C181" s="33"/>
      <c r="D181" s="158"/>
      <c r="E181" s="14"/>
      <c r="F181" s="14"/>
      <c r="G181" s="15"/>
      <c r="H181" s="163"/>
      <c r="I181" s="164"/>
      <c r="J181" s="162"/>
      <c r="K181"/>
      <c r="L181" s="31"/>
      <c r="M181" s="30"/>
      <c r="N181" s="32"/>
      <c r="O181" s="32"/>
      <c r="P181" s="32"/>
      <c r="Q181" s="32"/>
      <c r="R181" s="32"/>
      <c r="S181" s="32"/>
      <c r="T181" s="32"/>
      <c r="U181" s="32"/>
      <c r="V181" s="32"/>
      <c r="W181" s="32"/>
      <c r="X181" s="32"/>
      <c r="Y181" s="32"/>
      <c r="Z181" s="87"/>
      <c r="AA181" s="235"/>
      <c r="AB181" s="199"/>
      <c r="AC181"/>
      <c r="AD181" s="31"/>
      <c r="AE181" s="31"/>
      <c r="AF181" s="32"/>
      <c r="AG181" s="32"/>
      <c r="AH181" s="32"/>
      <c r="AI181" s="32"/>
      <c r="AJ181" s="32"/>
      <c r="AK181" s="32"/>
      <c r="AL181" s="32"/>
      <c r="AM181" s="32"/>
      <c r="AN181" s="32"/>
      <c r="AO181" s="32"/>
      <c r="AP181" s="32"/>
      <c r="AQ181" s="32"/>
      <c r="AR181" s="217" t="str">
        <f>IF(C181="","",SUM('Calculation backing sheet'!AE164:AP164))</f>
        <v/>
      </c>
      <c r="AS181" s="218" t="str">
        <f t="shared" si="3"/>
        <v/>
      </c>
      <c r="AT181" s="87"/>
      <c r="AU181" s="235"/>
      <c r="AV181" s="199"/>
      <c r="AX181" s="39"/>
      <c r="AY181" s="39"/>
      <c r="AZ181" s="39"/>
      <c r="BA181" s="39"/>
      <c r="BB181" s="39"/>
      <c r="BC181" s="39"/>
      <c r="BD181" s="39"/>
      <c r="BE181" s="39"/>
      <c r="BF181" s="39"/>
      <c r="BG181" s="39"/>
      <c r="BH181" s="39"/>
      <c r="BI181" s="67"/>
      <c r="BJ181" s="67"/>
      <c r="BK181" s="67"/>
      <c r="BL181" s="67"/>
      <c r="BM181" s="67"/>
      <c r="BN181" s="67"/>
      <c r="BO181" s="67"/>
      <c r="BP181" s="67"/>
      <c r="BQ181" s="67"/>
      <c r="BR181" s="67"/>
      <c r="BS181" s="67"/>
      <c r="BT181" s="67"/>
      <c r="BU181" s="67"/>
      <c r="BV181" s="67"/>
      <c r="BW181" s="67"/>
      <c r="BX181" s="67"/>
      <c r="BY181" s="67"/>
      <c r="BZ181" s="67"/>
      <c r="CA181" s="67"/>
      <c r="CB181" s="67"/>
    </row>
    <row r="182" spans="1:80" ht="34.35" customHeight="1" outlineLevel="1">
      <c r="A182" s="67"/>
      <c r="C182" s="33"/>
      <c r="D182" s="158"/>
      <c r="E182" s="14"/>
      <c r="F182" s="14"/>
      <c r="G182" s="15"/>
      <c r="H182" s="163"/>
      <c r="I182" s="164"/>
      <c r="J182" s="162"/>
      <c r="K182"/>
      <c r="L182" s="31"/>
      <c r="M182" s="30"/>
      <c r="N182" s="94"/>
      <c r="O182" s="94"/>
      <c r="P182" s="94"/>
      <c r="Q182" s="94"/>
      <c r="R182" s="94"/>
      <c r="S182" s="94"/>
      <c r="T182" s="94"/>
      <c r="U182" s="94"/>
      <c r="V182" s="94"/>
      <c r="W182" s="94"/>
      <c r="X182" s="94"/>
      <c r="Y182" s="94"/>
      <c r="Z182" s="87"/>
      <c r="AA182" s="234"/>
      <c r="AB182" s="199"/>
      <c r="AC182"/>
      <c r="AD182" s="31"/>
      <c r="AE182" s="31"/>
      <c r="AF182" s="94"/>
      <c r="AG182" s="94"/>
      <c r="AH182" s="94"/>
      <c r="AI182" s="94"/>
      <c r="AJ182" s="94"/>
      <c r="AK182" s="94"/>
      <c r="AL182" s="94"/>
      <c r="AM182" s="94"/>
      <c r="AN182" s="94"/>
      <c r="AO182" s="94"/>
      <c r="AP182" s="94"/>
      <c r="AQ182" s="94"/>
      <c r="AR182" s="217" t="str">
        <f>IF(C182="","",SUM('Calculation backing sheet'!AE165:AP165))</f>
        <v/>
      </c>
      <c r="AS182" s="218" t="str">
        <f t="shared" si="3"/>
        <v/>
      </c>
      <c r="AT182" s="87"/>
      <c r="AU182" s="234"/>
      <c r="AV182" s="199"/>
      <c r="AX182" s="39"/>
      <c r="AY182" s="39"/>
      <c r="AZ182" s="39"/>
      <c r="BA182" s="39"/>
      <c r="BB182" s="39"/>
      <c r="BC182" s="39"/>
      <c r="BD182" s="39"/>
      <c r="BE182" s="39"/>
      <c r="BF182" s="39"/>
      <c r="BG182" s="39"/>
      <c r="BH182" s="39"/>
      <c r="BI182" s="67"/>
      <c r="BJ182" s="67"/>
      <c r="BK182" s="67"/>
      <c r="BL182" s="67"/>
      <c r="BM182" s="67"/>
      <c r="BN182" s="67"/>
      <c r="BO182" s="67"/>
      <c r="BP182" s="67"/>
      <c r="BQ182" s="67"/>
      <c r="BR182" s="67"/>
      <c r="BS182" s="67"/>
      <c r="BT182" s="67"/>
      <c r="BU182" s="67"/>
      <c r="BV182" s="67"/>
      <c r="BW182" s="67"/>
      <c r="BX182" s="67"/>
      <c r="BY182" s="67"/>
      <c r="BZ182" s="67"/>
      <c r="CA182" s="67"/>
      <c r="CB182" s="67"/>
    </row>
    <row r="183" spans="1:80" ht="34.35" customHeight="1" outlineLevel="1">
      <c r="A183" s="67"/>
      <c r="C183" s="33"/>
      <c r="D183" s="158"/>
      <c r="E183" s="14"/>
      <c r="F183" s="14"/>
      <c r="G183" s="15"/>
      <c r="H183" s="163"/>
      <c r="I183" s="164"/>
      <c r="J183" s="162"/>
      <c r="K183"/>
      <c r="L183" s="31"/>
      <c r="M183" s="31"/>
      <c r="N183" s="32"/>
      <c r="O183" s="32"/>
      <c r="P183" s="32"/>
      <c r="Q183" s="32"/>
      <c r="R183" s="32"/>
      <c r="S183" s="32"/>
      <c r="T183" s="32"/>
      <c r="U183" s="32"/>
      <c r="V183" s="32"/>
      <c r="W183" s="32"/>
      <c r="X183" s="32"/>
      <c r="Y183" s="32"/>
      <c r="Z183" s="87"/>
      <c r="AA183" s="235"/>
      <c r="AB183" s="199"/>
      <c r="AC183"/>
      <c r="AD183" s="31"/>
      <c r="AE183" s="31"/>
      <c r="AF183" s="32"/>
      <c r="AG183" s="32"/>
      <c r="AH183" s="32"/>
      <c r="AI183" s="32"/>
      <c r="AJ183" s="32"/>
      <c r="AK183" s="32"/>
      <c r="AL183" s="32"/>
      <c r="AM183" s="32"/>
      <c r="AN183" s="32"/>
      <c r="AO183" s="32"/>
      <c r="AP183" s="32"/>
      <c r="AQ183" s="32"/>
      <c r="AR183" s="217" t="str">
        <f>IF(C183="","",SUM('Calculation backing sheet'!AE166:AP166))</f>
        <v/>
      </c>
      <c r="AS183" s="218" t="str">
        <f t="shared" si="3"/>
        <v/>
      </c>
      <c r="AT183" s="87"/>
      <c r="AU183" s="235"/>
      <c r="AV183" s="199"/>
      <c r="AX183" s="39"/>
      <c r="AY183" s="39"/>
      <c r="AZ183" s="39"/>
      <c r="BA183" s="39"/>
      <c r="BB183" s="39"/>
      <c r="BC183" s="39"/>
      <c r="BD183" s="39"/>
      <c r="BE183" s="39"/>
      <c r="BF183" s="39"/>
      <c r="BG183" s="39"/>
      <c r="BH183" s="39"/>
      <c r="BI183" s="67"/>
      <c r="BJ183" s="67"/>
      <c r="BK183" s="67"/>
      <c r="BL183" s="67"/>
      <c r="BM183" s="67"/>
      <c r="BN183" s="67"/>
      <c r="BO183" s="67"/>
      <c r="BP183" s="67"/>
      <c r="BQ183" s="67"/>
      <c r="BR183" s="67"/>
      <c r="BS183" s="67"/>
      <c r="BT183" s="67"/>
      <c r="BU183" s="67"/>
      <c r="BV183" s="67"/>
      <c r="BW183" s="67"/>
      <c r="BX183" s="67"/>
      <c r="BY183" s="67"/>
      <c r="BZ183" s="67"/>
      <c r="CA183" s="67"/>
      <c r="CB183" s="67"/>
    </row>
    <row r="184" spans="1:80" ht="34.35" customHeight="1" outlineLevel="1">
      <c r="A184" s="67"/>
      <c r="C184" s="33"/>
      <c r="D184" s="158"/>
      <c r="E184" s="14"/>
      <c r="F184" s="14"/>
      <c r="G184" s="15"/>
      <c r="H184" s="163"/>
      <c r="I184" s="164"/>
      <c r="J184" s="162"/>
      <c r="K184"/>
      <c r="L184" s="31"/>
      <c r="M184" s="30"/>
      <c r="N184" s="32"/>
      <c r="O184" s="32"/>
      <c r="P184" s="32"/>
      <c r="Q184" s="32"/>
      <c r="R184" s="32"/>
      <c r="S184" s="32"/>
      <c r="T184" s="32"/>
      <c r="U184" s="32"/>
      <c r="V184" s="32"/>
      <c r="W184" s="32"/>
      <c r="X184" s="32"/>
      <c r="Y184" s="32"/>
      <c r="Z184" s="87"/>
      <c r="AA184" s="235"/>
      <c r="AB184" s="199"/>
      <c r="AC184"/>
      <c r="AD184" s="31"/>
      <c r="AE184" s="31"/>
      <c r="AF184" s="94"/>
      <c r="AG184" s="94"/>
      <c r="AH184" s="94"/>
      <c r="AI184" s="94"/>
      <c r="AJ184" s="94"/>
      <c r="AK184" s="94"/>
      <c r="AL184" s="94"/>
      <c r="AM184" s="94"/>
      <c r="AN184" s="94"/>
      <c r="AO184" s="94"/>
      <c r="AP184" s="94"/>
      <c r="AQ184" s="94"/>
      <c r="AR184" s="217" t="str">
        <f>IF(C184="","",SUM('Calculation backing sheet'!AE167:AP167))</f>
        <v/>
      </c>
      <c r="AS184" s="218" t="str">
        <f t="shared" si="3"/>
        <v/>
      </c>
      <c r="AT184" s="87"/>
      <c r="AU184" s="234"/>
      <c r="AV184" s="199"/>
      <c r="AX184" s="39"/>
      <c r="AY184" s="39"/>
      <c r="AZ184" s="39"/>
      <c r="BA184" s="39"/>
      <c r="BB184" s="39"/>
      <c r="BC184" s="39"/>
      <c r="BD184" s="39"/>
      <c r="BE184" s="39"/>
      <c r="BF184" s="39"/>
      <c r="BG184" s="39"/>
      <c r="BH184" s="39"/>
      <c r="BI184" s="67"/>
      <c r="BJ184" s="67"/>
      <c r="BK184" s="67"/>
      <c r="BL184" s="67"/>
      <c r="BM184" s="67"/>
      <c r="BN184" s="67"/>
      <c r="BO184" s="67"/>
      <c r="BP184" s="67"/>
      <c r="BQ184" s="67"/>
      <c r="BR184" s="67"/>
      <c r="BS184" s="67"/>
      <c r="BT184" s="67"/>
      <c r="BU184" s="67"/>
      <c r="BV184" s="67"/>
      <c r="BW184" s="67"/>
      <c r="BX184" s="67"/>
      <c r="BY184" s="67"/>
      <c r="BZ184" s="67"/>
      <c r="CA184" s="67"/>
      <c r="CB184" s="67"/>
    </row>
    <row r="185" spans="1:80" ht="34.35" customHeight="1" outlineLevel="1">
      <c r="A185" s="67"/>
      <c r="C185" s="33"/>
      <c r="D185" s="158"/>
      <c r="E185" s="14"/>
      <c r="F185" s="14"/>
      <c r="G185" s="15"/>
      <c r="H185" s="163"/>
      <c r="I185" s="164"/>
      <c r="J185" s="162"/>
      <c r="K185"/>
      <c r="L185" s="31"/>
      <c r="M185" s="30"/>
      <c r="N185" s="94"/>
      <c r="O185" s="94"/>
      <c r="P185" s="94"/>
      <c r="Q185" s="94"/>
      <c r="R185" s="94"/>
      <c r="S185" s="94"/>
      <c r="T185" s="94"/>
      <c r="U185" s="94"/>
      <c r="V185" s="94"/>
      <c r="W185" s="94"/>
      <c r="X185" s="94"/>
      <c r="Y185" s="94"/>
      <c r="Z185" s="87"/>
      <c r="AA185" s="234"/>
      <c r="AB185" s="199"/>
      <c r="AC185"/>
      <c r="AD185" s="31"/>
      <c r="AE185" s="31"/>
      <c r="AF185" s="32"/>
      <c r="AG185" s="32"/>
      <c r="AH185" s="32"/>
      <c r="AI185" s="32"/>
      <c r="AJ185" s="32"/>
      <c r="AK185" s="32"/>
      <c r="AL185" s="32"/>
      <c r="AM185" s="32"/>
      <c r="AN185" s="32"/>
      <c r="AO185" s="32"/>
      <c r="AP185" s="32"/>
      <c r="AQ185" s="32"/>
      <c r="AR185" s="217" t="str">
        <f>IF(C185="","",SUM('Calculation backing sheet'!AE168:AP168))</f>
        <v/>
      </c>
      <c r="AS185" s="218" t="str">
        <f t="shared" si="3"/>
        <v/>
      </c>
      <c r="AT185" s="87"/>
      <c r="AU185" s="235"/>
      <c r="AV185" s="199"/>
      <c r="AX185" s="39"/>
      <c r="AY185" s="39"/>
      <c r="AZ185" s="39"/>
      <c r="BA185" s="39"/>
      <c r="BB185" s="39"/>
      <c r="BC185" s="39"/>
      <c r="BD185" s="39"/>
      <c r="BE185" s="39"/>
      <c r="BF185" s="39"/>
      <c r="BG185" s="39"/>
      <c r="BH185" s="39"/>
      <c r="BI185" s="67"/>
      <c r="BJ185" s="67"/>
      <c r="BK185" s="67"/>
      <c r="BL185" s="67"/>
      <c r="BM185" s="67"/>
      <c r="BN185" s="67"/>
      <c r="BO185" s="67"/>
      <c r="BP185" s="67"/>
      <c r="BQ185" s="67"/>
      <c r="BR185" s="67"/>
      <c r="BS185" s="67"/>
      <c r="BT185" s="67"/>
      <c r="BU185" s="67"/>
      <c r="BV185" s="67"/>
      <c r="BW185" s="67"/>
      <c r="BX185" s="67"/>
      <c r="BY185" s="67"/>
      <c r="BZ185" s="67"/>
      <c r="CA185" s="67"/>
      <c r="CB185" s="67"/>
    </row>
    <row r="186" spans="1:80" ht="34.35" customHeight="1" outlineLevel="1">
      <c r="A186" s="67"/>
      <c r="C186" s="33"/>
      <c r="D186" s="158"/>
      <c r="E186" s="14"/>
      <c r="F186" s="14"/>
      <c r="G186" s="15"/>
      <c r="H186" s="163"/>
      <c r="I186" s="164"/>
      <c r="J186" s="162"/>
      <c r="K186"/>
      <c r="L186" s="31"/>
      <c r="M186" s="30"/>
      <c r="N186" s="32"/>
      <c r="O186" s="32"/>
      <c r="P186" s="32"/>
      <c r="Q186" s="32"/>
      <c r="R186" s="32"/>
      <c r="S186" s="32"/>
      <c r="T186" s="32"/>
      <c r="U186" s="32"/>
      <c r="V186" s="32"/>
      <c r="W186" s="32"/>
      <c r="X186" s="32"/>
      <c r="Y186" s="32"/>
      <c r="Z186" s="87"/>
      <c r="AA186" s="235"/>
      <c r="AB186" s="199"/>
      <c r="AC186"/>
      <c r="AD186" s="31"/>
      <c r="AE186" s="31"/>
      <c r="AF186" s="94"/>
      <c r="AG186" s="94"/>
      <c r="AH186" s="94"/>
      <c r="AI186" s="94"/>
      <c r="AJ186" s="94"/>
      <c r="AK186" s="94"/>
      <c r="AL186" s="94"/>
      <c r="AM186" s="94"/>
      <c r="AN186" s="94"/>
      <c r="AO186" s="94"/>
      <c r="AP186" s="94"/>
      <c r="AQ186" s="94"/>
      <c r="AR186" s="217" t="str">
        <f>IF(C186="","",SUM('Calculation backing sheet'!AE169:AP169))</f>
        <v/>
      </c>
      <c r="AS186" s="218" t="str">
        <f t="shared" si="3"/>
        <v/>
      </c>
      <c r="AT186" s="87"/>
      <c r="AU186" s="234"/>
      <c r="AV186" s="199"/>
      <c r="AX186" s="39"/>
      <c r="AY186" s="39"/>
      <c r="AZ186" s="39"/>
      <c r="BA186" s="39"/>
      <c r="BB186" s="39"/>
      <c r="BC186" s="39"/>
      <c r="BD186" s="39"/>
      <c r="BE186" s="39"/>
      <c r="BF186" s="39"/>
      <c r="BG186" s="39"/>
      <c r="BH186" s="39"/>
      <c r="BI186" s="67"/>
      <c r="BJ186" s="67"/>
      <c r="BK186" s="67"/>
      <c r="BL186" s="67"/>
      <c r="BM186" s="67"/>
      <c r="BN186" s="67"/>
      <c r="BO186" s="67"/>
      <c r="BP186" s="67"/>
      <c r="BQ186" s="67"/>
      <c r="BR186" s="67"/>
      <c r="BS186" s="67"/>
      <c r="BT186" s="67"/>
      <c r="BU186" s="67"/>
      <c r="BV186" s="67"/>
      <c r="BW186" s="67"/>
      <c r="BX186" s="67"/>
      <c r="BY186" s="67"/>
      <c r="BZ186" s="67"/>
      <c r="CA186" s="67"/>
      <c r="CB186" s="67"/>
    </row>
    <row r="187" spans="1:80" ht="34.35" customHeight="1" outlineLevel="1">
      <c r="A187" s="67"/>
      <c r="C187" s="33"/>
      <c r="D187" s="158"/>
      <c r="E187" s="14"/>
      <c r="F187" s="14"/>
      <c r="G187" s="15"/>
      <c r="H187" s="163"/>
      <c r="I187" s="164"/>
      <c r="J187" s="162"/>
      <c r="K187"/>
      <c r="L187" s="31"/>
      <c r="M187" s="30"/>
      <c r="N187" s="32"/>
      <c r="O187" s="32"/>
      <c r="P187" s="32"/>
      <c r="Q187" s="32"/>
      <c r="R187" s="32"/>
      <c r="S187" s="32"/>
      <c r="T187" s="32"/>
      <c r="U187" s="32"/>
      <c r="V187" s="32"/>
      <c r="W187" s="32"/>
      <c r="X187" s="32"/>
      <c r="Y187" s="32"/>
      <c r="Z187" s="87"/>
      <c r="AA187" s="235"/>
      <c r="AB187" s="199"/>
      <c r="AC187"/>
      <c r="AD187" s="31"/>
      <c r="AE187" s="31"/>
      <c r="AF187" s="32"/>
      <c r="AG187" s="32"/>
      <c r="AH187" s="32"/>
      <c r="AI187" s="32"/>
      <c r="AJ187" s="32"/>
      <c r="AK187" s="32"/>
      <c r="AL187" s="32"/>
      <c r="AM187" s="32"/>
      <c r="AN187" s="32"/>
      <c r="AO187" s="32"/>
      <c r="AP187" s="32"/>
      <c r="AQ187" s="32"/>
      <c r="AR187" s="217" t="str">
        <f>IF(C187="","",SUM('Calculation backing sheet'!AE170:AP170))</f>
        <v/>
      </c>
      <c r="AS187" s="218" t="str">
        <f t="shared" si="3"/>
        <v/>
      </c>
      <c r="AT187" s="87"/>
      <c r="AU187" s="235"/>
      <c r="AV187" s="199"/>
      <c r="AX187" s="39"/>
      <c r="AY187" s="39"/>
      <c r="AZ187" s="39"/>
      <c r="BA187" s="39"/>
      <c r="BB187" s="39"/>
      <c r="BC187" s="39"/>
      <c r="BD187" s="39"/>
      <c r="BE187" s="39"/>
      <c r="BF187" s="39"/>
      <c r="BG187" s="39"/>
      <c r="BH187" s="39"/>
      <c r="BI187" s="67"/>
      <c r="BJ187" s="67"/>
      <c r="BK187" s="67"/>
      <c r="BL187" s="67"/>
      <c r="BM187" s="67"/>
      <c r="BN187" s="67"/>
      <c r="BO187" s="67"/>
      <c r="BP187" s="67"/>
      <c r="BQ187" s="67"/>
      <c r="BR187" s="67"/>
      <c r="BS187" s="67"/>
      <c r="BT187" s="67"/>
      <c r="BU187" s="67"/>
      <c r="BV187" s="67"/>
      <c r="BW187" s="67"/>
      <c r="BX187" s="67"/>
      <c r="BY187" s="67"/>
      <c r="BZ187" s="67"/>
      <c r="CA187" s="67"/>
      <c r="CB187" s="67"/>
    </row>
    <row r="188" spans="1:80" ht="34.35" customHeight="1" outlineLevel="1">
      <c r="A188" s="67"/>
      <c r="C188" s="33"/>
      <c r="D188" s="158"/>
      <c r="E188" s="14"/>
      <c r="F188" s="14"/>
      <c r="G188" s="15"/>
      <c r="H188" s="163"/>
      <c r="I188" s="164"/>
      <c r="J188" s="162"/>
      <c r="K188"/>
      <c r="L188" s="31"/>
      <c r="M188" s="30"/>
      <c r="N188" s="94"/>
      <c r="O188" s="94"/>
      <c r="P188" s="94"/>
      <c r="Q188" s="94"/>
      <c r="R188" s="94"/>
      <c r="S188" s="94"/>
      <c r="T188" s="94"/>
      <c r="U188" s="94"/>
      <c r="V188" s="94"/>
      <c r="W188" s="94"/>
      <c r="X188" s="94"/>
      <c r="Y188" s="94"/>
      <c r="Z188" s="87"/>
      <c r="AA188" s="234"/>
      <c r="AB188" s="199"/>
      <c r="AC188"/>
      <c r="AD188" s="31"/>
      <c r="AE188" s="31"/>
      <c r="AF188" s="94"/>
      <c r="AG188" s="94"/>
      <c r="AH188" s="94"/>
      <c r="AI188" s="94"/>
      <c r="AJ188" s="94"/>
      <c r="AK188" s="94"/>
      <c r="AL188" s="94"/>
      <c r="AM188" s="94"/>
      <c r="AN188" s="94"/>
      <c r="AO188" s="94"/>
      <c r="AP188" s="94"/>
      <c r="AQ188" s="94"/>
      <c r="AR188" s="217" t="str">
        <f>IF(C188="","",SUM('Calculation backing sheet'!AE171:AP171))</f>
        <v/>
      </c>
      <c r="AS188" s="218" t="str">
        <f t="shared" si="3"/>
        <v/>
      </c>
      <c r="AT188" s="87"/>
      <c r="AU188" s="234"/>
      <c r="AV188" s="199"/>
      <c r="AX188" s="39"/>
      <c r="AY188" s="39"/>
      <c r="AZ188" s="39"/>
      <c r="BA188" s="39"/>
      <c r="BB188" s="39"/>
      <c r="BC188" s="39"/>
      <c r="BD188" s="39"/>
      <c r="BE188" s="39"/>
      <c r="BF188" s="39"/>
      <c r="BG188" s="39"/>
      <c r="BH188" s="39"/>
      <c r="BI188" s="67"/>
      <c r="BJ188" s="67"/>
      <c r="BK188" s="67"/>
      <c r="BL188" s="67"/>
      <c r="BM188" s="67"/>
      <c r="BN188" s="67"/>
      <c r="BO188" s="67"/>
      <c r="BP188" s="67"/>
      <c r="BQ188" s="67"/>
      <c r="BR188" s="67"/>
      <c r="BS188" s="67"/>
      <c r="BT188" s="67"/>
      <c r="BU188" s="67"/>
      <c r="BV188" s="67"/>
      <c r="BW188" s="67"/>
      <c r="BX188" s="67"/>
      <c r="BY188" s="67"/>
      <c r="BZ188" s="67"/>
      <c r="CA188" s="67"/>
      <c r="CB188" s="67"/>
    </row>
    <row r="189" spans="1:80" ht="34.35" customHeight="1" outlineLevel="1">
      <c r="A189" s="67"/>
      <c r="C189" s="33"/>
      <c r="D189" s="158"/>
      <c r="E189" s="14"/>
      <c r="F189" s="14"/>
      <c r="G189" s="15"/>
      <c r="H189" s="163"/>
      <c r="I189" s="164"/>
      <c r="J189" s="162"/>
      <c r="K189"/>
      <c r="L189" s="31"/>
      <c r="M189" s="30"/>
      <c r="N189" s="32"/>
      <c r="O189" s="32"/>
      <c r="P189" s="32"/>
      <c r="Q189" s="32"/>
      <c r="R189" s="32"/>
      <c r="S189" s="32"/>
      <c r="T189" s="32"/>
      <c r="U189" s="32"/>
      <c r="V189" s="32"/>
      <c r="W189" s="32"/>
      <c r="X189" s="32"/>
      <c r="Y189" s="32"/>
      <c r="Z189" s="87"/>
      <c r="AA189" s="235"/>
      <c r="AB189" s="199"/>
      <c r="AC189"/>
      <c r="AD189" s="31"/>
      <c r="AE189" s="31"/>
      <c r="AF189" s="32"/>
      <c r="AG189" s="32"/>
      <c r="AH189" s="32"/>
      <c r="AI189" s="32"/>
      <c r="AJ189" s="32"/>
      <c r="AK189" s="32"/>
      <c r="AL189" s="32"/>
      <c r="AM189" s="32"/>
      <c r="AN189" s="32"/>
      <c r="AO189" s="32"/>
      <c r="AP189" s="32"/>
      <c r="AQ189" s="32"/>
      <c r="AR189" s="217" t="str">
        <f>IF(C189="","",SUM('Calculation backing sheet'!AE172:AP172))</f>
        <v/>
      </c>
      <c r="AS189" s="218" t="str">
        <f t="shared" si="3"/>
        <v/>
      </c>
      <c r="AT189" s="87"/>
      <c r="AU189" s="235"/>
      <c r="AV189" s="199"/>
      <c r="AX189" s="39"/>
      <c r="AY189" s="39"/>
      <c r="AZ189" s="39"/>
      <c r="BA189" s="39"/>
      <c r="BB189" s="39"/>
      <c r="BC189" s="39"/>
      <c r="BD189" s="39"/>
      <c r="BE189" s="39"/>
      <c r="BF189" s="39"/>
      <c r="BG189" s="39"/>
      <c r="BH189" s="39"/>
      <c r="BI189" s="67"/>
      <c r="BJ189" s="67"/>
      <c r="BK189" s="67"/>
      <c r="BL189" s="67"/>
      <c r="BM189" s="67"/>
      <c r="BN189" s="67"/>
      <c r="BO189" s="67"/>
      <c r="BP189" s="67"/>
      <c r="BQ189" s="67"/>
      <c r="BR189" s="67"/>
      <c r="BS189" s="67"/>
      <c r="BT189" s="67"/>
      <c r="BU189" s="67"/>
      <c r="BV189" s="67"/>
      <c r="BW189" s="67"/>
      <c r="BX189" s="67"/>
      <c r="BY189" s="67"/>
      <c r="BZ189" s="67"/>
      <c r="CA189" s="67"/>
      <c r="CB189" s="67"/>
    </row>
    <row r="190" spans="1:80" ht="34.35" customHeight="1" outlineLevel="1">
      <c r="A190" s="67"/>
      <c r="C190" s="33"/>
      <c r="D190" s="158"/>
      <c r="E190" s="14"/>
      <c r="F190" s="14"/>
      <c r="G190" s="15"/>
      <c r="H190" s="163"/>
      <c r="I190" s="164"/>
      <c r="J190" s="162"/>
      <c r="K190"/>
      <c r="L190" s="31"/>
      <c r="M190" s="30"/>
      <c r="N190" s="32"/>
      <c r="O190" s="32"/>
      <c r="P190" s="32"/>
      <c r="Q190" s="32"/>
      <c r="R190" s="32"/>
      <c r="S190" s="32"/>
      <c r="T190" s="32"/>
      <c r="U190" s="32"/>
      <c r="V190" s="32"/>
      <c r="W190" s="32"/>
      <c r="X190" s="32"/>
      <c r="Y190" s="32"/>
      <c r="Z190" s="87"/>
      <c r="AA190" s="235"/>
      <c r="AB190" s="199"/>
      <c r="AC190"/>
      <c r="AD190" s="31"/>
      <c r="AE190" s="31"/>
      <c r="AF190" s="94"/>
      <c r="AG190" s="94"/>
      <c r="AH190" s="94"/>
      <c r="AI190" s="94"/>
      <c r="AJ190" s="94"/>
      <c r="AK190" s="94"/>
      <c r="AL190" s="94"/>
      <c r="AM190" s="94"/>
      <c r="AN190" s="94"/>
      <c r="AO190" s="94"/>
      <c r="AP190" s="94"/>
      <c r="AQ190" s="94"/>
      <c r="AR190" s="217" t="str">
        <f>IF(C190="","",SUM('Calculation backing sheet'!AE173:AP173))</f>
        <v/>
      </c>
      <c r="AS190" s="218" t="str">
        <f t="shared" si="3"/>
        <v/>
      </c>
      <c r="AT190" s="87"/>
      <c r="AU190" s="235"/>
      <c r="AV190" s="199"/>
      <c r="AX190" s="39"/>
      <c r="AY190" s="39"/>
      <c r="AZ190" s="39"/>
      <c r="BA190" s="39"/>
      <c r="BB190" s="39"/>
      <c r="BC190" s="39"/>
      <c r="BD190" s="39"/>
      <c r="BE190" s="39"/>
      <c r="BF190" s="39"/>
      <c r="BG190" s="39"/>
      <c r="BH190" s="39"/>
      <c r="BI190" s="67"/>
      <c r="BJ190" s="67"/>
      <c r="BK190" s="67"/>
      <c r="BL190" s="67"/>
      <c r="BM190" s="67"/>
      <c r="BN190" s="67"/>
      <c r="BO190" s="67"/>
      <c r="BP190" s="67"/>
      <c r="BQ190" s="67"/>
      <c r="BR190" s="67"/>
      <c r="BS190" s="67"/>
      <c r="BT190" s="67"/>
      <c r="BU190" s="67"/>
      <c r="BV190" s="67"/>
      <c r="BW190" s="67"/>
      <c r="BX190" s="67"/>
      <c r="BY190" s="67"/>
      <c r="BZ190" s="67"/>
      <c r="CA190" s="67"/>
      <c r="CB190" s="67"/>
    </row>
    <row r="191" spans="1:80" ht="34.35" customHeight="1" outlineLevel="1">
      <c r="A191" s="67"/>
      <c r="C191" s="33"/>
      <c r="D191" s="158"/>
      <c r="E191" s="14"/>
      <c r="F191" s="14"/>
      <c r="G191" s="15"/>
      <c r="H191" s="163"/>
      <c r="I191" s="164"/>
      <c r="J191" s="162"/>
      <c r="K191"/>
      <c r="L191" s="31"/>
      <c r="M191" s="30"/>
      <c r="N191" s="94"/>
      <c r="O191" s="94"/>
      <c r="P191" s="94"/>
      <c r="Q191" s="94"/>
      <c r="R191" s="94"/>
      <c r="S191" s="94"/>
      <c r="T191" s="94"/>
      <c r="U191" s="94"/>
      <c r="V191" s="94"/>
      <c r="W191" s="94"/>
      <c r="X191" s="94"/>
      <c r="Y191" s="94"/>
      <c r="Z191" s="87"/>
      <c r="AA191" s="234"/>
      <c r="AB191" s="199"/>
      <c r="AC191"/>
      <c r="AD191" s="31"/>
      <c r="AE191" s="31"/>
      <c r="AF191" s="32"/>
      <c r="AG191" s="32"/>
      <c r="AH191" s="32"/>
      <c r="AI191" s="32"/>
      <c r="AJ191" s="32"/>
      <c r="AK191" s="32"/>
      <c r="AL191" s="32"/>
      <c r="AM191" s="32"/>
      <c r="AN191" s="32"/>
      <c r="AO191" s="32"/>
      <c r="AP191" s="32"/>
      <c r="AQ191" s="32"/>
      <c r="AR191" s="217" t="str">
        <f>IF(C191="","",SUM('Calculation backing sheet'!AE174:AP174))</f>
        <v/>
      </c>
      <c r="AS191" s="218" t="str">
        <f t="shared" si="3"/>
        <v/>
      </c>
      <c r="AT191" s="87"/>
      <c r="AU191" s="235"/>
      <c r="AV191" s="199"/>
      <c r="AX191" s="39"/>
      <c r="AY191" s="39"/>
      <c r="AZ191" s="39"/>
      <c r="BA191" s="39"/>
      <c r="BB191" s="39"/>
      <c r="BC191" s="39"/>
      <c r="BD191" s="39"/>
      <c r="BE191" s="39"/>
      <c r="BF191" s="39"/>
      <c r="BG191" s="39"/>
      <c r="BH191" s="39"/>
      <c r="BI191" s="67"/>
      <c r="BJ191" s="67"/>
      <c r="BK191" s="67"/>
      <c r="BL191" s="67"/>
      <c r="BM191" s="67"/>
      <c r="BN191" s="67"/>
      <c r="BO191" s="67"/>
      <c r="BP191" s="67"/>
      <c r="BQ191" s="67"/>
      <c r="BR191" s="67"/>
      <c r="BS191" s="67"/>
      <c r="BT191" s="67"/>
      <c r="BU191" s="67"/>
      <c r="BV191" s="67"/>
      <c r="BW191" s="67"/>
      <c r="BX191" s="67"/>
      <c r="BY191" s="67"/>
      <c r="BZ191" s="67"/>
      <c r="CA191" s="67"/>
      <c r="CB191" s="67"/>
    </row>
    <row r="192" spans="1:80" ht="34.35" customHeight="1" outlineLevel="1">
      <c r="A192" s="67"/>
      <c r="C192" s="33"/>
      <c r="D192" s="158"/>
      <c r="E192" s="14"/>
      <c r="F192" s="14"/>
      <c r="G192" s="15"/>
      <c r="H192" s="163"/>
      <c r="I192" s="164"/>
      <c r="J192" s="162"/>
      <c r="K192"/>
      <c r="L192" s="31"/>
      <c r="M192" s="30"/>
      <c r="N192" s="32"/>
      <c r="O192" s="32"/>
      <c r="P192" s="32"/>
      <c r="Q192" s="32"/>
      <c r="R192" s="32"/>
      <c r="S192" s="32"/>
      <c r="T192" s="32"/>
      <c r="U192" s="32"/>
      <c r="V192" s="32"/>
      <c r="W192" s="32"/>
      <c r="X192" s="32"/>
      <c r="Y192" s="32"/>
      <c r="Z192" s="87"/>
      <c r="AA192" s="235"/>
      <c r="AB192" s="199"/>
      <c r="AC192"/>
      <c r="AD192" s="31"/>
      <c r="AE192" s="31"/>
      <c r="AF192" s="94"/>
      <c r="AG192" s="94"/>
      <c r="AH192" s="94"/>
      <c r="AI192" s="94"/>
      <c r="AJ192" s="94"/>
      <c r="AK192" s="94"/>
      <c r="AL192" s="94"/>
      <c r="AM192" s="94"/>
      <c r="AN192" s="94"/>
      <c r="AO192" s="94"/>
      <c r="AP192" s="94"/>
      <c r="AQ192" s="94"/>
      <c r="AR192" s="217" t="str">
        <f>IF(C192="","",SUM('Calculation backing sheet'!AE175:AP175))</f>
        <v/>
      </c>
      <c r="AS192" s="218" t="str">
        <f t="shared" si="3"/>
        <v/>
      </c>
      <c r="AT192" s="87"/>
      <c r="AU192" s="234"/>
      <c r="AV192" s="199"/>
      <c r="AX192" s="39"/>
      <c r="AY192" s="39"/>
      <c r="AZ192" s="39"/>
      <c r="BA192" s="39"/>
      <c r="BB192" s="39"/>
      <c r="BC192" s="39"/>
      <c r="BD192" s="39"/>
      <c r="BE192" s="39"/>
      <c r="BF192" s="39"/>
      <c r="BG192" s="39"/>
      <c r="BH192" s="39"/>
      <c r="BI192" s="67"/>
      <c r="BJ192" s="67"/>
      <c r="BK192" s="67"/>
      <c r="BL192" s="67"/>
      <c r="BM192" s="67"/>
      <c r="BN192" s="67"/>
      <c r="BO192" s="67"/>
      <c r="BP192" s="67"/>
      <c r="BQ192" s="67"/>
      <c r="BR192" s="67"/>
      <c r="BS192" s="67"/>
      <c r="BT192" s="67"/>
      <c r="BU192" s="67"/>
      <c r="BV192" s="67"/>
      <c r="BW192" s="67"/>
      <c r="BX192" s="67"/>
      <c r="BY192" s="67"/>
      <c r="BZ192" s="67"/>
      <c r="CA192" s="67"/>
      <c r="CB192" s="67"/>
    </row>
    <row r="193" spans="1:80" ht="34.35" customHeight="1" outlineLevel="1">
      <c r="A193" s="67"/>
      <c r="C193" s="33"/>
      <c r="D193" s="158"/>
      <c r="E193" s="14"/>
      <c r="F193" s="14"/>
      <c r="G193" s="15"/>
      <c r="H193" s="163"/>
      <c r="I193" s="164"/>
      <c r="J193" s="162"/>
      <c r="K193"/>
      <c r="L193" s="31"/>
      <c r="M193" s="30"/>
      <c r="N193" s="32"/>
      <c r="O193" s="32"/>
      <c r="P193" s="32"/>
      <c r="Q193" s="32"/>
      <c r="R193" s="32"/>
      <c r="S193" s="32"/>
      <c r="T193" s="32"/>
      <c r="U193" s="32"/>
      <c r="V193" s="32"/>
      <c r="W193" s="32"/>
      <c r="X193" s="32"/>
      <c r="Y193" s="32"/>
      <c r="Z193" s="87"/>
      <c r="AA193" s="235"/>
      <c r="AB193" s="199"/>
      <c r="AC193"/>
      <c r="AD193" s="31"/>
      <c r="AE193" s="31"/>
      <c r="AF193" s="32"/>
      <c r="AG193" s="32"/>
      <c r="AH193" s="32"/>
      <c r="AI193" s="32"/>
      <c r="AJ193" s="32"/>
      <c r="AK193" s="32"/>
      <c r="AL193" s="32"/>
      <c r="AM193" s="32"/>
      <c r="AN193" s="32"/>
      <c r="AO193" s="32"/>
      <c r="AP193" s="32"/>
      <c r="AQ193" s="32"/>
      <c r="AR193" s="217" t="str">
        <f>IF(C193="","",SUM('Calculation backing sheet'!AE176:AP176))</f>
        <v/>
      </c>
      <c r="AS193" s="218" t="str">
        <f t="shared" si="3"/>
        <v/>
      </c>
      <c r="AT193" s="87"/>
      <c r="AU193" s="235"/>
      <c r="AV193" s="199"/>
      <c r="AX193" s="39"/>
      <c r="AY193" s="39"/>
      <c r="AZ193" s="39"/>
      <c r="BA193" s="39"/>
      <c r="BB193" s="39"/>
      <c r="BC193" s="39"/>
      <c r="BD193" s="39"/>
      <c r="BE193" s="39"/>
      <c r="BF193" s="39"/>
      <c r="BG193" s="39"/>
      <c r="BH193" s="39"/>
      <c r="BI193" s="67"/>
      <c r="BJ193" s="67"/>
      <c r="BK193" s="67"/>
      <c r="BL193" s="67"/>
      <c r="BM193" s="67"/>
      <c r="BN193" s="67"/>
      <c r="BO193" s="67"/>
      <c r="BP193" s="67"/>
      <c r="BQ193" s="67"/>
      <c r="BR193" s="67"/>
      <c r="BS193" s="67"/>
      <c r="BT193" s="67"/>
      <c r="BU193" s="67"/>
      <c r="BV193" s="67"/>
      <c r="BW193" s="67"/>
      <c r="BX193" s="67"/>
      <c r="BY193" s="67"/>
      <c r="BZ193" s="67"/>
      <c r="CA193" s="67"/>
      <c r="CB193" s="67"/>
    </row>
    <row r="194" spans="1:80" ht="34.35" customHeight="1" outlineLevel="1">
      <c r="A194" s="67"/>
      <c r="C194" s="33"/>
      <c r="D194" s="158"/>
      <c r="E194" s="14"/>
      <c r="F194" s="14"/>
      <c r="G194" s="15"/>
      <c r="H194" s="163"/>
      <c r="I194" s="164"/>
      <c r="J194" s="162"/>
      <c r="K194"/>
      <c r="L194" s="31"/>
      <c r="M194" s="30"/>
      <c r="N194" s="94"/>
      <c r="O194" s="94"/>
      <c r="P194" s="94"/>
      <c r="Q194" s="94"/>
      <c r="R194" s="94"/>
      <c r="S194" s="94"/>
      <c r="T194" s="94"/>
      <c r="U194" s="94"/>
      <c r="V194" s="94"/>
      <c r="W194" s="94"/>
      <c r="X194" s="94"/>
      <c r="Y194" s="94"/>
      <c r="Z194" s="87"/>
      <c r="AA194" s="234"/>
      <c r="AB194" s="199"/>
      <c r="AC194"/>
      <c r="AD194" s="31"/>
      <c r="AE194" s="31"/>
      <c r="AF194" s="94"/>
      <c r="AG194" s="94"/>
      <c r="AH194" s="94"/>
      <c r="AI194" s="94"/>
      <c r="AJ194" s="94"/>
      <c r="AK194" s="94"/>
      <c r="AL194" s="94"/>
      <c r="AM194" s="94"/>
      <c r="AN194" s="94"/>
      <c r="AO194" s="94"/>
      <c r="AP194" s="94"/>
      <c r="AQ194" s="94"/>
      <c r="AR194" s="217" t="str">
        <f>IF(C194="","",SUM('Calculation backing sheet'!AE177:AP177))</f>
        <v/>
      </c>
      <c r="AS194" s="218" t="str">
        <f t="shared" si="3"/>
        <v/>
      </c>
      <c r="AT194" s="87"/>
      <c r="AU194" s="234"/>
      <c r="AV194" s="199"/>
      <c r="AX194" s="39"/>
      <c r="AY194" s="39"/>
      <c r="AZ194" s="39"/>
      <c r="BA194" s="39"/>
      <c r="BB194" s="39"/>
      <c r="BC194" s="39"/>
      <c r="BD194" s="39"/>
      <c r="BE194" s="39"/>
      <c r="BF194" s="39"/>
      <c r="BG194" s="39"/>
      <c r="BH194" s="39"/>
      <c r="BI194" s="67"/>
      <c r="BJ194" s="67"/>
      <c r="BK194" s="67"/>
      <c r="BL194" s="67"/>
      <c r="BM194" s="67"/>
      <c r="BN194" s="67"/>
      <c r="BO194" s="67"/>
      <c r="BP194" s="67"/>
      <c r="BQ194" s="67"/>
      <c r="BR194" s="67"/>
      <c r="BS194" s="67"/>
      <c r="BT194" s="67"/>
      <c r="BU194" s="67"/>
      <c r="BV194" s="67"/>
      <c r="BW194" s="67"/>
      <c r="BX194" s="67"/>
      <c r="BY194" s="67"/>
      <c r="BZ194" s="67"/>
      <c r="CA194" s="67"/>
      <c r="CB194" s="67"/>
    </row>
    <row r="195" spans="1:80" ht="34.35" customHeight="1" outlineLevel="1">
      <c r="A195" s="67"/>
      <c r="C195" s="33"/>
      <c r="D195" s="158"/>
      <c r="E195" s="14"/>
      <c r="F195" s="14"/>
      <c r="G195" s="15"/>
      <c r="H195" s="163"/>
      <c r="I195" s="164"/>
      <c r="J195" s="162"/>
      <c r="K195"/>
      <c r="L195" s="31"/>
      <c r="M195" s="30"/>
      <c r="N195" s="32"/>
      <c r="O195" s="32"/>
      <c r="P195" s="32"/>
      <c r="Q195" s="32"/>
      <c r="R195" s="32"/>
      <c r="S195" s="32"/>
      <c r="T195" s="32"/>
      <c r="U195" s="32"/>
      <c r="V195" s="32"/>
      <c r="W195" s="32"/>
      <c r="X195" s="32"/>
      <c r="Y195" s="32"/>
      <c r="Z195" s="87"/>
      <c r="AA195" s="235"/>
      <c r="AB195" s="199"/>
      <c r="AC195"/>
      <c r="AD195" s="31"/>
      <c r="AE195" s="31"/>
      <c r="AF195" s="32"/>
      <c r="AG195" s="32"/>
      <c r="AH195" s="32"/>
      <c r="AI195" s="32"/>
      <c r="AJ195" s="32"/>
      <c r="AK195" s="32"/>
      <c r="AL195" s="32"/>
      <c r="AM195" s="32"/>
      <c r="AN195" s="32"/>
      <c r="AO195" s="32"/>
      <c r="AP195" s="32"/>
      <c r="AQ195" s="32"/>
      <c r="AR195" s="217" t="str">
        <f>IF(C195="","",SUM('Calculation backing sheet'!AE178:AP178))</f>
        <v/>
      </c>
      <c r="AS195" s="218" t="str">
        <f t="shared" si="3"/>
        <v/>
      </c>
      <c r="AT195" s="87"/>
      <c r="AU195" s="235"/>
      <c r="AV195" s="199"/>
      <c r="AX195" s="39"/>
      <c r="AY195" s="39"/>
      <c r="AZ195" s="39"/>
      <c r="BA195" s="39"/>
      <c r="BB195" s="39"/>
      <c r="BC195" s="39"/>
      <c r="BD195" s="39"/>
      <c r="BE195" s="39"/>
      <c r="BF195" s="39"/>
      <c r="BG195" s="39"/>
      <c r="BH195" s="39"/>
      <c r="BI195" s="67"/>
      <c r="BJ195" s="67"/>
      <c r="BK195" s="67"/>
      <c r="BL195" s="67"/>
      <c r="BM195" s="67"/>
      <c r="BN195" s="67"/>
      <c r="BO195" s="67"/>
      <c r="BP195" s="67"/>
      <c r="BQ195" s="67"/>
      <c r="BR195" s="67"/>
      <c r="BS195" s="67"/>
      <c r="BT195" s="67"/>
      <c r="BU195" s="67"/>
      <c r="BV195" s="67"/>
      <c r="BW195" s="67"/>
      <c r="BX195" s="67"/>
      <c r="BY195" s="67"/>
      <c r="BZ195" s="67"/>
      <c r="CA195" s="67"/>
      <c r="CB195" s="67"/>
    </row>
    <row r="196" spans="1:80" ht="34.35" customHeight="1" outlineLevel="1">
      <c r="A196" s="67"/>
      <c r="C196" s="33"/>
      <c r="D196" s="158"/>
      <c r="E196" s="14"/>
      <c r="F196" s="14"/>
      <c r="G196" s="15"/>
      <c r="H196" s="163"/>
      <c r="I196" s="164"/>
      <c r="J196" s="162"/>
      <c r="K196"/>
      <c r="L196" s="31"/>
      <c r="M196" s="30"/>
      <c r="N196" s="32"/>
      <c r="O196" s="32"/>
      <c r="P196" s="32"/>
      <c r="Q196" s="32"/>
      <c r="R196" s="32"/>
      <c r="S196" s="32"/>
      <c r="T196" s="32"/>
      <c r="U196" s="32"/>
      <c r="V196" s="32"/>
      <c r="W196" s="32"/>
      <c r="X196" s="32"/>
      <c r="Y196" s="32"/>
      <c r="Z196" s="87"/>
      <c r="AA196" s="235"/>
      <c r="AB196" s="199"/>
      <c r="AC196"/>
      <c r="AD196" s="31"/>
      <c r="AE196" s="31"/>
      <c r="AF196" s="94"/>
      <c r="AG196" s="94"/>
      <c r="AH196" s="94"/>
      <c r="AI196" s="94"/>
      <c r="AJ196" s="94"/>
      <c r="AK196" s="94"/>
      <c r="AL196" s="94"/>
      <c r="AM196" s="94"/>
      <c r="AN196" s="94"/>
      <c r="AO196" s="94"/>
      <c r="AP196" s="94"/>
      <c r="AQ196" s="94"/>
      <c r="AR196" s="217" t="str">
        <f>IF(C196="","",SUM('Calculation backing sheet'!AE179:AP179))</f>
        <v/>
      </c>
      <c r="AS196" s="218" t="str">
        <f t="shared" si="3"/>
        <v/>
      </c>
      <c r="AT196" s="87"/>
      <c r="AU196" s="234"/>
      <c r="AV196" s="199"/>
      <c r="AX196" s="39"/>
      <c r="AY196" s="39"/>
      <c r="AZ196" s="39"/>
      <c r="BA196" s="39"/>
      <c r="BB196" s="39"/>
      <c r="BC196" s="39"/>
      <c r="BD196" s="39"/>
      <c r="BE196" s="39"/>
      <c r="BF196" s="39"/>
      <c r="BG196" s="39"/>
      <c r="BH196" s="39"/>
      <c r="BI196" s="67"/>
      <c r="BJ196" s="67"/>
      <c r="BK196" s="67"/>
      <c r="BL196" s="67"/>
      <c r="BM196" s="67"/>
      <c r="BN196" s="67"/>
      <c r="BO196" s="67"/>
      <c r="BP196" s="67"/>
      <c r="BQ196" s="67"/>
      <c r="BR196" s="67"/>
      <c r="BS196" s="67"/>
      <c r="BT196" s="67"/>
      <c r="BU196" s="67"/>
      <c r="BV196" s="67"/>
      <c r="BW196" s="67"/>
      <c r="BX196" s="67"/>
      <c r="BY196" s="67"/>
      <c r="BZ196" s="67"/>
      <c r="CA196" s="67"/>
      <c r="CB196" s="67"/>
    </row>
    <row r="197" spans="1:80" ht="34.35" customHeight="1" outlineLevel="1">
      <c r="A197" s="67"/>
      <c r="C197" s="33"/>
      <c r="D197" s="158"/>
      <c r="E197" s="14"/>
      <c r="F197" s="14"/>
      <c r="G197" s="15"/>
      <c r="H197" s="163"/>
      <c r="I197" s="164"/>
      <c r="J197" s="162"/>
      <c r="K197"/>
      <c r="L197" s="31"/>
      <c r="M197" s="30"/>
      <c r="N197" s="94"/>
      <c r="O197" s="94"/>
      <c r="P197" s="94"/>
      <c r="Q197" s="94"/>
      <c r="R197" s="94"/>
      <c r="S197" s="94"/>
      <c r="T197" s="94"/>
      <c r="U197" s="94"/>
      <c r="V197" s="94"/>
      <c r="W197" s="94"/>
      <c r="X197" s="94"/>
      <c r="Y197" s="94"/>
      <c r="Z197" s="87"/>
      <c r="AA197" s="234"/>
      <c r="AB197" s="199"/>
      <c r="AC197"/>
      <c r="AD197" s="31"/>
      <c r="AE197" s="31"/>
      <c r="AF197" s="32"/>
      <c r="AG197" s="32"/>
      <c r="AH197" s="32"/>
      <c r="AI197" s="32"/>
      <c r="AJ197" s="32"/>
      <c r="AK197" s="32"/>
      <c r="AL197" s="32"/>
      <c r="AM197" s="32"/>
      <c r="AN197" s="32"/>
      <c r="AO197" s="32"/>
      <c r="AP197" s="32"/>
      <c r="AQ197" s="32"/>
      <c r="AR197" s="217" t="str">
        <f>IF(C197="","",SUM('Calculation backing sheet'!AE180:AP180))</f>
        <v/>
      </c>
      <c r="AS197" s="218" t="str">
        <f t="shared" si="3"/>
        <v/>
      </c>
      <c r="AT197" s="87"/>
      <c r="AU197" s="235"/>
      <c r="AV197" s="199"/>
      <c r="AX197" s="39"/>
      <c r="AY197" s="39"/>
      <c r="AZ197" s="39"/>
      <c r="BA197" s="39"/>
      <c r="BB197" s="39"/>
      <c r="BC197" s="39"/>
      <c r="BD197" s="39"/>
      <c r="BE197" s="39"/>
      <c r="BF197" s="39"/>
      <c r="BG197" s="39"/>
      <c r="BH197" s="39"/>
      <c r="BI197" s="67"/>
      <c r="BJ197" s="67"/>
      <c r="BK197" s="67"/>
      <c r="BL197" s="67"/>
      <c r="BM197" s="67"/>
      <c r="BN197" s="67"/>
      <c r="BO197" s="67"/>
      <c r="BP197" s="67"/>
      <c r="BQ197" s="67"/>
      <c r="BR197" s="67"/>
      <c r="BS197" s="67"/>
      <c r="BT197" s="67"/>
      <c r="BU197" s="67"/>
      <c r="BV197" s="67"/>
      <c r="BW197" s="67"/>
      <c r="BX197" s="67"/>
      <c r="BY197" s="67"/>
      <c r="BZ197" s="67"/>
      <c r="CA197" s="67"/>
      <c r="CB197" s="67"/>
    </row>
    <row r="198" spans="1:80" ht="34.35" customHeight="1" outlineLevel="1">
      <c r="A198" s="67"/>
      <c r="C198" s="33"/>
      <c r="D198" s="158"/>
      <c r="E198" s="14"/>
      <c r="F198" s="14"/>
      <c r="G198" s="15"/>
      <c r="H198" s="163"/>
      <c r="I198" s="164"/>
      <c r="J198" s="162"/>
      <c r="K198"/>
      <c r="L198" s="31"/>
      <c r="M198" s="30"/>
      <c r="N198" s="32"/>
      <c r="O198" s="32"/>
      <c r="P198" s="32"/>
      <c r="Q198" s="32"/>
      <c r="R198" s="32"/>
      <c r="S198" s="32"/>
      <c r="T198" s="32"/>
      <c r="U198" s="32"/>
      <c r="V198" s="32"/>
      <c r="W198" s="32"/>
      <c r="X198" s="32"/>
      <c r="Y198" s="32"/>
      <c r="Z198" s="87"/>
      <c r="AA198" s="235"/>
      <c r="AB198" s="199"/>
      <c r="AC198"/>
      <c r="AD198" s="31"/>
      <c r="AE198" s="31"/>
      <c r="AF198" s="94"/>
      <c r="AG198" s="94"/>
      <c r="AH198" s="94"/>
      <c r="AI198" s="94"/>
      <c r="AJ198" s="94"/>
      <c r="AK198" s="94"/>
      <c r="AL198" s="94"/>
      <c r="AM198" s="94"/>
      <c r="AN198" s="94"/>
      <c r="AO198" s="94"/>
      <c r="AP198" s="94"/>
      <c r="AQ198" s="94"/>
      <c r="AR198" s="217" t="str">
        <f>IF(C198="","",SUM('Calculation backing sheet'!AE181:AP181))</f>
        <v/>
      </c>
      <c r="AS198" s="218" t="str">
        <f t="shared" si="3"/>
        <v/>
      </c>
      <c r="AT198" s="87"/>
      <c r="AU198" s="234"/>
      <c r="AV198" s="199"/>
      <c r="AX198" s="39"/>
      <c r="AY198" s="39"/>
      <c r="AZ198" s="39"/>
      <c r="BA198" s="39"/>
      <c r="BB198" s="39"/>
      <c r="BC198" s="39"/>
      <c r="BD198" s="39"/>
      <c r="BE198" s="39"/>
      <c r="BF198" s="39"/>
      <c r="BG198" s="39"/>
      <c r="BH198" s="39"/>
      <c r="BI198" s="67"/>
      <c r="BJ198" s="67"/>
      <c r="BK198" s="67"/>
      <c r="BL198" s="67"/>
      <c r="BM198" s="67"/>
      <c r="BN198" s="67"/>
      <c r="BO198" s="67"/>
      <c r="BP198" s="67"/>
      <c r="BQ198" s="67"/>
      <c r="BR198" s="67"/>
      <c r="BS198" s="67"/>
      <c r="BT198" s="67"/>
      <c r="BU198" s="67"/>
      <c r="BV198" s="67"/>
      <c r="BW198" s="67"/>
      <c r="BX198" s="67"/>
      <c r="BY198" s="67"/>
      <c r="BZ198" s="67"/>
      <c r="CA198" s="67"/>
      <c r="CB198" s="67"/>
    </row>
    <row r="199" spans="1:80" ht="34.35" customHeight="1" outlineLevel="1">
      <c r="A199" s="67"/>
      <c r="C199" s="33"/>
      <c r="D199" s="158"/>
      <c r="E199" s="14"/>
      <c r="F199" s="14"/>
      <c r="G199" s="15"/>
      <c r="H199" s="163"/>
      <c r="I199" s="164"/>
      <c r="J199" s="162"/>
      <c r="K199"/>
      <c r="L199" s="31"/>
      <c r="M199" s="30"/>
      <c r="N199" s="32"/>
      <c r="O199" s="32"/>
      <c r="P199" s="32"/>
      <c r="Q199" s="32"/>
      <c r="R199" s="32"/>
      <c r="S199" s="32"/>
      <c r="T199" s="32"/>
      <c r="U199" s="32"/>
      <c r="V199" s="32"/>
      <c r="W199" s="32"/>
      <c r="X199" s="32"/>
      <c r="Y199" s="32"/>
      <c r="Z199" s="87"/>
      <c r="AA199" s="235"/>
      <c r="AB199" s="199"/>
      <c r="AC199"/>
      <c r="AD199" s="31"/>
      <c r="AE199" s="31"/>
      <c r="AF199" s="32"/>
      <c r="AG199" s="32"/>
      <c r="AH199" s="32"/>
      <c r="AI199" s="32"/>
      <c r="AJ199" s="32"/>
      <c r="AK199" s="32"/>
      <c r="AL199" s="32"/>
      <c r="AM199" s="32"/>
      <c r="AN199" s="32"/>
      <c r="AO199" s="32"/>
      <c r="AP199" s="32"/>
      <c r="AQ199" s="32"/>
      <c r="AR199" s="217" t="str">
        <f>IF(C199="","",SUM('Calculation backing sheet'!AE182:AP182))</f>
        <v/>
      </c>
      <c r="AS199" s="218" t="str">
        <f t="shared" si="3"/>
        <v/>
      </c>
      <c r="AT199" s="87"/>
      <c r="AU199" s="235"/>
      <c r="AV199" s="199"/>
      <c r="AX199" s="39"/>
      <c r="AY199" s="39"/>
      <c r="AZ199" s="39"/>
      <c r="BA199" s="39"/>
      <c r="BB199" s="39"/>
      <c r="BC199" s="39"/>
      <c r="BD199" s="39"/>
      <c r="BE199" s="39"/>
      <c r="BF199" s="39"/>
      <c r="BG199" s="39"/>
      <c r="BH199" s="39"/>
      <c r="BI199" s="67"/>
      <c r="BJ199" s="67"/>
      <c r="BK199" s="67"/>
      <c r="BL199" s="67"/>
      <c r="BM199" s="67"/>
      <c r="BN199" s="67"/>
      <c r="BO199" s="67"/>
      <c r="BP199" s="67"/>
      <c r="BQ199" s="67"/>
      <c r="BR199" s="67"/>
      <c r="BS199" s="67"/>
      <c r="BT199" s="67"/>
      <c r="BU199" s="67"/>
      <c r="BV199" s="67"/>
      <c r="BW199" s="67"/>
      <c r="BX199" s="67"/>
      <c r="BY199" s="67"/>
      <c r="BZ199" s="67"/>
      <c r="CA199" s="67"/>
      <c r="CB199" s="67"/>
    </row>
    <row r="200" spans="1:80" ht="34.35" customHeight="1" outlineLevel="1">
      <c r="A200" s="67"/>
      <c r="C200" s="33"/>
      <c r="D200" s="158"/>
      <c r="E200" s="14"/>
      <c r="F200" s="14"/>
      <c r="G200" s="15"/>
      <c r="H200" s="163"/>
      <c r="I200" s="164"/>
      <c r="J200" s="162"/>
      <c r="K200"/>
      <c r="L200" s="31"/>
      <c r="M200" s="30"/>
      <c r="N200" s="94"/>
      <c r="O200" s="94"/>
      <c r="P200" s="94"/>
      <c r="Q200" s="94"/>
      <c r="R200" s="94"/>
      <c r="S200" s="94"/>
      <c r="T200" s="94"/>
      <c r="U200" s="94"/>
      <c r="V200" s="94"/>
      <c r="W200" s="94"/>
      <c r="X200" s="94"/>
      <c r="Y200" s="94"/>
      <c r="Z200" s="87"/>
      <c r="AA200" s="234"/>
      <c r="AB200" s="199"/>
      <c r="AC200"/>
      <c r="AD200" s="31"/>
      <c r="AE200" s="31"/>
      <c r="AF200" s="94"/>
      <c r="AG200" s="94"/>
      <c r="AH200" s="94"/>
      <c r="AI200" s="94"/>
      <c r="AJ200" s="94"/>
      <c r="AK200" s="94"/>
      <c r="AL200" s="94"/>
      <c r="AM200" s="94"/>
      <c r="AN200" s="94"/>
      <c r="AO200" s="94"/>
      <c r="AP200" s="94"/>
      <c r="AQ200" s="94"/>
      <c r="AR200" s="217" t="str">
        <f>IF(C200="","",SUM('Calculation backing sheet'!AE183:AP183))</f>
        <v/>
      </c>
      <c r="AS200" s="218" t="str">
        <f t="shared" si="3"/>
        <v/>
      </c>
      <c r="AT200" s="87"/>
      <c r="AU200" s="234"/>
      <c r="AV200" s="199"/>
      <c r="AX200" s="39"/>
      <c r="AY200" s="39"/>
      <c r="AZ200" s="39"/>
      <c r="BA200" s="39"/>
      <c r="BB200" s="39"/>
      <c r="BC200" s="39"/>
      <c r="BD200" s="39"/>
      <c r="BE200" s="39"/>
      <c r="BF200" s="39"/>
      <c r="BG200" s="39"/>
      <c r="BH200" s="39"/>
      <c r="BI200" s="67"/>
      <c r="BJ200" s="67"/>
      <c r="BK200" s="67"/>
      <c r="BL200" s="67"/>
      <c r="BM200" s="67"/>
      <c r="BN200" s="67"/>
      <c r="BO200" s="67"/>
      <c r="BP200" s="67"/>
      <c r="BQ200" s="67"/>
      <c r="BR200" s="67"/>
      <c r="BS200" s="67"/>
      <c r="BT200" s="67"/>
      <c r="BU200" s="67"/>
      <c r="BV200" s="67"/>
      <c r="BW200" s="67"/>
      <c r="BX200" s="67"/>
      <c r="BY200" s="67"/>
      <c r="BZ200" s="67"/>
      <c r="CA200" s="67"/>
      <c r="CB200" s="67"/>
    </row>
    <row r="201" spans="1:80" ht="34.35" customHeight="1" outlineLevel="1">
      <c r="A201" s="67"/>
      <c r="C201" s="33"/>
      <c r="D201" s="158"/>
      <c r="E201" s="14"/>
      <c r="F201" s="14"/>
      <c r="G201" s="15"/>
      <c r="H201" s="163"/>
      <c r="I201" s="164"/>
      <c r="J201" s="162"/>
      <c r="K201"/>
      <c r="L201" s="31"/>
      <c r="M201" s="30"/>
      <c r="N201" s="32"/>
      <c r="O201" s="32"/>
      <c r="P201" s="32"/>
      <c r="Q201" s="32"/>
      <c r="R201" s="32"/>
      <c r="S201" s="32"/>
      <c r="T201" s="32"/>
      <c r="U201" s="32"/>
      <c r="V201" s="32"/>
      <c r="W201" s="32"/>
      <c r="X201" s="32"/>
      <c r="Y201" s="32"/>
      <c r="Z201" s="87"/>
      <c r="AA201" s="235"/>
      <c r="AB201" s="199"/>
      <c r="AC201"/>
      <c r="AD201" s="31"/>
      <c r="AE201" s="31"/>
      <c r="AF201" s="32"/>
      <c r="AG201" s="32"/>
      <c r="AH201" s="32"/>
      <c r="AI201" s="32"/>
      <c r="AJ201" s="32"/>
      <c r="AK201" s="32"/>
      <c r="AL201" s="32"/>
      <c r="AM201" s="32"/>
      <c r="AN201" s="32"/>
      <c r="AO201" s="32"/>
      <c r="AP201" s="32"/>
      <c r="AQ201" s="32"/>
      <c r="AR201" s="217" t="str">
        <f>IF(C201="","",SUM('Calculation backing sheet'!AE184:AP184))</f>
        <v/>
      </c>
      <c r="AS201" s="218" t="str">
        <f t="shared" si="3"/>
        <v/>
      </c>
      <c r="AT201" s="87"/>
      <c r="AU201" s="235"/>
      <c r="AV201" s="199"/>
      <c r="AX201" s="39"/>
      <c r="AY201" s="39"/>
      <c r="AZ201" s="39"/>
      <c r="BA201" s="39"/>
      <c r="BB201" s="39"/>
      <c r="BC201" s="39"/>
      <c r="BD201" s="39"/>
      <c r="BE201" s="39"/>
      <c r="BF201" s="39"/>
      <c r="BG201" s="39"/>
      <c r="BH201" s="39"/>
      <c r="BI201" s="67"/>
      <c r="BJ201" s="67"/>
      <c r="BK201" s="67"/>
      <c r="BL201" s="67"/>
      <c r="BM201" s="67"/>
      <c r="BN201" s="67"/>
      <c r="BO201" s="67"/>
      <c r="BP201" s="67"/>
      <c r="BQ201" s="67"/>
      <c r="BR201" s="67"/>
      <c r="BS201" s="67"/>
      <c r="BT201" s="67"/>
      <c r="BU201" s="67"/>
      <c r="BV201" s="67"/>
      <c r="BW201" s="67"/>
      <c r="BX201" s="67"/>
      <c r="BY201" s="67"/>
      <c r="BZ201" s="67"/>
      <c r="CA201" s="67"/>
      <c r="CB201" s="67"/>
    </row>
    <row r="202" spans="1:80" ht="34.35" customHeight="1" outlineLevel="1">
      <c r="A202" s="67"/>
      <c r="C202" s="33"/>
      <c r="D202" s="158"/>
      <c r="E202" s="14"/>
      <c r="F202" s="14"/>
      <c r="G202" s="15"/>
      <c r="H202" s="163"/>
      <c r="I202" s="164"/>
      <c r="J202" s="162"/>
      <c r="K202"/>
      <c r="L202" s="31"/>
      <c r="M202" s="30"/>
      <c r="N202" s="32"/>
      <c r="O202" s="32"/>
      <c r="P202" s="32"/>
      <c r="Q202" s="32"/>
      <c r="R202" s="32"/>
      <c r="S202" s="32"/>
      <c r="T202" s="32"/>
      <c r="U202" s="32"/>
      <c r="V202" s="32"/>
      <c r="W202" s="32"/>
      <c r="X202" s="32"/>
      <c r="Y202" s="32"/>
      <c r="Z202" s="87"/>
      <c r="AA202" s="235"/>
      <c r="AB202" s="199"/>
      <c r="AC202"/>
      <c r="AD202" s="31"/>
      <c r="AE202" s="31"/>
      <c r="AF202" s="94"/>
      <c r="AG202" s="94"/>
      <c r="AH202" s="94"/>
      <c r="AI202" s="94"/>
      <c r="AJ202" s="94"/>
      <c r="AK202" s="94"/>
      <c r="AL202" s="94"/>
      <c r="AM202" s="94"/>
      <c r="AN202" s="94"/>
      <c r="AO202" s="94"/>
      <c r="AP202" s="94"/>
      <c r="AQ202" s="94"/>
      <c r="AR202" s="217" t="str">
        <f>IF(C202="","",SUM('Calculation backing sheet'!AE185:AP185))</f>
        <v/>
      </c>
      <c r="AS202" s="218" t="str">
        <f t="shared" si="3"/>
        <v/>
      </c>
      <c r="AT202" s="87"/>
      <c r="AU202" s="234"/>
      <c r="AV202" s="199"/>
      <c r="AX202" s="39"/>
      <c r="AY202" s="39"/>
      <c r="AZ202" s="39"/>
      <c r="BA202" s="39"/>
      <c r="BB202" s="39"/>
      <c r="BC202" s="39"/>
      <c r="BD202" s="39"/>
      <c r="BE202" s="39"/>
      <c r="BF202" s="39"/>
      <c r="BG202" s="39"/>
      <c r="BH202" s="39"/>
      <c r="BI202" s="67"/>
      <c r="BJ202" s="67"/>
      <c r="BK202" s="67"/>
      <c r="BL202" s="67"/>
      <c r="BM202" s="67"/>
      <c r="BN202" s="67"/>
      <c r="BO202" s="67"/>
      <c r="BP202" s="67"/>
      <c r="BQ202" s="67"/>
      <c r="BR202" s="67"/>
      <c r="BS202" s="67"/>
      <c r="BT202" s="67"/>
      <c r="BU202" s="67"/>
      <c r="BV202" s="67"/>
      <c r="BW202" s="67"/>
      <c r="BX202" s="67"/>
      <c r="BY202" s="67"/>
      <c r="BZ202" s="67"/>
      <c r="CA202" s="67"/>
      <c r="CB202" s="67"/>
    </row>
    <row r="203" spans="1:80" ht="34.35" customHeight="1" outlineLevel="1">
      <c r="A203" s="67"/>
      <c r="C203" s="33"/>
      <c r="D203" s="158"/>
      <c r="E203" s="14"/>
      <c r="F203" s="14"/>
      <c r="G203" s="15"/>
      <c r="H203" s="163"/>
      <c r="I203" s="164"/>
      <c r="J203" s="162"/>
      <c r="K203"/>
      <c r="L203" s="31"/>
      <c r="M203" s="30"/>
      <c r="N203" s="94"/>
      <c r="O203" s="94"/>
      <c r="P203" s="94"/>
      <c r="Q203" s="94"/>
      <c r="R203" s="94"/>
      <c r="S203" s="94"/>
      <c r="T203" s="94"/>
      <c r="U203" s="94"/>
      <c r="V203" s="94"/>
      <c r="W203" s="94"/>
      <c r="X203" s="94"/>
      <c r="Y203" s="94"/>
      <c r="Z203" s="87"/>
      <c r="AA203" s="234"/>
      <c r="AB203" s="199"/>
      <c r="AC203"/>
      <c r="AD203" s="31"/>
      <c r="AE203" s="31"/>
      <c r="AF203" s="32"/>
      <c r="AG203" s="32"/>
      <c r="AH203" s="32"/>
      <c r="AI203" s="32"/>
      <c r="AJ203" s="32"/>
      <c r="AK203" s="32"/>
      <c r="AL203" s="32"/>
      <c r="AM203" s="32"/>
      <c r="AN203" s="32"/>
      <c r="AO203" s="32"/>
      <c r="AP203" s="32"/>
      <c r="AQ203" s="32"/>
      <c r="AR203" s="217" t="str">
        <f>IF(C203="","",SUM('Calculation backing sheet'!AE186:AP186))</f>
        <v/>
      </c>
      <c r="AS203" s="218" t="str">
        <f t="shared" si="3"/>
        <v/>
      </c>
      <c r="AT203" s="87"/>
      <c r="AU203" s="235"/>
      <c r="AV203" s="199"/>
      <c r="AX203" s="39"/>
      <c r="AY203" s="39"/>
      <c r="AZ203" s="39"/>
      <c r="BA203" s="39"/>
      <c r="BB203" s="39"/>
      <c r="BC203" s="39"/>
      <c r="BD203" s="39"/>
      <c r="BE203" s="39"/>
      <c r="BF203" s="39"/>
      <c r="BG203" s="39"/>
      <c r="BH203" s="39"/>
      <c r="BI203" s="67"/>
      <c r="BJ203" s="67"/>
      <c r="BK203" s="67"/>
      <c r="BL203" s="67"/>
      <c r="BM203" s="67"/>
      <c r="BN203" s="67"/>
      <c r="BO203" s="67"/>
      <c r="BP203" s="67"/>
      <c r="BQ203" s="67"/>
      <c r="BR203" s="67"/>
      <c r="BS203" s="67"/>
      <c r="BT203" s="67"/>
      <c r="BU203" s="67"/>
      <c r="BV203" s="67"/>
      <c r="BW203" s="67"/>
      <c r="BX203" s="67"/>
      <c r="BY203" s="67"/>
      <c r="BZ203" s="67"/>
      <c r="CA203" s="67"/>
      <c r="CB203" s="67"/>
    </row>
    <row r="204" spans="1:80" ht="34.35" customHeight="1" outlineLevel="1">
      <c r="A204" s="67"/>
      <c r="C204" s="33"/>
      <c r="D204" s="158"/>
      <c r="E204" s="14"/>
      <c r="F204" s="14"/>
      <c r="G204" s="15"/>
      <c r="H204" s="163"/>
      <c r="I204" s="164"/>
      <c r="J204" s="162"/>
      <c r="K204"/>
      <c r="L204" s="31"/>
      <c r="M204" s="30"/>
      <c r="N204" s="32"/>
      <c r="O204" s="32"/>
      <c r="P204" s="32"/>
      <c r="Q204" s="32"/>
      <c r="R204" s="32"/>
      <c r="S204" s="32"/>
      <c r="T204" s="32"/>
      <c r="U204" s="32"/>
      <c r="V204" s="32"/>
      <c r="W204" s="32"/>
      <c r="X204" s="32"/>
      <c r="Y204" s="32"/>
      <c r="Z204" s="87"/>
      <c r="AA204" s="235"/>
      <c r="AB204" s="199"/>
      <c r="AC204"/>
      <c r="AD204" s="31"/>
      <c r="AE204" s="31"/>
      <c r="AF204" s="94"/>
      <c r="AG204" s="94"/>
      <c r="AH204" s="94"/>
      <c r="AI204" s="94"/>
      <c r="AJ204" s="94"/>
      <c r="AK204" s="94"/>
      <c r="AL204" s="94"/>
      <c r="AM204" s="94"/>
      <c r="AN204" s="94"/>
      <c r="AO204" s="94"/>
      <c r="AP204" s="94"/>
      <c r="AQ204" s="94"/>
      <c r="AR204" s="217" t="str">
        <f>IF(C204="","",SUM('Calculation backing sheet'!AE187:AP187))</f>
        <v/>
      </c>
      <c r="AS204" s="218" t="str">
        <f t="shared" si="3"/>
        <v/>
      </c>
      <c r="AT204" s="87"/>
      <c r="AU204" s="234"/>
      <c r="AV204" s="199"/>
      <c r="AX204" s="39"/>
      <c r="AY204" s="39"/>
      <c r="AZ204" s="39"/>
      <c r="BA204" s="39"/>
      <c r="BB204" s="39"/>
      <c r="BC204" s="39"/>
      <c r="BD204" s="39"/>
      <c r="BE204" s="39"/>
      <c r="BF204" s="39"/>
      <c r="BG204" s="39"/>
      <c r="BH204" s="39"/>
      <c r="BI204" s="67"/>
      <c r="BJ204" s="67"/>
      <c r="BK204" s="67"/>
      <c r="BL204" s="67"/>
      <c r="BM204" s="67"/>
      <c r="BN204" s="67"/>
      <c r="BO204" s="67"/>
      <c r="BP204" s="67"/>
      <c r="BQ204" s="67"/>
      <c r="BR204" s="67"/>
      <c r="BS204" s="67"/>
      <c r="BT204" s="67"/>
      <c r="BU204" s="67"/>
      <c r="BV204" s="67"/>
      <c r="BW204" s="67"/>
      <c r="BX204" s="67"/>
      <c r="BY204" s="67"/>
      <c r="BZ204" s="67"/>
      <c r="CA204" s="67"/>
      <c r="CB204" s="67"/>
    </row>
    <row r="205" spans="1:80" ht="34.35" customHeight="1" outlineLevel="1">
      <c r="A205" s="67"/>
      <c r="C205" s="33"/>
      <c r="D205" s="158"/>
      <c r="E205" s="14"/>
      <c r="F205" s="14"/>
      <c r="G205" s="15"/>
      <c r="H205" s="163"/>
      <c r="I205" s="164"/>
      <c r="J205" s="162"/>
      <c r="K205"/>
      <c r="L205" s="31"/>
      <c r="M205" s="30"/>
      <c r="N205" s="32"/>
      <c r="O205" s="32"/>
      <c r="P205" s="32"/>
      <c r="Q205" s="32"/>
      <c r="R205" s="32"/>
      <c r="S205" s="32"/>
      <c r="T205" s="32"/>
      <c r="U205" s="32"/>
      <c r="V205" s="32"/>
      <c r="W205" s="32"/>
      <c r="X205" s="32"/>
      <c r="Y205" s="32"/>
      <c r="Z205" s="87"/>
      <c r="AA205" s="235"/>
      <c r="AB205" s="199"/>
      <c r="AC205"/>
      <c r="AD205" s="31"/>
      <c r="AE205" s="31"/>
      <c r="AF205" s="32"/>
      <c r="AG205" s="32"/>
      <c r="AH205" s="32"/>
      <c r="AI205" s="32"/>
      <c r="AJ205" s="32"/>
      <c r="AK205" s="32"/>
      <c r="AL205" s="32"/>
      <c r="AM205" s="32"/>
      <c r="AN205" s="32"/>
      <c r="AO205" s="32"/>
      <c r="AP205" s="32"/>
      <c r="AQ205" s="32"/>
      <c r="AR205" s="217" t="str">
        <f>IF(C205="","",SUM('Calculation backing sheet'!AE188:AP188))</f>
        <v/>
      </c>
      <c r="AS205" s="218" t="str">
        <f t="shared" si="3"/>
        <v/>
      </c>
      <c r="AT205" s="87"/>
      <c r="AU205" s="235"/>
      <c r="AV205" s="199"/>
      <c r="AX205" s="39"/>
      <c r="AY205" s="39"/>
      <c r="AZ205" s="39"/>
      <c r="BA205" s="39"/>
      <c r="BB205" s="39"/>
      <c r="BC205" s="39"/>
      <c r="BD205" s="39"/>
      <c r="BE205" s="39"/>
      <c r="BF205" s="39"/>
      <c r="BG205" s="39"/>
      <c r="BH205" s="39"/>
      <c r="BI205" s="67"/>
      <c r="BJ205" s="67"/>
      <c r="BK205" s="67"/>
      <c r="BL205" s="67"/>
      <c r="BM205" s="67"/>
      <c r="BN205" s="67"/>
      <c r="BO205" s="67"/>
      <c r="BP205" s="67"/>
      <c r="BQ205" s="67"/>
      <c r="BR205" s="67"/>
      <c r="BS205" s="67"/>
      <c r="BT205" s="67"/>
      <c r="BU205" s="67"/>
      <c r="BV205" s="67"/>
      <c r="BW205" s="67"/>
      <c r="BX205" s="67"/>
      <c r="BY205" s="67"/>
      <c r="BZ205" s="67"/>
      <c r="CA205" s="67"/>
      <c r="CB205" s="67"/>
    </row>
    <row r="206" spans="1:80" ht="34.35" customHeight="1" outlineLevel="1">
      <c r="A206" s="67"/>
      <c r="C206" s="33"/>
      <c r="D206" s="158"/>
      <c r="E206" s="14"/>
      <c r="F206" s="14"/>
      <c r="G206" s="15"/>
      <c r="H206" s="163"/>
      <c r="I206" s="164"/>
      <c r="J206" s="162"/>
      <c r="K206"/>
      <c r="L206" s="31"/>
      <c r="M206" s="30"/>
      <c r="N206" s="94"/>
      <c r="O206" s="94"/>
      <c r="P206" s="94"/>
      <c r="Q206" s="94"/>
      <c r="R206" s="94"/>
      <c r="S206" s="94"/>
      <c r="T206" s="94"/>
      <c r="U206" s="94"/>
      <c r="V206" s="94"/>
      <c r="W206" s="94"/>
      <c r="X206" s="94"/>
      <c r="Y206" s="94"/>
      <c r="Z206" s="87"/>
      <c r="AA206" s="234"/>
      <c r="AB206" s="199"/>
      <c r="AC206"/>
      <c r="AD206" s="31"/>
      <c r="AE206" s="31"/>
      <c r="AF206" s="94"/>
      <c r="AG206" s="94"/>
      <c r="AH206" s="94"/>
      <c r="AI206" s="94"/>
      <c r="AJ206" s="94"/>
      <c r="AK206" s="94"/>
      <c r="AL206" s="94"/>
      <c r="AM206" s="94"/>
      <c r="AN206" s="94"/>
      <c r="AO206" s="94"/>
      <c r="AP206" s="94"/>
      <c r="AQ206" s="94"/>
      <c r="AR206" s="217" t="str">
        <f>IF(C206="","",SUM('Calculation backing sheet'!AE189:AP189))</f>
        <v/>
      </c>
      <c r="AS206" s="218" t="str">
        <f t="shared" si="3"/>
        <v/>
      </c>
      <c r="AT206" s="87"/>
      <c r="AU206" s="234"/>
      <c r="AV206" s="199"/>
      <c r="AX206" s="39"/>
      <c r="AY206" s="39"/>
      <c r="AZ206" s="39"/>
      <c r="BA206" s="39"/>
      <c r="BB206" s="39"/>
      <c r="BC206" s="39"/>
      <c r="BD206" s="39"/>
      <c r="BE206" s="39"/>
      <c r="BF206" s="39"/>
      <c r="BG206" s="39"/>
      <c r="BH206" s="39"/>
      <c r="BI206" s="67"/>
      <c r="BJ206" s="67"/>
      <c r="BK206" s="67"/>
      <c r="BL206" s="67"/>
      <c r="BM206" s="67"/>
      <c r="BN206" s="67"/>
      <c r="BO206" s="67"/>
      <c r="BP206" s="67"/>
      <c r="BQ206" s="67"/>
      <c r="BR206" s="67"/>
      <c r="BS206" s="67"/>
      <c r="BT206" s="67"/>
      <c r="BU206" s="67"/>
      <c r="BV206" s="67"/>
      <c r="BW206" s="67"/>
      <c r="BX206" s="67"/>
      <c r="BY206" s="67"/>
      <c r="BZ206" s="67"/>
      <c r="CA206" s="67"/>
      <c r="CB206" s="67"/>
    </row>
    <row r="207" spans="1:80" ht="34.35" customHeight="1" outlineLevel="1">
      <c r="A207" s="67"/>
      <c r="C207" s="33"/>
      <c r="D207" s="158"/>
      <c r="E207" s="14"/>
      <c r="F207" s="14"/>
      <c r="G207" s="15"/>
      <c r="H207" s="163"/>
      <c r="I207" s="164"/>
      <c r="J207" s="162"/>
      <c r="K207"/>
      <c r="L207" s="31"/>
      <c r="M207" s="30"/>
      <c r="N207" s="32"/>
      <c r="O207" s="32"/>
      <c r="P207" s="32"/>
      <c r="Q207" s="32"/>
      <c r="R207" s="32"/>
      <c r="S207" s="32"/>
      <c r="T207" s="32"/>
      <c r="U207" s="32"/>
      <c r="V207" s="32"/>
      <c r="W207" s="32"/>
      <c r="X207" s="32"/>
      <c r="Y207" s="32"/>
      <c r="Z207" s="87"/>
      <c r="AA207" s="235"/>
      <c r="AB207" s="199"/>
      <c r="AC207"/>
      <c r="AD207" s="31"/>
      <c r="AE207" s="31"/>
      <c r="AF207" s="32"/>
      <c r="AG207" s="32"/>
      <c r="AH207" s="32"/>
      <c r="AI207" s="32"/>
      <c r="AJ207" s="32"/>
      <c r="AK207" s="32"/>
      <c r="AL207" s="32"/>
      <c r="AM207" s="32"/>
      <c r="AN207" s="32"/>
      <c r="AO207" s="32"/>
      <c r="AP207" s="32"/>
      <c r="AQ207" s="32"/>
      <c r="AR207" s="217" t="str">
        <f>IF(C207="","",SUM('Calculation backing sheet'!AE190:AP190))</f>
        <v/>
      </c>
      <c r="AS207" s="218" t="str">
        <f t="shared" si="3"/>
        <v/>
      </c>
      <c r="AT207" s="87"/>
      <c r="AU207" s="235"/>
      <c r="AV207" s="199"/>
      <c r="AX207" s="39"/>
      <c r="AY207" s="39"/>
      <c r="AZ207" s="39"/>
      <c r="BA207" s="39"/>
      <c r="BB207" s="39"/>
      <c r="BC207" s="39"/>
      <c r="BD207" s="39"/>
      <c r="BE207" s="39"/>
      <c r="BF207" s="39"/>
      <c r="BG207" s="39"/>
      <c r="BH207" s="39"/>
      <c r="BI207" s="67"/>
      <c r="BJ207" s="67"/>
      <c r="BK207" s="67"/>
      <c r="BL207" s="67"/>
      <c r="BM207" s="67"/>
      <c r="BN207" s="67"/>
      <c r="BO207" s="67"/>
      <c r="BP207" s="67"/>
      <c r="BQ207" s="67"/>
      <c r="BR207" s="67"/>
      <c r="BS207" s="67"/>
      <c r="BT207" s="67"/>
      <c r="BU207" s="67"/>
      <c r="BV207" s="67"/>
      <c r="BW207" s="67"/>
      <c r="BX207" s="67"/>
      <c r="BY207" s="67"/>
      <c r="BZ207" s="67"/>
      <c r="CA207" s="67"/>
      <c r="CB207" s="67"/>
    </row>
    <row r="208" spans="1:80" ht="34.35" customHeight="1" outlineLevel="1">
      <c r="A208" s="67"/>
      <c r="C208" s="33"/>
      <c r="D208" s="158"/>
      <c r="E208" s="14"/>
      <c r="F208" s="14"/>
      <c r="G208" s="15"/>
      <c r="H208" s="163"/>
      <c r="I208" s="164"/>
      <c r="J208" s="162"/>
      <c r="K208"/>
      <c r="L208" s="31"/>
      <c r="M208" s="30"/>
      <c r="N208" s="32"/>
      <c r="O208" s="32"/>
      <c r="P208" s="32"/>
      <c r="Q208" s="32"/>
      <c r="R208" s="32"/>
      <c r="S208" s="32"/>
      <c r="T208" s="32"/>
      <c r="U208" s="32"/>
      <c r="V208" s="32"/>
      <c r="W208" s="32"/>
      <c r="X208" s="32"/>
      <c r="Y208" s="32"/>
      <c r="Z208" s="87"/>
      <c r="AA208" s="235"/>
      <c r="AB208" s="199"/>
      <c r="AC208"/>
      <c r="AD208" s="31"/>
      <c r="AE208" s="31"/>
      <c r="AF208" s="94"/>
      <c r="AG208" s="94"/>
      <c r="AH208" s="94"/>
      <c r="AI208" s="94"/>
      <c r="AJ208" s="94"/>
      <c r="AK208" s="94"/>
      <c r="AL208" s="94"/>
      <c r="AM208" s="94"/>
      <c r="AN208" s="94"/>
      <c r="AO208" s="94"/>
      <c r="AP208" s="94"/>
      <c r="AQ208" s="94"/>
      <c r="AR208" s="217" t="str">
        <f>IF(C208="","",SUM('Calculation backing sheet'!AE191:AP191))</f>
        <v/>
      </c>
      <c r="AS208" s="218" t="str">
        <f t="shared" si="3"/>
        <v/>
      </c>
      <c r="AT208" s="87"/>
      <c r="AU208" s="234"/>
      <c r="AV208" s="199"/>
      <c r="AX208" s="39"/>
      <c r="AY208" s="39"/>
      <c r="AZ208" s="39"/>
      <c r="BA208" s="39"/>
      <c r="BB208" s="39"/>
      <c r="BC208" s="39"/>
      <c r="BD208" s="39"/>
      <c r="BE208" s="39"/>
      <c r="BF208" s="39"/>
      <c r="BG208" s="39"/>
      <c r="BH208" s="39"/>
      <c r="BI208" s="67"/>
      <c r="BJ208" s="67"/>
      <c r="BK208" s="67"/>
      <c r="BL208" s="67"/>
      <c r="BM208" s="67"/>
      <c r="BN208" s="67"/>
      <c r="BO208" s="67"/>
      <c r="BP208" s="67"/>
      <c r="BQ208" s="67"/>
      <c r="BR208" s="67"/>
      <c r="BS208" s="67"/>
      <c r="BT208" s="67"/>
      <c r="BU208" s="67"/>
      <c r="BV208" s="67"/>
      <c r="BW208" s="67"/>
      <c r="BX208" s="67"/>
      <c r="BY208" s="67"/>
      <c r="BZ208" s="67"/>
      <c r="CA208" s="67"/>
      <c r="CB208" s="67"/>
    </row>
    <row r="209" spans="1:80" ht="34.35" customHeight="1" outlineLevel="1">
      <c r="A209" s="67"/>
      <c r="C209" s="33"/>
      <c r="D209" s="158"/>
      <c r="E209" s="14"/>
      <c r="F209" s="14"/>
      <c r="G209" s="15"/>
      <c r="H209" s="163"/>
      <c r="I209" s="164"/>
      <c r="J209" s="162"/>
      <c r="K209"/>
      <c r="L209" s="31"/>
      <c r="M209" s="30"/>
      <c r="N209" s="94"/>
      <c r="O209" s="94"/>
      <c r="P209" s="94"/>
      <c r="Q209" s="94"/>
      <c r="R209" s="94"/>
      <c r="S209" s="94"/>
      <c r="T209" s="94"/>
      <c r="U209" s="94"/>
      <c r="V209" s="94"/>
      <c r="W209" s="94"/>
      <c r="X209" s="94"/>
      <c r="Y209" s="94"/>
      <c r="Z209" s="87"/>
      <c r="AA209" s="234"/>
      <c r="AB209" s="199"/>
      <c r="AC209"/>
      <c r="AD209" s="31"/>
      <c r="AE209" s="31"/>
      <c r="AF209" s="32"/>
      <c r="AG209" s="32"/>
      <c r="AH209" s="32"/>
      <c r="AI209" s="32"/>
      <c r="AJ209" s="32"/>
      <c r="AK209" s="32"/>
      <c r="AL209" s="32"/>
      <c r="AM209" s="32"/>
      <c r="AN209" s="32"/>
      <c r="AO209" s="32"/>
      <c r="AP209" s="32"/>
      <c r="AQ209" s="32"/>
      <c r="AR209" s="217" t="str">
        <f>IF(C209="","",SUM('Calculation backing sheet'!AE192:AP192))</f>
        <v/>
      </c>
      <c r="AS209" s="218" t="str">
        <f t="shared" si="3"/>
        <v/>
      </c>
      <c r="AT209" s="87"/>
      <c r="AU209" s="235"/>
      <c r="AV209" s="199"/>
      <c r="AX209" s="39"/>
      <c r="AY209" s="39"/>
      <c r="AZ209" s="39"/>
      <c r="BA209" s="39"/>
      <c r="BB209" s="39"/>
      <c r="BC209" s="39"/>
      <c r="BD209" s="39"/>
      <c r="BE209" s="39"/>
      <c r="BF209" s="39"/>
      <c r="BG209" s="39"/>
      <c r="BH209" s="39"/>
      <c r="BI209" s="67"/>
      <c r="BJ209" s="67"/>
      <c r="BK209" s="67"/>
      <c r="BL209" s="67"/>
      <c r="BM209" s="67"/>
      <c r="BN209" s="67"/>
      <c r="BO209" s="67"/>
      <c r="BP209" s="67"/>
      <c r="BQ209" s="67"/>
      <c r="BR209" s="67"/>
      <c r="BS209" s="67"/>
      <c r="BT209" s="67"/>
      <c r="BU209" s="67"/>
      <c r="BV209" s="67"/>
      <c r="BW209" s="67"/>
      <c r="BX209" s="67"/>
      <c r="BY209" s="67"/>
      <c r="BZ209" s="67"/>
      <c r="CA209" s="67"/>
      <c r="CB209" s="67"/>
    </row>
    <row r="210" spans="1:80" ht="34.35" customHeight="1" outlineLevel="1">
      <c r="A210" s="67"/>
      <c r="C210" s="33"/>
      <c r="D210" s="158"/>
      <c r="E210" s="14"/>
      <c r="F210" s="14"/>
      <c r="G210" s="15"/>
      <c r="H210" s="163"/>
      <c r="I210" s="164"/>
      <c r="J210" s="162"/>
      <c r="K210"/>
      <c r="L210" s="31"/>
      <c r="M210" s="30"/>
      <c r="N210" s="32"/>
      <c r="O210" s="32"/>
      <c r="P210" s="32"/>
      <c r="Q210" s="32"/>
      <c r="R210" s="32"/>
      <c r="S210" s="32"/>
      <c r="T210" s="32"/>
      <c r="U210" s="32"/>
      <c r="V210" s="32"/>
      <c r="W210" s="32"/>
      <c r="X210" s="32"/>
      <c r="Y210" s="32"/>
      <c r="Z210" s="87"/>
      <c r="AA210" s="235"/>
      <c r="AB210" s="199"/>
      <c r="AC210"/>
      <c r="AD210" s="31"/>
      <c r="AE210" s="31"/>
      <c r="AF210" s="94"/>
      <c r="AG210" s="94"/>
      <c r="AH210" s="94"/>
      <c r="AI210" s="94"/>
      <c r="AJ210" s="94"/>
      <c r="AK210" s="94"/>
      <c r="AL210" s="94"/>
      <c r="AM210" s="94"/>
      <c r="AN210" s="94"/>
      <c r="AO210" s="94"/>
      <c r="AP210" s="94"/>
      <c r="AQ210" s="94"/>
      <c r="AR210" s="217" t="str">
        <f>IF(C210="","",SUM('Calculation backing sheet'!AE193:AP193))</f>
        <v/>
      </c>
      <c r="AS210" s="218" t="str">
        <f t="shared" si="3"/>
        <v/>
      </c>
      <c r="AT210" s="87"/>
      <c r="AU210" s="234"/>
      <c r="AV210" s="199"/>
      <c r="AX210" s="39"/>
      <c r="AY210" s="39"/>
      <c r="AZ210" s="39"/>
      <c r="BA210" s="39"/>
      <c r="BB210" s="39"/>
      <c r="BC210" s="39"/>
      <c r="BD210" s="39"/>
      <c r="BE210" s="39"/>
      <c r="BF210" s="39"/>
      <c r="BG210" s="39"/>
      <c r="BH210" s="39"/>
      <c r="BI210" s="67"/>
      <c r="BJ210" s="67"/>
      <c r="BK210" s="67"/>
      <c r="BL210" s="67"/>
      <c r="BM210" s="67"/>
      <c r="BN210" s="67"/>
      <c r="BO210" s="67"/>
      <c r="BP210" s="67"/>
      <c r="BQ210" s="67"/>
      <c r="BR210" s="67"/>
      <c r="BS210" s="67"/>
      <c r="BT210" s="67"/>
      <c r="BU210" s="67"/>
      <c r="BV210" s="67"/>
      <c r="BW210" s="67"/>
      <c r="BX210" s="67"/>
      <c r="BY210" s="67"/>
      <c r="BZ210" s="67"/>
      <c r="CA210" s="67"/>
      <c r="CB210" s="67"/>
    </row>
    <row r="211" spans="1:80" ht="34.35" customHeight="1" outlineLevel="1">
      <c r="A211" s="67"/>
      <c r="C211" s="33"/>
      <c r="D211" s="158"/>
      <c r="E211" s="14"/>
      <c r="F211" s="14"/>
      <c r="G211" s="15"/>
      <c r="H211" s="163"/>
      <c r="I211" s="164"/>
      <c r="J211" s="162"/>
      <c r="K211"/>
      <c r="L211" s="31"/>
      <c r="M211" s="30"/>
      <c r="N211" s="32"/>
      <c r="O211" s="32"/>
      <c r="P211" s="32"/>
      <c r="Q211" s="32"/>
      <c r="R211" s="32"/>
      <c r="S211" s="32"/>
      <c r="T211" s="32"/>
      <c r="U211" s="32"/>
      <c r="V211" s="32"/>
      <c r="W211" s="32"/>
      <c r="X211" s="32"/>
      <c r="Y211" s="32"/>
      <c r="Z211" s="87"/>
      <c r="AA211" s="235"/>
      <c r="AB211" s="199"/>
      <c r="AC211"/>
      <c r="AD211" s="31"/>
      <c r="AE211" s="31"/>
      <c r="AF211" s="32"/>
      <c r="AG211" s="32"/>
      <c r="AH211" s="32"/>
      <c r="AI211" s="32"/>
      <c r="AJ211" s="32"/>
      <c r="AK211" s="32"/>
      <c r="AL211" s="32"/>
      <c r="AM211" s="32"/>
      <c r="AN211" s="32"/>
      <c r="AO211" s="32"/>
      <c r="AP211" s="32"/>
      <c r="AQ211" s="32"/>
      <c r="AR211" s="217" t="str">
        <f>IF(C211="","",SUM('Calculation backing sheet'!AE194:AP194))</f>
        <v/>
      </c>
      <c r="AS211" s="218" t="str">
        <f t="shared" si="3"/>
        <v/>
      </c>
      <c r="AT211" s="87"/>
      <c r="AU211" s="235"/>
      <c r="AV211" s="199"/>
      <c r="AX211" s="39"/>
      <c r="AY211" s="39"/>
      <c r="AZ211" s="39"/>
      <c r="BA211" s="39"/>
      <c r="BB211" s="39"/>
      <c r="BC211" s="39"/>
      <c r="BD211" s="39"/>
      <c r="BE211" s="39"/>
      <c r="BF211" s="39"/>
      <c r="BG211" s="39"/>
      <c r="BH211" s="39"/>
      <c r="BI211" s="67"/>
      <c r="BJ211" s="67"/>
      <c r="BK211" s="67"/>
      <c r="BL211" s="67"/>
      <c r="BM211" s="67"/>
      <c r="BN211" s="67"/>
      <c r="BO211" s="67"/>
      <c r="BP211" s="67"/>
      <c r="BQ211" s="67"/>
      <c r="BR211" s="67"/>
      <c r="BS211" s="67"/>
      <c r="BT211" s="67"/>
      <c r="BU211" s="67"/>
      <c r="BV211" s="67"/>
      <c r="BW211" s="67"/>
      <c r="BX211" s="67"/>
      <c r="BY211" s="67"/>
      <c r="BZ211" s="67"/>
      <c r="CA211" s="67"/>
      <c r="CB211" s="67"/>
    </row>
    <row r="212" spans="1:80" ht="34.35" customHeight="1" outlineLevel="1">
      <c r="A212" s="67"/>
      <c r="C212" s="33"/>
      <c r="D212" s="158"/>
      <c r="E212" s="14"/>
      <c r="F212" s="14"/>
      <c r="G212" s="15"/>
      <c r="H212" s="163"/>
      <c r="I212" s="164"/>
      <c r="J212" s="162"/>
      <c r="K212"/>
      <c r="L212" s="31"/>
      <c r="M212" s="30"/>
      <c r="N212" s="94"/>
      <c r="O212" s="94"/>
      <c r="P212" s="94"/>
      <c r="Q212" s="94"/>
      <c r="R212" s="94"/>
      <c r="S212" s="94"/>
      <c r="T212" s="94"/>
      <c r="U212" s="94"/>
      <c r="V212" s="94"/>
      <c r="W212" s="94"/>
      <c r="X212" s="94"/>
      <c r="Y212" s="94"/>
      <c r="Z212" s="87"/>
      <c r="AA212" s="234"/>
      <c r="AB212" s="199"/>
      <c r="AC212"/>
      <c r="AD212" s="31"/>
      <c r="AE212" s="31"/>
      <c r="AF212" s="94"/>
      <c r="AG212" s="94"/>
      <c r="AH212" s="94"/>
      <c r="AI212" s="94"/>
      <c r="AJ212" s="94"/>
      <c r="AK212" s="94"/>
      <c r="AL212" s="94"/>
      <c r="AM212" s="94"/>
      <c r="AN212" s="94"/>
      <c r="AO212" s="94"/>
      <c r="AP212" s="94"/>
      <c r="AQ212" s="94"/>
      <c r="AR212" s="217" t="str">
        <f>IF(C212="","",SUM('Calculation backing sheet'!AE195:AP195))</f>
        <v/>
      </c>
      <c r="AS212" s="218" t="str">
        <f t="shared" si="3"/>
        <v/>
      </c>
      <c r="AT212" s="87"/>
      <c r="AU212" s="234"/>
      <c r="AV212" s="199"/>
      <c r="AX212" s="39"/>
      <c r="AY212" s="39"/>
      <c r="AZ212" s="39"/>
      <c r="BA212" s="39"/>
      <c r="BB212" s="39"/>
      <c r="BC212" s="39"/>
      <c r="BD212" s="39"/>
      <c r="BE212" s="39"/>
      <c r="BF212" s="39"/>
      <c r="BG212" s="39"/>
      <c r="BH212" s="39"/>
      <c r="BI212" s="67"/>
      <c r="BJ212" s="67"/>
      <c r="BK212" s="67"/>
      <c r="BL212" s="67"/>
      <c r="BM212" s="67"/>
      <c r="BN212" s="67"/>
      <c r="BO212" s="67"/>
      <c r="BP212" s="67"/>
      <c r="BQ212" s="67"/>
      <c r="BR212" s="67"/>
      <c r="BS212" s="67"/>
      <c r="BT212" s="67"/>
      <c r="BU212" s="67"/>
      <c r="BV212" s="67"/>
      <c r="BW212" s="67"/>
      <c r="BX212" s="67"/>
      <c r="BY212" s="67"/>
      <c r="BZ212" s="67"/>
      <c r="CA212" s="67"/>
      <c r="CB212" s="67"/>
    </row>
    <row r="213" spans="1:80" ht="34.35" customHeight="1" outlineLevel="1">
      <c r="A213" s="67"/>
      <c r="C213" s="33"/>
      <c r="D213" s="158"/>
      <c r="E213" s="14"/>
      <c r="F213" s="14"/>
      <c r="G213" s="15"/>
      <c r="H213" s="163"/>
      <c r="I213" s="164"/>
      <c r="J213" s="162"/>
      <c r="K213"/>
      <c r="L213" s="31"/>
      <c r="M213" s="30"/>
      <c r="N213" s="32"/>
      <c r="O213" s="32"/>
      <c r="P213" s="32"/>
      <c r="Q213" s="32"/>
      <c r="R213" s="32"/>
      <c r="S213" s="32"/>
      <c r="T213" s="32"/>
      <c r="U213" s="32"/>
      <c r="V213" s="32"/>
      <c r="W213" s="32"/>
      <c r="X213" s="32"/>
      <c r="Y213" s="32"/>
      <c r="Z213" s="87"/>
      <c r="AA213" s="235"/>
      <c r="AB213" s="199"/>
      <c r="AC213"/>
      <c r="AD213" s="31"/>
      <c r="AE213" s="31"/>
      <c r="AF213" s="32"/>
      <c r="AG213" s="32"/>
      <c r="AH213" s="32"/>
      <c r="AI213" s="32"/>
      <c r="AJ213" s="32"/>
      <c r="AK213" s="32"/>
      <c r="AL213" s="32"/>
      <c r="AM213" s="32"/>
      <c r="AN213" s="32"/>
      <c r="AO213" s="32"/>
      <c r="AP213" s="32"/>
      <c r="AQ213" s="32"/>
      <c r="AR213" s="217" t="str">
        <f>IF(C213="","",SUM('Calculation backing sheet'!AE196:AP196))</f>
        <v/>
      </c>
      <c r="AS213" s="218" t="str">
        <f t="shared" ref="AS213:AS216" si="4">IF(AR213="","",AR213*_xlfn.XLOOKUP($G213,$E$224:$U$224,$E$227:$U$227,"Carbon factor error",0)/1000)</f>
        <v/>
      </c>
      <c r="AT213" s="87"/>
      <c r="AU213" s="235"/>
      <c r="AV213" s="199"/>
      <c r="AX213" s="39"/>
      <c r="AY213" s="39"/>
      <c r="AZ213" s="39"/>
      <c r="BA213" s="39"/>
      <c r="BB213" s="39"/>
      <c r="BC213" s="39"/>
      <c r="BD213" s="39"/>
      <c r="BE213" s="39"/>
      <c r="BF213" s="39"/>
      <c r="BG213" s="39"/>
      <c r="BH213" s="39"/>
      <c r="BI213" s="67"/>
      <c r="BJ213" s="67"/>
      <c r="BK213" s="67"/>
      <c r="BL213" s="67"/>
      <c r="BM213" s="67"/>
      <c r="BN213" s="67"/>
      <c r="BO213" s="67"/>
      <c r="BP213" s="67"/>
      <c r="BQ213" s="67"/>
      <c r="BR213" s="67"/>
      <c r="BS213" s="67"/>
      <c r="BT213" s="67"/>
      <c r="BU213" s="67"/>
      <c r="BV213" s="67"/>
      <c r="BW213" s="67"/>
      <c r="BX213" s="67"/>
      <c r="BY213" s="67"/>
      <c r="BZ213" s="67"/>
      <c r="CA213" s="67"/>
      <c r="CB213" s="67"/>
    </row>
    <row r="214" spans="1:80" ht="34.35" customHeight="1" outlineLevel="1">
      <c r="A214" s="67"/>
      <c r="C214" s="33"/>
      <c r="D214" s="158"/>
      <c r="E214" s="14"/>
      <c r="F214" s="14"/>
      <c r="G214" s="15"/>
      <c r="H214" s="163"/>
      <c r="I214" s="164"/>
      <c r="J214" s="162"/>
      <c r="K214"/>
      <c r="L214" s="31"/>
      <c r="M214" s="30"/>
      <c r="N214" s="32"/>
      <c r="O214" s="32"/>
      <c r="P214" s="32"/>
      <c r="Q214" s="32"/>
      <c r="R214" s="32"/>
      <c r="S214" s="32"/>
      <c r="T214" s="32"/>
      <c r="U214" s="32"/>
      <c r="V214" s="32"/>
      <c r="W214" s="32"/>
      <c r="X214" s="32"/>
      <c r="Y214" s="32"/>
      <c r="Z214" s="87"/>
      <c r="AA214" s="235"/>
      <c r="AB214" s="199"/>
      <c r="AC214"/>
      <c r="AD214" s="31"/>
      <c r="AE214" s="31"/>
      <c r="AF214" s="94"/>
      <c r="AG214" s="94"/>
      <c r="AH214" s="94"/>
      <c r="AI214" s="94"/>
      <c r="AJ214" s="94"/>
      <c r="AK214" s="94"/>
      <c r="AL214" s="94"/>
      <c r="AM214" s="94"/>
      <c r="AN214" s="94"/>
      <c r="AO214" s="94"/>
      <c r="AP214" s="94"/>
      <c r="AQ214" s="94"/>
      <c r="AR214" s="217" t="str">
        <f>IF(C214="","",SUM('Calculation backing sheet'!AE197:AP197))</f>
        <v/>
      </c>
      <c r="AS214" s="218" t="str">
        <f t="shared" si="4"/>
        <v/>
      </c>
      <c r="AT214" s="87"/>
      <c r="AU214" s="234"/>
      <c r="AV214" s="199"/>
      <c r="AX214" s="39"/>
      <c r="AY214" s="39"/>
      <c r="AZ214" s="39"/>
      <c r="BA214" s="39"/>
      <c r="BB214" s="39"/>
      <c r="BC214" s="39"/>
      <c r="BD214" s="39"/>
      <c r="BE214" s="39"/>
      <c r="BF214" s="39"/>
      <c r="BG214" s="39"/>
      <c r="BH214" s="39"/>
      <c r="BI214" s="67"/>
      <c r="BJ214" s="67"/>
      <c r="BK214" s="67"/>
      <c r="BL214" s="67"/>
      <c r="BM214" s="67"/>
      <c r="BN214" s="67"/>
      <c r="BO214" s="67"/>
      <c r="BP214" s="67"/>
      <c r="BQ214" s="67"/>
      <c r="BR214" s="67"/>
      <c r="BS214" s="67"/>
      <c r="BT214" s="67"/>
      <c r="BU214" s="67"/>
      <c r="BV214" s="67"/>
      <c r="BW214" s="67"/>
      <c r="BX214" s="67"/>
      <c r="BY214" s="67"/>
      <c r="BZ214" s="67"/>
      <c r="CA214" s="67"/>
      <c r="CB214" s="67"/>
    </row>
    <row r="215" spans="1:80" ht="34.35" customHeight="1" outlineLevel="1">
      <c r="A215" s="67"/>
      <c r="C215" s="33"/>
      <c r="D215" s="158"/>
      <c r="E215" s="14"/>
      <c r="F215" s="14"/>
      <c r="G215" s="15"/>
      <c r="H215" s="163"/>
      <c r="I215" s="164"/>
      <c r="J215" s="162"/>
      <c r="K215"/>
      <c r="L215" s="31"/>
      <c r="M215" s="30"/>
      <c r="N215" s="94"/>
      <c r="O215" s="94"/>
      <c r="P215" s="94"/>
      <c r="Q215" s="94"/>
      <c r="R215" s="94"/>
      <c r="S215" s="94"/>
      <c r="T215" s="94"/>
      <c r="U215" s="94"/>
      <c r="V215" s="94"/>
      <c r="W215" s="94"/>
      <c r="X215" s="94"/>
      <c r="Y215" s="94"/>
      <c r="Z215" s="87"/>
      <c r="AA215" s="234"/>
      <c r="AB215" s="199"/>
      <c r="AC215"/>
      <c r="AD215" s="31"/>
      <c r="AE215" s="31"/>
      <c r="AF215" s="32"/>
      <c r="AG215" s="32"/>
      <c r="AH215" s="32"/>
      <c r="AI215" s="32"/>
      <c r="AJ215" s="32"/>
      <c r="AK215" s="32"/>
      <c r="AL215" s="32"/>
      <c r="AM215" s="32"/>
      <c r="AN215" s="32"/>
      <c r="AO215" s="32"/>
      <c r="AP215" s="32"/>
      <c r="AQ215" s="32"/>
      <c r="AR215" s="217" t="str">
        <f>IF(C215="","",SUM('Calculation backing sheet'!AE198:AP198))</f>
        <v/>
      </c>
      <c r="AS215" s="218" t="str">
        <f t="shared" si="4"/>
        <v/>
      </c>
      <c r="AT215" s="87"/>
      <c r="AU215" s="235"/>
      <c r="AV215" s="199"/>
      <c r="AX215" s="39"/>
      <c r="AY215" s="39"/>
      <c r="AZ215" s="39"/>
      <c r="BA215" s="39"/>
      <c r="BB215" s="39"/>
      <c r="BC215" s="39"/>
      <c r="BD215" s="39"/>
      <c r="BE215" s="39"/>
      <c r="BF215" s="39"/>
      <c r="BG215" s="39"/>
      <c r="BH215" s="39"/>
      <c r="BI215" s="67"/>
      <c r="BJ215" s="67"/>
      <c r="BK215" s="67"/>
      <c r="BL215" s="67"/>
      <c r="BM215" s="67"/>
      <c r="BN215" s="67"/>
      <c r="BO215" s="67"/>
      <c r="BP215" s="67"/>
      <c r="BQ215" s="67"/>
      <c r="BR215" s="67"/>
      <c r="BS215" s="67"/>
      <c r="BT215" s="67"/>
      <c r="BU215" s="67"/>
      <c r="BV215" s="67"/>
      <c r="BW215" s="67"/>
      <c r="BX215" s="67"/>
      <c r="BY215" s="67"/>
      <c r="BZ215" s="67"/>
      <c r="CA215" s="67"/>
      <c r="CB215" s="67"/>
    </row>
    <row r="216" spans="1:80" ht="34.35" customHeight="1" outlineLevel="1">
      <c r="A216" s="67"/>
      <c r="C216" s="33"/>
      <c r="D216" s="158"/>
      <c r="E216" s="14"/>
      <c r="F216" s="14"/>
      <c r="G216" s="15"/>
      <c r="H216" s="163"/>
      <c r="I216" s="164"/>
      <c r="J216" s="162"/>
      <c r="K216"/>
      <c r="L216" s="31"/>
      <c r="M216" s="30"/>
      <c r="N216" s="32"/>
      <c r="O216" s="32"/>
      <c r="P216" s="32"/>
      <c r="Q216" s="32"/>
      <c r="R216" s="32"/>
      <c r="S216" s="32"/>
      <c r="T216" s="32"/>
      <c r="U216" s="32"/>
      <c r="V216" s="32"/>
      <c r="W216" s="32"/>
      <c r="X216" s="32"/>
      <c r="Y216" s="32"/>
      <c r="Z216" s="87"/>
      <c r="AA216" s="235"/>
      <c r="AB216" s="199"/>
      <c r="AC216"/>
      <c r="AD216" s="31"/>
      <c r="AE216" s="31"/>
      <c r="AF216" s="94"/>
      <c r="AG216" s="94"/>
      <c r="AH216" s="94"/>
      <c r="AI216" s="94"/>
      <c r="AJ216" s="94"/>
      <c r="AK216" s="94"/>
      <c r="AL216" s="94"/>
      <c r="AM216" s="94"/>
      <c r="AN216" s="94"/>
      <c r="AO216" s="94"/>
      <c r="AP216" s="94"/>
      <c r="AQ216" s="94"/>
      <c r="AR216" s="217" t="str">
        <f>IF(C216="","",SUM('Calculation backing sheet'!AE199:AP199))</f>
        <v/>
      </c>
      <c r="AS216" s="218" t="str">
        <f t="shared" si="4"/>
        <v/>
      </c>
      <c r="AT216" s="87"/>
      <c r="AU216" s="234"/>
      <c r="AV216" s="199"/>
      <c r="AX216" s="39"/>
      <c r="AY216" s="39"/>
      <c r="AZ216" s="39"/>
      <c r="BA216" s="39"/>
      <c r="BB216" s="39"/>
      <c r="BC216" s="39"/>
      <c r="BD216" s="39"/>
      <c r="BE216" s="39"/>
      <c r="BF216" s="39"/>
      <c r="BG216" s="39"/>
      <c r="BH216" s="39"/>
      <c r="BI216" s="67"/>
      <c r="BJ216" s="67"/>
      <c r="BK216" s="67"/>
      <c r="BL216" s="67"/>
      <c r="BM216" s="67"/>
      <c r="BN216" s="67"/>
      <c r="BO216" s="67"/>
      <c r="BP216" s="67"/>
      <c r="BQ216" s="67"/>
      <c r="BR216" s="67"/>
      <c r="BS216" s="67"/>
      <c r="BT216" s="67"/>
      <c r="BU216" s="67"/>
      <c r="BV216" s="67"/>
      <c r="BW216" s="67"/>
      <c r="BX216" s="67"/>
      <c r="BY216" s="67"/>
      <c r="BZ216" s="67"/>
      <c r="CA216" s="67"/>
      <c r="CB216" s="67"/>
    </row>
    <row r="217" spans="1:80" ht="35.1" customHeight="1">
      <c r="A217" s="67"/>
      <c r="D217" s="54"/>
      <c r="E217" s="17"/>
      <c r="F217" s="17"/>
      <c r="G217" s="17"/>
      <c r="H217" s="17"/>
      <c r="I217" s="17"/>
      <c r="J217" s="17"/>
      <c r="K217"/>
      <c r="L217" s="17"/>
      <c r="M217" s="17"/>
      <c r="N217" s="17"/>
      <c r="O217" s="17"/>
      <c r="P217" s="17"/>
      <c r="Q217" s="18"/>
      <c r="R217" s="19"/>
      <c r="S217" s="20"/>
      <c r="T217" s="21"/>
      <c r="U217" s="21"/>
      <c r="V217" s="55"/>
      <c r="W217" s="53"/>
      <c r="X217"/>
      <c r="Y217"/>
      <c r="Z217"/>
      <c r="AA217"/>
      <c r="AB217"/>
      <c r="AC217"/>
      <c r="AD217"/>
      <c r="AE217"/>
      <c r="AF217" s="22"/>
      <c r="AJ217"/>
      <c r="AK217"/>
      <c r="AL217"/>
      <c r="AM217"/>
      <c r="AN217" s="22"/>
      <c r="AX217" s="39"/>
      <c r="AY217" s="39"/>
      <c r="AZ217" s="39"/>
      <c r="BA217" s="39"/>
      <c r="BB217" s="39"/>
      <c r="BC217" s="39"/>
      <c r="BD217" s="39"/>
      <c r="BE217" s="39"/>
      <c r="BF217" s="39"/>
      <c r="BG217" s="39"/>
      <c r="BH217" s="39"/>
      <c r="BI217" s="67"/>
      <c r="BJ217" s="67"/>
      <c r="BK217" s="67"/>
      <c r="BL217" s="67"/>
      <c r="BM217" s="67"/>
      <c r="BN217" s="67"/>
      <c r="BO217" s="67"/>
      <c r="BP217" s="67"/>
      <c r="BQ217" s="67"/>
      <c r="BR217" s="67"/>
      <c r="BS217" s="67"/>
      <c r="BT217" s="67"/>
      <c r="BU217" s="67"/>
      <c r="BV217" s="67"/>
      <c r="BW217" s="67"/>
      <c r="BX217" s="67"/>
      <c r="BY217" s="67"/>
      <c r="BZ217" s="67"/>
      <c r="CA217" s="67"/>
      <c r="CB217" s="67"/>
    </row>
    <row r="218" spans="1:80" ht="14.1" customHeight="1">
      <c r="A218" s="67"/>
      <c r="D218" s="56"/>
      <c r="E218" s="56"/>
      <c r="F218" s="56"/>
      <c r="G218" s="24"/>
      <c r="H218" s="24"/>
      <c r="I218" s="24"/>
      <c r="J218" s="24"/>
      <c r="K218" s="23"/>
      <c r="L218" s="57"/>
      <c r="M218" s="58"/>
      <c r="N218" s="58"/>
      <c r="O218" s="58"/>
      <c r="P218" s="59"/>
      <c r="Q218" s="59"/>
      <c r="R218" s="24"/>
      <c r="S218" s="24"/>
      <c r="T218" s="56"/>
      <c r="U218" s="56"/>
      <c r="V218" s="53"/>
      <c r="W218" s="53"/>
      <c r="X218" s="53"/>
      <c r="Y218" s="53"/>
      <c r="Z218" s="53"/>
      <c r="AA218" s="53"/>
      <c r="AB218" s="53"/>
      <c r="AC218" s="53"/>
      <c r="AD218" s="56"/>
      <c r="AE218" s="56"/>
      <c r="AF218" s="56"/>
      <c r="AJ218" s="53"/>
      <c r="AK218" s="53"/>
      <c r="AL218" s="56"/>
      <c r="AM218" s="56"/>
      <c r="AN218" s="56"/>
      <c r="AX218" s="39"/>
      <c r="AY218" s="39"/>
      <c r="AZ218" s="39"/>
      <c r="BA218" s="39"/>
      <c r="BB218" s="39"/>
      <c r="BC218" s="39"/>
      <c r="BD218" s="39"/>
      <c r="BE218" s="39"/>
      <c r="BF218" s="39"/>
      <c r="BG218" s="39"/>
      <c r="BH218" s="39"/>
      <c r="BI218" s="67"/>
      <c r="BJ218" s="67"/>
      <c r="BK218" s="67"/>
      <c r="BL218" s="67"/>
      <c r="BM218" s="67"/>
      <c r="BN218" s="67"/>
      <c r="BO218" s="67"/>
      <c r="BP218" s="67"/>
      <c r="BQ218" s="67"/>
      <c r="BR218" s="67"/>
      <c r="BS218" s="67"/>
      <c r="BT218" s="67"/>
      <c r="BU218" s="67"/>
      <c r="BV218" s="67"/>
      <c r="BW218" s="67"/>
      <c r="BX218" s="67"/>
      <c r="BY218" s="67"/>
      <c r="BZ218" s="67"/>
      <c r="CA218" s="67"/>
      <c r="CB218" s="67"/>
    </row>
    <row r="219" spans="1:80" ht="15" customHeight="1">
      <c r="A219" s="67"/>
      <c r="C219" s="215"/>
      <c r="D219" s="270"/>
      <c r="E219" s="270"/>
      <c r="F219" s="270"/>
      <c r="G219" s="270"/>
      <c r="H219" s="270"/>
      <c r="I219" s="270"/>
      <c r="J219" s="270"/>
      <c r="K219" s="270"/>
      <c r="L219" s="270"/>
      <c r="M219" s="270"/>
      <c r="N219" s="270"/>
      <c r="O219" s="270"/>
      <c r="P219" s="270"/>
      <c r="Q219" s="270"/>
      <c r="R219" s="270"/>
      <c r="S219" s="270"/>
      <c r="T219" s="270"/>
      <c r="U219" s="270"/>
      <c r="V219" s="270"/>
      <c r="W219" s="270"/>
      <c r="X219" s="270"/>
      <c r="Y219" s="270"/>
      <c r="Z219" s="270"/>
      <c r="AA219" s="270"/>
      <c r="AB219" s="270"/>
      <c r="AC219" s="270"/>
      <c r="AD219" s="270"/>
      <c r="AE219" s="270"/>
      <c r="AF219" s="216"/>
      <c r="AG219" s="216"/>
      <c r="AH219" s="216"/>
      <c r="AI219" s="216"/>
      <c r="AJ219" s="216"/>
      <c r="AK219" s="216"/>
      <c r="AL219" s="216"/>
      <c r="AM219" s="216"/>
      <c r="AN219" s="216"/>
      <c r="AO219" s="216"/>
      <c r="AP219" s="216"/>
      <c r="AQ219" s="216"/>
      <c r="AR219" s="216"/>
      <c r="AS219" s="216"/>
      <c r="AT219" s="216"/>
      <c r="AU219" s="216"/>
      <c r="AV219" s="216"/>
      <c r="AX219" s="39"/>
      <c r="AY219" s="39"/>
      <c r="AZ219" s="39"/>
      <c r="BA219" s="39"/>
      <c r="BB219" s="39"/>
      <c r="BC219" s="39"/>
      <c r="BD219" s="39"/>
      <c r="BE219" s="39"/>
      <c r="BF219" s="39"/>
      <c r="BG219" s="39"/>
      <c r="BH219" s="39"/>
      <c r="BI219" s="67"/>
      <c r="BJ219" s="67"/>
      <c r="BK219" s="67"/>
      <c r="BL219" s="67"/>
      <c r="BM219" s="67"/>
      <c r="BN219" s="67"/>
      <c r="BO219" s="67"/>
      <c r="BP219" s="67"/>
      <c r="BQ219" s="67"/>
      <c r="BR219" s="67"/>
      <c r="BS219" s="67"/>
      <c r="BT219" s="67"/>
      <c r="BU219" s="67"/>
      <c r="BV219" s="67"/>
      <c r="BW219" s="67"/>
      <c r="BX219" s="67"/>
      <c r="BY219" s="67"/>
      <c r="BZ219" s="67"/>
      <c r="CA219" s="67"/>
      <c r="CB219" s="67"/>
    </row>
    <row r="220" spans="1:80" ht="15" customHeight="1">
      <c r="A220" s="67"/>
      <c r="D220" s="60"/>
      <c r="E220" s="61"/>
      <c r="F220" s="61"/>
      <c r="G220" s="61"/>
      <c r="H220" s="61"/>
      <c r="I220" s="61"/>
      <c r="J220" s="61"/>
      <c r="K220" s="61"/>
      <c r="L220" s="62"/>
      <c r="M220" s="63"/>
      <c r="N220" s="63"/>
      <c r="O220" s="63"/>
      <c r="P220" s="64"/>
      <c r="Q220" s="65"/>
      <c r="R220" s="65"/>
      <c r="S220" s="25"/>
      <c r="T220" s="26"/>
      <c r="U220" s="26"/>
      <c r="V220" s="26"/>
      <c r="W220" s="27"/>
      <c r="X220" s="27"/>
      <c r="Y220" s="66"/>
      <c r="Z220" s="66"/>
      <c r="AA220" s="66"/>
      <c r="AB220" s="66"/>
      <c r="AC220" s="66"/>
      <c r="AD220" s="66"/>
      <c r="AE220" s="60"/>
      <c r="AF220" s="66"/>
      <c r="AJ220" s="66"/>
      <c r="AK220" s="66"/>
      <c r="AL220" s="66"/>
      <c r="AM220" s="60"/>
      <c r="AN220" s="66"/>
      <c r="AX220" s="39"/>
      <c r="AY220" s="39"/>
      <c r="AZ220" s="39"/>
      <c r="BA220" s="39"/>
      <c r="BB220" s="39"/>
      <c r="BC220" s="39"/>
      <c r="BD220" s="39"/>
      <c r="BE220" s="39"/>
      <c r="BF220" s="39"/>
      <c r="BG220" s="39"/>
      <c r="BH220" s="39"/>
      <c r="BI220" s="67"/>
      <c r="BJ220" s="67"/>
      <c r="BK220" s="67"/>
      <c r="BL220" s="67"/>
      <c r="BM220" s="67"/>
      <c r="BN220" s="67"/>
      <c r="BO220" s="67"/>
      <c r="BP220" s="67"/>
      <c r="BQ220" s="67"/>
      <c r="BR220" s="67"/>
      <c r="BS220" s="67"/>
      <c r="BT220" s="67"/>
      <c r="BU220" s="67"/>
      <c r="BV220" s="67"/>
      <c r="BW220" s="67"/>
      <c r="BX220" s="67"/>
      <c r="BY220" s="67"/>
      <c r="BZ220" s="67"/>
      <c r="CA220" s="67"/>
      <c r="CB220" s="67"/>
    </row>
    <row r="221" spans="1:80" ht="21" customHeight="1">
      <c r="A221" s="67"/>
      <c r="B221" s="67"/>
      <c r="C221" s="67"/>
      <c r="D221" s="28"/>
      <c r="E221" s="28"/>
      <c r="F221" s="28"/>
      <c r="G221" s="28"/>
      <c r="H221" s="28"/>
      <c r="I221" s="28"/>
      <c r="J221" s="28"/>
      <c r="K221" s="28"/>
      <c r="L221" s="28"/>
      <c r="M221" s="28"/>
      <c r="N221" s="28"/>
      <c r="O221" s="28"/>
      <c r="P221" s="28"/>
      <c r="Q221" s="28"/>
      <c r="R221" s="28"/>
      <c r="S221" s="28"/>
      <c r="T221" s="28"/>
      <c r="U221" s="28"/>
      <c r="V221" s="28"/>
      <c r="W221" s="28"/>
      <c r="X221" s="28"/>
      <c r="Y221" s="28"/>
      <c r="Z221" s="28"/>
      <c r="AA221" s="28"/>
      <c r="AB221" s="28"/>
      <c r="AC221" s="28"/>
      <c r="AD221" s="28"/>
      <c r="AE221" s="28"/>
      <c r="AF221" s="28"/>
      <c r="AG221" s="39"/>
      <c r="AH221" s="39"/>
      <c r="AI221" s="39"/>
      <c r="AJ221" s="28"/>
      <c r="AK221" s="28"/>
      <c r="AL221" s="28"/>
      <c r="AM221" s="28"/>
      <c r="AN221" s="28"/>
      <c r="AO221" s="39"/>
      <c r="AP221" s="39"/>
      <c r="AQ221" s="39"/>
      <c r="AR221" s="39"/>
      <c r="AS221" s="39"/>
      <c r="AT221" s="39"/>
      <c r="AU221" s="39"/>
      <c r="AV221" s="39"/>
      <c r="AW221" s="39"/>
      <c r="AX221" s="39"/>
      <c r="AY221" s="39"/>
      <c r="AZ221" s="39"/>
      <c r="BA221" s="39"/>
      <c r="BB221" s="39"/>
      <c r="BC221" s="39"/>
      <c r="BD221" s="39"/>
      <c r="BE221" s="39"/>
      <c r="BF221" s="39"/>
      <c r="BG221" s="39"/>
      <c r="BH221" s="39"/>
      <c r="BI221" s="67"/>
      <c r="BJ221" s="67"/>
      <c r="BK221" s="67"/>
      <c r="BL221" s="67"/>
      <c r="BM221" s="67"/>
      <c r="BN221" s="67"/>
      <c r="BO221" s="67"/>
      <c r="BP221" s="67"/>
      <c r="BQ221" s="67"/>
      <c r="BR221" s="67"/>
      <c r="BS221" s="67"/>
      <c r="BT221" s="67"/>
      <c r="BU221" s="67"/>
      <c r="BV221" s="67"/>
      <c r="BW221" s="67"/>
      <c r="BX221" s="67"/>
      <c r="BY221" s="67"/>
      <c r="BZ221" s="67"/>
      <c r="CA221" s="67"/>
      <c r="CB221" s="67"/>
    </row>
    <row r="222" spans="1:80">
      <c r="A222" s="67"/>
      <c r="B222" s="67"/>
      <c r="C222" s="67"/>
      <c r="D222" s="28"/>
      <c r="E222" s="28"/>
      <c r="F222" s="28"/>
      <c r="G222" s="28"/>
      <c r="H222" s="28"/>
      <c r="I222" s="28"/>
      <c r="J222" s="28"/>
      <c r="K222" s="28"/>
      <c r="L222" s="28"/>
      <c r="M222" s="28"/>
      <c r="N222" s="28"/>
      <c r="O222" s="28"/>
      <c r="P222" s="28"/>
      <c r="Q222" s="28"/>
      <c r="R222" s="28"/>
      <c r="S222" s="28"/>
      <c r="T222" s="28"/>
      <c r="U222" s="28"/>
      <c r="V222" s="28"/>
      <c r="W222" s="28"/>
      <c r="X222" s="28"/>
      <c r="Y222" s="28"/>
      <c r="Z222" s="28"/>
      <c r="AA222" s="28"/>
      <c r="AB222" s="28"/>
      <c r="AC222" s="28"/>
      <c r="AD222" s="28"/>
      <c r="AE222" s="28"/>
      <c r="AF222" s="28"/>
      <c r="AG222" s="39"/>
      <c r="AH222" s="39"/>
      <c r="AI222" s="39"/>
      <c r="AJ222" s="28"/>
      <c r="AK222" s="28"/>
      <c r="AL222" s="28"/>
      <c r="AM222" s="28"/>
      <c r="AN222" s="28"/>
      <c r="AO222" s="39"/>
      <c r="AP222" s="39"/>
      <c r="AQ222" s="39"/>
      <c r="AR222" s="39"/>
      <c r="AS222" s="39"/>
      <c r="AT222" s="39"/>
      <c r="AU222" s="39"/>
      <c r="AV222" s="39"/>
      <c r="AW222" s="39"/>
      <c r="AX222" s="39"/>
      <c r="AY222" s="39"/>
      <c r="AZ222" s="39"/>
      <c r="BA222" s="39"/>
      <c r="BB222" s="39"/>
      <c r="BC222" s="39"/>
      <c r="BD222" s="39"/>
      <c r="BE222" s="39"/>
      <c r="BF222" s="39"/>
      <c r="BG222" s="39"/>
      <c r="BH222" s="39"/>
      <c r="BI222" s="67"/>
      <c r="BJ222" s="67"/>
      <c r="BK222" s="67"/>
      <c r="BL222" s="67"/>
      <c r="BM222" s="67"/>
      <c r="BN222" s="67"/>
      <c r="BO222" s="67"/>
      <c r="BP222" s="67"/>
      <c r="BQ222" s="67"/>
      <c r="BR222" s="67"/>
      <c r="BS222" s="67"/>
      <c r="BT222" s="67"/>
      <c r="BU222" s="67"/>
      <c r="BV222" s="67"/>
      <c r="BW222" s="67"/>
      <c r="BX222" s="67"/>
      <c r="BY222" s="67"/>
      <c r="BZ222" s="67"/>
      <c r="CA222" s="67"/>
      <c r="CB222" s="67"/>
    </row>
    <row r="223" spans="1:80" ht="20.45" hidden="1">
      <c r="A223" s="67"/>
      <c r="B223" s="67"/>
      <c r="C223" s="67"/>
      <c r="D223" s="36"/>
      <c r="E223" s="68" t="s">
        <v>109</v>
      </c>
      <c r="F223" s="72"/>
      <c r="G223" s="37" t="s">
        <v>110</v>
      </c>
      <c r="H223" s="37"/>
      <c r="I223" s="168"/>
      <c r="J223" s="168"/>
      <c r="K223" s="168"/>
      <c r="L223" s="168"/>
      <c r="M223" s="168"/>
      <c r="N223" s="38"/>
      <c r="O223" s="38"/>
      <c r="P223" s="38"/>
      <c r="Q223" s="38"/>
      <c r="R223" s="38"/>
      <c r="S223" s="38"/>
      <c r="T223" s="28"/>
      <c r="U223" s="28"/>
      <c r="V223" s="28"/>
      <c r="W223" s="28"/>
      <c r="X223" s="28"/>
      <c r="Y223" s="28"/>
      <c r="Z223" s="28"/>
      <c r="AA223" s="28"/>
      <c r="AB223" s="28"/>
      <c r="AC223" s="28"/>
      <c r="AD223" s="28"/>
      <c r="AE223" s="28"/>
      <c r="AF223" s="28"/>
      <c r="AG223" s="39"/>
      <c r="AH223" s="39"/>
      <c r="AI223" s="39"/>
      <c r="AJ223" s="28"/>
      <c r="AK223" s="28"/>
      <c r="AL223" s="28"/>
      <c r="AM223" s="28"/>
      <c r="AN223" s="28"/>
      <c r="AO223" s="39"/>
      <c r="AP223" s="39"/>
      <c r="AQ223" s="39"/>
      <c r="AR223" s="39"/>
      <c r="AS223" s="39"/>
      <c r="AT223" s="39"/>
      <c r="AU223" s="39"/>
      <c r="AV223" s="39"/>
      <c r="AW223" s="39"/>
      <c r="AX223" s="39"/>
      <c r="AY223" s="39"/>
      <c r="AZ223" s="39"/>
      <c r="BA223" s="39"/>
      <c r="BB223" s="39"/>
      <c r="BC223" s="39"/>
      <c r="BD223" s="39"/>
      <c r="BE223" s="39"/>
      <c r="BF223" s="39"/>
      <c r="BG223" s="39"/>
      <c r="BH223" s="39"/>
      <c r="BI223" s="67"/>
      <c r="BJ223" s="67"/>
      <c r="BK223" s="67"/>
      <c r="BL223" s="67"/>
      <c r="BM223" s="67"/>
      <c r="BN223" s="67"/>
      <c r="BO223" s="67"/>
      <c r="BP223" s="67"/>
      <c r="BQ223" s="67"/>
      <c r="BR223" s="67"/>
      <c r="BS223" s="67"/>
      <c r="BT223" s="67"/>
      <c r="BU223" s="67"/>
      <c r="BV223" s="67"/>
      <c r="BW223" s="67"/>
      <c r="BX223" s="67"/>
      <c r="BY223" s="67"/>
      <c r="BZ223" s="67"/>
      <c r="CA223" s="67"/>
      <c r="CB223" s="67"/>
    </row>
    <row r="224" spans="1:80" ht="36" hidden="1">
      <c r="A224" s="67"/>
      <c r="B224" s="67"/>
      <c r="C224" s="67"/>
      <c r="D224" s="69" t="s">
        <v>111</v>
      </c>
      <c r="E224" s="68" t="s">
        <v>112</v>
      </c>
      <c r="F224" s="68"/>
      <c r="G224" s="68" t="s">
        <v>113</v>
      </c>
      <c r="H224" s="68"/>
      <c r="I224" s="68" t="s">
        <v>114</v>
      </c>
      <c r="J224" s="72"/>
      <c r="K224" s="67"/>
      <c r="L224" s="68" t="s">
        <v>115</v>
      </c>
      <c r="M224" s="169" t="s">
        <v>116</v>
      </c>
      <c r="N224" s="70" t="s">
        <v>117</v>
      </c>
      <c r="O224" s="78" t="s">
        <v>118</v>
      </c>
      <c r="P224" s="67"/>
      <c r="Q224" s="70" t="s">
        <v>119</v>
      </c>
      <c r="R224" s="68" t="s">
        <v>105</v>
      </c>
      <c r="S224" s="68" t="s">
        <v>120</v>
      </c>
      <c r="T224" s="71" t="s">
        <v>121</v>
      </c>
      <c r="U224" s="72"/>
      <c r="V224" s="67"/>
      <c r="W224" s="28"/>
      <c r="X224" s="28"/>
      <c r="Y224" s="28"/>
      <c r="Z224" s="28"/>
      <c r="AA224" s="28"/>
      <c r="AB224" s="28"/>
      <c r="AC224" s="28"/>
      <c r="AD224" s="28"/>
      <c r="AE224" s="28"/>
      <c r="AF224" s="28"/>
      <c r="AG224" s="39"/>
      <c r="AH224" s="39"/>
      <c r="AI224" s="39"/>
      <c r="AJ224" s="28"/>
      <c r="AK224" s="28"/>
      <c r="AL224" s="28"/>
      <c r="AM224" s="28"/>
      <c r="AN224" s="28"/>
      <c r="AO224" s="39"/>
      <c r="AP224" s="39"/>
      <c r="AQ224" s="39"/>
      <c r="AR224" s="39"/>
      <c r="AS224" s="39"/>
      <c r="AT224" s="39"/>
      <c r="AU224" s="39"/>
      <c r="AV224" s="39"/>
      <c r="AW224" s="39"/>
      <c r="AX224" s="39"/>
      <c r="AY224" s="39"/>
      <c r="AZ224" s="39"/>
      <c r="BA224" s="39"/>
      <c r="BB224" s="39"/>
      <c r="BC224" s="39"/>
      <c r="BD224" s="39"/>
      <c r="BE224" s="39"/>
      <c r="BF224" s="39"/>
      <c r="BG224" s="39"/>
      <c r="BH224" s="39"/>
      <c r="BI224" s="67"/>
      <c r="BJ224" s="67"/>
      <c r="BK224" s="67"/>
      <c r="BL224" s="67"/>
      <c r="BM224" s="67"/>
      <c r="BN224" s="67"/>
      <c r="BO224" s="67"/>
      <c r="BP224" s="67"/>
      <c r="BQ224" s="67"/>
      <c r="BR224" s="67"/>
      <c r="BS224" s="67"/>
      <c r="BT224" s="67"/>
      <c r="BU224" s="67"/>
      <c r="BV224" s="67"/>
      <c r="BW224" s="67"/>
      <c r="BX224" s="67"/>
      <c r="BY224" s="67"/>
      <c r="BZ224" s="67"/>
      <c r="CA224" s="67"/>
      <c r="CB224" s="67"/>
    </row>
    <row r="225" spans="1:80" ht="18" hidden="1">
      <c r="A225" s="67"/>
      <c r="B225" s="67"/>
      <c r="C225" s="67"/>
      <c r="D225" s="29">
        <v>2024</v>
      </c>
      <c r="E225" s="73">
        <v>0.18255892617449701</v>
      </c>
      <c r="F225" s="73"/>
      <c r="G225" s="73">
        <v>0.26939999999999997</v>
      </c>
      <c r="H225" s="73"/>
      <c r="I225" s="73">
        <v>0.24677324966443001</v>
      </c>
      <c r="J225" s="170"/>
      <c r="K225" s="67"/>
      <c r="L225" s="73">
        <v>0.32445691006711402</v>
      </c>
      <c r="M225" s="171">
        <v>0.21449600402684599</v>
      </c>
      <c r="N225" s="73">
        <f t="shared" ref="N225:N262" si="5">$S$11</f>
        <v>0</v>
      </c>
      <c r="O225" s="79">
        <v>0.26813380536912801</v>
      </c>
      <c r="P225" s="67"/>
      <c r="Q225" s="73">
        <f t="shared" ref="Q225:Q262" si="6">$T$11</f>
        <v>0</v>
      </c>
      <c r="R225" s="237">
        <v>0.14873008530215093</v>
      </c>
      <c r="S225" s="73">
        <v>3.7440000000000001E-2</v>
      </c>
      <c r="T225" s="74">
        <v>7.92E-3</v>
      </c>
      <c r="U225" s="67"/>
      <c r="V225" s="67"/>
      <c r="W225" s="67"/>
      <c r="X225" s="67"/>
      <c r="Y225" s="67"/>
      <c r="Z225" s="67"/>
      <c r="AA225" s="67"/>
      <c r="AB225" s="67"/>
      <c r="AC225" s="67"/>
      <c r="AD225" s="67"/>
      <c r="AE225" s="67"/>
      <c r="AF225" s="67"/>
      <c r="AG225" s="39"/>
      <c r="AH225" s="39"/>
      <c r="AI225" s="39"/>
      <c r="AJ225" s="67"/>
      <c r="AK225" s="67"/>
      <c r="AL225" s="67"/>
      <c r="AM225" s="67"/>
      <c r="AN225" s="67"/>
      <c r="AO225" s="39"/>
      <c r="AP225" s="39"/>
      <c r="AQ225" s="39"/>
      <c r="AR225" s="39"/>
      <c r="AS225" s="39"/>
      <c r="AT225" s="39"/>
      <c r="AU225" s="39"/>
      <c r="AV225" s="39"/>
      <c r="AW225" s="39"/>
      <c r="AX225" s="39"/>
      <c r="AY225" s="39"/>
      <c r="AZ225" s="39"/>
      <c r="BA225" s="39"/>
      <c r="BB225" s="39"/>
      <c r="BC225" s="39"/>
      <c r="BD225" s="39"/>
      <c r="BE225" s="39"/>
      <c r="BF225" s="39"/>
      <c r="BG225" s="39"/>
      <c r="BH225" s="39"/>
      <c r="BI225" s="67"/>
      <c r="BJ225" s="67"/>
      <c r="BK225" s="67"/>
      <c r="BL225" s="67"/>
      <c r="BM225" s="67"/>
      <c r="BN225" s="67"/>
      <c r="BO225" s="67"/>
      <c r="BP225" s="67"/>
      <c r="BQ225" s="67"/>
      <c r="BR225" s="67"/>
      <c r="BS225" s="67"/>
      <c r="BT225" s="67"/>
      <c r="BU225" s="67"/>
      <c r="BV225" s="67"/>
      <c r="BW225" s="67"/>
      <c r="BX225" s="67"/>
      <c r="BY225" s="67"/>
      <c r="BZ225" s="67"/>
      <c r="CA225" s="67"/>
      <c r="CB225" s="67"/>
    </row>
    <row r="226" spans="1:80" ht="18" hidden="1">
      <c r="A226" s="67"/>
      <c r="B226" s="67"/>
      <c r="C226" s="67"/>
      <c r="D226" s="29">
        <v>2025</v>
      </c>
      <c r="E226" s="73">
        <v>0.18255892617449701</v>
      </c>
      <c r="F226" s="73"/>
      <c r="G226" s="73">
        <v>0.26939999999999997</v>
      </c>
      <c r="H226" s="73"/>
      <c r="I226" s="73">
        <v>0.24677324966443001</v>
      </c>
      <c r="J226" s="170"/>
      <c r="K226" s="67"/>
      <c r="L226" s="73">
        <v>0.32445691006711402</v>
      </c>
      <c r="M226" s="171">
        <v>0.21449600402684599</v>
      </c>
      <c r="N226" s="73">
        <f t="shared" si="5"/>
        <v>0</v>
      </c>
      <c r="O226" s="79">
        <v>0.26813380536912801</v>
      </c>
      <c r="P226" s="67"/>
      <c r="Q226" s="73">
        <f t="shared" si="6"/>
        <v>0</v>
      </c>
      <c r="R226" s="237">
        <v>0.12905549365749838</v>
      </c>
      <c r="S226" s="73">
        <v>3.7440000000000001E-2</v>
      </c>
      <c r="T226" s="74">
        <v>7.92E-3</v>
      </c>
      <c r="U226" s="67"/>
      <c r="V226" s="67"/>
      <c r="W226" s="67"/>
      <c r="X226" s="67"/>
      <c r="Y226" s="67"/>
      <c r="Z226" s="67"/>
      <c r="AA226" s="67"/>
      <c r="AB226" s="67"/>
      <c r="AC226" s="67"/>
      <c r="AD226" s="67"/>
      <c r="AE226" s="67"/>
      <c r="AF226" s="67"/>
      <c r="AG226" s="39"/>
      <c r="AH226" s="39"/>
      <c r="AI226" s="39"/>
      <c r="AJ226" s="67"/>
      <c r="AK226" s="67"/>
      <c r="AL226" s="67"/>
      <c r="AM226" s="67"/>
      <c r="AN226" s="67"/>
      <c r="AO226" s="39"/>
      <c r="AP226" s="39"/>
      <c r="AQ226" s="39"/>
      <c r="AR226" s="39"/>
      <c r="AS226" s="39"/>
      <c r="AT226" s="39"/>
      <c r="AU226" s="39"/>
      <c r="AV226" s="39"/>
      <c r="AW226" s="39"/>
      <c r="AX226" s="39"/>
      <c r="AY226" s="39"/>
      <c r="AZ226" s="39"/>
      <c r="BA226" s="39"/>
      <c r="BB226" s="39"/>
      <c r="BC226" s="39"/>
      <c r="BD226" s="39"/>
      <c r="BE226" s="39"/>
      <c r="BF226" s="39"/>
      <c r="BG226" s="39"/>
      <c r="BH226" s="39"/>
      <c r="BI226" s="67"/>
      <c r="BJ226" s="67"/>
      <c r="BK226" s="67"/>
      <c r="BL226" s="67"/>
      <c r="BM226" s="67"/>
      <c r="BN226" s="67"/>
      <c r="BO226" s="67"/>
      <c r="BP226" s="67"/>
      <c r="BQ226" s="67"/>
      <c r="BR226" s="67"/>
      <c r="BS226" s="67"/>
      <c r="BT226" s="67"/>
      <c r="BU226" s="67"/>
      <c r="BV226" s="67"/>
      <c r="BW226" s="67"/>
      <c r="BX226" s="67"/>
      <c r="BY226" s="67"/>
      <c r="BZ226" s="67"/>
      <c r="CA226" s="67"/>
      <c r="CB226" s="67"/>
    </row>
    <row r="227" spans="1:80" ht="18" hidden="1">
      <c r="A227" s="67"/>
      <c r="B227" s="67"/>
      <c r="C227" s="67"/>
      <c r="D227" s="75">
        <v>2026</v>
      </c>
      <c r="E227" s="73">
        <v>0.18255892617449701</v>
      </c>
      <c r="F227" s="73"/>
      <c r="G227" s="73">
        <v>0.26939999999999997</v>
      </c>
      <c r="H227" s="73"/>
      <c r="I227" s="73">
        <v>0.24677324966443001</v>
      </c>
      <c r="J227" s="170"/>
      <c r="K227" s="67"/>
      <c r="L227" s="73">
        <v>0.32445691006711402</v>
      </c>
      <c r="M227" s="171">
        <v>0.21449600402684599</v>
      </c>
      <c r="N227" s="73">
        <f t="shared" si="5"/>
        <v>0</v>
      </c>
      <c r="O227" s="79">
        <v>0.26813380536912801</v>
      </c>
      <c r="P227" s="67"/>
      <c r="Q227" s="73">
        <f t="shared" si="6"/>
        <v>0</v>
      </c>
      <c r="R227" s="237">
        <v>9.6387253789731953E-2</v>
      </c>
      <c r="S227" s="73">
        <v>3.7440000000000001E-2</v>
      </c>
      <c r="T227" s="74">
        <v>7.92E-3</v>
      </c>
      <c r="U227" s="67"/>
      <c r="V227" s="67"/>
      <c r="W227" s="67"/>
      <c r="X227" s="67"/>
      <c r="Y227" s="67"/>
      <c r="Z227" s="67"/>
      <c r="AA227" s="67"/>
      <c r="AB227" s="67"/>
      <c r="AC227" s="67"/>
      <c r="AD227" s="67"/>
      <c r="AE227" s="67"/>
      <c r="AF227" s="67"/>
      <c r="AG227" s="39"/>
      <c r="AH227" s="39"/>
      <c r="AI227" s="39"/>
      <c r="AJ227" s="67"/>
      <c r="AK227" s="67"/>
      <c r="AL227" s="67"/>
      <c r="AM227" s="67"/>
      <c r="AN227" s="67"/>
      <c r="AO227" s="39"/>
      <c r="AP227" s="39"/>
      <c r="AQ227" s="39"/>
      <c r="AR227" s="39"/>
      <c r="AS227" s="39"/>
      <c r="AT227" s="39"/>
      <c r="AU227" s="39"/>
      <c r="AV227" s="39"/>
      <c r="AW227" s="39"/>
      <c r="AX227" s="39"/>
      <c r="AY227" s="39"/>
      <c r="AZ227" s="39"/>
      <c r="BA227" s="39"/>
      <c r="BB227" s="39"/>
      <c r="BC227" s="39"/>
      <c r="BD227" s="39"/>
      <c r="BE227" s="39"/>
      <c r="BF227" s="39"/>
      <c r="BG227" s="39"/>
      <c r="BH227" s="39"/>
      <c r="BI227" s="67"/>
      <c r="BJ227" s="67"/>
      <c r="BK227" s="67"/>
      <c r="BL227" s="67"/>
      <c r="BM227" s="67"/>
      <c r="BN227" s="67"/>
      <c r="BO227" s="67"/>
      <c r="BP227" s="67"/>
      <c r="BQ227" s="67"/>
      <c r="BR227" s="67"/>
      <c r="BS227" s="67"/>
      <c r="BT227" s="67"/>
      <c r="BU227" s="67"/>
      <c r="BV227" s="67"/>
      <c r="BW227" s="67"/>
      <c r="BX227" s="67"/>
      <c r="BY227" s="67"/>
      <c r="BZ227" s="67"/>
      <c r="CA227" s="67"/>
      <c r="CB227" s="67"/>
    </row>
    <row r="228" spans="1:80" ht="18" hidden="1">
      <c r="A228" s="67"/>
      <c r="B228" s="67"/>
      <c r="C228" s="67"/>
      <c r="D228" s="29">
        <v>2027</v>
      </c>
      <c r="E228" s="73">
        <v>0.18255892617449701</v>
      </c>
      <c r="F228" s="73"/>
      <c r="G228" s="73">
        <v>0.26939999999999997</v>
      </c>
      <c r="H228" s="73"/>
      <c r="I228" s="73">
        <v>0.24677324966443001</v>
      </c>
      <c r="J228" s="170"/>
      <c r="K228" s="67"/>
      <c r="L228" s="73">
        <v>0.32445691006711402</v>
      </c>
      <c r="M228" s="171">
        <v>0.21449600402684599</v>
      </c>
      <c r="N228" s="73">
        <f t="shared" si="5"/>
        <v>0</v>
      </c>
      <c r="O228" s="79">
        <v>0.26813380536912801</v>
      </c>
      <c r="P228" s="67"/>
      <c r="Q228" s="73">
        <f t="shared" si="6"/>
        <v>0</v>
      </c>
      <c r="R228" s="237">
        <v>7.1830955614624506E-2</v>
      </c>
      <c r="S228" s="73">
        <v>3.7440000000000001E-2</v>
      </c>
      <c r="T228" s="74">
        <v>7.92E-3</v>
      </c>
      <c r="U228" s="67"/>
      <c r="V228" s="67"/>
      <c r="W228" s="67"/>
      <c r="X228" s="67"/>
      <c r="Y228" s="67"/>
      <c r="Z228" s="67"/>
      <c r="AA228" s="67"/>
      <c r="AB228" s="67"/>
      <c r="AC228" s="67"/>
      <c r="AD228" s="67"/>
      <c r="AE228" s="67"/>
      <c r="AF228" s="67"/>
      <c r="AG228" s="39"/>
      <c r="AH228" s="39"/>
      <c r="AI228" s="39"/>
      <c r="AJ228" s="67"/>
      <c r="AK228" s="67"/>
      <c r="AL228" s="67"/>
      <c r="AM228" s="67"/>
      <c r="AN228" s="67"/>
      <c r="AO228" s="39"/>
      <c r="AP228" s="39"/>
      <c r="AQ228" s="39"/>
      <c r="AR228" s="39"/>
      <c r="AS228" s="39"/>
      <c r="AT228" s="39"/>
      <c r="AU228" s="39"/>
      <c r="AV228" s="39"/>
      <c r="AW228" s="39"/>
      <c r="AX228" s="39"/>
      <c r="AY228" s="39"/>
      <c r="AZ228" s="39"/>
      <c r="BA228" s="39"/>
      <c r="BB228" s="39"/>
      <c r="BC228" s="39"/>
      <c r="BD228" s="39"/>
      <c r="BE228" s="39"/>
      <c r="BF228" s="39"/>
      <c r="BG228" s="39"/>
      <c r="BH228" s="39"/>
      <c r="BI228" s="67"/>
      <c r="BJ228" s="67"/>
      <c r="BK228" s="67"/>
      <c r="BL228" s="67"/>
      <c r="BM228" s="67"/>
      <c r="BN228" s="67"/>
      <c r="BO228" s="67"/>
      <c r="BP228" s="67"/>
      <c r="BQ228" s="67"/>
      <c r="BR228" s="67"/>
      <c r="BS228" s="67"/>
      <c r="BT228" s="67"/>
      <c r="BU228" s="67"/>
      <c r="BV228" s="67"/>
      <c r="BW228" s="67"/>
      <c r="BX228" s="67"/>
      <c r="BY228" s="67"/>
      <c r="BZ228" s="67"/>
      <c r="CA228" s="67"/>
      <c r="CB228" s="67"/>
    </row>
    <row r="229" spans="1:80" ht="18" hidden="1">
      <c r="A229" s="67"/>
      <c r="B229" s="67"/>
      <c r="C229" s="67"/>
      <c r="D229" s="29">
        <v>2028</v>
      </c>
      <c r="E229" s="73">
        <v>0.18255892617449701</v>
      </c>
      <c r="F229" s="73"/>
      <c r="G229" s="73">
        <v>0.26939999999999997</v>
      </c>
      <c r="H229" s="73"/>
      <c r="I229" s="73">
        <v>0.24677324966443001</v>
      </c>
      <c r="J229" s="170"/>
      <c r="K229" s="67"/>
      <c r="L229" s="73">
        <v>0.32445691006711402</v>
      </c>
      <c r="M229" s="171">
        <v>0.21449600402684599</v>
      </c>
      <c r="N229" s="73">
        <f t="shared" si="5"/>
        <v>0</v>
      </c>
      <c r="O229" s="79">
        <v>0.26813380536912801</v>
      </c>
      <c r="P229" s="67"/>
      <c r="Q229" s="73">
        <f t="shared" si="6"/>
        <v>0</v>
      </c>
      <c r="R229" s="237">
        <v>6.2257999700638819E-2</v>
      </c>
      <c r="S229" s="73">
        <v>3.7440000000000001E-2</v>
      </c>
      <c r="T229" s="74">
        <v>7.92E-3</v>
      </c>
      <c r="U229" s="67"/>
      <c r="V229" s="67"/>
      <c r="W229" s="67"/>
      <c r="X229" s="67"/>
      <c r="Y229" s="67"/>
      <c r="Z229" s="67"/>
      <c r="AA229" s="67"/>
      <c r="AB229" s="67"/>
      <c r="AC229" s="67"/>
      <c r="AD229" s="67"/>
      <c r="AE229" s="67"/>
      <c r="AF229" s="67"/>
      <c r="AG229" s="39"/>
      <c r="AH229" s="39"/>
      <c r="AI229" s="39"/>
      <c r="AJ229" s="67"/>
      <c r="AK229" s="67"/>
      <c r="AL229" s="67"/>
      <c r="AM229" s="67"/>
      <c r="AN229" s="67"/>
      <c r="AO229" s="39"/>
      <c r="AP229" s="39"/>
      <c r="AQ229" s="39"/>
      <c r="AR229" s="39"/>
      <c r="AS229" s="39"/>
      <c r="AT229" s="39"/>
      <c r="AU229" s="39"/>
      <c r="AV229" s="39"/>
      <c r="AW229" s="39"/>
      <c r="AX229" s="39"/>
      <c r="AY229" s="39"/>
      <c r="AZ229" s="39"/>
      <c r="BA229" s="39"/>
      <c r="BB229" s="39"/>
      <c r="BC229" s="39"/>
      <c r="BD229" s="39"/>
      <c r="BE229" s="39"/>
      <c r="BF229" s="39"/>
      <c r="BG229" s="39"/>
      <c r="BH229" s="39"/>
      <c r="BI229" s="67"/>
      <c r="BJ229" s="67"/>
      <c r="BK229" s="67"/>
      <c r="BL229" s="67"/>
      <c r="BM229" s="67"/>
      <c r="BN229" s="67"/>
      <c r="BO229" s="67"/>
      <c r="BP229" s="67"/>
      <c r="BQ229" s="67"/>
      <c r="BR229" s="67"/>
      <c r="BS229" s="67"/>
      <c r="BT229" s="67"/>
      <c r="BU229" s="67"/>
      <c r="BV229" s="67"/>
      <c r="BW229" s="67"/>
      <c r="BX229" s="67"/>
      <c r="BY229" s="67"/>
      <c r="BZ229" s="67"/>
      <c r="CA229" s="67"/>
      <c r="CB229" s="67"/>
    </row>
    <row r="230" spans="1:80" ht="18" hidden="1">
      <c r="A230" s="67"/>
      <c r="B230" s="67"/>
      <c r="C230" s="67"/>
      <c r="D230" s="75">
        <v>2029</v>
      </c>
      <c r="E230" s="73">
        <v>0.18255892617449701</v>
      </c>
      <c r="F230" s="73"/>
      <c r="G230" s="73">
        <v>0.26939999999999997</v>
      </c>
      <c r="H230" s="73"/>
      <c r="I230" s="73">
        <v>0.24677324966443001</v>
      </c>
      <c r="J230" s="170"/>
      <c r="K230" s="67"/>
      <c r="L230" s="73">
        <v>0.32445691006711402</v>
      </c>
      <c r="M230" s="171">
        <v>0.21449600402684599</v>
      </c>
      <c r="N230" s="73">
        <f t="shared" si="5"/>
        <v>0</v>
      </c>
      <c r="O230" s="79">
        <v>0.26813380536912801</v>
      </c>
      <c r="P230" s="67"/>
      <c r="Q230" s="73">
        <f t="shared" si="6"/>
        <v>0</v>
      </c>
      <c r="R230" s="237">
        <v>5.2597545922436942E-2</v>
      </c>
      <c r="S230" s="73">
        <v>3.7440000000000001E-2</v>
      </c>
      <c r="T230" s="74">
        <v>7.92E-3</v>
      </c>
      <c r="U230" s="67"/>
      <c r="V230" s="67"/>
      <c r="W230" s="67"/>
      <c r="X230" s="67"/>
      <c r="Y230" s="67"/>
      <c r="Z230" s="67"/>
      <c r="AA230" s="67"/>
      <c r="AB230" s="67"/>
      <c r="AC230" s="67"/>
      <c r="AD230" s="67"/>
      <c r="AE230" s="67"/>
      <c r="AF230" s="67"/>
      <c r="AG230" s="39"/>
      <c r="AH230" s="39"/>
      <c r="AI230" s="39"/>
      <c r="AJ230" s="67"/>
      <c r="AK230" s="67"/>
      <c r="AL230" s="67"/>
      <c r="AM230" s="67"/>
      <c r="AN230" s="67"/>
      <c r="AO230" s="39"/>
      <c r="AP230" s="39"/>
      <c r="AQ230" s="39"/>
      <c r="AR230" s="39"/>
      <c r="AS230" s="39"/>
      <c r="AT230" s="39"/>
      <c r="AU230" s="39"/>
      <c r="AV230" s="39"/>
      <c r="AW230" s="39"/>
      <c r="AX230" s="39"/>
      <c r="AY230" s="39"/>
      <c r="AZ230" s="39"/>
      <c r="BA230" s="39"/>
      <c r="BB230" s="39"/>
      <c r="BC230" s="39"/>
      <c r="BD230" s="39"/>
      <c r="BE230" s="39"/>
      <c r="BF230" s="39"/>
      <c r="BG230" s="39"/>
      <c r="BH230" s="39"/>
      <c r="BI230" s="67"/>
      <c r="BJ230" s="67"/>
      <c r="BK230" s="67"/>
      <c r="BL230" s="67"/>
      <c r="BM230" s="67"/>
      <c r="BN230" s="67"/>
      <c r="BO230" s="67"/>
      <c r="BP230" s="67"/>
      <c r="BQ230" s="67"/>
      <c r="BR230" s="67"/>
      <c r="BS230" s="67"/>
      <c r="BT230" s="67"/>
      <c r="BU230" s="67"/>
      <c r="BV230" s="67"/>
      <c r="BW230" s="67"/>
      <c r="BX230" s="67"/>
      <c r="BY230" s="67"/>
      <c r="BZ230" s="67"/>
      <c r="CA230" s="67"/>
      <c r="CB230" s="67"/>
    </row>
    <row r="231" spans="1:80" ht="18" hidden="1">
      <c r="A231" s="67"/>
      <c r="B231" s="67"/>
      <c r="C231" s="67"/>
      <c r="D231" s="29">
        <v>2030</v>
      </c>
      <c r="E231" s="73">
        <v>0.18255892617449701</v>
      </c>
      <c r="F231" s="73"/>
      <c r="G231" s="73">
        <v>0.26939999999999997</v>
      </c>
      <c r="H231" s="73"/>
      <c r="I231" s="73">
        <v>0.24677324966443001</v>
      </c>
      <c r="J231" s="170"/>
      <c r="K231" s="67"/>
      <c r="L231" s="73">
        <v>0.32445691006711402</v>
      </c>
      <c r="M231" s="171">
        <v>0.21449600402684599</v>
      </c>
      <c r="N231" s="73">
        <f t="shared" si="5"/>
        <v>0</v>
      </c>
      <c r="O231" s="79">
        <v>0.26813380536912801</v>
      </c>
      <c r="P231" s="67"/>
      <c r="Q231" s="73">
        <f t="shared" si="6"/>
        <v>0</v>
      </c>
      <c r="R231" s="237">
        <v>4.8525623237580869E-2</v>
      </c>
      <c r="S231" s="73">
        <v>3.7440000000000001E-2</v>
      </c>
      <c r="T231" s="74">
        <v>7.92E-3</v>
      </c>
      <c r="U231" s="67"/>
      <c r="V231" s="67"/>
      <c r="W231" s="67"/>
      <c r="X231" s="67"/>
      <c r="Y231" s="67"/>
      <c r="Z231" s="67"/>
      <c r="AA231" s="67"/>
      <c r="AB231" s="67"/>
      <c r="AC231" s="67"/>
      <c r="AD231" s="67"/>
      <c r="AE231" s="67"/>
      <c r="AF231" s="67"/>
      <c r="AG231" s="39"/>
      <c r="AH231" s="39"/>
      <c r="AI231" s="39"/>
      <c r="AJ231" s="67"/>
      <c r="AK231" s="67"/>
      <c r="AL231" s="67"/>
      <c r="AM231" s="67"/>
      <c r="AN231" s="67"/>
      <c r="AO231" s="39"/>
      <c r="AP231" s="39"/>
      <c r="AQ231" s="39"/>
      <c r="AR231" s="39"/>
      <c r="AS231" s="39"/>
      <c r="AT231" s="39"/>
      <c r="AU231" s="39"/>
      <c r="AV231" s="39"/>
      <c r="AW231" s="39"/>
      <c r="AX231" s="39"/>
      <c r="AY231" s="39"/>
      <c r="AZ231" s="39"/>
      <c r="BA231" s="39"/>
      <c r="BB231" s="39"/>
      <c r="BC231" s="39"/>
      <c r="BD231" s="39"/>
      <c r="BE231" s="39"/>
      <c r="BF231" s="39"/>
      <c r="BG231" s="39"/>
      <c r="BH231" s="39"/>
      <c r="BI231" s="67"/>
      <c r="BJ231" s="67"/>
      <c r="BK231" s="67"/>
      <c r="BL231" s="67"/>
      <c r="BM231" s="67"/>
      <c r="BN231" s="67"/>
      <c r="BO231" s="67"/>
      <c r="BP231" s="67"/>
      <c r="BQ231" s="67"/>
      <c r="BR231" s="67"/>
      <c r="BS231" s="67"/>
      <c r="BT231" s="67"/>
      <c r="BU231" s="67"/>
      <c r="BV231" s="67"/>
      <c r="BW231" s="67"/>
      <c r="BX231" s="67"/>
      <c r="BY231" s="67"/>
      <c r="BZ231" s="67"/>
      <c r="CA231" s="67"/>
      <c r="CB231" s="67"/>
    </row>
    <row r="232" spans="1:80" ht="18" hidden="1">
      <c r="A232" s="67"/>
      <c r="B232" s="67"/>
      <c r="C232" s="67"/>
      <c r="D232" s="29">
        <v>2031</v>
      </c>
      <c r="E232" s="73">
        <v>0.18255892617449701</v>
      </c>
      <c r="F232" s="73"/>
      <c r="G232" s="73">
        <v>0.26939999999999997</v>
      </c>
      <c r="H232" s="73"/>
      <c r="I232" s="73">
        <v>0.24677324966443001</v>
      </c>
      <c r="J232" s="170"/>
      <c r="K232" s="67"/>
      <c r="L232" s="73">
        <v>0.32445691006711402</v>
      </c>
      <c r="M232" s="171">
        <v>0.21449600402684599</v>
      </c>
      <c r="N232" s="73">
        <f t="shared" si="5"/>
        <v>0</v>
      </c>
      <c r="O232" s="79">
        <v>0.26813380536912801</v>
      </c>
      <c r="P232" s="67"/>
      <c r="Q232" s="73">
        <f t="shared" si="6"/>
        <v>0</v>
      </c>
      <c r="R232" s="237">
        <v>4.0770092536060315E-2</v>
      </c>
      <c r="S232" s="73">
        <v>3.7440000000000001E-2</v>
      </c>
      <c r="T232" s="74">
        <v>7.92E-3</v>
      </c>
      <c r="U232" s="67"/>
      <c r="V232" s="67"/>
      <c r="W232" s="67"/>
      <c r="X232" s="67"/>
      <c r="Y232" s="67"/>
      <c r="Z232" s="67"/>
      <c r="AA232" s="67"/>
      <c r="AB232" s="67"/>
      <c r="AC232" s="67"/>
      <c r="AD232" s="67"/>
      <c r="AE232" s="67"/>
      <c r="AF232" s="67"/>
      <c r="AG232" s="39"/>
      <c r="AH232" s="39"/>
      <c r="AI232" s="39"/>
      <c r="AJ232" s="67"/>
      <c r="AK232" s="67"/>
      <c r="AL232" s="67"/>
      <c r="AM232" s="67"/>
      <c r="AN232" s="67"/>
      <c r="AO232" s="39"/>
      <c r="AP232" s="39"/>
      <c r="AQ232" s="39"/>
      <c r="AR232" s="39"/>
      <c r="AS232" s="39"/>
      <c r="AT232" s="39"/>
      <c r="AU232" s="39"/>
      <c r="AV232" s="39"/>
      <c r="AW232" s="39"/>
      <c r="AX232" s="39"/>
      <c r="AY232" s="39"/>
      <c r="AZ232" s="39"/>
      <c r="BA232" s="39"/>
      <c r="BB232" s="39"/>
      <c r="BC232" s="39"/>
      <c r="BD232" s="39"/>
      <c r="BE232" s="39"/>
      <c r="BF232" s="39"/>
      <c r="BG232" s="39"/>
      <c r="BH232" s="39"/>
      <c r="BI232" s="67"/>
      <c r="BJ232" s="67"/>
      <c r="BK232" s="67"/>
      <c r="BL232" s="67"/>
      <c r="BM232" s="67"/>
      <c r="BN232" s="67"/>
      <c r="BO232" s="67"/>
      <c r="BP232" s="67"/>
      <c r="BQ232" s="67"/>
      <c r="BR232" s="67"/>
      <c r="BS232" s="67"/>
      <c r="BT232" s="67"/>
      <c r="BU232" s="67"/>
      <c r="BV232" s="67"/>
      <c r="BW232" s="67"/>
      <c r="BX232" s="67"/>
      <c r="BY232" s="67"/>
      <c r="BZ232" s="67"/>
      <c r="CA232" s="67"/>
      <c r="CB232" s="67"/>
    </row>
    <row r="233" spans="1:80" ht="18" hidden="1">
      <c r="A233" s="67"/>
      <c r="B233" s="67"/>
      <c r="C233" s="67"/>
      <c r="D233" s="75">
        <v>2032</v>
      </c>
      <c r="E233" s="73">
        <v>0.18255892617449701</v>
      </c>
      <c r="F233" s="73"/>
      <c r="G233" s="73">
        <v>0.26939999999999997</v>
      </c>
      <c r="H233" s="73"/>
      <c r="I233" s="73">
        <v>0.24677324966443001</v>
      </c>
      <c r="J233" s="170"/>
      <c r="K233" s="67"/>
      <c r="L233" s="73">
        <v>0.32445691006711402</v>
      </c>
      <c r="M233" s="171">
        <v>0.21449600402684599</v>
      </c>
      <c r="N233" s="73">
        <f t="shared" si="5"/>
        <v>0</v>
      </c>
      <c r="O233" s="79">
        <v>0.26813380536912801</v>
      </c>
      <c r="P233" s="67"/>
      <c r="Q233" s="73">
        <f t="shared" si="6"/>
        <v>0</v>
      </c>
      <c r="R233" s="237">
        <v>3.2109307127989518E-2</v>
      </c>
      <c r="S233" s="73">
        <v>3.7440000000000001E-2</v>
      </c>
      <c r="T233" s="74">
        <v>7.92E-3</v>
      </c>
      <c r="U233" s="67"/>
      <c r="V233" s="67"/>
      <c r="W233" s="67"/>
      <c r="X233" s="67"/>
      <c r="Y233" s="67"/>
      <c r="Z233" s="67"/>
      <c r="AA233" s="67"/>
      <c r="AB233" s="67"/>
      <c r="AC233" s="67"/>
      <c r="AD233" s="67"/>
      <c r="AE233" s="67"/>
      <c r="AF233" s="67"/>
      <c r="AG233" s="39"/>
      <c r="AH233" s="39"/>
      <c r="AI233" s="39"/>
      <c r="AJ233" s="67"/>
      <c r="AK233" s="67"/>
      <c r="AL233" s="67"/>
      <c r="AM233" s="67"/>
      <c r="AN233" s="67"/>
      <c r="AO233" s="39"/>
      <c r="AP233" s="39"/>
      <c r="AQ233" s="39"/>
      <c r="AR233" s="39"/>
      <c r="AS233" s="39"/>
      <c r="AT233" s="39"/>
      <c r="AU233" s="39"/>
      <c r="AV233" s="39"/>
      <c r="AW233" s="39"/>
      <c r="AX233" s="39"/>
      <c r="AY233" s="39"/>
      <c r="AZ233" s="39"/>
      <c r="BA233" s="39"/>
      <c r="BB233" s="39"/>
      <c r="BC233" s="39"/>
      <c r="BD233" s="39"/>
      <c r="BE233" s="39"/>
      <c r="BF233" s="39"/>
      <c r="BG233" s="39"/>
      <c r="BH233" s="39"/>
      <c r="BI233" s="67"/>
      <c r="BJ233" s="67"/>
      <c r="BK233" s="67"/>
      <c r="BL233" s="67"/>
      <c r="BM233" s="67"/>
      <c r="BN233" s="67"/>
      <c r="BO233" s="67"/>
      <c r="BP233" s="67"/>
      <c r="BQ233" s="67"/>
      <c r="BR233" s="67"/>
      <c r="BS233" s="67"/>
      <c r="BT233" s="67"/>
      <c r="BU233" s="67"/>
      <c r="BV233" s="67"/>
      <c r="BW233" s="67"/>
      <c r="BX233" s="67"/>
      <c r="BY233" s="67"/>
      <c r="BZ233" s="67"/>
      <c r="CA233" s="67"/>
      <c r="CB233" s="67"/>
    </row>
    <row r="234" spans="1:80" ht="18" hidden="1">
      <c r="A234" s="67"/>
      <c r="B234" s="67"/>
      <c r="C234" s="67"/>
      <c r="D234" s="29">
        <v>2033</v>
      </c>
      <c r="E234" s="73">
        <v>0.18255892617449701</v>
      </c>
      <c r="F234" s="73"/>
      <c r="G234" s="73">
        <v>0.26939999999999997</v>
      </c>
      <c r="H234" s="73"/>
      <c r="I234" s="73">
        <v>0.24677324966443001</v>
      </c>
      <c r="J234" s="170"/>
      <c r="K234" s="67"/>
      <c r="L234" s="73">
        <v>0.32445691006711402</v>
      </c>
      <c r="M234" s="171">
        <v>0.21449600402684599</v>
      </c>
      <c r="N234" s="73">
        <f t="shared" si="5"/>
        <v>0</v>
      </c>
      <c r="O234" s="79">
        <v>0.26813380536912801</v>
      </c>
      <c r="P234" s="67"/>
      <c r="Q234" s="73">
        <f t="shared" si="6"/>
        <v>0</v>
      </c>
      <c r="R234" s="237">
        <v>2.548470064976013E-2</v>
      </c>
      <c r="S234" s="73">
        <v>3.7440000000000001E-2</v>
      </c>
      <c r="T234" s="74">
        <v>7.92E-3</v>
      </c>
      <c r="U234" s="67"/>
      <c r="V234" s="67"/>
      <c r="W234" s="67"/>
      <c r="X234" s="67"/>
      <c r="Y234" s="67"/>
      <c r="Z234" s="67"/>
      <c r="AA234" s="67"/>
      <c r="AB234" s="67"/>
      <c r="AC234" s="67"/>
      <c r="AD234" s="67"/>
      <c r="AE234" s="67"/>
      <c r="AF234" s="67"/>
      <c r="AG234" s="39"/>
      <c r="AH234" s="39"/>
      <c r="AI234" s="39"/>
      <c r="AJ234" s="67"/>
      <c r="AK234" s="67"/>
      <c r="AL234" s="67"/>
      <c r="AM234" s="67"/>
      <c r="AN234" s="67"/>
      <c r="AO234" s="39"/>
      <c r="AP234" s="39"/>
      <c r="AQ234" s="39"/>
      <c r="AR234" s="39"/>
      <c r="AS234" s="39"/>
      <c r="AT234" s="39"/>
      <c r="AU234" s="39"/>
      <c r="AV234" s="39"/>
      <c r="AW234" s="39"/>
      <c r="AX234" s="39"/>
      <c r="AY234" s="39"/>
      <c r="AZ234" s="39"/>
      <c r="BA234" s="39"/>
      <c r="BB234" s="39"/>
      <c r="BC234" s="39"/>
      <c r="BD234" s="39"/>
      <c r="BE234" s="39"/>
      <c r="BF234" s="39"/>
      <c r="BG234" s="39"/>
      <c r="BH234" s="39"/>
      <c r="BI234" s="67"/>
      <c r="BJ234" s="67"/>
      <c r="BK234" s="67"/>
      <c r="BL234" s="67"/>
      <c r="BM234" s="67"/>
      <c r="BN234" s="67"/>
      <c r="BO234" s="67"/>
      <c r="BP234" s="67"/>
      <c r="BQ234" s="67"/>
      <c r="BR234" s="67"/>
      <c r="BS234" s="67"/>
      <c r="BT234" s="67"/>
      <c r="BU234" s="67"/>
      <c r="BV234" s="67"/>
      <c r="BW234" s="67"/>
      <c r="BX234" s="67"/>
      <c r="BY234" s="67"/>
      <c r="BZ234" s="67"/>
      <c r="CA234" s="67"/>
      <c r="CB234" s="67"/>
    </row>
    <row r="235" spans="1:80" ht="18" hidden="1">
      <c r="A235" s="67"/>
      <c r="B235" s="67"/>
      <c r="C235" s="67"/>
      <c r="D235" s="29">
        <v>2034</v>
      </c>
      <c r="E235" s="73">
        <v>0.18255892617449701</v>
      </c>
      <c r="F235" s="73"/>
      <c r="G235" s="73">
        <v>0.26939999999999997</v>
      </c>
      <c r="H235" s="73"/>
      <c r="I235" s="73">
        <v>0.24677324966443001</v>
      </c>
      <c r="J235" s="170"/>
      <c r="K235" s="67"/>
      <c r="L235" s="73">
        <v>0.32445691006711402</v>
      </c>
      <c r="M235" s="171">
        <v>0.21449600402684599</v>
      </c>
      <c r="N235" s="73">
        <f t="shared" si="5"/>
        <v>0</v>
      </c>
      <c r="O235" s="79">
        <v>0.26813380536912801</v>
      </c>
      <c r="P235" s="67"/>
      <c r="Q235" s="73">
        <f t="shared" si="6"/>
        <v>0</v>
      </c>
      <c r="R235" s="237">
        <v>2.0498765387998118E-2</v>
      </c>
      <c r="S235" s="73">
        <v>3.7440000000000001E-2</v>
      </c>
      <c r="T235" s="74">
        <v>7.92E-3</v>
      </c>
      <c r="U235" s="67"/>
      <c r="V235" s="67"/>
      <c r="W235" s="67"/>
      <c r="X235" s="67"/>
      <c r="Y235" s="67"/>
      <c r="Z235" s="67"/>
      <c r="AA235" s="67"/>
      <c r="AB235" s="67"/>
      <c r="AC235" s="67"/>
      <c r="AD235" s="67"/>
      <c r="AE235" s="67"/>
      <c r="AF235" s="67"/>
      <c r="AG235" s="39"/>
      <c r="AH235" s="39"/>
      <c r="AI235" s="39"/>
      <c r="AJ235" s="67"/>
      <c r="AK235" s="67"/>
      <c r="AL235" s="67"/>
      <c r="AM235" s="67"/>
      <c r="AN235" s="67"/>
      <c r="AO235" s="39"/>
      <c r="AP235" s="39"/>
      <c r="AQ235" s="39"/>
      <c r="AR235" s="39"/>
      <c r="AS235" s="39"/>
      <c r="AT235" s="39"/>
      <c r="AU235" s="39"/>
      <c r="AV235" s="39"/>
      <c r="AW235" s="39"/>
      <c r="AX235" s="39"/>
      <c r="AY235" s="39"/>
      <c r="AZ235" s="39"/>
      <c r="BA235" s="39"/>
      <c r="BB235" s="39"/>
      <c r="BC235" s="39"/>
      <c r="BD235" s="39"/>
      <c r="BE235" s="39"/>
      <c r="BF235" s="39"/>
      <c r="BG235" s="39"/>
      <c r="BH235" s="39"/>
      <c r="BI235" s="67"/>
      <c r="BJ235" s="67"/>
      <c r="BK235" s="67"/>
      <c r="BL235" s="67"/>
      <c r="BM235" s="67"/>
      <c r="BN235" s="67"/>
      <c r="BO235" s="67"/>
      <c r="BP235" s="67"/>
      <c r="BQ235" s="67"/>
      <c r="BR235" s="67"/>
      <c r="BS235" s="67"/>
      <c r="BT235" s="67"/>
      <c r="BU235" s="67"/>
      <c r="BV235" s="67"/>
      <c r="BW235" s="67"/>
      <c r="BX235" s="67"/>
      <c r="BY235" s="67"/>
      <c r="BZ235" s="67"/>
      <c r="CA235" s="67"/>
      <c r="CB235" s="67"/>
    </row>
    <row r="236" spans="1:80" ht="18" hidden="1">
      <c r="A236" s="67"/>
      <c r="B236" s="67"/>
      <c r="C236" s="67"/>
      <c r="D236" s="75">
        <v>2035</v>
      </c>
      <c r="E236" s="73">
        <v>0.18255892617449701</v>
      </c>
      <c r="F236" s="73"/>
      <c r="G236" s="73">
        <v>0.26939999999999997</v>
      </c>
      <c r="H236" s="73"/>
      <c r="I236" s="73">
        <v>0.24677324966443001</v>
      </c>
      <c r="J236" s="170"/>
      <c r="K236" s="67"/>
      <c r="L236" s="73">
        <v>0.32445691006711402</v>
      </c>
      <c r="M236" s="171">
        <v>0.21449600402684599</v>
      </c>
      <c r="N236" s="73">
        <f t="shared" si="5"/>
        <v>0</v>
      </c>
      <c r="O236" s="79">
        <v>0.26813380536912801</v>
      </c>
      <c r="P236" s="67"/>
      <c r="Q236" s="73">
        <f t="shared" si="6"/>
        <v>0</v>
      </c>
      <c r="R236" s="237">
        <v>1.9773591035081615E-2</v>
      </c>
      <c r="S236" s="73">
        <v>3.7440000000000001E-2</v>
      </c>
      <c r="T236" s="74">
        <v>7.92E-3</v>
      </c>
      <c r="U236" s="67"/>
      <c r="V236" s="67"/>
      <c r="W236" s="67"/>
      <c r="X236" s="67"/>
      <c r="Y236" s="67"/>
      <c r="Z236" s="67"/>
      <c r="AA236" s="67"/>
      <c r="AB236" s="67"/>
      <c r="AC236" s="67"/>
      <c r="AD236" s="67"/>
      <c r="AE236" s="67"/>
      <c r="AF236" s="67"/>
      <c r="AG236" s="39"/>
      <c r="AH236" s="39"/>
      <c r="AI236" s="39"/>
      <c r="AJ236" s="67"/>
      <c r="AK236" s="67"/>
      <c r="AL236" s="67"/>
      <c r="AM236" s="67"/>
      <c r="AN236" s="67"/>
      <c r="AO236" s="39"/>
      <c r="AP236" s="39"/>
      <c r="AQ236" s="39"/>
      <c r="AR236" s="39"/>
      <c r="AS236" s="39"/>
      <c r="AT236" s="39"/>
      <c r="AU236" s="39"/>
      <c r="AV236" s="39"/>
      <c r="AW236" s="39"/>
      <c r="AX236" s="39"/>
      <c r="AY236" s="39"/>
      <c r="AZ236" s="39"/>
      <c r="BA236" s="39"/>
      <c r="BB236" s="39"/>
      <c r="BC236" s="39"/>
      <c r="BD236" s="39"/>
      <c r="BE236" s="39"/>
      <c r="BF236" s="39"/>
      <c r="BG236" s="39"/>
      <c r="BH236" s="39"/>
      <c r="BI236" s="67"/>
      <c r="BJ236" s="67"/>
      <c r="BK236" s="67"/>
      <c r="BL236" s="67"/>
      <c r="BM236" s="67"/>
      <c r="BN236" s="67"/>
      <c r="BO236" s="67"/>
      <c r="BP236" s="67"/>
      <c r="BQ236" s="67"/>
      <c r="BR236" s="67"/>
      <c r="BS236" s="67"/>
      <c r="BT236" s="67"/>
      <c r="BU236" s="67"/>
      <c r="BV236" s="67"/>
      <c r="BW236" s="67"/>
      <c r="BX236" s="67"/>
      <c r="BY236" s="67"/>
      <c r="BZ236" s="67"/>
      <c r="CA236" s="67"/>
      <c r="CB236" s="67"/>
    </row>
    <row r="237" spans="1:80" ht="18" hidden="1">
      <c r="A237" s="67"/>
      <c r="B237" s="67"/>
      <c r="C237" s="67"/>
      <c r="D237" s="29">
        <v>2036</v>
      </c>
      <c r="E237" s="73">
        <v>0.18255892617449701</v>
      </c>
      <c r="F237" s="73"/>
      <c r="G237" s="73">
        <v>0.26939999999999997</v>
      </c>
      <c r="H237" s="73"/>
      <c r="I237" s="73">
        <v>0.24677324966443001</v>
      </c>
      <c r="J237" s="170"/>
      <c r="K237" s="67"/>
      <c r="L237" s="73">
        <v>0.32445691006711402</v>
      </c>
      <c r="M237" s="171">
        <v>0.21449600402684599</v>
      </c>
      <c r="N237" s="73">
        <f t="shared" si="5"/>
        <v>0</v>
      </c>
      <c r="O237" s="79">
        <v>0.26813380536912801</v>
      </c>
      <c r="P237" s="67"/>
      <c r="Q237" s="73">
        <f t="shared" si="6"/>
        <v>0</v>
      </c>
      <c r="R237" s="237">
        <v>1.927131879814032E-2</v>
      </c>
      <c r="S237" s="73">
        <v>3.7440000000000001E-2</v>
      </c>
      <c r="T237" s="74">
        <v>7.92E-3</v>
      </c>
      <c r="U237" s="67"/>
      <c r="V237" s="67"/>
      <c r="W237" s="67"/>
      <c r="X237" s="67"/>
      <c r="Y237" s="67"/>
      <c r="Z237" s="67"/>
      <c r="AA237" s="67"/>
      <c r="AB237" s="67"/>
      <c r="AC237" s="67"/>
      <c r="AD237" s="67"/>
      <c r="AE237" s="67"/>
      <c r="AF237" s="67"/>
      <c r="AG237" s="39"/>
      <c r="AH237" s="39"/>
      <c r="AI237" s="39"/>
      <c r="AJ237" s="67"/>
      <c r="AK237" s="67"/>
      <c r="AL237" s="67"/>
      <c r="AM237" s="67"/>
      <c r="AN237" s="67"/>
      <c r="AO237" s="39"/>
      <c r="AP237" s="39"/>
      <c r="AQ237" s="39"/>
      <c r="AR237" s="39"/>
      <c r="AS237" s="39"/>
      <c r="AT237" s="39"/>
      <c r="AU237" s="39"/>
      <c r="AV237" s="39"/>
      <c r="AW237" s="39"/>
      <c r="AX237" s="39"/>
      <c r="AY237" s="39"/>
      <c r="AZ237" s="39"/>
      <c r="BA237" s="39"/>
      <c r="BB237" s="39"/>
      <c r="BC237" s="39"/>
      <c r="BD237" s="39"/>
      <c r="BE237" s="39"/>
      <c r="BF237" s="39"/>
      <c r="BG237" s="39"/>
      <c r="BH237" s="39"/>
      <c r="BI237" s="67"/>
      <c r="BJ237" s="67"/>
      <c r="BK237" s="67"/>
      <c r="BL237" s="67"/>
      <c r="BM237" s="67"/>
      <c r="BN237" s="67"/>
      <c r="BO237" s="67"/>
      <c r="BP237" s="67"/>
      <c r="BQ237" s="67"/>
      <c r="BR237" s="67"/>
      <c r="BS237" s="67"/>
      <c r="BT237" s="67"/>
      <c r="BU237" s="67"/>
      <c r="BV237" s="67"/>
      <c r="BW237" s="67"/>
      <c r="BX237" s="67"/>
      <c r="BY237" s="67"/>
      <c r="BZ237" s="67"/>
      <c r="CA237" s="67"/>
      <c r="CB237" s="67"/>
    </row>
    <row r="238" spans="1:80" ht="18" hidden="1">
      <c r="A238" s="67"/>
      <c r="B238" s="67"/>
      <c r="C238" s="67"/>
      <c r="D238" s="29">
        <v>2037</v>
      </c>
      <c r="E238" s="73">
        <v>0.18255892617449701</v>
      </c>
      <c r="F238" s="73"/>
      <c r="G238" s="73">
        <v>0.26939999999999997</v>
      </c>
      <c r="H238" s="73"/>
      <c r="I238" s="73">
        <v>0.24677324966443001</v>
      </c>
      <c r="J238" s="170"/>
      <c r="K238" s="67"/>
      <c r="L238" s="73">
        <v>0.32445691006711402</v>
      </c>
      <c r="M238" s="171">
        <v>0.21449600402684599</v>
      </c>
      <c r="N238" s="73">
        <f t="shared" si="5"/>
        <v>0</v>
      </c>
      <c r="O238" s="79">
        <v>0.26813380536912801</v>
      </c>
      <c r="P238" s="67"/>
      <c r="Q238" s="73">
        <f t="shared" si="6"/>
        <v>0</v>
      </c>
      <c r="R238" s="237">
        <v>1.8001716292609996E-2</v>
      </c>
      <c r="S238" s="73">
        <v>3.7440000000000001E-2</v>
      </c>
      <c r="T238" s="74">
        <v>7.92E-3</v>
      </c>
      <c r="U238" s="67"/>
      <c r="V238" s="67"/>
      <c r="W238" s="67"/>
      <c r="X238" s="67"/>
      <c r="Y238" s="67"/>
      <c r="Z238" s="67"/>
      <c r="AA238" s="67"/>
      <c r="AB238" s="67"/>
      <c r="AC238" s="67"/>
      <c r="AD238" s="67"/>
      <c r="AE238" s="67"/>
      <c r="AF238" s="67"/>
      <c r="AG238" s="39"/>
      <c r="AH238" s="39"/>
      <c r="AI238" s="39"/>
      <c r="AJ238" s="67"/>
      <c r="AK238" s="67"/>
      <c r="AL238" s="67"/>
      <c r="AM238" s="67"/>
      <c r="AN238" s="67"/>
      <c r="AO238" s="39"/>
      <c r="AP238" s="39"/>
      <c r="AQ238" s="39"/>
      <c r="AR238" s="39"/>
      <c r="AS238" s="39"/>
      <c r="AT238" s="39"/>
      <c r="AU238" s="39"/>
      <c r="AV238" s="39"/>
      <c r="AW238" s="39"/>
      <c r="AX238" s="39"/>
      <c r="AY238" s="39"/>
      <c r="AZ238" s="39"/>
      <c r="BA238" s="39"/>
      <c r="BB238" s="39"/>
      <c r="BC238" s="39"/>
      <c r="BD238" s="39"/>
      <c r="BE238" s="39"/>
      <c r="BF238" s="39"/>
      <c r="BG238" s="39"/>
      <c r="BH238" s="39"/>
      <c r="BI238" s="67"/>
      <c r="BJ238" s="67"/>
      <c r="BK238" s="67"/>
      <c r="BL238" s="67"/>
      <c r="BM238" s="67"/>
      <c r="BN238" s="67"/>
      <c r="BO238" s="67"/>
      <c r="BP238" s="67"/>
      <c r="BQ238" s="67"/>
      <c r="BR238" s="67"/>
      <c r="BS238" s="67"/>
      <c r="BT238" s="67"/>
      <c r="BU238" s="67"/>
      <c r="BV238" s="67"/>
      <c r="BW238" s="67"/>
      <c r="BX238" s="67"/>
      <c r="BY238" s="67"/>
      <c r="BZ238" s="67"/>
      <c r="CA238" s="67"/>
      <c r="CB238" s="67"/>
    </row>
    <row r="239" spans="1:80" ht="18" hidden="1">
      <c r="A239" s="67"/>
      <c r="B239" s="67"/>
      <c r="C239" s="67"/>
      <c r="D239" s="75">
        <v>2038</v>
      </c>
      <c r="E239" s="73">
        <v>0.18255892617449701</v>
      </c>
      <c r="F239" s="73"/>
      <c r="G239" s="73">
        <v>0.26939999999999997</v>
      </c>
      <c r="H239" s="73"/>
      <c r="I239" s="73">
        <v>0.24677324966443001</v>
      </c>
      <c r="J239" s="170"/>
      <c r="K239" s="67"/>
      <c r="L239" s="73">
        <v>0.32445691006711402</v>
      </c>
      <c r="M239" s="171">
        <v>0.21449600402684599</v>
      </c>
      <c r="N239" s="73">
        <f t="shared" si="5"/>
        <v>0</v>
      </c>
      <c r="O239" s="79">
        <v>0.26813380536912801</v>
      </c>
      <c r="P239" s="67"/>
      <c r="Q239" s="73">
        <f t="shared" si="6"/>
        <v>0</v>
      </c>
      <c r="R239" s="237">
        <v>1.7571283036100314E-2</v>
      </c>
      <c r="S239" s="73">
        <v>3.7440000000000001E-2</v>
      </c>
      <c r="T239" s="74">
        <v>7.92E-3</v>
      </c>
      <c r="U239" s="67"/>
      <c r="V239" s="67"/>
      <c r="W239" s="67"/>
      <c r="X239" s="67"/>
      <c r="Y239" s="67"/>
      <c r="Z239" s="67"/>
      <c r="AA239" s="67"/>
      <c r="AB239" s="67"/>
      <c r="AC239" s="67"/>
      <c r="AD239" s="67"/>
      <c r="AE239" s="67"/>
      <c r="AF239" s="67"/>
      <c r="AG239" s="39"/>
      <c r="AH239" s="39"/>
      <c r="AI239" s="39"/>
      <c r="AJ239" s="67"/>
      <c r="AK239" s="67"/>
      <c r="AL239" s="67"/>
      <c r="AM239" s="67"/>
      <c r="AN239" s="67"/>
      <c r="AO239" s="39"/>
      <c r="AP239" s="39"/>
      <c r="AQ239" s="39"/>
      <c r="AR239" s="39"/>
      <c r="AS239" s="39"/>
      <c r="AT239" s="39"/>
      <c r="AU239" s="39"/>
      <c r="AV239" s="39"/>
      <c r="AW239" s="39"/>
      <c r="AX239" s="39"/>
      <c r="AY239" s="39"/>
      <c r="AZ239" s="39"/>
      <c r="BA239" s="39"/>
      <c r="BB239" s="39"/>
      <c r="BC239" s="39"/>
      <c r="BD239" s="39"/>
      <c r="BE239" s="39"/>
      <c r="BF239" s="39"/>
      <c r="BG239" s="39"/>
      <c r="BH239" s="39"/>
      <c r="BI239" s="67"/>
      <c r="BJ239" s="67"/>
      <c r="BK239" s="67"/>
      <c r="BL239" s="67"/>
      <c r="BM239" s="67"/>
      <c r="BN239" s="67"/>
      <c r="BO239" s="67"/>
      <c r="BP239" s="67"/>
      <c r="BQ239" s="67"/>
      <c r="BR239" s="67"/>
      <c r="BS239" s="67"/>
      <c r="BT239" s="67"/>
      <c r="BU239" s="67"/>
      <c r="BV239" s="67"/>
      <c r="BW239" s="67"/>
      <c r="BX239" s="67"/>
      <c r="BY239" s="67"/>
      <c r="BZ239" s="67"/>
      <c r="CA239" s="67"/>
      <c r="CB239" s="67"/>
    </row>
    <row r="240" spans="1:80" ht="18" hidden="1">
      <c r="A240" s="67"/>
      <c r="B240" s="67"/>
      <c r="C240" s="67"/>
      <c r="D240" s="29">
        <v>2039</v>
      </c>
      <c r="E240" s="73">
        <v>0.18255892617449701</v>
      </c>
      <c r="F240" s="73"/>
      <c r="G240" s="73">
        <v>0.26939999999999997</v>
      </c>
      <c r="H240" s="73"/>
      <c r="I240" s="73">
        <v>0.24677324966443001</v>
      </c>
      <c r="J240" s="170"/>
      <c r="K240" s="67"/>
      <c r="L240" s="73">
        <v>0.32445691006711402</v>
      </c>
      <c r="M240" s="171">
        <v>0.21449600402684599</v>
      </c>
      <c r="N240" s="73">
        <f t="shared" si="5"/>
        <v>0</v>
      </c>
      <c r="O240" s="79">
        <v>0.26813380536912801</v>
      </c>
      <c r="P240" s="67"/>
      <c r="Q240" s="73">
        <f t="shared" si="6"/>
        <v>0</v>
      </c>
      <c r="R240" s="237">
        <v>1.6518990683179278E-2</v>
      </c>
      <c r="S240" s="73">
        <v>3.7440000000000001E-2</v>
      </c>
      <c r="T240" s="74">
        <v>7.92E-3</v>
      </c>
      <c r="U240" s="67"/>
      <c r="V240" s="67"/>
      <c r="W240" s="67"/>
      <c r="X240" s="67"/>
      <c r="Y240" s="67"/>
      <c r="Z240" s="67"/>
      <c r="AA240" s="67"/>
      <c r="AB240" s="67"/>
      <c r="AC240" s="67"/>
      <c r="AD240" s="67"/>
      <c r="AE240" s="67"/>
      <c r="AF240" s="67"/>
      <c r="AG240" s="39"/>
      <c r="AH240" s="39"/>
      <c r="AI240" s="39"/>
      <c r="AJ240" s="67"/>
      <c r="AK240" s="67"/>
      <c r="AL240" s="67"/>
      <c r="AM240" s="67"/>
      <c r="AN240" s="67"/>
      <c r="AO240" s="39"/>
      <c r="AP240" s="39"/>
      <c r="AQ240" s="39"/>
      <c r="AR240" s="39"/>
      <c r="AS240" s="39"/>
      <c r="AT240" s="39"/>
      <c r="AU240" s="39"/>
      <c r="AV240" s="39"/>
      <c r="AW240" s="39"/>
      <c r="AX240" s="39"/>
      <c r="AY240" s="39"/>
      <c r="AZ240" s="39"/>
      <c r="BA240" s="39"/>
      <c r="BB240" s="39"/>
      <c r="BC240" s="39"/>
      <c r="BD240" s="39"/>
      <c r="BE240" s="39"/>
      <c r="BF240" s="39"/>
      <c r="BG240" s="39"/>
      <c r="BH240" s="39"/>
      <c r="BI240" s="67"/>
      <c r="BJ240" s="67"/>
      <c r="BK240" s="67"/>
      <c r="BL240" s="67"/>
      <c r="BM240" s="67"/>
      <c r="BN240" s="67"/>
      <c r="BO240" s="67"/>
      <c r="BP240" s="67"/>
      <c r="BQ240" s="67"/>
      <c r="BR240" s="67"/>
      <c r="BS240" s="67"/>
      <c r="BT240" s="67"/>
      <c r="BU240" s="67"/>
      <c r="BV240" s="67"/>
      <c r="BW240" s="67"/>
      <c r="BX240" s="67"/>
      <c r="BY240" s="67"/>
      <c r="BZ240" s="67"/>
      <c r="CA240" s="67"/>
      <c r="CB240" s="67"/>
    </row>
    <row r="241" spans="1:80" ht="18" hidden="1">
      <c r="A241" s="67"/>
      <c r="B241" s="67"/>
      <c r="C241" s="67"/>
      <c r="D241" s="29">
        <v>2040</v>
      </c>
      <c r="E241" s="73">
        <v>0.18255892617449701</v>
      </c>
      <c r="F241" s="73"/>
      <c r="G241" s="73">
        <v>0.26939999999999997</v>
      </c>
      <c r="H241" s="73"/>
      <c r="I241" s="73">
        <v>0.24677324966443001</v>
      </c>
      <c r="J241" s="170"/>
      <c r="K241" s="67"/>
      <c r="L241" s="73">
        <v>0.32445691006711402</v>
      </c>
      <c r="M241" s="171">
        <v>0.21449600402684599</v>
      </c>
      <c r="N241" s="73">
        <f t="shared" si="5"/>
        <v>0</v>
      </c>
      <c r="O241" s="79">
        <v>0.26813380536912801</v>
      </c>
      <c r="P241" s="67"/>
      <c r="Q241" s="73">
        <f t="shared" si="6"/>
        <v>0</v>
      </c>
      <c r="R241" s="237">
        <v>1.573913722849957E-2</v>
      </c>
      <c r="S241" s="73">
        <v>3.7440000000000001E-2</v>
      </c>
      <c r="T241" s="74">
        <v>7.92E-3</v>
      </c>
      <c r="U241" s="67"/>
      <c r="V241" s="67"/>
      <c r="W241" s="67"/>
      <c r="X241" s="67"/>
      <c r="Y241" s="67"/>
      <c r="Z241" s="67"/>
      <c r="AA241" s="67"/>
      <c r="AB241" s="67"/>
      <c r="AC241" s="67"/>
      <c r="AD241" s="67"/>
      <c r="AE241" s="67"/>
      <c r="AF241" s="67"/>
      <c r="AG241" s="39"/>
      <c r="AH241" s="39"/>
      <c r="AI241" s="39"/>
      <c r="AJ241" s="67"/>
      <c r="AK241" s="67"/>
      <c r="AL241" s="67"/>
      <c r="AM241" s="67"/>
      <c r="AN241" s="67"/>
      <c r="AO241" s="39"/>
      <c r="AP241" s="39"/>
      <c r="AQ241" s="39"/>
      <c r="AR241" s="39"/>
      <c r="AS241" s="39"/>
      <c r="AT241" s="39"/>
      <c r="AU241" s="39"/>
      <c r="AV241" s="39"/>
      <c r="AW241" s="39"/>
      <c r="AX241" s="39"/>
      <c r="AY241" s="39"/>
      <c r="AZ241" s="39"/>
      <c r="BA241" s="39"/>
      <c r="BB241" s="39"/>
      <c r="BC241" s="39"/>
      <c r="BD241" s="39"/>
      <c r="BE241" s="39"/>
      <c r="BF241" s="39"/>
      <c r="BG241" s="39"/>
      <c r="BH241" s="39"/>
      <c r="BI241" s="67"/>
      <c r="BJ241" s="67"/>
      <c r="BK241" s="67"/>
      <c r="BL241" s="67"/>
      <c r="BM241" s="67"/>
      <c r="BN241" s="67"/>
      <c r="BO241" s="67"/>
      <c r="BP241" s="67"/>
      <c r="BQ241" s="67"/>
      <c r="BR241" s="67"/>
      <c r="BS241" s="67"/>
      <c r="BT241" s="67"/>
      <c r="BU241" s="67"/>
      <c r="BV241" s="67"/>
      <c r="BW241" s="67"/>
      <c r="BX241" s="67"/>
      <c r="BY241" s="67"/>
      <c r="BZ241" s="67"/>
      <c r="CA241" s="67"/>
      <c r="CB241" s="67"/>
    </row>
    <row r="242" spans="1:80" ht="18" hidden="1">
      <c r="A242" s="67"/>
      <c r="B242" s="67"/>
      <c r="C242" s="67"/>
      <c r="D242" s="75">
        <v>2041</v>
      </c>
      <c r="E242" s="73">
        <v>0.18255892617449701</v>
      </c>
      <c r="F242" s="73"/>
      <c r="G242" s="73">
        <v>0.26939999999999997</v>
      </c>
      <c r="H242" s="73"/>
      <c r="I242" s="73">
        <v>0.24677324966443001</v>
      </c>
      <c r="J242" s="170"/>
      <c r="K242" s="67"/>
      <c r="L242" s="73">
        <v>0.32445691006711402</v>
      </c>
      <c r="M242" s="171">
        <v>0.21449600402684599</v>
      </c>
      <c r="N242" s="73">
        <f t="shared" si="5"/>
        <v>0</v>
      </c>
      <c r="O242" s="79">
        <v>0.26813380536912801</v>
      </c>
      <c r="P242" s="67"/>
      <c r="Q242" s="73">
        <f t="shared" si="6"/>
        <v>0</v>
      </c>
      <c r="R242" s="237">
        <v>1.5003872418862238E-2</v>
      </c>
      <c r="S242" s="73">
        <v>3.7440000000000001E-2</v>
      </c>
      <c r="T242" s="74">
        <v>7.92E-3</v>
      </c>
      <c r="U242" s="67"/>
      <c r="V242" s="67"/>
      <c r="W242" s="67"/>
      <c r="X242" s="67"/>
      <c r="Y242" s="67"/>
      <c r="Z242" s="67"/>
      <c r="AA242" s="67"/>
      <c r="AB242" s="67"/>
      <c r="AC242" s="67"/>
      <c r="AD242" s="67"/>
      <c r="AE242" s="67"/>
      <c r="AF242" s="67"/>
      <c r="AG242" s="39"/>
      <c r="AH242" s="39"/>
      <c r="AI242" s="39"/>
      <c r="AJ242" s="67"/>
      <c r="AK242" s="67"/>
      <c r="AL242" s="67"/>
      <c r="AM242" s="67"/>
      <c r="AN242" s="67"/>
      <c r="AO242" s="39"/>
      <c r="AP242" s="39"/>
      <c r="AQ242" s="39"/>
      <c r="AR242" s="39"/>
      <c r="AS242" s="39"/>
      <c r="AT242" s="39"/>
      <c r="AU242" s="39"/>
      <c r="AV242" s="39"/>
      <c r="AW242" s="39"/>
      <c r="AX242" s="39"/>
      <c r="AY242" s="39"/>
      <c r="AZ242" s="39"/>
      <c r="BA242" s="39"/>
      <c r="BB242" s="39"/>
      <c r="BC242" s="39"/>
      <c r="BD242" s="39"/>
      <c r="BE242" s="39"/>
      <c r="BF242" s="39"/>
      <c r="BG242" s="39"/>
      <c r="BH242" s="39"/>
      <c r="BI242" s="67"/>
      <c r="BJ242" s="67"/>
      <c r="BK242" s="67"/>
      <c r="BL242" s="67"/>
      <c r="BM242" s="67"/>
      <c r="BN242" s="67"/>
      <c r="BO242" s="67"/>
      <c r="BP242" s="67"/>
      <c r="BQ242" s="67"/>
      <c r="BR242" s="67"/>
      <c r="BS242" s="67"/>
      <c r="BT242" s="67"/>
      <c r="BU242" s="67"/>
      <c r="BV242" s="67"/>
      <c r="BW242" s="67"/>
      <c r="BX242" s="67"/>
      <c r="BY242" s="67"/>
      <c r="BZ242" s="67"/>
      <c r="CA242" s="67"/>
      <c r="CB242" s="67"/>
    </row>
    <row r="243" spans="1:80" ht="18" hidden="1">
      <c r="A243" s="67"/>
      <c r="B243" s="67"/>
      <c r="C243" s="67"/>
      <c r="D243" s="29">
        <v>2042</v>
      </c>
      <c r="E243" s="73">
        <v>0.18255892617449701</v>
      </c>
      <c r="F243" s="73"/>
      <c r="G243" s="73">
        <v>0.26939999999999997</v>
      </c>
      <c r="H243" s="73"/>
      <c r="I243" s="73">
        <v>0.24677324966443001</v>
      </c>
      <c r="J243" s="170"/>
      <c r="K243" s="67"/>
      <c r="L243" s="73">
        <v>0.32445691006711402</v>
      </c>
      <c r="M243" s="171">
        <v>0.21449600402684599</v>
      </c>
      <c r="N243" s="73">
        <f t="shared" si="5"/>
        <v>0</v>
      </c>
      <c r="O243" s="79">
        <v>0.26813380536912801</v>
      </c>
      <c r="P243" s="67"/>
      <c r="Q243" s="73">
        <f t="shared" si="6"/>
        <v>0</v>
      </c>
      <c r="R243" s="237">
        <v>1.4244448365437172E-2</v>
      </c>
      <c r="S243" s="73">
        <v>3.7440000000000001E-2</v>
      </c>
      <c r="T243" s="74">
        <v>7.92E-3</v>
      </c>
      <c r="U243" s="67"/>
      <c r="V243" s="67"/>
      <c r="W243" s="67"/>
      <c r="X243" s="67"/>
      <c r="Y243" s="67"/>
      <c r="Z243" s="67"/>
      <c r="AA243" s="67"/>
      <c r="AB243" s="67"/>
      <c r="AC243" s="67"/>
      <c r="AD243" s="67"/>
      <c r="AE243" s="67"/>
      <c r="AF243" s="67"/>
      <c r="AG243" s="39"/>
      <c r="AH243" s="39"/>
      <c r="AI243" s="39"/>
      <c r="AJ243" s="67"/>
      <c r="AK243" s="67"/>
      <c r="AL243" s="67"/>
      <c r="AM243" s="67"/>
      <c r="AN243" s="67"/>
      <c r="AO243" s="39"/>
      <c r="AP243" s="39"/>
      <c r="AQ243" s="39"/>
      <c r="AR243" s="39"/>
      <c r="AS243" s="39"/>
      <c r="AT243" s="39"/>
      <c r="AU243" s="39"/>
      <c r="AV243" s="39"/>
      <c r="AW243" s="39"/>
      <c r="AX243" s="39"/>
      <c r="AY243" s="39"/>
      <c r="AZ243" s="39"/>
      <c r="BA243" s="39"/>
      <c r="BB243" s="39"/>
      <c r="BC243" s="39"/>
      <c r="BD243" s="39"/>
      <c r="BE243" s="39"/>
      <c r="BF243" s="39"/>
      <c r="BG243" s="39"/>
      <c r="BH243" s="39"/>
      <c r="BI243" s="67"/>
      <c r="BJ243" s="67"/>
      <c r="BK243" s="67"/>
      <c r="BL243" s="67"/>
      <c r="BM243" s="67"/>
      <c r="BN243" s="67"/>
      <c r="BO243" s="67"/>
      <c r="BP243" s="67"/>
      <c r="BQ243" s="67"/>
      <c r="BR243" s="67"/>
      <c r="BS243" s="67"/>
      <c r="BT243" s="67"/>
      <c r="BU243" s="67"/>
      <c r="BV243" s="67"/>
      <c r="BW243" s="67"/>
      <c r="BX243" s="67"/>
      <c r="BY243" s="67"/>
      <c r="BZ243" s="67"/>
      <c r="CA243" s="67"/>
      <c r="CB243" s="67"/>
    </row>
    <row r="244" spans="1:80" ht="18" hidden="1">
      <c r="A244" s="67"/>
      <c r="B244" s="67"/>
      <c r="C244" s="67"/>
      <c r="D244" s="29">
        <v>2043</v>
      </c>
      <c r="E244" s="73">
        <v>0.18255892617449701</v>
      </c>
      <c r="F244" s="73"/>
      <c r="G244" s="73">
        <v>0.26939999999999997</v>
      </c>
      <c r="H244" s="73"/>
      <c r="I244" s="73">
        <v>0.24677324966443001</v>
      </c>
      <c r="J244" s="170"/>
      <c r="K244" s="67"/>
      <c r="L244" s="73">
        <v>0.32445691006711402</v>
      </c>
      <c r="M244" s="171">
        <v>0.21449600402684599</v>
      </c>
      <c r="N244" s="73">
        <f t="shared" si="5"/>
        <v>0</v>
      </c>
      <c r="O244" s="79">
        <v>0.26813380536912801</v>
      </c>
      <c r="P244" s="67"/>
      <c r="Q244" s="73">
        <f t="shared" si="6"/>
        <v>0</v>
      </c>
      <c r="R244" s="237">
        <v>8.9640678648634838E-3</v>
      </c>
      <c r="S244" s="73">
        <v>3.7440000000000001E-2</v>
      </c>
      <c r="T244" s="74">
        <v>7.92E-3</v>
      </c>
      <c r="U244" s="67"/>
      <c r="V244" s="67"/>
      <c r="W244" s="67"/>
      <c r="X244" s="67"/>
      <c r="Y244" s="67"/>
      <c r="Z244" s="67"/>
      <c r="AA244" s="67"/>
      <c r="AB244" s="67"/>
      <c r="AC244" s="67"/>
      <c r="AD244" s="67"/>
      <c r="AE244" s="67"/>
      <c r="AF244" s="67"/>
      <c r="AG244" s="39"/>
      <c r="AH244" s="39"/>
      <c r="AI244" s="39"/>
      <c r="AJ244" s="67"/>
      <c r="AK244" s="67"/>
      <c r="AL244" s="67"/>
      <c r="AM244" s="67"/>
      <c r="AN244" s="67"/>
      <c r="AO244" s="39"/>
      <c r="AP244" s="39"/>
      <c r="AQ244" s="39"/>
      <c r="AR244" s="39"/>
      <c r="AS244" s="39"/>
      <c r="AT244" s="39"/>
      <c r="AU244" s="39"/>
      <c r="AV244" s="39"/>
      <c r="AW244" s="39"/>
      <c r="AX244" s="39"/>
      <c r="AY244" s="39"/>
      <c r="AZ244" s="39"/>
      <c r="BA244" s="39"/>
      <c r="BB244" s="39"/>
      <c r="BC244" s="39"/>
      <c r="BD244" s="39"/>
      <c r="BE244" s="39"/>
      <c r="BF244" s="39"/>
      <c r="BG244" s="39"/>
      <c r="BH244" s="39"/>
      <c r="BI244" s="67"/>
      <c r="BJ244" s="67"/>
      <c r="BK244" s="67"/>
      <c r="BL244" s="67"/>
      <c r="BM244" s="67"/>
      <c r="BN244" s="67"/>
      <c r="BO244" s="67"/>
      <c r="BP244" s="67"/>
      <c r="BQ244" s="67"/>
      <c r="BR244" s="67"/>
      <c r="BS244" s="67"/>
      <c r="BT244" s="67"/>
      <c r="BU244" s="67"/>
      <c r="BV244" s="67"/>
      <c r="BW244" s="67"/>
      <c r="BX244" s="67"/>
      <c r="BY244" s="67"/>
      <c r="BZ244" s="67"/>
      <c r="CA244" s="67"/>
      <c r="CB244" s="67"/>
    </row>
    <row r="245" spans="1:80" ht="18" hidden="1">
      <c r="A245" s="67"/>
      <c r="B245" s="67"/>
      <c r="C245" s="67"/>
      <c r="D245" s="75">
        <v>2044</v>
      </c>
      <c r="E245" s="73">
        <v>0.18255892617449701</v>
      </c>
      <c r="F245" s="73"/>
      <c r="G245" s="73">
        <v>0.26939999999999997</v>
      </c>
      <c r="H245" s="73"/>
      <c r="I245" s="73">
        <v>0.24677324966443001</v>
      </c>
      <c r="J245" s="170"/>
      <c r="K245" s="67"/>
      <c r="L245" s="73">
        <v>0.32445691006711402</v>
      </c>
      <c r="M245" s="171">
        <v>0.21449600402684599</v>
      </c>
      <c r="N245" s="73">
        <f t="shared" si="5"/>
        <v>0</v>
      </c>
      <c r="O245" s="79">
        <v>0.26813380536912801</v>
      </c>
      <c r="P245" s="67"/>
      <c r="Q245" s="73">
        <f t="shared" si="6"/>
        <v>0</v>
      </c>
      <c r="R245" s="237">
        <v>8.3315697673045953E-3</v>
      </c>
      <c r="S245" s="73">
        <v>3.7440000000000001E-2</v>
      </c>
      <c r="T245" s="74">
        <v>7.92E-3</v>
      </c>
      <c r="U245" s="67"/>
      <c r="V245" s="67"/>
      <c r="W245" s="67"/>
      <c r="X245" s="67"/>
      <c r="Y245" s="67"/>
      <c r="Z245" s="67"/>
      <c r="AA245" s="67"/>
      <c r="AB245" s="67"/>
      <c r="AC245" s="67"/>
      <c r="AD245" s="67"/>
      <c r="AE245" s="67"/>
      <c r="AF245" s="67"/>
      <c r="AG245" s="39"/>
      <c r="AH245" s="39"/>
      <c r="AI245" s="39"/>
      <c r="AJ245" s="67"/>
      <c r="AK245" s="67"/>
      <c r="AL245" s="67"/>
      <c r="AM245" s="67"/>
      <c r="AN245" s="67"/>
      <c r="AO245" s="39"/>
      <c r="AP245" s="39"/>
      <c r="AQ245" s="39"/>
      <c r="AR245" s="39"/>
      <c r="AS245" s="39"/>
      <c r="AT245" s="39"/>
      <c r="AU245" s="39"/>
      <c r="AV245" s="39"/>
      <c r="AW245" s="39"/>
      <c r="AX245" s="39"/>
      <c r="AY245" s="39"/>
      <c r="AZ245" s="39"/>
      <c r="BA245" s="39"/>
      <c r="BB245" s="39"/>
      <c r="BC245" s="39"/>
      <c r="BD245" s="39"/>
      <c r="BE245" s="39"/>
      <c r="BF245" s="39"/>
      <c r="BG245" s="39"/>
      <c r="BH245" s="39"/>
      <c r="BI245" s="67"/>
      <c r="BJ245" s="67"/>
      <c r="BK245" s="67"/>
      <c r="BL245" s="67"/>
      <c r="BM245" s="67"/>
      <c r="BN245" s="67"/>
      <c r="BO245" s="67"/>
      <c r="BP245" s="67"/>
      <c r="BQ245" s="67"/>
      <c r="BR245" s="67"/>
      <c r="BS245" s="67"/>
      <c r="BT245" s="67"/>
      <c r="BU245" s="67"/>
      <c r="BV245" s="67"/>
      <c r="BW245" s="67"/>
      <c r="BX245" s="67"/>
      <c r="BY245" s="67"/>
      <c r="BZ245" s="67"/>
      <c r="CA245" s="67"/>
      <c r="CB245" s="67"/>
    </row>
    <row r="246" spans="1:80" ht="18" hidden="1">
      <c r="A246" s="67"/>
      <c r="B246" s="67"/>
      <c r="C246" s="67"/>
      <c r="D246" s="29">
        <v>2045</v>
      </c>
      <c r="E246" s="73">
        <v>0.18255892617449701</v>
      </c>
      <c r="F246" s="73"/>
      <c r="G246" s="73">
        <v>0.26939999999999997</v>
      </c>
      <c r="H246" s="73"/>
      <c r="I246" s="73">
        <v>0.24677324966443001</v>
      </c>
      <c r="J246" s="170"/>
      <c r="K246" s="67"/>
      <c r="L246" s="73">
        <v>0.32445691006711402</v>
      </c>
      <c r="M246" s="171">
        <v>0.21449600402684599</v>
      </c>
      <c r="N246" s="73">
        <f t="shared" si="5"/>
        <v>0</v>
      </c>
      <c r="O246" s="79">
        <v>0.26813380536912801</v>
      </c>
      <c r="P246" s="67"/>
      <c r="Q246" s="73">
        <f t="shared" si="6"/>
        <v>0</v>
      </c>
      <c r="R246" s="237">
        <v>7.7451359058190198E-3</v>
      </c>
      <c r="S246" s="73">
        <v>3.7440000000000001E-2</v>
      </c>
      <c r="T246" s="74">
        <v>7.92E-3</v>
      </c>
      <c r="U246" s="67"/>
      <c r="V246" s="67"/>
      <c r="W246" s="67"/>
      <c r="X246" s="67"/>
      <c r="Y246" s="67"/>
      <c r="Z246" s="67"/>
      <c r="AA246" s="67"/>
      <c r="AB246" s="67"/>
      <c r="AC246" s="67"/>
      <c r="AD246" s="67"/>
      <c r="AE246" s="67"/>
      <c r="AF246" s="67"/>
      <c r="AG246" s="39"/>
      <c r="AH246" s="39"/>
      <c r="AI246" s="39"/>
      <c r="AJ246" s="67"/>
      <c r="AK246" s="67"/>
      <c r="AL246" s="67"/>
      <c r="AM246" s="67"/>
      <c r="AN246" s="67"/>
      <c r="AO246" s="39"/>
      <c r="AP246" s="39"/>
      <c r="AQ246" s="39"/>
      <c r="AR246" s="39"/>
      <c r="AS246" s="39"/>
      <c r="AT246" s="39"/>
      <c r="AU246" s="39"/>
      <c r="AV246" s="39"/>
      <c r="AW246" s="39"/>
      <c r="AX246" s="39"/>
      <c r="AY246" s="39"/>
      <c r="AZ246" s="39"/>
      <c r="BA246" s="39"/>
      <c r="BB246" s="39"/>
      <c r="BC246" s="39"/>
      <c r="BD246" s="39"/>
      <c r="BE246" s="39"/>
      <c r="BF246" s="39"/>
      <c r="BG246" s="39"/>
      <c r="BH246" s="39"/>
      <c r="BI246" s="67"/>
      <c r="BJ246" s="67"/>
      <c r="BK246" s="67"/>
      <c r="BL246" s="67"/>
      <c r="BM246" s="67"/>
      <c r="BN246" s="67"/>
      <c r="BO246" s="67"/>
      <c r="BP246" s="67"/>
      <c r="BQ246" s="67"/>
      <c r="BR246" s="67"/>
      <c r="BS246" s="67"/>
      <c r="BT246" s="67"/>
      <c r="BU246" s="67"/>
      <c r="BV246" s="67"/>
      <c r="BW246" s="67"/>
      <c r="BX246" s="67"/>
      <c r="BY246" s="67"/>
      <c r="BZ246" s="67"/>
      <c r="CA246" s="67"/>
      <c r="CB246" s="67"/>
    </row>
    <row r="247" spans="1:80" ht="18" hidden="1">
      <c r="A247" s="67"/>
      <c r="B247" s="67"/>
      <c r="C247" s="67"/>
      <c r="D247" s="29">
        <v>2046</v>
      </c>
      <c r="E247" s="73">
        <v>0.18255892617449701</v>
      </c>
      <c r="F247" s="73"/>
      <c r="G247" s="73">
        <v>0.26939999999999997</v>
      </c>
      <c r="H247" s="73"/>
      <c r="I247" s="73">
        <v>0.24677324966443001</v>
      </c>
      <c r="J247" s="170"/>
      <c r="K247" s="67"/>
      <c r="L247" s="73">
        <v>0.32445691006711402</v>
      </c>
      <c r="M247" s="171">
        <v>0.21449600402684599</v>
      </c>
      <c r="N247" s="73">
        <f t="shared" si="5"/>
        <v>0</v>
      </c>
      <c r="O247" s="79">
        <v>0.26813380536912801</v>
      </c>
      <c r="P247" s="67"/>
      <c r="Q247" s="73">
        <f t="shared" si="6"/>
        <v>0</v>
      </c>
      <c r="R247" s="237">
        <v>7.573948099354362E-3</v>
      </c>
      <c r="S247" s="73">
        <v>3.7440000000000001E-2</v>
      </c>
      <c r="T247" s="74">
        <v>7.92E-3</v>
      </c>
      <c r="U247" s="67"/>
      <c r="V247" s="67"/>
      <c r="W247" s="67"/>
      <c r="X247" s="67"/>
      <c r="Y247" s="67"/>
      <c r="Z247" s="67"/>
      <c r="AA247" s="67"/>
      <c r="AB247" s="67"/>
      <c r="AC247" s="67"/>
      <c r="AD247" s="67"/>
      <c r="AE247" s="67"/>
      <c r="AF247" s="67"/>
      <c r="AG247" s="39"/>
      <c r="AH247" s="39"/>
      <c r="AI247" s="39"/>
      <c r="AJ247" s="67"/>
      <c r="AK247" s="67"/>
      <c r="AL247" s="67"/>
      <c r="AM247" s="67"/>
      <c r="AN247" s="67"/>
      <c r="AO247" s="39"/>
      <c r="AP247" s="39"/>
      <c r="AQ247" s="39"/>
      <c r="AR247" s="39"/>
      <c r="AS247" s="39"/>
      <c r="AT247" s="39"/>
      <c r="AU247" s="39"/>
      <c r="AV247" s="39"/>
      <c r="AW247" s="39"/>
      <c r="AX247" s="39"/>
      <c r="AY247" s="39"/>
      <c r="AZ247" s="39"/>
      <c r="BA247" s="39"/>
      <c r="BB247" s="39"/>
      <c r="BC247" s="39"/>
      <c r="BD247" s="39"/>
      <c r="BE247" s="39"/>
      <c r="BF247" s="39"/>
      <c r="BG247" s="39"/>
      <c r="BH247" s="39"/>
      <c r="BI247" s="67"/>
      <c r="BJ247" s="67"/>
      <c r="BK247" s="67"/>
      <c r="BL247" s="67"/>
      <c r="BM247" s="67"/>
      <c r="BN247" s="67"/>
      <c r="BO247" s="67"/>
      <c r="BP247" s="67"/>
      <c r="BQ247" s="67"/>
      <c r="BR247" s="67"/>
      <c r="BS247" s="67"/>
      <c r="BT247" s="67"/>
      <c r="BU247" s="67"/>
      <c r="BV247" s="67"/>
      <c r="BW247" s="67"/>
      <c r="BX247" s="67"/>
      <c r="BY247" s="67"/>
      <c r="BZ247" s="67"/>
      <c r="CA247" s="67"/>
      <c r="CB247" s="67"/>
    </row>
    <row r="248" spans="1:80" ht="18" hidden="1">
      <c r="A248" s="67"/>
      <c r="B248" s="67"/>
      <c r="C248" s="67"/>
      <c r="D248" s="75">
        <v>2047</v>
      </c>
      <c r="E248" s="73">
        <v>0.18255892617449701</v>
      </c>
      <c r="F248" s="73"/>
      <c r="G248" s="73">
        <v>0.25679000000000002</v>
      </c>
      <c r="H248" s="73"/>
      <c r="I248" s="73">
        <v>0.24677324966443001</v>
      </c>
      <c r="J248" s="170"/>
      <c r="K248" s="67"/>
      <c r="L248" s="73">
        <v>0.32445691006711402</v>
      </c>
      <c r="M248" s="171">
        <v>0.21449600402684599</v>
      </c>
      <c r="N248" s="73">
        <f t="shared" si="5"/>
        <v>0</v>
      </c>
      <c r="O248" s="79">
        <v>0.26813380536912801</v>
      </c>
      <c r="P248" s="67"/>
      <c r="Q248" s="73">
        <f t="shared" si="6"/>
        <v>0</v>
      </c>
      <c r="R248" s="237">
        <v>5.2338894520410299E-3</v>
      </c>
      <c r="S248" s="73">
        <v>3.7440000000000001E-2</v>
      </c>
      <c r="T248" s="74">
        <v>7.92E-3</v>
      </c>
      <c r="U248" s="67"/>
      <c r="V248" s="67"/>
      <c r="W248" s="67"/>
      <c r="X248" s="67"/>
      <c r="Y248" s="67"/>
      <c r="Z248" s="67"/>
      <c r="AA248" s="67"/>
      <c r="AB248" s="67"/>
      <c r="AC248" s="67"/>
      <c r="AD248" s="67"/>
      <c r="AE248" s="67"/>
      <c r="AF248" s="67"/>
      <c r="AG248" s="39"/>
      <c r="AH248" s="39"/>
      <c r="AI248" s="39"/>
      <c r="AJ248" s="67"/>
      <c r="AK248" s="67"/>
      <c r="AL248" s="67"/>
      <c r="AM248" s="67"/>
      <c r="AN248" s="67"/>
      <c r="AO248" s="39"/>
      <c r="AP248" s="39"/>
      <c r="AQ248" s="39"/>
      <c r="AR248" s="39"/>
      <c r="AS248" s="39"/>
      <c r="AT248" s="39"/>
      <c r="AU248" s="39"/>
      <c r="AV248" s="39"/>
      <c r="AW248" s="39"/>
      <c r="AX248" s="39"/>
      <c r="AY248" s="39"/>
      <c r="AZ248" s="39"/>
      <c r="BA248" s="39"/>
      <c r="BB248" s="39"/>
      <c r="BC248" s="39"/>
      <c r="BD248" s="39"/>
      <c r="BE248" s="39"/>
      <c r="BF248" s="39"/>
      <c r="BG248" s="39"/>
      <c r="BH248" s="39"/>
      <c r="BI248" s="67"/>
      <c r="BJ248" s="67"/>
      <c r="BK248" s="67"/>
      <c r="BL248" s="67"/>
      <c r="BM248" s="67"/>
      <c r="BN248" s="67"/>
      <c r="BO248" s="67"/>
      <c r="BP248" s="67"/>
      <c r="BQ248" s="67"/>
      <c r="BR248" s="67"/>
      <c r="BS248" s="67"/>
      <c r="BT248" s="67"/>
      <c r="BU248" s="67"/>
      <c r="BV248" s="67"/>
      <c r="BW248" s="67"/>
      <c r="BX248" s="67"/>
      <c r="BY248" s="67"/>
      <c r="BZ248" s="67"/>
      <c r="CA248" s="67"/>
      <c r="CB248" s="67"/>
    </row>
    <row r="249" spans="1:80" ht="18" hidden="1">
      <c r="A249" s="67"/>
      <c r="B249" s="67"/>
      <c r="C249" s="67"/>
      <c r="D249" s="29">
        <v>2048</v>
      </c>
      <c r="E249" s="73">
        <v>0.18255892617449701</v>
      </c>
      <c r="F249" s="73"/>
      <c r="G249" s="73">
        <v>0.25679000000000002</v>
      </c>
      <c r="H249" s="73"/>
      <c r="I249" s="73">
        <v>0.24677324966443001</v>
      </c>
      <c r="J249" s="170"/>
      <c r="K249" s="67"/>
      <c r="L249" s="73">
        <v>0.32445691006711402</v>
      </c>
      <c r="M249" s="171">
        <v>0.21449600402684599</v>
      </c>
      <c r="N249" s="73">
        <f t="shared" si="5"/>
        <v>0</v>
      </c>
      <c r="O249" s="79">
        <v>0.26813380536912801</v>
      </c>
      <c r="P249" s="67"/>
      <c r="Q249" s="73">
        <f t="shared" si="6"/>
        <v>0</v>
      </c>
      <c r="R249" s="237">
        <v>5.0875610399335521E-3</v>
      </c>
      <c r="S249" s="73">
        <v>3.7440000000000001E-2</v>
      </c>
      <c r="T249" s="74">
        <v>7.92E-3</v>
      </c>
      <c r="U249" s="67"/>
      <c r="V249" s="67"/>
      <c r="W249" s="67"/>
      <c r="X249" s="67"/>
      <c r="Y249" s="67"/>
      <c r="Z249" s="67"/>
      <c r="AA249" s="67"/>
      <c r="AB249" s="67"/>
      <c r="AC249" s="67"/>
      <c r="AD249" s="67"/>
      <c r="AE249" s="67"/>
      <c r="AF249" s="67"/>
      <c r="AG249" s="39"/>
      <c r="AH249" s="39"/>
      <c r="AI249" s="39"/>
      <c r="AJ249" s="67"/>
      <c r="AK249" s="67"/>
      <c r="AL249" s="67"/>
      <c r="AM249" s="67"/>
      <c r="AN249" s="67"/>
      <c r="AO249" s="39"/>
      <c r="AP249" s="39"/>
      <c r="AQ249" s="39"/>
      <c r="AR249" s="39"/>
      <c r="AS249" s="39"/>
      <c r="AT249" s="39"/>
      <c r="AU249" s="39"/>
      <c r="AV249" s="39"/>
      <c r="AW249" s="39"/>
      <c r="AX249" s="39"/>
      <c r="AY249" s="39"/>
      <c r="AZ249" s="39"/>
      <c r="BA249" s="39"/>
      <c r="BB249" s="39"/>
      <c r="BC249" s="39"/>
      <c r="BD249" s="39"/>
      <c r="BE249" s="39"/>
      <c r="BF249" s="39"/>
      <c r="BG249" s="39"/>
      <c r="BH249" s="39"/>
      <c r="BI249" s="67"/>
      <c r="BJ249" s="67"/>
      <c r="BK249" s="67"/>
      <c r="BL249" s="67"/>
      <c r="BM249" s="67"/>
      <c r="BN249" s="67"/>
      <c r="BO249" s="67"/>
      <c r="BP249" s="67"/>
      <c r="BQ249" s="67"/>
      <c r="BR249" s="67"/>
      <c r="BS249" s="67"/>
      <c r="BT249" s="67"/>
      <c r="BU249" s="67"/>
      <c r="BV249" s="67"/>
      <c r="BW249" s="67"/>
      <c r="BX249" s="67"/>
      <c r="BY249" s="67"/>
      <c r="BZ249" s="67"/>
      <c r="CA249" s="67"/>
      <c r="CB249" s="67"/>
    </row>
    <row r="250" spans="1:80" ht="18" hidden="1">
      <c r="A250" s="67"/>
      <c r="B250" s="67"/>
      <c r="C250" s="67"/>
      <c r="D250" s="29">
        <v>2049</v>
      </c>
      <c r="E250" s="73">
        <v>0.18255892617449701</v>
      </c>
      <c r="F250" s="73"/>
      <c r="G250" s="73">
        <v>0.25679000000000002</v>
      </c>
      <c r="H250" s="73"/>
      <c r="I250" s="73">
        <v>0.24677324966443001</v>
      </c>
      <c r="J250" s="170"/>
      <c r="K250" s="67"/>
      <c r="L250" s="73">
        <v>0.32445691006711402</v>
      </c>
      <c r="M250" s="171">
        <v>0.21449600402684599</v>
      </c>
      <c r="N250" s="73">
        <f t="shared" si="5"/>
        <v>0</v>
      </c>
      <c r="O250" s="79">
        <v>0.26813380536912801</v>
      </c>
      <c r="P250" s="67"/>
      <c r="Q250" s="73">
        <f t="shared" si="6"/>
        <v>0</v>
      </c>
      <c r="R250" s="237">
        <v>3.2251429558637868E-3</v>
      </c>
      <c r="S250" s="73">
        <v>3.7440000000000001E-2</v>
      </c>
      <c r="T250" s="74">
        <v>7.92E-3</v>
      </c>
      <c r="U250" s="67"/>
      <c r="V250" s="67"/>
      <c r="W250" s="67"/>
      <c r="X250" s="67"/>
      <c r="Y250" s="67"/>
      <c r="Z250" s="67"/>
      <c r="AA250" s="67"/>
      <c r="AB250" s="67"/>
      <c r="AC250" s="67"/>
      <c r="AD250" s="67"/>
      <c r="AE250" s="67"/>
      <c r="AF250" s="67"/>
      <c r="AG250" s="39"/>
      <c r="AH250" s="39"/>
      <c r="AI250" s="39"/>
      <c r="AJ250" s="67"/>
      <c r="AK250" s="67"/>
      <c r="AL250" s="67"/>
      <c r="AM250" s="67"/>
      <c r="AN250" s="67"/>
      <c r="AO250" s="39"/>
      <c r="AP250" s="39"/>
      <c r="AQ250" s="39"/>
      <c r="AR250" s="39"/>
      <c r="AS250" s="39"/>
      <c r="AT250" s="39"/>
      <c r="AU250" s="39"/>
      <c r="AV250" s="39"/>
      <c r="AW250" s="39"/>
      <c r="AX250" s="39"/>
      <c r="AY250" s="39"/>
      <c r="AZ250" s="39"/>
      <c r="BA250" s="39"/>
      <c r="BB250" s="39"/>
      <c r="BC250" s="39"/>
      <c r="BD250" s="39"/>
      <c r="BE250" s="39"/>
      <c r="BF250" s="39"/>
      <c r="BG250" s="39"/>
      <c r="BH250" s="39"/>
      <c r="BI250" s="67"/>
      <c r="BJ250" s="67"/>
      <c r="BK250" s="67"/>
      <c r="BL250" s="67"/>
      <c r="BM250" s="67"/>
      <c r="BN250" s="67"/>
      <c r="BO250" s="67"/>
      <c r="BP250" s="67"/>
      <c r="BQ250" s="67"/>
      <c r="BR250" s="67"/>
      <c r="BS250" s="67"/>
      <c r="BT250" s="67"/>
      <c r="BU250" s="67"/>
      <c r="BV250" s="67"/>
      <c r="BW250" s="67"/>
      <c r="BX250" s="67"/>
      <c r="BY250" s="67"/>
      <c r="BZ250" s="67"/>
      <c r="CA250" s="67"/>
      <c r="CB250" s="67"/>
    </row>
    <row r="251" spans="1:80" ht="18" hidden="1">
      <c r="A251" s="67"/>
      <c r="B251" s="67"/>
      <c r="C251" s="67"/>
      <c r="D251" s="75">
        <v>2050</v>
      </c>
      <c r="E251" s="73">
        <v>0.18255892617449701</v>
      </c>
      <c r="F251" s="73"/>
      <c r="G251" s="73">
        <v>0.25679000000000002</v>
      </c>
      <c r="H251" s="73"/>
      <c r="I251" s="73">
        <v>0.24677324966443001</v>
      </c>
      <c r="J251" s="170"/>
      <c r="K251" s="67"/>
      <c r="L251" s="73">
        <v>0.32445691006711402</v>
      </c>
      <c r="M251" s="171">
        <v>0.21449600402684599</v>
      </c>
      <c r="N251" s="73">
        <f t="shared" si="5"/>
        <v>0</v>
      </c>
      <c r="O251" s="79">
        <v>0.26813380536912801</v>
      </c>
      <c r="P251" s="67"/>
      <c r="Q251" s="73">
        <f t="shared" si="6"/>
        <v>0</v>
      </c>
      <c r="R251" s="237">
        <v>2.4551799531234053E-3</v>
      </c>
      <c r="S251" s="73">
        <v>3.7440000000000001E-2</v>
      </c>
      <c r="T251" s="74">
        <v>7.92E-3</v>
      </c>
      <c r="U251" s="67"/>
      <c r="V251" s="67"/>
      <c r="W251" s="67"/>
      <c r="X251" s="67"/>
      <c r="Y251" s="67"/>
      <c r="Z251" s="67"/>
      <c r="AA251" s="67"/>
      <c r="AB251" s="67"/>
      <c r="AC251" s="67"/>
      <c r="AD251" s="67"/>
      <c r="AE251" s="67"/>
      <c r="AF251" s="67"/>
      <c r="AG251" s="39"/>
      <c r="AH251" s="39"/>
      <c r="AI251" s="39"/>
      <c r="AJ251" s="67"/>
      <c r="AK251" s="67"/>
      <c r="AL251" s="67"/>
      <c r="AM251" s="67"/>
      <c r="AN251" s="67"/>
      <c r="AO251" s="39"/>
      <c r="AP251" s="39"/>
      <c r="AQ251" s="39"/>
      <c r="AR251" s="39"/>
      <c r="AS251" s="39"/>
      <c r="AT251" s="39"/>
      <c r="AU251" s="39"/>
      <c r="AV251" s="39"/>
      <c r="AW251" s="39"/>
      <c r="AX251" s="39"/>
      <c r="AY251" s="39"/>
      <c r="AZ251" s="39"/>
      <c r="BA251" s="39"/>
      <c r="BB251" s="39"/>
      <c r="BC251" s="39"/>
      <c r="BD251" s="39"/>
      <c r="BE251" s="39"/>
      <c r="BF251" s="39"/>
      <c r="BG251" s="39"/>
      <c r="BH251" s="39"/>
      <c r="BI251" s="67"/>
      <c r="BJ251" s="67"/>
      <c r="BK251" s="67"/>
      <c r="BL251" s="67"/>
      <c r="BM251" s="67"/>
      <c r="BN251" s="67"/>
      <c r="BO251" s="67"/>
      <c r="BP251" s="67"/>
      <c r="BQ251" s="67"/>
      <c r="BR251" s="67"/>
      <c r="BS251" s="67"/>
      <c r="BT251" s="67"/>
      <c r="BU251" s="67"/>
      <c r="BV251" s="67"/>
      <c r="BW251" s="67"/>
      <c r="BX251" s="67"/>
      <c r="BY251" s="67"/>
      <c r="BZ251" s="67"/>
      <c r="CA251" s="67"/>
      <c r="CB251" s="67"/>
    </row>
    <row r="252" spans="1:80" ht="18" hidden="1">
      <c r="A252" s="67"/>
      <c r="B252" s="67"/>
      <c r="C252" s="67"/>
      <c r="D252" s="29">
        <v>2051</v>
      </c>
      <c r="E252" s="73">
        <v>0.18255892617449701</v>
      </c>
      <c r="F252" s="73"/>
      <c r="G252" s="73">
        <v>0.25679000000000002</v>
      </c>
      <c r="H252" s="73"/>
      <c r="I252" s="73">
        <v>0.24677324966443001</v>
      </c>
      <c r="J252" s="170"/>
      <c r="K252" s="67"/>
      <c r="L252" s="73">
        <v>0.32445691006711402</v>
      </c>
      <c r="M252" s="171">
        <v>0.21449600402684599</v>
      </c>
      <c r="N252" s="73">
        <f t="shared" si="5"/>
        <v>0</v>
      </c>
      <c r="O252" s="79">
        <v>0.26813380536912801</v>
      </c>
      <c r="P252" s="67"/>
      <c r="Q252" s="73">
        <f t="shared" si="6"/>
        <v>0</v>
      </c>
      <c r="R252" s="237">
        <v>2.4551799531234053E-3</v>
      </c>
      <c r="S252" s="73">
        <v>3.7440000000000001E-2</v>
      </c>
      <c r="T252" s="74">
        <v>7.92E-3</v>
      </c>
      <c r="U252" s="67"/>
      <c r="V252" s="67"/>
      <c r="W252" s="67"/>
      <c r="X252" s="67"/>
      <c r="Y252" s="67"/>
      <c r="Z252" s="67"/>
      <c r="AA252" s="67"/>
      <c r="AB252" s="67"/>
      <c r="AC252" s="67"/>
      <c r="AD252" s="67"/>
      <c r="AE252" s="67"/>
      <c r="AF252" s="67"/>
      <c r="AG252" s="39"/>
      <c r="AH252" s="39"/>
      <c r="AI252" s="39"/>
      <c r="AJ252" s="67"/>
      <c r="AK252" s="67"/>
      <c r="AL252" s="67"/>
      <c r="AM252" s="67"/>
      <c r="AN252" s="67"/>
      <c r="AO252" s="39"/>
      <c r="AP252" s="39"/>
      <c r="AQ252" s="39"/>
      <c r="AR252" s="39"/>
      <c r="AS252" s="39"/>
      <c r="AT252" s="39"/>
      <c r="AU252" s="39"/>
      <c r="AV252" s="39"/>
      <c r="AW252" s="39"/>
      <c r="AX252" s="39"/>
      <c r="AY252" s="39"/>
      <c r="AZ252" s="39"/>
      <c r="BA252" s="39"/>
      <c r="BB252" s="39"/>
      <c r="BC252" s="39"/>
      <c r="BD252" s="39"/>
      <c r="BE252" s="39"/>
      <c r="BF252" s="39"/>
      <c r="BG252" s="39"/>
      <c r="BH252" s="39"/>
      <c r="BI252" s="67"/>
      <c r="BJ252" s="67"/>
      <c r="BK252" s="67"/>
      <c r="BL252" s="67"/>
      <c r="BM252" s="67"/>
      <c r="BN252" s="67"/>
      <c r="BO252" s="67"/>
      <c r="BP252" s="67"/>
      <c r="BQ252" s="67"/>
      <c r="BR252" s="67"/>
      <c r="BS252" s="67"/>
      <c r="BT252" s="67"/>
      <c r="BU252" s="67"/>
      <c r="BV252" s="67"/>
      <c r="BW252" s="67"/>
      <c r="BX252" s="67"/>
      <c r="BY252" s="67"/>
      <c r="BZ252" s="67"/>
      <c r="CA252" s="67"/>
      <c r="CB252" s="67"/>
    </row>
    <row r="253" spans="1:80" ht="18" hidden="1">
      <c r="A253" s="67"/>
      <c r="B253" s="67"/>
      <c r="C253" s="67"/>
      <c r="D253" s="29">
        <v>2052</v>
      </c>
      <c r="E253" s="73">
        <v>0.18255892617449701</v>
      </c>
      <c r="F253" s="73"/>
      <c r="G253" s="73">
        <v>0.25679000000000002</v>
      </c>
      <c r="H253" s="73"/>
      <c r="I253" s="73">
        <v>0.24677324966443001</v>
      </c>
      <c r="J253" s="170"/>
      <c r="K253" s="67"/>
      <c r="L253" s="73">
        <v>0.32445691006711402</v>
      </c>
      <c r="M253" s="171">
        <v>0.21449600402684599</v>
      </c>
      <c r="N253" s="73">
        <f t="shared" si="5"/>
        <v>0</v>
      </c>
      <c r="O253" s="79">
        <v>0.26813380536912801</v>
      </c>
      <c r="P253" s="67"/>
      <c r="Q253" s="73">
        <f t="shared" si="6"/>
        <v>0</v>
      </c>
      <c r="R253" s="237">
        <v>2.4551799531234053E-3</v>
      </c>
      <c r="S253" s="73">
        <v>3.7440000000000001E-2</v>
      </c>
      <c r="T253" s="74">
        <v>7.92E-3</v>
      </c>
      <c r="U253" s="67"/>
      <c r="V253" s="67"/>
      <c r="W253" s="67"/>
      <c r="X253" s="67"/>
      <c r="Y253" s="67"/>
      <c r="Z253" s="67"/>
      <c r="AA253" s="67"/>
      <c r="AB253" s="67"/>
      <c r="AC253" s="67"/>
      <c r="AD253" s="67"/>
      <c r="AE253" s="67"/>
      <c r="AF253" s="67"/>
      <c r="AG253" s="39"/>
      <c r="AH253" s="39"/>
      <c r="AI253" s="39"/>
      <c r="AJ253" s="67"/>
      <c r="AK253" s="67"/>
      <c r="AL253" s="67"/>
      <c r="AM253" s="67"/>
      <c r="AN253" s="67"/>
      <c r="AO253" s="39"/>
      <c r="AP253" s="39"/>
      <c r="AQ253" s="39"/>
      <c r="AR253" s="39"/>
      <c r="AS253" s="39"/>
      <c r="AT253" s="39"/>
      <c r="AU253" s="39"/>
      <c r="AV253" s="39"/>
      <c r="AW253" s="39"/>
      <c r="AX253" s="39"/>
      <c r="AY253" s="39"/>
      <c r="AZ253" s="39"/>
      <c r="BA253" s="39"/>
      <c r="BB253" s="39"/>
      <c r="BC253" s="39"/>
      <c r="BD253" s="39"/>
      <c r="BE253" s="39"/>
      <c r="BF253" s="39"/>
      <c r="BG253" s="39"/>
      <c r="BH253" s="39"/>
      <c r="BI253" s="67"/>
      <c r="BJ253" s="67"/>
      <c r="BK253" s="67"/>
      <c r="BL253" s="67"/>
      <c r="BM253" s="67"/>
      <c r="BN253" s="67"/>
      <c r="BO253" s="67"/>
      <c r="BP253" s="67"/>
      <c r="BQ253" s="67"/>
      <c r="BR253" s="67"/>
      <c r="BS253" s="67"/>
      <c r="BT253" s="67"/>
      <c r="BU253" s="67"/>
      <c r="BV253" s="67"/>
      <c r="BW253" s="67"/>
      <c r="BX253" s="67"/>
      <c r="BY253" s="67"/>
      <c r="BZ253" s="67"/>
      <c r="CA253" s="67"/>
      <c r="CB253" s="67"/>
    </row>
    <row r="254" spans="1:80" ht="18" hidden="1">
      <c r="A254" s="67"/>
      <c r="B254" s="67"/>
      <c r="C254" s="67"/>
      <c r="D254" s="75">
        <v>2053</v>
      </c>
      <c r="E254" s="73">
        <v>0.18255892617449701</v>
      </c>
      <c r="F254" s="73"/>
      <c r="G254" s="73">
        <v>0.25679000000000002</v>
      </c>
      <c r="H254" s="73"/>
      <c r="I254" s="73">
        <v>0.24677324966443001</v>
      </c>
      <c r="J254" s="170"/>
      <c r="K254" s="67"/>
      <c r="L254" s="73">
        <v>0.32445691006711402</v>
      </c>
      <c r="M254" s="171">
        <v>0.21449600402684599</v>
      </c>
      <c r="N254" s="73">
        <f t="shared" si="5"/>
        <v>0</v>
      </c>
      <c r="O254" s="79">
        <v>0.26813380536912801</v>
      </c>
      <c r="P254" s="67"/>
      <c r="Q254" s="73">
        <f t="shared" si="6"/>
        <v>0</v>
      </c>
      <c r="R254" s="237">
        <v>2.4551799531234053E-3</v>
      </c>
      <c r="S254" s="73">
        <v>3.7440000000000001E-2</v>
      </c>
      <c r="T254" s="74">
        <v>7.92E-3</v>
      </c>
      <c r="U254" s="67"/>
      <c r="V254" s="67"/>
      <c r="W254" s="67"/>
      <c r="X254" s="67"/>
      <c r="Y254" s="67"/>
      <c r="Z254" s="67"/>
      <c r="AA254" s="67"/>
      <c r="AB254" s="67"/>
      <c r="AC254" s="67"/>
      <c r="AD254" s="67"/>
      <c r="AE254" s="67"/>
      <c r="AF254" s="67"/>
      <c r="AG254" s="39"/>
      <c r="AH254" s="39"/>
      <c r="AI254" s="39"/>
      <c r="AJ254" s="67"/>
      <c r="AK254" s="67"/>
      <c r="AL254" s="67"/>
      <c r="AM254" s="67"/>
      <c r="AN254" s="67"/>
      <c r="AO254" s="39"/>
      <c r="AP254" s="39"/>
      <c r="AQ254" s="39"/>
      <c r="AR254" s="39"/>
      <c r="AS254" s="39"/>
      <c r="AT254" s="39"/>
      <c r="AU254" s="39"/>
      <c r="AV254" s="39"/>
      <c r="AW254" s="39"/>
      <c r="AX254" s="39"/>
      <c r="AY254" s="39"/>
      <c r="AZ254" s="39"/>
      <c r="BA254" s="39"/>
      <c r="BB254" s="39"/>
      <c r="BC254" s="39"/>
      <c r="BD254" s="39"/>
      <c r="BE254" s="39"/>
      <c r="BF254" s="39"/>
      <c r="BG254" s="39"/>
      <c r="BH254" s="39"/>
      <c r="BI254" s="67"/>
      <c r="BJ254" s="67"/>
      <c r="BK254" s="67"/>
      <c r="BL254" s="67"/>
      <c r="BM254" s="67"/>
      <c r="BN254" s="67"/>
      <c r="BO254" s="67"/>
      <c r="BP254" s="67"/>
      <c r="BQ254" s="67"/>
      <c r="BR254" s="67"/>
      <c r="BS254" s="67"/>
      <c r="BT254" s="67"/>
      <c r="BU254" s="67"/>
      <c r="BV254" s="67"/>
      <c r="BW254" s="67"/>
      <c r="BX254" s="67"/>
      <c r="BY254" s="67"/>
      <c r="BZ254" s="67"/>
      <c r="CA254" s="67"/>
      <c r="CB254" s="67"/>
    </row>
    <row r="255" spans="1:80" ht="18" hidden="1">
      <c r="A255" s="67"/>
      <c r="B255" s="67"/>
      <c r="C255" s="67"/>
      <c r="D255" s="29">
        <v>2054</v>
      </c>
      <c r="E255" s="73">
        <v>0.18255892617449701</v>
      </c>
      <c r="F255" s="73"/>
      <c r="G255" s="73">
        <v>0.25679000000000002</v>
      </c>
      <c r="H255" s="73"/>
      <c r="I255" s="73">
        <v>0.24677324966443001</v>
      </c>
      <c r="J255" s="170"/>
      <c r="K255" s="67"/>
      <c r="L255" s="73">
        <v>0.32445691006711402</v>
      </c>
      <c r="M255" s="171">
        <v>0.21449600402684599</v>
      </c>
      <c r="N255" s="73">
        <f t="shared" si="5"/>
        <v>0</v>
      </c>
      <c r="O255" s="79">
        <v>0.26813380536912801</v>
      </c>
      <c r="P255" s="67"/>
      <c r="Q255" s="73">
        <f t="shared" si="6"/>
        <v>0</v>
      </c>
      <c r="R255" s="237">
        <v>2.4551799531234053E-3</v>
      </c>
      <c r="S255" s="73">
        <v>3.7440000000000001E-2</v>
      </c>
      <c r="T255" s="74">
        <v>7.92E-3</v>
      </c>
      <c r="U255" s="67"/>
      <c r="V255" s="67"/>
      <c r="W255" s="67"/>
      <c r="X255" s="67"/>
      <c r="Y255" s="67"/>
      <c r="Z255" s="67"/>
      <c r="AA255" s="67"/>
      <c r="AB255" s="67"/>
      <c r="AC255" s="67"/>
      <c r="AD255" s="67"/>
      <c r="AE255" s="67"/>
      <c r="AF255" s="67"/>
      <c r="AG255" s="39"/>
      <c r="AH255" s="39"/>
      <c r="AI255" s="39"/>
      <c r="AJ255" s="67"/>
      <c r="AK255" s="67"/>
      <c r="AL255" s="67"/>
      <c r="AM255" s="67"/>
      <c r="AN255" s="67"/>
      <c r="AO255" s="39"/>
      <c r="AP255" s="39"/>
      <c r="AQ255" s="39"/>
      <c r="AR255" s="39"/>
      <c r="AS255" s="39"/>
      <c r="AT255" s="39"/>
      <c r="AU255" s="39"/>
      <c r="AV255" s="39"/>
      <c r="AW255" s="39"/>
      <c r="AX255" s="39"/>
      <c r="AY255" s="39"/>
      <c r="AZ255" s="39"/>
      <c r="BA255" s="39"/>
      <c r="BB255" s="39"/>
      <c r="BC255" s="39"/>
      <c r="BD255" s="39"/>
      <c r="BE255" s="39"/>
      <c r="BF255" s="39"/>
      <c r="BG255" s="39"/>
      <c r="BH255" s="39"/>
      <c r="BI255" s="67"/>
      <c r="BJ255" s="67"/>
      <c r="BK255" s="67"/>
      <c r="BL255" s="67"/>
      <c r="BM255" s="67"/>
      <c r="BN255" s="67"/>
      <c r="BO255" s="67"/>
      <c r="BP255" s="67"/>
      <c r="BQ255" s="67"/>
      <c r="BR255" s="67"/>
      <c r="BS255" s="67"/>
      <c r="BT255" s="67"/>
      <c r="BU255" s="67"/>
      <c r="BV255" s="67"/>
      <c r="BW255" s="67"/>
      <c r="BX255" s="67"/>
      <c r="BY255" s="67"/>
      <c r="BZ255" s="67"/>
      <c r="CA255" s="67"/>
      <c r="CB255" s="67"/>
    </row>
    <row r="256" spans="1:80" ht="18" hidden="1">
      <c r="A256" s="67"/>
      <c r="B256" s="67"/>
      <c r="C256" s="67"/>
      <c r="D256" s="29">
        <v>2055</v>
      </c>
      <c r="E256" s="73">
        <v>0.18255892617449701</v>
      </c>
      <c r="F256" s="73"/>
      <c r="G256" s="73">
        <v>0.25679000000000002</v>
      </c>
      <c r="H256" s="73"/>
      <c r="I256" s="73">
        <v>0.24677324966443001</v>
      </c>
      <c r="J256" s="170"/>
      <c r="K256" s="67"/>
      <c r="L256" s="73">
        <v>0.32445691006711402</v>
      </c>
      <c r="M256" s="171">
        <v>0.21449600402684599</v>
      </c>
      <c r="N256" s="73">
        <f t="shared" si="5"/>
        <v>0</v>
      </c>
      <c r="O256" s="79">
        <v>0.26813380536912801</v>
      </c>
      <c r="P256" s="67"/>
      <c r="Q256" s="73">
        <f t="shared" si="6"/>
        <v>0</v>
      </c>
      <c r="R256" s="237">
        <v>2.4551799531234053E-3</v>
      </c>
      <c r="S256" s="73">
        <v>3.7440000000000001E-2</v>
      </c>
      <c r="T256" s="74">
        <v>7.92E-3</v>
      </c>
      <c r="U256" s="67"/>
      <c r="V256" s="67"/>
      <c r="W256" s="67"/>
      <c r="X256" s="67"/>
      <c r="Y256" s="67"/>
      <c r="Z256" s="67"/>
      <c r="AA256" s="67"/>
      <c r="AB256" s="67"/>
      <c r="AC256" s="67"/>
      <c r="AD256" s="67"/>
      <c r="AE256" s="67"/>
      <c r="AF256" s="67"/>
      <c r="AG256" s="39"/>
      <c r="AH256" s="39"/>
      <c r="AI256" s="39"/>
      <c r="AJ256" s="67"/>
      <c r="AK256" s="67"/>
      <c r="AL256" s="67"/>
      <c r="AM256" s="67"/>
      <c r="AN256" s="67"/>
      <c r="AO256" s="39"/>
      <c r="AP256" s="39"/>
      <c r="AQ256" s="39"/>
      <c r="AR256" s="39"/>
      <c r="AS256" s="39"/>
      <c r="AT256" s="39"/>
      <c r="AU256" s="39"/>
      <c r="AV256" s="39"/>
      <c r="AW256" s="39"/>
      <c r="AX256" s="39"/>
      <c r="AY256" s="39"/>
      <c r="AZ256" s="39"/>
      <c r="BA256" s="39"/>
      <c r="BB256" s="39"/>
      <c r="BC256" s="39"/>
      <c r="BD256" s="39"/>
      <c r="BE256" s="39"/>
      <c r="BF256" s="39"/>
      <c r="BG256" s="39"/>
      <c r="BH256" s="39"/>
      <c r="BI256" s="67"/>
      <c r="BJ256" s="67"/>
      <c r="BK256" s="67"/>
      <c r="BL256" s="67"/>
      <c r="BM256" s="67"/>
      <c r="BN256" s="67"/>
      <c r="BO256" s="67"/>
      <c r="BP256" s="67"/>
      <c r="BQ256" s="67"/>
      <c r="BR256" s="67"/>
      <c r="BS256" s="67"/>
      <c r="BT256" s="67"/>
      <c r="BU256" s="67"/>
      <c r="BV256" s="67"/>
      <c r="BW256" s="67"/>
      <c r="BX256" s="67"/>
      <c r="BY256" s="67"/>
      <c r="BZ256" s="67"/>
      <c r="CA256" s="67"/>
      <c r="CB256" s="67"/>
    </row>
    <row r="257" spans="1:80" ht="18" hidden="1">
      <c r="A257" s="67"/>
      <c r="B257" s="67"/>
      <c r="C257" s="67"/>
      <c r="D257" s="75">
        <v>2056</v>
      </c>
      <c r="E257" s="73">
        <v>0.18255892617449701</v>
      </c>
      <c r="F257" s="73"/>
      <c r="G257" s="73">
        <v>0.25679000000000002</v>
      </c>
      <c r="H257" s="73"/>
      <c r="I257" s="73">
        <v>0.24677324966443001</v>
      </c>
      <c r="J257" s="170"/>
      <c r="K257" s="67"/>
      <c r="L257" s="73">
        <v>0.32445691006711402</v>
      </c>
      <c r="M257" s="171">
        <v>0.21449600402684599</v>
      </c>
      <c r="N257" s="73">
        <f t="shared" si="5"/>
        <v>0</v>
      </c>
      <c r="O257" s="79">
        <v>0.26813380536912801</v>
      </c>
      <c r="P257" s="67"/>
      <c r="Q257" s="73">
        <f t="shared" si="6"/>
        <v>0</v>
      </c>
      <c r="R257" s="237">
        <v>2.4551799531234053E-3</v>
      </c>
      <c r="S257" s="73">
        <v>3.7440000000000001E-2</v>
      </c>
      <c r="T257" s="74">
        <v>7.92E-3</v>
      </c>
      <c r="U257" s="67"/>
      <c r="V257" s="67"/>
      <c r="W257" s="67"/>
      <c r="X257" s="67"/>
      <c r="Y257" s="67"/>
      <c r="Z257" s="67"/>
      <c r="AA257" s="67"/>
      <c r="AB257" s="67"/>
      <c r="AC257" s="67"/>
      <c r="AD257" s="67"/>
      <c r="AE257" s="67"/>
      <c r="AF257" s="67"/>
      <c r="AG257" s="39"/>
      <c r="AH257" s="39"/>
      <c r="AI257" s="39"/>
      <c r="AJ257" s="67"/>
      <c r="AK257" s="67"/>
      <c r="AL257" s="67"/>
      <c r="AM257" s="67"/>
      <c r="AN257" s="67"/>
      <c r="AO257" s="39"/>
      <c r="AP257" s="39"/>
      <c r="AQ257" s="39"/>
      <c r="AR257" s="39"/>
      <c r="AS257" s="39"/>
      <c r="AT257" s="39"/>
      <c r="AU257" s="39"/>
      <c r="AV257" s="39"/>
      <c r="AW257" s="39"/>
      <c r="AX257" s="39"/>
      <c r="AY257" s="39"/>
      <c r="AZ257" s="39"/>
      <c r="BA257" s="39"/>
      <c r="BB257" s="39"/>
      <c r="BC257" s="39"/>
      <c r="BD257" s="39"/>
      <c r="BE257" s="39"/>
      <c r="BF257" s="39"/>
      <c r="BG257" s="39"/>
      <c r="BH257" s="39"/>
      <c r="BI257" s="67"/>
      <c r="BJ257" s="67"/>
      <c r="BK257" s="67"/>
      <c r="BL257" s="67"/>
      <c r="BM257" s="67"/>
      <c r="BN257" s="67"/>
      <c r="BO257" s="67"/>
      <c r="BP257" s="67"/>
      <c r="BQ257" s="67"/>
      <c r="BR257" s="67"/>
      <c r="BS257" s="67"/>
      <c r="BT257" s="67"/>
      <c r="BU257" s="67"/>
      <c r="BV257" s="67"/>
      <c r="BW257" s="67"/>
      <c r="BX257" s="67"/>
      <c r="BY257" s="67"/>
      <c r="BZ257" s="67"/>
      <c r="CA257" s="67"/>
      <c r="CB257" s="67"/>
    </row>
    <row r="258" spans="1:80" ht="18" hidden="1">
      <c r="A258" s="67"/>
      <c r="B258" s="67"/>
      <c r="C258" s="67"/>
      <c r="D258" s="29">
        <v>2057</v>
      </c>
      <c r="E258" s="73">
        <v>0.18255892617449701</v>
      </c>
      <c r="F258" s="73"/>
      <c r="G258" s="73">
        <v>0.25679000000000002</v>
      </c>
      <c r="H258" s="73"/>
      <c r="I258" s="73">
        <v>0.24677324966443001</v>
      </c>
      <c r="J258" s="170"/>
      <c r="K258" s="67"/>
      <c r="L258" s="73">
        <v>0.32445691006711402</v>
      </c>
      <c r="M258" s="171">
        <v>0.21449600402684599</v>
      </c>
      <c r="N258" s="73">
        <f t="shared" si="5"/>
        <v>0</v>
      </c>
      <c r="O258" s="79">
        <v>0.26813380536912801</v>
      </c>
      <c r="P258" s="67"/>
      <c r="Q258" s="73">
        <f t="shared" si="6"/>
        <v>0</v>
      </c>
      <c r="R258" s="237">
        <v>2.4551799531234053E-3</v>
      </c>
      <c r="S258" s="73">
        <v>3.7440000000000001E-2</v>
      </c>
      <c r="T258" s="74">
        <v>7.92E-3</v>
      </c>
      <c r="U258" s="67"/>
      <c r="V258" s="67"/>
      <c r="W258" s="67"/>
      <c r="X258" s="67"/>
      <c r="Y258" s="67"/>
      <c r="Z258" s="67"/>
      <c r="AA258" s="67"/>
      <c r="AB258" s="67"/>
      <c r="AC258" s="67"/>
      <c r="AD258" s="67"/>
      <c r="AE258" s="67"/>
      <c r="AF258" s="67"/>
      <c r="AG258" s="39"/>
      <c r="AH258" s="39"/>
      <c r="AI258" s="39"/>
      <c r="AJ258" s="67"/>
      <c r="AK258" s="67"/>
      <c r="AL258" s="67"/>
      <c r="AM258" s="67"/>
      <c r="AN258" s="67"/>
      <c r="AO258" s="39"/>
      <c r="AP258" s="39"/>
      <c r="AQ258" s="39"/>
      <c r="AR258" s="39"/>
      <c r="AS258" s="39"/>
      <c r="AT258" s="39"/>
      <c r="AU258" s="39"/>
      <c r="AV258" s="39"/>
      <c r="AW258" s="39"/>
      <c r="AX258" s="39"/>
      <c r="AY258" s="39"/>
      <c r="AZ258" s="39"/>
      <c r="BA258" s="39"/>
      <c r="BB258" s="39"/>
      <c r="BC258" s="39"/>
      <c r="BD258" s="39"/>
      <c r="BE258" s="39"/>
      <c r="BF258" s="39"/>
      <c r="BG258" s="39"/>
      <c r="BH258" s="39"/>
      <c r="BI258" s="67"/>
      <c r="BJ258" s="67"/>
      <c r="BK258" s="67"/>
      <c r="BL258" s="67"/>
      <c r="BM258" s="67"/>
      <c r="BN258" s="67"/>
      <c r="BO258" s="67"/>
      <c r="BP258" s="67"/>
      <c r="BQ258" s="67"/>
      <c r="BR258" s="67"/>
      <c r="BS258" s="67"/>
      <c r="BT258" s="67"/>
      <c r="BU258" s="67"/>
      <c r="BV258" s="67"/>
      <c r="BW258" s="67"/>
      <c r="BX258" s="67"/>
      <c r="BY258" s="67"/>
      <c r="BZ258" s="67"/>
      <c r="CA258" s="67"/>
      <c r="CB258" s="67"/>
    </row>
    <row r="259" spans="1:80" ht="18" hidden="1">
      <c r="A259" s="67"/>
      <c r="B259" s="67"/>
      <c r="C259" s="67"/>
      <c r="D259" s="29">
        <v>2058</v>
      </c>
      <c r="E259" s="73">
        <v>0.18255892617449701</v>
      </c>
      <c r="F259" s="73"/>
      <c r="G259" s="73">
        <v>0.25679000000000002</v>
      </c>
      <c r="H259" s="73"/>
      <c r="I259" s="73">
        <v>0.24677324966443001</v>
      </c>
      <c r="J259" s="170"/>
      <c r="K259" s="67"/>
      <c r="L259" s="73">
        <v>0.32445691006711402</v>
      </c>
      <c r="M259" s="171">
        <v>0.21449600402684599</v>
      </c>
      <c r="N259" s="73">
        <f t="shared" si="5"/>
        <v>0</v>
      </c>
      <c r="O259" s="79">
        <v>0.26813380536912801</v>
      </c>
      <c r="P259" s="67"/>
      <c r="Q259" s="73">
        <f t="shared" si="6"/>
        <v>0</v>
      </c>
      <c r="R259" s="237">
        <v>2.4551799531234053E-3</v>
      </c>
      <c r="S259" s="73">
        <v>3.7440000000000001E-2</v>
      </c>
      <c r="T259" s="74">
        <v>7.92E-3</v>
      </c>
      <c r="U259" s="67"/>
      <c r="V259" s="67"/>
      <c r="W259" s="67"/>
      <c r="X259" s="67"/>
      <c r="Y259" s="67"/>
      <c r="Z259" s="67"/>
      <c r="AA259" s="67"/>
      <c r="AB259" s="67"/>
      <c r="AC259" s="67"/>
      <c r="AD259" s="67"/>
      <c r="AE259" s="67"/>
      <c r="AF259" s="67"/>
      <c r="AG259" s="39"/>
      <c r="AH259" s="39"/>
      <c r="AI259" s="39"/>
      <c r="AJ259" s="67"/>
      <c r="AK259" s="67"/>
      <c r="AL259" s="67"/>
      <c r="AM259" s="67"/>
      <c r="AN259" s="67"/>
      <c r="AO259" s="39"/>
      <c r="AP259" s="39"/>
      <c r="AQ259" s="39"/>
      <c r="AR259" s="39"/>
      <c r="AS259" s="39"/>
      <c r="AT259" s="39"/>
      <c r="AU259" s="39"/>
      <c r="AV259" s="39"/>
      <c r="AW259" s="39"/>
      <c r="AX259" s="39"/>
      <c r="AY259" s="39"/>
      <c r="AZ259" s="39"/>
      <c r="BA259" s="39"/>
      <c r="BB259" s="39"/>
      <c r="BC259" s="39"/>
      <c r="BD259" s="39"/>
      <c r="BE259" s="39"/>
      <c r="BF259" s="39"/>
      <c r="BG259" s="39"/>
      <c r="BH259" s="39"/>
      <c r="BI259" s="67"/>
      <c r="BJ259" s="67"/>
      <c r="BK259" s="67"/>
      <c r="BL259" s="67"/>
      <c r="BM259" s="67"/>
      <c r="BN259" s="67"/>
      <c r="BO259" s="67"/>
      <c r="BP259" s="67"/>
      <c r="BQ259" s="67"/>
      <c r="BR259" s="67"/>
      <c r="BS259" s="67"/>
      <c r="BT259" s="67"/>
      <c r="BU259" s="67"/>
      <c r="BV259" s="67"/>
      <c r="BW259" s="67"/>
      <c r="BX259" s="67"/>
      <c r="BY259" s="67"/>
      <c r="BZ259" s="67"/>
      <c r="CA259" s="67"/>
      <c r="CB259" s="67"/>
    </row>
    <row r="260" spans="1:80" ht="18" hidden="1">
      <c r="A260" s="67"/>
      <c r="B260" s="67"/>
      <c r="C260" s="67"/>
      <c r="D260" s="75">
        <v>2059</v>
      </c>
      <c r="E260" s="73">
        <v>0.18255892617449701</v>
      </c>
      <c r="F260" s="73"/>
      <c r="G260" s="73">
        <v>0.25679000000000002</v>
      </c>
      <c r="H260" s="73"/>
      <c r="I260" s="73">
        <v>0.24677324966443001</v>
      </c>
      <c r="J260" s="170"/>
      <c r="K260" s="67"/>
      <c r="L260" s="73">
        <v>0.32445691006711402</v>
      </c>
      <c r="M260" s="171">
        <v>0.21449600402684599</v>
      </c>
      <c r="N260" s="73">
        <f t="shared" si="5"/>
        <v>0</v>
      </c>
      <c r="O260" s="79">
        <v>0.26813380536912801</v>
      </c>
      <c r="P260" s="67"/>
      <c r="Q260" s="73">
        <f t="shared" si="6"/>
        <v>0</v>
      </c>
      <c r="R260" s="237">
        <v>2.4551799531234053E-3</v>
      </c>
      <c r="S260" s="73">
        <v>3.7440000000000001E-2</v>
      </c>
      <c r="T260" s="74">
        <v>7.92E-3</v>
      </c>
      <c r="U260" s="67"/>
      <c r="V260" s="67"/>
      <c r="W260" s="67"/>
      <c r="X260" s="67"/>
      <c r="Y260" s="67"/>
      <c r="Z260" s="67"/>
      <c r="AA260" s="67"/>
      <c r="AB260" s="67"/>
      <c r="AC260" s="67"/>
      <c r="AD260" s="67"/>
      <c r="AE260" s="67"/>
      <c r="AF260" s="67"/>
      <c r="AG260" s="39"/>
      <c r="AH260" s="39"/>
      <c r="AI260" s="39"/>
      <c r="AJ260" s="67"/>
      <c r="AK260" s="67"/>
      <c r="AL260" s="67"/>
      <c r="AM260" s="67"/>
      <c r="AN260" s="67"/>
      <c r="AO260" s="39"/>
      <c r="AP260" s="39"/>
      <c r="AQ260" s="39"/>
      <c r="AR260" s="39"/>
      <c r="AS260" s="39"/>
      <c r="AT260" s="39"/>
      <c r="AU260" s="39"/>
      <c r="AV260" s="39"/>
      <c r="AW260" s="39"/>
      <c r="AX260" s="39"/>
      <c r="AY260" s="39"/>
      <c r="AZ260" s="39"/>
      <c r="BA260" s="39"/>
      <c r="BB260" s="39"/>
      <c r="BC260" s="39"/>
      <c r="BD260" s="39"/>
      <c r="BE260" s="39"/>
      <c r="BF260" s="39"/>
      <c r="BG260" s="39"/>
      <c r="BH260" s="39"/>
      <c r="BI260" s="67"/>
      <c r="BJ260" s="67"/>
      <c r="BK260" s="67"/>
      <c r="BL260" s="67"/>
      <c r="BM260" s="67"/>
      <c r="BN260" s="67"/>
      <c r="BO260" s="67"/>
      <c r="BP260" s="67"/>
      <c r="BQ260" s="67"/>
      <c r="BR260" s="67"/>
      <c r="BS260" s="67"/>
      <c r="BT260" s="67"/>
      <c r="BU260" s="67"/>
      <c r="BV260" s="67"/>
      <c r="BW260" s="67"/>
      <c r="BX260" s="67"/>
      <c r="BY260" s="67"/>
      <c r="BZ260" s="67"/>
      <c r="CA260" s="67"/>
      <c r="CB260" s="67"/>
    </row>
    <row r="261" spans="1:80" ht="18" hidden="1">
      <c r="A261" s="67"/>
      <c r="B261" s="67"/>
      <c r="C261" s="67"/>
      <c r="D261" s="29">
        <v>2060</v>
      </c>
      <c r="E261" s="73">
        <v>0.18255892617449701</v>
      </c>
      <c r="F261" s="73"/>
      <c r="G261" s="73">
        <v>0.25679000000000002</v>
      </c>
      <c r="H261" s="73"/>
      <c r="I261" s="73">
        <v>0.24677324966443001</v>
      </c>
      <c r="J261" s="170"/>
      <c r="K261" s="67"/>
      <c r="L261" s="73">
        <v>0.32445691006711402</v>
      </c>
      <c r="M261" s="171">
        <v>0.21449600402684599</v>
      </c>
      <c r="N261" s="73">
        <f t="shared" si="5"/>
        <v>0</v>
      </c>
      <c r="O261" s="79">
        <v>0.26813380536912801</v>
      </c>
      <c r="P261" s="67"/>
      <c r="Q261" s="73">
        <f t="shared" si="6"/>
        <v>0</v>
      </c>
      <c r="R261" s="237">
        <v>2.4551799531234053E-3</v>
      </c>
      <c r="S261" s="73">
        <v>3.7440000000000001E-2</v>
      </c>
      <c r="T261" s="74">
        <v>7.92E-3</v>
      </c>
      <c r="U261" s="67"/>
      <c r="V261" s="67"/>
      <c r="W261" s="67"/>
      <c r="X261" s="67"/>
      <c r="Y261" s="67"/>
      <c r="Z261" s="67"/>
      <c r="AA261" s="67"/>
      <c r="AB261" s="67"/>
      <c r="AC261" s="67"/>
      <c r="AD261" s="67"/>
      <c r="AE261" s="67"/>
      <c r="AF261" s="67"/>
      <c r="AG261" s="39"/>
      <c r="AH261" s="39"/>
      <c r="AI261" s="39"/>
      <c r="AJ261" s="67"/>
      <c r="AK261" s="67"/>
      <c r="AL261" s="67"/>
      <c r="AM261" s="67"/>
      <c r="AN261" s="67"/>
      <c r="AO261" s="39"/>
      <c r="AP261" s="39"/>
      <c r="AQ261" s="39"/>
      <c r="AR261" s="39"/>
      <c r="AS261" s="39"/>
      <c r="AT261" s="39"/>
      <c r="AU261" s="39"/>
      <c r="AV261" s="39"/>
      <c r="AW261" s="39"/>
      <c r="AX261" s="39"/>
      <c r="AY261" s="39"/>
      <c r="AZ261" s="39"/>
      <c r="BA261" s="39"/>
      <c r="BB261" s="39"/>
      <c r="BC261" s="39"/>
      <c r="BD261" s="39"/>
      <c r="BE261" s="39"/>
      <c r="BF261" s="39"/>
      <c r="BG261" s="39"/>
      <c r="BH261" s="39"/>
      <c r="BI261" s="67"/>
      <c r="BJ261" s="67"/>
      <c r="BK261" s="67"/>
      <c r="BL261" s="67"/>
      <c r="BM261" s="67"/>
      <c r="BN261" s="67"/>
      <c r="BO261" s="67"/>
      <c r="BP261" s="67"/>
      <c r="BQ261" s="67"/>
      <c r="BR261" s="67"/>
      <c r="BS261" s="67"/>
      <c r="BT261" s="67"/>
      <c r="BU261" s="67"/>
      <c r="BV261" s="67"/>
      <c r="BW261" s="67"/>
      <c r="BX261" s="67"/>
      <c r="BY261" s="67"/>
      <c r="BZ261" s="67"/>
      <c r="CA261" s="67"/>
      <c r="CB261" s="67"/>
    </row>
    <row r="262" spans="1:80" ht="18" hidden="1">
      <c r="A262" s="67"/>
      <c r="B262" s="67"/>
      <c r="C262" s="67"/>
      <c r="D262" s="29">
        <v>2061</v>
      </c>
      <c r="E262" s="73">
        <v>0.18255892617449701</v>
      </c>
      <c r="F262" s="73"/>
      <c r="G262" s="73">
        <v>0.25679000000000002</v>
      </c>
      <c r="H262" s="73"/>
      <c r="I262" s="73">
        <v>0.24677324966443001</v>
      </c>
      <c r="J262" s="170"/>
      <c r="K262" s="67"/>
      <c r="L262" s="73">
        <v>0.32445691006711402</v>
      </c>
      <c r="M262" s="171">
        <v>0.21449600402684599</v>
      </c>
      <c r="N262" s="73">
        <f t="shared" si="5"/>
        <v>0</v>
      </c>
      <c r="O262" s="79">
        <v>0.26813380536912801</v>
      </c>
      <c r="P262" s="67"/>
      <c r="Q262" s="73">
        <f t="shared" si="6"/>
        <v>0</v>
      </c>
      <c r="R262" s="237">
        <v>2.4551799531234053E-3</v>
      </c>
      <c r="S262" s="73">
        <v>3.7440000000000001E-2</v>
      </c>
      <c r="T262" s="74">
        <v>7.92E-3</v>
      </c>
      <c r="U262" s="67"/>
      <c r="V262" s="67"/>
      <c r="W262" s="67"/>
      <c r="X262" s="67"/>
      <c r="Y262" s="67"/>
      <c r="Z262" s="67"/>
      <c r="AA262" s="67"/>
      <c r="AB262" s="67"/>
      <c r="AC262" s="67"/>
      <c r="AD262" s="67"/>
      <c r="AE262" s="67"/>
      <c r="AF262" s="67"/>
      <c r="AG262" s="39"/>
      <c r="AH262" s="39"/>
      <c r="AI262" s="39"/>
      <c r="AJ262" s="67"/>
      <c r="AK262" s="67"/>
      <c r="AL262" s="67"/>
      <c r="AM262" s="67"/>
      <c r="AN262" s="67"/>
      <c r="AO262" s="39"/>
      <c r="AP262" s="39"/>
      <c r="AQ262" s="39"/>
      <c r="AR262" s="39"/>
      <c r="AS262" s="39"/>
      <c r="AT262" s="39"/>
      <c r="AU262" s="39"/>
      <c r="AV262" s="39"/>
      <c r="AW262" s="39"/>
      <c r="AX262" s="39"/>
      <c r="AY262" s="39"/>
      <c r="AZ262" s="39"/>
      <c r="BA262" s="39"/>
      <c r="BB262" s="39"/>
      <c r="BC262" s="39"/>
      <c r="BD262" s="39"/>
      <c r="BE262" s="39"/>
      <c r="BF262" s="39"/>
      <c r="BG262" s="39"/>
      <c r="BH262" s="39"/>
      <c r="BI262" s="67"/>
      <c r="BJ262" s="67"/>
      <c r="BK262" s="67"/>
      <c r="BL262" s="67"/>
      <c r="BM262" s="67"/>
      <c r="BN262" s="67"/>
      <c r="BO262" s="67"/>
      <c r="BP262" s="67"/>
      <c r="BQ262" s="67"/>
      <c r="BR262" s="67"/>
      <c r="BS262" s="67"/>
      <c r="BT262" s="67"/>
      <c r="BU262" s="67"/>
      <c r="BV262" s="67"/>
      <c r="BW262" s="67"/>
      <c r="BX262" s="67"/>
      <c r="BY262" s="67"/>
      <c r="BZ262" s="67"/>
      <c r="CA262" s="67"/>
      <c r="CB262" s="67"/>
    </row>
    <row r="263" spans="1:80">
      <c r="A263" s="67"/>
      <c r="B263" s="67"/>
      <c r="C263" s="67"/>
      <c r="D263" s="67"/>
      <c r="E263" s="67"/>
      <c r="F263" s="67"/>
      <c r="G263" s="67"/>
      <c r="H263" s="67"/>
      <c r="I263" s="67"/>
      <c r="J263" s="67"/>
      <c r="K263" s="67"/>
      <c r="L263" s="67"/>
      <c r="M263" s="67"/>
      <c r="N263" s="67"/>
      <c r="O263" s="67"/>
      <c r="P263" s="67"/>
      <c r="Q263" s="67"/>
      <c r="R263" s="67"/>
      <c r="S263" s="67"/>
      <c r="T263" s="67"/>
      <c r="U263" s="67"/>
      <c r="V263" s="67"/>
      <c r="W263" s="67"/>
      <c r="X263" s="67"/>
      <c r="Y263" s="67"/>
      <c r="Z263" s="67"/>
      <c r="AA263" s="67"/>
      <c r="AB263" s="67"/>
      <c r="AC263" s="67"/>
      <c r="AD263" s="67"/>
      <c r="AE263" s="67"/>
      <c r="AF263" s="67"/>
      <c r="AG263" s="39"/>
      <c r="AH263" s="39"/>
      <c r="AI263" s="39"/>
      <c r="AJ263" s="67"/>
      <c r="AK263" s="67"/>
      <c r="AL263" s="67"/>
      <c r="AM263" s="67"/>
      <c r="AN263" s="67"/>
      <c r="AO263" s="39"/>
      <c r="AP263" s="39"/>
      <c r="AQ263" s="39"/>
      <c r="AR263" s="39"/>
      <c r="AS263" s="39"/>
      <c r="AT263" s="39"/>
      <c r="AU263" s="39"/>
      <c r="AV263" s="39"/>
      <c r="AW263" s="39"/>
      <c r="AX263" s="39"/>
      <c r="AY263" s="39"/>
      <c r="AZ263" s="39"/>
      <c r="BA263" s="39"/>
      <c r="BB263" s="39"/>
      <c r="BC263" s="39"/>
      <c r="BD263" s="39"/>
      <c r="BE263" s="39"/>
      <c r="BF263" s="39"/>
      <c r="BG263" s="39"/>
      <c r="BH263" s="39"/>
      <c r="BI263" s="67"/>
      <c r="BJ263" s="67"/>
      <c r="BK263" s="67"/>
      <c r="BL263" s="67"/>
      <c r="BM263" s="67"/>
      <c r="BN263" s="67"/>
      <c r="BO263" s="67"/>
      <c r="BP263" s="67"/>
      <c r="BQ263" s="67"/>
      <c r="BR263" s="67"/>
      <c r="BS263" s="67"/>
      <c r="BT263" s="67"/>
      <c r="BU263" s="67"/>
      <c r="BV263" s="67"/>
      <c r="BW263" s="67"/>
      <c r="BX263" s="67"/>
      <c r="BY263" s="67"/>
      <c r="BZ263" s="67"/>
      <c r="CA263" s="67"/>
      <c r="CB263" s="67"/>
    </row>
    <row r="264" spans="1:80">
      <c r="A264" s="67"/>
      <c r="B264" s="67"/>
      <c r="C264" s="67"/>
      <c r="D264" s="67"/>
      <c r="E264" s="67"/>
      <c r="F264" s="67"/>
      <c r="G264" s="67"/>
      <c r="H264" s="67"/>
      <c r="I264" s="67"/>
      <c r="J264" s="67"/>
      <c r="K264" s="67"/>
      <c r="L264" s="67"/>
      <c r="M264" s="67"/>
      <c r="N264" s="67"/>
      <c r="O264" s="67"/>
      <c r="P264" s="67"/>
      <c r="Q264" s="67"/>
      <c r="R264" s="67"/>
      <c r="S264" s="67"/>
      <c r="T264" s="67"/>
      <c r="U264" s="67"/>
      <c r="V264" s="67"/>
      <c r="W264" s="67"/>
      <c r="X264" s="67"/>
      <c r="Y264" s="67"/>
      <c r="Z264" s="67"/>
      <c r="AA264" s="67"/>
      <c r="AB264" s="67"/>
      <c r="AC264" s="67"/>
      <c r="AD264" s="67"/>
      <c r="AE264" s="67"/>
      <c r="AF264" s="67"/>
      <c r="AG264" s="39"/>
      <c r="AH264" s="39"/>
      <c r="AI264" s="39"/>
      <c r="AJ264" s="67"/>
      <c r="AK264" s="67"/>
      <c r="AL264" s="67"/>
      <c r="AM264" s="67"/>
      <c r="AN264" s="67"/>
      <c r="AO264" s="39"/>
      <c r="AP264" s="39"/>
      <c r="AQ264" s="39"/>
      <c r="AR264" s="39"/>
      <c r="AS264" s="39"/>
      <c r="AT264" s="39"/>
      <c r="AU264" s="39"/>
      <c r="AV264" s="39"/>
      <c r="AW264" s="39"/>
      <c r="AX264" s="39"/>
      <c r="AY264" s="39"/>
      <c r="AZ264" s="39"/>
      <c r="BA264" s="39"/>
      <c r="BB264" s="39"/>
      <c r="BC264" s="39"/>
      <c r="BD264" s="39"/>
      <c r="BE264" s="39"/>
      <c r="BF264" s="39"/>
      <c r="BG264" s="39"/>
      <c r="BH264" s="39"/>
      <c r="BI264" s="67"/>
      <c r="BJ264" s="67"/>
      <c r="BK264" s="67"/>
      <c r="BL264" s="67"/>
      <c r="BM264" s="67"/>
      <c r="BN264" s="67"/>
      <c r="BO264" s="67"/>
      <c r="BP264" s="67"/>
      <c r="BQ264" s="67"/>
      <c r="BR264" s="67"/>
      <c r="BS264" s="67"/>
      <c r="BT264" s="67"/>
      <c r="BU264" s="67"/>
      <c r="BV264" s="67"/>
      <c r="BW264" s="67"/>
      <c r="BX264" s="67"/>
      <c r="BY264" s="67"/>
      <c r="BZ264" s="67"/>
      <c r="CA264" s="67"/>
      <c r="CB264" s="67"/>
    </row>
    <row r="265" spans="1:80">
      <c r="A265" s="67"/>
      <c r="B265" s="67"/>
      <c r="C265" s="67"/>
      <c r="D265" s="67"/>
      <c r="E265" s="67"/>
      <c r="F265" s="67"/>
      <c r="G265" s="67"/>
      <c r="H265" s="67"/>
      <c r="I265" s="67"/>
      <c r="J265" s="67"/>
      <c r="K265" s="67"/>
      <c r="L265" s="67"/>
      <c r="M265" s="67"/>
      <c r="N265" s="67"/>
      <c r="O265" s="67"/>
      <c r="P265" s="67"/>
      <c r="Q265" s="67"/>
      <c r="R265" s="67"/>
      <c r="S265" s="67"/>
      <c r="T265" s="67"/>
      <c r="U265" s="67"/>
      <c r="V265" s="67"/>
      <c r="W265" s="67"/>
      <c r="X265" s="67"/>
      <c r="Y265" s="67"/>
      <c r="Z265" s="67"/>
      <c r="AA265" s="67"/>
      <c r="AB265" s="67"/>
      <c r="AC265" s="67"/>
      <c r="AD265" s="67"/>
      <c r="AE265" s="67"/>
      <c r="AF265" s="67"/>
      <c r="AG265" s="39"/>
      <c r="AH265" s="39"/>
      <c r="AI265" s="39"/>
      <c r="AJ265" s="67"/>
      <c r="AK265" s="67"/>
      <c r="AL265" s="67"/>
      <c r="AM265" s="67"/>
      <c r="AN265" s="67"/>
      <c r="AO265" s="39"/>
      <c r="AP265" s="39"/>
      <c r="AQ265" s="39"/>
      <c r="AR265" s="39"/>
      <c r="AS265" s="39"/>
      <c r="AT265" s="39"/>
      <c r="AU265" s="39"/>
      <c r="AV265" s="39"/>
      <c r="AW265" s="39"/>
      <c r="AX265" s="39"/>
      <c r="AY265" s="39"/>
      <c r="AZ265" s="39"/>
      <c r="BA265" s="39"/>
      <c r="BB265" s="39"/>
      <c r="BC265" s="39"/>
      <c r="BD265" s="39"/>
      <c r="BE265" s="39"/>
      <c r="BF265" s="39"/>
      <c r="BG265" s="39"/>
      <c r="BH265" s="39"/>
      <c r="BI265" s="67"/>
      <c r="BJ265" s="67"/>
      <c r="BK265" s="67"/>
      <c r="BL265" s="67"/>
      <c r="BM265" s="67"/>
      <c r="BN265" s="67"/>
      <c r="BO265" s="67"/>
      <c r="BP265" s="67"/>
      <c r="BQ265" s="67"/>
      <c r="BR265" s="67"/>
      <c r="BS265" s="67"/>
      <c r="BT265" s="67"/>
      <c r="BU265" s="67"/>
      <c r="BV265" s="67"/>
      <c r="BW265" s="67"/>
      <c r="BX265" s="67"/>
      <c r="BY265" s="67"/>
      <c r="BZ265" s="67"/>
      <c r="CA265" s="67"/>
      <c r="CB265" s="67"/>
    </row>
    <row r="266" spans="1:80">
      <c r="A266" s="67"/>
      <c r="B266" s="67"/>
      <c r="C266" s="67"/>
      <c r="D266" s="67"/>
      <c r="E266" s="67"/>
      <c r="F266" s="67"/>
      <c r="G266" s="67"/>
      <c r="H266" s="67"/>
      <c r="I266" s="67"/>
      <c r="J266" s="67"/>
      <c r="K266" s="67"/>
      <c r="L266" s="67"/>
      <c r="M266" s="67"/>
      <c r="N266" s="67"/>
      <c r="O266" s="67"/>
      <c r="P266" s="67"/>
      <c r="Q266" s="67"/>
      <c r="R266" s="67"/>
      <c r="S266" s="67"/>
      <c r="T266" s="67"/>
      <c r="U266" s="67"/>
      <c r="V266" s="67"/>
      <c r="W266" s="67"/>
      <c r="X266" s="67"/>
      <c r="Y266" s="67"/>
      <c r="Z266" s="67"/>
      <c r="AA266" s="67"/>
      <c r="AB266" s="67"/>
      <c r="AC266" s="67"/>
      <c r="AD266" s="67"/>
      <c r="AE266" s="67"/>
      <c r="AF266" s="67"/>
      <c r="AG266" s="39"/>
      <c r="AH266" s="39"/>
      <c r="AI266" s="39"/>
      <c r="AJ266" s="67"/>
      <c r="AK266" s="67"/>
      <c r="AL266" s="67"/>
      <c r="AM266" s="67"/>
      <c r="AN266" s="67"/>
      <c r="AO266" s="39"/>
      <c r="AP266" s="39"/>
      <c r="AQ266" s="39"/>
      <c r="AR266" s="39"/>
      <c r="AS266" s="39"/>
      <c r="AT266" s="39"/>
      <c r="AU266" s="39"/>
      <c r="AV266" s="39"/>
      <c r="AW266" s="39"/>
      <c r="AX266" s="39"/>
      <c r="AY266" s="39"/>
      <c r="AZ266" s="39"/>
      <c r="BA266" s="39"/>
      <c r="BB266" s="39"/>
      <c r="BC266" s="39"/>
      <c r="BD266" s="39"/>
      <c r="BE266" s="39"/>
      <c r="BF266" s="39"/>
      <c r="BG266" s="39"/>
      <c r="BH266" s="39"/>
      <c r="BI266" s="67"/>
      <c r="BJ266" s="67"/>
      <c r="BK266" s="67"/>
      <c r="BL266" s="67"/>
      <c r="BM266" s="67"/>
      <c r="BN266" s="67"/>
      <c r="BO266" s="67"/>
      <c r="BP266" s="67"/>
      <c r="BQ266" s="67"/>
      <c r="BR266" s="67"/>
      <c r="BS266" s="67"/>
      <c r="BT266" s="67"/>
      <c r="BU266" s="67"/>
      <c r="BV266" s="67"/>
      <c r="BW266" s="67"/>
      <c r="BX266" s="67"/>
      <c r="BY266" s="67"/>
      <c r="BZ266" s="67"/>
      <c r="CA266" s="67"/>
      <c r="CB266" s="67"/>
    </row>
    <row r="267" spans="1:80">
      <c r="A267" s="67"/>
      <c r="B267" s="67"/>
      <c r="C267" s="67"/>
      <c r="D267" s="67"/>
      <c r="E267" s="67"/>
      <c r="F267" s="67"/>
      <c r="G267" s="67"/>
      <c r="H267" s="67"/>
      <c r="I267" s="67"/>
      <c r="J267" s="67"/>
      <c r="K267" s="67"/>
      <c r="L267" s="67"/>
      <c r="M267" s="67"/>
      <c r="N267" s="67"/>
      <c r="O267" s="67"/>
      <c r="P267" s="67"/>
      <c r="Q267" s="67"/>
      <c r="R267" s="67"/>
      <c r="S267" s="67"/>
      <c r="T267" s="67"/>
      <c r="U267" s="67"/>
      <c r="V267" s="67"/>
      <c r="W267" s="67"/>
      <c r="X267" s="67"/>
      <c r="Y267" s="67"/>
      <c r="Z267" s="67"/>
      <c r="AA267" s="67"/>
      <c r="AB267" s="67"/>
      <c r="AC267" s="67"/>
      <c r="AD267" s="67"/>
      <c r="AE267" s="67"/>
      <c r="AF267" s="67"/>
      <c r="AG267" s="39"/>
      <c r="AH267" s="39"/>
      <c r="AI267" s="39"/>
      <c r="AJ267" s="67"/>
      <c r="AK267" s="67"/>
      <c r="AL267" s="67"/>
      <c r="AM267" s="67"/>
      <c r="AN267" s="67"/>
      <c r="AO267" s="39"/>
      <c r="AP267" s="39"/>
      <c r="AQ267" s="39"/>
      <c r="AR267" s="39"/>
      <c r="AS267" s="39"/>
      <c r="AT267" s="39"/>
      <c r="AU267" s="39"/>
      <c r="AV267" s="39"/>
      <c r="AW267" s="39"/>
      <c r="AX267" s="39"/>
      <c r="AY267" s="39"/>
      <c r="AZ267" s="39"/>
      <c r="BA267" s="39"/>
      <c r="BB267" s="39"/>
      <c r="BC267" s="39"/>
      <c r="BD267" s="39"/>
      <c r="BE267" s="39"/>
      <c r="BF267" s="39"/>
      <c r="BG267" s="39"/>
      <c r="BH267" s="39"/>
      <c r="BI267" s="67"/>
      <c r="BJ267" s="67"/>
      <c r="BK267" s="67"/>
      <c r="BL267" s="67"/>
      <c r="BM267" s="67"/>
      <c r="BN267" s="67"/>
      <c r="BO267" s="67"/>
      <c r="BP267" s="67"/>
      <c r="BQ267" s="67"/>
      <c r="BR267" s="67"/>
      <c r="BS267" s="67"/>
      <c r="BT267" s="67"/>
      <c r="BU267" s="67"/>
      <c r="BV267" s="67"/>
      <c r="BW267" s="67"/>
      <c r="BX267" s="67"/>
      <c r="BY267" s="67"/>
      <c r="BZ267" s="67"/>
      <c r="CA267" s="67"/>
      <c r="CB267" s="67"/>
    </row>
    <row r="268" spans="1:80">
      <c r="A268" s="67"/>
      <c r="B268" s="67"/>
      <c r="C268" s="67"/>
      <c r="D268" s="67"/>
      <c r="E268" s="67"/>
      <c r="F268" s="67"/>
      <c r="G268" s="67"/>
      <c r="H268" s="67"/>
      <c r="I268" s="67"/>
      <c r="J268" s="67"/>
      <c r="K268" s="67"/>
      <c r="L268" s="67"/>
      <c r="M268" s="67"/>
      <c r="N268" s="67"/>
      <c r="O268" s="67"/>
      <c r="P268" s="67"/>
      <c r="Q268" s="67"/>
      <c r="R268" s="67"/>
      <c r="S268" s="67"/>
      <c r="T268" s="67"/>
      <c r="U268" s="67"/>
      <c r="V268" s="67"/>
      <c r="W268" s="67"/>
      <c r="X268" s="67"/>
      <c r="Y268" s="67"/>
      <c r="Z268" s="67"/>
      <c r="AA268" s="67"/>
      <c r="AB268" s="67"/>
      <c r="AC268" s="67"/>
      <c r="AD268" s="67"/>
      <c r="AE268" s="67"/>
      <c r="AF268" s="67"/>
      <c r="AG268" s="39"/>
      <c r="AH268" s="39"/>
      <c r="AI268" s="39"/>
      <c r="AJ268" s="67"/>
      <c r="AK268" s="67"/>
      <c r="AL268" s="67"/>
      <c r="AM268" s="67"/>
      <c r="AN268" s="67"/>
      <c r="AO268" s="39"/>
      <c r="AP268" s="39"/>
      <c r="AQ268" s="39"/>
      <c r="AR268" s="39"/>
      <c r="AS268" s="39"/>
      <c r="AT268" s="39"/>
      <c r="AU268" s="39"/>
      <c r="AV268" s="39"/>
      <c r="AW268" s="39"/>
      <c r="AX268" s="39"/>
      <c r="AY268" s="39"/>
      <c r="AZ268" s="39"/>
      <c r="BA268" s="39"/>
      <c r="BB268" s="39"/>
      <c r="BC268" s="39"/>
      <c r="BD268" s="39"/>
      <c r="BE268" s="39"/>
      <c r="BF268" s="39"/>
      <c r="BG268" s="39"/>
      <c r="BH268" s="39"/>
      <c r="BI268" s="67"/>
      <c r="BJ268" s="67"/>
      <c r="BK268" s="67"/>
      <c r="BL268" s="67"/>
      <c r="BM268" s="67"/>
      <c r="BN268" s="67"/>
      <c r="BO268" s="67"/>
      <c r="BP268" s="67"/>
      <c r="BQ268" s="67"/>
      <c r="BR268" s="67"/>
      <c r="BS268" s="67"/>
      <c r="BT268" s="67"/>
      <c r="BU268" s="67"/>
      <c r="BV268" s="67"/>
      <c r="BW268" s="67"/>
      <c r="BX268" s="67"/>
      <c r="BY268" s="67"/>
      <c r="BZ268" s="67"/>
      <c r="CA268" s="67"/>
      <c r="CB268" s="67"/>
    </row>
    <row r="269" spans="1:80">
      <c r="A269" s="67"/>
      <c r="B269" s="67"/>
      <c r="C269" s="67"/>
      <c r="D269" s="67"/>
      <c r="E269" s="67"/>
      <c r="F269" s="67"/>
      <c r="G269" s="67"/>
      <c r="H269" s="67"/>
      <c r="I269" s="67"/>
      <c r="J269" s="67"/>
      <c r="K269" s="67"/>
      <c r="L269" s="67"/>
      <c r="M269" s="67"/>
      <c r="N269" s="67"/>
      <c r="O269" s="67"/>
      <c r="P269" s="67"/>
      <c r="Q269" s="67"/>
      <c r="R269" s="67"/>
      <c r="S269" s="67"/>
      <c r="T269" s="67"/>
      <c r="U269" s="67"/>
      <c r="V269" s="67"/>
      <c r="W269" s="67"/>
      <c r="X269" s="67"/>
      <c r="Y269" s="67"/>
      <c r="Z269" s="67"/>
      <c r="AA269" s="67"/>
      <c r="AB269" s="67"/>
      <c r="AC269" s="67"/>
      <c r="AD269" s="67"/>
      <c r="AE269" s="67"/>
      <c r="AF269" s="67"/>
      <c r="AG269" s="39"/>
      <c r="AH269" s="39"/>
      <c r="AI269" s="39"/>
      <c r="AJ269" s="67"/>
      <c r="AK269" s="67"/>
      <c r="AL269" s="67"/>
      <c r="AM269" s="67"/>
      <c r="AN269" s="67"/>
      <c r="AO269" s="39"/>
      <c r="AP269" s="39"/>
      <c r="AQ269" s="39"/>
      <c r="AR269" s="39"/>
      <c r="AS269" s="39"/>
      <c r="AT269" s="39"/>
      <c r="AU269" s="39"/>
      <c r="AV269" s="39"/>
      <c r="AW269" s="39"/>
      <c r="AX269" s="39"/>
      <c r="AY269" s="39"/>
      <c r="AZ269" s="39"/>
      <c r="BA269" s="39"/>
      <c r="BB269" s="39"/>
      <c r="BC269" s="39"/>
      <c r="BD269" s="39"/>
      <c r="BE269" s="39"/>
      <c r="BF269" s="39"/>
      <c r="BG269" s="39"/>
      <c r="BH269" s="39"/>
      <c r="BI269" s="67"/>
      <c r="BJ269" s="67"/>
      <c r="BK269" s="67"/>
      <c r="BL269" s="67"/>
      <c r="BM269" s="67"/>
      <c r="BN269" s="67"/>
      <c r="BO269" s="67"/>
      <c r="BP269" s="67"/>
      <c r="BQ269" s="67"/>
      <c r="BR269" s="67"/>
      <c r="BS269" s="67"/>
      <c r="BT269" s="67"/>
      <c r="BU269" s="67"/>
      <c r="BV269" s="67"/>
      <c r="BW269" s="67"/>
      <c r="BX269" s="67"/>
      <c r="BY269" s="67"/>
      <c r="BZ269" s="67"/>
      <c r="CA269" s="67"/>
      <c r="CB269" s="67"/>
    </row>
    <row r="270" spans="1:80">
      <c r="A270" s="67"/>
      <c r="B270" s="67"/>
      <c r="C270" s="67"/>
      <c r="D270" s="67"/>
      <c r="E270" s="67"/>
      <c r="F270" s="67"/>
      <c r="G270" s="67"/>
      <c r="H270" s="67"/>
      <c r="I270" s="67"/>
      <c r="J270" s="67"/>
      <c r="K270" s="67"/>
      <c r="L270" s="67"/>
      <c r="M270" s="67"/>
      <c r="N270" s="67"/>
      <c r="O270" s="67"/>
      <c r="P270" s="67"/>
      <c r="Q270" s="67"/>
      <c r="R270" s="67"/>
      <c r="S270" s="67"/>
      <c r="T270" s="67"/>
      <c r="U270" s="67"/>
      <c r="V270" s="67"/>
      <c r="W270" s="67"/>
      <c r="X270" s="67"/>
      <c r="Y270" s="67"/>
      <c r="Z270" s="67"/>
      <c r="AA270" s="67"/>
      <c r="AB270" s="67"/>
      <c r="AC270" s="67"/>
      <c r="AD270" s="67"/>
      <c r="AE270" s="67"/>
      <c r="AF270" s="67"/>
      <c r="AG270" s="39"/>
      <c r="AH270" s="39"/>
      <c r="AI270" s="39"/>
      <c r="AJ270" s="67"/>
      <c r="AK270" s="67"/>
      <c r="AL270" s="67"/>
      <c r="AM270" s="67"/>
      <c r="AN270" s="67"/>
      <c r="AO270" s="39"/>
      <c r="AP270" s="39"/>
      <c r="AQ270" s="39"/>
      <c r="AR270" s="39"/>
      <c r="AS270" s="39"/>
      <c r="AT270" s="39"/>
      <c r="AU270" s="39"/>
      <c r="AV270" s="39"/>
      <c r="AW270" s="39"/>
      <c r="AX270" s="39"/>
      <c r="AY270" s="39"/>
      <c r="AZ270" s="39"/>
      <c r="BA270" s="39"/>
      <c r="BB270" s="39"/>
      <c r="BC270" s="39"/>
      <c r="BD270" s="39"/>
      <c r="BE270" s="39"/>
      <c r="BF270" s="39"/>
      <c r="BG270" s="39"/>
      <c r="BH270" s="39"/>
      <c r="BI270" s="67"/>
      <c r="BJ270" s="67"/>
      <c r="BK270" s="67"/>
      <c r="BL270" s="67"/>
      <c r="BM270" s="67"/>
      <c r="BN270" s="67"/>
      <c r="BO270" s="67"/>
      <c r="BP270" s="67"/>
      <c r="BQ270" s="67"/>
      <c r="BR270" s="67"/>
      <c r="BS270" s="67"/>
      <c r="BT270" s="67"/>
      <c r="BU270" s="67"/>
      <c r="BV270" s="67"/>
      <c r="BW270" s="67"/>
      <c r="BX270" s="67"/>
      <c r="BY270" s="67"/>
      <c r="BZ270" s="67"/>
      <c r="CA270" s="67"/>
      <c r="CB270" s="67"/>
    </row>
    <row r="271" spans="1:80">
      <c r="A271" s="67"/>
      <c r="B271" s="67"/>
      <c r="C271" s="67"/>
      <c r="D271" s="67"/>
      <c r="E271" s="67"/>
      <c r="F271" s="67"/>
      <c r="G271" s="67"/>
      <c r="H271" s="67"/>
      <c r="I271" s="67"/>
      <c r="J271" s="67"/>
      <c r="K271" s="67"/>
      <c r="L271" s="67"/>
      <c r="M271" s="67"/>
      <c r="N271" s="67"/>
      <c r="O271" s="67"/>
      <c r="P271" s="67"/>
      <c r="Q271" s="67"/>
      <c r="R271" s="67"/>
      <c r="S271" s="67"/>
      <c r="T271" s="67"/>
      <c r="U271" s="67"/>
      <c r="V271" s="67"/>
      <c r="W271" s="67"/>
      <c r="X271" s="67"/>
      <c r="Y271" s="67"/>
      <c r="Z271" s="67"/>
      <c r="AA271" s="67"/>
      <c r="AB271" s="67"/>
      <c r="AC271" s="67"/>
      <c r="AD271" s="67"/>
      <c r="AE271" s="67"/>
      <c r="AF271" s="67"/>
      <c r="AG271" s="39"/>
      <c r="AH271" s="39"/>
      <c r="AI271" s="39"/>
      <c r="AJ271" s="67"/>
      <c r="AK271" s="67"/>
      <c r="AL271" s="67"/>
      <c r="AM271" s="67"/>
      <c r="AN271" s="67"/>
      <c r="AO271" s="39"/>
      <c r="AP271" s="39"/>
      <c r="AQ271" s="39"/>
      <c r="AR271" s="39"/>
      <c r="AS271" s="39"/>
      <c r="AT271" s="39"/>
      <c r="AU271" s="39"/>
      <c r="AV271" s="39"/>
      <c r="AW271" s="39"/>
      <c r="AX271" s="39"/>
      <c r="AY271" s="39"/>
      <c r="AZ271" s="39"/>
      <c r="BA271" s="39"/>
      <c r="BB271" s="39"/>
      <c r="BC271" s="39"/>
      <c r="BD271" s="39"/>
      <c r="BE271" s="39"/>
      <c r="BF271" s="39"/>
      <c r="BG271" s="39"/>
      <c r="BH271" s="39"/>
      <c r="BI271" s="67"/>
      <c r="BJ271" s="67"/>
      <c r="BK271" s="67"/>
      <c r="BL271" s="67"/>
      <c r="BM271" s="67"/>
      <c r="BN271" s="67"/>
      <c r="BO271" s="67"/>
      <c r="BP271" s="67"/>
      <c r="BQ271" s="67"/>
      <c r="BR271" s="67"/>
      <c r="BS271" s="67"/>
      <c r="BT271" s="67"/>
      <c r="BU271" s="67"/>
      <c r="BV271" s="67"/>
      <c r="BW271" s="67"/>
      <c r="BX271" s="67"/>
      <c r="BY271" s="67"/>
      <c r="BZ271" s="67"/>
      <c r="CA271" s="67"/>
      <c r="CB271" s="67"/>
    </row>
    <row r="272" spans="1:80">
      <c r="A272" s="67"/>
      <c r="B272" s="67"/>
      <c r="C272" s="67"/>
      <c r="D272" s="67"/>
      <c r="E272" s="67"/>
      <c r="F272" s="67"/>
      <c r="G272" s="67"/>
      <c r="H272" s="67"/>
      <c r="I272" s="67"/>
      <c r="J272" s="67"/>
      <c r="K272" s="67"/>
      <c r="L272" s="67"/>
      <c r="M272" s="67"/>
      <c r="N272" s="67"/>
      <c r="O272" s="67"/>
      <c r="P272" s="67"/>
      <c r="Q272" s="67"/>
      <c r="R272" s="67"/>
      <c r="S272" s="67"/>
      <c r="T272" s="67"/>
      <c r="U272" s="67"/>
      <c r="V272" s="67"/>
      <c r="W272" s="67"/>
      <c r="X272" s="67"/>
      <c r="Y272" s="67"/>
      <c r="Z272" s="67"/>
      <c r="AA272" s="67"/>
      <c r="AB272" s="67"/>
      <c r="AC272" s="67"/>
      <c r="AD272" s="67"/>
      <c r="AE272" s="67"/>
      <c r="AF272" s="67"/>
      <c r="AG272" s="39"/>
      <c r="AH272" s="39"/>
      <c r="AI272" s="39"/>
      <c r="AJ272" s="67"/>
      <c r="AK272" s="67"/>
      <c r="AL272" s="67"/>
      <c r="AM272" s="67"/>
      <c r="AN272" s="67"/>
      <c r="AO272" s="39"/>
      <c r="AP272" s="39"/>
      <c r="AQ272" s="39"/>
      <c r="AR272" s="39"/>
      <c r="AS272" s="39"/>
      <c r="AT272" s="39"/>
      <c r="AU272" s="39"/>
      <c r="AV272" s="39"/>
      <c r="AW272" s="39"/>
      <c r="AX272" s="39"/>
      <c r="AY272" s="39"/>
      <c r="AZ272" s="39"/>
      <c r="BA272" s="39"/>
      <c r="BB272" s="39"/>
      <c r="BC272" s="39"/>
      <c r="BD272" s="39"/>
      <c r="BE272" s="39"/>
      <c r="BF272" s="39"/>
      <c r="BG272" s="39"/>
      <c r="BH272" s="39"/>
      <c r="BI272" s="67"/>
      <c r="BJ272" s="67"/>
      <c r="BK272" s="67"/>
      <c r="BL272" s="67"/>
      <c r="BM272" s="67"/>
      <c r="BN272" s="67"/>
      <c r="BO272" s="67"/>
      <c r="BP272" s="67"/>
      <c r="BQ272" s="67"/>
      <c r="BR272" s="67"/>
      <c r="BS272" s="67"/>
      <c r="BT272" s="67"/>
      <c r="BU272" s="67"/>
      <c r="BV272" s="67"/>
      <c r="BW272" s="67"/>
      <c r="BX272" s="67"/>
      <c r="BY272" s="67"/>
      <c r="BZ272" s="67"/>
      <c r="CA272" s="67"/>
      <c r="CB272" s="67"/>
    </row>
    <row r="273" spans="1:80">
      <c r="A273" s="67"/>
      <c r="B273" s="67"/>
      <c r="C273" s="67"/>
      <c r="D273" s="67"/>
      <c r="E273" s="67"/>
      <c r="F273" s="67"/>
      <c r="G273" s="67"/>
      <c r="H273" s="67"/>
      <c r="I273" s="67"/>
      <c r="J273" s="67"/>
      <c r="K273" s="67"/>
      <c r="L273" s="67"/>
      <c r="M273" s="67"/>
      <c r="N273" s="67"/>
      <c r="O273" s="67"/>
      <c r="P273" s="67"/>
      <c r="Q273" s="67"/>
      <c r="R273" s="67"/>
      <c r="S273" s="67"/>
      <c r="T273" s="67"/>
      <c r="U273" s="67"/>
      <c r="V273" s="67"/>
      <c r="W273" s="67"/>
      <c r="X273" s="67"/>
      <c r="Y273" s="67"/>
      <c r="Z273" s="67"/>
      <c r="AA273" s="67"/>
      <c r="AB273" s="67"/>
      <c r="AC273" s="67"/>
      <c r="AD273" s="67"/>
      <c r="AE273" s="67"/>
      <c r="AF273" s="67"/>
      <c r="AG273" s="39"/>
      <c r="AH273" s="39"/>
      <c r="AI273" s="39"/>
      <c r="AJ273" s="67"/>
      <c r="AK273" s="67"/>
      <c r="AL273" s="67"/>
      <c r="AM273" s="67"/>
      <c r="AN273" s="67"/>
      <c r="AO273" s="39"/>
      <c r="AP273" s="39"/>
      <c r="AQ273" s="39"/>
      <c r="AR273" s="39"/>
      <c r="AS273" s="39"/>
      <c r="AT273" s="39"/>
      <c r="AU273" s="39"/>
      <c r="AV273" s="39"/>
      <c r="AW273" s="39"/>
      <c r="AX273" s="39"/>
      <c r="AY273" s="39"/>
      <c r="AZ273" s="39"/>
      <c r="BA273" s="39"/>
      <c r="BB273" s="39"/>
      <c r="BC273" s="39"/>
      <c r="BD273" s="39"/>
      <c r="BE273" s="39"/>
      <c r="BF273" s="39"/>
      <c r="BG273" s="39"/>
      <c r="BH273" s="39"/>
      <c r="BI273" s="67"/>
      <c r="BJ273" s="67"/>
      <c r="BK273" s="67"/>
      <c r="BL273" s="67"/>
      <c r="BM273" s="67"/>
      <c r="BN273" s="67"/>
      <c r="BO273" s="67"/>
      <c r="BP273" s="67"/>
      <c r="BQ273" s="67"/>
      <c r="BR273" s="67"/>
      <c r="BS273" s="67"/>
      <c r="BT273" s="67"/>
      <c r="BU273" s="67"/>
      <c r="BV273" s="67"/>
      <c r="BW273" s="67"/>
      <c r="BX273" s="67"/>
      <c r="BY273" s="67"/>
      <c r="BZ273" s="67"/>
      <c r="CA273" s="67"/>
      <c r="CB273" s="67"/>
    </row>
    <row r="274" spans="1:80">
      <c r="A274" s="67"/>
      <c r="B274" s="67"/>
      <c r="C274" s="67"/>
      <c r="D274" s="67"/>
      <c r="E274" s="67"/>
      <c r="F274" s="67"/>
      <c r="G274" s="67"/>
      <c r="H274" s="67"/>
      <c r="I274" s="67"/>
      <c r="J274" s="67"/>
      <c r="K274" s="67"/>
      <c r="L274" s="67"/>
      <c r="M274" s="67"/>
      <c r="N274" s="67"/>
      <c r="O274" s="67"/>
      <c r="P274" s="67"/>
      <c r="Q274" s="67"/>
      <c r="R274" s="67"/>
      <c r="S274" s="67"/>
      <c r="T274" s="67"/>
      <c r="U274" s="67"/>
      <c r="V274" s="67"/>
      <c r="W274" s="67"/>
      <c r="X274" s="67"/>
      <c r="Y274" s="67"/>
      <c r="Z274" s="67"/>
      <c r="AA274" s="67"/>
      <c r="AB274" s="67"/>
      <c r="AC274" s="67"/>
      <c r="AD274" s="67"/>
      <c r="AE274" s="67"/>
      <c r="AF274" s="67"/>
      <c r="AG274" s="39"/>
      <c r="AH274" s="39"/>
      <c r="AI274" s="39"/>
      <c r="AJ274" s="67"/>
      <c r="AK274" s="67"/>
      <c r="AL274" s="67"/>
      <c r="AM274" s="67"/>
      <c r="AN274" s="67"/>
      <c r="AO274" s="39"/>
      <c r="AP274" s="39"/>
      <c r="AQ274" s="39"/>
      <c r="AR274" s="39"/>
      <c r="AS274" s="39"/>
      <c r="AT274" s="39"/>
      <c r="AU274" s="39"/>
      <c r="AV274" s="39"/>
      <c r="AW274" s="39"/>
      <c r="AX274" s="39"/>
      <c r="AY274" s="39"/>
      <c r="AZ274" s="39"/>
      <c r="BA274" s="39"/>
      <c r="BB274" s="39"/>
      <c r="BC274" s="39"/>
      <c r="BD274" s="39"/>
      <c r="BE274" s="39"/>
      <c r="BF274" s="39"/>
      <c r="BG274" s="39"/>
      <c r="BH274" s="39"/>
      <c r="BI274" s="67"/>
      <c r="BJ274" s="67"/>
      <c r="BK274" s="67"/>
      <c r="BL274" s="67"/>
      <c r="BM274" s="67"/>
      <c r="BN274" s="67"/>
      <c r="BO274" s="67"/>
      <c r="BP274" s="67"/>
      <c r="BQ274" s="67"/>
      <c r="BR274" s="67"/>
      <c r="BS274" s="67"/>
      <c r="BT274" s="67"/>
      <c r="BU274" s="67"/>
      <c r="BV274" s="67"/>
      <c r="BW274" s="67"/>
      <c r="BX274" s="67"/>
      <c r="BY274" s="67"/>
      <c r="BZ274" s="67"/>
      <c r="CA274" s="67"/>
      <c r="CB274" s="67"/>
    </row>
    <row r="275" spans="1:80">
      <c r="A275" s="67"/>
      <c r="B275" s="67"/>
      <c r="C275" s="67"/>
      <c r="D275" s="67"/>
      <c r="E275" s="67"/>
      <c r="F275" s="67"/>
      <c r="G275" s="67"/>
      <c r="H275" s="67"/>
      <c r="I275" s="67"/>
      <c r="J275" s="67"/>
      <c r="K275" s="67"/>
      <c r="L275" s="67"/>
      <c r="M275" s="67"/>
      <c r="N275" s="67"/>
      <c r="O275" s="67"/>
      <c r="P275" s="67"/>
      <c r="Q275" s="67"/>
      <c r="R275" s="67"/>
      <c r="S275" s="67"/>
      <c r="T275" s="67"/>
      <c r="U275" s="67"/>
      <c r="V275" s="67"/>
      <c r="W275" s="67"/>
      <c r="X275" s="67"/>
      <c r="Y275" s="67"/>
      <c r="Z275" s="67"/>
      <c r="AA275" s="67"/>
      <c r="AB275" s="67"/>
      <c r="AC275" s="67"/>
      <c r="AD275" s="67"/>
      <c r="AE275" s="67"/>
      <c r="AF275" s="67"/>
      <c r="AG275" s="39"/>
      <c r="AH275" s="39"/>
      <c r="AI275" s="39"/>
      <c r="AJ275" s="67"/>
      <c r="AK275" s="67"/>
      <c r="AL275" s="67"/>
      <c r="AM275" s="67"/>
      <c r="AN275" s="67"/>
      <c r="AO275" s="39"/>
      <c r="AP275" s="39"/>
      <c r="AQ275" s="39"/>
      <c r="AR275" s="39"/>
      <c r="AS275" s="39"/>
      <c r="AT275" s="39"/>
      <c r="AU275" s="39"/>
      <c r="AV275" s="39"/>
      <c r="AW275" s="39"/>
      <c r="AX275" s="39"/>
      <c r="AY275" s="39"/>
      <c r="AZ275" s="39"/>
      <c r="BA275" s="39"/>
      <c r="BB275" s="39"/>
      <c r="BC275" s="39"/>
      <c r="BD275" s="39"/>
      <c r="BE275" s="39"/>
      <c r="BF275" s="39"/>
      <c r="BG275" s="39"/>
      <c r="BH275" s="39"/>
      <c r="BI275" s="67"/>
      <c r="BJ275" s="67"/>
      <c r="BK275" s="67"/>
      <c r="BL275" s="67"/>
      <c r="BM275" s="67"/>
      <c r="BN275" s="67"/>
      <c r="BO275" s="67"/>
      <c r="BP275" s="67"/>
      <c r="BQ275" s="67"/>
      <c r="BR275" s="67"/>
      <c r="BS275" s="67"/>
      <c r="BT275" s="67"/>
      <c r="BU275" s="67"/>
      <c r="BV275" s="67"/>
      <c r="BW275" s="67"/>
      <c r="BX275" s="67"/>
      <c r="BY275" s="67"/>
      <c r="BZ275" s="67"/>
      <c r="CA275" s="67"/>
      <c r="CB275" s="67"/>
    </row>
    <row r="276" spans="1:80">
      <c r="A276" s="67"/>
      <c r="B276" s="67"/>
      <c r="C276" s="67"/>
      <c r="D276" s="67"/>
      <c r="E276" s="67"/>
      <c r="F276" s="67"/>
      <c r="G276" s="67"/>
      <c r="H276" s="67"/>
      <c r="I276" s="67"/>
      <c r="J276" s="67"/>
      <c r="K276" s="67"/>
      <c r="L276" s="67"/>
      <c r="M276" s="67"/>
      <c r="N276" s="67"/>
      <c r="O276" s="67"/>
      <c r="P276" s="67"/>
      <c r="Q276" s="67"/>
      <c r="R276" s="67"/>
      <c r="S276" s="67"/>
      <c r="T276" s="67"/>
      <c r="U276" s="67"/>
      <c r="V276" s="67"/>
      <c r="W276" s="67"/>
      <c r="X276" s="67"/>
      <c r="Y276" s="67"/>
      <c r="Z276" s="67"/>
      <c r="AA276" s="67"/>
      <c r="AB276" s="67"/>
      <c r="AC276" s="67"/>
      <c r="AD276" s="67"/>
      <c r="AE276" s="67"/>
      <c r="AF276" s="67"/>
      <c r="AG276" s="39"/>
      <c r="AH276" s="39"/>
      <c r="AI276" s="39"/>
      <c r="AJ276" s="67"/>
      <c r="AK276" s="67"/>
      <c r="AL276" s="67"/>
      <c r="AM276" s="67"/>
      <c r="AN276" s="67"/>
      <c r="AO276" s="39"/>
      <c r="AP276" s="39"/>
      <c r="AQ276" s="39"/>
      <c r="AR276" s="39"/>
      <c r="AS276" s="39"/>
      <c r="AT276" s="39"/>
      <c r="AU276" s="39"/>
      <c r="AV276" s="39"/>
      <c r="AW276" s="39"/>
      <c r="AX276" s="39"/>
      <c r="AY276" s="39"/>
      <c r="AZ276" s="39"/>
      <c r="BA276" s="39"/>
      <c r="BB276" s="39"/>
      <c r="BC276" s="39"/>
      <c r="BD276" s="39"/>
      <c r="BE276" s="39"/>
      <c r="BF276" s="39"/>
      <c r="BG276" s="39"/>
      <c r="BH276" s="39"/>
      <c r="BI276" s="67"/>
      <c r="BJ276" s="67"/>
      <c r="BK276" s="67"/>
      <c r="BL276" s="67"/>
      <c r="BM276" s="67"/>
      <c r="BN276" s="67"/>
      <c r="BO276" s="67"/>
      <c r="BP276" s="67"/>
      <c r="BQ276" s="67"/>
      <c r="BR276" s="67"/>
      <c r="BS276" s="67"/>
      <c r="BT276" s="67"/>
      <c r="BU276" s="67"/>
      <c r="BV276" s="67"/>
      <c r="BW276" s="67"/>
      <c r="BX276" s="67"/>
      <c r="BY276" s="67"/>
      <c r="BZ276" s="67"/>
      <c r="CA276" s="67"/>
      <c r="CB276" s="67"/>
    </row>
    <row r="277" spans="1:80">
      <c r="A277" s="67"/>
      <c r="B277" s="67"/>
      <c r="C277" s="67"/>
      <c r="D277" s="67"/>
      <c r="E277" s="67"/>
      <c r="F277" s="67"/>
      <c r="G277" s="67"/>
      <c r="H277" s="67"/>
      <c r="I277" s="67"/>
      <c r="J277" s="67"/>
      <c r="K277" s="67"/>
      <c r="L277" s="67"/>
      <c r="M277" s="67"/>
      <c r="N277" s="67"/>
      <c r="O277" s="67"/>
      <c r="P277" s="67"/>
      <c r="Q277" s="67"/>
      <c r="R277" s="67"/>
      <c r="S277" s="67"/>
      <c r="T277" s="67"/>
      <c r="U277" s="67"/>
      <c r="V277" s="67"/>
      <c r="W277" s="67"/>
      <c r="X277" s="67"/>
      <c r="Y277" s="67"/>
      <c r="Z277" s="67"/>
      <c r="AA277" s="67"/>
      <c r="AB277" s="67"/>
      <c r="AC277" s="67"/>
      <c r="AD277" s="67"/>
      <c r="AE277" s="67"/>
      <c r="AF277" s="67"/>
      <c r="AG277" s="39"/>
      <c r="AH277" s="39"/>
      <c r="AI277" s="39"/>
      <c r="AJ277" s="67"/>
      <c r="AK277" s="67"/>
      <c r="AL277" s="67"/>
      <c r="AM277" s="67"/>
      <c r="AN277" s="67"/>
      <c r="AO277" s="39"/>
      <c r="AP277" s="39"/>
      <c r="AQ277" s="39"/>
      <c r="AR277" s="39"/>
      <c r="AS277" s="39"/>
      <c r="AT277" s="39"/>
      <c r="AU277" s="39"/>
      <c r="AV277" s="39"/>
      <c r="AW277" s="39"/>
      <c r="AX277" s="39"/>
      <c r="AY277" s="39"/>
      <c r="AZ277" s="39"/>
      <c r="BA277" s="39"/>
      <c r="BB277" s="39"/>
      <c r="BC277" s="39"/>
      <c r="BD277" s="39"/>
      <c r="BE277" s="39"/>
      <c r="BF277" s="39"/>
      <c r="BG277" s="39"/>
      <c r="BH277" s="39"/>
      <c r="BI277" s="67"/>
      <c r="BJ277" s="67"/>
      <c r="BK277" s="67"/>
      <c r="BL277" s="67"/>
      <c r="BM277" s="67"/>
      <c r="BN277" s="67"/>
      <c r="BO277" s="67"/>
      <c r="BP277" s="67"/>
      <c r="BQ277" s="67"/>
      <c r="BR277" s="67"/>
      <c r="BS277" s="67"/>
      <c r="BT277" s="67"/>
      <c r="BU277" s="67"/>
      <c r="BV277" s="67"/>
      <c r="BW277" s="67"/>
      <c r="BX277" s="67"/>
      <c r="BY277" s="67"/>
      <c r="BZ277" s="67"/>
      <c r="CA277" s="67"/>
      <c r="CB277" s="67"/>
    </row>
    <row r="278" spans="1:80">
      <c r="A278" s="67"/>
      <c r="B278" s="67"/>
      <c r="C278" s="67"/>
      <c r="D278" s="67"/>
      <c r="E278" s="67"/>
      <c r="F278" s="67"/>
      <c r="G278" s="67"/>
      <c r="H278" s="67"/>
      <c r="I278" s="67"/>
      <c r="J278" s="67"/>
      <c r="K278" s="67"/>
      <c r="L278" s="67"/>
      <c r="M278" s="67"/>
      <c r="N278" s="67"/>
      <c r="O278" s="67"/>
      <c r="P278" s="67"/>
      <c r="Q278" s="67"/>
      <c r="R278" s="67"/>
      <c r="S278" s="67"/>
      <c r="T278" s="67"/>
      <c r="U278" s="67"/>
      <c r="V278" s="67"/>
      <c r="W278" s="67"/>
      <c r="X278" s="67"/>
      <c r="Y278" s="67"/>
      <c r="Z278" s="67"/>
      <c r="AA278" s="67"/>
      <c r="AB278" s="67"/>
      <c r="AC278" s="67"/>
      <c r="AD278" s="67"/>
      <c r="AE278" s="67"/>
      <c r="AF278" s="67"/>
      <c r="AG278" s="39"/>
      <c r="AH278" s="39"/>
      <c r="AI278" s="39"/>
      <c r="AJ278" s="67"/>
      <c r="AK278" s="67"/>
      <c r="AL278" s="67"/>
      <c r="AM278" s="67"/>
      <c r="AN278" s="67"/>
      <c r="AO278" s="39"/>
      <c r="AP278" s="39"/>
      <c r="AQ278" s="39"/>
      <c r="AR278" s="39"/>
      <c r="AS278" s="39"/>
      <c r="AT278" s="39"/>
      <c r="AU278" s="39"/>
      <c r="AV278" s="39"/>
      <c r="AW278" s="39"/>
      <c r="AX278" s="39"/>
      <c r="AY278" s="39"/>
      <c r="AZ278" s="39"/>
      <c r="BA278" s="39"/>
      <c r="BB278" s="39"/>
      <c r="BC278" s="39"/>
      <c r="BD278" s="39"/>
      <c r="BE278" s="39"/>
      <c r="BF278" s="39"/>
      <c r="BG278" s="39"/>
      <c r="BH278" s="39"/>
      <c r="BI278" s="67"/>
      <c r="BJ278" s="67"/>
      <c r="BK278" s="67"/>
      <c r="BL278" s="67"/>
      <c r="BM278" s="67"/>
      <c r="BN278" s="67"/>
      <c r="BO278" s="67"/>
      <c r="BP278" s="67"/>
      <c r="BQ278" s="67"/>
      <c r="BR278" s="67"/>
      <c r="BS278" s="67"/>
      <c r="BT278" s="67"/>
      <c r="BU278" s="67"/>
      <c r="BV278" s="67"/>
      <c r="BW278" s="67"/>
      <c r="BX278" s="67"/>
      <c r="BY278" s="67"/>
      <c r="BZ278" s="67"/>
      <c r="CA278" s="67"/>
      <c r="CB278" s="67"/>
    </row>
    <row r="279" spans="1:80">
      <c r="A279" s="67"/>
      <c r="B279" s="67"/>
      <c r="C279" s="67"/>
      <c r="D279" s="67"/>
      <c r="E279" s="67"/>
      <c r="F279" s="67"/>
      <c r="G279" s="67"/>
      <c r="H279" s="67"/>
      <c r="I279" s="67"/>
      <c r="J279" s="67"/>
      <c r="K279" s="67"/>
      <c r="L279" s="67"/>
      <c r="M279" s="67"/>
      <c r="N279" s="67"/>
      <c r="O279" s="67"/>
      <c r="P279" s="67"/>
      <c r="Q279" s="67"/>
      <c r="R279" s="67"/>
      <c r="S279" s="67"/>
      <c r="T279" s="67"/>
      <c r="U279" s="67"/>
      <c r="V279" s="67"/>
      <c r="W279" s="67"/>
      <c r="X279" s="67"/>
      <c r="Y279" s="67"/>
      <c r="Z279" s="67"/>
      <c r="AA279" s="67"/>
      <c r="AB279" s="67"/>
      <c r="AC279" s="67"/>
      <c r="AD279" s="67"/>
      <c r="AE279" s="67"/>
      <c r="AF279" s="67"/>
      <c r="AG279" s="39"/>
      <c r="AH279" s="39"/>
      <c r="AI279" s="39"/>
      <c r="AJ279" s="67"/>
      <c r="AK279" s="67"/>
      <c r="AL279" s="67"/>
      <c r="AM279" s="67"/>
      <c r="AN279" s="67"/>
      <c r="AO279" s="39"/>
      <c r="AP279" s="39"/>
      <c r="AQ279" s="39"/>
      <c r="AR279" s="39"/>
      <c r="AS279" s="39"/>
      <c r="AT279" s="39"/>
      <c r="AU279" s="39"/>
      <c r="AV279" s="39"/>
      <c r="AW279" s="39"/>
      <c r="AX279" s="39"/>
      <c r="AY279" s="39"/>
      <c r="AZ279" s="39"/>
      <c r="BA279" s="39"/>
      <c r="BB279" s="39"/>
      <c r="BC279" s="39"/>
      <c r="BD279" s="39"/>
      <c r="BE279" s="39"/>
      <c r="BF279" s="39"/>
      <c r="BG279" s="39"/>
      <c r="BH279" s="39"/>
      <c r="BI279" s="67"/>
      <c r="BJ279" s="67"/>
      <c r="BK279" s="67"/>
      <c r="BL279" s="67"/>
      <c r="BM279" s="67"/>
      <c r="BN279" s="67"/>
      <c r="BO279" s="67"/>
      <c r="BP279" s="67"/>
      <c r="BQ279" s="67"/>
      <c r="BR279" s="67"/>
      <c r="BS279" s="67"/>
      <c r="BT279" s="67"/>
      <c r="BU279" s="67"/>
      <c r="BV279" s="67"/>
      <c r="BW279" s="67"/>
      <c r="BX279" s="67"/>
      <c r="BY279" s="67"/>
      <c r="BZ279" s="67"/>
      <c r="CA279" s="67"/>
      <c r="CB279" s="67"/>
    </row>
    <row r="280" spans="1:80">
      <c r="A280" s="67"/>
      <c r="B280" s="67"/>
      <c r="C280" s="67"/>
      <c r="D280" s="67"/>
      <c r="E280" s="67"/>
      <c r="F280" s="67"/>
      <c r="G280" s="67"/>
      <c r="H280" s="67"/>
      <c r="I280" s="67"/>
      <c r="J280" s="67"/>
      <c r="K280" s="67"/>
      <c r="L280" s="67"/>
      <c r="M280" s="67"/>
      <c r="N280" s="67"/>
      <c r="O280" s="67"/>
      <c r="P280" s="67"/>
      <c r="Q280" s="67"/>
      <c r="R280" s="67"/>
      <c r="S280" s="67"/>
      <c r="T280" s="67"/>
      <c r="U280" s="67"/>
      <c r="V280" s="67"/>
      <c r="W280" s="67"/>
      <c r="X280" s="67"/>
      <c r="Y280" s="67"/>
      <c r="Z280" s="67"/>
      <c r="AA280" s="67"/>
      <c r="AB280" s="67"/>
      <c r="AC280" s="67"/>
      <c r="AD280" s="67"/>
      <c r="AE280" s="67"/>
      <c r="AF280" s="67"/>
      <c r="AG280" s="39"/>
      <c r="AH280" s="39"/>
      <c r="AI280" s="39"/>
      <c r="AJ280" s="67"/>
      <c r="AK280" s="67"/>
      <c r="AL280" s="67"/>
      <c r="AM280" s="67"/>
      <c r="AN280" s="67"/>
      <c r="AO280" s="39"/>
      <c r="AP280" s="39"/>
      <c r="AQ280" s="39"/>
      <c r="AR280" s="39"/>
      <c r="AS280" s="39"/>
      <c r="AT280" s="39"/>
      <c r="AU280" s="39"/>
      <c r="AV280" s="39"/>
      <c r="AW280" s="39"/>
      <c r="AX280" s="39"/>
      <c r="AY280" s="39"/>
      <c r="AZ280" s="39"/>
      <c r="BA280" s="39"/>
      <c r="BB280" s="39"/>
      <c r="BC280" s="39"/>
      <c r="BD280" s="39"/>
      <c r="BE280" s="39"/>
      <c r="BF280" s="39"/>
      <c r="BG280" s="39"/>
      <c r="BH280" s="39"/>
      <c r="BI280" s="67"/>
      <c r="BJ280" s="67"/>
      <c r="BK280" s="67"/>
      <c r="BL280" s="67"/>
      <c r="BM280" s="67"/>
      <c r="BN280" s="67"/>
      <c r="BO280" s="67"/>
      <c r="BP280" s="67"/>
      <c r="BQ280" s="67"/>
      <c r="BR280" s="67"/>
      <c r="BS280" s="67"/>
      <c r="BT280" s="67"/>
      <c r="BU280" s="67"/>
      <c r="BV280" s="67"/>
      <c r="BW280" s="67"/>
      <c r="BX280" s="67"/>
      <c r="BY280" s="67"/>
      <c r="BZ280" s="67"/>
      <c r="CA280" s="67"/>
      <c r="CB280" s="67"/>
    </row>
    <row r="281" spans="1:80">
      <c r="A281" s="67"/>
      <c r="B281" s="67"/>
      <c r="C281" s="67"/>
      <c r="D281" s="67"/>
      <c r="E281" s="67"/>
      <c r="F281" s="67"/>
      <c r="G281" s="67"/>
      <c r="H281" s="67"/>
      <c r="I281" s="67"/>
      <c r="J281" s="67"/>
      <c r="K281" s="67"/>
      <c r="L281" s="67"/>
      <c r="M281" s="67"/>
      <c r="N281" s="67"/>
      <c r="O281" s="67"/>
      <c r="P281" s="67"/>
      <c r="Q281" s="67"/>
      <c r="R281" s="67"/>
      <c r="S281" s="67"/>
      <c r="T281" s="67"/>
      <c r="U281" s="67"/>
      <c r="V281" s="67"/>
      <c r="W281" s="67"/>
      <c r="X281" s="67"/>
      <c r="Y281" s="67"/>
      <c r="Z281" s="67"/>
      <c r="AA281" s="67"/>
      <c r="AB281" s="67"/>
      <c r="AC281" s="67"/>
      <c r="AD281" s="67"/>
      <c r="AE281" s="67"/>
      <c r="AF281" s="67"/>
      <c r="AG281" s="39"/>
      <c r="AH281" s="39"/>
      <c r="AI281" s="39"/>
      <c r="AJ281" s="67"/>
      <c r="AK281" s="67"/>
      <c r="AL281" s="67"/>
      <c r="AM281" s="67"/>
      <c r="AN281" s="67"/>
      <c r="AO281" s="39"/>
      <c r="AP281" s="39"/>
      <c r="AQ281" s="39"/>
      <c r="AR281" s="39"/>
      <c r="AS281" s="39"/>
      <c r="AT281" s="39"/>
      <c r="AU281" s="39"/>
      <c r="AV281" s="39"/>
      <c r="AW281" s="39"/>
      <c r="AX281" s="39"/>
      <c r="AY281" s="39"/>
      <c r="AZ281" s="39"/>
      <c r="BA281" s="39"/>
      <c r="BB281" s="39"/>
      <c r="BC281" s="39"/>
      <c r="BD281" s="39"/>
      <c r="BE281" s="39"/>
      <c r="BF281" s="39"/>
      <c r="BG281" s="39"/>
      <c r="BH281" s="39"/>
      <c r="BI281" s="67"/>
      <c r="BJ281" s="67"/>
      <c r="BK281" s="67"/>
      <c r="BL281" s="67"/>
      <c r="BM281" s="67"/>
      <c r="BN281" s="67"/>
      <c r="BO281" s="67"/>
      <c r="BP281" s="67"/>
      <c r="BQ281" s="67"/>
      <c r="BR281" s="67"/>
      <c r="BS281" s="67"/>
      <c r="BT281" s="67"/>
      <c r="BU281" s="67"/>
      <c r="BV281" s="67"/>
      <c r="BW281" s="67"/>
      <c r="BX281" s="67"/>
      <c r="BY281" s="67"/>
      <c r="BZ281" s="67"/>
      <c r="CA281" s="67"/>
      <c r="CB281" s="67"/>
    </row>
    <row r="282" spans="1:80">
      <c r="A282" s="67"/>
      <c r="B282" s="67"/>
      <c r="C282" s="67"/>
      <c r="D282" s="67"/>
      <c r="E282" s="67"/>
      <c r="F282" s="67"/>
      <c r="G282" s="67"/>
      <c r="H282" s="67"/>
      <c r="I282" s="67"/>
      <c r="J282" s="67"/>
      <c r="K282" s="67"/>
      <c r="L282" s="67"/>
      <c r="M282" s="67"/>
      <c r="N282" s="67"/>
      <c r="O282" s="67"/>
      <c r="P282" s="67"/>
      <c r="Q282" s="67"/>
      <c r="R282" s="67"/>
      <c r="S282" s="67"/>
      <c r="T282" s="67"/>
      <c r="U282" s="67"/>
      <c r="V282" s="67"/>
      <c r="W282" s="67"/>
      <c r="X282" s="67"/>
      <c r="Y282" s="67"/>
      <c r="Z282" s="67"/>
      <c r="AA282" s="67"/>
      <c r="AB282" s="67"/>
      <c r="AC282" s="67"/>
      <c r="AD282" s="67"/>
      <c r="AE282" s="67"/>
      <c r="AF282" s="67"/>
      <c r="AG282" s="39"/>
      <c r="AH282" s="39"/>
      <c r="AI282" s="39"/>
      <c r="AJ282" s="67"/>
      <c r="AK282" s="67"/>
      <c r="AL282" s="67"/>
      <c r="AM282" s="67"/>
      <c r="AN282" s="67"/>
      <c r="AO282" s="39"/>
      <c r="AP282" s="39"/>
      <c r="AQ282" s="39"/>
      <c r="AR282" s="39"/>
      <c r="AS282" s="39"/>
      <c r="AT282" s="39"/>
      <c r="AU282" s="39"/>
      <c r="AV282" s="39"/>
      <c r="AW282" s="39"/>
      <c r="AX282" s="39"/>
      <c r="AY282" s="39"/>
      <c r="AZ282" s="39"/>
      <c r="BA282" s="39"/>
      <c r="BB282" s="39"/>
      <c r="BC282" s="39"/>
      <c r="BD282" s="39"/>
      <c r="BE282" s="39"/>
      <c r="BF282" s="39"/>
      <c r="BG282" s="39"/>
      <c r="BH282" s="39"/>
      <c r="BI282" s="67"/>
      <c r="BJ282" s="67"/>
      <c r="BK282" s="67"/>
      <c r="BL282" s="67"/>
      <c r="BM282" s="67"/>
      <c r="BN282" s="67"/>
      <c r="BO282" s="67"/>
      <c r="BP282" s="67"/>
      <c r="BQ282" s="67"/>
      <c r="BR282" s="67"/>
      <c r="BS282" s="67"/>
      <c r="BT282" s="67"/>
      <c r="BU282" s="67"/>
      <c r="BV282" s="67"/>
      <c r="BW282" s="67"/>
      <c r="BX282" s="67"/>
      <c r="BY282" s="67"/>
      <c r="BZ282" s="67"/>
      <c r="CA282" s="67"/>
      <c r="CB282" s="67"/>
    </row>
    <row r="283" spans="1:80">
      <c r="A283" s="67"/>
      <c r="B283" s="67"/>
      <c r="C283" s="67"/>
      <c r="D283" s="67"/>
      <c r="E283" s="67"/>
      <c r="F283" s="67"/>
      <c r="G283" s="67"/>
      <c r="H283" s="67"/>
      <c r="I283" s="67"/>
      <c r="J283" s="67"/>
      <c r="K283" s="67"/>
      <c r="L283" s="67"/>
      <c r="M283" s="67"/>
      <c r="N283" s="67"/>
      <c r="O283" s="67"/>
      <c r="P283" s="67"/>
      <c r="Q283" s="67"/>
      <c r="R283" s="67"/>
      <c r="S283" s="67"/>
      <c r="T283" s="67"/>
      <c r="U283" s="67"/>
      <c r="V283" s="67"/>
      <c r="W283" s="67"/>
      <c r="X283" s="67"/>
      <c r="Y283" s="67"/>
      <c r="Z283" s="67"/>
      <c r="AA283" s="67"/>
      <c r="AB283" s="67"/>
      <c r="AC283" s="67"/>
      <c r="AD283" s="67"/>
      <c r="AE283" s="67"/>
      <c r="AF283" s="67"/>
      <c r="AG283" s="39"/>
      <c r="AH283" s="39"/>
      <c r="AI283" s="39"/>
      <c r="AJ283" s="67"/>
      <c r="AK283" s="67"/>
      <c r="AL283" s="67"/>
      <c r="AM283" s="67"/>
      <c r="AN283" s="67"/>
      <c r="AO283" s="39"/>
      <c r="AP283" s="39"/>
      <c r="AQ283" s="39"/>
      <c r="AR283" s="39"/>
      <c r="AS283" s="39"/>
      <c r="AT283" s="39"/>
      <c r="AU283" s="39"/>
      <c r="AV283" s="39"/>
      <c r="AW283" s="39"/>
      <c r="AX283" s="39"/>
      <c r="AY283" s="39"/>
      <c r="AZ283" s="39"/>
      <c r="BA283" s="39"/>
      <c r="BB283" s="39"/>
      <c r="BC283" s="39"/>
      <c r="BD283" s="39"/>
      <c r="BE283" s="39"/>
      <c r="BF283" s="39"/>
      <c r="BG283" s="39"/>
      <c r="BH283" s="39"/>
      <c r="BI283" s="67"/>
      <c r="BJ283" s="67"/>
      <c r="BK283" s="67"/>
      <c r="BL283" s="67"/>
      <c r="BM283" s="67"/>
      <c r="BN283" s="67"/>
      <c r="BO283" s="67"/>
      <c r="BP283" s="67"/>
      <c r="BQ283" s="67"/>
      <c r="BR283" s="67"/>
      <c r="BS283" s="67"/>
      <c r="BT283" s="67"/>
      <c r="BU283" s="67"/>
      <c r="BV283" s="67"/>
      <c r="BW283" s="67"/>
      <c r="BX283" s="67"/>
      <c r="BY283" s="67"/>
      <c r="BZ283" s="67"/>
      <c r="CA283" s="67"/>
      <c r="CB283" s="67"/>
    </row>
    <row r="284" spans="1:80">
      <c r="A284" s="67"/>
      <c r="B284" s="67"/>
      <c r="C284" s="67"/>
      <c r="D284" s="67"/>
      <c r="E284" s="67"/>
      <c r="F284" s="67"/>
      <c r="G284" s="67"/>
      <c r="H284" s="67"/>
      <c r="I284" s="67"/>
      <c r="J284" s="67"/>
      <c r="K284" s="67"/>
      <c r="L284" s="67"/>
      <c r="M284" s="67"/>
      <c r="N284" s="67"/>
      <c r="O284" s="67"/>
      <c r="P284" s="67"/>
      <c r="Q284" s="67"/>
      <c r="R284" s="67"/>
      <c r="S284" s="67"/>
      <c r="T284" s="67"/>
      <c r="U284" s="67"/>
      <c r="V284" s="67"/>
      <c r="W284" s="67"/>
      <c r="X284" s="67"/>
      <c r="Y284" s="67"/>
      <c r="Z284" s="67"/>
      <c r="AA284" s="67"/>
      <c r="AB284" s="67"/>
      <c r="AC284" s="67"/>
      <c r="AD284" s="67"/>
      <c r="AE284" s="67"/>
      <c r="AF284" s="67"/>
      <c r="AG284" s="39"/>
      <c r="AH284" s="39"/>
      <c r="AI284" s="39"/>
      <c r="AJ284" s="67"/>
      <c r="AK284" s="67"/>
      <c r="AL284" s="67"/>
      <c r="AM284" s="67"/>
      <c r="AN284" s="67"/>
      <c r="AO284" s="39"/>
      <c r="AP284" s="39"/>
      <c r="AQ284" s="39"/>
      <c r="AR284" s="39"/>
      <c r="AS284" s="39"/>
      <c r="AT284" s="39"/>
      <c r="AU284" s="39"/>
      <c r="AV284" s="39"/>
      <c r="AW284" s="39"/>
      <c r="AX284" s="39"/>
      <c r="AY284" s="39"/>
      <c r="AZ284" s="39"/>
      <c r="BA284" s="39"/>
      <c r="BB284" s="39"/>
      <c r="BC284" s="39"/>
      <c r="BD284" s="39"/>
      <c r="BE284" s="39"/>
      <c r="BF284" s="39"/>
      <c r="BG284" s="39"/>
      <c r="BH284" s="39"/>
      <c r="BI284" s="67"/>
      <c r="BJ284" s="67"/>
      <c r="BK284" s="67"/>
      <c r="BL284" s="67"/>
      <c r="BM284" s="67"/>
      <c r="BN284" s="67"/>
      <c r="BO284" s="67"/>
      <c r="BP284" s="67"/>
      <c r="BQ284" s="67"/>
      <c r="BR284" s="67"/>
      <c r="BS284" s="67"/>
      <c r="BT284" s="67"/>
      <c r="BU284" s="67"/>
      <c r="BV284" s="67"/>
      <c r="BW284" s="67"/>
      <c r="BX284" s="67"/>
      <c r="BY284" s="67"/>
      <c r="BZ284" s="67"/>
      <c r="CA284" s="67"/>
      <c r="CB284" s="67"/>
    </row>
    <row r="285" spans="1:80">
      <c r="A285" s="67"/>
      <c r="B285" s="67"/>
      <c r="C285" s="67"/>
      <c r="D285" s="67"/>
      <c r="E285" s="67"/>
      <c r="F285" s="67"/>
      <c r="G285" s="67"/>
      <c r="H285" s="67"/>
      <c r="I285" s="67"/>
      <c r="J285" s="67"/>
      <c r="K285" s="67"/>
      <c r="L285" s="67"/>
      <c r="M285" s="67"/>
      <c r="N285" s="67"/>
      <c r="O285" s="67"/>
      <c r="P285" s="67"/>
      <c r="Q285" s="67"/>
      <c r="R285" s="67"/>
      <c r="S285" s="67"/>
      <c r="T285" s="67"/>
      <c r="U285" s="67"/>
      <c r="V285" s="67"/>
      <c r="W285" s="67"/>
      <c r="X285" s="67"/>
      <c r="Y285" s="67"/>
      <c r="Z285" s="67"/>
      <c r="AA285" s="67"/>
      <c r="AB285" s="67"/>
      <c r="AC285" s="67"/>
      <c r="AD285" s="67"/>
      <c r="AE285" s="67"/>
      <c r="AF285" s="67"/>
      <c r="AG285" s="39"/>
      <c r="AH285" s="39"/>
      <c r="AI285" s="39"/>
      <c r="AJ285" s="67"/>
      <c r="AK285" s="67"/>
      <c r="AL285" s="67"/>
      <c r="AM285" s="67"/>
      <c r="AN285" s="67"/>
      <c r="AO285" s="39"/>
      <c r="AP285" s="39"/>
      <c r="AQ285" s="39"/>
      <c r="AR285" s="39"/>
      <c r="AS285" s="39"/>
      <c r="AT285" s="39"/>
      <c r="AU285" s="39"/>
      <c r="AV285" s="39"/>
      <c r="AW285" s="39"/>
      <c r="AX285" s="39"/>
      <c r="AY285" s="39"/>
      <c r="AZ285" s="39"/>
      <c r="BA285" s="39"/>
      <c r="BB285" s="39"/>
      <c r="BC285" s="39"/>
      <c r="BD285" s="39"/>
      <c r="BE285" s="39"/>
      <c r="BF285" s="39"/>
      <c r="BG285" s="39"/>
      <c r="BH285" s="39"/>
      <c r="BI285" s="67"/>
      <c r="BJ285" s="67"/>
      <c r="BK285" s="67"/>
      <c r="BL285" s="67"/>
      <c r="BM285" s="67"/>
      <c r="BN285" s="67"/>
      <c r="BO285" s="67"/>
      <c r="BP285" s="67"/>
      <c r="BQ285" s="67"/>
      <c r="BR285" s="67"/>
      <c r="BS285" s="67"/>
      <c r="BT285" s="67"/>
      <c r="BU285" s="67"/>
      <c r="BV285" s="67"/>
      <c r="BW285" s="67"/>
      <c r="BX285" s="67"/>
      <c r="BY285" s="67"/>
      <c r="BZ285" s="67"/>
      <c r="CA285" s="67"/>
      <c r="CB285" s="67"/>
    </row>
    <row r="286" spans="1:80">
      <c r="A286" s="67"/>
      <c r="B286" s="67"/>
      <c r="C286" s="67"/>
      <c r="D286" s="67"/>
      <c r="E286" s="67"/>
      <c r="F286" s="67"/>
      <c r="G286" s="67"/>
      <c r="H286" s="67"/>
      <c r="I286" s="67"/>
      <c r="J286" s="67"/>
      <c r="K286" s="67"/>
      <c r="L286" s="67"/>
      <c r="M286" s="67"/>
      <c r="N286" s="67"/>
      <c r="O286" s="67"/>
      <c r="P286" s="67"/>
      <c r="Q286" s="67"/>
      <c r="R286" s="67"/>
      <c r="S286" s="67"/>
      <c r="T286" s="67"/>
      <c r="U286" s="67"/>
      <c r="V286" s="67"/>
      <c r="W286" s="67"/>
      <c r="X286" s="67"/>
      <c r="Y286" s="67"/>
      <c r="Z286" s="67"/>
      <c r="AA286" s="67"/>
      <c r="AB286" s="67"/>
      <c r="AC286" s="67"/>
      <c r="AD286" s="67"/>
      <c r="AE286" s="67"/>
      <c r="AF286" s="67"/>
      <c r="AG286" s="39"/>
      <c r="AH286" s="39"/>
      <c r="AI286" s="39"/>
      <c r="AJ286" s="67"/>
      <c r="AK286" s="67"/>
      <c r="AL286" s="67"/>
      <c r="AM286" s="67"/>
      <c r="AN286" s="67"/>
      <c r="AO286" s="39"/>
      <c r="AP286" s="39"/>
      <c r="AQ286" s="39"/>
      <c r="AR286" s="39"/>
      <c r="AS286" s="39"/>
      <c r="AT286" s="39"/>
      <c r="AU286" s="39"/>
      <c r="AV286" s="39"/>
      <c r="AW286" s="39"/>
      <c r="AX286" s="39"/>
      <c r="AY286" s="39"/>
      <c r="AZ286" s="39"/>
      <c r="BA286" s="39"/>
      <c r="BB286" s="39"/>
      <c r="BC286" s="39"/>
      <c r="BD286" s="39"/>
      <c r="BE286" s="39"/>
      <c r="BF286" s="39"/>
      <c r="BG286" s="39"/>
      <c r="BH286" s="39"/>
      <c r="BI286" s="67"/>
      <c r="BJ286" s="67"/>
      <c r="BK286" s="67"/>
      <c r="BL286" s="67"/>
      <c r="BM286" s="67"/>
      <c r="BN286" s="67"/>
      <c r="BO286" s="67"/>
      <c r="BP286" s="67"/>
      <c r="BQ286" s="67"/>
      <c r="BR286" s="67"/>
      <c r="BS286" s="67"/>
      <c r="BT286" s="67"/>
      <c r="BU286" s="67"/>
      <c r="BV286" s="67"/>
      <c r="BW286" s="67"/>
      <c r="BX286" s="67"/>
      <c r="BY286" s="67"/>
      <c r="BZ286" s="67"/>
      <c r="CA286" s="67"/>
      <c r="CB286" s="67"/>
    </row>
    <row r="287" spans="1:80">
      <c r="A287" s="67"/>
      <c r="B287" s="67"/>
      <c r="C287" s="67"/>
      <c r="D287" s="67"/>
      <c r="E287" s="67"/>
      <c r="F287" s="67"/>
      <c r="G287" s="67"/>
      <c r="H287" s="67"/>
      <c r="I287" s="67"/>
      <c r="J287" s="67"/>
      <c r="K287" s="67"/>
      <c r="L287" s="67"/>
      <c r="M287" s="67"/>
      <c r="N287" s="67"/>
      <c r="O287" s="67"/>
      <c r="P287" s="67"/>
      <c r="Q287" s="67"/>
      <c r="R287" s="67"/>
      <c r="S287" s="67"/>
      <c r="T287" s="67"/>
      <c r="U287" s="67"/>
      <c r="V287" s="67"/>
      <c r="W287" s="67"/>
      <c r="X287" s="67"/>
      <c r="Y287" s="67"/>
      <c r="Z287" s="67"/>
      <c r="AA287" s="67"/>
      <c r="AB287" s="67"/>
      <c r="AC287" s="67"/>
      <c r="AD287" s="67"/>
      <c r="AE287" s="67"/>
      <c r="AF287" s="67"/>
      <c r="AG287" s="39"/>
      <c r="AH287" s="39"/>
      <c r="AI287" s="39"/>
      <c r="AJ287" s="67"/>
      <c r="AK287" s="67"/>
      <c r="AL287" s="67"/>
      <c r="AM287" s="67"/>
      <c r="AN287" s="67"/>
      <c r="AO287" s="39"/>
      <c r="AP287" s="39"/>
      <c r="AQ287" s="39"/>
      <c r="AR287" s="39"/>
      <c r="AS287" s="39"/>
      <c r="AT287" s="39"/>
      <c r="AU287" s="39"/>
      <c r="AV287" s="39"/>
      <c r="AW287" s="39"/>
      <c r="AX287" s="39"/>
      <c r="AY287" s="39"/>
      <c r="AZ287" s="39"/>
      <c r="BA287" s="39"/>
      <c r="BB287" s="39"/>
      <c r="BC287" s="39"/>
      <c r="BD287" s="39"/>
      <c r="BE287" s="39"/>
      <c r="BF287" s="39"/>
      <c r="BG287" s="39"/>
      <c r="BH287" s="39"/>
      <c r="BI287" s="67"/>
      <c r="BJ287" s="67"/>
      <c r="BK287" s="67"/>
      <c r="BL287" s="67"/>
      <c r="BM287" s="67"/>
      <c r="BN287" s="67"/>
      <c r="BO287" s="67"/>
      <c r="BP287" s="67"/>
      <c r="BQ287" s="67"/>
      <c r="BR287" s="67"/>
      <c r="BS287" s="67"/>
      <c r="BT287" s="67"/>
      <c r="BU287" s="67"/>
      <c r="BV287" s="67"/>
      <c r="BW287" s="67"/>
      <c r="BX287" s="67"/>
      <c r="BY287" s="67"/>
      <c r="BZ287" s="67"/>
      <c r="CA287" s="67"/>
      <c r="CB287" s="67"/>
    </row>
    <row r="288" spans="1:80">
      <c r="A288" s="67"/>
      <c r="B288" s="67"/>
      <c r="C288" s="67"/>
      <c r="D288" s="67"/>
      <c r="E288" s="67"/>
      <c r="F288" s="67"/>
      <c r="G288" s="67"/>
      <c r="H288" s="67"/>
      <c r="I288" s="67"/>
      <c r="J288" s="67"/>
      <c r="K288" s="67"/>
      <c r="L288" s="67"/>
      <c r="M288" s="67"/>
      <c r="N288" s="67"/>
      <c r="O288" s="67"/>
      <c r="P288" s="67"/>
      <c r="Q288" s="67"/>
      <c r="R288" s="67"/>
      <c r="S288" s="67"/>
      <c r="T288" s="67"/>
      <c r="U288" s="67"/>
      <c r="V288" s="67"/>
      <c r="W288" s="67"/>
      <c r="X288" s="67"/>
      <c r="Y288" s="67"/>
      <c r="Z288" s="67"/>
      <c r="AA288" s="67"/>
      <c r="AB288" s="67"/>
      <c r="AC288" s="67"/>
      <c r="AD288" s="67"/>
      <c r="AE288" s="67"/>
      <c r="AF288" s="67"/>
      <c r="AG288" s="39"/>
      <c r="AH288" s="39"/>
      <c r="AI288" s="39"/>
      <c r="AJ288" s="67"/>
      <c r="AK288" s="67"/>
      <c r="AL288" s="67"/>
      <c r="AM288" s="67"/>
      <c r="AN288" s="67"/>
      <c r="AO288" s="39"/>
      <c r="AP288" s="39"/>
      <c r="AQ288" s="39"/>
      <c r="AR288" s="39"/>
      <c r="AS288" s="39"/>
      <c r="AT288" s="39"/>
      <c r="AU288" s="39"/>
      <c r="AV288" s="39"/>
      <c r="AW288" s="39"/>
      <c r="AX288" s="39"/>
      <c r="AY288" s="39"/>
      <c r="AZ288" s="39"/>
      <c r="BA288" s="39"/>
      <c r="BB288" s="39"/>
      <c r="BC288" s="39"/>
      <c r="BD288" s="39"/>
      <c r="BE288" s="39"/>
      <c r="BF288" s="39"/>
      <c r="BG288" s="39"/>
      <c r="BH288" s="39"/>
      <c r="BI288" s="67"/>
      <c r="BJ288" s="67"/>
      <c r="BK288" s="67"/>
      <c r="BL288" s="67"/>
      <c r="BM288" s="67"/>
      <c r="BN288" s="67"/>
      <c r="BO288" s="67"/>
      <c r="BP288" s="67"/>
      <c r="BQ288" s="67"/>
      <c r="BR288" s="67"/>
      <c r="BS288" s="67"/>
      <c r="BT288" s="67"/>
      <c r="BU288" s="67"/>
      <c r="BV288" s="67"/>
      <c r="BW288" s="67"/>
      <c r="BX288" s="67"/>
      <c r="BY288" s="67"/>
      <c r="BZ288" s="67"/>
      <c r="CA288" s="67"/>
      <c r="CB288" s="67"/>
    </row>
    <row r="289" spans="1:80">
      <c r="A289" s="67"/>
      <c r="B289" s="67"/>
      <c r="C289" s="67"/>
      <c r="D289" s="67"/>
      <c r="E289" s="67"/>
      <c r="F289" s="67"/>
      <c r="G289" s="67"/>
      <c r="H289" s="67"/>
      <c r="I289" s="67"/>
      <c r="J289" s="67"/>
      <c r="K289" s="67"/>
      <c r="L289" s="67"/>
      <c r="M289" s="67"/>
      <c r="N289" s="67"/>
      <c r="O289" s="67"/>
      <c r="P289" s="67"/>
      <c r="Q289" s="67"/>
      <c r="R289" s="67"/>
      <c r="S289" s="67"/>
      <c r="T289" s="67"/>
      <c r="U289" s="67"/>
      <c r="V289" s="67"/>
      <c r="W289" s="67"/>
      <c r="X289" s="67"/>
      <c r="Y289" s="67"/>
      <c r="Z289" s="67"/>
      <c r="AA289" s="67"/>
      <c r="AB289" s="67"/>
      <c r="AC289" s="67"/>
      <c r="AD289" s="67"/>
      <c r="AE289" s="67"/>
      <c r="AF289" s="67"/>
      <c r="AG289" s="39"/>
      <c r="AH289" s="39"/>
      <c r="AI289" s="39"/>
      <c r="AJ289" s="67"/>
      <c r="AK289" s="67"/>
      <c r="AL289" s="67"/>
      <c r="AM289" s="67"/>
      <c r="AN289" s="67"/>
      <c r="AO289" s="39"/>
      <c r="AP289" s="39"/>
      <c r="AQ289" s="39"/>
      <c r="AR289" s="39"/>
      <c r="AS289" s="39"/>
      <c r="AT289" s="39"/>
      <c r="AU289" s="39"/>
      <c r="AV289" s="39"/>
      <c r="AW289" s="39"/>
      <c r="AX289" s="39"/>
      <c r="AY289" s="39"/>
      <c r="AZ289" s="39"/>
      <c r="BA289" s="39"/>
      <c r="BB289" s="39"/>
      <c r="BC289" s="39"/>
      <c r="BD289" s="39"/>
      <c r="BE289" s="39"/>
      <c r="BF289" s="39"/>
      <c r="BG289" s="39"/>
      <c r="BH289" s="39"/>
      <c r="BI289" s="67"/>
      <c r="BJ289" s="67"/>
      <c r="BK289" s="67"/>
      <c r="BL289" s="67"/>
      <c r="BM289" s="67"/>
      <c r="BN289" s="67"/>
      <c r="BO289" s="67"/>
      <c r="BP289" s="67"/>
      <c r="BQ289" s="67"/>
      <c r="BR289" s="67"/>
      <c r="BS289" s="67"/>
      <c r="BT289" s="67"/>
      <c r="BU289" s="67"/>
      <c r="BV289" s="67"/>
      <c r="BW289" s="67"/>
      <c r="BX289" s="67"/>
      <c r="BY289" s="67"/>
      <c r="BZ289" s="67"/>
      <c r="CA289" s="67"/>
      <c r="CB289" s="67"/>
    </row>
    <row r="290" spans="1:80">
      <c r="A290" s="67"/>
      <c r="B290" s="67"/>
      <c r="C290" s="67"/>
      <c r="D290" s="67"/>
      <c r="E290" s="67"/>
      <c r="F290" s="67"/>
      <c r="G290" s="67"/>
      <c r="H290" s="67"/>
      <c r="I290" s="67"/>
      <c r="J290" s="67"/>
      <c r="K290" s="67"/>
      <c r="L290" s="67"/>
      <c r="M290" s="67"/>
      <c r="N290" s="67"/>
      <c r="O290" s="67"/>
      <c r="P290" s="67"/>
      <c r="Q290" s="67"/>
      <c r="R290" s="67"/>
      <c r="S290" s="67"/>
      <c r="T290" s="67"/>
      <c r="U290" s="67"/>
      <c r="V290" s="67"/>
      <c r="W290" s="67"/>
      <c r="X290" s="67"/>
      <c r="Y290" s="67"/>
      <c r="Z290" s="67"/>
      <c r="AA290" s="67"/>
      <c r="AB290" s="67"/>
      <c r="AC290" s="67"/>
      <c r="AD290" s="67"/>
      <c r="AE290" s="67"/>
      <c r="AF290" s="67"/>
      <c r="AG290" s="39"/>
      <c r="AH290" s="39"/>
      <c r="AI290" s="39"/>
      <c r="AJ290" s="67"/>
      <c r="AK290" s="67"/>
      <c r="AL290" s="67"/>
      <c r="AM290" s="67"/>
      <c r="AN290" s="67"/>
      <c r="AO290" s="39"/>
      <c r="AP290" s="39"/>
      <c r="AQ290" s="39"/>
      <c r="AR290" s="39"/>
      <c r="AS290" s="39"/>
      <c r="AT290" s="39"/>
      <c r="AU290" s="39"/>
      <c r="AV290" s="39"/>
      <c r="AW290" s="39"/>
      <c r="AX290" s="39"/>
      <c r="AY290" s="39"/>
      <c r="AZ290" s="39"/>
      <c r="BA290" s="39"/>
      <c r="BB290" s="39"/>
      <c r="BC290" s="39"/>
      <c r="BD290" s="39"/>
      <c r="BE290" s="39"/>
      <c r="BF290" s="39"/>
      <c r="BG290" s="39"/>
      <c r="BH290" s="39"/>
      <c r="BI290" s="67"/>
      <c r="BJ290" s="67"/>
      <c r="BK290" s="67"/>
      <c r="BL290" s="67"/>
      <c r="BM290" s="67"/>
      <c r="BN290" s="67"/>
      <c r="BO290" s="67"/>
      <c r="BP290" s="67"/>
      <c r="BQ290" s="67"/>
      <c r="BR290" s="67"/>
      <c r="BS290" s="67"/>
      <c r="BT290" s="67"/>
      <c r="BU290" s="67"/>
      <c r="BV290" s="67"/>
      <c r="BW290" s="67"/>
      <c r="BX290" s="67"/>
      <c r="BY290" s="67"/>
      <c r="BZ290" s="67"/>
      <c r="CA290" s="67"/>
      <c r="CB290" s="67"/>
    </row>
    <row r="291" spans="1:80">
      <c r="A291" s="67"/>
      <c r="B291" s="67"/>
      <c r="C291" s="67"/>
      <c r="D291" s="67"/>
      <c r="E291" s="67"/>
      <c r="F291" s="67"/>
      <c r="G291" s="67"/>
      <c r="H291" s="67"/>
      <c r="I291" s="67"/>
      <c r="J291" s="67"/>
      <c r="K291" s="67"/>
      <c r="L291" s="67"/>
      <c r="M291" s="67"/>
      <c r="N291" s="67"/>
      <c r="O291" s="67"/>
      <c r="P291" s="67"/>
      <c r="Q291" s="67"/>
      <c r="R291" s="67"/>
      <c r="S291" s="67"/>
      <c r="T291" s="67"/>
      <c r="U291" s="67"/>
      <c r="V291" s="67"/>
      <c r="W291" s="67"/>
      <c r="X291" s="67"/>
      <c r="Y291" s="67"/>
      <c r="Z291" s="67"/>
      <c r="AA291" s="67"/>
      <c r="AB291" s="67"/>
      <c r="AC291" s="67"/>
      <c r="AD291" s="67"/>
      <c r="AE291" s="67"/>
      <c r="AF291" s="67"/>
      <c r="AG291" s="39"/>
      <c r="AH291" s="39"/>
      <c r="AI291" s="39"/>
      <c r="AJ291" s="67"/>
      <c r="AK291" s="67"/>
      <c r="AL291" s="67"/>
      <c r="AM291" s="67"/>
      <c r="AN291" s="67"/>
      <c r="AO291" s="39"/>
      <c r="AP291" s="39"/>
      <c r="AQ291" s="39"/>
      <c r="AR291" s="39"/>
      <c r="AS291" s="39"/>
      <c r="AT291" s="39"/>
      <c r="AU291" s="39"/>
      <c r="AV291" s="39"/>
      <c r="AW291" s="39"/>
      <c r="AX291" s="39"/>
      <c r="AY291" s="39"/>
      <c r="AZ291" s="39"/>
      <c r="BA291" s="39"/>
      <c r="BB291" s="39"/>
      <c r="BC291" s="39"/>
      <c r="BD291" s="39"/>
      <c r="BE291" s="39"/>
      <c r="BF291" s="39"/>
      <c r="BG291" s="39"/>
      <c r="BH291" s="39"/>
      <c r="BI291" s="67"/>
      <c r="BJ291" s="67"/>
      <c r="BK291" s="67"/>
      <c r="BL291" s="67"/>
      <c r="BM291" s="67"/>
      <c r="BN291" s="67"/>
      <c r="BO291" s="67"/>
      <c r="BP291" s="67"/>
      <c r="BQ291" s="67"/>
      <c r="BR291" s="67"/>
      <c r="BS291" s="67"/>
      <c r="BT291" s="67"/>
      <c r="BU291" s="67"/>
      <c r="BV291" s="67"/>
      <c r="BW291" s="67"/>
      <c r="BX291" s="67"/>
      <c r="BY291" s="67"/>
      <c r="BZ291" s="67"/>
      <c r="CA291" s="67"/>
      <c r="CB291" s="67"/>
    </row>
    <row r="292" spans="1:80">
      <c r="A292" s="67"/>
      <c r="B292" s="67"/>
      <c r="C292" s="67"/>
      <c r="D292" s="67"/>
      <c r="E292" s="67"/>
      <c r="F292" s="67"/>
      <c r="G292" s="67"/>
      <c r="H292" s="67"/>
      <c r="I292" s="67"/>
      <c r="J292" s="67"/>
      <c r="K292" s="67"/>
      <c r="L292" s="67"/>
      <c r="M292" s="67"/>
      <c r="N292" s="67"/>
      <c r="O292" s="67"/>
      <c r="P292" s="67"/>
      <c r="Q292" s="67"/>
      <c r="R292" s="67"/>
      <c r="S292" s="67"/>
      <c r="T292" s="67"/>
      <c r="U292" s="67"/>
      <c r="V292" s="67"/>
      <c r="W292" s="67"/>
      <c r="X292" s="67"/>
      <c r="Y292" s="67"/>
      <c r="Z292" s="67"/>
      <c r="AA292" s="67"/>
      <c r="AB292" s="67"/>
      <c r="AC292" s="67"/>
      <c r="AD292" s="67"/>
      <c r="AE292" s="67"/>
      <c r="AF292" s="67"/>
      <c r="AG292" s="39"/>
      <c r="AH292" s="39"/>
      <c r="AI292" s="39"/>
      <c r="AJ292" s="67"/>
      <c r="AK292" s="67"/>
      <c r="AL292" s="67"/>
      <c r="AM292" s="67"/>
      <c r="AN292" s="67"/>
      <c r="AO292" s="39"/>
      <c r="AP292" s="39"/>
      <c r="AQ292" s="39"/>
      <c r="AR292" s="39"/>
      <c r="AS292" s="39"/>
      <c r="AT292" s="39"/>
      <c r="AU292" s="39"/>
      <c r="AV292" s="39"/>
      <c r="AW292" s="39"/>
      <c r="AX292" s="39"/>
      <c r="AY292" s="39"/>
      <c r="AZ292" s="39"/>
      <c r="BA292" s="39"/>
      <c r="BB292" s="39"/>
      <c r="BC292" s="39"/>
      <c r="BD292" s="39"/>
      <c r="BE292" s="39"/>
      <c r="BF292" s="39"/>
      <c r="BG292" s="39"/>
      <c r="BH292" s="39"/>
      <c r="BI292" s="67"/>
      <c r="BJ292" s="67"/>
      <c r="BK292" s="67"/>
      <c r="BL292" s="67"/>
      <c r="BM292" s="67"/>
      <c r="BN292" s="67"/>
      <c r="BO292" s="67"/>
      <c r="BP292" s="67"/>
      <c r="BQ292" s="67"/>
      <c r="BR292" s="67"/>
      <c r="BS292" s="67"/>
      <c r="BT292" s="67"/>
      <c r="BU292" s="67"/>
      <c r="BV292" s="67"/>
      <c r="BW292" s="67"/>
      <c r="BX292" s="67"/>
      <c r="BY292" s="67"/>
      <c r="BZ292" s="67"/>
      <c r="CA292" s="67"/>
      <c r="CB292" s="67"/>
    </row>
    <row r="293" spans="1:80">
      <c r="A293" s="67"/>
      <c r="B293" s="67"/>
      <c r="C293" s="67"/>
      <c r="D293" s="67"/>
      <c r="E293" s="67"/>
      <c r="F293" s="67"/>
      <c r="G293" s="67"/>
      <c r="H293" s="67"/>
      <c r="I293" s="67"/>
      <c r="J293" s="67"/>
      <c r="K293" s="67"/>
      <c r="L293" s="67"/>
      <c r="M293" s="67"/>
      <c r="N293" s="67"/>
      <c r="O293" s="67"/>
      <c r="P293" s="67"/>
      <c r="Q293" s="67"/>
      <c r="R293" s="67"/>
      <c r="S293" s="67"/>
      <c r="T293" s="67"/>
      <c r="U293" s="67"/>
      <c r="V293" s="67"/>
      <c r="W293" s="67"/>
      <c r="X293" s="67"/>
      <c r="Y293" s="67"/>
      <c r="Z293" s="67"/>
      <c r="AA293" s="67"/>
      <c r="AB293" s="67"/>
      <c r="AC293" s="67"/>
      <c r="AD293" s="67"/>
      <c r="AE293" s="67"/>
      <c r="AF293" s="67"/>
      <c r="AG293" s="39"/>
      <c r="AH293" s="39"/>
      <c r="AI293" s="39"/>
      <c r="AJ293" s="67"/>
      <c r="AK293" s="67"/>
      <c r="AL293" s="67"/>
      <c r="AM293" s="67"/>
      <c r="AN293" s="67"/>
      <c r="AO293" s="39"/>
      <c r="AP293" s="39"/>
      <c r="AQ293" s="39"/>
      <c r="AR293" s="39"/>
      <c r="AS293" s="39"/>
      <c r="AT293" s="39"/>
      <c r="AU293" s="39"/>
      <c r="AV293" s="39"/>
      <c r="AW293" s="39"/>
      <c r="AX293" s="39"/>
      <c r="AY293" s="39"/>
      <c r="AZ293" s="39"/>
      <c r="BA293" s="39"/>
      <c r="BB293" s="39"/>
      <c r="BC293" s="39"/>
      <c r="BD293" s="39"/>
      <c r="BE293" s="39"/>
      <c r="BF293" s="39"/>
      <c r="BG293" s="39"/>
      <c r="BH293" s="39"/>
      <c r="BI293" s="67"/>
      <c r="BJ293" s="67"/>
      <c r="BK293" s="67"/>
      <c r="BL293" s="67"/>
      <c r="BM293" s="67"/>
      <c r="BN293" s="67"/>
      <c r="BO293" s="67"/>
      <c r="BP293" s="67"/>
      <c r="BQ293" s="67"/>
      <c r="BR293" s="67"/>
      <c r="BS293" s="67"/>
      <c r="BT293" s="67"/>
      <c r="BU293" s="67"/>
      <c r="BV293" s="67"/>
      <c r="BW293" s="67"/>
      <c r="BX293" s="67"/>
      <c r="BY293" s="67"/>
      <c r="BZ293" s="67"/>
      <c r="CA293" s="67"/>
      <c r="CB293" s="67"/>
    </row>
    <row r="294" spans="1:80">
      <c r="A294" s="67"/>
      <c r="B294" s="67"/>
      <c r="C294" s="67"/>
      <c r="D294" s="67"/>
      <c r="E294" s="67"/>
      <c r="F294" s="67"/>
      <c r="G294" s="67"/>
      <c r="H294" s="67"/>
      <c r="I294" s="67"/>
      <c r="J294" s="67"/>
      <c r="K294" s="67"/>
      <c r="L294" s="67"/>
      <c r="M294" s="67"/>
      <c r="N294" s="67"/>
      <c r="O294" s="67"/>
      <c r="P294" s="67"/>
      <c r="Q294" s="67"/>
      <c r="R294" s="67"/>
      <c r="S294" s="67"/>
      <c r="T294" s="67"/>
      <c r="U294" s="67"/>
      <c r="V294" s="67"/>
      <c r="W294" s="67"/>
      <c r="X294" s="67"/>
      <c r="Y294" s="67"/>
      <c r="Z294" s="67"/>
      <c r="AA294" s="67"/>
      <c r="AB294" s="67"/>
      <c r="AC294" s="67"/>
      <c r="AD294" s="67"/>
      <c r="AE294" s="67"/>
      <c r="AF294" s="67"/>
      <c r="AG294" s="39"/>
      <c r="AH294" s="39"/>
      <c r="AI294" s="39"/>
      <c r="AJ294" s="67"/>
      <c r="AK294" s="67"/>
      <c r="AL294" s="67"/>
      <c r="AM294" s="67"/>
      <c r="AN294" s="67"/>
      <c r="AO294" s="39"/>
      <c r="AP294" s="39"/>
      <c r="AQ294" s="39"/>
      <c r="AR294" s="39"/>
      <c r="AS294" s="39"/>
      <c r="AT294" s="39"/>
      <c r="AU294" s="39"/>
      <c r="AV294" s="39"/>
      <c r="AW294" s="39"/>
      <c r="AX294" s="39"/>
      <c r="AY294" s="39"/>
      <c r="AZ294" s="39"/>
      <c r="BA294" s="39"/>
      <c r="BB294" s="39"/>
      <c r="BC294" s="39"/>
      <c r="BD294" s="39"/>
      <c r="BE294" s="39"/>
      <c r="BF294" s="39"/>
      <c r="BG294" s="39"/>
      <c r="BH294" s="39"/>
      <c r="BI294" s="67"/>
      <c r="BJ294" s="67"/>
      <c r="BK294" s="67"/>
      <c r="BL294" s="67"/>
      <c r="BM294" s="67"/>
      <c r="BN294" s="67"/>
      <c r="BO294" s="67"/>
      <c r="BP294" s="67"/>
      <c r="BQ294" s="67"/>
      <c r="BR294" s="67"/>
      <c r="BS294" s="67"/>
      <c r="BT294" s="67"/>
      <c r="BU294" s="67"/>
      <c r="BV294" s="67"/>
      <c r="BW294" s="67"/>
      <c r="BX294" s="67"/>
      <c r="BY294" s="67"/>
      <c r="BZ294" s="67"/>
      <c r="CA294" s="67"/>
      <c r="CB294" s="67"/>
    </row>
    <row r="295" spans="1:80">
      <c r="A295" s="67"/>
      <c r="B295" s="67"/>
      <c r="C295" s="67"/>
      <c r="D295" s="67"/>
      <c r="E295" s="67"/>
      <c r="F295" s="67"/>
      <c r="G295" s="67"/>
      <c r="H295" s="67"/>
      <c r="I295" s="67"/>
      <c r="J295" s="67"/>
      <c r="K295" s="67"/>
      <c r="L295" s="67"/>
      <c r="M295" s="67"/>
      <c r="N295" s="67"/>
      <c r="O295" s="67"/>
      <c r="P295" s="67"/>
      <c r="Q295" s="67"/>
      <c r="R295" s="67"/>
      <c r="S295" s="67"/>
      <c r="T295" s="67"/>
      <c r="U295" s="67"/>
      <c r="V295" s="67"/>
      <c r="W295" s="67"/>
      <c r="X295" s="67"/>
      <c r="Y295" s="67"/>
      <c r="Z295" s="67"/>
      <c r="AA295" s="67"/>
      <c r="AB295" s="67"/>
      <c r="AC295" s="67"/>
      <c r="AD295" s="67"/>
      <c r="AE295" s="67"/>
      <c r="AF295" s="67"/>
      <c r="AG295" s="39"/>
      <c r="AH295" s="39"/>
      <c r="AI295" s="39"/>
      <c r="AJ295" s="67"/>
      <c r="AK295" s="67"/>
      <c r="AL295" s="67"/>
      <c r="AM295" s="67"/>
      <c r="AN295" s="67"/>
      <c r="AO295" s="39"/>
      <c r="AP295" s="39"/>
      <c r="AQ295" s="39"/>
      <c r="AR295" s="39"/>
      <c r="AS295" s="39"/>
      <c r="AT295" s="39"/>
      <c r="AU295" s="39"/>
      <c r="AV295" s="39"/>
      <c r="AW295" s="39"/>
      <c r="AX295" s="39"/>
      <c r="AY295" s="39"/>
      <c r="AZ295" s="39"/>
      <c r="BA295" s="39"/>
      <c r="BB295" s="39"/>
      <c r="BC295" s="39"/>
      <c r="BD295" s="39"/>
      <c r="BE295" s="39"/>
      <c r="BF295" s="39"/>
      <c r="BG295" s="39"/>
      <c r="BH295" s="39"/>
      <c r="BI295" s="67"/>
      <c r="BJ295" s="67"/>
      <c r="BK295" s="67"/>
      <c r="BL295" s="67"/>
      <c r="BM295" s="67"/>
      <c r="BN295" s="67"/>
      <c r="BO295" s="67"/>
      <c r="BP295" s="67"/>
      <c r="BQ295" s="67"/>
      <c r="BR295" s="67"/>
      <c r="BS295" s="67"/>
      <c r="BT295" s="67"/>
      <c r="BU295" s="67"/>
      <c r="BV295" s="67"/>
      <c r="BW295" s="67"/>
      <c r="BX295" s="67"/>
      <c r="BY295" s="67"/>
      <c r="BZ295" s="67"/>
      <c r="CA295" s="67"/>
      <c r="CB295" s="67"/>
    </row>
    <row r="296" spans="1:80">
      <c r="A296" s="67"/>
      <c r="B296" s="67"/>
      <c r="C296" s="67"/>
      <c r="D296" s="67"/>
      <c r="E296" s="67"/>
      <c r="F296" s="67"/>
      <c r="G296" s="67"/>
      <c r="H296" s="67"/>
      <c r="I296" s="67"/>
      <c r="J296" s="67"/>
      <c r="K296" s="67"/>
      <c r="L296" s="67"/>
      <c r="M296" s="67"/>
      <c r="N296" s="67"/>
      <c r="O296" s="67"/>
      <c r="P296" s="67"/>
      <c r="Q296" s="67"/>
      <c r="R296" s="67"/>
      <c r="S296" s="67"/>
      <c r="T296" s="67"/>
      <c r="U296" s="67"/>
      <c r="V296" s="67"/>
      <c r="W296" s="67"/>
      <c r="X296" s="67"/>
      <c r="Y296" s="67"/>
      <c r="Z296" s="67"/>
      <c r="AA296" s="67"/>
      <c r="AB296" s="67"/>
      <c r="AC296" s="67"/>
      <c r="AD296" s="67"/>
      <c r="AE296" s="67"/>
      <c r="AF296" s="67"/>
      <c r="AG296" s="39"/>
      <c r="AH296" s="39"/>
      <c r="AI296" s="39"/>
      <c r="AJ296" s="67"/>
      <c r="AK296" s="67"/>
      <c r="AL296" s="67"/>
      <c r="AM296" s="67"/>
      <c r="AN296" s="67"/>
      <c r="AO296" s="39"/>
      <c r="AP296" s="39"/>
      <c r="AQ296" s="39"/>
      <c r="AR296" s="39"/>
      <c r="AS296" s="39"/>
      <c r="AT296" s="39"/>
      <c r="AU296" s="39"/>
      <c r="AV296" s="39"/>
      <c r="AW296" s="39"/>
      <c r="AX296" s="39"/>
      <c r="AY296" s="39"/>
      <c r="AZ296" s="39"/>
      <c r="BA296" s="39"/>
      <c r="BB296" s="39"/>
      <c r="BC296" s="39"/>
      <c r="BD296" s="39"/>
      <c r="BE296" s="39"/>
      <c r="BF296" s="39"/>
      <c r="BG296" s="39"/>
      <c r="BH296" s="39"/>
      <c r="BI296" s="67"/>
      <c r="BJ296" s="67"/>
      <c r="BK296" s="67"/>
      <c r="BL296" s="67"/>
      <c r="BM296" s="67"/>
      <c r="BN296" s="67"/>
      <c r="BO296" s="67"/>
      <c r="BP296" s="67"/>
      <c r="BQ296" s="67"/>
      <c r="BR296" s="67"/>
      <c r="BS296" s="67"/>
      <c r="BT296" s="67"/>
      <c r="BU296" s="67"/>
      <c r="BV296" s="67"/>
      <c r="BW296" s="67"/>
      <c r="BX296" s="67"/>
      <c r="BY296" s="67"/>
      <c r="BZ296" s="67"/>
      <c r="CA296" s="67"/>
      <c r="CB296" s="67"/>
    </row>
    <row r="297" spans="1:80">
      <c r="A297" s="67"/>
      <c r="B297" s="67"/>
      <c r="C297" s="67"/>
      <c r="D297" s="67"/>
      <c r="E297" s="67"/>
      <c r="F297" s="67"/>
      <c r="G297" s="67"/>
      <c r="H297" s="67"/>
      <c r="I297" s="67"/>
      <c r="J297" s="67"/>
      <c r="K297" s="67"/>
      <c r="L297" s="67"/>
      <c r="M297" s="67"/>
      <c r="N297" s="67"/>
      <c r="O297" s="67"/>
      <c r="P297" s="67"/>
      <c r="Q297" s="67"/>
      <c r="R297" s="67"/>
      <c r="S297" s="67"/>
      <c r="T297" s="67"/>
      <c r="U297" s="67"/>
      <c r="V297" s="67"/>
      <c r="W297" s="67"/>
      <c r="X297" s="67"/>
      <c r="Y297" s="67"/>
      <c r="Z297" s="67"/>
      <c r="AA297" s="67"/>
      <c r="AB297" s="67"/>
      <c r="AC297" s="67"/>
      <c r="AD297" s="67"/>
      <c r="AE297" s="67"/>
      <c r="AF297" s="67"/>
      <c r="AG297" s="39"/>
      <c r="AH297" s="39"/>
      <c r="AI297" s="39"/>
      <c r="AJ297" s="67"/>
      <c r="AK297" s="67"/>
      <c r="AL297" s="67"/>
      <c r="AM297" s="67"/>
      <c r="AN297" s="67"/>
      <c r="AO297" s="39"/>
      <c r="AP297" s="39"/>
      <c r="AQ297" s="39"/>
      <c r="AR297" s="39"/>
      <c r="AS297" s="39"/>
      <c r="AT297" s="39"/>
      <c r="AU297" s="39"/>
      <c r="AV297" s="39"/>
      <c r="AW297" s="39"/>
      <c r="AX297" s="39"/>
      <c r="AY297" s="39"/>
      <c r="AZ297" s="39"/>
      <c r="BA297" s="39"/>
      <c r="BB297" s="39"/>
      <c r="BC297" s="39"/>
      <c r="BD297" s="39"/>
      <c r="BE297" s="39"/>
      <c r="BF297" s="39"/>
      <c r="BG297" s="39"/>
      <c r="BH297" s="39"/>
      <c r="BI297" s="67"/>
      <c r="BJ297" s="67"/>
      <c r="BK297" s="67"/>
      <c r="BL297" s="67"/>
      <c r="BM297" s="67"/>
      <c r="BN297" s="67"/>
      <c r="BO297" s="67"/>
      <c r="BP297" s="67"/>
      <c r="BQ297" s="67"/>
      <c r="BR297" s="67"/>
      <c r="BS297" s="67"/>
      <c r="BT297" s="67"/>
      <c r="BU297" s="67"/>
      <c r="BV297" s="67"/>
      <c r="BW297" s="67"/>
      <c r="BX297" s="67"/>
      <c r="BY297" s="67"/>
      <c r="BZ297" s="67"/>
      <c r="CA297" s="67"/>
      <c r="CB297" s="67"/>
    </row>
    <row r="298" spans="1:80">
      <c r="A298" s="67"/>
      <c r="B298" s="67"/>
      <c r="C298" s="67"/>
      <c r="D298" s="67"/>
      <c r="E298" s="67"/>
      <c r="F298" s="67"/>
      <c r="G298" s="67"/>
      <c r="H298" s="67"/>
      <c r="I298" s="67"/>
      <c r="J298" s="67"/>
      <c r="K298" s="67"/>
      <c r="L298" s="67"/>
      <c r="M298" s="67"/>
      <c r="N298" s="67"/>
      <c r="O298" s="67"/>
      <c r="P298" s="67"/>
      <c r="Q298" s="67"/>
      <c r="R298" s="67"/>
      <c r="S298" s="67"/>
      <c r="T298" s="67"/>
      <c r="U298" s="67"/>
      <c r="V298" s="67"/>
      <c r="W298" s="67"/>
      <c r="X298" s="67"/>
      <c r="Y298" s="67"/>
      <c r="Z298" s="67"/>
      <c r="AA298" s="67"/>
      <c r="AB298" s="67"/>
      <c r="AC298" s="67"/>
      <c r="AD298" s="67"/>
      <c r="AE298" s="67"/>
      <c r="AF298" s="67"/>
      <c r="AG298" s="39"/>
      <c r="AH298" s="39"/>
      <c r="AI298" s="39"/>
      <c r="AJ298" s="67"/>
      <c r="AK298" s="67"/>
      <c r="AL298" s="67"/>
      <c r="AM298" s="67"/>
      <c r="AN298" s="67"/>
      <c r="AO298" s="39"/>
      <c r="AP298" s="39"/>
      <c r="AQ298" s="39"/>
      <c r="AR298" s="39"/>
      <c r="AS298" s="39"/>
      <c r="AT298" s="39"/>
      <c r="AU298" s="39"/>
      <c r="AV298" s="39"/>
      <c r="AW298" s="39"/>
      <c r="AX298" s="39"/>
      <c r="AY298" s="39"/>
      <c r="AZ298" s="39"/>
      <c r="BA298" s="39"/>
      <c r="BB298" s="39"/>
      <c r="BC298" s="39"/>
      <c r="BD298" s="39"/>
      <c r="BE298" s="39"/>
      <c r="BF298" s="39"/>
      <c r="BG298" s="39"/>
      <c r="BH298" s="39"/>
      <c r="BI298" s="67"/>
      <c r="BJ298" s="67"/>
      <c r="BK298" s="67"/>
      <c r="BL298" s="67"/>
      <c r="BM298" s="67"/>
      <c r="BN298" s="67"/>
      <c r="BO298" s="67"/>
      <c r="BP298" s="67"/>
      <c r="BQ298" s="67"/>
      <c r="BR298" s="67"/>
      <c r="BS298" s="67"/>
      <c r="BT298" s="67"/>
      <c r="BU298" s="67"/>
      <c r="BV298" s="67"/>
      <c r="BW298" s="67"/>
      <c r="BX298" s="67"/>
      <c r="BY298" s="67"/>
      <c r="BZ298" s="67"/>
      <c r="CA298" s="67"/>
      <c r="CB298" s="67"/>
    </row>
    <row r="299" spans="1:80">
      <c r="A299" s="67"/>
      <c r="B299" s="67"/>
      <c r="C299" s="67"/>
      <c r="D299" s="67"/>
      <c r="E299" s="67"/>
      <c r="F299" s="67"/>
      <c r="G299" s="67"/>
      <c r="H299" s="67"/>
      <c r="I299" s="67"/>
      <c r="J299" s="67"/>
      <c r="K299" s="67"/>
      <c r="L299" s="67"/>
      <c r="M299" s="67"/>
      <c r="N299" s="67"/>
      <c r="O299" s="67"/>
      <c r="P299" s="67"/>
      <c r="Q299" s="67"/>
      <c r="R299" s="67"/>
      <c r="S299" s="67"/>
      <c r="T299" s="67"/>
      <c r="U299" s="67"/>
      <c r="V299" s="67"/>
      <c r="W299" s="67"/>
      <c r="X299" s="67"/>
      <c r="Y299" s="67"/>
      <c r="Z299" s="67"/>
      <c r="AA299" s="67"/>
      <c r="AB299" s="67"/>
      <c r="AC299" s="67"/>
      <c r="AD299" s="67"/>
      <c r="AE299" s="67"/>
      <c r="AF299" s="67"/>
      <c r="AG299" s="39"/>
      <c r="AH299" s="39"/>
      <c r="AI299" s="39"/>
      <c r="AJ299" s="67"/>
      <c r="AK299" s="67"/>
      <c r="AL299" s="67"/>
      <c r="AM299" s="67"/>
      <c r="AN299" s="67"/>
      <c r="AO299" s="39"/>
      <c r="AP299" s="39"/>
      <c r="AQ299" s="39"/>
      <c r="AR299" s="39"/>
      <c r="AS299" s="39"/>
      <c r="AT299" s="39"/>
      <c r="AU299" s="39"/>
      <c r="AV299" s="39"/>
      <c r="AW299" s="39"/>
      <c r="AX299" s="39"/>
      <c r="AY299" s="39"/>
      <c r="AZ299" s="39"/>
      <c r="BA299" s="39"/>
      <c r="BB299" s="39"/>
      <c r="BC299" s="39"/>
      <c r="BD299" s="39"/>
      <c r="BE299" s="39"/>
      <c r="BF299" s="39"/>
      <c r="BG299" s="39"/>
      <c r="BH299" s="39"/>
      <c r="BI299" s="67"/>
      <c r="BJ299" s="67"/>
      <c r="BK299" s="67"/>
      <c r="BL299" s="67"/>
      <c r="BM299" s="67"/>
      <c r="BN299" s="67"/>
      <c r="BO299" s="67"/>
      <c r="BP299" s="67"/>
      <c r="BQ299" s="67"/>
      <c r="BR299" s="67"/>
      <c r="BS299" s="67"/>
      <c r="BT299" s="67"/>
      <c r="BU299" s="67"/>
      <c r="BV299" s="67"/>
      <c r="BW299" s="67"/>
      <c r="BX299" s="67"/>
      <c r="BY299" s="67"/>
      <c r="BZ299" s="67"/>
      <c r="CA299" s="67"/>
      <c r="CB299" s="67"/>
    </row>
    <row r="300" spans="1:80">
      <c r="A300" s="67"/>
      <c r="B300" s="67"/>
      <c r="C300" s="67"/>
      <c r="D300" s="67"/>
      <c r="E300" s="67"/>
      <c r="F300" s="67"/>
      <c r="G300" s="67"/>
      <c r="H300" s="67"/>
      <c r="I300" s="67"/>
      <c r="J300" s="67"/>
      <c r="K300" s="67"/>
      <c r="L300" s="67"/>
      <c r="M300" s="67"/>
      <c r="N300" s="67"/>
      <c r="O300" s="67"/>
      <c r="P300" s="67"/>
      <c r="Q300" s="67"/>
      <c r="R300" s="67"/>
      <c r="S300" s="67"/>
      <c r="T300" s="67"/>
      <c r="U300" s="67"/>
      <c r="V300" s="67"/>
      <c r="W300" s="67"/>
      <c r="X300" s="67"/>
      <c r="Y300" s="67"/>
      <c r="Z300" s="67"/>
      <c r="AA300" s="67"/>
      <c r="AB300" s="67"/>
      <c r="AC300" s="67"/>
      <c r="AD300" s="67"/>
      <c r="AE300" s="67"/>
      <c r="AF300" s="67"/>
      <c r="AG300" s="39"/>
      <c r="AH300" s="39"/>
      <c r="AI300" s="39"/>
      <c r="AJ300" s="67"/>
      <c r="AK300" s="67"/>
      <c r="AL300" s="67"/>
      <c r="AM300" s="67"/>
      <c r="AN300" s="67"/>
      <c r="AO300" s="39"/>
      <c r="AP300" s="39"/>
      <c r="AQ300" s="39"/>
      <c r="AR300" s="39"/>
      <c r="AS300" s="39"/>
      <c r="AT300" s="39"/>
      <c r="AU300" s="39"/>
      <c r="AV300" s="39"/>
      <c r="AW300" s="39"/>
      <c r="AX300" s="39"/>
      <c r="AY300" s="39"/>
      <c r="AZ300" s="39"/>
      <c r="BA300" s="39"/>
      <c r="BB300" s="39"/>
      <c r="BC300" s="39"/>
      <c r="BD300" s="39"/>
      <c r="BE300" s="39"/>
      <c r="BF300" s="39"/>
      <c r="BG300" s="39"/>
      <c r="BH300" s="39"/>
      <c r="BI300" s="67"/>
      <c r="BJ300" s="67"/>
      <c r="BK300" s="67"/>
      <c r="BL300" s="67"/>
      <c r="BM300" s="67"/>
      <c r="BN300" s="67"/>
      <c r="BO300" s="67"/>
      <c r="BP300" s="67"/>
      <c r="BQ300" s="67"/>
      <c r="BR300" s="67"/>
      <c r="BS300" s="67"/>
      <c r="BT300" s="67"/>
      <c r="BU300" s="67"/>
      <c r="BV300" s="67"/>
      <c r="BW300" s="67"/>
      <c r="BX300" s="67"/>
      <c r="BY300" s="67"/>
      <c r="BZ300" s="67"/>
      <c r="CA300" s="67"/>
      <c r="CB300" s="67"/>
    </row>
    <row r="301" spans="1:80">
      <c r="A301" s="67"/>
      <c r="B301" s="67"/>
      <c r="C301" s="67"/>
      <c r="D301" s="67"/>
      <c r="E301" s="67"/>
      <c r="F301" s="67"/>
      <c r="G301" s="67"/>
      <c r="H301" s="67"/>
      <c r="I301" s="67"/>
      <c r="J301" s="67"/>
      <c r="K301" s="67"/>
      <c r="L301" s="67"/>
      <c r="M301" s="67"/>
      <c r="N301" s="67"/>
      <c r="O301" s="67"/>
      <c r="P301" s="67"/>
      <c r="Q301" s="67"/>
      <c r="R301" s="67"/>
      <c r="S301" s="67"/>
      <c r="T301" s="67"/>
      <c r="U301" s="67"/>
      <c r="V301" s="67"/>
      <c r="W301" s="67"/>
      <c r="X301" s="67"/>
      <c r="Y301" s="67"/>
      <c r="Z301" s="67"/>
      <c r="AA301" s="67"/>
      <c r="AB301" s="67"/>
      <c r="AC301" s="67"/>
      <c r="AD301" s="67"/>
      <c r="AE301" s="67"/>
      <c r="AF301" s="67"/>
      <c r="AG301" s="39"/>
      <c r="AH301" s="39"/>
      <c r="AI301" s="39"/>
      <c r="AJ301" s="67"/>
      <c r="AK301" s="67"/>
      <c r="AL301" s="67"/>
      <c r="AM301" s="67"/>
      <c r="AN301" s="67"/>
      <c r="AO301" s="39"/>
      <c r="AP301" s="39"/>
      <c r="AQ301" s="39"/>
      <c r="AR301" s="39"/>
      <c r="AS301" s="39"/>
      <c r="AT301" s="39"/>
      <c r="AU301" s="39"/>
      <c r="AV301" s="39"/>
      <c r="AW301" s="39"/>
      <c r="AX301" s="39"/>
      <c r="AY301" s="39"/>
      <c r="AZ301" s="39"/>
      <c r="BA301" s="39"/>
      <c r="BB301" s="39"/>
      <c r="BC301" s="39"/>
      <c r="BD301" s="39"/>
      <c r="BE301" s="39"/>
      <c r="BF301" s="39"/>
      <c r="BG301" s="39"/>
      <c r="BH301" s="39"/>
      <c r="BI301" s="67"/>
      <c r="BJ301" s="67"/>
      <c r="BK301" s="67"/>
      <c r="BL301" s="67"/>
      <c r="BM301" s="67"/>
      <c r="BN301" s="67"/>
      <c r="BO301" s="67"/>
      <c r="BP301" s="67"/>
      <c r="BQ301" s="67"/>
      <c r="BR301" s="67"/>
      <c r="BS301" s="67"/>
      <c r="BT301" s="67"/>
      <c r="BU301" s="67"/>
      <c r="BV301" s="67"/>
      <c r="BW301" s="67"/>
      <c r="BX301" s="67"/>
      <c r="BY301" s="67"/>
      <c r="BZ301" s="67"/>
      <c r="CA301" s="67"/>
      <c r="CB301" s="67"/>
    </row>
    <row r="302" spans="1:80">
      <c r="A302" s="67"/>
      <c r="B302" s="67"/>
      <c r="C302" s="67"/>
      <c r="D302" s="67"/>
      <c r="E302" s="67"/>
      <c r="F302" s="67"/>
      <c r="G302" s="67"/>
      <c r="H302" s="67"/>
      <c r="I302" s="67"/>
      <c r="J302" s="67"/>
      <c r="K302" s="67"/>
      <c r="L302" s="67"/>
      <c r="M302" s="67"/>
      <c r="N302" s="67"/>
      <c r="O302" s="67"/>
      <c r="P302" s="67"/>
      <c r="Q302" s="67"/>
      <c r="R302" s="67"/>
      <c r="S302" s="67"/>
      <c r="T302" s="67"/>
      <c r="U302" s="67"/>
      <c r="V302" s="67"/>
      <c r="W302" s="67"/>
      <c r="X302" s="67"/>
      <c r="Y302" s="67"/>
      <c r="Z302" s="67"/>
      <c r="AA302" s="67"/>
      <c r="AB302" s="67"/>
      <c r="AC302" s="67"/>
      <c r="AD302" s="67"/>
      <c r="AE302" s="67"/>
      <c r="AF302" s="67"/>
      <c r="AG302" s="39"/>
      <c r="AH302" s="39"/>
      <c r="AI302" s="39"/>
      <c r="AJ302" s="67"/>
      <c r="AK302" s="67"/>
      <c r="AL302" s="67"/>
      <c r="AM302" s="67"/>
      <c r="AN302" s="67"/>
      <c r="AO302" s="39"/>
      <c r="AP302" s="39"/>
      <c r="AQ302" s="39"/>
      <c r="AR302" s="39"/>
      <c r="AS302" s="39"/>
      <c r="AT302" s="39"/>
      <c r="AU302" s="39"/>
      <c r="AV302" s="39"/>
      <c r="AW302" s="39"/>
      <c r="AX302" s="39"/>
      <c r="AY302" s="39"/>
      <c r="AZ302" s="39"/>
      <c r="BA302" s="39"/>
      <c r="BB302" s="39"/>
      <c r="BC302" s="39"/>
      <c r="BD302" s="39"/>
      <c r="BE302" s="39"/>
      <c r="BF302" s="39"/>
      <c r="BG302" s="39"/>
      <c r="BH302" s="39"/>
      <c r="BI302" s="67"/>
      <c r="BJ302" s="67"/>
      <c r="BK302" s="67"/>
      <c r="BL302" s="67"/>
      <c r="BM302" s="67"/>
      <c r="BN302" s="67"/>
      <c r="BO302" s="67"/>
      <c r="BP302" s="67"/>
      <c r="BQ302" s="67"/>
      <c r="BR302" s="67"/>
      <c r="BS302" s="67"/>
      <c r="BT302" s="67"/>
      <c r="BU302" s="67"/>
      <c r="BV302" s="67"/>
      <c r="BW302" s="67"/>
      <c r="BX302" s="67"/>
      <c r="BY302" s="67"/>
      <c r="BZ302" s="67"/>
      <c r="CA302" s="67"/>
      <c r="CB302" s="67"/>
    </row>
    <row r="303" spans="1:80">
      <c r="A303" s="67"/>
      <c r="B303" s="67"/>
      <c r="C303" s="67"/>
      <c r="D303" s="67"/>
      <c r="E303" s="67"/>
      <c r="F303" s="67"/>
      <c r="G303" s="67"/>
      <c r="H303" s="67"/>
      <c r="I303" s="67"/>
      <c r="J303" s="67"/>
      <c r="K303" s="67"/>
      <c r="L303" s="67"/>
      <c r="M303" s="67"/>
      <c r="N303" s="67"/>
      <c r="O303" s="67"/>
      <c r="P303" s="67"/>
      <c r="Q303" s="67"/>
      <c r="R303" s="67"/>
      <c r="S303" s="67"/>
      <c r="T303" s="67"/>
      <c r="U303" s="67"/>
      <c r="V303" s="67"/>
      <c r="W303" s="67"/>
      <c r="X303" s="67"/>
      <c r="Y303" s="67"/>
      <c r="Z303" s="67"/>
      <c r="AA303" s="67"/>
      <c r="AB303" s="67"/>
      <c r="AC303" s="67"/>
      <c r="AD303" s="67"/>
      <c r="AE303" s="67"/>
      <c r="AF303" s="67"/>
      <c r="AG303" s="39"/>
      <c r="AH303" s="39"/>
      <c r="AI303" s="39"/>
      <c r="AJ303" s="67"/>
      <c r="AK303" s="67"/>
      <c r="AL303" s="67"/>
      <c r="AM303" s="67"/>
      <c r="AN303" s="67"/>
      <c r="AO303" s="39"/>
      <c r="AP303" s="39"/>
      <c r="AQ303" s="39"/>
      <c r="AR303" s="39"/>
      <c r="AS303" s="39"/>
      <c r="AT303" s="39"/>
      <c r="AU303" s="39"/>
      <c r="AV303" s="39"/>
      <c r="AW303" s="39"/>
      <c r="AX303" s="39"/>
      <c r="AY303" s="39"/>
      <c r="AZ303" s="39"/>
      <c r="BA303" s="39"/>
      <c r="BB303" s="39"/>
      <c r="BC303" s="39"/>
      <c r="BD303" s="39"/>
      <c r="BE303" s="39"/>
      <c r="BF303" s="39"/>
      <c r="BG303" s="39"/>
      <c r="BH303" s="39"/>
      <c r="BI303" s="67"/>
      <c r="BJ303" s="67"/>
      <c r="BK303" s="67"/>
      <c r="BL303" s="67"/>
      <c r="BM303" s="67"/>
      <c r="BN303" s="67"/>
      <c r="BO303" s="67"/>
      <c r="BP303" s="67"/>
      <c r="BQ303" s="67"/>
      <c r="BR303" s="67"/>
      <c r="BS303" s="67"/>
      <c r="BT303" s="67"/>
      <c r="BU303" s="67"/>
      <c r="BV303" s="67"/>
      <c r="BW303" s="67"/>
      <c r="BX303" s="67"/>
      <c r="BY303" s="67"/>
      <c r="BZ303" s="67"/>
      <c r="CA303" s="67"/>
      <c r="CB303" s="67"/>
    </row>
    <row r="304" spans="1:80">
      <c r="A304" s="67"/>
      <c r="B304" s="67"/>
      <c r="C304" s="67"/>
      <c r="D304" s="67"/>
      <c r="E304" s="67"/>
      <c r="F304" s="67"/>
      <c r="G304" s="67"/>
      <c r="H304" s="67"/>
      <c r="I304" s="67"/>
      <c r="J304" s="67"/>
      <c r="K304" s="67"/>
      <c r="L304" s="67"/>
      <c r="M304" s="67"/>
      <c r="N304" s="67"/>
      <c r="O304" s="67"/>
      <c r="P304" s="67"/>
      <c r="Q304" s="67"/>
      <c r="R304" s="67"/>
      <c r="S304" s="67"/>
      <c r="T304" s="67"/>
      <c r="U304" s="67"/>
      <c r="V304" s="67"/>
      <c r="W304" s="67"/>
      <c r="X304" s="67"/>
      <c r="Y304" s="67"/>
      <c r="Z304" s="67"/>
      <c r="AA304" s="67"/>
      <c r="AB304" s="67"/>
      <c r="AC304" s="67"/>
      <c r="AD304" s="67"/>
      <c r="AE304" s="67"/>
      <c r="AF304" s="67"/>
      <c r="AG304" s="39"/>
      <c r="AH304" s="39"/>
      <c r="AI304" s="39"/>
      <c r="AJ304" s="67"/>
      <c r="AK304" s="67"/>
      <c r="AL304" s="67"/>
      <c r="AM304" s="67"/>
      <c r="AN304" s="67"/>
      <c r="AO304" s="39"/>
      <c r="AP304" s="39"/>
      <c r="AQ304" s="39"/>
      <c r="AR304" s="39"/>
      <c r="AS304" s="39"/>
      <c r="AT304" s="39"/>
      <c r="AU304" s="39"/>
      <c r="AV304" s="39"/>
      <c r="AW304" s="39"/>
      <c r="AX304" s="39"/>
      <c r="AY304" s="39"/>
      <c r="AZ304" s="39"/>
      <c r="BA304" s="39"/>
      <c r="BB304" s="39"/>
      <c r="BC304" s="39"/>
      <c r="BD304" s="39"/>
      <c r="BE304" s="39"/>
      <c r="BF304" s="39"/>
      <c r="BG304" s="39"/>
      <c r="BH304" s="39"/>
      <c r="BI304" s="67"/>
      <c r="BJ304" s="67"/>
      <c r="BK304" s="67"/>
      <c r="BL304" s="67"/>
      <c r="BM304" s="67"/>
      <c r="BN304" s="67"/>
      <c r="BO304" s="67"/>
      <c r="BP304" s="67"/>
      <c r="BQ304" s="67"/>
      <c r="BR304" s="67"/>
      <c r="BS304" s="67"/>
      <c r="BT304" s="67"/>
      <c r="BU304" s="67"/>
      <c r="BV304" s="67"/>
      <c r="BW304" s="67"/>
      <c r="BX304" s="67"/>
      <c r="BY304" s="67"/>
      <c r="BZ304" s="67"/>
      <c r="CA304" s="67"/>
      <c r="CB304" s="67"/>
    </row>
    <row r="305" spans="1:80">
      <c r="A305" s="67"/>
      <c r="B305" s="67"/>
      <c r="C305" s="67"/>
      <c r="D305" s="67"/>
      <c r="E305" s="67"/>
      <c r="F305" s="67"/>
      <c r="G305" s="67"/>
      <c r="H305" s="67"/>
      <c r="I305" s="67"/>
      <c r="J305" s="67"/>
      <c r="K305" s="67"/>
      <c r="L305" s="67"/>
      <c r="M305" s="67"/>
      <c r="N305" s="67"/>
      <c r="O305" s="67"/>
      <c r="P305" s="67"/>
      <c r="Q305" s="67"/>
      <c r="R305" s="67"/>
      <c r="S305" s="67"/>
      <c r="T305" s="67"/>
      <c r="U305" s="67"/>
      <c r="V305" s="67"/>
      <c r="W305" s="67"/>
      <c r="X305" s="67"/>
      <c r="Y305" s="67"/>
      <c r="Z305" s="67"/>
      <c r="AA305" s="67"/>
      <c r="AB305" s="67"/>
      <c r="AC305" s="67"/>
      <c r="AD305" s="67"/>
      <c r="AE305" s="67"/>
      <c r="AF305" s="67"/>
      <c r="AG305" s="39"/>
      <c r="AH305" s="39"/>
      <c r="AI305" s="39"/>
      <c r="AJ305" s="67"/>
      <c r="AK305" s="67"/>
      <c r="AL305" s="67"/>
      <c r="AM305" s="67"/>
      <c r="AN305" s="67"/>
      <c r="AO305" s="39"/>
      <c r="AP305" s="39"/>
      <c r="AQ305" s="39"/>
      <c r="AR305" s="39"/>
      <c r="AS305" s="39"/>
      <c r="AT305" s="39"/>
      <c r="AU305" s="39"/>
      <c r="AV305" s="39"/>
      <c r="AW305" s="39"/>
      <c r="AX305" s="39"/>
      <c r="AY305" s="39"/>
      <c r="AZ305" s="39"/>
      <c r="BA305" s="39"/>
      <c r="BB305" s="39"/>
      <c r="BC305" s="39"/>
      <c r="BD305" s="39"/>
      <c r="BE305" s="39"/>
      <c r="BF305" s="39"/>
      <c r="BG305" s="39"/>
      <c r="BH305" s="39"/>
      <c r="BI305" s="67"/>
      <c r="BJ305" s="67"/>
      <c r="BK305" s="67"/>
      <c r="BL305" s="67"/>
      <c r="BM305" s="67"/>
      <c r="BN305" s="67"/>
      <c r="BO305" s="67"/>
      <c r="BP305" s="67"/>
      <c r="BQ305" s="67"/>
      <c r="BR305" s="67"/>
      <c r="BS305" s="67"/>
      <c r="BT305" s="67"/>
      <c r="BU305" s="67"/>
      <c r="BV305" s="67"/>
      <c r="BW305" s="67"/>
      <c r="BX305" s="67"/>
      <c r="BY305" s="67"/>
      <c r="BZ305" s="67"/>
      <c r="CA305" s="67"/>
      <c r="CB305" s="67"/>
    </row>
    <row r="306" spans="1:80">
      <c r="A306" s="67"/>
      <c r="B306" s="67"/>
      <c r="C306" s="67"/>
      <c r="D306" s="67"/>
      <c r="E306" s="67"/>
      <c r="F306" s="67"/>
      <c r="G306" s="67"/>
      <c r="H306" s="67"/>
      <c r="I306" s="67"/>
      <c r="J306" s="67"/>
      <c r="K306" s="67"/>
      <c r="L306" s="67"/>
      <c r="M306" s="67"/>
      <c r="N306" s="67"/>
      <c r="O306" s="67"/>
      <c r="P306" s="67"/>
      <c r="Q306" s="67"/>
      <c r="R306" s="67"/>
      <c r="S306" s="67"/>
      <c r="T306" s="67"/>
      <c r="U306" s="67"/>
      <c r="V306" s="67"/>
      <c r="W306" s="67"/>
      <c r="X306" s="67"/>
      <c r="Y306" s="67"/>
      <c r="Z306" s="67"/>
      <c r="AA306" s="67"/>
      <c r="AB306" s="67"/>
      <c r="AC306" s="67"/>
      <c r="AD306" s="67"/>
      <c r="AE306" s="67"/>
      <c r="AF306" s="67"/>
      <c r="AG306" s="39"/>
      <c r="AH306" s="39"/>
      <c r="AI306" s="39"/>
      <c r="AJ306" s="67"/>
      <c r="AK306" s="67"/>
      <c r="AL306" s="67"/>
      <c r="AM306" s="67"/>
      <c r="AN306" s="67"/>
      <c r="AO306" s="39"/>
      <c r="AP306" s="39"/>
      <c r="AQ306" s="39"/>
      <c r="AR306" s="39"/>
      <c r="AS306" s="39"/>
      <c r="AT306" s="39"/>
      <c r="AU306" s="39"/>
      <c r="AV306" s="39"/>
      <c r="AW306" s="39"/>
      <c r="AX306" s="39"/>
      <c r="AY306" s="39"/>
      <c r="AZ306" s="39"/>
      <c r="BA306" s="39"/>
      <c r="BB306" s="39"/>
      <c r="BC306" s="39"/>
      <c r="BD306" s="39"/>
      <c r="BE306" s="39"/>
      <c r="BF306" s="39"/>
      <c r="BG306" s="39"/>
      <c r="BH306" s="39"/>
      <c r="BI306" s="67"/>
      <c r="BJ306" s="67"/>
      <c r="BK306" s="67"/>
      <c r="BL306" s="67"/>
      <c r="BM306" s="67"/>
      <c r="BN306" s="67"/>
      <c r="BO306" s="67"/>
      <c r="BP306" s="67"/>
      <c r="BQ306" s="67"/>
      <c r="BR306" s="67"/>
      <c r="BS306" s="67"/>
      <c r="BT306" s="67"/>
      <c r="BU306" s="67"/>
      <c r="BV306" s="67"/>
      <c r="BW306" s="67"/>
      <c r="BX306" s="67"/>
      <c r="BY306" s="67"/>
      <c r="BZ306" s="67"/>
      <c r="CA306" s="67"/>
      <c r="CB306" s="67"/>
    </row>
    <row r="307" spans="1:80">
      <c r="A307" s="67"/>
      <c r="B307" s="67"/>
      <c r="C307" s="67"/>
      <c r="D307" s="67"/>
      <c r="E307" s="67"/>
      <c r="F307" s="67"/>
      <c r="G307" s="67"/>
      <c r="H307" s="67"/>
      <c r="I307" s="67"/>
      <c r="J307" s="67"/>
      <c r="K307" s="67"/>
      <c r="L307" s="67"/>
      <c r="M307" s="67"/>
      <c r="N307" s="67"/>
      <c r="O307" s="67"/>
      <c r="P307" s="67"/>
      <c r="Q307" s="67"/>
      <c r="R307" s="67"/>
      <c r="S307" s="67"/>
      <c r="T307" s="67"/>
      <c r="U307" s="67"/>
      <c r="V307" s="67"/>
      <c r="W307" s="67"/>
      <c r="X307" s="67"/>
      <c r="Y307" s="67"/>
      <c r="Z307" s="67"/>
      <c r="AA307" s="67"/>
      <c r="AB307" s="67"/>
      <c r="AC307" s="67"/>
      <c r="AD307" s="67"/>
      <c r="AE307" s="67"/>
      <c r="AF307" s="67"/>
      <c r="AG307" s="39"/>
      <c r="AH307" s="39"/>
      <c r="AI307" s="39"/>
      <c r="AJ307" s="67"/>
      <c r="AK307" s="67"/>
      <c r="AL307" s="67"/>
      <c r="AM307" s="67"/>
      <c r="AN307" s="67"/>
      <c r="AO307" s="39"/>
      <c r="AP307" s="39"/>
      <c r="AQ307" s="39"/>
      <c r="AR307" s="39"/>
      <c r="AS307" s="39"/>
      <c r="AT307" s="39"/>
      <c r="AU307" s="39"/>
      <c r="AV307" s="39"/>
      <c r="AW307" s="39"/>
      <c r="AX307" s="39"/>
      <c r="AY307" s="39"/>
      <c r="AZ307" s="39"/>
      <c r="BA307" s="39"/>
      <c r="BB307" s="39"/>
      <c r="BC307" s="39"/>
      <c r="BD307" s="39"/>
      <c r="BE307" s="39"/>
      <c r="BF307" s="39"/>
      <c r="BG307" s="39"/>
      <c r="BH307" s="39"/>
      <c r="BI307" s="67"/>
      <c r="BJ307" s="67"/>
      <c r="BK307" s="67"/>
      <c r="BL307" s="67"/>
      <c r="BM307" s="67"/>
      <c r="BN307" s="67"/>
      <c r="BO307" s="67"/>
      <c r="BP307" s="67"/>
      <c r="BQ307" s="67"/>
      <c r="BR307" s="67"/>
      <c r="BS307" s="67"/>
      <c r="BT307" s="67"/>
      <c r="BU307" s="67"/>
      <c r="BV307" s="67"/>
      <c r="BW307" s="67"/>
      <c r="BX307" s="67"/>
      <c r="BY307" s="67"/>
      <c r="BZ307" s="67"/>
      <c r="CA307" s="67"/>
      <c r="CB307" s="67"/>
    </row>
    <row r="308" spans="1:80">
      <c r="A308" s="67"/>
      <c r="B308" s="67"/>
      <c r="C308" s="67"/>
      <c r="D308" s="67"/>
      <c r="E308" s="67"/>
      <c r="F308" s="67"/>
      <c r="G308" s="67"/>
      <c r="H308" s="67"/>
      <c r="I308" s="67"/>
      <c r="J308" s="67"/>
      <c r="K308" s="67"/>
      <c r="L308" s="67"/>
      <c r="M308" s="67"/>
      <c r="N308" s="67"/>
      <c r="O308" s="67"/>
      <c r="P308" s="67"/>
      <c r="Q308" s="67"/>
      <c r="R308" s="67"/>
      <c r="S308" s="67"/>
      <c r="T308" s="67"/>
      <c r="U308" s="67"/>
      <c r="V308" s="67"/>
      <c r="W308" s="67"/>
      <c r="X308" s="67"/>
      <c r="Y308" s="67"/>
      <c r="Z308" s="67"/>
      <c r="AA308" s="67"/>
      <c r="AB308" s="67"/>
      <c r="AC308" s="67"/>
      <c r="AD308" s="67"/>
      <c r="AE308" s="67"/>
      <c r="AF308" s="67"/>
      <c r="AG308" s="39"/>
      <c r="AH308" s="39"/>
      <c r="AI308" s="39"/>
      <c r="AJ308" s="67"/>
      <c r="AK308" s="67"/>
      <c r="AL308" s="67"/>
      <c r="AM308" s="67"/>
      <c r="AN308" s="67"/>
      <c r="AO308" s="39"/>
      <c r="AP308" s="39"/>
      <c r="AQ308" s="39"/>
      <c r="AR308" s="39"/>
      <c r="AS308" s="39"/>
      <c r="AT308" s="39"/>
      <c r="AU308" s="39"/>
      <c r="AV308" s="39"/>
      <c r="AW308" s="39"/>
      <c r="AX308" s="39"/>
      <c r="AY308" s="39"/>
      <c r="AZ308" s="39"/>
      <c r="BA308" s="39"/>
      <c r="BB308" s="39"/>
      <c r="BC308" s="39"/>
      <c r="BD308" s="39"/>
      <c r="BE308" s="39"/>
      <c r="BF308" s="39"/>
      <c r="BG308" s="39"/>
      <c r="BH308" s="39"/>
      <c r="BI308" s="67"/>
      <c r="BJ308" s="67"/>
      <c r="BK308" s="67"/>
      <c r="BL308" s="67"/>
      <c r="BM308" s="67"/>
      <c r="BN308" s="67"/>
      <c r="BO308" s="67"/>
      <c r="BP308" s="67"/>
      <c r="BQ308" s="67"/>
      <c r="BR308" s="67"/>
      <c r="BS308" s="67"/>
      <c r="BT308" s="67"/>
      <c r="BU308" s="67"/>
      <c r="BV308" s="67"/>
      <c r="BW308" s="67"/>
      <c r="BX308" s="67"/>
      <c r="BY308" s="67"/>
      <c r="BZ308" s="67"/>
      <c r="CA308" s="67"/>
      <c r="CB308" s="67"/>
    </row>
    <row r="309" spans="1:80">
      <c r="A309" s="67"/>
      <c r="B309" s="67"/>
      <c r="C309" s="67"/>
      <c r="D309" s="67"/>
      <c r="E309" s="67"/>
      <c r="F309" s="67"/>
      <c r="G309" s="67"/>
      <c r="H309" s="67"/>
      <c r="I309" s="67"/>
      <c r="J309" s="67"/>
      <c r="K309" s="67"/>
      <c r="L309" s="67"/>
      <c r="M309" s="67"/>
      <c r="N309" s="67"/>
      <c r="O309" s="67"/>
      <c r="P309" s="67"/>
      <c r="Q309" s="67"/>
      <c r="R309" s="67"/>
      <c r="S309" s="67"/>
      <c r="T309" s="67"/>
      <c r="U309" s="67"/>
      <c r="V309" s="67"/>
      <c r="W309" s="67"/>
      <c r="X309" s="67"/>
      <c r="Y309" s="67"/>
      <c r="Z309" s="67"/>
      <c r="AA309" s="67"/>
      <c r="AB309" s="67"/>
      <c r="AC309" s="67"/>
      <c r="AD309" s="67"/>
      <c r="AE309" s="67"/>
      <c r="AF309" s="67"/>
      <c r="AG309" s="39"/>
      <c r="AH309" s="39"/>
      <c r="AI309" s="39"/>
      <c r="AJ309" s="67"/>
      <c r="AK309" s="67"/>
      <c r="AL309" s="67"/>
      <c r="AM309" s="67"/>
      <c r="AN309" s="67"/>
      <c r="AO309" s="39"/>
      <c r="AP309" s="39"/>
      <c r="AQ309" s="39"/>
      <c r="AR309" s="39"/>
      <c r="AS309" s="39"/>
      <c r="AT309" s="39"/>
      <c r="AU309" s="39"/>
      <c r="AV309" s="39"/>
      <c r="AW309" s="39"/>
      <c r="AX309" s="39"/>
      <c r="AY309" s="39"/>
      <c r="AZ309" s="39"/>
      <c r="BA309" s="39"/>
      <c r="BB309" s="39"/>
      <c r="BC309" s="39"/>
      <c r="BD309" s="39"/>
      <c r="BE309" s="39"/>
      <c r="BF309" s="39"/>
      <c r="BG309" s="39"/>
      <c r="BH309" s="39"/>
      <c r="BI309" s="67"/>
      <c r="BJ309" s="67"/>
      <c r="BK309" s="67"/>
      <c r="BL309" s="67"/>
      <c r="BM309" s="67"/>
      <c r="BN309" s="67"/>
      <c r="BO309" s="67"/>
      <c r="BP309" s="67"/>
      <c r="BQ309" s="67"/>
      <c r="BR309" s="67"/>
      <c r="BS309" s="67"/>
      <c r="BT309" s="67"/>
      <c r="BU309" s="67"/>
      <c r="BV309" s="67"/>
      <c r="BW309" s="67"/>
      <c r="BX309" s="67"/>
      <c r="BY309" s="67"/>
      <c r="BZ309" s="67"/>
      <c r="CA309" s="67"/>
      <c r="CB309" s="67"/>
    </row>
    <row r="310" spans="1:80">
      <c r="A310" s="67"/>
      <c r="B310" s="67"/>
      <c r="C310" s="67"/>
      <c r="D310" s="67"/>
      <c r="E310" s="67"/>
      <c r="F310" s="67"/>
      <c r="G310" s="67"/>
      <c r="H310" s="67"/>
      <c r="I310" s="67"/>
      <c r="J310" s="67"/>
      <c r="K310" s="67"/>
      <c r="L310" s="67"/>
      <c r="M310" s="67"/>
      <c r="N310" s="67"/>
      <c r="O310" s="67"/>
      <c r="P310" s="67"/>
      <c r="Q310" s="67"/>
      <c r="R310" s="67"/>
      <c r="S310" s="67"/>
      <c r="T310" s="67"/>
      <c r="U310" s="67"/>
      <c r="V310" s="67"/>
      <c r="W310" s="67"/>
      <c r="X310" s="67"/>
      <c r="Y310" s="67"/>
      <c r="Z310" s="67"/>
      <c r="AA310" s="67"/>
      <c r="AB310" s="67"/>
      <c r="AC310" s="67"/>
      <c r="AD310" s="67"/>
      <c r="AE310" s="67"/>
      <c r="AF310" s="67"/>
      <c r="AG310" s="39"/>
      <c r="AH310" s="39"/>
      <c r="AI310" s="39"/>
      <c r="AJ310" s="67"/>
      <c r="AK310" s="67"/>
      <c r="AL310" s="67"/>
      <c r="AM310" s="67"/>
      <c r="AN310" s="67"/>
      <c r="AO310" s="39"/>
      <c r="AP310" s="39"/>
      <c r="AQ310" s="39"/>
      <c r="AR310" s="39"/>
      <c r="AS310" s="39"/>
      <c r="AT310" s="39"/>
      <c r="AU310" s="39"/>
      <c r="AV310" s="39"/>
      <c r="AW310" s="39"/>
      <c r="AX310" s="39"/>
      <c r="AY310" s="39"/>
      <c r="AZ310" s="39"/>
      <c r="BA310" s="39"/>
      <c r="BB310" s="39"/>
      <c r="BC310" s="39"/>
      <c r="BD310" s="39"/>
      <c r="BE310" s="39"/>
      <c r="BF310" s="39"/>
      <c r="BG310" s="39"/>
      <c r="BH310" s="39"/>
      <c r="BI310" s="67"/>
      <c r="BJ310" s="67"/>
      <c r="BK310" s="67"/>
      <c r="BL310" s="67"/>
      <c r="BM310" s="67"/>
      <c r="BN310" s="67"/>
      <c r="BO310" s="67"/>
      <c r="BP310" s="67"/>
      <c r="BQ310" s="67"/>
      <c r="BR310" s="67"/>
      <c r="BS310" s="67"/>
      <c r="BT310" s="67"/>
      <c r="BU310" s="67"/>
      <c r="BV310" s="67"/>
      <c r="BW310" s="67"/>
      <c r="BX310" s="67"/>
      <c r="BY310" s="67"/>
      <c r="BZ310" s="67"/>
      <c r="CA310" s="67"/>
      <c r="CB310" s="67"/>
    </row>
    <row r="311" spans="1:80">
      <c r="A311" s="67"/>
      <c r="B311" s="67"/>
      <c r="C311" s="67"/>
      <c r="D311" s="67"/>
      <c r="E311" s="67"/>
      <c r="F311" s="67"/>
      <c r="G311" s="67"/>
      <c r="H311" s="67"/>
      <c r="I311" s="67"/>
      <c r="J311" s="67"/>
      <c r="K311" s="67"/>
      <c r="L311" s="67"/>
      <c r="M311" s="67"/>
      <c r="N311" s="67"/>
      <c r="O311" s="67"/>
      <c r="P311" s="67"/>
      <c r="Q311" s="67"/>
      <c r="R311" s="67"/>
      <c r="S311" s="67"/>
      <c r="T311" s="67"/>
      <c r="U311" s="67"/>
      <c r="V311" s="67"/>
      <c r="W311" s="67"/>
      <c r="X311" s="67"/>
      <c r="Y311" s="67"/>
      <c r="Z311" s="67"/>
      <c r="AA311" s="67"/>
      <c r="AB311" s="67"/>
      <c r="AC311" s="67"/>
      <c r="AD311" s="67"/>
      <c r="AE311" s="67"/>
      <c r="AF311" s="67"/>
      <c r="AG311" s="39"/>
      <c r="AH311" s="39"/>
      <c r="AI311" s="39"/>
      <c r="AJ311" s="67"/>
      <c r="AK311" s="67"/>
      <c r="AL311" s="67"/>
      <c r="AM311" s="67"/>
      <c r="AN311" s="67"/>
      <c r="AO311" s="39"/>
      <c r="AP311" s="39"/>
      <c r="AQ311" s="39"/>
      <c r="AR311" s="39"/>
      <c r="AS311" s="39"/>
      <c r="AT311" s="39"/>
      <c r="AU311" s="39"/>
      <c r="AV311" s="39"/>
      <c r="AW311" s="39"/>
      <c r="AX311" s="39"/>
      <c r="AY311" s="39"/>
      <c r="AZ311" s="39"/>
      <c r="BA311" s="39"/>
      <c r="BB311" s="39"/>
      <c r="BC311" s="39"/>
      <c r="BD311" s="39"/>
      <c r="BE311" s="39"/>
      <c r="BF311" s="39"/>
      <c r="BG311" s="39"/>
      <c r="BH311" s="39"/>
      <c r="BI311" s="67"/>
      <c r="BJ311" s="67"/>
      <c r="BK311" s="67"/>
      <c r="BL311" s="67"/>
      <c r="BM311" s="67"/>
      <c r="BN311" s="67"/>
      <c r="BO311" s="67"/>
      <c r="BP311" s="67"/>
      <c r="BQ311" s="67"/>
      <c r="BR311" s="67"/>
      <c r="BS311" s="67"/>
      <c r="BT311" s="67"/>
      <c r="BU311" s="67"/>
      <c r="BV311" s="67"/>
      <c r="BW311" s="67"/>
      <c r="BX311" s="67"/>
      <c r="BY311" s="67"/>
      <c r="BZ311" s="67"/>
      <c r="CA311" s="67"/>
      <c r="CB311" s="67"/>
    </row>
    <row r="312" spans="1:80">
      <c r="A312" s="67"/>
      <c r="B312" s="67"/>
      <c r="C312" s="67"/>
      <c r="D312" s="67"/>
      <c r="E312" s="67"/>
      <c r="F312" s="67"/>
      <c r="G312" s="67"/>
      <c r="H312" s="67"/>
      <c r="I312" s="67"/>
      <c r="J312" s="67"/>
      <c r="K312" s="67"/>
      <c r="L312" s="67"/>
      <c r="M312" s="67"/>
      <c r="N312" s="67"/>
      <c r="O312" s="67"/>
      <c r="P312" s="67"/>
      <c r="Q312" s="67"/>
      <c r="R312" s="67"/>
      <c r="S312" s="67"/>
      <c r="T312" s="67"/>
      <c r="U312" s="67"/>
      <c r="V312" s="67"/>
      <c r="W312" s="67"/>
      <c r="X312" s="67"/>
      <c r="Y312" s="67"/>
      <c r="Z312" s="67"/>
      <c r="AA312" s="67"/>
      <c r="AB312" s="67"/>
      <c r="AC312" s="67"/>
      <c r="AD312" s="67"/>
      <c r="AE312" s="67"/>
      <c r="AF312" s="67"/>
      <c r="AG312" s="39"/>
      <c r="AH312" s="39"/>
      <c r="AI312" s="39"/>
      <c r="AJ312" s="67"/>
      <c r="AK312" s="67"/>
      <c r="AL312" s="67"/>
      <c r="AM312" s="67"/>
      <c r="AN312" s="67"/>
      <c r="AO312" s="39"/>
      <c r="AP312" s="39"/>
      <c r="AQ312" s="39"/>
      <c r="AR312" s="39"/>
      <c r="AS312" s="39"/>
      <c r="AT312" s="39"/>
      <c r="AU312" s="39"/>
      <c r="AV312" s="39"/>
      <c r="AW312" s="39"/>
      <c r="AX312" s="39"/>
      <c r="AY312" s="39"/>
      <c r="AZ312" s="39"/>
      <c r="BA312" s="39"/>
      <c r="BB312" s="39"/>
      <c r="BC312" s="39"/>
      <c r="BD312" s="39"/>
      <c r="BE312" s="39"/>
      <c r="BF312" s="39"/>
      <c r="BG312" s="39"/>
      <c r="BH312" s="39"/>
      <c r="BI312" s="67"/>
      <c r="BJ312" s="67"/>
      <c r="BK312" s="67"/>
      <c r="BL312" s="67"/>
      <c r="BM312" s="67"/>
      <c r="BN312" s="67"/>
      <c r="BO312" s="67"/>
      <c r="BP312" s="67"/>
      <c r="BQ312" s="67"/>
      <c r="BR312" s="67"/>
      <c r="BS312" s="67"/>
      <c r="BT312" s="67"/>
      <c r="BU312" s="67"/>
      <c r="BV312" s="67"/>
      <c r="BW312" s="67"/>
      <c r="BX312" s="67"/>
      <c r="BY312" s="67"/>
      <c r="BZ312" s="67"/>
      <c r="CA312" s="67"/>
      <c r="CB312" s="67"/>
    </row>
    <row r="313" spans="1:80">
      <c r="A313" s="67"/>
      <c r="B313" s="67"/>
      <c r="C313" s="67"/>
      <c r="D313" s="67"/>
      <c r="E313" s="67"/>
      <c r="F313" s="67"/>
      <c r="G313" s="67"/>
      <c r="H313" s="67"/>
      <c r="I313" s="67"/>
      <c r="J313" s="67"/>
      <c r="K313" s="67"/>
      <c r="L313" s="67"/>
      <c r="M313" s="67"/>
      <c r="N313" s="67"/>
      <c r="O313" s="67"/>
      <c r="P313" s="67"/>
      <c r="Q313" s="67"/>
      <c r="R313" s="67"/>
      <c r="S313" s="67"/>
      <c r="T313" s="67"/>
      <c r="U313" s="67"/>
      <c r="V313" s="67"/>
      <c r="W313" s="67"/>
      <c r="X313" s="67"/>
      <c r="Y313" s="67"/>
      <c r="Z313" s="67"/>
      <c r="AA313" s="67"/>
      <c r="AB313" s="67"/>
      <c r="AC313" s="67"/>
      <c r="AD313" s="67"/>
      <c r="AE313" s="67"/>
      <c r="AF313" s="67"/>
      <c r="AG313" s="39"/>
      <c r="AH313" s="39"/>
      <c r="AI313" s="39"/>
      <c r="AJ313" s="67"/>
      <c r="AK313" s="67"/>
      <c r="AL313" s="67"/>
      <c r="AM313" s="67"/>
      <c r="AN313" s="67"/>
      <c r="AO313" s="39"/>
      <c r="AP313" s="39"/>
      <c r="AQ313" s="39"/>
      <c r="AR313" s="39"/>
      <c r="AS313" s="39"/>
      <c r="AT313" s="39"/>
      <c r="AU313" s="39"/>
      <c r="AV313" s="39"/>
      <c r="AW313" s="39"/>
      <c r="AX313" s="39"/>
      <c r="AY313" s="39"/>
      <c r="AZ313" s="39"/>
      <c r="BA313" s="39"/>
      <c r="BB313" s="39"/>
      <c r="BC313" s="39"/>
      <c r="BD313" s="39"/>
      <c r="BE313" s="39"/>
      <c r="BF313" s="39"/>
      <c r="BG313" s="39"/>
      <c r="BH313" s="39"/>
      <c r="BI313" s="67"/>
      <c r="BJ313" s="67"/>
      <c r="BK313" s="67"/>
      <c r="BL313" s="67"/>
      <c r="BM313" s="67"/>
      <c r="BN313" s="67"/>
      <c r="BO313" s="67"/>
      <c r="BP313" s="67"/>
      <c r="BQ313" s="67"/>
      <c r="BR313" s="67"/>
      <c r="BS313" s="67"/>
      <c r="BT313" s="67"/>
      <c r="BU313" s="67"/>
      <c r="BV313" s="67"/>
      <c r="BW313" s="67"/>
      <c r="BX313" s="67"/>
      <c r="BY313" s="67"/>
      <c r="BZ313" s="67"/>
      <c r="CA313" s="67"/>
      <c r="CB313" s="67"/>
    </row>
  </sheetData>
  <sheetProtection algorithmName="SHA-512" hashValue="IySsb0JXWuF8tolr0gHsBr+ZO/+0pgpJad0a1dmT2WAzwxP1xP+ngK75UWjpWbqqdSO03+H66psKw7IIcPcvFQ==" saltValue="s+wsGT/o372CsbaEybmBzQ==" spinCount="100000" sheet="1" objects="1" scenarios="1" formatRows="0"/>
  <protectedRanges>
    <protectedRange sqref="C11:I12" name="DETAILS"/>
    <protectedRange sqref="C20:I216" name="DATA1"/>
    <protectedRange sqref="M11:N12" name="PERSON"/>
    <protectedRange sqref="S11:T12" name="CARBON"/>
    <protectedRange sqref="L20:AB216" name="DATA2"/>
    <protectedRange sqref="AD20:AQ216" name="DATA3"/>
    <protectedRange sqref="AT20:AV216" name="DATA4"/>
  </protectedRanges>
  <dataConsolidate/>
  <mergeCells count="22">
    <mergeCell ref="D219:AE219"/>
    <mergeCell ref="AD15:AV16"/>
    <mergeCell ref="L13:V14"/>
    <mergeCell ref="H11:H12"/>
    <mergeCell ref="C3:O3"/>
    <mergeCell ref="D10:E10"/>
    <mergeCell ref="D11:E12"/>
    <mergeCell ref="C13:I16"/>
    <mergeCell ref="L15:AB16"/>
    <mergeCell ref="C11:C12"/>
    <mergeCell ref="M11:N11"/>
    <mergeCell ref="M12:N12"/>
    <mergeCell ref="F11:F12"/>
    <mergeCell ref="T11:T12"/>
    <mergeCell ref="S11:S12"/>
    <mergeCell ref="L10:N10"/>
    <mergeCell ref="C8:I8"/>
    <mergeCell ref="I11:I12"/>
    <mergeCell ref="C4:C6"/>
    <mergeCell ref="O10:P10"/>
    <mergeCell ref="O11:P12"/>
    <mergeCell ref="G11:G12"/>
  </mergeCells>
  <phoneticPr fontId="24" type="noConversion"/>
  <conditionalFormatting sqref="D20:J216 L20:AA216 AD20:AQ216 AT20:AU216">
    <cfRule type="notContainsBlanks" dxfId="110" priority="6" stopIfTrue="1">
      <formula>LEN(TRIM(D20))&gt;0</formula>
    </cfRule>
    <cfRule type="expression" dxfId="109" priority="7">
      <formula>$C20&lt;&gt;""</formula>
    </cfRule>
  </conditionalFormatting>
  <conditionalFormatting sqref="J17:J216">
    <cfRule type="expression" dxfId="108" priority="1" stopIfTrue="1">
      <formula>$G$11&lt;&gt;"Multiple (England)"</formula>
    </cfRule>
  </conditionalFormatting>
  <conditionalFormatting sqref="L217">
    <cfRule type="expression" dxfId="107" priority="56" stopIfTrue="1">
      <formula>#REF!="Check Work Type"</formula>
    </cfRule>
  </conditionalFormatting>
  <conditionalFormatting sqref="N217:O217">
    <cfRule type="expression" dxfId="106" priority="15" stopIfTrue="1">
      <formula>#REF!="Check Work Type"</formula>
    </cfRule>
  </conditionalFormatting>
  <dataValidations xWindow="1395" yWindow="675" count="24">
    <dataValidation allowBlank="1" showInputMessage="1" showErrorMessage="1" promptTitle="Heat Network carbon factor" prompt="Please enter your calculated bespoke carbon factors here (if applicable). These should be the same as submitted in your original application." sqref="S11:T12" xr:uid="{50506414-647B-4182-AAC6-14002F90C3D4}"/>
    <dataValidation type="whole" allowBlank="1" showInputMessage="1" showErrorMessage="1" errorTitle="Data entry error" error="Please enter the 5-digit code for your PSDS project, beginning 1xxxx or 3xxxx. One project per ACR form please." promptTitle="5-digit ID" prompt="The code for your project." sqref="C11:C12" xr:uid="{44A831BA-5AD8-4E5E-8E72-93593560AB43}">
      <formula1>9999</formula1>
      <formula2>56000</formula2>
    </dataValidation>
    <dataValidation allowBlank="1" showInputMessage="1" showErrorMessage="1" promptTitle="Person filling out the form" prompt="Please enter your name and role." sqref="M11:N12" xr:uid="{BAE0F927-ABCC-4041-B5C0-DDF4A03EBF60}"/>
    <dataValidation allowBlank="1" showInputMessage="1" showErrorMessage="1" promptTitle="Baseline energy usage" prompt="Please use the most accurate baseline energy usage for each building, even if this differs from your original application. Figures that differ should be explained in the commentary." sqref="N20:Y216" xr:uid="{520773E2-0124-4F99-889C-7019EFAD6F40}"/>
    <dataValidation allowBlank="1" showInputMessage="1" showErrorMessage="1" promptTitle="Building name" prompt="Please use the same building name as in your original application." sqref="E20:E216" xr:uid="{B212705A-CD46-4799-82B8-F638DAB48F5E}"/>
    <dataValidation type="whole" operator="lessThan" allowBlank="1" showInputMessage="1" showErrorMessage="1" promptTitle="Unique Property Reference Number" prompt="A UPRN can be up to 12 digits in length. Please enter this for each row to assist with our data matching." sqref="D20:D216" xr:uid="{A6E3FFBB-F030-447F-B27A-C3F79D49434C}">
      <formula1>1000000000000</formula1>
    </dataValidation>
    <dataValidation allowBlank="1" showInputMessage="1" showErrorMessage="1" promptTitle="2025-2026 energy usage" prompt="Please enter your actual monthly energy usage for this reporting period in kWhs." sqref="AF20:AQ216" xr:uid="{91EB6EC0-12BE-4B86-9C9F-8875752027BC}"/>
    <dataValidation allowBlank="1" showInputMessage="1" showErrorMessage="1" promptTitle="Example rows" prompt="These rows are filled out as examples to show you how to complete this form. _x000a__x000a_Do not attempt to edit them." sqref="I18:AV19 C18:G19" xr:uid="{6F7218C6-1FB1-48A8-BB4B-48CEB70871BE}"/>
    <dataValidation type="date" operator="greaterThanOrEqual" allowBlank="1" showInputMessage="1" showErrorMessage="1" error="This date is too far in the past." promptTitle="Submission date" prompt="The date you are submitting this form to Salix." sqref="F11:F12" xr:uid="{9047F3F4-1194-4D09-8565-B2A853DB450B}">
      <formula1>46023</formula1>
    </dataValidation>
    <dataValidation allowBlank="1" showInputMessage="1" showErrorMessage="1" promptTitle="Calculated avoided energy" prompt="This is the difference between the energy you used in 25-26 and what you would have used had you not installed any interventions. It is calculated using your baseline data and the degree-day data for your region." sqref="AR20:AR216" xr:uid="{4A538E76-DC01-4F70-A1E0-E0A1FB5B4D51}"/>
    <dataValidation allowBlank="1" showInputMessage="1" showErrorMessage="1" promptTitle="Calculated avoided emissions" prompt="The total (in tonnes of CO2 equivalent emissions) that were avoided due to your installed measures. This is calculated from your calculated avoided energy usage and Treasury Green Book carbon factors. They may differ slightly from your own calculations." sqref="AS20:AS216" xr:uid="{298904F6-4773-4CED-BA90-64EA5FE01432}"/>
    <dataValidation allowBlank="1" showInputMessage="1" showErrorMessage="1" prompt="The calculated total of avoided emissions across all buildings entered on this form, adjusted for yearly temperature variation by using degree-day data. It includes both direct and indirect carbon and is calculated with Treasury Green Book carbon factors." sqref="O11:P12" xr:uid="{795B815C-6A55-48AF-A969-5A51CC786847}"/>
    <dataValidation allowBlank="1" showInputMessage="1" showErrorMessage="1" promptTitle="On-site Generation Guidance" prompt="Please indicate if the fuel at this site is affected by embedded generation:_x000a_- CHP = Combined Heat &amp; Power_x000a_- PV = Solar Photovoltaics_x000a__x000a_Choose ‘Affected by CHP’, ‘PV’, ‘Both’, or ‘Not Affected’." sqref="H17" xr:uid="{9250B11E-5334-452A-8521-AE538B4610BF}"/>
    <dataValidation type="list" allowBlank="1" showInputMessage="1" showErrorMessage="1" promptTitle="On-site generation" prompt="This specifically relates to on-site generation outside the scope of your grant funding._x000a__x000a_Please note in the commentary box which period the on-site generation relates to eg baseline period, reporting period or both" sqref="H20:H216" xr:uid="{EB47BE0A-1FAF-4CEE-84A1-6FB090D4D460}">
      <formula1>"Not Affected, Affected by CHP, Affected by PV, Affected by Both, Unknown"</formula1>
    </dataValidation>
    <dataValidation type="custom" allowBlank="1" showInputMessage="1" showErrorMessage="1" errorTitle="Invalid End Date" error="The end date must be after the Baseline Year Start Date, and no more than 12 months later. Please adjust the date to fall within this range to ensure the form captures 12 consecutive months." promptTitle="Baseline energy reporting ends" prompt="The date to which your energy reporting for your baseline year runs." sqref="M21:M216" xr:uid="{801617A2-E327-4632-9C12-C6F061A78B4A}">
      <formula1>AND(M21&gt;=L21, M21&lt;=EDATE(L21,12))</formula1>
    </dataValidation>
    <dataValidation type="custom" allowBlank="1" showInputMessage="1" showErrorMessage="1" errorTitle="Invalid End Date" error="The end date must be after your baseline year start date, and no more than 12 months later. Please adjust the date to fall within this range to ensure the form captures 12 consecutive months." promptTitle="Baseline energy reporting ends" prompt="The date to which your energy reporting for your baseline year runs." sqref="M20" xr:uid="{E648BF3C-87B3-4195-B40A-5341FC7A64CC}">
      <formula1>AND(M20&gt;=L20, M20&lt;=EDATE(L20,12))</formula1>
    </dataValidation>
    <dataValidation type="date" operator="greaterThan" allowBlank="1" showInputMessage="1" showErrorMessage="1" errorTitle="Invalid Start Date" error="The energy usage Start Date must be after the baseline End Date." promptTitle="2025-2026 reporting start date" prompt="The date from which your energy reporting for this year runs." sqref="AD20:AD216" xr:uid="{5B5479AD-8475-48C7-B2EA-41819FFAC5F9}">
      <formula1>M20</formula1>
    </dataValidation>
    <dataValidation allowBlank="1" showErrorMessage="1" promptTitle="Submission date" prompt="The date you are submitting this form to Salix." sqref="J11:J12" xr:uid="{013C9EC5-8761-4E39-AFD4-F0317CC8DCD3}"/>
    <dataValidation type="custom" allowBlank="1" showInputMessage="1" showErrorMessage="1" errorTitle="Invalid End Date" error="The end date must be after the 25-26 Year Start Date, and no more than 12 months later. Please adjust the date to fall within this range to ensure the form captures 12 consecutive months." promptTitle="2025-2026 reporting ends" prompt="The date to which your energy reporting for this year runs." sqref="AE20:AE216" xr:uid="{F7786E72-FC7A-4594-B117-DF5576081ED7}">
      <formula1>AND(AE20&gt;=AD20, AE20&lt;=EDATE(AD20,12))</formula1>
    </dataValidation>
    <dataValidation type="date" operator="lessThanOrEqual" allowBlank="1" showInputMessage="1" showErrorMessage="1" error="Your baseline data must be before 31/12/25." promptTitle="Baseline energy reporting begins" prompt="The date from which your energy reporting for your baseline year begins." sqref="L20:L216" xr:uid="{294412CF-0AD4-4F56-908A-A646ED1DA7B9}">
      <formula1>46022</formula1>
    </dataValidation>
    <dataValidation type="date" operator="greaterThanOrEqual" allowBlank="1" showInputMessage="1" showErrorMessage="1" error="Your final commissioning date cannot be before 1/4/21 as that is when Phase 1 completed." promptTitle="Final commissioning date" prompt="Please enter the date that the final grant-funded measure in this building was commissioned. If your project is not fully complete yet, you can enter future date for estimated completion." sqref="I20:I216" xr:uid="{E27BF95D-302E-476C-92E2-14EAD5F5F2C7}">
      <formula1>44287</formula1>
    </dataValidation>
    <dataValidation type="list" allowBlank="1" showInputMessage="1" showErrorMessage="1" promptTitle="Example rows" prompt="These rows are filled out as examples to show you how to complete this form. _x000a__x000a_Do not attempt to edit them." sqref="H18:H19" xr:uid="{1AF832C6-47BC-4E44-8E5F-858B1A64DBF0}">
      <formula1>"Not Affected, Affected by CHP, Affected by PV, Affected by Both, Unknown"</formula1>
    </dataValidation>
    <dataValidation allowBlank="1" showInputMessage="1" showErrorMessage="1" promptTitle="Baseline fuel cost" prompt="Please tell us the fuel cost in pence per kWh at the time your baseline was measured." sqref="AA20:AA216" xr:uid="{C16E65CF-4483-455C-B3A5-B3EEE36F9E70}"/>
    <dataValidation allowBlank="1" showInputMessage="1" showErrorMessage="1" promptTitle="Current fuel cost" prompt="Please tell us your current fuel cost in pence per kWh (or at least, when your reporting data was billed). For removed fuels you can use your baseline fuel cost." sqref="AU20:AU216" xr:uid="{0FF41365-A0AA-4312-B3B8-365ED4E51820}"/>
  </dataValidations>
  <pageMargins left="0.23622047244094491" right="0.23622047244094491" top="0.35433070866141736" bottom="0.35433070866141736" header="0.31496062992125984" footer="0.31496062992125984"/>
  <pageSetup paperSize="8" scale="15" fitToHeight="0" orientation="landscape" r:id="rId1"/>
  <drawing r:id="rId2"/>
  <extLst>
    <ext xmlns:x14="http://schemas.microsoft.com/office/spreadsheetml/2009/9/main" uri="{CCE6A557-97BC-4b89-ADB6-D9C93CAAB3DF}">
      <x14:dataValidations xmlns:xm="http://schemas.microsoft.com/office/excel/2006/main" xWindow="1395" yWindow="675" count="8">
        <x14:dataValidation type="list" allowBlank="1" showInputMessage="1" showErrorMessage="1" promptTitle="Building number" prompt="Please use a new number for each building. It is best if you can match these numbers to those assigned to your buildings in your original application." xr:uid="{808B1326-B5D1-402A-B365-AE6E8EA52716}">
          <x14:formula1>
            <xm:f>'List Backing Sheet'!$A$4:$A$54</xm:f>
          </x14:formula1>
          <xm:sqref>C20:C216</xm:sqref>
        </x14:dataValidation>
        <x14:dataValidation type="list" allowBlank="1" showInputMessage="1" showErrorMessage="1" promptTitle="Building type" prompt="Please select the closet possible use or 'other'." xr:uid="{1F267574-991F-47C0-B0EA-E852FD2A7610}">
          <x14:formula1>
            <xm:f>'List Backing Sheet'!$V$4:$V$33</xm:f>
          </x14:formula1>
          <xm:sqref>F20:F216</xm:sqref>
        </x14:dataValidation>
        <x14:dataValidation type="list" operator="greaterThanOrEqual" allowBlank="1" showInputMessage="1" showErrorMessage="1" promptTitle="Region" prompt="If you selected 'multiple' in the region box above, please enter here the region of England in which each of your buildings is located." xr:uid="{17F4C51C-AE4A-4D39-B85A-67A2EA9B344E}">
          <x14:formula1>
            <xm:f>'Degree-day backing sheet'!$B$3:$J$3</xm:f>
          </x14:formula1>
          <xm:sqref>J20:J216</xm:sqref>
        </x14:dataValidation>
        <x14:dataValidation type="list" allowBlank="1" showInputMessage="1" showErrorMessage="1" promptTitle="Measurement &amp; Verification Plan" prompt="If an M&amp;V plan or savings report was prepared for this project, please can you send it to Salix with this form." xr:uid="{2368B063-750F-4865-8FD3-D08DDEE9C197}">
          <x14:formula1>
            <xm:f>'List Backing Sheet'!$Q$4:$Q$5</xm:f>
          </x14:formula1>
          <xm:sqref>H11:H12</xm:sqref>
        </x14:dataValidation>
        <x14:dataValidation type="list" allowBlank="1" showInputMessage="1" showErrorMessage="1" promptTitle="Data Quality" prompt="Please specify the source of your energy data. Where possible for energy billing data, specify the degree to which the readings are estimated." xr:uid="{8A15E556-C4F1-469C-B597-33166D7A4928}">
          <x14:formula1>
            <xm:f>'List Backing Sheet'!$R$4:$R$9</xm:f>
          </x14:formula1>
          <xm:sqref>Z20:Z216 AT20:AT216</xm:sqref>
        </x14:dataValidation>
        <x14:dataValidation type="list" allowBlank="1" showInputMessage="1" showErrorMessage="1" promptTitle="Region" prompt="Where your project is located across multiple regions in England, please select 'multiple'." xr:uid="{CB37E7C1-BE11-4D62-A74F-5115A3F0ECD6}">
          <x14:formula1>
            <xm:f>'Degree-day backing sheet'!$B$3:$L$3</xm:f>
          </x14:formula1>
          <xm:sqref>G11:G12</xm:sqref>
        </x14:dataValidation>
        <x14:dataValidation type="list" allowBlank="1" showInputMessage="1" showErrorMessage="1" promptTitle="Fuel/energy type" prompt="Please use a new row for each energy type in each building. Be sure to include removed fuels as well." xr:uid="{5CCCEB35-95BB-4F9A-BCC4-FC5EC53A5042}">
          <x14:formula1>
            <xm:f>'List Backing Sheet'!$P$4:$P$14</xm:f>
          </x14:formula1>
          <xm:sqref>G20:G216</xm:sqref>
        </x14:dataValidation>
        <x14:dataValidation type="list" allowBlank="1" showInputMessage="1" showErrorMessage="1" promptTitle="Half-hourly data" prompt="If you have half-hourly data for any of your buildings, please can you send this to Salix with your form." xr:uid="{51879B83-4600-42D6-BFBC-A8C8DCE611B8}">
          <x14:formula1>
            <xm:f>'List Backing Sheet'!$Q$4:$Q$5</xm:f>
          </x14:formula1>
          <xm:sqref>I11:I12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575F3A-8DE2-4CB3-8133-6E0D14B6F6D6}">
  <sheetPr codeName="Sheet3">
    <tabColor rgb="FFAE5B80"/>
    <pageSetUpPr fitToPage="1"/>
  </sheetPr>
  <dimension ref="A1:BB250"/>
  <sheetViews>
    <sheetView showGridLines="0" tabSelected="1" zoomScale="80" zoomScaleNormal="80" zoomScaleSheetLayoutView="55" workbookViewId="0">
      <pane xSplit="3" topLeftCell="D8" activePane="topRight" state="frozen"/>
      <selection pane="topRight" activeCell="C22" sqref="C22"/>
    </sheetView>
  </sheetViews>
  <sheetFormatPr defaultColWidth="9.42578125" defaultRowHeight="14.45" outlineLevelRow="1"/>
  <cols>
    <col min="1" max="2" width="2.85546875" style="40" customWidth="1"/>
    <col min="3" max="4" width="27.42578125" style="40" customWidth="1"/>
    <col min="5" max="5" width="35.42578125" style="40" customWidth="1"/>
    <col min="6" max="7" width="18.85546875" style="40" customWidth="1"/>
    <col min="8" max="9" width="47.42578125" style="40" customWidth="1"/>
    <col min="10" max="10" width="70.42578125" style="40" customWidth="1"/>
    <col min="11" max="11" width="2.42578125" style="40" customWidth="1"/>
    <col min="12" max="27" width="9.42578125" style="40" customWidth="1"/>
    <col min="28" max="30" width="9.42578125" customWidth="1"/>
    <col min="31" max="35" width="9.42578125" style="40" customWidth="1"/>
    <col min="36" max="44" width="9.42578125" customWidth="1"/>
    <col min="45" max="53" width="12.85546875" customWidth="1"/>
    <col min="54" max="54" width="11.42578125" customWidth="1"/>
    <col min="55" max="66" width="9.42578125" style="40" customWidth="1"/>
    <col min="67" max="78" width="9.42578125" style="40"/>
    <col min="79" max="79" width="9.42578125" style="40" customWidth="1"/>
    <col min="80" max="16384" width="9.42578125" style="40"/>
  </cols>
  <sheetData>
    <row r="1" spans="1:29">
      <c r="A1" s="67"/>
      <c r="B1" s="67"/>
      <c r="C1" s="67"/>
      <c r="D1" s="67"/>
      <c r="E1" s="67"/>
      <c r="F1" s="67"/>
      <c r="G1" s="67"/>
      <c r="H1" s="67"/>
      <c r="I1" s="67"/>
      <c r="J1" s="67"/>
      <c r="K1" s="67"/>
      <c r="L1" s="67"/>
      <c r="M1" s="67"/>
      <c r="N1" s="67"/>
      <c r="O1" s="67"/>
      <c r="P1" s="67"/>
      <c r="Q1" s="67"/>
      <c r="R1" s="67"/>
      <c r="S1" s="67"/>
      <c r="T1" s="67"/>
      <c r="U1" s="67"/>
      <c r="V1" s="67"/>
      <c r="W1" s="67"/>
      <c r="X1" s="67"/>
      <c r="Y1" s="67"/>
      <c r="Z1" s="67"/>
      <c r="AA1" s="67"/>
      <c r="AB1" s="39"/>
      <c r="AC1" s="39"/>
    </row>
    <row r="2" spans="1:29">
      <c r="A2" s="67"/>
      <c r="L2" s="67"/>
      <c r="M2" s="67"/>
      <c r="N2" s="67"/>
      <c r="O2" s="67"/>
      <c r="P2" s="67"/>
      <c r="Q2" s="67"/>
      <c r="R2" s="67"/>
      <c r="S2" s="67"/>
      <c r="T2" s="67"/>
      <c r="U2" s="67"/>
      <c r="V2" s="67"/>
      <c r="W2" s="67"/>
      <c r="X2" s="67"/>
      <c r="Y2" s="67"/>
      <c r="Z2" s="67"/>
      <c r="AA2" s="67"/>
      <c r="AB2" s="39"/>
      <c r="AC2" s="39"/>
    </row>
    <row r="3" spans="1:29" ht="33.6" customHeight="1">
      <c r="A3" s="67"/>
      <c r="C3" s="274" t="s">
        <v>122</v>
      </c>
      <c r="D3" s="274"/>
      <c r="E3" s="274"/>
      <c r="F3" s="274"/>
      <c r="G3" s="274"/>
      <c r="H3" s="89"/>
      <c r="I3" s="89"/>
      <c r="J3" s="89"/>
      <c r="K3"/>
      <c r="L3" s="39"/>
      <c r="M3" s="39"/>
      <c r="N3" s="39"/>
      <c r="O3" s="39"/>
      <c r="P3" s="39"/>
      <c r="Q3" s="39"/>
      <c r="R3" s="39"/>
      <c r="S3" s="39"/>
      <c r="T3" s="39"/>
      <c r="U3" s="39"/>
      <c r="V3" s="39"/>
      <c r="W3" s="39"/>
      <c r="X3" s="39"/>
      <c r="Y3" s="39"/>
      <c r="Z3" s="39"/>
      <c r="AA3" s="39"/>
      <c r="AB3" s="39"/>
      <c r="AC3" s="39"/>
    </row>
    <row r="4" spans="1:29" ht="9" customHeight="1">
      <c r="A4" s="67"/>
      <c r="C4" s="295" t="s">
        <v>36</v>
      </c>
      <c r="D4" s="3"/>
      <c r="E4" s="3"/>
      <c r="F4" s="3"/>
      <c r="G4" s="3"/>
      <c r="H4" s="3"/>
      <c r="I4" s="3"/>
      <c r="J4" s="3"/>
      <c r="K4"/>
      <c r="L4" s="39"/>
      <c r="M4" s="39"/>
      <c r="N4" s="39"/>
      <c r="O4" s="39"/>
      <c r="P4" s="39"/>
      <c r="Q4" s="39"/>
      <c r="R4" s="39"/>
      <c r="S4" s="39"/>
      <c r="T4" s="39"/>
      <c r="U4" s="39"/>
      <c r="V4" s="39"/>
      <c r="W4" s="39"/>
      <c r="X4" s="39"/>
      <c r="Y4" s="39"/>
      <c r="Z4" s="39"/>
      <c r="AA4" s="39"/>
      <c r="AB4" s="39"/>
      <c r="AC4" s="39"/>
    </row>
    <row r="5" spans="1:29" ht="6.6" customHeight="1">
      <c r="A5" s="67"/>
      <c r="C5" s="295"/>
      <c r="D5" s="49"/>
      <c r="E5" s="43"/>
      <c r="F5" s="43"/>
      <c r="G5" s="43"/>
      <c r="H5" s="44"/>
      <c r="I5" s="45"/>
      <c r="J5" s="45"/>
      <c r="K5"/>
      <c r="L5" s="39"/>
      <c r="M5" s="39"/>
      <c r="N5" s="39"/>
      <c r="O5" s="39"/>
      <c r="P5" s="39"/>
      <c r="Q5" s="39"/>
      <c r="R5" s="39"/>
      <c r="S5" s="39"/>
      <c r="T5" s="39"/>
      <c r="U5" s="39"/>
      <c r="V5" s="39"/>
      <c r="W5" s="39"/>
      <c r="X5" s="39"/>
      <c r="Y5" s="39"/>
      <c r="Z5" s="39"/>
      <c r="AA5" s="39"/>
      <c r="AB5" s="39"/>
      <c r="AC5" s="39"/>
    </row>
    <row r="6" spans="1:29" ht="48.6" customHeight="1">
      <c r="A6" s="67"/>
      <c r="C6" s="295"/>
      <c r="D6" s="228" t="s">
        <v>37</v>
      </c>
      <c r="E6" s="228"/>
      <c r="F6" s="228"/>
      <c r="G6" s="228"/>
      <c r="H6" s="5"/>
      <c r="I6" s="5"/>
      <c r="J6" s="45"/>
      <c r="K6"/>
      <c r="L6" s="39"/>
      <c r="M6" s="39"/>
      <c r="N6" s="39"/>
      <c r="O6" s="39"/>
      <c r="P6" s="39"/>
      <c r="Q6" s="39"/>
      <c r="R6" s="39"/>
      <c r="S6" s="39"/>
      <c r="T6" s="39"/>
      <c r="U6" s="39"/>
      <c r="V6" s="39"/>
      <c r="W6" s="39"/>
      <c r="X6" s="39"/>
      <c r="Y6" s="39"/>
      <c r="Z6" s="39"/>
      <c r="AA6" s="39"/>
      <c r="AB6" s="39"/>
      <c r="AC6" s="39"/>
    </row>
    <row r="7" spans="1:29" ht="10.35" customHeight="1">
      <c r="A7" s="67"/>
      <c r="C7" s="50"/>
      <c r="D7" s="50"/>
      <c r="E7" s="50"/>
      <c r="F7" s="51"/>
      <c r="G7" s="51"/>
      <c r="H7" s="50"/>
      <c r="I7" s="51"/>
      <c r="J7" s="50"/>
      <c r="K7"/>
      <c r="L7" s="39"/>
      <c r="M7" s="39"/>
      <c r="N7" s="39"/>
      <c r="O7" s="39"/>
      <c r="P7" s="39"/>
      <c r="Q7" s="39"/>
      <c r="R7" s="39"/>
      <c r="S7" s="39"/>
      <c r="T7" s="39"/>
      <c r="U7" s="39"/>
      <c r="V7" s="39"/>
      <c r="W7" s="39"/>
      <c r="X7" s="39"/>
      <c r="Y7" s="39"/>
      <c r="Z7" s="39"/>
      <c r="AA7" s="39"/>
      <c r="AB7" s="39"/>
      <c r="AC7" s="39"/>
    </row>
    <row r="8" spans="1:29" ht="49.7" customHeight="1">
      <c r="A8" s="67"/>
      <c r="C8" s="260" t="s">
        <v>123</v>
      </c>
      <c r="D8" s="260"/>
      <c r="E8" s="260"/>
      <c r="F8" s="260"/>
      <c r="G8" s="260"/>
      <c r="H8" s="90"/>
      <c r="I8" s="90"/>
      <c r="J8" s="90"/>
      <c r="K8"/>
      <c r="L8" s="39"/>
      <c r="M8" s="39"/>
      <c r="N8" s="39"/>
      <c r="O8" s="39"/>
      <c r="P8" s="39"/>
      <c r="Q8" s="39"/>
      <c r="R8" s="39"/>
      <c r="S8" s="39"/>
      <c r="T8" s="39"/>
      <c r="U8" s="39"/>
      <c r="V8" s="39"/>
      <c r="W8" s="39"/>
      <c r="X8" s="39"/>
      <c r="Y8" s="39"/>
      <c r="Z8" s="39"/>
      <c r="AA8" s="39"/>
      <c r="AB8" s="39"/>
      <c r="AC8" s="39"/>
    </row>
    <row r="9" spans="1:29" ht="4.7" customHeight="1">
      <c r="A9" s="67"/>
      <c r="C9" s="41"/>
      <c r="D9" s="42"/>
      <c r="E9" s="4"/>
      <c r="F9" s="4"/>
      <c r="G9" s="4"/>
      <c r="H9" s="4"/>
      <c r="I9" s="4"/>
      <c r="J9" s="4"/>
      <c r="K9"/>
      <c r="L9" s="39"/>
      <c r="M9" s="39"/>
      <c r="N9" s="39"/>
      <c r="O9" s="39"/>
      <c r="P9" s="39"/>
      <c r="Q9" s="39"/>
      <c r="R9" s="39"/>
      <c r="S9" s="39"/>
      <c r="T9" s="39"/>
      <c r="U9" s="39"/>
      <c r="V9" s="39"/>
      <c r="W9" s="39"/>
      <c r="X9" s="39"/>
      <c r="Y9" s="39"/>
      <c r="Z9" s="39"/>
      <c r="AA9" s="39"/>
      <c r="AB9" s="39"/>
      <c r="AC9" s="39"/>
    </row>
    <row r="10" spans="1:29" ht="45.6" customHeight="1">
      <c r="A10" s="67"/>
      <c r="C10" s="88" t="s">
        <v>40</v>
      </c>
      <c r="D10" s="275" t="s">
        <v>41</v>
      </c>
      <c r="E10" s="288"/>
      <c r="F10"/>
      <c r="G10"/>
      <c r="H10"/>
      <c r="I10"/>
      <c r="J10"/>
      <c r="K10"/>
      <c r="L10" s="39"/>
      <c r="M10" s="39"/>
      <c r="N10" s="39"/>
      <c r="O10" s="39"/>
      <c r="P10" s="39"/>
      <c r="Q10" s="39"/>
      <c r="R10" s="39"/>
      <c r="S10" s="39"/>
      <c r="T10" s="39"/>
      <c r="U10" s="39"/>
      <c r="V10" s="39"/>
      <c r="W10" s="39"/>
      <c r="X10" s="39"/>
      <c r="Y10" s="39"/>
      <c r="Z10" s="39"/>
      <c r="AA10" s="39"/>
      <c r="AB10" s="39"/>
      <c r="AC10" s="39"/>
    </row>
    <row r="11" spans="1:29" ht="28.35" customHeight="1">
      <c r="A11" s="67"/>
      <c r="C11" s="289" t="str">
        <f>IF('1. Input energy data'!C11="","",'1. Input energy data'!C11)</f>
        <v/>
      </c>
      <c r="D11" s="291" t="str">
        <f>IF('1. Input energy data'!D11="","",'1. Input energy data'!D11)</f>
        <v/>
      </c>
      <c r="E11" s="292"/>
      <c r="F11"/>
      <c r="G11"/>
      <c r="H11"/>
      <c r="I11"/>
      <c r="J11"/>
      <c r="K11"/>
      <c r="L11" s="39"/>
      <c r="M11" s="39"/>
      <c r="N11" s="39"/>
      <c r="O11" s="39"/>
      <c r="P11" s="39"/>
      <c r="Q11" s="39"/>
      <c r="R11" s="39"/>
      <c r="S11" s="39"/>
      <c r="T11" s="39"/>
      <c r="U11" s="39"/>
      <c r="V11" s="39"/>
      <c r="W11" s="39"/>
      <c r="X11" s="39"/>
      <c r="Y11" s="39"/>
      <c r="Z11" s="39"/>
      <c r="AA11" s="39"/>
      <c r="AB11" s="39"/>
      <c r="AC11" s="39"/>
    </row>
    <row r="12" spans="1:29" ht="28.35" customHeight="1">
      <c r="A12" s="67"/>
      <c r="C12" s="290"/>
      <c r="D12" s="293"/>
      <c r="E12" s="294"/>
      <c r="F12"/>
      <c r="G12"/>
      <c r="H12"/>
      <c r="I12"/>
      <c r="J12"/>
      <c r="K12"/>
      <c r="L12" s="39"/>
      <c r="M12" s="39"/>
      <c r="N12" s="39"/>
      <c r="O12" s="39"/>
      <c r="P12" s="39"/>
      <c r="Q12" s="39"/>
      <c r="R12" s="39"/>
      <c r="S12" s="39"/>
      <c r="T12" s="39"/>
      <c r="U12" s="39"/>
      <c r="V12" s="39"/>
      <c r="W12" s="39"/>
      <c r="X12" s="39"/>
      <c r="Y12" s="39"/>
      <c r="Z12" s="39"/>
      <c r="AA12" s="39"/>
      <c r="AB12" s="39"/>
      <c r="AC12" s="39"/>
    </row>
    <row r="13" spans="1:29" ht="35.1" customHeight="1">
      <c r="A13" s="67"/>
      <c r="C13" s="273" t="s">
        <v>124</v>
      </c>
      <c r="D13" s="273"/>
      <c r="E13" s="273"/>
      <c r="F13" s="273"/>
      <c r="G13" s="273"/>
      <c r="H13"/>
      <c r="I13" s="91"/>
      <c r="J13" s="91"/>
      <c r="K13"/>
      <c r="L13" s="39"/>
      <c r="M13" s="39"/>
      <c r="N13" s="39"/>
      <c r="O13" s="39"/>
      <c r="P13" s="39"/>
      <c r="Q13" s="39"/>
      <c r="R13" s="39"/>
      <c r="S13" s="39"/>
      <c r="T13" s="39"/>
      <c r="U13" s="39"/>
      <c r="V13" s="39"/>
      <c r="W13" s="39"/>
      <c r="X13" s="39"/>
      <c r="Y13" s="39"/>
      <c r="Z13" s="39"/>
      <c r="AA13" s="39"/>
      <c r="AB13" s="39"/>
      <c r="AC13" s="39"/>
    </row>
    <row r="14" spans="1:29" ht="21" customHeight="1">
      <c r="A14" s="67"/>
      <c r="C14" s="286"/>
      <c r="D14" s="286"/>
      <c r="E14" s="286"/>
      <c r="F14" s="286"/>
      <c r="G14" s="286"/>
      <c r="H14" s="91"/>
      <c r="I14" s="91"/>
      <c r="J14" s="91"/>
      <c r="K14"/>
      <c r="L14" s="39"/>
      <c r="M14" s="39"/>
      <c r="N14" s="39"/>
      <c r="O14" s="39"/>
      <c r="P14" s="39"/>
      <c r="Q14" s="39"/>
      <c r="R14" s="39"/>
      <c r="S14" s="39"/>
      <c r="T14" s="39"/>
      <c r="U14" s="39"/>
      <c r="V14" s="39"/>
      <c r="W14" s="39"/>
      <c r="X14" s="39"/>
      <c r="Y14" s="39"/>
      <c r="Z14" s="39"/>
      <c r="AA14" s="39"/>
      <c r="AB14" s="39"/>
      <c r="AC14" s="39"/>
    </row>
    <row r="15" spans="1:29" ht="38.25" customHeight="1">
      <c r="A15" s="67"/>
      <c r="C15" s="286"/>
      <c r="D15" s="286"/>
      <c r="E15" s="286"/>
      <c r="F15" s="286"/>
      <c r="G15" s="286"/>
      <c r="H15"/>
      <c r="I15"/>
      <c r="J15"/>
      <c r="K15"/>
      <c r="L15" s="39"/>
      <c r="M15" s="39"/>
      <c r="N15" s="39"/>
      <c r="O15" s="39"/>
      <c r="P15" s="39"/>
      <c r="Q15" s="39"/>
      <c r="R15" s="39"/>
      <c r="S15" s="39"/>
      <c r="T15" s="39"/>
      <c r="U15" s="39"/>
      <c r="V15" s="39"/>
      <c r="W15" s="39"/>
      <c r="X15" s="39"/>
      <c r="Y15" s="39"/>
      <c r="Z15" s="39"/>
      <c r="AA15" s="39"/>
      <c r="AB15" s="39"/>
      <c r="AC15" s="39"/>
    </row>
    <row r="16" spans="1:29" ht="4.3499999999999996" customHeight="1">
      <c r="A16" s="67"/>
      <c r="C16" s="287"/>
      <c r="D16" s="287"/>
      <c r="E16" s="287"/>
      <c r="F16" s="287"/>
      <c r="G16" s="287"/>
      <c r="H16"/>
      <c r="I16"/>
      <c r="J16"/>
      <c r="K16"/>
      <c r="L16" s="39"/>
      <c r="M16" s="39"/>
      <c r="N16" s="39"/>
      <c r="O16" s="39"/>
      <c r="P16" s="39"/>
      <c r="Q16" s="39"/>
      <c r="R16" s="39"/>
      <c r="S16" s="39"/>
      <c r="T16" s="39"/>
      <c r="U16" s="39"/>
      <c r="V16" s="39"/>
      <c r="W16" s="39"/>
      <c r="X16" s="39"/>
      <c r="Y16" s="39"/>
      <c r="Z16" s="39"/>
      <c r="AA16" s="39"/>
      <c r="AB16" s="39"/>
      <c r="AC16" s="39"/>
    </row>
    <row r="17" spans="1:29" ht="46.35" customHeight="1">
      <c r="A17" s="67"/>
      <c r="C17" s="209" t="s">
        <v>125</v>
      </c>
      <c r="D17" s="209" t="s">
        <v>126</v>
      </c>
      <c r="E17" s="209" t="s">
        <v>59</v>
      </c>
      <c r="F17" s="209" t="s">
        <v>127</v>
      </c>
      <c r="G17" s="209" t="s">
        <v>128</v>
      </c>
      <c r="H17" s="209" t="s">
        <v>129</v>
      </c>
      <c r="I17" s="209" t="s">
        <v>130</v>
      </c>
      <c r="J17" s="209" t="s">
        <v>78</v>
      </c>
      <c r="K17"/>
      <c r="L17" s="39"/>
      <c r="M17" s="39"/>
      <c r="N17" s="39"/>
      <c r="O17" s="39"/>
      <c r="P17" s="39"/>
      <c r="Q17" s="39"/>
      <c r="R17" s="39"/>
      <c r="S17" s="39"/>
      <c r="T17" s="39"/>
      <c r="U17" s="39"/>
      <c r="V17" s="39"/>
      <c r="W17" s="39"/>
      <c r="X17" s="39"/>
      <c r="Y17" s="39"/>
      <c r="Z17" s="39"/>
      <c r="AA17" s="39"/>
      <c r="AB17" s="39"/>
      <c r="AC17" s="39"/>
    </row>
    <row r="18" spans="1:29" ht="20.100000000000001" customHeight="1">
      <c r="A18" s="67"/>
      <c r="C18" s="139" t="s">
        <v>96</v>
      </c>
      <c r="D18" s="139" t="s">
        <v>131</v>
      </c>
      <c r="E18" s="140" t="s">
        <v>99</v>
      </c>
      <c r="F18" s="141">
        <v>45969</v>
      </c>
      <c r="G18" s="141"/>
      <c r="H18" s="141" t="s">
        <v>132</v>
      </c>
      <c r="I18" s="142">
        <v>-0.2</v>
      </c>
      <c r="J18" s="143" t="s">
        <v>133</v>
      </c>
      <c r="K18"/>
      <c r="L18" s="39"/>
      <c r="M18" s="39"/>
      <c r="N18" s="39"/>
      <c r="O18" s="39"/>
      <c r="P18" s="39"/>
      <c r="Q18" s="39"/>
      <c r="R18" s="39"/>
      <c r="S18" s="39"/>
      <c r="T18" s="39"/>
      <c r="U18" s="39"/>
      <c r="V18" s="39"/>
      <c r="W18" s="39"/>
      <c r="X18" s="39"/>
      <c r="Y18" s="39"/>
      <c r="Z18" s="39"/>
      <c r="AA18" s="39"/>
      <c r="AB18" s="39"/>
      <c r="AC18" s="39"/>
    </row>
    <row r="19" spans="1:29" ht="20.100000000000001" customHeight="1">
      <c r="A19" s="67"/>
      <c r="C19" s="144" t="s">
        <v>96</v>
      </c>
      <c r="D19" s="144" t="s">
        <v>131</v>
      </c>
      <c r="E19" s="145" t="s">
        <v>105</v>
      </c>
      <c r="F19" s="146">
        <v>45969</v>
      </c>
      <c r="G19" s="146"/>
      <c r="H19" s="146" t="s">
        <v>132</v>
      </c>
      <c r="I19" s="147">
        <v>-0.2</v>
      </c>
      <c r="J19" s="148" t="s">
        <v>133</v>
      </c>
      <c r="K19"/>
      <c r="L19" s="39"/>
      <c r="M19" s="39"/>
      <c r="N19" s="39"/>
      <c r="O19" s="39"/>
      <c r="P19" s="39"/>
      <c r="Q19" s="39"/>
      <c r="R19" s="39"/>
      <c r="S19" s="39"/>
      <c r="T19" s="39"/>
      <c r="U19" s="39"/>
      <c r="V19" s="39"/>
      <c r="W19" s="39"/>
      <c r="X19" s="39"/>
      <c r="Y19" s="39"/>
      <c r="Z19" s="39"/>
      <c r="AA19" s="39"/>
      <c r="AB19" s="39"/>
      <c r="AC19" s="39"/>
    </row>
    <row r="20" spans="1:29" ht="61.35" customHeight="1">
      <c r="A20" s="67"/>
      <c r="C20" s="34"/>
      <c r="D20" s="219" t="str">
        <f>IF($C20="","",_xlfn.XLOOKUP($C20,'1. Input energy data'!$E$20:$E$216,'1. Input energy data'!$C$20:$C$216,"Building not found",0,1))</f>
        <v/>
      </c>
      <c r="E20" s="93"/>
      <c r="F20" s="31"/>
      <c r="G20" s="31"/>
      <c r="H20" s="31"/>
      <c r="I20" s="100"/>
      <c r="J20" s="16"/>
      <c r="K20"/>
      <c r="L20" s="39"/>
      <c r="M20" s="39"/>
      <c r="N20" s="39"/>
      <c r="O20" s="39"/>
      <c r="P20" s="39"/>
      <c r="Q20" s="39"/>
      <c r="R20" s="39"/>
      <c r="S20" s="39"/>
      <c r="T20" s="39"/>
      <c r="U20" s="39"/>
      <c r="V20" s="39"/>
      <c r="W20" s="39"/>
      <c r="X20" s="39"/>
      <c r="Y20" s="39"/>
      <c r="Z20" s="39"/>
      <c r="AA20" s="39"/>
      <c r="AB20" s="39"/>
      <c r="AC20" s="39"/>
    </row>
    <row r="21" spans="1:29" ht="61.35" customHeight="1">
      <c r="A21" s="67"/>
      <c r="C21" s="33"/>
      <c r="D21" s="219" t="str">
        <f>IF($C21="","",_xlfn.XLOOKUP($C21,'1. Input energy data'!$E$20:$E$216,'1. Input energy data'!$C$20:$C$216,"Building not found",0,1))</f>
        <v/>
      </c>
      <c r="E21" s="15"/>
      <c r="F21" s="31"/>
      <c r="G21" s="31"/>
      <c r="H21" s="30"/>
      <c r="I21" s="100"/>
      <c r="J21" s="14"/>
      <c r="K21"/>
      <c r="L21" s="39"/>
      <c r="M21" s="39"/>
      <c r="N21" s="39"/>
      <c r="O21" s="39"/>
      <c r="P21" s="39"/>
      <c r="Q21" s="39"/>
      <c r="R21" s="39"/>
      <c r="S21" s="39"/>
      <c r="T21" s="39"/>
      <c r="U21" s="39"/>
      <c r="V21" s="39"/>
      <c r="W21" s="39"/>
      <c r="X21" s="39"/>
      <c r="Y21" s="39"/>
      <c r="Z21" s="39"/>
      <c r="AA21" s="39"/>
      <c r="AB21" s="39"/>
      <c r="AC21" s="39"/>
    </row>
    <row r="22" spans="1:29" ht="61.35" customHeight="1">
      <c r="A22" s="67"/>
      <c r="C22" s="33"/>
      <c r="D22" s="219" t="str">
        <f>IF($C22="","",_xlfn.XLOOKUP($C22,'1. Input energy data'!$E$20:$E$216,'1. Input energy data'!$C$20:$C$216,"Building not found",0,1))</f>
        <v/>
      </c>
      <c r="E22" s="15"/>
      <c r="F22" s="31"/>
      <c r="G22" s="31"/>
      <c r="H22" s="30"/>
      <c r="I22" s="100"/>
      <c r="J22" s="14"/>
      <c r="K22"/>
      <c r="L22" s="39"/>
      <c r="M22" s="39"/>
      <c r="N22" s="39"/>
      <c r="O22" s="39"/>
      <c r="P22" s="39"/>
      <c r="Q22" s="39"/>
      <c r="R22" s="39"/>
      <c r="S22" s="39"/>
      <c r="T22" s="39"/>
      <c r="U22" s="39"/>
      <c r="V22" s="39"/>
      <c r="W22" s="39"/>
      <c r="X22" s="39"/>
      <c r="Y22" s="39"/>
      <c r="Z22" s="39"/>
      <c r="AA22" s="39"/>
      <c r="AB22" s="39"/>
      <c r="AC22" s="39"/>
    </row>
    <row r="23" spans="1:29" ht="61.35" customHeight="1">
      <c r="A23" s="67"/>
      <c r="C23" s="33"/>
      <c r="D23" s="219" t="str">
        <f>IF($C23="","",_xlfn.XLOOKUP($C23,'1. Input energy data'!$E$20:$E$216,'1. Input energy data'!$C$20:$C$216,"Building not found",0,1))</f>
        <v/>
      </c>
      <c r="E23" s="15"/>
      <c r="F23" s="31"/>
      <c r="G23" s="31"/>
      <c r="H23" s="30"/>
      <c r="I23" s="100"/>
      <c r="J23" s="14"/>
      <c r="K23"/>
      <c r="L23" s="39"/>
      <c r="M23" s="39"/>
      <c r="N23" s="39"/>
      <c r="O23" s="39"/>
      <c r="P23" s="39"/>
      <c r="Q23" s="39"/>
      <c r="R23" s="39"/>
      <c r="S23" s="39"/>
      <c r="T23" s="39"/>
      <c r="U23" s="39"/>
      <c r="V23" s="39"/>
      <c r="W23" s="39"/>
      <c r="X23" s="39"/>
      <c r="Y23" s="39"/>
      <c r="Z23" s="39"/>
      <c r="AA23" s="39"/>
      <c r="AB23" s="39"/>
      <c r="AC23" s="39"/>
    </row>
    <row r="24" spans="1:29" ht="61.35" customHeight="1">
      <c r="A24" s="67"/>
      <c r="C24" s="33"/>
      <c r="D24" s="219" t="str">
        <f>IF($C24="","",_xlfn.XLOOKUP($C24,'1. Input energy data'!$E$20:$E$216,'1. Input energy data'!$C$20:$C$216,"Building not found",0,1))</f>
        <v/>
      </c>
      <c r="E24" s="15"/>
      <c r="F24" s="31"/>
      <c r="G24" s="31"/>
      <c r="H24" s="30"/>
      <c r="I24" s="100"/>
      <c r="J24" s="14"/>
      <c r="K24"/>
      <c r="L24" s="39"/>
      <c r="M24" s="39"/>
      <c r="N24" s="39"/>
      <c r="O24" s="39"/>
      <c r="P24" s="39"/>
      <c r="Q24" s="39"/>
      <c r="R24" s="39"/>
      <c r="S24" s="39"/>
      <c r="T24" s="39"/>
      <c r="U24" s="39"/>
      <c r="V24" s="39"/>
      <c r="W24" s="39"/>
      <c r="X24" s="39"/>
      <c r="Y24" s="39"/>
      <c r="Z24" s="39"/>
      <c r="AA24" s="39"/>
      <c r="AB24" s="39"/>
      <c r="AC24" s="39"/>
    </row>
    <row r="25" spans="1:29" ht="61.35" customHeight="1">
      <c r="A25" s="67"/>
      <c r="C25" s="33"/>
      <c r="D25" s="219" t="str">
        <f>IF($C25="","",_xlfn.XLOOKUP($C25,'1. Input energy data'!$E$20:$E$216,'1. Input energy data'!$C$20:$C$216,"Building not found",0,1))</f>
        <v/>
      </c>
      <c r="E25" s="15"/>
      <c r="F25" s="31"/>
      <c r="G25" s="31"/>
      <c r="H25" s="30"/>
      <c r="I25" s="100"/>
      <c r="J25" s="14"/>
      <c r="K25"/>
      <c r="L25" s="39"/>
      <c r="M25" s="39"/>
      <c r="N25" s="39"/>
      <c r="O25" s="39"/>
      <c r="P25" s="39"/>
      <c r="Q25" s="39"/>
      <c r="R25" s="39"/>
      <c r="S25" s="39"/>
      <c r="T25" s="39"/>
      <c r="U25" s="39"/>
      <c r="V25" s="39"/>
      <c r="W25" s="39"/>
      <c r="X25" s="39"/>
      <c r="Y25" s="39"/>
      <c r="Z25" s="39"/>
      <c r="AA25" s="39"/>
      <c r="AB25" s="39"/>
      <c r="AC25" s="39"/>
    </row>
    <row r="26" spans="1:29" ht="61.35" customHeight="1">
      <c r="A26" s="67"/>
      <c r="C26" s="33"/>
      <c r="D26" s="219" t="str">
        <f>IF($C26="","",_xlfn.XLOOKUP($C26,'1. Input energy data'!$E$20:$E$216,'1. Input energy data'!$C$20:$C$216,"Building not found",0,1))</f>
        <v/>
      </c>
      <c r="E26" s="15"/>
      <c r="F26" s="31"/>
      <c r="G26" s="31"/>
      <c r="H26" s="30"/>
      <c r="I26" s="100"/>
      <c r="J26" s="14"/>
      <c r="K26"/>
      <c r="L26" s="39"/>
      <c r="M26" s="39"/>
      <c r="N26" s="39"/>
      <c r="O26" s="39"/>
      <c r="P26" s="39"/>
      <c r="Q26" s="39"/>
      <c r="R26" s="39"/>
      <c r="S26" s="39"/>
      <c r="T26" s="39"/>
      <c r="U26" s="39"/>
      <c r="V26" s="39"/>
      <c r="W26" s="39"/>
      <c r="X26" s="39"/>
      <c r="Y26" s="39"/>
      <c r="Z26" s="39"/>
      <c r="AA26" s="39"/>
      <c r="AB26" s="39"/>
      <c r="AC26" s="39"/>
    </row>
    <row r="27" spans="1:29" ht="61.35" customHeight="1">
      <c r="A27" s="67"/>
      <c r="C27" s="33"/>
      <c r="D27" s="219" t="str">
        <f>IF($C27="","",_xlfn.XLOOKUP($C27,'1. Input energy data'!$E$20:$E$216,'1. Input energy data'!$C$20:$C$216,"Building not found",0,1))</f>
        <v/>
      </c>
      <c r="E27" s="15"/>
      <c r="F27" s="31"/>
      <c r="G27" s="31"/>
      <c r="H27" s="30"/>
      <c r="I27" s="100"/>
      <c r="J27" s="14"/>
      <c r="K27"/>
      <c r="L27" s="39"/>
      <c r="M27" s="39"/>
      <c r="N27" s="39"/>
      <c r="O27" s="39"/>
      <c r="P27" s="39"/>
      <c r="Q27" s="39"/>
      <c r="R27" s="39"/>
      <c r="S27" s="39"/>
      <c r="T27" s="39"/>
      <c r="U27" s="39"/>
      <c r="V27" s="39"/>
      <c r="W27" s="39"/>
      <c r="X27" s="39"/>
      <c r="Y27" s="39"/>
      <c r="Z27" s="39"/>
      <c r="AA27" s="39"/>
      <c r="AB27" s="39"/>
      <c r="AC27" s="39"/>
    </row>
    <row r="28" spans="1:29" ht="61.35" customHeight="1">
      <c r="A28" s="67"/>
      <c r="C28" s="33"/>
      <c r="D28" s="219" t="str">
        <f>IF($C28="","",_xlfn.XLOOKUP($C28,'1. Input energy data'!$E$20:$E$216,'1. Input energy data'!$C$20:$C$216,"Building not found",0,1))</f>
        <v/>
      </c>
      <c r="E28" s="15"/>
      <c r="F28" s="31"/>
      <c r="G28" s="31"/>
      <c r="H28" s="30"/>
      <c r="I28" s="100"/>
      <c r="J28" s="14"/>
      <c r="K28"/>
      <c r="L28" s="39"/>
      <c r="M28" s="39"/>
      <c r="N28" s="39"/>
      <c r="O28" s="39"/>
      <c r="P28" s="39"/>
      <c r="Q28" s="39"/>
      <c r="R28" s="39"/>
      <c r="S28" s="39"/>
      <c r="T28" s="39"/>
      <c r="U28" s="39"/>
      <c r="V28" s="39"/>
      <c r="W28" s="39"/>
      <c r="X28" s="39"/>
      <c r="Y28" s="39"/>
      <c r="Z28" s="39"/>
      <c r="AA28" s="39"/>
      <c r="AB28" s="39"/>
      <c r="AC28" s="39"/>
    </row>
    <row r="29" spans="1:29" ht="61.35" customHeight="1">
      <c r="A29" s="67"/>
      <c r="C29" s="33"/>
      <c r="D29" s="219" t="str">
        <f>IF($C29="","",_xlfn.XLOOKUP($C29,'1. Input energy data'!$E$20:$E$216,'1. Input energy data'!$C$20:$C$216,"Building not found",0,1))</f>
        <v/>
      </c>
      <c r="E29" s="15"/>
      <c r="F29" s="31"/>
      <c r="G29" s="31"/>
      <c r="H29" s="30"/>
      <c r="I29" s="100"/>
      <c r="J29" s="14"/>
      <c r="K29"/>
      <c r="L29" s="39"/>
      <c r="M29" s="39"/>
      <c r="N29" s="39"/>
      <c r="O29" s="39"/>
      <c r="P29" s="39"/>
      <c r="Q29" s="39"/>
      <c r="R29" s="39"/>
      <c r="S29" s="39"/>
      <c r="T29" s="39"/>
      <c r="U29" s="39"/>
      <c r="V29" s="39"/>
      <c r="W29" s="39"/>
      <c r="X29" s="39"/>
      <c r="Y29" s="39"/>
      <c r="Z29" s="39"/>
      <c r="AA29" s="39"/>
      <c r="AB29" s="39"/>
      <c r="AC29" s="39"/>
    </row>
    <row r="30" spans="1:29" ht="61.35" customHeight="1">
      <c r="A30" s="67"/>
      <c r="C30" s="33"/>
      <c r="D30" s="219" t="str">
        <f>IF($C30="","",_xlfn.XLOOKUP($C30,'1. Input energy data'!$E$20:$E$216,'1. Input energy data'!$C$20:$C$216,"Building not found",0,1))</f>
        <v/>
      </c>
      <c r="E30" s="15"/>
      <c r="F30" s="31"/>
      <c r="G30" s="31"/>
      <c r="H30" s="30"/>
      <c r="I30" s="100"/>
      <c r="J30" s="14"/>
      <c r="K30"/>
      <c r="L30" s="39"/>
      <c r="M30" s="39"/>
      <c r="N30" s="39"/>
      <c r="O30" s="39"/>
      <c r="P30" s="39"/>
      <c r="Q30" s="39"/>
      <c r="R30" s="39"/>
      <c r="S30" s="39"/>
      <c r="T30" s="39"/>
      <c r="U30" s="39"/>
      <c r="V30" s="39"/>
      <c r="W30" s="39"/>
      <c r="X30" s="39"/>
      <c r="Y30" s="39"/>
      <c r="Z30" s="39"/>
      <c r="AA30" s="39"/>
      <c r="AB30" s="39"/>
      <c r="AC30" s="39"/>
    </row>
    <row r="31" spans="1:29" ht="61.35" customHeight="1">
      <c r="A31" s="67"/>
      <c r="C31" s="33"/>
      <c r="D31" s="219" t="str">
        <f>IF($C31="","",_xlfn.XLOOKUP($C31,'1. Input energy data'!$E$20:$E$216,'1. Input energy data'!$C$20:$C$216,"Building not found",0,1))</f>
        <v/>
      </c>
      <c r="E31" s="15"/>
      <c r="F31" s="31"/>
      <c r="G31" s="31"/>
      <c r="H31" s="30"/>
      <c r="I31" s="100"/>
      <c r="J31" s="14"/>
      <c r="K31"/>
      <c r="L31" s="39"/>
      <c r="M31" s="39"/>
      <c r="N31" s="39"/>
      <c r="O31" s="39"/>
      <c r="P31" s="39"/>
      <c r="Q31" s="39"/>
      <c r="R31" s="39"/>
      <c r="S31" s="39"/>
      <c r="T31" s="39"/>
      <c r="U31" s="39"/>
      <c r="V31" s="39"/>
      <c r="W31" s="39"/>
      <c r="X31" s="39"/>
      <c r="Y31" s="39"/>
      <c r="Z31" s="39"/>
      <c r="AA31" s="39"/>
      <c r="AB31" s="39"/>
      <c r="AC31" s="39"/>
    </row>
    <row r="32" spans="1:29" ht="61.35" customHeight="1">
      <c r="A32" s="67"/>
      <c r="C32" s="33"/>
      <c r="D32" s="219" t="str">
        <f>IF($C32="","",_xlfn.XLOOKUP($C32,'1. Input energy data'!$E$20:$E$216,'1. Input energy data'!$C$20:$C$216,"Building not found",0,1))</f>
        <v/>
      </c>
      <c r="E32" s="15"/>
      <c r="F32" s="31"/>
      <c r="G32" s="31"/>
      <c r="H32" s="30"/>
      <c r="I32" s="100"/>
      <c r="J32" s="14"/>
      <c r="K32"/>
      <c r="L32" s="39"/>
      <c r="M32" s="39"/>
      <c r="N32" s="39"/>
      <c r="O32" s="39"/>
      <c r="P32" s="39"/>
      <c r="Q32" s="39"/>
      <c r="R32" s="39"/>
      <c r="S32" s="39"/>
      <c r="T32" s="39"/>
      <c r="U32" s="39"/>
      <c r="V32" s="39"/>
      <c r="W32" s="39"/>
      <c r="X32" s="39"/>
      <c r="Y32" s="39"/>
      <c r="Z32" s="39"/>
      <c r="AA32" s="39"/>
      <c r="AB32" s="39"/>
      <c r="AC32" s="39"/>
    </row>
    <row r="33" spans="1:29" ht="61.35" customHeight="1">
      <c r="A33" s="67"/>
      <c r="C33" s="33"/>
      <c r="D33" s="219" t="str">
        <f>IF($C33="","",_xlfn.XLOOKUP($C33,'1. Input energy data'!$E$20:$E$216,'1. Input energy data'!$C$20:$C$216,"Building not found",0,1))</f>
        <v/>
      </c>
      <c r="E33" s="15"/>
      <c r="F33" s="31"/>
      <c r="G33" s="31"/>
      <c r="H33" s="30"/>
      <c r="I33" s="100"/>
      <c r="J33" s="14"/>
      <c r="K33"/>
      <c r="L33" s="39"/>
      <c r="M33" s="39"/>
      <c r="N33" s="39"/>
      <c r="O33" s="39"/>
      <c r="P33" s="39"/>
      <c r="Q33" s="39"/>
      <c r="R33" s="39"/>
      <c r="S33" s="39"/>
      <c r="T33" s="39"/>
      <c r="U33" s="39"/>
      <c r="V33" s="39"/>
      <c r="W33" s="39"/>
      <c r="X33" s="39"/>
      <c r="Y33" s="39"/>
      <c r="Z33" s="39"/>
      <c r="AA33" s="39"/>
      <c r="AB33" s="39"/>
      <c r="AC33" s="39"/>
    </row>
    <row r="34" spans="1:29" ht="61.35" customHeight="1">
      <c r="A34" s="67"/>
      <c r="C34" s="33"/>
      <c r="D34" s="219" t="str">
        <f>IF($C34="","",_xlfn.XLOOKUP($C34,'1. Input energy data'!$E$20:$E$216,'1. Input energy data'!$C$20:$C$216,"Building not found",0,1))</f>
        <v/>
      </c>
      <c r="E34" s="15"/>
      <c r="F34" s="31"/>
      <c r="G34" s="31"/>
      <c r="H34" s="30"/>
      <c r="I34" s="100"/>
      <c r="J34" s="14"/>
      <c r="K34"/>
      <c r="L34" s="39"/>
      <c r="M34" s="39"/>
      <c r="N34" s="39"/>
      <c r="O34" s="39"/>
      <c r="P34" s="39"/>
      <c r="Q34" s="39"/>
      <c r="R34" s="39"/>
      <c r="S34" s="39"/>
      <c r="T34" s="39"/>
      <c r="U34" s="39"/>
      <c r="V34" s="39"/>
      <c r="W34" s="39"/>
      <c r="X34" s="39"/>
      <c r="Y34" s="39"/>
      <c r="Z34" s="39"/>
      <c r="AA34" s="39"/>
      <c r="AB34" s="39"/>
      <c r="AC34" s="39"/>
    </row>
    <row r="35" spans="1:29" ht="61.35" customHeight="1">
      <c r="A35" s="67"/>
      <c r="C35" s="33"/>
      <c r="D35" s="219" t="str">
        <f>IF($C35="","",_xlfn.XLOOKUP($C35,'1. Input energy data'!$E$20:$E$216,'1. Input energy data'!$C$20:$C$216,"Building not found",0,1))</f>
        <v/>
      </c>
      <c r="E35" s="15"/>
      <c r="F35" s="31"/>
      <c r="G35" s="31"/>
      <c r="H35" s="30"/>
      <c r="I35" s="100"/>
      <c r="J35" s="14"/>
      <c r="K35"/>
      <c r="L35" s="39"/>
      <c r="M35" s="39"/>
      <c r="N35" s="39"/>
      <c r="O35" s="39"/>
      <c r="P35" s="39"/>
      <c r="Q35" s="39"/>
      <c r="R35" s="39"/>
      <c r="S35" s="39"/>
      <c r="T35" s="39"/>
      <c r="U35" s="39"/>
      <c r="V35" s="39"/>
      <c r="W35" s="39"/>
      <c r="X35" s="39"/>
      <c r="Y35" s="39"/>
      <c r="Z35" s="39"/>
      <c r="AA35" s="39"/>
      <c r="AB35" s="39"/>
      <c r="AC35" s="39"/>
    </row>
    <row r="36" spans="1:29" ht="61.35" customHeight="1">
      <c r="A36" s="67"/>
      <c r="C36" s="33"/>
      <c r="D36" s="219" t="str">
        <f>IF($C36="","",_xlfn.XLOOKUP($C36,'1. Input energy data'!$E$20:$E$216,'1. Input energy data'!$C$20:$C$216,"Building not found",0,1))</f>
        <v/>
      </c>
      <c r="E36" s="15"/>
      <c r="F36" s="31"/>
      <c r="G36" s="31"/>
      <c r="H36" s="30"/>
      <c r="I36" s="100"/>
      <c r="J36" s="14"/>
      <c r="K36"/>
      <c r="L36" s="39"/>
      <c r="M36" s="39"/>
      <c r="N36" s="39"/>
      <c r="O36" s="39"/>
      <c r="P36" s="39"/>
      <c r="Q36" s="39"/>
      <c r="R36" s="39"/>
      <c r="S36" s="39"/>
      <c r="T36" s="39"/>
      <c r="U36" s="39"/>
      <c r="V36" s="39"/>
      <c r="W36" s="39"/>
      <c r="X36" s="39"/>
      <c r="Y36" s="39"/>
      <c r="Z36" s="39"/>
      <c r="AA36" s="39"/>
      <c r="AB36" s="39"/>
      <c r="AC36" s="39"/>
    </row>
    <row r="37" spans="1:29" ht="61.35" customHeight="1">
      <c r="A37" s="67"/>
      <c r="C37" s="33"/>
      <c r="D37" s="219" t="str">
        <f>IF($C37="","",_xlfn.XLOOKUP($C37,'1. Input energy data'!$E$20:$E$216,'1. Input energy data'!$C$20:$C$216,"Building not found",0,1))</f>
        <v/>
      </c>
      <c r="E37" s="15"/>
      <c r="F37" s="31"/>
      <c r="G37" s="31"/>
      <c r="H37" s="30"/>
      <c r="I37" s="100"/>
      <c r="J37" s="14"/>
      <c r="K37"/>
      <c r="L37" s="39"/>
      <c r="M37" s="39"/>
      <c r="N37" s="39"/>
      <c r="O37" s="39"/>
      <c r="P37" s="39"/>
      <c r="Q37" s="39"/>
      <c r="R37" s="39"/>
      <c r="S37" s="39"/>
      <c r="T37" s="39"/>
      <c r="U37" s="39"/>
      <c r="V37" s="39"/>
      <c r="W37" s="39"/>
      <c r="X37" s="39"/>
      <c r="Y37" s="39"/>
      <c r="Z37" s="39"/>
      <c r="AA37" s="39"/>
      <c r="AB37" s="39"/>
      <c r="AC37" s="39"/>
    </row>
    <row r="38" spans="1:29" ht="61.35" customHeight="1">
      <c r="A38" s="67"/>
      <c r="C38" s="33"/>
      <c r="D38" s="219" t="str">
        <f>IF($C38="","",_xlfn.XLOOKUP($C38,'1. Input energy data'!$E$20:$E$216,'1. Input energy data'!$C$20:$C$216,"Building not found",0,1))</f>
        <v/>
      </c>
      <c r="E38" s="15"/>
      <c r="F38" s="31"/>
      <c r="G38" s="31"/>
      <c r="H38" s="30"/>
      <c r="I38" s="100"/>
      <c r="J38" s="14"/>
      <c r="K38"/>
      <c r="L38" s="39"/>
      <c r="M38" s="39"/>
      <c r="N38" s="39"/>
      <c r="O38" s="39"/>
      <c r="P38" s="39"/>
      <c r="Q38" s="39"/>
      <c r="R38" s="39"/>
      <c r="S38" s="39"/>
      <c r="T38" s="39"/>
      <c r="U38" s="39"/>
      <c r="V38" s="39"/>
      <c r="W38" s="39"/>
      <c r="X38" s="39"/>
      <c r="Y38" s="39"/>
      <c r="Z38" s="39"/>
      <c r="AA38" s="39"/>
      <c r="AB38" s="39"/>
      <c r="AC38" s="39"/>
    </row>
    <row r="39" spans="1:29" ht="61.35" customHeight="1">
      <c r="A39" s="67"/>
      <c r="C39" s="33"/>
      <c r="D39" s="219" t="str">
        <f>IF($C39="","",_xlfn.XLOOKUP($C39,'1. Input energy data'!$E$20:$E$216,'1. Input energy data'!$C$20:$C$216,"Building not found",0,1))</f>
        <v/>
      </c>
      <c r="E39" s="15"/>
      <c r="F39" s="31"/>
      <c r="G39" s="31"/>
      <c r="H39" s="30"/>
      <c r="I39" s="100"/>
      <c r="J39" s="14"/>
      <c r="K39"/>
      <c r="L39" s="39"/>
      <c r="M39" s="39"/>
      <c r="N39" s="39"/>
      <c r="O39" s="39"/>
      <c r="P39" s="39"/>
      <c r="Q39" s="39"/>
      <c r="R39" s="39"/>
      <c r="S39" s="39"/>
      <c r="T39" s="39"/>
      <c r="U39" s="39"/>
      <c r="V39" s="39"/>
      <c r="W39" s="39"/>
      <c r="X39" s="39"/>
      <c r="Y39" s="39"/>
      <c r="Z39" s="39"/>
      <c r="AA39" s="39"/>
      <c r="AB39" s="39"/>
      <c r="AC39" s="39"/>
    </row>
    <row r="40" spans="1:29" ht="61.35" customHeight="1">
      <c r="A40" s="67"/>
      <c r="C40" s="33"/>
      <c r="D40" s="219" t="str">
        <f>IF($C40="","",_xlfn.XLOOKUP($C40,'1. Input energy data'!$E$20:$E$216,'1. Input energy data'!$C$20:$C$216,"Building not found",0,1))</f>
        <v/>
      </c>
      <c r="E40" s="15"/>
      <c r="F40" s="31"/>
      <c r="G40" s="31"/>
      <c r="H40" s="30"/>
      <c r="I40" s="100"/>
      <c r="J40" s="14"/>
      <c r="K40"/>
      <c r="L40" s="39"/>
      <c r="M40" s="39"/>
      <c r="N40" s="39"/>
      <c r="O40" s="39"/>
      <c r="P40" s="39"/>
      <c r="Q40" s="39"/>
      <c r="R40" s="39"/>
      <c r="S40" s="39"/>
      <c r="T40" s="39"/>
      <c r="U40" s="39"/>
      <c r="V40" s="39"/>
      <c r="W40" s="39"/>
      <c r="X40" s="39"/>
      <c r="Y40" s="39"/>
      <c r="Z40" s="39"/>
      <c r="AA40" s="39"/>
      <c r="AB40" s="39"/>
      <c r="AC40" s="39"/>
    </row>
    <row r="41" spans="1:29" ht="61.35" customHeight="1">
      <c r="A41" s="67"/>
      <c r="C41" s="33"/>
      <c r="D41" s="219" t="str">
        <f>IF($C41="","",_xlfn.XLOOKUP($C41,'1. Input energy data'!$E$20:$E$216,'1. Input energy data'!$C$20:$C$216,"Building not found",0,1))</f>
        <v/>
      </c>
      <c r="E41" s="15"/>
      <c r="F41" s="31"/>
      <c r="G41" s="31"/>
      <c r="H41" s="30"/>
      <c r="I41" s="100"/>
      <c r="J41" s="14"/>
      <c r="K41"/>
      <c r="L41" s="39"/>
      <c r="M41" s="39"/>
      <c r="N41" s="39"/>
      <c r="O41" s="39"/>
      <c r="P41" s="39"/>
      <c r="Q41" s="39"/>
      <c r="R41" s="39"/>
      <c r="S41" s="39"/>
      <c r="T41" s="39"/>
      <c r="U41" s="39"/>
      <c r="V41" s="39"/>
      <c r="W41" s="39"/>
      <c r="X41" s="39"/>
      <c r="Y41" s="39"/>
      <c r="Z41" s="39"/>
      <c r="AA41" s="39"/>
      <c r="AB41" s="39"/>
      <c r="AC41" s="39"/>
    </row>
    <row r="42" spans="1:29" ht="61.35" customHeight="1">
      <c r="A42" s="67"/>
      <c r="C42" s="33"/>
      <c r="D42" s="219" t="str">
        <f>IF($C42="","",_xlfn.XLOOKUP($C42,'1. Input energy data'!$E$20:$E$216,'1. Input energy data'!$C$20:$C$216,"Building not found",0,1))</f>
        <v/>
      </c>
      <c r="E42" s="15"/>
      <c r="F42" s="31"/>
      <c r="G42" s="31"/>
      <c r="H42" s="30"/>
      <c r="I42" s="100"/>
      <c r="J42" s="14"/>
      <c r="K42"/>
      <c r="L42" s="39"/>
      <c r="M42" s="39"/>
      <c r="N42" s="39"/>
      <c r="O42" s="39"/>
      <c r="P42" s="39"/>
      <c r="Q42" s="39"/>
      <c r="R42" s="39"/>
      <c r="S42" s="39"/>
      <c r="T42" s="39"/>
      <c r="U42" s="39"/>
      <c r="V42" s="39"/>
      <c r="W42" s="39"/>
      <c r="X42" s="39"/>
      <c r="Y42" s="39"/>
      <c r="Z42" s="39"/>
      <c r="AA42" s="39"/>
      <c r="AB42" s="39"/>
      <c r="AC42" s="39"/>
    </row>
    <row r="43" spans="1:29" ht="61.35" customHeight="1">
      <c r="A43" s="67"/>
      <c r="C43" s="33"/>
      <c r="D43" s="219" t="str">
        <f>IF($C43="","",_xlfn.XLOOKUP($C43,'1. Input energy data'!$E$20:$E$216,'1. Input energy data'!$C$20:$C$216,"Building not found",0,1))</f>
        <v/>
      </c>
      <c r="E43" s="15"/>
      <c r="F43" s="31"/>
      <c r="G43" s="31"/>
      <c r="H43" s="30"/>
      <c r="I43" s="100"/>
      <c r="J43" s="14"/>
      <c r="K43"/>
      <c r="L43" s="39"/>
      <c r="M43" s="39"/>
      <c r="N43" s="39"/>
      <c r="O43" s="39"/>
      <c r="P43" s="39"/>
      <c r="Q43" s="39"/>
      <c r="R43" s="39"/>
      <c r="S43" s="39"/>
      <c r="T43" s="39"/>
      <c r="U43" s="39"/>
      <c r="V43" s="39"/>
      <c r="W43" s="39"/>
      <c r="X43" s="39"/>
      <c r="Y43" s="39"/>
      <c r="Z43" s="39"/>
      <c r="AA43" s="39"/>
      <c r="AB43" s="39"/>
      <c r="AC43" s="39"/>
    </row>
    <row r="44" spans="1:29" ht="61.35" customHeight="1">
      <c r="A44" s="67"/>
      <c r="C44" s="33"/>
      <c r="D44" s="219" t="str">
        <f>IF($C44="","",_xlfn.XLOOKUP($C44,'1. Input energy data'!$E$20:$E$216,'1. Input energy data'!$C$20:$C$216,"Building not found",0,1))</f>
        <v/>
      </c>
      <c r="E44" s="15"/>
      <c r="F44" s="31"/>
      <c r="G44" s="31"/>
      <c r="H44" s="30"/>
      <c r="I44" s="100"/>
      <c r="J44" s="14"/>
      <c r="K44"/>
      <c r="L44" s="39"/>
      <c r="M44" s="39"/>
      <c r="N44" s="39"/>
      <c r="O44" s="39"/>
      <c r="P44" s="39"/>
      <c r="Q44" s="39"/>
      <c r="R44" s="39"/>
      <c r="S44" s="39"/>
      <c r="T44" s="39"/>
      <c r="U44" s="39"/>
      <c r="V44" s="39"/>
      <c r="W44" s="39"/>
      <c r="X44" s="39"/>
      <c r="Y44" s="39"/>
      <c r="Z44" s="39"/>
      <c r="AA44" s="39"/>
      <c r="AB44" s="39"/>
      <c r="AC44" s="39"/>
    </row>
    <row r="45" spans="1:29" ht="61.35" customHeight="1">
      <c r="A45" s="67"/>
      <c r="C45" s="33"/>
      <c r="D45" s="219" t="str">
        <f>IF($C45="","",_xlfn.XLOOKUP($C45,'1. Input energy data'!$E$20:$E$216,'1. Input energy data'!$C$20:$C$216,"Building not found",0,1))</f>
        <v/>
      </c>
      <c r="E45" s="15"/>
      <c r="F45" s="31"/>
      <c r="G45" s="31"/>
      <c r="H45" s="30"/>
      <c r="I45" s="100"/>
      <c r="J45" s="14"/>
      <c r="K45"/>
      <c r="L45" s="39"/>
      <c r="M45" s="39"/>
      <c r="N45" s="39"/>
      <c r="O45" s="39"/>
      <c r="P45" s="39"/>
      <c r="Q45" s="39"/>
      <c r="R45" s="39"/>
      <c r="S45" s="39"/>
      <c r="T45" s="39"/>
      <c r="U45" s="39"/>
      <c r="V45" s="39"/>
      <c r="W45" s="39"/>
      <c r="X45" s="39"/>
      <c r="Y45" s="39"/>
      <c r="Z45" s="39"/>
      <c r="AA45" s="39"/>
      <c r="AB45" s="39"/>
      <c r="AC45" s="39"/>
    </row>
    <row r="46" spans="1:29" ht="61.35" customHeight="1">
      <c r="A46" s="67"/>
      <c r="C46" s="33"/>
      <c r="D46" s="219" t="str">
        <f>IF($C46="","",_xlfn.XLOOKUP($C46,'1. Input energy data'!$E$20:$E$216,'1. Input energy data'!$C$20:$C$216,"Building not found",0,1))</f>
        <v/>
      </c>
      <c r="E46" s="15"/>
      <c r="F46" s="31"/>
      <c r="G46" s="31"/>
      <c r="H46" s="30"/>
      <c r="I46" s="100"/>
      <c r="J46" s="14"/>
      <c r="K46"/>
      <c r="L46" s="39"/>
      <c r="M46" s="39"/>
      <c r="N46" s="39"/>
      <c r="O46" s="39"/>
      <c r="P46" s="39"/>
      <c r="Q46" s="39"/>
      <c r="R46" s="39"/>
      <c r="S46" s="39"/>
      <c r="T46" s="39"/>
      <c r="U46" s="39"/>
      <c r="V46" s="39"/>
      <c r="W46" s="39"/>
      <c r="X46" s="39"/>
      <c r="Y46" s="39"/>
      <c r="Z46" s="39"/>
      <c r="AA46" s="39"/>
      <c r="AB46" s="39"/>
      <c r="AC46" s="39"/>
    </row>
    <row r="47" spans="1:29" ht="61.35" customHeight="1">
      <c r="A47" s="67"/>
      <c r="C47" s="33"/>
      <c r="D47" s="219" t="str">
        <f>IF($C47="","",_xlfn.XLOOKUP($C47,'1. Input energy data'!$E$20:$E$216,'1. Input energy data'!$C$20:$C$216,"Building not found",0,1))</f>
        <v/>
      </c>
      <c r="E47" s="15"/>
      <c r="F47" s="31"/>
      <c r="G47" s="31"/>
      <c r="H47" s="30"/>
      <c r="I47" s="100"/>
      <c r="J47" s="14"/>
      <c r="K47"/>
      <c r="L47" s="39"/>
      <c r="M47" s="39"/>
      <c r="N47" s="39"/>
      <c r="O47" s="39"/>
      <c r="P47" s="39"/>
      <c r="Q47" s="39"/>
      <c r="R47" s="39"/>
      <c r="S47" s="39"/>
      <c r="T47" s="39"/>
      <c r="U47" s="39"/>
      <c r="V47" s="39"/>
      <c r="W47" s="39"/>
      <c r="X47" s="39"/>
      <c r="Y47" s="39"/>
      <c r="Z47" s="39"/>
      <c r="AA47" s="39"/>
      <c r="AB47" s="39"/>
      <c r="AC47" s="39"/>
    </row>
    <row r="48" spans="1:29" ht="61.35" customHeight="1">
      <c r="A48" s="67"/>
      <c r="C48" s="33"/>
      <c r="D48" s="219" t="str">
        <f>IF($C48="","",_xlfn.XLOOKUP($C48,'1. Input energy data'!$E$20:$E$216,'1. Input energy data'!$C$20:$C$216,"Building not found",0,1))</f>
        <v/>
      </c>
      <c r="E48" s="15"/>
      <c r="F48" s="31"/>
      <c r="G48" s="31"/>
      <c r="H48" s="30"/>
      <c r="I48" s="100"/>
      <c r="J48" s="14"/>
      <c r="K48"/>
      <c r="L48" s="39"/>
      <c r="M48" s="39"/>
      <c r="N48" s="39"/>
      <c r="O48" s="39"/>
      <c r="P48" s="39"/>
      <c r="Q48" s="39"/>
      <c r="R48" s="39"/>
      <c r="S48" s="39"/>
      <c r="T48" s="39"/>
      <c r="U48" s="39"/>
      <c r="V48" s="39"/>
      <c r="W48" s="39"/>
      <c r="X48" s="39"/>
      <c r="Y48" s="39"/>
      <c r="Z48" s="39"/>
      <c r="AA48" s="39"/>
      <c r="AB48" s="39"/>
      <c r="AC48" s="39"/>
    </row>
    <row r="49" spans="1:29" ht="61.35" customHeight="1">
      <c r="A49" s="67"/>
      <c r="C49" s="33"/>
      <c r="D49" s="219" t="str">
        <f>IF($C49="","",_xlfn.XLOOKUP($C49,'1. Input energy data'!$E$20:$E$216,'1. Input energy data'!$C$20:$C$216,"Building not found",0,1))</f>
        <v/>
      </c>
      <c r="E49" s="15"/>
      <c r="F49" s="31"/>
      <c r="G49" s="31"/>
      <c r="H49" s="30"/>
      <c r="I49" s="100"/>
      <c r="J49" s="14"/>
      <c r="K49"/>
      <c r="L49" s="39"/>
      <c r="M49" s="39"/>
      <c r="N49" s="39"/>
      <c r="O49" s="39"/>
      <c r="P49" s="39"/>
      <c r="Q49" s="39"/>
      <c r="R49" s="39"/>
      <c r="S49" s="39"/>
      <c r="T49" s="39"/>
      <c r="U49" s="39"/>
      <c r="V49" s="39"/>
      <c r="W49" s="39"/>
      <c r="X49" s="39"/>
      <c r="Y49" s="39"/>
      <c r="Z49" s="39"/>
      <c r="AA49" s="39"/>
      <c r="AB49" s="39"/>
      <c r="AC49" s="39"/>
    </row>
    <row r="50" spans="1:29" ht="61.35" customHeight="1">
      <c r="A50" s="67"/>
      <c r="C50" s="33"/>
      <c r="D50" s="219" t="str">
        <f>IF($C50="","",_xlfn.XLOOKUP($C50,'1. Input energy data'!$E$20:$E$216,'1. Input energy data'!$C$20:$C$216,"Building not found",0,1))</f>
        <v/>
      </c>
      <c r="E50" s="15"/>
      <c r="F50" s="31"/>
      <c r="G50" s="31"/>
      <c r="H50" s="30"/>
      <c r="I50" s="100"/>
      <c r="J50" s="14"/>
      <c r="K50"/>
      <c r="L50" s="39"/>
      <c r="M50" s="39"/>
      <c r="N50" s="39"/>
      <c r="O50" s="39"/>
      <c r="P50" s="39"/>
      <c r="Q50" s="39"/>
      <c r="R50" s="39"/>
      <c r="S50" s="39"/>
      <c r="T50" s="39"/>
      <c r="U50" s="39"/>
      <c r="V50" s="39"/>
      <c r="W50" s="39"/>
      <c r="X50" s="39"/>
      <c r="Y50" s="39"/>
      <c r="Z50" s="39"/>
      <c r="AA50" s="39"/>
      <c r="AB50" s="39"/>
      <c r="AC50" s="39"/>
    </row>
    <row r="51" spans="1:29" ht="61.35" customHeight="1">
      <c r="A51" s="67"/>
      <c r="C51" s="33"/>
      <c r="D51" s="219" t="str">
        <f>IF($C51="","",_xlfn.XLOOKUP($C51,'1. Input energy data'!$E$20:$E$216,'1. Input energy data'!$C$20:$C$216,"Building not found",0,1))</f>
        <v/>
      </c>
      <c r="E51" s="15"/>
      <c r="F51" s="31"/>
      <c r="G51" s="31"/>
      <c r="H51" s="30"/>
      <c r="I51" s="100"/>
      <c r="J51" s="14"/>
      <c r="K51"/>
      <c r="L51" s="39"/>
      <c r="M51" s="39"/>
      <c r="N51" s="39"/>
      <c r="O51" s="39"/>
      <c r="P51" s="39"/>
      <c r="Q51" s="39"/>
      <c r="R51" s="39"/>
      <c r="S51" s="39"/>
      <c r="T51" s="39"/>
      <c r="U51" s="39"/>
      <c r="V51" s="39"/>
      <c r="W51" s="39"/>
      <c r="X51" s="39"/>
      <c r="Y51" s="39"/>
      <c r="Z51" s="39"/>
      <c r="AA51" s="39"/>
      <c r="AB51" s="39"/>
      <c r="AC51" s="39"/>
    </row>
    <row r="52" spans="1:29" ht="61.35" customHeight="1">
      <c r="A52" s="67"/>
      <c r="C52" s="33"/>
      <c r="D52" s="219" t="str">
        <f>IF($C52="","",_xlfn.XLOOKUP($C52,'1. Input energy data'!$E$20:$E$216,'1. Input energy data'!$C$20:$C$216,"Building not found",0,1))</f>
        <v/>
      </c>
      <c r="E52" s="15"/>
      <c r="F52" s="31"/>
      <c r="G52" s="31"/>
      <c r="H52" s="30"/>
      <c r="I52" s="100"/>
      <c r="J52" s="14"/>
      <c r="K52"/>
      <c r="L52" s="39"/>
      <c r="M52" s="39"/>
      <c r="N52" s="39"/>
      <c r="O52" s="39"/>
      <c r="P52" s="39"/>
      <c r="Q52" s="39"/>
      <c r="R52" s="39"/>
      <c r="S52" s="39"/>
      <c r="T52" s="39"/>
      <c r="U52" s="39"/>
      <c r="V52" s="39"/>
      <c r="W52" s="39"/>
      <c r="X52" s="39"/>
      <c r="Y52" s="39"/>
      <c r="Z52" s="39"/>
      <c r="AA52" s="39"/>
      <c r="AB52" s="39"/>
      <c r="AC52" s="39"/>
    </row>
    <row r="53" spans="1:29" ht="61.35" customHeight="1">
      <c r="A53" s="67"/>
      <c r="C53" s="33"/>
      <c r="D53" s="219" t="str">
        <f>IF($C53="","",_xlfn.XLOOKUP($C53,'1. Input energy data'!$E$20:$E$216,'1. Input energy data'!$C$20:$C$216,"Building not found",0,1))</f>
        <v/>
      </c>
      <c r="E53" s="15"/>
      <c r="F53" s="31"/>
      <c r="G53" s="31"/>
      <c r="H53" s="30"/>
      <c r="I53" s="100"/>
      <c r="J53" s="14"/>
      <c r="K53"/>
      <c r="L53" s="39"/>
      <c r="M53" s="39"/>
      <c r="N53" s="39"/>
      <c r="O53" s="39"/>
      <c r="P53" s="39"/>
      <c r="Q53" s="39"/>
      <c r="R53" s="39"/>
      <c r="S53" s="39"/>
      <c r="T53" s="39"/>
      <c r="U53" s="39"/>
      <c r="V53" s="39"/>
      <c r="W53" s="39"/>
      <c r="X53" s="39"/>
      <c r="Y53" s="39"/>
      <c r="Z53" s="39"/>
      <c r="AA53" s="39"/>
      <c r="AB53" s="39"/>
      <c r="AC53" s="39"/>
    </row>
    <row r="54" spans="1:29" ht="61.35" customHeight="1">
      <c r="A54" s="67"/>
      <c r="C54" s="33"/>
      <c r="D54" s="219" t="str">
        <f>IF($C54="","",_xlfn.XLOOKUP($C54,'1. Input energy data'!$E$20:$E$216,'1. Input energy data'!$C$20:$C$216,"Building not found",0,1))</f>
        <v/>
      </c>
      <c r="E54" s="15"/>
      <c r="F54" s="31"/>
      <c r="G54" s="31"/>
      <c r="H54" s="30"/>
      <c r="I54" s="100"/>
      <c r="J54" s="14"/>
      <c r="K54"/>
      <c r="L54" s="39"/>
      <c r="M54" s="39"/>
      <c r="N54" s="39"/>
      <c r="O54" s="39"/>
      <c r="P54" s="39"/>
      <c r="Q54" s="39"/>
      <c r="R54" s="39"/>
      <c r="S54" s="39"/>
      <c r="T54" s="39"/>
      <c r="U54" s="39"/>
      <c r="V54" s="39"/>
      <c r="W54" s="39"/>
      <c r="X54" s="39"/>
      <c r="Y54" s="39"/>
      <c r="Z54" s="39"/>
      <c r="AA54" s="39"/>
      <c r="AB54" s="39"/>
      <c r="AC54" s="39"/>
    </row>
    <row r="55" spans="1:29" ht="61.35" customHeight="1">
      <c r="A55" s="67"/>
      <c r="C55" s="33"/>
      <c r="D55" s="219" t="str">
        <f>IF($C55="","",_xlfn.XLOOKUP($C55,'1. Input energy data'!$E$20:$E$216,'1. Input energy data'!$C$20:$C$216,"Building not found",0,1))</f>
        <v/>
      </c>
      <c r="E55" s="15"/>
      <c r="F55" s="31"/>
      <c r="G55" s="31"/>
      <c r="H55" s="30"/>
      <c r="I55" s="100"/>
      <c r="J55" s="14"/>
      <c r="K55"/>
      <c r="L55" s="39"/>
      <c r="M55" s="39"/>
      <c r="N55" s="39"/>
      <c r="O55" s="39"/>
      <c r="P55" s="39"/>
      <c r="Q55" s="39"/>
      <c r="R55" s="39"/>
      <c r="S55" s="39"/>
      <c r="T55" s="39"/>
      <c r="U55" s="39"/>
      <c r="V55" s="39"/>
      <c r="W55" s="39"/>
      <c r="X55" s="39"/>
      <c r="Y55" s="39"/>
      <c r="Z55" s="39"/>
      <c r="AA55" s="39"/>
      <c r="AB55" s="39"/>
      <c r="AC55" s="39"/>
    </row>
    <row r="56" spans="1:29" ht="61.35" customHeight="1">
      <c r="A56" s="67"/>
      <c r="C56" s="33"/>
      <c r="D56" s="219" t="str">
        <f>IF($C56="","",_xlfn.XLOOKUP($C56,'1. Input energy data'!$E$20:$E$216,'1. Input energy data'!$C$20:$C$216,"Building not found",0,1))</f>
        <v/>
      </c>
      <c r="E56" s="15"/>
      <c r="F56" s="31"/>
      <c r="G56" s="31"/>
      <c r="H56" s="30"/>
      <c r="I56" s="100"/>
      <c r="J56" s="14"/>
      <c r="K56"/>
      <c r="L56" s="39"/>
      <c r="M56" s="39"/>
      <c r="N56" s="39"/>
      <c r="O56" s="39"/>
      <c r="P56" s="39"/>
      <c r="Q56" s="39"/>
      <c r="R56" s="39"/>
      <c r="S56" s="39"/>
      <c r="T56" s="39"/>
      <c r="U56" s="39"/>
      <c r="V56" s="39"/>
      <c r="W56" s="39"/>
      <c r="X56" s="39"/>
      <c r="Y56" s="39"/>
      <c r="Z56" s="39"/>
      <c r="AA56" s="39"/>
      <c r="AB56" s="39"/>
      <c r="AC56" s="39"/>
    </row>
    <row r="57" spans="1:29" ht="61.35" customHeight="1">
      <c r="A57" s="67"/>
      <c r="C57" s="33"/>
      <c r="D57" s="219" t="str">
        <f>IF($C57="","",_xlfn.XLOOKUP($C57,'1. Input energy data'!$E$20:$E$216,'1. Input energy data'!$C$20:$C$216,"Building not found",0,1))</f>
        <v/>
      </c>
      <c r="E57" s="15"/>
      <c r="F57" s="31"/>
      <c r="G57" s="31"/>
      <c r="H57" s="30"/>
      <c r="I57" s="100"/>
      <c r="J57" s="14"/>
      <c r="K57"/>
      <c r="L57" s="39"/>
      <c r="M57" s="39"/>
      <c r="N57" s="39"/>
      <c r="O57" s="39"/>
      <c r="P57" s="39"/>
      <c r="Q57" s="39"/>
      <c r="R57" s="39"/>
      <c r="S57" s="39"/>
      <c r="T57" s="39"/>
      <c r="U57" s="39"/>
      <c r="V57" s="39"/>
      <c r="W57" s="39"/>
      <c r="X57" s="39"/>
      <c r="Y57" s="39"/>
      <c r="Z57" s="39"/>
      <c r="AA57" s="39"/>
      <c r="AB57" s="39"/>
      <c r="AC57" s="39"/>
    </row>
    <row r="58" spans="1:29" ht="61.35" customHeight="1">
      <c r="A58" s="67"/>
      <c r="C58" s="33"/>
      <c r="D58" s="219" t="str">
        <f>IF($C58="","",_xlfn.XLOOKUP($C58,'1. Input energy data'!$E$20:$E$216,'1. Input energy data'!$C$20:$C$216,"Building not found",0,1))</f>
        <v/>
      </c>
      <c r="E58" s="15"/>
      <c r="F58" s="31"/>
      <c r="G58" s="31"/>
      <c r="H58" s="30"/>
      <c r="I58" s="100"/>
      <c r="J58" s="14"/>
      <c r="K58"/>
      <c r="L58" s="39"/>
      <c r="M58" s="39"/>
      <c r="N58" s="39"/>
      <c r="O58" s="39"/>
      <c r="P58" s="39"/>
      <c r="Q58" s="39"/>
      <c r="R58" s="39"/>
      <c r="S58" s="39"/>
      <c r="T58" s="39"/>
      <c r="U58" s="39"/>
      <c r="V58" s="39"/>
      <c r="W58" s="39"/>
      <c r="X58" s="39"/>
      <c r="Y58" s="39"/>
      <c r="Z58" s="39"/>
      <c r="AA58" s="39"/>
      <c r="AB58" s="39"/>
      <c r="AC58" s="39"/>
    </row>
    <row r="59" spans="1:29" ht="61.35" customHeight="1">
      <c r="A59" s="67"/>
      <c r="C59" s="33"/>
      <c r="D59" s="219" t="str">
        <f>IF($C59="","",_xlfn.XLOOKUP($C59,'1. Input energy data'!$E$20:$E$216,'1. Input energy data'!$C$20:$C$216,"Building not found",0,1))</f>
        <v/>
      </c>
      <c r="E59" s="15"/>
      <c r="F59" s="31"/>
      <c r="G59" s="31"/>
      <c r="H59" s="30"/>
      <c r="I59" s="100"/>
      <c r="J59" s="14"/>
      <c r="K59"/>
      <c r="L59" s="39"/>
      <c r="M59" s="39"/>
      <c r="N59" s="39"/>
      <c r="O59" s="39"/>
      <c r="P59" s="39"/>
      <c r="Q59" s="39"/>
      <c r="R59" s="39"/>
      <c r="S59" s="39"/>
      <c r="T59" s="39"/>
      <c r="U59" s="39"/>
      <c r="V59" s="39"/>
      <c r="W59" s="39"/>
      <c r="X59" s="39"/>
      <c r="Y59" s="39"/>
      <c r="Z59" s="39"/>
      <c r="AA59" s="39"/>
      <c r="AB59" s="39"/>
      <c r="AC59" s="39"/>
    </row>
    <row r="60" spans="1:29" ht="61.35" customHeight="1">
      <c r="A60" s="67"/>
      <c r="C60" s="33"/>
      <c r="D60" s="219" t="str">
        <f>IF($C60="","",_xlfn.XLOOKUP($C60,'1. Input energy data'!$E$20:$E$216,'1. Input energy data'!$C$20:$C$216,"Building not found",0,1))</f>
        <v/>
      </c>
      <c r="E60" s="15"/>
      <c r="F60" s="31"/>
      <c r="G60" s="31"/>
      <c r="H60" s="30"/>
      <c r="I60" s="100"/>
      <c r="J60" s="14"/>
      <c r="K60"/>
      <c r="L60" s="39"/>
      <c r="M60" s="39"/>
      <c r="N60" s="39"/>
      <c r="O60" s="39"/>
      <c r="P60" s="39"/>
      <c r="Q60" s="39"/>
      <c r="R60" s="39"/>
      <c r="S60" s="39"/>
      <c r="T60" s="39"/>
      <c r="U60" s="39"/>
      <c r="V60" s="39"/>
      <c r="W60" s="39"/>
      <c r="X60" s="39"/>
      <c r="Y60" s="39"/>
      <c r="Z60" s="39"/>
      <c r="AA60" s="39"/>
      <c r="AB60" s="39"/>
      <c r="AC60" s="39"/>
    </row>
    <row r="61" spans="1:29" ht="61.35" customHeight="1">
      <c r="A61" s="67"/>
      <c r="C61" s="33"/>
      <c r="D61" s="219" t="str">
        <f>IF($C61="","",_xlfn.XLOOKUP($C61,'1. Input energy data'!$E$20:$E$216,'1. Input energy data'!$C$20:$C$216,"Building not found",0,1))</f>
        <v/>
      </c>
      <c r="E61" s="15"/>
      <c r="F61" s="31"/>
      <c r="G61" s="31"/>
      <c r="H61" s="30"/>
      <c r="I61" s="100"/>
      <c r="J61" s="14"/>
      <c r="K61"/>
      <c r="L61" s="39"/>
      <c r="M61" s="39"/>
      <c r="N61" s="39"/>
      <c r="O61" s="39"/>
      <c r="P61" s="39"/>
      <c r="Q61" s="39"/>
      <c r="R61" s="39"/>
      <c r="S61" s="39"/>
      <c r="T61" s="39"/>
      <c r="U61" s="39"/>
      <c r="V61" s="39"/>
      <c r="W61" s="39"/>
      <c r="X61" s="39"/>
      <c r="Y61" s="39"/>
      <c r="Z61" s="39"/>
      <c r="AA61" s="39"/>
      <c r="AB61" s="39"/>
      <c r="AC61" s="39"/>
    </row>
    <row r="62" spans="1:29" ht="61.35" customHeight="1">
      <c r="A62" s="67"/>
      <c r="C62" s="33"/>
      <c r="D62" s="219" t="str">
        <f>IF($C62="","",_xlfn.XLOOKUP($C62,'1. Input energy data'!$E$20:$E$216,'1. Input energy data'!$C$20:$C$216,"Building not found",0,1))</f>
        <v/>
      </c>
      <c r="E62" s="15"/>
      <c r="F62" s="31"/>
      <c r="G62" s="31"/>
      <c r="H62" s="30"/>
      <c r="I62" s="100"/>
      <c r="J62" s="14"/>
      <c r="K62"/>
      <c r="L62" s="39"/>
      <c r="M62" s="39"/>
      <c r="N62" s="39"/>
      <c r="O62" s="39"/>
      <c r="P62" s="39"/>
      <c r="Q62" s="39"/>
      <c r="R62" s="39"/>
      <c r="S62" s="39"/>
      <c r="T62" s="39"/>
      <c r="U62" s="39"/>
      <c r="V62" s="39"/>
      <c r="W62" s="39"/>
      <c r="X62" s="39"/>
      <c r="Y62" s="39"/>
      <c r="Z62" s="39"/>
      <c r="AA62" s="39"/>
      <c r="AB62" s="39"/>
      <c r="AC62" s="39"/>
    </row>
    <row r="63" spans="1:29" ht="61.35" customHeight="1">
      <c r="A63" s="67"/>
      <c r="C63" s="33"/>
      <c r="D63" s="219" t="str">
        <f>IF($C63="","",_xlfn.XLOOKUP($C63,'1. Input energy data'!$E$20:$E$216,'1. Input energy data'!$C$20:$C$216,"Building not found",0,1))</f>
        <v/>
      </c>
      <c r="E63" s="15"/>
      <c r="F63" s="31"/>
      <c r="G63" s="31"/>
      <c r="H63" s="30"/>
      <c r="I63" s="100"/>
      <c r="J63" s="14"/>
      <c r="K63"/>
      <c r="L63" s="39"/>
      <c r="M63" s="39"/>
      <c r="N63" s="39"/>
      <c r="O63" s="39"/>
      <c r="P63" s="39"/>
      <c r="Q63" s="39"/>
      <c r="R63" s="39"/>
      <c r="S63" s="39"/>
      <c r="T63" s="39"/>
      <c r="U63" s="39"/>
      <c r="V63" s="39"/>
      <c r="W63" s="39"/>
      <c r="X63" s="39"/>
      <c r="Y63" s="39"/>
      <c r="Z63" s="39"/>
      <c r="AA63" s="39"/>
      <c r="AB63" s="39"/>
      <c r="AC63" s="39"/>
    </row>
    <row r="64" spans="1:29" ht="61.35" customHeight="1">
      <c r="A64" s="67"/>
      <c r="C64" s="33"/>
      <c r="D64" s="219" t="str">
        <f>IF($C64="","",_xlfn.XLOOKUP($C64,'1. Input energy data'!$E$20:$E$216,'1. Input energy data'!$C$20:$C$216,"Building not found",0,1))</f>
        <v/>
      </c>
      <c r="E64" s="15"/>
      <c r="F64" s="31"/>
      <c r="G64" s="31"/>
      <c r="H64" s="30"/>
      <c r="I64" s="100"/>
      <c r="J64" s="14"/>
      <c r="K64"/>
      <c r="L64" s="39"/>
      <c r="M64" s="39"/>
      <c r="N64" s="39"/>
      <c r="O64" s="39"/>
      <c r="P64" s="39"/>
      <c r="Q64" s="39"/>
      <c r="R64" s="39"/>
      <c r="S64" s="39"/>
      <c r="T64" s="39"/>
      <c r="U64" s="39"/>
      <c r="V64" s="39"/>
      <c r="W64" s="39"/>
      <c r="X64" s="39"/>
      <c r="Y64" s="39"/>
      <c r="Z64" s="39"/>
      <c r="AA64" s="39"/>
      <c r="AB64" s="39"/>
      <c r="AC64" s="39"/>
    </row>
    <row r="65" spans="1:29" ht="61.35" customHeight="1">
      <c r="A65" s="67"/>
      <c r="C65" s="33"/>
      <c r="D65" s="219" t="str">
        <f>IF($C65="","",_xlfn.XLOOKUP($C65,'1. Input energy data'!$E$20:$E$216,'1. Input energy data'!$C$20:$C$216,"Building not found",0,1))</f>
        <v/>
      </c>
      <c r="E65" s="15"/>
      <c r="F65" s="31"/>
      <c r="G65" s="31"/>
      <c r="H65" s="30"/>
      <c r="I65" s="100"/>
      <c r="J65" s="14"/>
      <c r="K65"/>
      <c r="L65" s="39"/>
      <c r="M65" s="39"/>
      <c r="N65" s="39"/>
      <c r="O65" s="39"/>
      <c r="P65" s="39"/>
      <c r="Q65" s="39"/>
      <c r="R65" s="39"/>
      <c r="S65" s="39"/>
      <c r="T65" s="39"/>
      <c r="U65" s="39"/>
      <c r="V65" s="39"/>
      <c r="W65" s="39"/>
      <c r="X65" s="39"/>
      <c r="Y65" s="39"/>
      <c r="Z65" s="39"/>
      <c r="AA65" s="39"/>
      <c r="AB65" s="39"/>
      <c r="AC65" s="39"/>
    </row>
    <row r="66" spans="1:29" ht="61.35" customHeight="1">
      <c r="A66" s="67"/>
      <c r="C66" s="33"/>
      <c r="D66" s="219" t="str">
        <f>IF($C66="","",_xlfn.XLOOKUP($C66,'1. Input energy data'!$E$20:$E$216,'1. Input energy data'!$C$20:$C$216,"Building not found",0,1))</f>
        <v/>
      </c>
      <c r="E66" s="15"/>
      <c r="F66" s="31"/>
      <c r="G66" s="31"/>
      <c r="H66" s="30"/>
      <c r="I66" s="100"/>
      <c r="J66" s="14"/>
      <c r="K66"/>
      <c r="L66" s="39"/>
      <c r="M66" s="39"/>
      <c r="N66" s="39"/>
      <c r="O66" s="39"/>
      <c r="P66" s="39"/>
      <c r="Q66" s="39"/>
      <c r="R66" s="39"/>
      <c r="S66" s="39"/>
      <c r="T66" s="39"/>
      <c r="U66" s="39"/>
      <c r="V66" s="39"/>
      <c r="W66" s="39"/>
      <c r="X66" s="39"/>
      <c r="Y66" s="39"/>
      <c r="Z66" s="39"/>
      <c r="AA66" s="39"/>
      <c r="AB66" s="39"/>
      <c r="AC66" s="39"/>
    </row>
    <row r="67" spans="1:29" ht="61.35" customHeight="1" outlineLevel="1">
      <c r="A67" s="67"/>
      <c r="C67" s="33"/>
      <c r="D67" s="219" t="str">
        <f>IF($C67="","",_xlfn.XLOOKUP($C67,'1. Input energy data'!$E$20:$E$216,'1. Input energy data'!$C$20:$C$216,"Building not found",0,1))</f>
        <v/>
      </c>
      <c r="E67" s="15"/>
      <c r="F67" s="31"/>
      <c r="G67" s="31"/>
      <c r="H67" s="30"/>
      <c r="I67" s="100"/>
      <c r="J67" s="14"/>
      <c r="K67"/>
      <c r="L67" s="39"/>
      <c r="M67" s="39"/>
      <c r="N67" s="39"/>
      <c r="O67" s="39"/>
      <c r="P67" s="39"/>
      <c r="Q67" s="39"/>
      <c r="R67" s="39"/>
      <c r="S67" s="39"/>
      <c r="T67" s="39"/>
      <c r="U67" s="39"/>
      <c r="V67" s="39"/>
      <c r="W67" s="39"/>
      <c r="X67" s="39"/>
      <c r="Y67" s="39"/>
      <c r="Z67" s="39"/>
      <c r="AA67" s="39"/>
      <c r="AB67" s="39"/>
      <c r="AC67" s="39"/>
    </row>
    <row r="68" spans="1:29" ht="61.35" customHeight="1" outlineLevel="1">
      <c r="A68" s="67"/>
      <c r="C68" s="33"/>
      <c r="D68" s="219" t="str">
        <f>IF($C68="","",_xlfn.XLOOKUP($C68,'1. Input energy data'!$E$20:$E$216,'1. Input energy data'!$C$20:$C$216,"Building not found",0,1))</f>
        <v/>
      </c>
      <c r="E68" s="15"/>
      <c r="F68" s="31"/>
      <c r="G68" s="31"/>
      <c r="H68" s="30"/>
      <c r="I68" s="100"/>
      <c r="J68" s="14"/>
      <c r="K68"/>
      <c r="L68" s="39"/>
      <c r="M68" s="39"/>
      <c r="N68" s="39"/>
      <c r="O68" s="39"/>
      <c r="P68" s="39"/>
      <c r="Q68" s="39"/>
      <c r="R68" s="39"/>
      <c r="S68" s="39"/>
      <c r="T68" s="39"/>
      <c r="U68" s="39"/>
      <c r="V68" s="39"/>
      <c r="W68" s="39"/>
      <c r="X68" s="39"/>
      <c r="Y68" s="39"/>
      <c r="Z68" s="39"/>
      <c r="AA68" s="39"/>
      <c r="AB68" s="39"/>
      <c r="AC68" s="39"/>
    </row>
    <row r="69" spans="1:29" ht="61.35" customHeight="1" outlineLevel="1">
      <c r="A69" s="67"/>
      <c r="C69" s="33"/>
      <c r="D69" s="219" t="str">
        <f>IF($C69="","",_xlfn.XLOOKUP($C69,'1. Input energy data'!$E$20:$E$216,'1. Input energy data'!$C$20:$C$216,"Building not found",0,1))</f>
        <v/>
      </c>
      <c r="E69" s="15"/>
      <c r="F69" s="31"/>
      <c r="G69" s="31"/>
      <c r="H69" s="30"/>
      <c r="I69" s="100"/>
      <c r="J69" s="14"/>
      <c r="K69"/>
      <c r="L69" s="39"/>
      <c r="M69" s="39"/>
      <c r="N69" s="39"/>
      <c r="O69" s="39"/>
      <c r="P69" s="39"/>
      <c r="Q69" s="39"/>
      <c r="R69" s="39"/>
      <c r="S69" s="39"/>
      <c r="T69" s="39"/>
      <c r="U69" s="39"/>
      <c r="V69" s="39"/>
      <c r="W69" s="39"/>
      <c r="X69" s="39"/>
      <c r="Y69" s="39"/>
      <c r="Z69" s="39"/>
      <c r="AA69" s="39"/>
      <c r="AB69" s="39"/>
      <c r="AC69" s="39"/>
    </row>
    <row r="70" spans="1:29" ht="61.35" customHeight="1" outlineLevel="1">
      <c r="A70" s="67"/>
      <c r="C70" s="33"/>
      <c r="D70" s="219" t="str">
        <f>IF($C70="","",_xlfn.XLOOKUP($C70,'1. Input energy data'!$E$20:$E$216,'1. Input energy data'!$C$20:$C$216,"Building not found",0,1))</f>
        <v/>
      </c>
      <c r="E70" s="15"/>
      <c r="F70" s="31"/>
      <c r="G70" s="31"/>
      <c r="H70" s="30"/>
      <c r="I70" s="100"/>
      <c r="J70" s="14"/>
      <c r="K70"/>
      <c r="L70" s="39"/>
      <c r="M70" s="39"/>
      <c r="N70" s="39"/>
      <c r="O70" s="39"/>
      <c r="P70" s="39"/>
      <c r="Q70" s="39"/>
      <c r="R70" s="39"/>
      <c r="S70" s="39"/>
      <c r="T70" s="39"/>
      <c r="U70" s="39"/>
      <c r="V70" s="39"/>
      <c r="W70" s="39"/>
      <c r="X70" s="39"/>
      <c r="Y70" s="39"/>
      <c r="Z70" s="39"/>
      <c r="AA70" s="39"/>
      <c r="AB70" s="39"/>
      <c r="AC70" s="39"/>
    </row>
    <row r="71" spans="1:29" ht="61.35" customHeight="1" outlineLevel="1">
      <c r="A71" s="67"/>
      <c r="C71" s="33"/>
      <c r="D71" s="219" t="str">
        <f>IF($C71="","",_xlfn.XLOOKUP($C71,'1. Input energy data'!$E$20:$E$216,'1. Input energy data'!$C$20:$C$216,"Building not found",0,1))</f>
        <v/>
      </c>
      <c r="E71" s="15"/>
      <c r="F71" s="31"/>
      <c r="G71" s="31"/>
      <c r="H71" s="30"/>
      <c r="I71" s="100"/>
      <c r="J71" s="14"/>
      <c r="K71"/>
      <c r="L71" s="39"/>
      <c r="M71" s="39"/>
      <c r="N71" s="39"/>
      <c r="O71" s="39"/>
      <c r="P71" s="39"/>
      <c r="Q71" s="39"/>
      <c r="R71" s="39"/>
      <c r="S71" s="39"/>
      <c r="T71" s="39"/>
      <c r="U71" s="39"/>
      <c r="V71" s="39"/>
      <c r="W71" s="39"/>
      <c r="X71" s="39"/>
      <c r="Y71" s="39"/>
      <c r="Z71" s="39"/>
      <c r="AA71" s="39"/>
      <c r="AB71" s="39"/>
      <c r="AC71" s="39"/>
    </row>
    <row r="72" spans="1:29" ht="61.35" customHeight="1" outlineLevel="1">
      <c r="A72" s="67"/>
      <c r="C72" s="33"/>
      <c r="D72" s="219" t="str">
        <f>IF($C72="","",_xlfn.XLOOKUP($C72,'1. Input energy data'!$E$20:$E$216,'1. Input energy data'!$C$20:$C$216,"Building not found",0,1))</f>
        <v/>
      </c>
      <c r="E72" s="15"/>
      <c r="F72" s="31"/>
      <c r="G72" s="31"/>
      <c r="H72" s="30"/>
      <c r="I72" s="100"/>
      <c r="J72" s="14"/>
      <c r="K72"/>
      <c r="L72" s="39"/>
      <c r="M72" s="39"/>
      <c r="N72" s="39"/>
      <c r="O72" s="39"/>
      <c r="P72" s="39"/>
      <c r="Q72" s="39"/>
      <c r="R72" s="39"/>
      <c r="S72" s="39"/>
      <c r="T72" s="39"/>
      <c r="U72" s="39"/>
      <c r="V72" s="39"/>
      <c r="W72" s="39"/>
      <c r="X72" s="39"/>
      <c r="Y72" s="39"/>
      <c r="Z72" s="39"/>
      <c r="AA72" s="39"/>
      <c r="AB72" s="39"/>
      <c r="AC72" s="39"/>
    </row>
    <row r="73" spans="1:29" ht="61.35" customHeight="1" outlineLevel="1">
      <c r="A73" s="67"/>
      <c r="C73" s="33"/>
      <c r="D73" s="219" t="str">
        <f>IF($C73="","",_xlfn.XLOOKUP($C73,'1. Input energy data'!$E$20:$E$216,'1. Input energy data'!$C$20:$C$216,"Building not found",0,1))</f>
        <v/>
      </c>
      <c r="E73" s="15"/>
      <c r="F73" s="31"/>
      <c r="G73" s="31"/>
      <c r="H73" s="30"/>
      <c r="I73" s="100"/>
      <c r="J73" s="14"/>
      <c r="K73"/>
      <c r="L73" s="39"/>
      <c r="M73" s="39"/>
      <c r="N73" s="39"/>
      <c r="O73" s="39"/>
      <c r="P73" s="39"/>
      <c r="Q73" s="39"/>
      <c r="R73" s="39"/>
      <c r="S73" s="39"/>
      <c r="T73" s="39"/>
      <c r="U73" s="39"/>
      <c r="V73" s="39"/>
      <c r="W73" s="39"/>
      <c r="X73" s="39"/>
      <c r="Y73" s="39"/>
      <c r="Z73" s="39"/>
      <c r="AA73" s="39"/>
      <c r="AB73" s="39"/>
      <c r="AC73" s="39"/>
    </row>
    <row r="74" spans="1:29" ht="61.35" customHeight="1" outlineLevel="1">
      <c r="A74" s="67"/>
      <c r="C74" s="33"/>
      <c r="D74" s="219" t="str">
        <f>IF($C74="","",_xlfn.XLOOKUP($C74,'1. Input energy data'!$E$20:$E$216,'1. Input energy data'!$C$20:$C$216,"Building not found",0,1))</f>
        <v/>
      </c>
      <c r="E74" s="15"/>
      <c r="F74" s="31"/>
      <c r="G74" s="31"/>
      <c r="H74" s="30"/>
      <c r="I74" s="100"/>
      <c r="J74" s="14"/>
      <c r="K74"/>
      <c r="L74" s="39"/>
      <c r="M74" s="39"/>
      <c r="N74" s="39"/>
      <c r="O74" s="39"/>
      <c r="P74" s="39"/>
      <c r="Q74" s="39"/>
      <c r="R74" s="39"/>
      <c r="S74" s="39"/>
      <c r="T74" s="39"/>
      <c r="U74" s="39"/>
      <c r="V74" s="39"/>
      <c r="W74" s="39"/>
      <c r="X74" s="39"/>
      <c r="Y74" s="39"/>
      <c r="Z74" s="39"/>
      <c r="AA74" s="39"/>
      <c r="AB74" s="39"/>
      <c r="AC74" s="39"/>
    </row>
    <row r="75" spans="1:29" ht="61.35" customHeight="1" outlineLevel="1">
      <c r="A75" s="67"/>
      <c r="C75" s="33"/>
      <c r="D75" s="219" t="str">
        <f>IF($C75="","",_xlfn.XLOOKUP($C75,'1. Input energy data'!$E$20:$E$216,'1. Input energy data'!$C$20:$C$216,"Building not found",0,1))</f>
        <v/>
      </c>
      <c r="E75" s="15"/>
      <c r="F75" s="31"/>
      <c r="G75" s="31"/>
      <c r="H75" s="30"/>
      <c r="I75" s="100"/>
      <c r="J75" s="14"/>
      <c r="K75"/>
      <c r="L75" s="39"/>
      <c r="M75" s="39"/>
      <c r="N75" s="39"/>
      <c r="O75" s="39"/>
      <c r="P75" s="39"/>
      <c r="Q75" s="39"/>
      <c r="R75" s="39"/>
      <c r="S75" s="39"/>
      <c r="T75" s="39"/>
      <c r="U75" s="39"/>
      <c r="V75" s="39"/>
      <c r="W75" s="39"/>
      <c r="X75" s="39"/>
      <c r="Y75" s="39"/>
      <c r="Z75" s="39"/>
      <c r="AA75" s="39"/>
      <c r="AB75" s="39"/>
      <c r="AC75" s="39"/>
    </row>
    <row r="76" spans="1:29" ht="61.35" customHeight="1" outlineLevel="1">
      <c r="A76" s="67"/>
      <c r="C76" s="33"/>
      <c r="D76" s="219" t="str">
        <f>IF($C76="","",_xlfn.XLOOKUP($C76,'1. Input energy data'!$E$20:$E$216,'1. Input energy data'!$C$20:$C$216,"Building not found",0,1))</f>
        <v/>
      </c>
      <c r="E76" s="15"/>
      <c r="F76" s="31"/>
      <c r="G76" s="31"/>
      <c r="H76" s="30"/>
      <c r="I76" s="100"/>
      <c r="J76" s="14"/>
      <c r="K76"/>
      <c r="L76" s="39"/>
      <c r="M76" s="39"/>
      <c r="N76" s="39"/>
      <c r="O76" s="39"/>
      <c r="P76" s="39"/>
      <c r="Q76" s="39"/>
      <c r="R76" s="39"/>
      <c r="S76" s="39"/>
      <c r="T76" s="39"/>
      <c r="U76" s="39"/>
      <c r="V76" s="39"/>
      <c r="W76" s="39"/>
      <c r="X76" s="39"/>
      <c r="Y76" s="39"/>
      <c r="Z76" s="39"/>
      <c r="AA76" s="39"/>
      <c r="AB76" s="39"/>
      <c r="AC76" s="39"/>
    </row>
    <row r="77" spans="1:29" ht="61.35" customHeight="1" outlineLevel="1">
      <c r="A77" s="67"/>
      <c r="C77" s="33"/>
      <c r="D77" s="219" t="str">
        <f>IF($C77="","",_xlfn.XLOOKUP($C77,'1. Input energy data'!$E$20:$E$216,'1. Input energy data'!$C$20:$C$216,"Building not found",0,1))</f>
        <v/>
      </c>
      <c r="E77" s="15"/>
      <c r="F77" s="31"/>
      <c r="G77" s="31"/>
      <c r="H77" s="30"/>
      <c r="I77" s="100"/>
      <c r="J77" s="14"/>
      <c r="K77"/>
      <c r="L77" s="39"/>
      <c r="M77" s="39"/>
      <c r="N77" s="39"/>
      <c r="O77" s="39"/>
      <c r="P77" s="39"/>
      <c r="Q77" s="39"/>
      <c r="R77" s="39"/>
      <c r="S77" s="39"/>
      <c r="T77" s="39"/>
      <c r="U77" s="39"/>
      <c r="V77" s="39"/>
      <c r="W77" s="39"/>
      <c r="X77" s="39"/>
      <c r="Y77" s="39"/>
      <c r="Z77" s="39"/>
      <c r="AA77" s="39"/>
      <c r="AB77" s="39"/>
      <c r="AC77" s="39"/>
    </row>
    <row r="78" spans="1:29" ht="61.35" customHeight="1" outlineLevel="1">
      <c r="A78" s="67"/>
      <c r="C78" s="33"/>
      <c r="D78" s="219" t="str">
        <f>IF($C78="","",_xlfn.XLOOKUP($C78,'1. Input energy data'!$E$20:$E$216,'1. Input energy data'!$C$20:$C$216,"Building not found",0,1))</f>
        <v/>
      </c>
      <c r="E78" s="15"/>
      <c r="F78" s="31"/>
      <c r="G78" s="31"/>
      <c r="H78" s="30"/>
      <c r="I78" s="100"/>
      <c r="J78" s="14"/>
      <c r="K78"/>
      <c r="L78" s="39"/>
      <c r="M78" s="39"/>
      <c r="N78" s="39"/>
      <c r="O78" s="39"/>
      <c r="P78" s="39"/>
      <c r="Q78" s="39"/>
      <c r="R78" s="39"/>
      <c r="S78" s="39"/>
      <c r="T78" s="39"/>
      <c r="U78" s="39"/>
      <c r="V78" s="39"/>
      <c r="W78" s="39"/>
      <c r="X78" s="39"/>
      <c r="Y78" s="39"/>
      <c r="Z78" s="39"/>
      <c r="AA78" s="39"/>
      <c r="AB78" s="39"/>
      <c r="AC78" s="39"/>
    </row>
    <row r="79" spans="1:29" ht="61.35" customHeight="1" outlineLevel="1">
      <c r="A79" s="67"/>
      <c r="C79" s="33"/>
      <c r="D79" s="219" t="str">
        <f>IF($C79="","",_xlfn.XLOOKUP($C79,'1. Input energy data'!$E$20:$E$216,'1. Input energy data'!$C$20:$C$216,"Building not found",0,1))</f>
        <v/>
      </c>
      <c r="E79" s="15"/>
      <c r="F79" s="31"/>
      <c r="G79" s="31"/>
      <c r="H79" s="30"/>
      <c r="I79" s="100"/>
      <c r="J79" s="14"/>
      <c r="K79"/>
      <c r="L79" s="39"/>
      <c r="M79" s="39"/>
      <c r="N79" s="39"/>
      <c r="O79" s="39"/>
      <c r="P79" s="39"/>
      <c r="Q79" s="39"/>
      <c r="R79" s="39"/>
      <c r="S79" s="39"/>
      <c r="T79" s="39"/>
      <c r="U79" s="39"/>
      <c r="V79" s="39"/>
      <c r="W79" s="39"/>
      <c r="X79" s="39"/>
      <c r="Y79" s="39"/>
      <c r="Z79" s="39"/>
      <c r="AA79" s="39"/>
      <c r="AB79" s="39"/>
      <c r="AC79" s="39"/>
    </row>
    <row r="80" spans="1:29" ht="61.35" customHeight="1" outlineLevel="1">
      <c r="A80" s="67"/>
      <c r="C80" s="33"/>
      <c r="D80" s="219" t="str">
        <f>IF($C80="","",_xlfn.XLOOKUP($C80,'1. Input energy data'!$E$20:$E$216,'1. Input energy data'!$C$20:$C$216,"Building not found",0,1))</f>
        <v/>
      </c>
      <c r="E80" s="15"/>
      <c r="F80" s="31"/>
      <c r="G80" s="31"/>
      <c r="H80" s="30"/>
      <c r="I80" s="100"/>
      <c r="J80" s="14"/>
      <c r="K80"/>
      <c r="L80" s="39"/>
      <c r="M80" s="39"/>
      <c r="N80" s="39"/>
      <c r="O80" s="39"/>
      <c r="P80" s="39"/>
      <c r="Q80" s="39"/>
      <c r="R80" s="39"/>
      <c r="S80" s="39"/>
      <c r="T80" s="39"/>
      <c r="U80" s="39"/>
      <c r="V80" s="39"/>
      <c r="W80" s="39"/>
      <c r="X80" s="39"/>
      <c r="Y80" s="39"/>
      <c r="Z80" s="39"/>
      <c r="AA80" s="39"/>
      <c r="AB80" s="39"/>
      <c r="AC80" s="39"/>
    </row>
    <row r="81" spans="1:29" ht="61.35" customHeight="1" outlineLevel="1">
      <c r="A81" s="67"/>
      <c r="C81" s="33"/>
      <c r="D81" s="219" t="str">
        <f>IF($C81="","",_xlfn.XLOOKUP($C81,'1. Input energy data'!$E$20:$E$216,'1. Input energy data'!$C$20:$C$216,"Building not found",0,1))</f>
        <v/>
      </c>
      <c r="E81" s="15"/>
      <c r="F81" s="31"/>
      <c r="G81" s="31"/>
      <c r="H81" s="30"/>
      <c r="I81" s="100"/>
      <c r="J81" s="14"/>
      <c r="K81"/>
      <c r="L81" s="39"/>
      <c r="M81" s="39"/>
      <c r="N81" s="39"/>
      <c r="O81" s="39"/>
      <c r="P81" s="39"/>
      <c r="Q81" s="39"/>
      <c r="R81" s="39"/>
      <c r="S81" s="39"/>
      <c r="T81" s="39"/>
      <c r="U81" s="39"/>
      <c r="V81" s="39"/>
      <c r="W81" s="39"/>
      <c r="X81" s="39"/>
      <c r="Y81" s="39"/>
      <c r="Z81" s="39"/>
      <c r="AA81" s="39"/>
      <c r="AB81" s="39"/>
      <c r="AC81" s="39"/>
    </row>
    <row r="82" spans="1:29" ht="61.35" customHeight="1" outlineLevel="1">
      <c r="A82" s="67"/>
      <c r="C82" s="33"/>
      <c r="D82" s="219" t="str">
        <f>IF($C82="","",_xlfn.XLOOKUP($C82,'1. Input energy data'!$E$20:$E$216,'1. Input energy data'!$C$20:$C$216,"Building not found",0,1))</f>
        <v/>
      </c>
      <c r="E82" s="15"/>
      <c r="F82" s="31"/>
      <c r="G82" s="31"/>
      <c r="H82" s="30"/>
      <c r="I82" s="100"/>
      <c r="J82" s="14"/>
      <c r="K82"/>
      <c r="L82" s="39"/>
      <c r="M82" s="39"/>
      <c r="N82" s="39"/>
      <c r="O82" s="39"/>
      <c r="P82" s="39"/>
      <c r="Q82" s="39"/>
      <c r="R82" s="39"/>
      <c r="S82" s="39"/>
      <c r="T82" s="39"/>
      <c r="U82" s="39"/>
      <c r="V82" s="39"/>
      <c r="W82" s="39"/>
      <c r="X82" s="39"/>
      <c r="Y82" s="39"/>
      <c r="Z82" s="39"/>
      <c r="AA82" s="39"/>
      <c r="AB82" s="39"/>
      <c r="AC82" s="39"/>
    </row>
    <row r="83" spans="1:29" ht="61.35" customHeight="1" outlineLevel="1">
      <c r="A83" s="67"/>
      <c r="C83" s="33"/>
      <c r="D83" s="219" t="str">
        <f>IF($C83="","",_xlfn.XLOOKUP($C83,'1. Input energy data'!$E$20:$E$216,'1. Input energy data'!$C$20:$C$216,"Building not found",0,1))</f>
        <v/>
      </c>
      <c r="E83" s="15"/>
      <c r="F83" s="31"/>
      <c r="G83" s="31"/>
      <c r="H83" s="30"/>
      <c r="I83" s="100"/>
      <c r="J83" s="14"/>
      <c r="K83"/>
      <c r="L83" s="39"/>
      <c r="M83" s="39"/>
      <c r="N83" s="39"/>
      <c r="O83" s="39"/>
      <c r="P83" s="39"/>
      <c r="Q83" s="39"/>
      <c r="R83" s="39"/>
      <c r="S83" s="39"/>
      <c r="T83" s="39"/>
      <c r="U83" s="39"/>
      <c r="V83" s="39"/>
      <c r="W83" s="39"/>
      <c r="X83" s="39"/>
      <c r="Y83" s="39"/>
      <c r="Z83" s="39"/>
      <c r="AA83" s="39"/>
      <c r="AB83" s="39"/>
      <c r="AC83" s="39"/>
    </row>
    <row r="84" spans="1:29" ht="61.35" customHeight="1" outlineLevel="1">
      <c r="A84" s="67"/>
      <c r="C84" s="33"/>
      <c r="D84" s="219" t="str">
        <f>IF($C84="","",_xlfn.XLOOKUP($C84,'1. Input energy data'!$E$20:$E$216,'1. Input energy data'!$C$20:$C$216,"Building not found",0,1))</f>
        <v/>
      </c>
      <c r="E84" s="15"/>
      <c r="F84" s="31"/>
      <c r="G84" s="31"/>
      <c r="H84" s="30"/>
      <c r="I84" s="100"/>
      <c r="J84" s="14"/>
      <c r="K84"/>
      <c r="L84" s="39"/>
      <c r="M84" s="39"/>
      <c r="N84" s="39"/>
      <c r="O84" s="39"/>
      <c r="P84" s="39"/>
      <c r="Q84" s="39"/>
      <c r="R84" s="39"/>
      <c r="S84" s="39"/>
      <c r="T84" s="39"/>
      <c r="U84" s="39"/>
      <c r="V84" s="39"/>
      <c r="W84" s="39"/>
      <c r="X84" s="39"/>
      <c r="Y84" s="39"/>
      <c r="Z84" s="39"/>
      <c r="AA84" s="39"/>
      <c r="AB84" s="39"/>
      <c r="AC84" s="39"/>
    </row>
    <row r="85" spans="1:29" ht="61.35" customHeight="1" outlineLevel="1">
      <c r="A85" s="67"/>
      <c r="C85" s="33"/>
      <c r="D85" s="219" t="str">
        <f>IF($C85="","",_xlfn.XLOOKUP($C85,'1. Input energy data'!$E$20:$E$216,'1. Input energy data'!$C$20:$C$216,"Building not found",0,1))</f>
        <v/>
      </c>
      <c r="E85" s="15"/>
      <c r="F85" s="31"/>
      <c r="G85" s="31"/>
      <c r="H85" s="30"/>
      <c r="I85" s="100"/>
      <c r="J85" s="14"/>
      <c r="K85"/>
      <c r="L85" s="39"/>
      <c r="M85" s="39"/>
      <c r="N85" s="39"/>
      <c r="O85" s="39"/>
      <c r="P85" s="39"/>
      <c r="Q85" s="39"/>
      <c r="R85" s="39"/>
      <c r="S85" s="39"/>
      <c r="T85" s="39"/>
      <c r="U85" s="39"/>
      <c r="V85" s="39"/>
      <c r="W85" s="39"/>
      <c r="X85" s="39"/>
      <c r="Y85" s="39"/>
      <c r="Z85" s="39"/>
      <c r="AA85" s="39"/>
      <c r="AB85" s="39"/>
      <c r="AC85" s="39"/>
    </row>
    <row r="86" spans="1:29" ht="61.35" customHeight="1" outlineLevel="1">
      <c r="A86" s="67"/>
      <c r="C86" s="33"/>
      <c r="D86" s="219" t="str">
        <f>IF($C86="","",_xlfn.XLOOKUP($C86,'1. Input energy data'!$E$20:$E$216,'1. Input energy data'!$C$20:$C$216,"Building not found",0,1))</f>
        <v/>
      </c>
      <c r="E86" s="15"/>
      <c r="F86" s="31"/>
      <c r="G86" s="31"/>
      <c r="H86" s="30"/>
      <c r="I86" s="100"/>
      <c r="J86" s="14"/>
      <c r="K86"/>
      <c r="L86" s="39"/>
      <c r="M86" s="39"/>
      <c r="N86" s="39"/>
      <c r="O86" s="39"/>
      <c r="P86" s="39"/>
      <c r="Q86" s="39"/>
      <c r="R86" s="39"/>
      <c r="S86" s="39"/>
      <c r="T86" s="39"/>
      <c r="U86" s="39"/>
      <c r="V86" s="39"/>
      <c r="W86" s="39"/>
      <c r="X86" s="39"/>
      <c r="Y86" s="39"/>
      <c r="Z86" s="39"/>
      <c r="AA86" s="39"/>
      <c r="AB86" s="39"/>
      <c r="AC86" s="39"/>
    </row>
    <row r="87" spans="1:29" ht="61.35" customHeight="1" outlineLevel="1">
      <c r="A87" s="67"/>
      <c r="C87" s="33"/>
      <c r="D87" s="219" t="str">
        <f>IF($C87="","",_xlfn.XLOOKUP($C87,'1. Input energy data'!$E$20:$E$216,'1. Input energy data'!$C$20:$C$216,"Building not found",0,1))</f>
        <v/>
      </c>
      <c r="E87" s="15"/>
      <c r="F87" s="31"/>
      <c r="G87" s="31"/>
      <c r="H87" s="30"/>
      <c r="I87" s="100"/>
      <c r="J87" s="14"/>
      <c r="K87"/>
      <c r="L87" s="39"/>
      <c r="M87" s="39"/>
      <c r="N87" s="39"/>
      <c r="O87" s="39"/>
      <c r="P87" s="39"/>
      <c r="Q87" s="39"/>
      <c r="R87" s="39"/>
      <c r="S87" s="39"/>
      <c r="T87" s="39"/>
      <c r="U87" s="39"/>
      <c r="V87" s="39"/>
      <c r="W87" s="39"/>
      <c r="X87" s="39"/>
      <c r="Y87" s="39"/>
      <c r="Z87" s="39"/>
      <c r="AA87" s="39"/>
      <c r="AB87" s="39"/>
      <c r="AC87" s="39"/>
    </row>
    <row r="88" spans="1:29" ht="61.35" customHeight="1" outlineLevel="1">
      <c r="A88" s="67"/>
      <c r="C88" s="33"/>
      <c r="D88" s="219" t="str">
        <f>IF($C88="","",_xlfn.XLOOKUP($C88,'1. Input energy data'!$E$20:$E$216,'1. Input energy data'!$C$20:$C$216,"Building not found",0,1))</f>
        <v/>
      </c>
      <c r="E88" s="15"/>
      <c r="F88" s="31"/>
      <c r="G88" s="31"/>
      <c r="H88" s="30"/>
      <c r="I88" s="100"/>
      <c r="J88" s="14"/>
      <c r="K88"/>
      <c r="L88" s="39"/>
      <c r="M88" s="39"/>
      <c r="N88" s="39"/>
      <c r="O88" s="39"/>
      <c r="P88" s="39"/>
      <c r="Q88" s="39"/>
      <c r="R88" s="39"/>
      <c r="S88" s="39"/>
      <c r="T88" s="39"/>
      <c r="U88" s="39"/>
      <c r="V88" s="39"/>
      <c r="W88" s="39"/>
      <c r="X88" s="39"/>
      <c r="Y88" s="39"/>
      <c r="Z88" s="39"/>
      <c r="AA88" s="39"/>
      <c r="AB88" s="39"/>
      <c r="AC88" s="39"/>
    </row>
    <row r="89" spans="1:29" ht="61.35" customHeight="1" outlineLevel="1">
      <c r="A89" s="67"/>
      <c r="C89" s="33"/>
      <c r="D89" s="219" t="str">
        <f>IF($C89="","",_xlfn.XLOOKUP($C89,'1. Input energy data'!$E$20:$E$216,'1. Input energy data'!$C$20:$C$216,"Building not found",0,1))</f>
        <v/>
      </c>
      <c r="E89" s="15"/>
      <c r="F89" s="31"/>
      <c r="G89" s="31"/>
      <c r="H89" s="30"/>
      <c r="I89" s="100"/>
      <c r="J89" s="14"/>
      <c r="K89"/>
      <c r="L89" s="39"/>
      <c r="M89" s="39"/>
      <c r="N89" s="39"/>
      <c r="O89" s="39"/>
      <c r="P89" s="39"/>
      <c r="Q89" s="39"/>
      <c r="R89" s="39"/>
      <c r="S89" s="39"/>
      <c r="T89" s="39"/>
      <c r="U89" s="39"/>
      <c r="V89" s="39"/>
      <c r="W89" s="39"/>
      <c r="X89" s="39"/>
      <c r="Y89" s="39"/>
      <c r="Z89" s="39"/>
      <c r="AA89" s="39"/>
      <c r="AB89" s="39"/>
      <c r="AC89" s="39"/>
    </row>
    <row r="90" spans="1:29" ht="61.35" customHeight="1" outlineLevel="1">
      <c r="A90" s="67"/>
      <c r="C90" s="33"/>
      <c r="D90" s="219" t="str">
        <f>IF($C90="","",_xlfn.XLOOKUP($C90,'1. Input energy data'!$E$20:$E$216,'1. Input energy data'!$C$20:$C$216,"Building not found",0,1))</f>
        <v/>
      </c>
      <c r="E90" s="15"/>
      <c r="F90" s="31"/>
      <c r="G90" s="31"/>
      <c r="H90" s="30"/>
      <c r="I90" s="100"/>
      <c r="J90" s="14"/>
      <c r="K90"/>
      <c r="L90" s="39"/>
      <c r="M90" s="39"/>
      <c r="N90" s="39"/>
      <c r="O90" s="39"/>
      <c r="P90" s="39"/>
      <c r="Q90" s="39"/>
      <c r="R90" s="39"/>
      <c r="S90" s="39"/>
      <c r="T90" s="39"/>
      <c r="U90" s="39"/>
      <c r="V90" s="39"/>
      <c r="W90" s="39"/>
      <c r="X90" s="39"/>
      <c r="Y90" s="39"/>
      <c r="Z90" s="39"/>
      <c r="AA90" s="39"/>
      <c r="AB90" s="39"/>
      <c r="AC90" s="39"/>
    </row>
    <row r="91" spans="1:29" ht="61.35" customHeight="1" outlineLevel="1">
      <c r="A91" s="67"/>
      <c r="C91" s="33"/>
      <c r="D91" s="219" t="str">
        <f>IF($C91="","",_xlfn.XLOOKUP($C91,'1. Input energy data'!$E$20:$E$216,'1. Input energy data'!$C$20:$C$216,"Building not found",0,1))</f>
        <v/>
      </c>
      <c r="E91" s="15"/>
      <c r="F91" s="31"/>
      <c r="G91" s="31"/>
      <c r="H91" s="30"/>
      <c r="I91" s="100"/>
      <c r="J91" s="14"/>
      <c r="K91"/>
      <c r="L91" s="39"/>
      <c r="M91" s="39"/>
      <c r="N91" s="39"/>
      <c r="O91" s="39"/>
      <c r="P91" s="39"/>
      <c r="Q91" s="39"/>
      <c r="R91" s="39"/>
      <c r="S91" s="39"/>
      <c r="T91" s="39"/>
      <c r="U91" s="39"/>
      <c r="V91" s="39"/>
      <c r="W91" s="39"/>
      <c r="X91" s="39"/>
      <c r="Y91" s="39"/>
      <c r="Z91" s="39"/>
      <c r="AA91" s="39"/>
      <c r="AB91" s="39"/>
      <c r="AC91" s="39"/>
    </row>
    <row r="92" spans="1:29" ht="61.35" customHeight="1" outlineLevel="1">
      <c r="A92" s="67"/>
      <c r="C92" s="33"/>
      <c r="D92" s="219" t="str">
        <f>IF($C92="","",_xlfn.XLOOKUP($C92,'1. Input energy data'!$E$20:$E$216,'1. Input energy data'!$C$20:$C$216,"Building not found",0,1))</f>
        <v/>
      </c>
      <c r="E92" s="15"/>
      <c r="F92" s="31"/>
      <c r="G92" s="31"/>
      <c r="H92" s="30"/>
      <c r="I92" s="100"/>
      <c r="J92" s="14"/>
      <c r="K92"/>
      <c r="L92" s="39"/>
      <c r="M92" s="39"/>
      <c r="N92" s="39"/>
      <c r="O92" s="39"/>
      <c r="P92" s="39"/>
      <c r="Q92" s="39"/>
      <c r="R92" s="39"/>
      <c r="S92" s="39"/>
      <c r="T92" s="39"/>
      <c r="U92" s="39"/>
      <c r="V92" s="39"/>
      <c r="W92" s="39"/>
      <c r="X92" s="39"/>
      <c r="Y92" s="39"/>
      <c r="Z92" s="39"/>
      <c r="AA92" s="39"/>
      <c r="AB92" s="39"/>
      <c r="AC92" s="39"/>
    </row>
    <row r="93" spans="1:29" ht="61.35" customHeight="1" outlineLevel="1">
      <c r="A93" s="67"/>
      <c r="C93" s="33"/>
      <c r="D93" s="219" t="str">
        <f>IF($C93="","",_xlfn.XLOOKUP($C93,'1. Input energy data'!$E$20:$E$216,'1. Input energy data'!$C$20:$C$216,"Building not found",0,1))</f>
        <v/>
      </c>
      <c r="E93" s="15"/>
      <c r="F93" s="31"/>
      <c r="G93" s="31"/>
      <c r="H93" s="30"/>
      <c r="I93" s="100"/>
      <c r="J93" s="14"/>
      <c r="K93"/>
      <c r="L93" s="39"/>
      <c r="M93" s="39"/>
      <c r="N93" s="39"/>
      <c r="O93" s="39"/>
      <c r="P93" s="39"/>
      <c r="Q93" s="39"/>
      <c r="R93" s="39"/>
      <c r="S93" s="39"/>
      <c r="T93" s="39"/>
      <c r="U93" s="39"/>
      <c r="V93" s="39"/>
      <c r="W93" s="39"/>
      <c r="X93" s="39"/>
      <c r="Y93" s="39"/>
      <c r="Z93" s="39"/>
      <c r="AA93" s="39"/>
      <c r="AB93" s="39"/>
      <c r="AC93" s="39"/>
    </row>
    <row r="94" spans="1:29" ht="61.35" customHeight="1" outlineLevel="1">
      <c r="A94" s="67"/>
      <c r="C94" s="33"/>
      <c r="D94" s="219" t="str">
        <f>IF($C94="","",_xlfn.XLOOKUP($C94,'1. Input energy data'!$E$20:$E$216,'1. Input energy data'!$C$20:$C$216,"Building not found",0,1))</f>
        <v/>
      </c>
      <c r="E94" s="15"/>
      <c r="F94" s="31"/>
      <c r="G94" s="31"/>
      <c r="H94" s="30"/>
      <c r="I94" s="100"/>
      <c r="J94" s="14"/>
      <c r="K94"/>
      <c r="L94" s="39"/>
      <c r="M94" s="39"/>
      <c r="N94" s="39"/>
      <c r="O94" s="39"/>
      <c r="P94" s="39"/>
      <c r="Q94" s="39"/>
      <c r="R94" s="39"/>
      <c r="S94" s="39"/>
      <c r="T94" s="39"/>
      <c r="U94" s="39"/>
      <c r="V94" s="39"/>
      <c r="W94" s="39"/>
      <c r="X94" s="39"/>
      <c r="Y94" s="39"/>
      <c r="Z94" s="39"/>
      <c r="AA94" s="39"/>
      <c r="AB94" s="39"/>
      <c r="AC94" s="39"/>
    </row>
    <row r="95" spans="1:29" ht="61.35" customHeight="1" outlineLevel="1">
      <c r="A95" s="67"/>
      <c r="C95" s="34"/>
      <c r="D95" s="219" t="str">
        <f>IF($C95="","",_xlfn.XLOOKUP($C95,'1. Input energy data'!$E$20:$E$216,'1. Input energy data'!$C$20:$C$216,"Building not found",0,1))</f>
        <v/>
      </c>
      <c r="E95" s="15"/>
      <c r="F95" s="31"/>
      <c r="G95" s="31"/>
      <c r="H95" s="30"/>
      <c r="I95" s="100"/>
      <c r="J95" s="14"/>
      <c r="K95"/>
      <c r="L95" s="39"/>
      <c r="M95" s="39"/>
      <c r="N95" s="39"/>
      <c r="O95" s="39"/>
      <c r="P95" s="39"/>
      <c r="Q95" s="39"/>
      <c r="R95" s="39"/>
      <c r="S95" s="39"/>
      <c r="T95" s="39"/>
      <c r="U95" s="39"/>
      <c r="V95" s="39"/>
      <c r="W95" s="39"/>
      <c r="X95" s="39"/>
      <c r="Y95" s="39"/>
      <c r="Z95" s="39"/>
      <c r="AA95" s="39"/>
      <c r="AB95" s="39"/>
      <c r="AC95" s="39"/>
    </row>
    <row r="96" spans="1:29" ht="61.35" customHeight="1" outlineLevel="1">
      <c r="A96" s="67"/>
      <c r="C96" s="33"/>
      <c r="D96" s="219" t="str">
        <f>IF($C96="","",_xlfn.XLOOKUP($C96,'1. Input energy data'!$E$20:$E$216,'1. Input energy data'!$C$20:$C$216,"Building not found",0,1))</f>
        <v/>
      </c>
      <c r="E96" s="15"/>
      <c r="F96" s="31"/>
      <c r="G96" s="31"/>
      <c r="H96" s="30"/>
      <c r="I96" s="100"/>
      <c r="J96" s="14"/>
      <c r="K96"/>
      <c r="L96" s="39"/>
      <c r="M96" s="39"/>
      <c r="N96" s="39"/>
      <c r="O96" s="39"/>
      <c r="P96" s="39"/>
      <c r="Q96" s="39"/>
      <c r="R96" s="39"/>
      <c r="S96" s="39"/>
      <c r="T96" s="39"/>
      <c r="U96" s="39"/>
      <c r="V96" s="39"/>
      <c r="W96" s="39"/>
      <c r="X96" s="39"/>
      <c r="Y96" s="39"/>
      <c r="Z96" s="39"/>
      <c r="AA96" s="39"/>
      <c r="AB96" s="39"/>
      <c r="AC96" s="39"/>
    </row>
    <row r="97" spans="1:29" ht="61.35" customHeight="1" outlineLevel="1">
      <c r="A97" s="67"/>
      <c r="C97" s="33"/>
      <c r="D97" s="219" t="str">
        <f>IF($C97="","",_xlfn.XLOOKUP($C97,'1. Input energy data'!$E$20:$E$216,'1. Input energy data'!$C$20:$C$216,"Building not found",0,1))</f>
        <v/>
      </c>
      <c r="E97" s="15"/>
      <c r="F97" s="31"/>
      <c r="G97" s="31"/>
      <c r="H97" s="30"/>
      <c r="I97" s="100"/>
      <c r="J97" s="14"/>
      <c r="K97"/>
      <c r="L97" s="39"/>
      <c r="M97" s="39"/>
      <c r="N97" s="39"/>
      <c r="O97" s="39"/>
      <c r="P97" s="39"/>
      <c r="Q97" s="39"/>
      <c r="R97" s="39"/>
      <c r="S97" s="39"/>
      <c r="T97" s="39"/>
      <c r="U97" s="39"/>
      <c r="V97" s="39"/>
      <c r="W97" s="39"/>
      <c r="X97" s="39"/>
      <c r="Y97" s="39"/>
      <c r="Z97" s="39"/>
      <c r="AA97" s="39"/>
      <c r="AB97" s="39"/>
      <c r="AC97" s="39"/>
    </row>
    <row r="98" spans="1:29" ht="61.35" customHeight="1" outlineLevel="1">
      <c r="A98" s="67"/>
      <c r="C98" s="33"/>
      <c r="D98" s="219" t="str">
        <f>IF($C98="","",_xlfn.XLOOKUP($C98,'1. Input energy data'!$E$20:$E$216,'1. Input energy data'!$C$20:$C$216,"Building not found",0,1))</f>
        <v/>
      </c>
      <c r="E98" s="15"/>
      <c r="F98" s="31"/>
      <c r="G98" s="31"/>
      <c r="H98" s="30"/>
      <c r="I98" s="100"/>
      <c r="J98" s="14"/>
      <c r="K98"/>
      <c r="L98" s="39"/>
      <c r="M98" s="39"/>
      <c r="N98" s="39"/>
      <c r="O98" s="39"/>
      <c r="P98" s="39"/>
      <c r="Q98" s="39"/>
      <c r="R98" s="39"/>
      <c r="S98" s="39"/>
      <c r="T98" s="39"/>
      <c r="U98" s="39"/>
      <c r="V98" s="39"/>
      <c r="W98" s="39"/>
      <c r="X98" s="39"/>
      <c r="Y98" s="39"/>
      <c r="Z98" s="39"/>
      <c r="AA98" s="39"/>
      <c r="AB98" s="39"/>
      <c r="AC98" s="39"/>
    </row>
    <row r="99" spans="1:29" ht="61.35" customHeight="1" outlineLevel="1">
      <c r="A99" s="67"/>
      <c r="C99" s="33"/>
      <c r="D99" s="219" t="str">
        <f>IF($C99="","",_xlfn.XLOOKUP($C99,'1. Input energy data'!$E$20:$E$216,'1. Input energy data'!$C$20:$C$216,"Building not found",0,1))</f>
        <v/>
      </c>
      <c r="E99" s="15"/>
      <c r="F99" s="31"/>
      <c r="G99" s="31"/>
      <c r="H99" s="30"/>
      <c r="I99" s="100"/>
      <c r="J99" s="14"/>
      <c r="K99"/>
      <c r="L99" s="39"/>
      <c r="M99" s="39"/>
      <c r="N99" s="39"/>
      <c r="O99" s="39"/>
      <c r="P99" s="39"/>
      <c r="Q99" s="39"/>
      <c r="R99" s="39"/>
      <c r="S99" s="39"/>
      <c r="T99" s="39"/>
      <c r="U99" s="39"/>
      <c r="V99" s="39"/>
      <c r="W99" s="39"/>
      <c r="X99" s="39"/>
      <c r="Y99" s="39"/>
      <c r="Z99" s="39"/>
      <c r="AA99" s="39"/>
      <c r="AB99" s="39"/>
      <c r="AC99" s="39"/>
    </row>
    <row r="100" spans="1:29" ht="61.35" customHeight="1" outlineLevel="1">
      <c r="A100" s="67"/>
      <c r="C100" s="33"/>
      <c r="D100" s="219" t="str">
        <f>IF($C100="","",_xlfn.XLOOKUP($C100,'1. Input energy data'!$E$20:$E$216,'1. Input energy data'!$C$20:$C$216,"Building not found",0,1))</f>
        <v/>
      </c>
      <c r="E100" s="15"/>
      <c r="F100" s="31"/>
      <c r="G100" s="31"/>
      <c r="H100" s="30"/>
      <c r="I100" s="100"/>
      <c r="J100" s="14"/>
      <c r="K100"/>
      <c r="L100" s="39"/>
      <c r="M100" s="39"/>
      <c r="N100" s="39"/>
      <c r="O100" s="39"/>
      <c r="P100" s="39"/>
      <c r="Q100" s="39"/>
      <c r="R100" s="39"/>
      <c r="S100" s="39"/>
      <c r="T100" s="39"/>
      <c r="U100" s="39"/>
      <c r="V100" s="39"/>
      <c r="W100" s="39"/>
      <c r="X100" s="39"/>
      <c r="Y100" s="39"/>
      <c r="Z100" s="39"/>
      <c r="AA100" s="39"/>
      <c r="AB100" s="39"/>
      <c r="AC100" s="39"/>
    </row>
    <row r="101" spans="1:29" ht="61.35" customHeight="1" outlineLevel="1">
      <c r="A101" s="67"/>
      <c r="C101" s="33"/>
      <c r="D101" s="219" t="str">
        <f>IF($C101="","",_xlfn.XLOOKUP($C101,'1. Input energy data'!$E$20:$E$216,'1. Input energy data'!$C$20:$C$216,"Building not found",0,1))</f>
        <v/>
      </c>
      <c r="E101" s="15"/>
      <c r="F101" s="31"/>
      <c r="G101" s="31"/>
      <c r="H101" s="30"/>
      <c r="I101" s="100"/>
      <c r="J101" s="14"/>
      <c r="K101"/>
      <c r="L101" s="39"/>
      <c r="M101" s="39"/>
      <c r="N101" s="39"/>
      <c r="O101" s="39"/>
      <c r="P101" s="39"/>
      <c r="Q101" s="39"/>
      <c r="R101" s="39"/>
      <c r="S101" s="39"/>
      <c r="T101" s="39"/>
      <c r="U101" s="39"/>
      <c r="V101" s="39"/>
      <c r="W101" s="39"/>
      <c r="X101" s="39"/>
      <c r="Y101" s="39"/>
      <c r="Z101" s="39"/>
      <c r="AA101" s="39"/>
      <c r="AB101" s="39"/>
      <c r="AC101" s="39"/>
    </row>
    <row r="102" spans="1:29" ht="61.35" customHeight="1" outlineLevel="1">
      <c r="A102" s="67"/>
      <c r="C102" s="33"/>
      <c r="D102" s="219" t="str">
        <f>IF($C102="","",_xlfn.XLOOKUP($C102,'1. Input energy data'!$E$20:$E$216,'1. Input energy data'!$C$20:$C$216,"Building not found",0,1))</f>
        <v/>
      </c>
      <c r="E102" s="15"/>
      <c r="F102" s="31"/>
      <c r="G102" s="31"/>
      <c r="H102" s="30"/>
      <c r="I102" s="100"/>
      <c r="J102" s="14"/>
      <c r="K102"/>
      <c r="L102" s="39"/>
      <c r="M102" s="39"/>
      <c r="N102" s="39"/>
      <c r="O102" s="39"/>
      <c r="P102" s="39"/>
      <c r="Q102" s="39"/>
      <c r="R102" s="39"/>
      <c r="S102" s="39"/>
      <c r="T102" s="39"/>
      <c r="U102" s="39"/>
      <c r="V102" s="39"/>
      <c r="W102" s="39"/>
      <c r="X102" s="39"/>
      <c r="Y102" s="39"/>
      <c r="Z102" s="39"/>
      <c r="AA102" s="39"/>
      <c r="AB102" s="39"/>
      <c r="AC102" s="39"/>
    </row>
    <row r="103" spans="1:29" ht="61.35" customHeight="1" outlineLevel="1">
      <c r="A103" s="67"/>
      <c r="C103" s="33"/>
      <c r="D103" s="219" t="str">
        <f>IF($C103="","",_xlfn.XLOOKUP($C103,'1. Input energy data'!$E$20:$E$216,'1. Input energy data'!$C$20:$C$216,"Building not found",0,1))</f>
        <v/>
      </c>
      <c r="E103" s="15"/>
      <c r="F103" s="31"/>
      <c r="G103" s="31"/>
      <c r="H103" s="30"/>
      <c r="I103" s="100"/>
      <c r="J103" s="14"/>
      <c r="K103"/>
      <c r="L103" s="39"/>
      <c r="M103" s="39"/>
      <c r="N103" s="39"/>
      <c r="O103" s="39"/>
      <c r="P103" s="39"/>
      <c r="Q103" s="39"/>
      <c r="R103" s="39"/>
      <c r="S103" s="39"/>
      <c r="T103" s="39"/>
      <c r="U103" s="39"/>
      <c r="V103" s="39"/>
      <c r="W103" s="39"/>
      <c r="X103" s="39"/>
      <c r="Y103" s="39"/>
      <c r="Z103" s="39"/>
      <c r="AA103" s="39"/>
      <c r="AB103" s="39"/>
      <c r="AC103" s="39"/>
    </row>
    <row r="104" spans="1:29" ht="61.35" customHeight="1" outlineLevel="1">
      <c r="A104" s="67"/>
      <c r="C104" s="33"/>
      <c r="D104" s="219" t="str">
        <f>IF($C104="","",_xlfn.XLOOKUP($C104,'1. Input energy data'!$E$20:$E$216,'1. Input energy data'!$C$20:$C$216,"Building not found",0,1))</f>
        <v/>
      </c>
      <c r="E104" s="15"/>
      <c r="F104" s="31"/>
      <c r="G104" s="31"/>
      <c r="H104" s="30"/>
      <c r="I104" s="100"/>
      <c r="J104" s="14"/>
      <c r="K104"/>
      <c r="L104" s="39"/>
      <c r="M104" s="39"/>
      <c r="N104" s="39"/>
      <c r="O104" s="39"/>
      <c r="P104" s="39"/>
      <c r="Q104" s="39"/>
      <c r="R104" s="39"/>
      <c r="S104" s="39"/>
      <c r="T104" s="39"/>
      <c r="U104" s="39"/>
      <c r="V104" s="39"/>
      <c r="W104" s="39"/>
      <c r="X104" s="39"/>
      <c r="Y104" s="39"/>
      <c r="Z104" s="39"/>
      <c r="AA104" s="39"/>
      <c r="AB104" s="39"/>
      <c r="AC104" s="39"/>
    </row>
    <row r="105" spans="1:29" ht="61.35" customHeight="1" outlineLevel="1">
      <c r="A105" s="67"/>
      <c r="C105" s="33"/>
      <c r="D105" s="219" t="str">
        <f>IF($C105="","",_xlfn.XLOOKUP($C105,'1. Input energy data'!$E$20:$E$216,'1. Input energy data'!$C$20:$C$216,"Building not found",0,1))</f>
        <v/>
      </c>
      <c r="E105" s="15"/>
      <c r="F105" s="31"/>
      <c r="G105" s="31"/>
      <c r="H105" s="30"/>
      <c r="I105" s="100"/>
      <c r="J105" s="14"/>
      <c r="K105"/>
      <c r="L105" s="39"/>
      <c r="M105" s="39"/>
      <c r="N105" s="39"/>
      <c r="O105" s="39"/>
      <c r="P105" s="39"/>
      <c r="Q105" s="39"/>
      <c r="R105" s="39"/>
      <c r="S105" s="39"/>
      <c r="T105" s="39"/>
      <c r="U105" s="39"/>
      <c r="V105" s="39"/>
      <c r="W105" s="39"/>
      <c r="X105" s="39"/>
      <c r="Y105" s="39"/>
      <c r="Z105" s="39"/>
      <c r="AA105" s="39"/>
      <c r="AB105" s="39"/>
      <c r="AC105" s="39"/>
    </row>
    <row r="106" spans="1:29" ht="61.35" customHeight="1" outlineLevel="1">
      <c r="A106" s="67"/>
      <c r="C106" s="33"/>
      <c r="D106" s="219" t="str">
        <f>IF($C106="","",_xlfn.XLOOKUP($C106,'1. Input energy data'!$E$20:$E$216,'1. Input energy data'!$C$20:$C$216,"Building not found",0,1))</f>
        <v/>
      </c>
      <c r="E106" s="15"/>
      <c r="F106" s="31"/>
      <c r="G106" s="31"/>
      <c r="H106" s="30"/>
      <c r="I106" s="100"/>
      <c r="J106" s="14"/>
      <c r="K106"/>
      <c r="L106" s="39"/>
      <c r="M106" s="39"/>
      <c r="N106" s="39"/>
      <c r="O106" s="39"/>
      <c r="P106" s="39"/>
      <c r="Q106" s="39"/>
      <c r="R106" s="39"/>
      <c r="S106" s="39"/>
      <c r="T106" s="39"/>
      <c r="U106" s="39"/>
      <c r="V106" s="39"/>
      <c r="W106" s="39"/>
      <c r="X106" s="39"/>
      <c r="Y106" s="39"/>
      <c r="Z106" s="39"/>
      <c r="AA106" s="39"/>
      <c r="AB106" s="39"/>
      <c r="AC106" s="39"/>
    </row>
    <row r="107" spans="1:29" ht="61.35" customHeight="1" outlineLevel="1">
      <c r="A107" s="67"/>
      <c r="C107" s="33"/>
      <c r="D107" s="219" t="str">
        <f>IF($C107="","",_xlfn.XLOOKUP($C107,'1. Input energy data'!$E$20:$E$216,'1. Input energy data'!$C$20:$C$216,"Building not found",0,1))</f>
        <v/>
      </c>
      <c r="E107" s="15"/>
      <c r="F107" s="31"/>
      <c r="G107" s="31"/>
      <c r="H107" s="30"/>
      <c r="I107" s="100"/>
      <c r="J107" s="14"/>
      <c r="K107"/>
      <c r="L107" s="39"/>
      <c r="M107" s="39"/>
      <c r="N107" s="39"/>
      <c r="O107" s="39"/>
      <c r="P107" s="39"/>
      <c r="Q107" s="39"/>
      <c r="R107" s="39"/>
      <c r="S107" s="39"/>
      <c r="T107" s="39"/>
      <c r="U107" s="39"/>
      <c r="V107" s="39"/>
      <c r="W107" s="39"/>
      <c r="X107" s="39"/>
      <c r="Y107" s="39"/>
      <c r="Z107" s="39"/>
      <c r="AA107" s="39"/>
      <c r="AB107" s="39"/>
      <c r="AC107" s="39"/>
    </row>
    <row r="108" spans="1:29" ht="61.35" customHeight="1" outlineLevel="1">
      <c r="A108" s="67"/>
      <c r="C108" s="33"/>
      <c r="D108" s="219" t="str">
        <f>IF($C108="","",_xlfn.XLOOKUP($C108,'1. Input energy data'!$E$20:$E$216,'1. Input energy data'!$C$20:$C$216,"Building not found",0,1))</f>
        <v/>
      </c>
      <c r="E108" s="15"/>
      <c r="F108" s="31"/>
      <c r="G108" s="31"/>
      <c r="H108" s="30"/>
      <c r="I108" s="100"/>
      <c r="J108" s="14"/>
      <c r="K108"/>
      <c r="L108" s="39"/>
      <c r="M108" s="39"/>
      <c r="N108" s="39"/>
      <c r="O108" s="39"/>
      <c r="P108" s="39"/>
      <c r="Q108" s="39"/>
      <c r="R108" s="39"/>
      <c r="S108" s="39"/>
      <c r="T108" s="39"/>
      <c r="U108" s="39"/>
      <c r="V108" s="39"/>
      <c r="W108" s="39"/>
      <c r="X108" s="39"/>
      <c r="Y108" s="39"/>
      <c r="Z108" s="39"/>
      <c r="AA108" s="39"/>
      <c r="AB108" s="39"/>
      <c r="AC108" s="39"/>
    </row>
    <row r="109" spans="1:29" ht="61.35" customHeight="1" outlineLevel="1">
      <c r="A109" s="67"/>
      <c r="C109" s="33"/>
      <c r="D109" s="219" t="str">
        <f>IF($C109="","",_xlfn.XLOOKUP($C109,'1. Input energy data'!$E$20:$E$216,'1. Input energy data'!$C$20:$C$216,"Building not found",0,1))</f>
        <v/>
      </c>
      <c r="E109" s="15"/>
      <c r="F109" s="31"/>
      <c r="G109" s="31"/>
      <c r="H109" s="30"/>
      <c r="I109" s="100"/>
      <c r="J109" s="14"/>
      <c r="K109"/>
      <c r="L109" s="39"/>
      <c r="M109" s="39"/>
      <c r="N109" s="39"/>
      <c r="O109" s="39"/>
      <c r="P109" s="39"/>
      <c r="Q109" s="39"/>
      <c r="R109" s="39"/>
      <c r="S109" s="39"/>
      <c r="T109" s="39"/>
      <c r="U109" s="39"/>
      <c r="V109" s="39"/>
      <c r="W109" s="39"/>
      <c r="X109" s="39"/>
      <c r="Y109" s="39"/>
      <c r="Z109" s="39"/>
      <c r="AA109" s="39"/>
      <c r="AB109" s="39"/>
      <c r="AC109" s="39"/>
    </row>
    <row r="110" spans="1:29" ht="61.35" customHeight="1" outlineLevel="1">
      <c r="A110" s="67"/>
      <c r="C110" s="33"/>
      <c r="D110" s="219" t="str">
        <f>IF($C110="","",_xlfn.XLOOKUP($C110,'1. Input energy data'!$E$20:$E$216,'1. Input energy data'!$C$20:$C$216,"Building not found",0,1))</f>
        <v/>
      </c>
      <c r="E110" s="15"/>
      <c r="F110" s="31"/>
      <c r="G110" s="31"/>
      <c r="H110" s="30"/>
      <c r="I110" s="100"/>
      <c r="J110" s="14"/>
      <c r="K110"/>
      <c r="L110" s="39"/>
      <c r="M110" s="39"/>
      <c r="N110" s="39"/>
      <c r="O110" s="39"/>
      <c r="P110" s="39"/>
      <c r="Q110" s="39"/>
      <c r="R110" s="39"/>
      <c r="S110" s="39"/>
      <c r="T110" s="39"/>
      <c r="U110" s="39"/>
      <c r="V110" s="39"/>
      <c r="W110" s="39"/>
      <c r="X110" s="39"/>
      <c r="Y110" s="39"/>
      <c r="Z110" s="39"/>
      <c r="AA110" s="39"/>
      <c r="AB110" s="39"/>
      <c r="AC110" s="39"/>
    </row>
    <row r="111" spans="1:29" ht="61.35" customHeight="1" outlineLevel="1">
      <c r="A111" s="67"/>
      <c r="C111" s="33"/>
      <c r="D111" s="219" t="str">
        <f>IF($C111="","",_xlfn.XLOOKUP($C111,'1. Input energy data'!$E$20:$E$216,'1. Input energy data'!$C$20:$C$216,"Building not found",0,1))</f>
        <v/>
      </c>
      <c r="E111" s="15"/>
      <c r="F111" s="31"/>
      <c r="G111" s="31"/>
      <c r="H111" s="30"/>
      <c r="I111" s="100"/>
      <c r="J111" s="14"/>
      <c r="K111"/>
      <c r="L111" s="39"/>
      <c r="M111" s="39"/>
      <c r="N111" s="39"/>
      <c r="O111" s="39"/>
      <c r="P111" s="39"/>
      <c r="Q111" s="39"/>
      <c r="R111" s="39"/>
      <c r="S111" s="39"/>
      <c r="T111" s="39"/>
      <c r="U111" s="39"/>
      <c r="V111" s="39"/>
      <c r="W111" s="39"/>
      <c r="X111" s="39"/>
      <c r="Y111" s="39"/>
      <c r="Z111" s="39"/>
      <c r="AA111" s="39"/>
      <c r="AB111" s="39"/>
      <c r="AC111" s="39"/>
    </row>
    <row r="112" spans="1:29" ht="61.35" customHeight="1" outlineLevel="1">
      <c r="A112" s="67"/>
      <c r="C112" s="33"/>
      <c r="D112" s="219" t="str">
        <f>IF($C112="","",_xlfn.XLOOKUP($C112,'1. Input energy data'!$E$20:$E$216,'1. Input energy data'!$C$20:$C$216,"Building not found",0,1))</f>
        <v/>
      </c>
      <c r="E112" s="15"/>
      <c r="F112" s="31"/>
      <c r="G112" s="31"/>
      <c r="H112" s="30"/>
      <c r="I112" s="100"/>
      <c r="J112" s="14"/>
      <c r="K112"/>
      <c r="L112" s="39"/>
      <c r="M112" s="39"/>
      <c r="N112" s="39"/>
      <c r="O112" s="39"/>
      <c r="P112" s="39"/>
      <c r="Q112" s="39"/>
      <c r="R112" s="39"/>
      <c r="S112" s="39"/>
      <c r="T112" s="39"/>
      <c r="U112" s="39"/>
      <c r="V112" s="39"/>
      <c r="W112" s="39"/>
      <c r="X112" s="39"/>
      <c r="Y112" s="39"/>
      <c r="Z112" s="39"/>
      <c r="AA112" s="39"/>
      <c r="AB112" s="39"/>
      <c r="AC112" s="39"/>
    </row>
    <row r="113" spans="1:29" ht="61.35" customHeight="1" outlineLevel="1">
      <c r="A113" s="67"/>
      <c r="C113" s="33"/>
      <c r="D113" s="219" t="str">
        <f>IF($C113="","",_xlfn.XLOOKUP($C113,'1. Input energy data'!$E$20:$E$216,'1. Input energy data'!$C$20:$C$216,"Building not found",0,1))</f>
        <v/>
      </c>
      <c r="E113" s="15"/>
      <c r="F113" s="31"/>
      <c r="G113" s="31"/>
      <c r="H113" s="30"/>
      <c r="I113" s="100"/>
      <c r="J113" s="14"/>
      <c r="K113"/>
      <c r="L113" s="39"/>
      <c r="M113" s="39"/>
      <c r="N113" s="39"/>
      <c r="O113" s="39"/>
      <c r="P113" s="39"/>
      <c r="Q113" s="39"/>
      <c r="R113" s="39"/>
      <c r="S113" s="39"/>
      <c r="T113" s="39"/>
      <c r="U113" s="39"/>
      <c r="V113" s="39"/>
      <c r="W113" s="39"/>
      <c r="X113" s="39"/>
      <c r="Y113" s="39"/>
      <c r="Z113" s="39"/>
      <c r="AA113" s="39"/>
      <c r="AB113" s="39"/>
      <c r="AC113" s="39"/>
    </row>
    <row r="114" spans="1:29" ht="61.35" customHeight="1" outlineLevel="1">
      <c r="A114" s="67"/>
      <c r="C114" s="33"/>
      <c r="D114" s="219" t="str">
        <f>IF($C114="","",_xlfn.XLOOKUP($C114,'1. Input energy data'!$E$20:$E$216,'1. Input energy data'!$C$20:$C$216,"Building not found",0,1))</f>
        <v/>
      </c>
      <c r="E114" s="15"/>
      <c r="F114" s="31"/>
      <c r="G114" s="31"/>
      <c r="H114" s="30"/>
      <c r="I114" s="100"/>
      <c r="J114" s="14"/>
      <c r="K114"/>
      <c r="L114" s="39"/>
      <c r="M114" s="39"/>
      <c r="N114" s="39"/>
      <c r="O114" s="39"/>
      <c r="P114" s="39"/>
      <c r="Q114" s="39"/>
      <c r="R114" s="39"/>
      <c r="S114" s="39"/>
      <c r="T114" s="39"/>
      <c r="U114" s="39"/>
      <c r="V114" s="39"/>
      <c r="W114" s="39"/>
      <c r="X114" s="39"/>
      <c r="Y114" s="39"/>
      <c r="Z114" s="39"/>
      <c r="AA114" s="39"/>
      <c r="AB114" s="39"/>
      <c r="AC114" s="39"/>
    </row>
    <row r="115" spans="1:29" ht="61.35" customHeight="1" outlineLevel="1">
      <c r="A115" s="67"/>
      <c r="C115" s="33"/>
      <c r="D115" s="219" t="str">
        <f>IF($C115="","",_xlfn.XLOOKUP($C115,'1. Input energy data'!$E$20:$E$216,'1. Input energy data'!$C$20:$C$216,"Building not found",0,1))</f>
        <v/>
      </c>
      <c r="E115" s="15"/>
      <c r="F115" s="31"/>
      <c r="G115" s="31"/>
      <c r="H115" s="30"/>
      <c r="I115" s="100"/>
      <c r="J115" s="14"/>
      <c r="K115"/>
      <c r="L115" s="39"/>
      <c r="M115" s="39"/>
      <c r="N115" s="39"/>
      <c r="O115" s="39"/>
      <c r="P115" s="39"/>
      <c r="Q115" s="39"/>
      <c r="R115" s="39"/>
      <c r="S115" s="39"/>
      <c r="T115" s="39"/>
      <c r="U115" s="39"/>
      <c r="V115" s="39"/>
      <c r="W115" s="39"/>
      <c r="X115" s="39"/>
      <c r="Y115" s="39"/>
      <c r="Z115" s="39"/>
      <c r="AA115" s="39"/>
      <c r="AB115" s="39"/>
      <c r="AC115" s="39"/>
    </row>
    <row r="116" spans="1:29" ht="61.35" customHeight="1" outlineLevel="1">
      <c r="A116" s="67"/>
      <c r="C116" s="33"/>
      <c r="D116" s="219" t="str">
        <f>IF($C116="","",_xlfn.XLOOKUP($C116,'1. Input energy data'!$E$20:$E$216,'1. Input energy data'!$C$20:$C$216,"Building not found",0,1))</f>
        <v/>
      </c>
      <c r="E116" s="15"/>
      <c r="F116" s="31"/>
      <c r="G116" s="31"/>
      <c r="H116" s="30"/>
      <c r="I116" s="100"/>
      <c r="J116" s="14"/>
      <c r="K116"/>
      <c r="L116" s="39"/>
      <c r="M116" s="39"/>
      <c r="N116" s="39"/>
      <c r="O116" s="39"/>
      <c r="P116" s="39"/>
      <c r="Q116" s="39"/>
      <c r="R116" s="39"/>
      <c r="S116" s="39"/>
      <c r="T116" s="39"/>
      <c r="U116" s="39"/>
      <c r="V116" s="39"/>
      <c r="W116" s="39"/>
      <c r="X116" s="39"/>
      <c r="Y116" s="39"/>
      <c r="Z116" s="39"/>
      <c r="AA116" s="39"/>
      <c r="AB116" s="39"/>
      <c r="AC116" s="39"/>
    </row>
    <row r="117" spans="1:29" ht="61.35" customHeight="1" outlineLevel="1">
      <c r="A117" s="67"/>
      <c r="C117" s="33"/>
      <c r="D117" s="219" t="str">
        <f>IF($C117="","",_xlfn.XLOOKUP($C117,'1. Input energy data'!$E$20:$E$216,'1. Input energy data'!$C$20:$C$216,"Building not found",0,1))</f>
        <v/>
      </c>
      <c r="E117" s="15"/>
      <c r="F117" s="31"/>
      <c r="G117" s="31"/>
      <c r="H117" s="30"/>
      <c r="I117" s="100"/>
      <c r="J117" s="14"/>
      <c r="K117"/>
      <c r="L117" s="39"/>
      <c r="M117" s="39"/>
      <c r="N117" s="39"/>
      <c r="O117" s="39"/>
      <c r="P117" s="39"/>
      <c r="Q117" s="39"/>
      <c r="R117" s="39"/>
      <c r="S117" s="39"/>
      <c r="T117" s="39"/>
      <c r="U117" s="39"/>
      <c r="V117" s="39"/>
      <c r="W117" s="39"/>
      <c r="X117" s="39"/>
      <c r="Y117" s="39"/>
      <c r="Z117" s="39"/>
      <c r="AA117" s="39"/>
      <c r="AB117" s="39"/>
      <c r="AC117" s="39"/>
    </row>
    <row r="118" spans="1:29" ht="61.35" customHeight="1" outlineLevel="1">
      <c r="A118" s="67"/>
      <c r="C118" s="33"/>
      <c r="D118" s="219" t="str">
        <f>IF($C118="","",_xlfn.XLOOKUP($C118,'1. Input energy data'!$E$20:$E$216,'1. Input energy data'!$C$20:$C$216,"Building not found",0,1))</f>
        <v/>
      </c>
      <c r="E118" s="15"/>
      <c r="F118" s="31"/>
      <c r="G118" s="31"/>
      <c r="H118" s="30"/>
      <c r="I118" s="100"/>
      <c r="J118" s="14"/>
      <c r="K118"/>
      <c r="L118" s="39"/>
      <c r="M118" s="39"/>
      <c r="N118" s="39"/>
      <c r="O118" s="39"/>
      <c r="P118" s="39"/>
      <c r="Q118" s="39"/>
      <c r="R118" s="39"/>
      <c r="S118" s="39"/>
      <c r="T118" s="39"/>
      <c r="U118" s="39"/>
      <c r="V118" s="39"/>
      <c r="W118" s="39"/>
      <c r="X118" s="39"/>
      <c r="Y118" s="39"/>
      <c r="Z118" s="39"/>
      <c r="AA118" s="39"/>
      <c r="AB118" s="39"/>
      <c r="AC118" s="39"/>
    </row>
    <row r="119" spans="1:29" ht="61.35" customHeight="1" outlineLevel="1">
      <c r="A119" s="67"/>
      <c r="C119" s="33"/>
      <c r="D119" s="219" t="str">
        <f>IF($C119="","",_xlfn.XLOOKUP($C119,'1. Input energy data'!$E$20:$E$216,'1. Input energy data'!$C$20:$C$216,"Building not found",0,1))</f>
        <v/>
      </c>
      <c r="E119" s="15"/>
      <c r="F119" s="31"/>
      <c r="G119" s="31"/>
      <c r="H119" s="30"/>
      <c r="I119" s="100"/>
      <c r="J119" s="14"/>
      <c r="K119"/>
      <c r="L119" s="39"/>
      <c r="M119" s="39"/>
      <c r="N119" s="39"/>
      <c r="O119" s="39"/>
      <c r="P119" s="39"/>
      <c r="Q119" s="39"/>
      <c r="R119" s="39"/>
      <c r="S119" s="39"/>
      <c r="T119" s="39"/>
      <c r="U119" s="39"/>
      <c r="V119" s="39"/>
      <c r="W119" s="39"/>
      <c r="X119" s="39"/>
      <c r="Y119" s="39"/>
      <c r="Z119" s="39"/>
      <c r="AA119" s="39"/>
      <c r="AB119" s="39"/>
      <c r="AC119" s="39"/>
    </row>
    <row r="120" spans="1:29" ht="35.1" customHeight="1">
      <c r="A120" s="67"/>
      <c r="C120" s="53"/>
      <c r="D120" s="54"/>
      <c r="E120" s="17"/>
      <c r="F120" s="17"/>
      <c r="G120" s="17"/>
      <c r="H120" s="17"/>
      <c r="I120" s="17"/>
      <c r="J120" s="17"/>
      <c r="K120"/>
      <c r="L120" s="39"/>
      <c r="M120" s="39"/>
      <c r="N120" s="39"/>
      <c r="O120" s="39"/>
      <c r="P120" s="39"/>
      <c r="Q120" s="39"/>
      <c r="R120" s="39"/>
      <c r="S120" s="39"/>
      <c r="T120" s="39"/>
      <c r="U120" s="39"/>
      <c r="V120" s="39"/>
      <c r="W120" s="39"/>
      <c r="X120" s="39"/>
      <c r="Y120" s="39"/>
      <c r="Z120" s="39"/>
      <c r="AA120" s="39"/>
      <c r="AB120" s="39"/>
      <c r="AC120" s="39"/>
    </row>
    <row r="121" spans="1:29" ht="14.1" customHeight="1">
      <c r="A121" s="67"/>
      <c r="C121" s="53"/>
      <c r="D121" s="56"/>
      <c r="E121" s="56"/>
      <c r="F121" s="24"/>
      <c r="G121" s="24"/>
      <c r="H121" s="57"/>
      <c r="I121" s="58"/>
      <c r="J121" s="58"/>
      <c r="K121"/>
      <c r="L121" s="39"/>
      <c r="M121" s="39"/>
      <c r="N121" s="39"/>
      <c r="O121" s="39"/>
      <c r="P121" s="39"/>
      <c r="Q121" s="39"/>
      <c r="R121" s="39"/>
      <c r="S121" s="39"/>
      <c r="T121" s="39"/>
      <c r="U121" s="39"/>
      <c r="V121" s="39"/>
      <c r="W121" s="39"/>
      <c r="X121" s="39"/>
      <c r="Y121" s="39"/>
      <c r="Z121" s="39"/>
      <c r="AA121" s="39"/>
      <c r="AB121" s="39"/>
      <c r="AC121" s="39"/>
    </row>
    <row r="122" spans="1:29" ht="15" customHeight="1">
      <c r="A122" s="67"/>
      <c r="C122" s="220"/>
      <c r="D122" s="220"/>
      <c r="E122" s="216"/>
      <c r="F122" s="216"/>
      <c r="G122" s="216"/>
      <c r="H122" s="216"/>
      <c r="I122" s="216"/>
      <c r="J122" s="216"/>
      <c r="K122"/>
      <c r="L122" s="39"/>
      <c r="M122" s="39"/>
      <c r="N122" s="39"/>
      <c r="O122" s="39"/>
      <c r="P122" s="39"/>
      <c r="Q122" s="39"/>
      <c r="R122" s="39"/>
      <c r="S122" s="39"/>
      <c r="T122" s="39"/>
      <c r="U122" s="39"/>
      <c r="V122" s="39"/>
      <c r="W122" s="39"/>
      <c r="X122" s="39"/>
      <c r="Y122" s="39"/>
      <c r="Z122" s="39"/>
      <c r="AA122" s="39"/>
      <c r="AB122" s="39"/>
      <c r="AC122" s="39"/>
    </row>
    <row r="123" spans="1:29" ht="15" customHeight="1">
      <c r="A123" s="67"/>
      <c r="C123" s="41"/>
      <c r="D123" s="60"/>
      <c r="E123" s="61"/>
      <c r="F123" s="61"/>
      <c r="G123" s="61"/>
      <c r="H123" s="62"/>
      <c r="I123" s="63"/>
      <c r="J123" s="63"/>
      <c r="K123"/>
      <c r="L123" s="39"/>
      <c r="M123" s="39"/>
      <c r="N123" s="39"/>
      <c r="O123" s="39"/>
      <c r="P123" s="39"/>
      <c r="Q123" s="39"/>
      <c r="R123" s="39"/>
      <c r="S123" s="39"/>
      <c r="T123" s="39"/>
      <c r="U123" s="39"/>
      <c r="V123" s="39"/>
      <c r="W123" s="39"/>
      <c r="X123" s="39"/>
      <c r="Y123" s="39"/>
      <c r="Z123" s="39"/>
      <c r="AA123" s="39"/>
      <c r="AB123" s="39"/>
      <c r="AC123" s="39"/>
    </row>
    <row r="124" spans="1:29" ht="21" customHeight="1">
      <c r="A124" s="67"/>
      <c r="B124" s="67"/>
      <c r="C124" s="35"/>
      <c r="D124" s="28"/>
      <c r="E124" s="28"/>
      <c r="F124" s="28"/>
      <c r="G124" s="28"/>
      <c r="H124" s="28"/>
      <c r="I124" s="28"/>
      <c r="J124" s="28"/>
      <c r="K124" s="39"/>
      <c r="L124" s="39"/>
      <c r="M124" s="39"/>
      <c r="N124" s="39"/>
      <c r="O124" s="39"/>
      <c r="P124" s="39"/>
      <c r="Q124" s="39"/>
      <c r="R124" s="39"/>
      <c r="S124" s="39"/>
      <c r="T124" s="39"/>
      <c r="U124" s="39"/>
      <c r="V124" s="39"/>
      <c r="W124" s="39"/>
      <c r="X124" s="39"/>
      <c r="Y124" s="39"/>
      <c r="Z124" s="39"/>
      <c r="AA124" s="39"/>
      <c r="AB124" s="39"/>
      <c r="AC124" s="39"/>
    </row>
    <row r="125" spans="1:29">
      <c r="A125" s="67"/>
      <c r="B125" s="67"/>
      <c r="C125" s="35"/>
      <c r="D125" s="39"/>
      <c r="E125" s="39"/>
      <c r="F125" s="39"/>
      <c r="G125" s="39"/>
      <c r="H125" s="39"/>
      <c r="I125" s="39"/>
      <c r="J125" s="39"/>
      <c r="K125" s="39"/>
      <c r="L125" s="39"/>
      <c r="M125" s="39"/>
      <c r="N125" s="39"/>
      <c r="O125" s="39"/>
      <c r="P125" s="39"/>
      <c r="Q125" s="39"/>
      <c r="R125" s="39"/>
      <c r="S125" s="39"/>
      <c r="T125" s="39"/>
      <c r="U125" s="39"/>
      <c r="V125" s="39"/>
      <c r="W125" s="39"/>
      <c r="X125" s="39"/>
      <c r="Y125" s="39"/>
      <c r="Z125" s="39"/>
      <c r="AA125" s="39"/>
      <c r="AB125" s="39"/>
      <c r="AC125" s="39"/>
    </row>
    <row r="126" spans="1:29">
      <c r="A126" s="67"/>
      <c r="B126" s="67"/>
      <c r="C126" s="35"/>
      <c r="D126" s="39"/>
      <c r="E126" s="39"/>
      <c r="F126" s="39"/>
      <c r="G126" s="39"/>
      <c r="H126" s="39"/>
      <c r="I126" s="39"/>
      <c r="J126" s="39"/>
      <c r="K126" s="39"/>
      <c r="L126" s="39"/>
      <c r="M126" s="39"/>
      <c r="N126" s="39"/>
      <c r="O126" s="39"/>
      <c r="P126" s="39"/>
      <c r="Q126" s="39"/>
      <c r="R126" s="39"/>
      <c r="S126" s="39"/>
      <c r="T126" s="39"/>
      <c r="U126" s="39"/>
      <c r="V126" s="39"/>
      <c r="W126" s="39"/>
      <c r="X126" s="39"/>
      <c r="Y126" s="39"/>
      <c r="Z126" s="39"/>
      <c r="AA126" s="39"/>
      <c r="AB126" s="39"/>
      <c r="AC126" s="39"/>
    </row>
    <row r="127" spans="1:29">
      <c r="A127" s="67"/>
      <c r="B127" s="67"/>
      <c r="C127" s="35"/>
      <c r="D127" s="39"/>
      <c r="E127" s="39"/>
      <c r="F127" s="39"/>
      <c r="G127" s="39"/>
      <c r="H127" s="39"/>
      <c r="I127" s="39"/>
      <c r="J127" s="39"/>
      <c r="K127" s="39"/>
      <c r="L127" s="39"/>
      <c r="M127" s="39"/>
      <c r="N127" s="39"/>
      <c r="O127" s="39"/>
      <c r="P127" s="39"/>
      <c r="Q127" s="39"/>
      <c r="R127" s="39"/>
      <c r="S127" s="39"/>
      <c r="T127" s="39"/>
      <c r="U127" s="39"/>
      <c r="V127" s="39"/>
      <c r="W127" s="39"/>
      <c r="X127" s="39"/>
      <c r="Y127" s="39"/>
      <c r="Z127" s="39"/>
      <c r="AA127" s="39"/>
      <c r="AB127" s="39"/>
      <c r="AC127" s="39"/>
    </row>
    <row r="128" spans="1:29">
      <c r="A128" s="67"/>
      <c r="B128" s="67"/>
      <c r="C128" s="67"/>
      <c r="D128" s="67"/>
      <c r="E128" s="67"/>
      <c r="F128" s="67"/>
      <c r="G128" s="67"/>
      <c r="H128" s="67"/>
      <c r="I128" s="67"/>
      <c r="J128" s="67"/>
      <c r="K128" s="67"/>
      <c r="L128" s="67"/>
      <c r="M128" s="67"/>
      <c r="N128" s="67"/>
      <c r="O128" s="67"/>
      <c r="P128" s="67"/>
      <c r="Q128" s="67"/>
      <c r="R128" s="67"/>
      <c r="S128" s="67"/>
      <c r="T128" s="67"/>
      <c r="U128" s="67"/>
      <c r="V128" s="67"/>
      <c r="W128" s="67"/>
      <c r="X128" s="67"/>
      <c r="Y128" s="67"/>
      <c r="Z128" s="67"/>
      <c r="AA128" s="67"/>
      <c r="AB128" s="39"/>
      <c r="AC128" s="39"/>
    </row>
    <row r="129" spans="1:29">
      <c r="A129" s="67"/>
      <c r="B129" s="67"/>
      <c r="C129" s="67"/>
      <c r="D129" s="67"/>
      <c r="E129" s="67"/>
      <c r="F129" s="67"/>
      <c r="G129" s="67"/>
      <c r="H129" s="67"/>
      <c r="I129" s="67"/>
      <c r="J129" s="67"/>
      <c r="K129" s="67"/>
      <c r="L129" s="67"/>
      <c r="M129" s="67"/>
      <c r="N129" s="67"/>
      <c r="O129" s="67"/>
      <c r="P129" s="67"/>
      <c r="Q129" s="67"/>
      <c r="R129" s="67"/>
      <c r="S129" s="67"/>
      <c r="T129" s="67"/>
      <c r="U129" s="67"/>
      <c r="V129" s="67"/>
      <c r="W129" s="67"/>
      <c r="X129" s="67"/>
      <c r="Y129" s="67"/>
      <c r="Z129" s="67"/>
      <c r="AA129" s="67"/>
      <c r="AB129" s="39"/>
      <c r="AC129" s="39"/>
    </row>
    <row r="130" spans="1:29">
      <c r="A130" s="67"/>
      <c r="B130" s="67"/>
      <c r="C130" s="67"/>
      <c r="D130" s="67"/>
      <c r="E130" s="67"/>
      <c r="F130" s="67"/>
      <c r="G130" s="67"/>
      <c r="H130" s="67"/>
      <c r="I130" s="67"/>
      <c r="J130" s="67"/>
      <c r="K130" s="67"/>
      <c r="L130" s="67"/>
      <c r="M130" s="67"/>
      <c r="N130" s="67"/>
      <c r="O130" s="67"/>
      <c r="P130" s="67"/>
      <c r="Q130" s="67"/>
      <c r="R130" s="67"/>
      <c r="S130" s="67"/>
      <c r="T130" s="67"/>
      <c r="U130" s="67"/>
      <c r="V130" s="67"/>
      <c r="W130" s="67"/>
      <c r="X130" s="67"/>
      <c r="Y130" s="67"/>
      <c r="Z130" s="67"/>
      <c r="AA130" s="67"/>
      <c r="AB130" s="39"/>
      <c r="AC130" s="39"/>
    </row>
    <row r="131" spans="1:29">
      <c r="A131" s="67"/>
      <c r="B131" s="67"/>
      <c r="C131" s="67"/>
      <c r="D131" s="67"/>
      <c r="E131" s="67"/>
      <c r="F131" s="67"/>
      <c r="G131" s="67"/>
      <c r="H131" s="67"/>
      <c r="I131" s="67"/>
      <c r="J131" s="67"/>
      <c r="K131" s="67"/>
      <c r="L131" s="67"/>
      <c r="M131" s="67"/>
      <c r="N131" s="67"/>
      <c r="O131" s="67"/>
      <c r="P131" s="67"/>
      <c r="Q131" s="67"/>
      <c r="R131" s="67"/>
      <c r="S131" s="67"/>
      <c r="T131" s="67"/>
      <c r="U131" s="67"/>
      <c r="V131" s="67"/>
      <c r="W131" s="67"/>
      <c r="X131" s="67"/>
      <c r="Y131" s="67"/>
      <c r="Z131" s="67"/>
      <c r="AA131" s="67"/>
      <c r="AB131" s="39"/>
      <c r="AC131" s="39"/>
    </row>
    <row r="132" spans="1:29">
      <c r="A132" s="67"/>
      <c r="B132" s="67"/>
      <c r="C132" s="67"/>
      <c r="D132" s="67"/>
      <c r="E132" s="67"/>
      <c r="F132" s="67"/>
      <c r="G132" s="67"/>
      <c r="H132" s="67"/>
      <c r="I132" s="67"/>
      <c r="J132" s="67"/>
      <c r="K132" s="67"/>
      <c r="L132" s="67"/>
      <c r="M132" s="67"/>
      <c r="N132" s="67"/>
      <c r="O132" s="67"/>
      <c r="P132" s="67"/>
      <c r="Q132" s="67"/>
      <c r="R132" s="67"/>
      <c r="S132" s="67"/>
      <c r="T132" s="67"/>
      <c r="U132" s="67"/>
      <c r="V132" s="67"/>
      <c r="W132" s="67"/>
      <c r="X132" s="67"/>
      <c r="Y132" s="67"/>
      <c r="Z132" s="67"/>
      <c r="AA132" s="67"/>
      <c r="AB132" s="39"/>
      <c r="AC132" s="39"/>
    </row>
    <row r="133" spans="1:29">
      <c r="A133" s="67"/>
      <c r="B133" s="67"/>
      <c r="C133" s="67"/>
      <c r="D133" s="67"/>
      <c r="E133" s="67"/>
      <c r="F133" s="67"/>
      <c r="G133" s="67"/>
      <c r="H133" s="67"/>
      <c r="I133" s="67"/>
      <c r="J133" s="67"/>
      <c r="K133" s="67"/>
      <c r="L133" s="67"/>
      <c r="M133" s="67"/>
      <c r="N133" s="67"/>
      <c r="O133" s="67"/>
      <c r="P133" s="67"/>
      <c r="Q133" s="67"/>
      <c r="R133" s="67"/>
      <c r="S133" s="67"/>
      <c r="T133" s="67"/>
      <c r="U133" s="67"/>
      <c r="V133" s="67"/>
      <c r="W133" s="67"/>
      <c r="X133" s="67"/>
      <c r="Y133" s="67"/>
      <c r="Z133" s="67"/>
      <c r="AA133" s="67"/>
      <c r="AB133" s="39"/>
      <c r="AC133" s="39"/>
    </row>
    <row r="134" spans="1:29">
      <c r="A134" s="67"/>
      <c r="B134" s="67"/>
      <c r="C134" s="67"/>
      <c r="D134" s="67"/>
      <c r="E134" s="67"/>
      <c r="F134" s="67"/>
      <c r="G134" s="67"/>
      <c r="H134" s="67"/>
      <c r="I134" s="67"/>
      <c r="J134" s="67"/>
      <c r="K134" s="67"/>
      <c r="L134" s="67"/>
      <c r="M134" s="67"/>
      <c r="N134" s="67"/>
      <c r="O134" s="67"/>
      <c r="P134" s="67"/>
      <c r="Q134" s="67"/>
      <c r="R134" s="67"/>
      <c r="S134" s="67"/>
      <c r="T134" s="67"/>
      <c r="U134" s="67"/>
      <c r="V134" s="67"/>
      <c r="W134" s="67"/>
      <c r="X134" s="67"/>
      <c r="Y134" s="67"/>
      <c r="Z134" s="67"/>
      <c r="AA134" s="67"/>
      <c r="AB134" s="39"/>
      <c r="AC134" s="39"/>
    </row>
    <row r="135" spans="1:29">
      <c r="A135" s="67"/>
      <c r="B135" s="67"/>
      <c r="C135" s="67"/>
      <c r="D135" s="67"/>
      <c r="E135" s="67"/>
      <c r="F135" s="67"/>
      <c r="G135" s="67"/>
      <c r="H135" s="67"/>
      <c r="I135" s="67"/>
      <c r="J135" s="67"/>
      <c r="K135" s="67"/>
      <c r="L135" s="67"/>
      <c r="M135" s="67"/>
      <c r="N135" s="67"/>
      <c r="O135" s="67"/>
      <c r="P135" s="67"/>
      <c r="Q135" s="67"/>
      <c r="R135" s="67"/>
      <c r="S135" s="67"/>
      <c r="T135" s="67"/>
      <c r="U135" s="67"/>
      <c r="V135" s="67"/>
      <c r="W135" s="67"/>
      <c r="X135" s="67"/>
      <c r="Y135" s="67"/>
      <c r="Z135" s="67"/>
      <c r="AA135" s="67"/>
      <c r="AB135" s="39"/>
      <c r="AC135" s="39"/>
    </row>
    <row r="136" spans="1:29">
      <c r="A136" s="67"/>
      <c r="B136" s="67"/>
      <c r="C136" s="67"/>
      <c r="D136" s="67"/>
      <c r="E136" s="67"/>
      <c r="F136" s="67"/>
      <c r="G136" s="67"/>
      <c r="H136" s="67"/>
      <c r="I136" s="67"/>
      <c r="J136" s="67"/>
      <c r="K136" s="67"/>
      <c r="L136" s="67"/>
      <c r="M136" s="67"/>
      <c r="N136" s="67"/>
      <c r="O136" s="67"/>
      <c r="P136" s="67"/>
      <c r="Q136" s="67"/>
      <c r="R136" s="67"/>
      <c r="S136" s="67"/>
      <c r="T136" s="67"/>
      <c r="U136" s="67"/>
      <c r="V136" s="67"/>
      <c r="W136" s="67"/>
      <c r="X136" s="67"/>
      <c r="Y136" s="67"/>
      <c r="Z136" s="67"/>
      <c r="AA136" s="67"/>
      <c r="AB136" s="39"/>
      <c r="AC136" s="39"/>
    </row>
    <row r="137" spans="1:29">
      <c r="A137" s="67"/>
      <c r="B137" s="67"/>
      <c r="C137" s="67"/>
      <c r="D137" s="67"/>
      <c r="E137" s="67"/>
      <c r="F137" s="67"/>
      <c r="G137" s="67"/>
      <c r="H137" s="67"/>
      <c r="I137" s="67"/>
      <c r="J137" s="67"/>
      <c r="K137" s="67"/>
      <c r="L137" s="67"/>
      <c r="M137" s="67"/>
      <c r="N137" s="67"/>
      <c r="O137" s="67"/>
      <c r="P137" s="67"/>
      <c r="Q137" s="67"/>
      <c r="R137" s="67"/>
      <c r="S137" s="67"/>
      <c r="T137" s="67"/>
      <c r="U137" s="67"/>
      <c r="V137" s="67"/>
      <c r="W137" s="67"/>
      <c r="X137" s="67"/>
      <c r="Y137" s="67"/>
      <c r="Z137" s="67"/>
      <c r="AA137" s="67"/>
      <c r="AB137" s="39"/>
      <c r="AC137" s="39"/>
    </row>
    <row r="138" spans="1:29">
      <c r="A138" s="67"/>
      <c r="B138" s="67"/>
      <c r="C138" s="67"/>
      <c r="D138" s="67"/>
      <c r="E138" s="67"/>
      <c r="F138" s="67"/>
      <c r="G138" s="67"/>
      <c r="H138" s="67"/>
      <c r="I138" s="67"/>
      <c r="J138" s="67"/>
      <c r="K138" s="67"/>
      <c r="L138" s="67"/>
      <c r="M138" s="67"/>
      <c r="N138" s="67"/>
      <c r="O138" s="67"/>
      <c r="P138" s="67"/>
      <c r="Q138" s="67"/>
      <c r="R138" s="67"/>
      <c r="S138" s="67"/>
      <c r="T138" s="67"/>
      <c r="U138" s="67"/>
      <c r="V138" s="67"/>
      <c r="W138" s="67"/>
      <c r="X138" s="67"/>
      <c r="Y138" s="67"/>
      <c r="Z138" s="67"/>
      <c r="AA138" s="67"/>
      <c r="AB138" s="39"/>
      <c r="AC138" s="39"/>
    </row>
    <row r="139" spans="1:29">
      <c r="A139" s="67"/>
      <c r="B139" s="67"/>
      <c r="C139" s="67"/>
      <c r="D139" s="67"/>
      <c r="E139" s="67"/>
      <c r="F139" s="67"/>
      <c r="G139" s="67"/>
      <c r="H139" s="67"/>
      <c r="I139" s="67"/>
      <c r="J139" s="67"/>
      <c r="K139" s="67"/>
      <c r="L139" s="67"/>
      <c r="M139" s="67"/>
      <c r="N139" s="67"/>
      <c r="O139" s="67"/>
      <c r="P139" s="67"/>
      <c r="Q139" s="67"/>
      <c r="R139" s="67"/>
      <c r="S139" s="67"/>
      <c r="T139" s="67"/>
      <c r="U139" s="67"/>
      <c r="V139" s="67"/>
      <c r="W139" s="67"/>
      <c r="X139" s="67"/>
      <c r="Y139" s="67"/>
      <c r="Z139" s="67"/>
      <c r="AA139" s="67"/>
      <c r="AB139" s="39"/>
      <c r="AC139" s="39"/>
    </row>
    <row r="140" spans="1:29">
      <c r="A140" s="67"/>
      <c r="B140" s="67"/>
      <c r="C140" s="67"/>
      <c r="D140" s="67"/>
      <c r="E140" s="67"/>
      <c r="F140" s="67"/>
      <c r="G140" s="67"/>
      <c r="H140" s="67"/>
      <c r="I140" s="67"/>
      <c r="J140" s="67"/>
      <c r="K140" s="67"/>
      <c r="L140" s="67"/>
      <c r="M140" s="67"/>
      <c r="N140" s="67"/>
      <c r="O140" s="67"/>
      <c r="P140" s="67"/>
      <c r="Q140" s="67"/>
      <c r="R140" s="67"/>
      <c r="S140" s="67"/>
      <c r="T140" s="67"/>
      <c r="U140" s="67"/>
      <c r="V140" s="67"/>
      <c r="W140" s="67"/>
      <c r="X140" s="67"/>
      <c r="Y140" s="67"/>
      <c r="Z140" s="67"/>
      <c r="AA140" s="67"/>
      <c r="AB140" s="39"/>
      <c r="AC140" s="39"/>
    </row>
    <row r="141" spans="1:29">
      <c r="A141" s="67"/>
      <c r="B141" s="67"/>
      <c r="C141" s="67"/>
      <c r="D141" s="67"/>
      <c r="E141" s="67"/>
      <c r="F141" s="67"/>
      <c r="G141" s="67"/>
      <c r="H141" s="67"/>
      <c r="I141" s="67"/>
      <c r="J141" s="67"/>
      <c r="K141" s="67"/>
      <c r="L141" s="67"/>
      <c r="M141" s="67"/>
      <c r="N141" s="67"/>
      <c r="O141" s="67"/>
      <c r="P141" s="67"/>
      <c r="Q141" s="67"/>
      <c r="R141" s="67"/>
      <c r="S141" s="67"/>
      <c r="T141" s="67"/>
      <c r="U141" s="67"/>
      <c r="V141" s="67"/>
      <c r="W141" s="67"/>
      <c r="X141" s="67"/>
      <c r="Y141" s="67"/>
      <c r="Z141" s="67"/>
      <c r="AA141" s="67"/>
      <c r="AB141" s="39"/>
      <c r="AC141" s="39"/>
    </row>
    <row r="142" spans="1:29">
      <c r="A142" s="67"/>
      <c r="B142" s="67"/>
      <c r="C142" s="67"/>
      <c r="D142" s="67"/>
      <c r="E142" s="67"/>
      <c r="F142" s="67"/>
      <c r="G142" s="67"/>
      <c r="H142" s="67"/>
      <c r="I142" s="67"/>
      <c r="J142" s="67"/>
      <c r="K142" s="67"/>
      <c r="L142" s="67"/>
      <c r="M142" s="67"/>
      <c r="N142" s="67"/>
      <c r="O142" s="67"/>
      <c r="P142" s="67"/>
      <c r="Q142" s="67"/>
      <c r="R142" s="67"/>
      <c r="S142" s="67"/>
      <c r="T142" s="67"/>
      <c r="U142" s="67"/>
      <c r="V142" s="67"/>
      <c r="W142" s="67"/>
      <c r="X142" s="67"/>
      <c r="Y142" s="67"/>
      <c r="Z142" s="67"/>
      <c r="AA142" s="67"/>
      <c r="AB142" s="39"/>
      <c r="AC142" s="39"/>
    </row>
    <row r="143" spans="1:29">
      <c r="A143" s="67"/>
      <c r="B143" s="67"/>
      <c r="C143" s="67"/>
      <c r="D143" s="67"/>
      <c r="E143" s="67"/>
      <c r="F143" s="67"/>
      <c r="G143" s="67"/>
      <c r="H143" s="67"/>
      <c r="I143" s="67"/>
      <c r="J143" s="67"/>
      <c r="K143" s="67"/>
      <c r="L143" s="67"/>
      <c r="M143" s="67"/>
      <c r="N143" s="67"/>
      <c r="O143" s="67"/>
      <c r="P143" s="67"/>
      <c r="Q143" s="67"/>
      <c r="R143" s="67"/>
      <c r="S143" s="67"/>
      <c r="T143" s="67"/>
      <c r="U143" s="67"/>
      <c r="V143" s="67"/>
      <c r="W143" s="67"/>
      <c r="X143" s="67"/>
      <c r="Y143" s="67"/>
      <c r="Z143" s="67"/>
      <c r="AA143" s="67"/>
      <c r="AB143" s="39"/>
      <c r="AC143" s="39"/>
    </row>
    <row r="144" spans="1:29">
      <c r="A144" s="67"/>
      <c r="B144" s="67"/>
      <c r="C144" s="67"/>
      <c r="D144" s="67"/>
      <c r="E144" s="67"/>
      <c r="F144" s="67"/>
      <c r="G144" s="67"/>
      <c r="H144" s="67"/>
      <c r="I144" s="67"/>
      <c r="J144" s="67"/>
      <c r="K144" s="67"/>
      <c r="L144" s="67"/>
      <c r="M144" s="67"/>
      <c r="N144" s="67"/>
      <c r="O144" s="67"/>
      <c r="P144" s="67"/>
      <c r="Q144" s="67"/>
      <c r="R144" s="67"/>
      <c r="S144" s="67"/>
      <c r="T144" s="67"/>
      <c r="U144" s="67"/>
      <c r="V144" s="67"/>
      <c r="W144" s="67"/>
      <c r="X144" s="67"/>
      <c r="Y144" s="67"/>
      <c r="Z144" s="67"/>
      <c r="AA144" s="67"/>
      <c r="AB144" s="39"/>
      <c r="AC144" s="39"/>
    </row>
    <row r="145" spans="1:29">
      <c r="A145" s="67"/>
      <c r="B145" s="67"/>
      <c r="C145" s="67"/>
      <c r="D145" s="67"/>
      <c r="E145" s="67"/>
      <c r="F145" s="67"/>
      <c r="G145" s="67"/>
      <c r="H145" s="67"/>
      <c r="I145" s="67"/>
      <c r="J145" s="67"/>
      <c r="K145" s="67"/>
      <c r="L145" s="67"/>
      <c r="M145" s="67"/>
      <c r="N145" s="67"/>
      <c r="O145" s="67"/>
      <c r="P145" s="67"/>
      <c r="Q145" s="67"/>
      <c r="R145" s="67"/>
      <c r="S145" s="67"/>
      <c r="T145" s="67"/>
      <c r="U145" s="67"/>
      <c r="V145" s="67"/>
      <c r="W145" s="67"/>
      <c r="X145" s="67"/>
      <c r="Y145" s="67"/>
      <c r="Z145" s="67"/>
      <c r="AA145" s="67"/>
      <c r="AB145" s="39"/>
      <c r="AC145" s="39"/>
    </row>
    <row r="146" spans="1:29">
      <c r="A146" s="67"/>
      <c r="B146" s="67"/>
      <c r="C146" s="67"/>
      <c r="D146" s="67"/>
      <c r="E146" s="67"/>
      <c r="F146" s="67"/>
      <c r="G146" s="67"/>
      <c r="H146" s="67"/>
      <c r="I146" s="67"/>
      <c r="J146" s="67"/>
      <c r="K146" s="67"/>
      <c r="L146" s="67"/>
      <c r="M146" s="67"/>
      <c r="N146" s="67"/>
      <c r="O146" s="67"/>
      <c r="P146" s="67"/>
      <c r="Q146" s="67"/>
      <c r="R146" s="67"/>
      <c r="S146" s="67"/>
      <c r="T146" s="67"/>
      <c r="U146" s="67"/>
      <c r="V146" s="67"/>
      <c r="W146" s="67"/>
      <c r="X146" s="67"/>
      <c r="Y146" s="67"/>
      <c r="Z146" s="67"/>
      <c r="AA146" s="67"/>
      <c r="AB146" s="39"/>
      <c r="AC146" s="39"/>
    </row>
    <row r="147" spans="1:29">
      <c r="A147" s="67"/>
      <c r="B147" s="67"/>
      <c r="C147" s="67"/>
      <c r="D147" s="67"/>
      <c r="E147" s="67"/>
      <c r="F147" s="67"/>
      <c r="G147" s="67"/>
      <c r="H147" s="67"/>
      <c r="I147" s="67"/>
      <c r="J147" s="67"/>
      <c r="K147" s="67"/>
      <c r="L147" s="67"/>
      <c r="M147" s="67"/>
      <c r="N147" s="67"/>
      <c r="O147" s="67"/>
      <c r="P147" s="67"/>
      <c r="Q147" s="67"/>
      <c r="R147" s="67"/>
      <c r="S147" s="67"/>
      <c r="T147" s="67"/>
      <c r="U147" s="67"/>
      <c r="V147" s="67"/>
      <c r="W147" s="67"/>
      <c r="X147" s="67"/>
      <c r="Y147" s="67"/>
      <c r="Z147" s="67"/>
      <c r="AA147" s="67"/>
      <c r="AB147" s="39"/>
      <c r="AC147" s="39"/>
    </row>
    <row r="148" spans="1:29">
      <c r="A148" s="67"/>
      <c r="B148" s="67"/>
      <c r="C148" s="67"/>
      <c r="D148" s="67"/>
      <c r="E148" s="67"/>
      <c r="F148" s="67"/>
      <c r="G148" s="67"/>
      <c r="H148" s="67"/>
      <c r="I148" s="67"/>
      <c r="J148" s="67"/>
      <c r="K148" s="67"/>
      <c r="L148" s="67"/>
      <c r="M148" s="67"/>
      <c r="N148" s="67"/>
      <c r="O148" s="67"/>
      <c r="P148" s="67"/>
      <c r="Q148" s="67"/>
      <c r="R148" s="67"/>
      <c r="S148" s="67"/>
      <c r="T148" s="67"/>
      <c r="U148" s="67"/>
      <c r="V148" s="67"/>
      <c r="W148" s="67"/>
      <c r="X148" s="67"/>
      <c r="Y148" s="67"/>
      <c r="Z148" s="67"/>
      <c r="AA148" s="67"/>
      <c r="AB148" s="39"/>
      <c r="AC148" s="39"/>
    </row>
    <row r="149" spans="1:29">
      <c r="A149" s="67"/>
      <c r="B149" s="67"/>
      <c r="C149" s="67"/>
      <c r="D149" s="67"/>
      <c r="E149" s="67"/>
      <c r="F149" s="67"/>
      <c r="G149" s="67"/>
      <c r="H149" s="67"/>
      <c r="I149" s="67"/>
      <c r="J149" s="67"/>
      <c r="K149" s="67"/>
      <c r="L149" s="67"/>
      <c r="M149" s="67"/>
      <c r="N149" s="67"/>
      <c r="O149" s="67"/>
      <c r="P149" s="67"/>
      <c r="Q149" s="67"/>
      <c r="R149" s="67"/>
      <c r="S149" s="67"/>
      <c r="T149" s="67"/>
      <c r="U149" s="67"/>
      <c r="V149" s="67"/>
      <c r="W149" s="67"/>
      <c r="X149" s="67"/>
      <c r="Y149" s="67"/>
      <c r="Z149" s="67"/>
      <c r="AA149" s="67"/>
      <c r="AB149" s="39"/>
      <c r="AC149" s="39"/>
    </row>
    <row r="150" spans="1:29">
      <c r="A150" s="67"/>
      <c r="B150" s="67"/>
      <c r="C150" s="67"/>
      <c r="D150" s="67"/>
      <c r="E150" s="67"/>
      <c r="F150" s="67"/>
      <c r="G150" s="67"/>
      <c r="H150" s="67"/>
      <c r="I150" s="67"/>
      <c r="J150" s="67"/>
      <c r="K150" s="67"/>
      <c r="L150" s="67"/>
      <c r="M150" s="67"/>
      <c r="N150" s="67"/>
      <c r="O150" s="67"/>
      <c r="P150" s="67"/>
      <c r="Q150" s="67"/>
      <c r="R150" s="67"/>
      <c r="S150" s="67"/>
      <c r="T150" s="67"/>
      <c r="U150" s="67"/>
      <c r="V150" s="67"/>
      <c r="W150" s="67"/>
      <c r="X150" s="67"/>
      <c r="Y150" s="67"/>
      <c r="Z150" s="67"/>
      <c r="AA150" s="67"/>
      <c r="AB150" s="39"/>
      <c r="AC150" s="39"/>
    </row>
    <row r="151" spans="1:29">
      <c r="A151" s="67"/>
      <c r="B151" s="67"/>
      <c r="C151" s="67"/>
      <c r="D151" s="67"/>
      <c r="E151" s="67"/>
      <c r="F151" s="67"/>
      <c r="G151" s="67"/>
      <c r="H151" s="67"/>
      <c r="I151" s="67"/>
      <c r="J151" s="67"/>
      <c r="K151" s="67"/>
      <c r="L151" s="67"/>
      <c r="M151" s="67"/>
      <c r="N151" s="67"/>
      <c r="O151" s="67"/>
      <c r="P151" s="67"/>
      <c r="Q151" s="67"/>
      <c r="R151" s="67"/>
      <c r="S151" s="67"/>
      <c r="T151" s="67"/>
      <c r="U151" s="67"/>
      <c r="V151" s="67"/>
      <c r="W151" s="67"/>
      <c r="X151" s="67"/>
      <c r="Y151" s="67"/>
      <c r="Z151" s="67"/>
      <c r="AA151" s="67"/>
      <c r="AB151" s="39"/>
      <c r="AC151" s="39"/>
    </row>
    <row r="152" spans="1:29">
      <c r="A152" s="67"/>
      <c r="B152" s="67"/>
      <c r="C152" s="67"/>
      <c r="D152" s="67"/>
      <c r="E152" s="67"/>
      <c r="F152" s="67"/>
      <c r="G152" s="67"/>
      <c r="H152" s="67"/>
      <c r="I152" s="67"/>
      <c r="J152" s="67"/>
      <c r="K152" s="67"/>
      <c r="L152" s="67"/>
      <c r="M152" s="67"/>
      <c r="N152" s="67"/>
      <c r="O152" s="67"/>
      <c r="P152" s="67"/>
      <c r="Q152" s="67"/>
      <c r="R152" s="67"/>
      <c r="S152" s="67"/>
      <c r="T152" s="67"/>
      <c r="U152" s="67"/>
      <c r="V152" s="67"/>
      <c r="W152" s="67"/>
      <c r="X152" s="67"/>
      <c r="Y152" s="67"/>
      <c r="Z152" s="67"/>
      <c r="AA152" s="67"/>
      <c r="AB152" s="39"/>
      <c r="AC152" s="39"/>
    </row>
    <row r="153" spans="1:29">
      <c r="A153" s="67"/>
      <c r="B153" s="67"/>
      <c r="C153" s="67"/>
      <c r="D153" s="67"/>
      <c r="E153" s="67"/>
      <c r="F153" s="67"/>
      <c r="G153" s="67"/>
      <c r="H153" s="67"/>
      <c r="I153" s="67"/>
      <c r="J153" s="67"/>
      <c r="K153" s="67"/>
      <c r="L153" s="67"/>
      <c r="M153" s="67"/>
      <c r="N153" s="67"/>
      <c r="O153" s="67"/>
      <c r="P153" s="67"/>
      <c r="Q153" s="67"/>
      <c r="R153" s="67"/>
      <c r="S153" s="67"/>
      <c r="T153" s="67"/>
      <c r="U153" s="67"/>
      <c r="V153" s="67"/>
      <c r="W153" s="67"/>
      <c r="X153" s="67"/>
      <c r="Y153" s="67"/>
      <c r="Z153" s="67"/>
      <c r="AA153" s="67"/>
      <c r="AB153" s="39"/>
      <c r="AC153" s="39"/>
    </row>
    <row r="154" spans="1:29">
      <c r="A154" s="67"/>
      <c r="B154" s="67"/>
      <c r="C154" s="67"/>
      <c r="D154" s="67"/>
      <c r="E154" s="67"/>
      <c r="F154" s="67"/>
      <c r="G154" s="67"/>
      <c r="H154" s="67"/>
      <c r="I154" s="67"/>
      <c r="J154" s="67"/>
      <c r="K154" s="67"/>
      <c r="L154" s="67"/>
      <c r="M154" s="67"/>
      <c r="N154" s="67"/>
      <c r="O154" s="67"/>
      <c r="P154" s="67"/>
      <c r="Q154" s="67"/>
      <c r="R154" s="67"/>
      <c r="S154" s="67"/>
      <c r="T154" s="67"/>
      <c r="U154" s="67"/>
      <c r="V154" s="67"/>
      <c r="W154" s="67"/>
      <c r="X154" s="67"/>
      <c r="Y154" s="67"/>
      <c r="Z154" s="67"/>
      <c r="AA154" s="67"/>
      <c r="AB154" s="39"/>
      <c r="AC154" s="39"/>
    </row>
    <row r="155" spans="1:29">
      <c r="A155" s="67"/>
      <c r="B155" s="67"/>
      <c r="C155" s="67"/>
      <c r="D155" s="67"/>
      <c r="E155" s="67"/>
      <c r="F155" s="67"/>
      <c r="G155" s="67"/>
      <c r="H155" s="67"/>
      <c r="I155" s="67"/>
      <c r="J155" s="67"/>
      <c r="K155" s="67"/>
      <c r="L155" s="67"/>
      <c r="M155" s="67"/>
      <c r="N155" s="67"/>
      <c r="O155" s="67"/>
      <c r="P155" s="67"/>
      <c r="Q155" s="67"/>
      <c r="R155" s="67"/>
      <c r="S155" s="67"/>
      <c r="T155" s="67"/>
      <c r="U155" s="67"/>
      <c r="V155" s="67"/>
      <c r="W155" s="67"/>
      <c r="X155" s="67"/>
      <c r="Y155" s="67"/>
      <c r="Z155" s="67"/>
      <c r="AA155" s="67"/>
      <c r="AB155" s="39"/>
      <c r="AC155" s="39"/>
    </row>
    <row r="156" spans="1:29">
      <c r="A156" s="67"/>
      <c r="B156" s="67"/>
      <c r="C156" s="67"/>
      <c r="D156" s="67"/>
      <c r="E156" s="67"/>
      <c r="F156" s="67"/>
      <c r="G156" s="67"/>
      <c r="H156" s="67"/>
      <c r="I156" s="67"/>
      <c r="J156" s="67"/>
      <c r="K156" s="67"/>
      <c r="L156" s="67"/>
      <c r="M156" s="67"/>
      <c r="N156" s="67"/>
      <c r="O156" s="67"/>
      <c r="P156" s="67"/>
      <c r="Q156" s="67"/>
      <c r="R156" s="67"/>
      <c r="S156" s="67"/>
      <c r="T156" s="67"/>
      <c r="U156" s="67"/>
      <c r="V156" s="67"/>
      <c r="W156" s="67"/>
      <c r="X156" s="67"/>
      <c r="Y156" s="67"/>
      <c r="Z156" s="67"/>
      <c r="AA156" s="67"/>
      <c r="AB156" s="39"/>
      <c r="AC156" s="39"/>
    </row>
    <row r="157" spans="1:29">
      <c r="A157" s="67"/>
      <c r="B157" s="67"/>
      <c r="C157" s="67"/>
      <c r="D157" s="67"/>
      <c r="E157" s="67"/>
      <c r="F157" s="67"/>
      <c r="G157" s="67"/>
      <c r="H157" s="67"/>
      <c r="I157" s="67"/>
      <c r="J157" s="67"/>
      <c r="K157" s="67"/>
      <c r="L157" s="67"/>
      <c r="M157" s="67"/>
      <c r="N157" s="67"/>
      <c r="O157" s="67"/>
      <c r="P157" s="67"/>
      <c r="Q157" s="67"/>
      <c r="R157" s="67"/>
      <c r="S157" s="67"/>
      <c r="T157" s="67"/>
      <c r="U157" s="67"/>
      <c r="V157" s="67"/>
      <c r="W157" s="67"/>
      <c r="X157" s="67"/>
      <c r="Y157" s="67"/>
      <c r="Z157" s="67"/>
      <c r="AA157" s="67"/>
      <c r="AB157" s="39"/>
      <c r="AC157" s="39"/>
    </row>
    <row r="158" spans="1:29">
      <c r="A158" s="67"/>
      <c r="B158" s="67"/>
      <c r="C158" s="67"/>
      <c r="D158" s="67"/>
      <c r="E158" s="67"/>
      <c r="F158" s="67"/>
      <c r="G158" s="67"/>
      <c r="H158" s="67"/>
      <c r="I158" s="67"/>
      <c r="J158" s="67"/>
      <c r="K158" s="67"/>
      <c r="L158" s="67"/>
      <c r="M158" s="67"/>
      <c r="N158" s="67"/>
      <c r="O158" s="67"/>
      <c r="P158" s="67"/>
      <c r="Q158" s="67"/>
      <c r="R158" s="67"/>
      <c r="S158" s="67"/>
      <c r="T158" s="67"/>
      <c r="U158" s="67"/>
      <c r="V158" s="67"/>
      <c r="W158" s="67"/>
      <c r="X158" s="67"/>
      <c r="Y158" s="67"/>
      <c r="Z158" s="67"/>
      <c r="AA158" s="67"/>
      <c r="AB158" s="39"/>
      <c r="AC158" s="39"/>
    </row>
    <row r="159" spans="1:29">
      <c r="A159" s="67"/>
      <c r="B159" s="67"/>
      <c r="C159" s="67"/>
      <c r="D159" s="67"/>
      <c r="E159" s="67"/>
      <c r="F159" s="67"/>
      <c r="G159" s="67"/>
      <c r="H159" s="67"/>
      <c r="I159" s="67"/>
      <c r="J159" s="67"/>
      <c r="K159" s="67"/>
      <c r="L159" s="67"/>
      <c r="M159" s="67"/>
      <c r="N159" s="67"/>
      <c r="O159" s="67"/>
      <c r="P159" s="67"/>
      <c r="Q159" s="67"/>
      <c r="R159" s="67"/>
      <c r="S159" s="67"/>
      <c r="T159" s="67"/>
      <c r="U159" s="67"/>
      <c r="V159" s="67"/>
      <c r="W159" s="67"/>
      <c r="X159" s="67"/>
      <c r="Y159" s="67"/>
      <c r="Z159" s="67"/>
      <c r="AA159" s="67"/>
      <c r="AB159" s="39"/>
      <c r="AC159" s="39"/>
    </row>
    <row r="160" spans="1:29">
      <c r="A160" s="67"/>
      <c r="B160" s="67"/>
      <c r="C160" s="67"/>
      <c r="D160" s="67"/>
      <c r="E160" s="67"/>
      <c r="F160" s="67"/>
      <c r="G160" s="67"/>
      <c r="H160" s="67"/>
      <c r="I160" s="67"/>
      <c r="J160" s="67"/>
      <c r="K160" s="67"/>
      <c r="L160" s="67"/>
      <c r="M160" s="67"/>
      <c r="N160" s="67"/>
      <c r="O160" s="67"/>
      <c r="P160" s="67"/>
      <c r="Q160" s="67"/>
      <c r="R160" s="67"/>
      <c r="S160" s="67"/>
      <c r="T160" s="67"/>
      <c r="U160" s="67"/>
      <c r="V160" s="67"/>
      <c r="W160" s="67"/>
      <c r="X160" s="67"/>
      <c r="Y160" s="67"/>
      <c r="Z160" s="67"/>
      <c r="AA160" s="67"/>
      <c r="AB160" s="39"/>
      <c r="AC160" s="39"/>
    </row>
    <row r="161" spans="1:29">
      <c r="A161" s="67"/>
      <c r="B161" s="67"/>
      <c r="C161" s="67"/>
      <c r="D161" s="67"/>
      <c r="E161" s="67"/>
      <c r="F161" s="67"/>
      <c r="G161" s="67"/>
      <c r="H161" s="67"/>
      <c r="I161" s="67"/>
      <c r="J161" s="67"/>
      <c r="K161" s="67"/>
      <c r="L161" s="67"/>
      <c r="M161" s="67"/>
      <c r="N161" s="67"/>
      <c r="O161" s="67"/>
      <c r="P161" s="67"/>
      <c r="Q161" s="67"/>
      <c r="R161" s="67"/>
      <c r="S161" s="67"/>
      <c r="T161" s="67"/>
      <c r="U161" s="67"/>
      <c r="V161" s="67"/>
      <c r="W161" s="67"/>
      <c r="X161" s="67"/>
      <c r="Y161" s="67"/>
      <c r="Z161" s="67"/>
      <c r="AA161" s="67"/>
      <c r="AB161" s="39"/>
      <c r="AC161" s="39"/>
    </row>
    <row r="162" spans="1:29">
      <c r="A162" s="67"/>
      <c r="B162" s="67"/>
      <c r="C162" s="67"/>
      <c r="D162" s="67"/>
      <c r="E162" s="67"/>
      <c r="F162" s="67"/>
      <c r="G162" s="67"/>
      <c r="H162" s="67"/>
      <c r="I162" s="67"/>
      <c r="J162" s="67"/>
      <c r="K162" s="67"/>
      <c r="L162" s="67"/>
      <c r="M162" s="67"/>
      <c r="N162" s="67"/>
      <c r="O162" s="67"/>
      <c r="P162" s="67"/>
      <c r="Q162" s="67"/>
      <c r="R162" s="67"/>
      <c r="S162" s="67"/>
      <c r="T162" s="67"/>
      <c r="U162" s="67"/>
      <c r="V162" s="67"/>
      <c r="W162" s="67"/>
      <c r="X162" s="67"/>
      <c r="Y162" s="67"/>
      <c r="Z162" s="67"/>
      <c r="AA162" s="67"/>
      <c r="AB162" s="39"/>
      <c r="AC162" s="39"/>
    </row>
    <row r="163" spans="1:29">
      <c r="A163" s="67"/>
      <c r="B163" s="67"/>
      <c r="C163" s="67"/>
      <c r="D163" s="67"/>
      <c r="E163" s="67"/>
      <c r="F163" s="67"/>
      <c r="G163" s="67"/>
      <c r="H163" s="67"/>
      <c r="I163" s="67"/>
      <c r="J163" s="67"/>
      <c r="K163" s="67"/>
      <c r="L163" s="67"/>
      <c r="M163" s="67"/>
      <c r="N163" s="67"/>
      <c r="O163" s="67"/>
      <c r="P163" s="67"/>
      <c r="Q163" s="67"/>
      <c r="R163" s="67"/>
      <c r="S163" s="67"/>
      <c r="T163" s="67"/>
      <c r="U163" s="67"/>
      <c r="V163" s="67"/>
      <c r="W163" s="67"/>
      <c r="X163" s="67"/>
      <c r="Y163" s="67"/>
      <c r="Z163" s="67"/>
      <c r="AA163" s="67"/>
      <c r="AB163" s="39"/>
      <c r="AC163" s="39"/>
    </row>
    <row r="164" spans="1:29">
      <c r="A164" s="67"/>
      <c r="B164" s="67"/>
      <c r="C164" s="67"/>
      <c r="D164" s="67"/>
      <c r="E164" s="67"/>
      <c r="F164" s="67"/>
      <c r="G164" s="67"/>
      <c r="H164" s="67"/>
      <c r="I164" s="67"/>
      <c r="J164" s="67"/>
      <c r="K164" s="67"/>
      <c r="L164" s="67"/>
      <c r="M164" s="67"/>
      <c r="N164" s="67"/>
      <c r="O164" s="67"/>
      <c r="P164" s="67"/>
      <c r="Q164" s="67"/>
      <c r="R164" s="67"/>
      <c r="S164" s="67"/>
      <c r="T164" s="67"/>
      <c r="U164" s="67"/>
      <c r="V164" s="67"/>
      <c r="W164" s="67"/>
      <c r="X164" s="67"/>
      <c r="Y164" s="67"/>
      <c r="Z164" s="67"/>
      <c r="AA164" s="67"/>
      <c r="AB164" s="39"/>
      <c r="AC164" s="39"/>
    </row>
    <row r="165" spans="1:29">
      <c r="A165" s="67"/>
      <c r="B165" s="67"/>
      <c r="C165" s="67"/>
      <c r="D165" s="67"/>
      <c r="E165" s="67"/>
      <c r="F165" s="67"/>
      <c r="G165" s="67"/>
      <c r="H165" s="67"/>
      <c r="I165" s="67"/>
      <c r="J165" s="67"/>
      <c r="K165" s="67"/>
      <c r="L165" s="67"/>
      <c r="M165" s="67"/>
      <c r="N165" s="67"/>
      <c r="O165" s="67"/>
      <c r="P165" s="67"/>
      <c r="Q165" s="67"/>
      <c r="R165" s="67"/>
      <c r="S165" s="67"/>
      <c r="T165" s="67"/>
      <c r="U165" s="67"/>
      <c r="V165" s="67"/>
      <c r="W165" s="67"/>
      <c r="X165" s="67"/>
      <c r="Y165" s="67"/>
      <c r="Z165" s="67"/>
      <c r="AA165" s="67"/>
      <c r="AB165" s="39"/>
      <c r="AC165" s="39"/>
    </row>
    <row r="166" spans="1:29">
      <c r="A166" s="67"/>
      <c r="B166" s="67"/>
      <c r="C166" s="67"/>
      <c r="D166" s="67"/>
      <c r="E166" s="67"/>
      <c r="F166" s="67"/>
      <c r="G166" s="67"/>
      <c r="H166" s="67"/>
      <c r="I166" s="67"/>
      <c r="J166" s="67"/>
      <c r="K166" s="67"/>
      <c r="L166" s="67"/>
      <c r="M166" s="67"/>
      <c r="N166" s="67"/>
      <c r="O166" s="67"/>
      <c r="P166" s="67"/>
      <c r="Q166" s="67"/>
      <c r="R166" s="67"/>
      <c r="S166" s="67"/>
      <c r="T166" s="67"/>
      <c r="U166" s="67"/>
      <c r="V166" s="67"/>
      <c r="W166" s="67"/>
      <c r="X166" s="67"/>
      <c r="Y166" s="67"/>
      <c r="Z166" s="67"/>
      <c r="AA166" s="67"/>
      <c r="AB166" s="39"/>
      <c r="AC166" s="39"/>
    </row>
    <row r="167" spans="1:29">
      <c r="A167" s="67"/>
      <c r="B167" s="67"/>
      <c r="C167" s="67"/>
      <c r="D167" s="67"/>
      <c r="E167" s="67"/>
      <c r="F167" s="67"/>
      <c r="G167" s="67"/>
      <c r="H167" s="67"/>
      <c r="I167" s="67"/>
      <c r="J167" s="67"/>
      <c r="K167" s="67"/>
      <c r="L167" s="67"/>
      <c r="M167" s="67"/>
      <c r="N167" s="67"/>
      <c r="O167" s="67"/>
      <c r="P167" s="67"/>
      <c r="Q167" s="67"/>
      <c r="R167" s="67"/>
      <c r="S167" s="67"/>
      <c r="T167" s="67"/>
      <c r="U167" s="67"/>
      <c r="V167" s="67"/>
      <c r="W167" s="67"/>
      <c r="X167" s="67"/>
      <c r="Y167" s="67"/>
      <c r="Z167" s="67"/>
      <c r="AA167" s="67"/>
      <c r="AB167" s="39"/>
      <c r="AC167" s="39"/>
    </row>
    <row r="168" spans="1:29">
      <c r="A168" s="67"/>
      <c r="B168" s="67"/>
      <c r="C168" s="67"/>
      <c r="D168" s="67"/>
      <c r="E168" s="67"/>
      <c r="F168" s="67"/>
      <c r="G168" s="67"/>
      <c r="H168" s="67"/>
      <c r="I168" s="67"/>
      <c r="J168" s="67"/>
      <c r="K168" s="67"/>
      <c r="L168" s="67"/>
      <c r="M168" s="67"/>
      <c r="N168" s="67"/>
      <c r="O168" s="67"/>
      <c r="P168" s="67"/>
      <c r="Q168" s="67"/>
      <c r="R168" s="67"/>
      <c r="S168" s="67"/>
      <c r="T168" s="67"/>
      <c r="U168" s="67"/>
      <c r="V168" s="67"/>
      <c r="W168" s="67"/>
      <c r="X168" s="67"/>
      <c r="Y168" s="67"/>
      <c r="Z168" s="67"/>
      <c r="AA168" s="67"/>
      <c r="AB168" s="39"/>
      <c r="AC168" s="39"/>
    </row>
    <row r="169" spans="1:29">
      <c r="A169" s="67"/>
      <c r="B169" s="67"/>
      <c r="C169" s="67"/>
      <c r="D169" s="67"/>
      <c r="E169" s="67"/>
      <c r="F169" s="67"/>
      <c r="G169" s="67"/>
      <c r="H169" s="67"/>
      <c r="I169" s="67"/>
      <c r="J169" s="67"/>
      <c r="K169" s="67"/>
      <c r="L169" s="67"/>
      <c r="M169" s="67"/>
      <c r="N169" s="67"/>
      <c r="O169" s="67"/>
      <c r="P169" s="67"/>
      <c r="Q169" s="67"/>
      <c r="R169" s="67"/>
      <c r="S169" s="67"/>
      <c r="T169" s="67"/>
      <c r="U169" s="67"/>
      <c r="V169" s="67"/>
      <c r="W169" s="67"/>
      <c r="X169" s="67"/>
      <c r="Y169" s="67"/>
      <c r="Z169" s="67"/>
      <c r="AA169" s="67"/>
      <c r="AB169" s="39"/>
      <c r="AC169" s="39"/>
    </row>
    <row r="170" spans="1:29">
      <c r="A170" s="67"/>
      <c r="B170" s="67"/>
      <c r="C170" s="67"/>
      <c r="D170" s="67"/>
      <c r="E170" s="67"/>
      <c r="F170" s="67"/>
      <c r="G170" s="67"/>
      <c r="H170" s="67"/>
      <c r="I170" s="67"/>
      <c r="J170" s="67"/>
      <c r="K170" s="67"/>
      <c r="L170" s="67"/>
      <c r="M170" s="67"/>
      <c r="N170" s="67"/>
      <c r="O170" s="67"/>
      <c r="P170" s="67"/>
      <c r="Q170" s="67"/>
      <c r="R170" s="67"/>
      <c r="S170" s="67"/>
      <c r="T170" s="67"/>
      <c r="U170" s="67"/>
      <c r="V170" s="67"/>
      <c r="W170" s="67"/>
      <c r="X170" s="67"/>
      <c r="Y170" s="67"/>
      <c r="Z170" s="67"/>
      <c r="AA170" s="67"/>
      <c r="AB170" s="39"/>
      <c r="AC170" s="39"/>
    </row>
    <row r="171" spans="1:29">
      <c r="A171" s="67"/>
      <c r="B171" s="67"/>
      <c r="C171" s="67"/>
      <c r="D171" s="67"/>
      <c r="E171" s="67"/>
      <c r="F171" s="67"/>
      <c r="G171" s="67"/>
      <c r="H171" s="67"/>
      <c r="I171" s="67"/>
      <c r="J171" s="67"/>
      <c r="K171" s="67"/>
      <c r="L171" s="67"/>
      <c r="M171" s="67"/>
      <c r="N171" s="67"/>
      <c r="O171" s="67"/>
      <c r="P171" s="67"/>
      <c r="Q171" s="67"/>
      <c r="R171" s="67"/>
      <c r="S171" s="67"/>
      <c r="T171" s="67"/>
      <c r="U171" s="67"/>
      <c r="V171" s="67"/>
      <c r="W171" s="67"/>
      <c r="X171" s="67"/>
      <c r="Y171" s="67"/>
      <c r="Z171" s="67"/>
      <c r="AA171" s="67"/>
      <c r="AB171" s="39"/>
      <c r="AC171" s="39"/>
    </row>
    <row r="172" spans="1:29">
      <c r="A172" s="67"/>
      <c r="B172" s="67"/>
      <c r="C172" s="67"/>
      <c r="D172" s="67"/>
      <c r="E172" s="67"/>
      <c r="F172" s="67"/>
      <c r="G172" s="67"/>
      <c r="H172" s="67"/>
      <c r="I172" s="67"/>
      <c r="J172" s="67"/>
      <c r="K172" s="67"/>
      <c r="L172" s="67"/>
      <c r="M172" s="67"/>
      <c r="N172" s="67"/>
      <c r="O172" s="67"/>
      <c r="P172" s="67"/>
      <c r="Q172" s="67"/>
      <c r="R172" s="67"/>
      <c r="S172" s="67"/>
      <c r="T172" s="67"/>
      <c r="U172" s="67"/>
      <c r="V172" s="67"/>
      <c r="W172" s="67"/>
      <c r="X172" s="67"/>
      <c r="Y172" s="67"/>
      <c r="Z172" s="67"/>
      <c r="AA172" s="67"/>
      <c r="AB172" s="39"/>
      <c r="AC172" s="39"/>
    </row>
    <row r="173" spans="1:29">
      <c r="A173" s="67"/>
      <c r="B173" s="67"/>
      <c r="C173" s="67"/>
      <c r="D173" s="67"/>
      <c r="E173" s="67"/>
      <c r="F173" s="67"/>
      <c r="G173" s="67"/>
      <c r="H173" s="67"/>
      <c r="I173" s="67"/>
      <c r="J173" s="67"/>
      <c r="K173" s="67"/>
      <c r="L173" s="67"/>
      <c r="M173" s="67"/>
      <c r="N173" s="67"/>
      <c r="O173" s="67"/>
      <c r="P173" s="67"/>
      <c r="Q173" s="67"/>
      <c r="R173" s="67"/>
      <c r="S173" s="67"/>
      <c r="T173" s="67"/>
      <c r="U173" s="67"/>
      <c r="V173" s="67"/>
      <c r="W173" s="67"/>
      <c r="X173" s="67"/>
      <c r="Y173" s="67"/>
      <c r="Z173" s="67"/>
      <c r="AA173" s="67"/>
      <c r="AB173" s="39"/>
      <c r="AC173" s="39"/>
    </row>
    <row r="174" spans="1:29">
      <c r="A174" s="67"/>
      <c r="B174" s="67"/>
      <c r="C174" s="67"/>
      <c r="D174" s="67"/>
      <c r="E174" s="67"/>
      <c r="F174" s="67"/>
      <c r="G174" s="67"/>
      <c r="H174" s="67"/>
      <c r="I174" s="67"/>
      <c r="J174" s="67"/>
      <c r="K174" s="67"/>
      <c r="L174" s="67"/>
      <c r="M174" s="67"/>
      <c r="N174" s="67"/>
      <c r="O174" s="67"/>
      <c r="P174" s="67"/>
      <c r="Q174" s="67"/>
      <c r="R174" s="67"/>
      <c r="S174" s="67"/>
      <c r="T174" s="67"/>
      <c r="U174" s="67"/>
      <c r="V174" s="67"/>
      <c r="W174" s="67"/>
      <c r="X174" s="67"/>
      <c r="Y174" s="67"/>
      <c r="Z174" s="67"/>
      <c r="AA174" s="67"/>
      <c r="AB174" s="39"/>
      <c r="AC174" s="39"/>
    </row>
    <row r="175" spans="1:29">
      <c r="A175" s="67"/>
      <c r="B175" s="67"/>
      <c r="C175" s="67"/>
      <c r="D175" s="67"/>
      <c r="E175" s="67"/>
      <c r="F175" s="67"/>
      <c r="G175" s="67"/>
      <c r="H175" s="67"/>
      <c r="I175" s="67"/>
      <c r="J175" s="67"/>
      <c r="K175" s="67"/>
      <c r="L175" s="67"/>
      <c r="M175" s="67"/>
      <c r="N175" s="67"/>
      <c r="O175" s="67"/>
      <c r="P175" s="67"/>
      <c r="Q175" s="67"/>
      <c r="R175" s="67"/>
      <c r="S175" s="67"/>
      <c r="T175" s="67"/>
      <c r="U175" s="67"/>
      <c r="V175" s="67"/>
      <c r="W175" s="67"/>
      <c r="X175" s="67"/>
      <c r="Y175" s="67"/>
      <c r="Z175" s="67"/>
      <c r="AA175" s="67"/>
      <c r="AB175" s="39"/>
      <c r="AC175" s="39"/>
    </row>
    <row r="176" spans="1:29">
      <c r="A176" s="67"/>
      <c r="B176" s="67"/>
      <c r="C176" s="67"/>
      <c r="D176" s="67"/>
      <c r="E176" s="67"/>
      <c r="F176" s="67"/>
      <c r="G176" s="67"/>
      <c r="H176" s="67"/>
      <c r="I176" s="67"/>
      <c r="J176" s="67"/>
      <c r="K176" s="67"/>
      <c r="L176" s="67"/>
      <c r="M176" s="67"/>
      <c r="N176" s="67"/>
      <c r="O176" s="67"/>
      <c r="P176" s="67"/>
      <c r="Q176" s="67"/>
      <c r="R176" s="67"/>
      <c r="S176" s="67"/>
      <c r="T176" s="67"/>
      <c r="U176" s="67"/>
      <c r="V176" s="67"/>
      <c r="W176" s="67"/>
      <c r="X176" s="67"/>
      <c r="Y176" s="67"/>
      <c r="Z176" s="67"/>
      <c r="AA176" s="67"/>
      <c r="AB176" s="39"/>
      <c r="AC176" s="39"/>
    </row>
    <row r="177" spans="1:29">
      <c r="A177" s="67"/>
      <c r="B177" s="67"/>
      <c r="C177" s="67"/>
      <c r="D177" s="67"/>
      <c r="E177" s="67"/>
      <c r="F177" s="67"/>
      <c r="G177" s="67"/>
      <c r="H177" s="67"/>
      <c r="I177" s="67"/>
      <c r="J177" s="67"/>
      <c r="K177" s="67"/>
      <c r="L177" s="67"/>
      <c r="M177" s="67"/>
      <c r="N177" s="67"/>
      <c r="O177" s="67"/>
      <c r="P177" s="67"/>
      <c r="Q177" s="67"/>
      <c r="R177" s="67"/>
      <c r="S177" s="67"/>
      <c r="T177" s="67"/>
      <c r="U177" s="67"/>
      <c r="V177" s="67"/>
      <c r="W177" s="67"/>
      <c r="X177" s="67"/>
      <c r="Y177" s="67"/>
      <c r="Z177" s="67"/>
      <c r="AA177" s="67"/>
      <c r="AB177" s="39"/>
      <c r="AC177" s="39"/>
    </row>
    <row r="178" spans="1:29">
      <c r="A178" s="67"/>
      <c r="B178" s="67"/>
      <c r="C178" s="67"/>
      <c r="D178" s="67"/>
      <c r="E178" s="67"/>
      <c r="F178" s="67"/>
      <c r="G178" s="67"/>
      <c r="H178" s="67"/>
      <c r="I178" s="67"/>
      <c r="J178" s="67"/>
      <c r="K178" s="67"/>
      <c r="L178" s="67"/>
      <c r="M178" s="67"/>
      <c r="N178" s="67"/>
      <c r="O178" s="67"/>
      <c r="P178" s="67"/>
      <c r="Q178" s="67"/>
      <c r="R178" s="67"/>
      <c r="S178" s="67"/>
      <c r="T178" s="67"/>
      <c r="U178" s="67"/>
      <c r="V178" s="67"/>
      <c r="W178" s="67"/>
      <c r="X178" s="67"/>
      <c r="Y178" s="67"/>
      <c r="Z178" s="67"/>
      <c r="AA178" s="67"/>
      <c r="AB178" s="39"/>
      <c r="AC178" s="39"/>
    </row>
    <row r="179" spans="1:29">
      <c r="A179" s="67"/>
      <c r="B179" s="67"/>
      <c r="C179" s="67"/>
      <c r="D179" s="67"/>
      <c r="E179" s="67"/>
      <c r="F179" s="67"/>
      <c r="G179" s="67"/>
      <c r="H179" s="67"/>
      <c r="I179" s="67"/>
      <c r="J179" s="67"/>
      <c r="K179" s="67"/>
      <c r="L179" s="67"/>
      <c r="M179" s="67"/>
      <c r="N179" s="67"/>
      <c r="O179" s="67"/>
      <c r="P179" s="67"/>
      <c r="Q179" s="67"/>
      <c r="R179" s="67"/>
      <c r="S179" s="67"/>
      <c r="T179" s="67"/>
      <c r="U179" s="67"/>
      <c r="V179" s="67"/>
      <c r="W179" s="67"/>
      <c r="X179" s="67"/>
      <c r="Y179" s="67"/>
      <c r="Z179" s="67"/>
      <c r="AA179" s="67"/>
      <c r="AB179" s="39"/>
      <c r="AC179" s="39"/>
    </row>
    <row r="180" spans="1:29">
      <c r="A180" s="67"/>
      <c r="B180" s="67"/>
      <c r="C180" s="67"/>
      <c r="D180" s="67"/>
      <c r="E180" s="67"/>
      <c r="F180" s="67"/>
      <c r="G180" s="67"/>
      <c r="H180" s="67"/>
      <c r="I180" s="67"/>
      <c r="J180" s="67"/>
      <c r="K180" s="67"/>
      <c r="L180" s="67"/>
      <c r="M180" s="67"/>
      <c r="N180" s="67"/>
      <c r="O180" s="67"/>
      <c r="P180" s="67"/>
      <c r="Q180" s="67"/>
      <c r="R180" s="67"/>
      <c r="S180" s="67"/>
      <c r="T180" s="67"/>
      <c r="U180" s="67"/>
      <c r="V180" s="67"/>
      <c r="W180" s="67"/>
      <c r="X180" s="67"/>
      <c r="Y180" s="67"/>
      <c r="Z180" s="67"/>
      <c r="AA180" s="67"/>
      <c r="AB180" s="39"/>
      <c r="AC180" s="39"/>
    </row>
    <row r="181" spans="1:29">
      <c r="A181" s="67"/>
      <c r="B181" s="67"/>
      <c r="C181" s="67"/>
      <c r="D181" s="67"/>
      <c r="E181" s="67"/>
      <c r="F181" s="67"/>
      <c r="G181" s="67"/>
      <c r="H181" s="67"/>
      <c r="I181" s="67"/>
      <c r="J181" s="67"/>
      <c r="K181" s="67"/>
      <c r="L181" s="67"/>
      <c r="M181" s="67"/>
      <c r="N181" s="67"/>
      <c r="O181" s="67"/>
      <c r="P181" s="67"/>
      <c r="Q181" s="67"/>
      <c r="R181" s="67"/>
      <c r="S181" s="67"/>
      <c r="T181" s="67"/>
      <c r="U181" s="67"/>
      <c r="V181" s="67"/>
      <c r="W181" s="67"/>
      <c r="X181" s="67"/>
      <c r="Y181" s="67"/>
      <c r="Z181" s="67"/>
      <c r="AA181" s="67"/>
      <c r="AB181" s="39"/>
      <c r="AC181" s="39"/>
    </row>
    <row r="182" spans="1:29">
      <c r="A182" s="67"/>
      <c r="B182" s="67"/>
      <c r="C182" s="67"/>
      <c r="D182" s="67"/>
      <c r="E182" s="67"/>
      <c r="F182" s="67"/>
      <c r="G182" s="67"/>
      <c r="H182" s="67"/>
      <c r="I182" s="67"/>
      <c r="J182" s="67"/>
      <c r="K182" s="67"/>
      <c r="L182" s="67"/>
      <c r="M182" s="67"/>
      <c r="N182" s="67"/>
      <c r="O182" s="67"/>
      <c r="P182" s="67"/>
      <c r="Q182" s="67"/>
      <c r="R182" s="67"/>
      <c r="S182" s="67"/>
      <c r="T182" s="67"/>
      <c r="U182" s="67"/>
      <c r="V182" s="67"/>
      <c r="W182" s="67"/>
      <c r="X182" s="67"/>
      <c r="Y182" s="67"/>
      <c r="Z182" s="67"/>
      <c r="AA182" s="67"/>
      <c r="AB182" s="39"/>
      <c r="AC182" s="39"/>
    </row>
    <row r="183" spans="1:29">
      <c r="A183" s="67"/>
      <c r="B183" s="67"/>
      <c r="C183" s="67"/>
      <c r="D183" s="67"/>
      <c r="E183" s="67"/>
      <c r="F183" s="67"/>
      <c r="G183" s="67"/>
      <c r="H183" s="67"/>
      <c r="I183" s="67"/>
      <c r="J183" s="67"/>
      <c r="K183" s="67"/>
      <c r="L183" s="67"/>
      <c r="M183" s="67"/>
      <c r="N183" s="67"/>
      <c r="O183" s="67"/>
      <c r="P183" s="67"/>
      <c r="Q183" s="67"/>
      <c r="R183" s="67"/>
      <c r="S183" s="67"/>
      <c r="T183" s="67"/>
      <c r="U183" s="67"/>
      <c r="V183" s="67"/>
      <c r="W183" s="67"/>
      <c r="X183" s="67"/>
      <c r="Y183" s="67"/>
      <c r="Z183" s="67"/>
      <c r="AA183" s="67"/>
      <c r="AB183" s="39"/>
      <c r="AC183" s="39"/>
    </row>
    <row r="184" spans="1:29">
      <c r="A184" s="67"/>
      <c r="B184" s="67"/>
      <c r="C184" s="67"/>
      <c r="D184" s="67"/>
      <c r="E184" s="67"/>
      <c r="F184" s="67"/>
      <c r="G184" s="67"/>
      <c r="H184" s="67"/>
      <c r="I184" s="67"/>
      <c r="J184" s="67"/>
      <c r="K184" s="67"/>
      <c r="L184" s="67"/>
      <c r="M184" s="67"/>
      <c r="N184" s="67"/>
      <c r="O184" s="67"/>
      <c r="P184" s="67"/>
      <c r="Q184" s="67"/>
      <c r="R184" s="67"/>
      <c r="S184" s="67"/>
      <c r="T184" s="67"/>
      <c r="U184" s="67"/>
      <c r="V184" s="67"/>
      <c r="W184" s="67"/>
      <c r="X184" s="67"/>
      <c r="Y184" s="67"/>
      <c r="Z184" s="67"/>
      <c r="AA184" s="67"/>
      <c r="AB184" s="39"/>
      <c r="AC184" s="39"/>
    </row>
    <row r="185" spans="1:29">
      <c r="A185" s="67"/>
      <c r="B185" s="67"/>
      <c r="C185" s="67"/>
      <c r="D185" s="67"/>
      <c r="E185" s="67"/>
      <c r="F185" s="67"/>
      <c r="G185" s="67"/>
      <c r="H185" s="67"/>
      <c r="I185" s="67"/>
      <c r="J185" s="67"/>
      <c r="K185" s="67"/>
      <c r="L185" s="67"/>
      <c r="M185" s="67"/>
      <c r="N185" s="67"/>
      <c r="O185" s="67"/>
      <c r="P185" s="67"/>
      <c r="Q185" s="67"/>
      <c r="R185" s="67"/>
      <c r="S185" s="67"/>
      <c r="T185" s="67"/>
      <c r="U185" s="67"/>
      <c r="V185" s="67"/>
      <c r="W185" s="67"/>
      <c r="X185" s="67"/>
      <c r="Y185" s="67"/>
      <c r="Z185" s="67"/>
      <c r="AA185" s="67"/>
      <c r="AB185" s="39"/>
      <c r="AC185" s="39"/>
    </row>
    <row r="186" spans="1:29">
      <c r="A186" s="67"/>
      <c r="B186" s="67"/>
      <c r="C186" s="67"/>
      <c r="D186" s="67"/>
      <c r="E186" s="67"/>
      <c r="F186" s="67"/>
      <c r="G186" s="67"/>
      <c r="H186" s="67"/>
      <c r="I186" s="67"/>
      <c r="J186" s="67"/>
      <c r="K186" s="67"/>
      <c r="L186" s="67"/>
      <c r="M186" s="67"/>
      <c r="N186" s="67"/>
      <c r="O186" s="67"/>
      <c r="P186" s="67"/>
      <c r="Q186" s="67"/>
      <c r="R186" s="67"/>
      <c r="S186" s="67"/>
      <c r="T186" s="67"/>
      <c r="U186" s="67"/>
      <c r="V186" s="67"/>
      <c r="W186" s="67"/>
      <c r="X186" s="67"/>
      <c r="Y186" s="67"/>
      <c r="Z186" s="67"/>
      <c r="AA186" s="67"/>
      <c r="AB186" s="39"/>
      <c r="AC186" s="39"/>
    </row>
    <row r="187" spans="1:29">
      <c r="A187" s="67"/>
      <c r="B187" s="67"/>
      <c r="C187" s="67"/>
      <c r="D187" s="67"/>
      <c r="E187" s="67"/>
      <c r="F187" s="67"/>
      <c r="G187" s="67"/>
      <c r="H187" s="67"/>
      <c r="I187" s="67"/>
      <c r="J187" s="67"/>
      <c r="K187" s="67"/>
      <c r="L187" s="67"/>
      <c r="M187" s="67"/>
      <c r="N187" s="67"/>
      <c r="O187" s="67"/>
      <c r="P187" s="67"/>
      <c r="Q187" s="67"/>
      <c r="R187" s="67"/>
      <c r="S187" s="67"/>
      <c r="T187" s="67"/>
      <c r="U187" s="67"/>
      <c r="V187" s="67"/>
      <c r="W187" s="67"/>
      <c r="X187" s="67"/>
      <c r="Y187" s="67"/>
      <c r="Z187" s="67"/>
      <c r="AA187" s="67"/>
      <c r="AB187" s="39"/>
      <c r="AC187" s="39"/>
    </row>
    <row r="188" spans="1:29">
      <c r="A188" s="67"/>
      <c r="B188" s="67"/>
      <c r="C188" s="67"/>
      <c r="D188" s="67"/>
      <c r="E188" s="67"/>
      <c r="F188" s="67"/>
      <c r="G188" s="67"/>
      <c r="H188" s="67"/>
      <c r="I188" s="67"/>
      <c r="J188" s="67"/>
      <c r="K188" s="67"/>
      <c r="L188" s="67"/>
      <c r="M188" s="67"/>
      <c r="N188" s="67"/>
      <c r="O188" s="67"/>
      <c r="P188" s="67"/>
      <c r="Q188" s="67"/>
      <c r="R188" s="67"/>
      <c r="S188" s="67"/>
      <c r="T188" s="67"/>
      <c r="U188" s="67"/>
      <c r="V188" s="67"/>
      <c r="W188" s="67"/>
      <c r="X188" s="67"/>
      <c r="Y188" s="67"/>
      <c r="Z188" s="67"/>
      <c r="AA188" s="67"/>
      <c r="AB188" s="39"/>
      <c r="AC188" s="39"/>
    </row>
    <row r="189" spans="1:29">
      <c r="A189" s="67"/>
      <c r="B189" s="67"/>
      <c r="C189" s="67"/>
      <c r="D189" s="67"/>
      <c r="E189" s="67"/>
      <c r="F189" s="67"/>
      <c r="G189" s="67"/>
      <c r="H189" s="67"/>
      <c r="I189" s="67"/>
      <c r="J189" s="67"/>
      <c r="K189" s="67"/>
      <c r="L189" s="67"/>
      <c r="M189" s="67"/>
      <c r="N189" s="67"/>
      <c r="O189" s="67"/>
      <c r="P189" s="67"/>
      <c r="Q189" s="67"/>
      <c r="R189" s="67"/>
      <c r="S189" s="67"/>
      <c r="T189" s="67"/>
      <c r="U189" s="67"/>
      <c r="V189" s="67"/>
      <c r="W189" s="67"/>
      <c r="X189" s="67"/>
      <c r="Y189" s="67"/>
      <c r="Z189" s="67"/>
      <c r="AA189" s="67"/>
      <c r="AB189" s="39"/>
      <c r="AC189" s="39"/>
    </row>
    <row r="190" spans="1:29">
      <c r="A190" s="67"/>
      <c r="B190" s="67"/>
      <c r="C190" s="67"/>
      <c r="D190" s="67"/>
      <c r="E190" s="67"/>
      <c r="F190" s="67"/>
      <c r="G190" s="67"/>
      <c r="H190" s="67"/>
      <c r="I190" s="67"/>
      <c r="J190" s="67"/>
      <c r="K190" s="67"/>
      <c r="L190" s="67"/>
      <c r="M190" s="67"/>
      <c r="N190" s="67"/>
      <c r="O190" s="67"/>
      <c r="P190" s="67"/>
      <c r="Q190" s="67"/>
      <c r="R190" s="67"/>
      <c r="S190" s="67"/>
      <c r="T190" s="67"/>
      <c r="U190" s="67"/>
      <c r="V190" s="67"/>
      <c r="W190" s="67"/>
      <c r="X190" s="67"/>
      <c r="Y190" s="67"/>
      <c r="Z190" s="67"/>
      <c r="AA190" s="67"/>
      <c r="AB190" s="39"/>
      <c r="AC190" s="39"/>
    </row>
    <row r="191" spans="1:29">
      <c r="A191" s="67"/>
      <c r="B191" s="67"/>
      <c r="C191" s="67"/>
      <c r="D191" s="67"/>
      <c r="E191" s="67"/>
      <c r="F191" s="67"/>
      <c r="G191" s="67"/>
      <c r="H191" s="67"/>
      <c r="I191" s="67"/>
      <c r="J191" s="67"/>
      <c r="K191" s="67"/>
      <c r="L191" s="67"/>
      <c r="M191" s="67"/>
      <c r="N191" s="67"/>
      <c r="O191" s="67"/>
      <c r="P191" s="67"/>
      <c r="Q191" s="67"/>
      <c r="R191" s="67"/>
      <c r="S191" s="67"/>
      <c r="T191" s="67"/>
      <c r="U191" s="67"/>
      <c r="V191" s="67"/>
      <c r="W191" s="67"/>
      <c r="X191" s="67"/>
      <c r="Y191" s="67"/>
      <c r="Z191" s="67"/>
      <c r="AA191" s="67"/>
      <c r="AB191" s="39"/>
      <c r="AC191" s="39"/>
    </row>
    <row r="192" spans="1:29">
      <c r="A192" s="67"/>
      <c r="B192" s="67"/>
      <c r="C192" s="67"/>
      <c r="D192" s="67"/>
      <c r="E192" s="67"/>
      <c r="F192" s="67"/>
      <c r="G192" s="67"/>
      <c r="H192" s="67"/>
      <c r="I192" s="67"/>
      <c r="J192" s="67"/>
      <c r="K192" s="67"/>
      <c r="L192" s="67"/>
      <c r="M192" s="67"/>
      <c r="N192" s="67"/>
      <c r="O192" s="67"/>
      <c r="P192" s="67"/>
      <c r="Q192" s="67"/>
      <c r="R192" s="67"/>
      <c r="S192" s="67"/>
      <c r="T192" s="67"/>
      <c r="U192" s="67"/>
      <c r="V192" s="67"/>
      <c r="W192" s="67"/>
      <c r="X192" s="67"/>
      <c r="Y192" s="67"/>
      <c r="Z192" s="67"/>
      <c r="AA192" s="67"/>
      <c r="AB192" s="39"/>
      <c r="AC192" s="39"/>
    </row>
    <row r="193" spans="1:29">
      <c r="A193" s="67"/>
      <c r="B193" s="67"/>
      <c r="C193" s="67"/>
      <c r="D193" s="67"/>
      <c r="E193" s="67"/>
      <c r="F193" s="67"/>
      <c r="G193" s="67"/>
      <c r="H193" s="67"/>
      <c r="I193" s="67"/>
      <c r="J193" s="67"/>
      <c r="K193" s="67"/>
      <c r="L193" s="67"/>
      <c r="M193" s="67"/>
      <c r="N193" s="67"/>
      <c r="O193" s="67"/>
      <c r="P193" s="67"/>
      <c r="Q193" s="67"/>
      <c r="R193" s="67"/>
      <c r="S193" s="67"/>
      <c r="T193" s="67"/>
      <c r="U193" s="67"/>
      <c r="V193" s="67"/>
      <c r="W193" s="67"/>
      <c r="X193" s="67"/>
      <c r="Y193" s="67"/>
      <c r="Z193" s="67"/>
      <c r="AA193" s="67"/>
      <c r="AB193" s="39"/>
      <c r="AC193" s="39"/>
    </row>
    <row r="194" spans="1:29">
      <c r="A194" s="67"/>
      <c r="B194" s="67"/>
      <c r="C194" s="67"/>
      <c r="D194" s="67"/>
      <c r="E194" s="67"/>
      <c r="F194" s="67"/>
      <c r="G194" s="67"/>
      <c r="H194" s="67"/>
      <c r="I194" s="67"/>
      <c r="J194" s="67"/>
      <c r="K194" s="67"/>
      <c r="L194" s="67"/>
      <c r="M194" s="67"/>
      <c r="N194" s="67"/>
      <c r="O194" s="67"/>
      <c r="P194" s="67"/>
      <c r="Q194" s="67"/>
      <c r="R194" s="67"/>
      <c r="S194" s="67"/>
      <c r="T194" s="67"/>
      <c r="U194" s="67"/>
      <c r="V194" s="67"/>
      <c r="W194" s="67"/>
      <c r="X194" s="67"/>
      <c r="Y194" s="67"/>
      <c r="Z194" s="67"/>
      <c r="AA194" s="67"/>
      <c r="AB194" s="39"/>
      <c r="AC194" s="39"/>
    </row>
    <row r="195" spans="1:29">
      <c r="A195" s="67"/>
      <c r="B195" s="67"/>
      <c r="C195" s="67"/>
      <c r="D195" s="67"/>
      <c r="E195" s="67"/>
      <c r="F195" s="67"/>
      <c r="G195" s="67"/>
      <c r="H195" s="67"/>
      <c r="I195" s="67"/>
      <c r="J195" s="67"/>
      <c r="K195" s="67"/>
      <c r="L195" s="67"/>
      <c r="M195" s="67"/>
      <c r="N195" s="67"/>
      <c r="O195" s="67"/>
      <c r="P195" s="67"/>
      <c r="Q195" s="67"/>
      <c r="R195" s="67"/>
      <c r="S195" s="67"/>
      <c r="T195" s="67"/>
      <c r="U195" s="67"/>
      <c r="V195" s="67"/>
      <c r="W195" s="67"/>
      <c r="X195" s="67"/>
      <c r="Y195" s="67"/>
      <c r="Z195" s="67"/>
      <c r="AA195" s="67"/>
      <c r="AB195" s="39"/>
      <c r="AC195" s="39"/>
    </row>
    <row r="196" spans="1:29">
      <c r="A196" s="67"/>
      <c r="B196" s="67"/>
      <c r="C196" s="67"/>
      <c r="D196" s="67"/>
      <c r="E196" s="67"/>
      <c r="F196" s="67"/>
      <c r="G196" s="67"/>
      <c r="H196" s="67"/>
      <c r="I196" s="67"/>
      <c r="J196" s="67"/>
      <c r="K196" s="67"/>
      <c r="L196" s="67"/>
      <c r="M196" s="67"/>
      <c r="N196" s="67"/>
      <c r="O196" s="67"/>
      <c r="P196" s="67"/>
      <c r="Q196" s="67"/>
      <c r="R196" s="67"/>
      <c r="S196" s="67"/>
      <c r="T196" s="67"/>
      <c r="U196" s="67"/>
      <c r="V196" s="67"/>
      <c r="W196" s="67"/>
      <c r="X196" s="67"/>
      <c r="Y196" s="67"/>
      <c r="Z196" s="67"/>
      <c r="AA196" s="67"/>
      <c r="AB196" s="39"/>
      <c r="AC196" s="39"/>
    </row>
    <row r="197" spans="1:29">
      <c r="A197" s="67"/>
      <c r="B197" s="67"/>
      <c r="C197" s="67"/>
      <c r="D197" s="67"/>
      <c r="E197" s="67"/>
      <c r="F197" s="67"/>
      <c r="G197" s="67"/>
      <c r="H197" s="67"/>
      <c r="I197" s="67"/>
      <c r="J197" s="67"/>
      <c r="K197" s="67"/>
      <c r="L197" s="67"/>
      <c r="M197" s="67"/>
      <c r="N197" s="67"/>
      <c r="O197" s="67"/>
      <c r="P197" s="67"/>
      <c r="Q197" s="67"/>
      <c r="R197" s="67"/>
      <c r="S197" s="67"/>
      <c r="T197" s="67"/>
      <c r="U197" s="67"/>
      <c r="V197" s="67"/>
      <c r="W197" s="67"/>
      <c r="X197" s="67"/>
      <c r="Y197" s="67"/>
      <c r="Z197" s="67"/>
      <c r="AA197" s="67"/>
      <c r="AB197" s="39"/>
      <c r="AC197" s="39"/>
    </row>
    <row r="198" spans="1:29">
      <c r="A198" s="67"/>
      <c r="B198" s="67"/>
      <c r="C198" s="67"/>
      <c r="D198" s="67"/>
      <c r="E198" s="67"/>
      <c r="F198" s="67"/>
      <c r="G198" s="67"/>
      <c r="H198" s="67"/>
      <c r="I198" s="67"/>
      <c r="J198" s="67"/>
      <c r="K198" s="67"/>
      <c r="L198" s="67"/>
      <c r="M198" s="67"/>
      <c r="N198" s="67"/>
      <c r="O198" s="67"/>
      <c r="P198" s="67"/>
      <c r="Q198" s="67"/>
      <c r="R198" s="67"/>
      <c r="S198" s="67"/>
      <c r="T198" s="67"/>
      <c r="U198" s="67"/>
      <c r="V198" s="67"/>
      <c r="W198" s="67"/>
      <c r="X198" s="67"/>
      <c r="Y198" s="67"/>
      <c r="Z198" s="67"/>
      <c r="AA198" s="67"/>
      <c r="AB198" s="39"/>
      <c r="AC198" s="39"/>
    </row>
    <row r="199" spans="1:29">
      <c r="A199" s="67"/>
      <c r="B199" s="67"/>
      <c r="C199" s="67"/>
      <c r="D199" s="67"/>
      <c r="E199" s="67"/>
      <c r="F199" s="67"/>
      <c r="G199" s="67"/>
      <c r="H199" s="67"/>
      <c r="I199" s="67"/>
      <c r="J199" s="67"/>
      <c r="K199" s="67"/>
      <c r="L199" s="67"/>
      <c r="M199" s="67"/>
      <c r="N199" s="67"/>
      <c r="O199" s="67"/>
      <c r="P199" s="67"/>
      <c r="Q199" s="67"/>
      <c r="R199" s="67"/>
      <c r="S199" s="67"/>
      <c r="T199" s="67"/>
      <c r="U199" s="67"/>
      <c r="V199" s="67"/>
      <c r="W199" s="67"/>
      <c r="X199" s="67"/>
      <c r="Y199" s="67"/>
      <c r="Z199" s="67"/>
      <c r="AA199" s="67"/>
      <c r="AB199" s="39"/>
      <c r="AC199" s="39"/>
    </row>
    <row r="200" spans="1:29">
      <c r="A200" s="67"/>
      <c r="B200" s="67"/>
      <c r="C200" s="67"/>
      <c r="D200" s="67"/>
      <c r="E200" s="67"/>
      <c r="F200" s="67"/>
      <c r="G200" s="67"/>
      <c r="H200" s="67"/>
      <c r="I200" s="67"/>
      <c r="J200" s="67"/>
      <c r="K200" s="67"/>
      <c r="L200" s="67"/>
      <c r="M200" s="67"/>
      <c r="N200" s="67"/>
      <c r="O200" s="67"/>
      <c r="P200" s="67"/>
      <c r="Q200" s="67"/>
      <c r="R200" s="67"/>
      <c r="S200" s="67"/>
      <c r="T200" s="67"/>
      <c r="U200" s="67"/>
      <c r="V200" s="67"/>
      <c r="W200" s="67"/>
      <c r="X200" s="67"/>
      <c r="Y200" s="67"/>
      <c r="Z200" s="67"/>
      <c r="AA200" s="67"/>
      <c r="AB200" s="39"/>
      <c r="AC200" s="39"/>
    </row>
    <row r="201" spans="1:29">
      <c r="A201" s="67"/>
      <c r="B201" s="67"/>
      <c r="C201" s="67"/>
      <c r="D201" s="67"/>
      <c r="E201" s="67"/>
      <c r="F201" s="67"/>
      <c r="G201" s="67"/>
      <c r="H201" s="67"/>
      <c r="I201" s="67"/>
      <c r="J201" s="67"/>
      <c r="K201" s="67"/>
      <c r="L201" s="67"/>
      <c r="M201" s="67"/>
      <c r="N201" s="67"/>
      <c r="O201" s="67"/>
      <c r="P201" s="67"/>
      <c r="Q201" s="67"/>
      <c r="R201" s="67"/>
      <c r="S201" s="67"/>
      <c r="T201" s="67"/>
      <c r="U201" s="67"/>
      <c r="V201" s="67"/>
      <c r="W201" s="67"/>
      <c r="X201" s="67"/>
      <c r="Y201" s="67"/>
      <c r="Z201" s="67"/>
      <c r="AA201" s="67"/>
      <c r="AB201" s="39"/>
      <c r="AC201" s="39"/>
    </row>
    <row r="202" spans="1:29">
      <c r="A202" s="67"/>
      <c r="B202" s="67"/>
      <c r="C202" s="67"/>
      <c r="D202" s="67"/>
      <c r="E202" s="67"/>
      <c r="F202" s="67"/>
      <c r="G202" s="67"/>
      <c r="H202" s="67"/>
      <c r="I202" s="67"/>
      <c r="J202" s="67"/>
      <c r="K202" s="67"/>
      <c r="L202" s="67"/>
      <c r="M202" s="67"/>
      <c r="N202" s="67"/>
      <c r="O202" s="67"/>
      <c r="P202" s="67"/>
      <c r="Q202" s="67"/>
      <c r="R202" s="67"/>
      <c r="S202" s="67"/>
      <c r="T202" s="67"/>
      <c r="U202" s="67"/>
      <c r="V202" s="67"/>
      <c r="W202" s="67"/>
      <c r="X202" s="67"/>
      <c r="Y202" s="67"/>
      <c r="Z202" s="67"/>
      <c r="AA202" s="67"/>
      <c r="AB202" s="39"/>
      <c r="AC202" s="39"/>
    </row>
    <row r="203" spans="1:29">
      <c r="A203" s="67"/>
      <c r="B203" s="67"/>
      <c r="C203" s="67"/>
      <c r="D203" s="67"/>
      <c r="E203" s="67"/>
      <c r="F203" s="67"/>
      <c r="G203" s="67"/>
      <c r="H203" s="67"/>
      <c r="I203" s="67"/>
      <c r="J203" s="67"/>
      <c r="K203" s="67"/>
      <c r="L203" s="67"/>
      <c r="M203" s="67"/>
      <c r="N203" s="67"/>
      <c r="O203" s="67"/>
      <c r="P203" s="67"/>
      <c r="Q203" s="67"/>
      <c r="R203" s="67"/>
      <c r="S203" s="67"/>
      <c r="T203" s="67"/>
      <c r="U203" s="67"/>
      <c r="V203" s="67"/>
      <c r="W203" s="67"/>
      <c r="X203" s="67"/>
      <c r="Y203" s="67"/>
      <c r="Z203" s="67"/>
      <c r="AA203" s="67"/>
      <c r="AB203" s="39"/>
      <c r="AC203" s="39"/>
    </row>
    <row r="204" spans="1:29">
      <c r="A204" s="67"/>
      <c r="B204" s="67"/>
      <c r="C204" s="67"/>
      <c r="D204" s="67"/>
      <c r="E204" s="67"/>
      <c r="F204" s="67"/>
      <c r="G204" s="67"/>
      <c r="H204" s="67"/>
      <c r="I204" s="67"/>
      <c r="J204" s="67"/>
      <c r="K204" s="67"/>
      <c r="L204" s="67"/>
      <c r="M204" s="67"/>
      <c r="N204" s="67"/>
      <c r="O204" s="67"/>
      <c r="P204" s="67"/>
      <c r="Q204" s="67"/>
      <c r="R204" s="67"/>
      <c r="S204" s="67"/>
      <c r="T204" s="67"/>
      <c r="U204" s="67"/>
      <c r="V204" s="67"/>
      <c r="W204" s="67"/>
      <c r="X204" s="67"/>
      <c r="Y204" s="67"/>
      <c r="Z204" s="67"/>
      <c r="AA204" s="67"/>
      <c r="AB204" s="39"/>
      <c r="AC204" s="39"/>
    </row>
    <row r="205" spans="1:29">
      <c r="A205" s="67"/>
      <c r="B205" s="67"/>
      <c r="C205" s="67"/>
      <c r="D205" s="67"/>
      <c r="E205" s="67"/>
      <c r="F205" s="67"/>
      <c r="G205" s="67"/>
      <c r="H205" s="67"/>
      <c r="I205" s="67"/>
      <c r="J205" s="67"/>
      <c r="K205" s="67"/>
      <c r="L205" s="67"/>
      <c r="M205" s="67"/>
      <c r="N205" s="67"/>
      <c r="O205" s="67"/>
      <c r="P205" s="67"/>
      <c r="Q205" s="67"/>
      <c r="R205" s="67"/>
      <c r="S205" s="67"/>
      <c r="T205" s="67"/>
      <c r="U205" s="67"/>
      <c r="V205" s="67"/>
      <c r="W205" s="67"/>
      <c r="X205" s="67"/>
      <c r="Y205" s="67"/>
      <c r="Z205" s="67"/>
      <c r="AA205" s="67"/>
      <c r="AB205" s="39"/>
      <c r="AC205" s="39"/>
    </row>
    <row r="206" spans="1:29">
      <c r="A206" s="67"/>
      <c r="B206" s="67"/>
      <c r="C206" s="67"/>
      <c r="D206" s="67"/>
      <c r="E206" s="67"/>
      <c r="F206" s="67"/>
      <c r="G206" s="67"/>
      <c r="H206" s="67"/>
      <c r="I206" s="67"/>
      <c r="J206" s="67"/>
      <c r="K206" s="67"/>
      <c r="L206" s="67"/>
      <c r="M206" s="67"/>
      <c r="N206" s="67"/>
      <c r="O206" s="67"/>
      <c r="P206" s="67"/>
      <c r="Q206" s="67"/>
      <c r="R206" s="67"/>
      <c r="S206" s="67"/>
      <c r="T206" s="67"/>
      <c r="U206" s="67"/>
      <c r="V206" s="67"/>
      <c r="W206" s="67"/>
      <c r="X206" s="67"/>
      <c r="Y206" s="67"/>
      <c r="Z206" s="67"/>
      <c r="AA206" s="67"/>
      <c r="AB206" s="39"/>
      <c r="AC206" s="39"/>
    </row>
    <row r="207" spans="1:29">
      <c r="A207" s="67"/>
      <c r="B207" s="67"/>
      <c r="C207" s="67"/>
      <c r="D207" s="67"/>
      <c r="E207" s="67"/>
      <c r="F207" s="67"/>
      <c r="G207" s="67"/>
      <c r="H207" s="67"/>
      <c r="I207" s="67"/>
      <c r="J207" s="67"/>
      <c r="K207" s="67"/>
      <c r="L207" s="67"/>
      <c r="M207" s="67"/>
      <c r="N207" s="67"/>
      <c r="O207" s="67"/>
      <c r="P207" s="67"/>
      <c r="Q207" s="67"/>
      <c r="R207" s="67"/>
      <c r="S207" s="67"/>
      <c r="T207" s="67"/>
      <c r="U207" s="67"/>
      <c r="V207" s="67"/>
      <c r="W207" s="67"/>
      <c r="X207" s="67"/>
      <c r="Y207" s="67"/>
      <c r="Z207" s="67"/>
      <c r="AA207" s="67"/>
      <c r="AB207" s="39"/>
      <c r="AC207" s="39"/>
    </row>
    <row r="208" spans="1:29">
      <c r="A208" s="67"/>
      <c r="B208" s="67"/>
      <c r="C208" s="67"/>
      <c r="D208" s="67"/>
      <c r="E208" s="67"/>
      <c r="F208" s="67"/>
      <c r="G208" s="67"/>
      <c r="H208" s="67"/>
      <c r="I208" s="67"/>
      <c r="J208" s="67"/>
      <c r="K208" s="67"/>
      <c r="L208" s="67"/>
      <c r="M208" s="67"/>
      <c r="N208" s="67"/>
      <c r="O208" s="67"/>
      <c r="P208" s="67"/>
      <c r="Q208" s="67"/>
      <c r="R208" s="67"/>
      <c r="S208" s="67"/>
      <c r="T208" s="67"/>
      <c r="U208" s="67"/>
      <c r="V208" s="67"/>
      <c r="W208" s="67"/>
      <c r="X208" s="67"/>
      <c r="Y208" s="67"/>
      <c r="Z208" s="67"/>
      <c r="AA208" s="67"/>
      <c r="AB208" s="39"/>
      <c r="AC208" s="39"/>
    </row>
    <row r="209" spans="1:29">
      <c r="A209" s="67"/>
      <c r="B209" s="67"/>
      <c r="C209" s="67"/>
      <c r="D209" s="67"/>
      <c r="E209" s="67"/>
      <c r="F209" s="67"/>
      <c r="G209" s="67"/>
      <c r="H209" s="67"/>
      <c r="I209" s="67"/>
      <c r="J209" s="67"/>
      <c r="K209" s="67"/>
      <c r="L209" s="67"/>
      <c r="M209" s="67"/>
      <c r="N209" s="67"/>
      <c r="O209" s="67"/>
      <c r="P209" s="67"/>
      <c r="Q209" s="67"/>
      <c r="R209" s="67"/>
      <c r="S209" s="67"/>
      <c r="T209" s="67"/>
      <c r="U209" s="67"/>
      <c r="V209" s="67"/>
      <c r="W209" s="67"/>
      <c r="X209" s="67"/>
      <c r="Y209" s="67"/>
      <c r="Z209" s="67"/>
      <c r="AA209" s="67"/>
      <c r="AB209" s="39"/>
      <c r="AC209" s="39"/>
    </row>
    <row r="210" spans="1:29">
      <c r="A210" s="67"/>
      <c r="B210" s="67"/>
      <c r="C210" s="67"/>
      <c r="D210" s="67"/>
      <c r="E210" s="67"/>
      <c r="F210" s="67"/>
      <c r="G210" s="67"/>
      <c r="H210" s="67"/>
      <c r="I210" s="67"/>
      <c r="J210" s="67"/>
      <c r="K210" s="67"/>
      <c r="L210" s="67"/>
      <c r="M210" s="67"/>
      <c r="N210" s="67"/>
      <c r="O210" s="67"/>
      <c r="P210" s="67"/>
      <c r="Q210" s="67"/>
      <c r="R210" s="67"/>
      <c r="S210" s="67"/>
      <c r="T210" s="67"/>
      <c r="U210" s="67"/>
      <c r="V210" s="67"/>
      <c r="W210" s="67"/>
      <c r="X210" s="67"/>
      <c r="Y210" s="67"/>
      <c r="Z210" s="67"/>
      <c r="AA210" s="67"/>
      <c r="AB210" s="39"/>
      <c r="AC210" s="39"/>
    </row>
    <row r="211" spans="1:29">
      <c r="A211" s="67"/>
      <c r="B211" s="67"/>
      <c r="C211" s="67"/>
      <c r="D211" s="67"/>
      <c r="E211" s="67"/>
      <c r="F211" s="67"/>
      <c r="G211" s="67"/>
      <c r="H211" s="67"/>
      <c r="I211" s="67"/>
      <c r="J211" s="67"/>
      <c r="K211" s="67"/>
      <c r="L211" s="67"/>
      <c r="M211" s="67"/>
      <c r="N211" s="67"/>
      <c r="O211" s="67"/>
      <c r="P211" s="67"/>
      <c r="Q211" s="67"/>
      <c r="R211" s="67"/>
      <c r="S211" s="67"/>
      <c r="T211" s="67"/>
      <c r="U211" s="67"/>
      <c r="V211" s="67"/>
      <c r="W211" s="67"/>
      <c r="X211" s="67"/>
      <c r="Y211" s="67"/>
      <c r="Z211" s="67"/>
      <c r="AA211" s="67"/>
      <c r="AB211" s="39"/>
      <c r="AC211" s="39"/>
    </row>
    <row r="212" spans="1:29">
      <c r="A212" s="67"/>
      <c r="B212" s="67"/>
      <c r="C212" s="67"/>
      <c r="D212" s="67"/>
      <c r="E212" s="67"/>
      <c r="F212" s="67"/>
      <c r="G212" s="67"/>
      <c r="H212" s="67"/>
      <c r="I212" s="67"/>
      <c r="J212" s="67"/>
      <c r="K212" s="67"/>
      <c r="L212" s="67"/>
      <c r="M212" s="67"/>
      <c r="N212" s="67"/>
      <c r="O212" s="67"/>
      <c r="P212" s="67"/>
      <c r="Q212" s="67"/>
      <c r="R212" s="67"/>
      <c r="S212" s="67"/>
      <c r="T212" s="67"/>
      <c r="U212" s="67"/>
      <c r="V212" s="67"/>
      <c r="W212" s="67"/>
      <c r="X212" s="67"/>
      <c r="Y212" s="67"/>
      <c r="Z212" s="67"/>
      <c r="AA212" s="67"/>
      <c r="AB212" s="39"/>
      <c r="AC212" s="39"/>
    </row>
    <row r="213" spans="1:29">
      <c r="A213" s="67"/>
      <c r="B213" s="67"/>
      <c r="C213" s="67"/>
      <c r="D213" s="67"/>
      <c r="E213" s="67"/>
      <c r="F213" s="67"/>
      <c r="G213" s="67"/>
      <c r="H213" s="67"/>
      <c r="I213" s="67"/>
      <c r="J213" s="67"/>
      <c r="K213" s="67"/>
      <c r="L213" s="67"/>
      <c r="M213" s="67"/>
      <c r="N213" s="67"/>
      <c r="O213" s="67"/>
      <c r="P213" s="67"/>
      <c r="Q213" s="67"/>
      <c r="R213" s="67"/>
      <c r="S213" s="67"/>
      <c r="T213" s="67"/>
      <c r="U213" s="67"/>
      <c r="V213" s="67"/>
      <c r="W213" s="67"/>
      <c r="X213" s="67"/>
      <c r="Y213" s="67"/>
      <c r="Z213" s="67"/>
      <c r="AA213" s="67"/>
      <c r="AB213" s="39"/>
      <c r="AC213" s="39"/>
    </row>
    <row r="214" spans="1:29">
      <c r="A214" s="67"/>
      <c r="B214" s="67"/>
      <c r="C214" s="67"/>
      <c r="D214" s="67"/>
      <c r="E214" s="67"/>
      <c r="F214" s="67"/>
      <c r="G214" s="67"/>
      <c r="H214" s="67"/>
      <c r="I214" s="67"/>
      <c r="J214" s="67"/>
      <c r="K214" s="67"/>
      <c r="L214" s="67"/>
      <c r="M214" s="67"/>
      <c r="N214" s="67"/>
      <c r="O214" s="67"/>
      <c r="P214" s="67"/>
      <c r="Q214" s="67"/>
      <c r="R214" s="67"/>
      <c r="S214" s="67"/>
      <c r="T214" s="67"/>
      <c r="U214" s="67"/>
      <c r="V214" s="67"/>
      <c r="W214" s="67"/>
      <c r="X214" s="67"/>
      <c r="Y214" s="67"/>
      <c r="Z214" s="67"/>
      <c r="AA214" s="67"/>
      <c r="AB214" s="39"/>
      <c r="AC214" s="39"/>
    </row>
    <row r="215" spans="1:29">
      <c r="A215" s="67"/>
      <c r="B215" s="67"/>
      <c r="C215" s="67"/>
      <c r="D215" s="67"/>
      <c r="E215" s="67"/>
      <c r="F215" s="67"/>
      <c r="G215" s="67"/>
      <c r="H215" s="67"/>
      <c r="I215" s="67"/>
      <c r="J215" s="67"/>
      <c r="K215" s="67"/>
      <c r="L215" s="67"/>
      <c r="M215" s="67"/>
      <c r="N215" s="67"/>
      <c r="O215" s="67"/>
      <c r="P215" s="67"/>
      <c r="Q215" s="67"/>
      <c r="R215" s="67"/>
      <c r="S215" s="67"/>
      <c r="T215" s="67"/>
      <c r="U215" s="67"/>
      <c r="V215" s="67"/>
      <c r="W215" s="67"/>
      <c r="X215" s="67"/>
      <c r="Y215" s="67"/>
      <c r="Z215" s="67"/>
      <c r="AA215" s="67"/>
      <c r="AB215" s="39"/>
      <c r="AC215" s="39"/>
    </row>
    <row r="216" spans="1:29">
      <c r="A216" s="67"/>
      <c r="B216" s="67"/>
      <c r="C216" s="67"/>
      <c r="D216" s="67"/>
      <c r="E216" s="67"/>
      <c r="F216" s="67"/>
      <c r="G216" s="67"/>
      <c r="H216" s="67"/>
      <c r="I216" s="67"/>
      <c r="J216" s="67"/>
      <c r="K216" s="67"/>
      <c r="L216" s="67"/>
      <c r="M216" s="67"/>
      <c r="N216" s="67"/>
      <c r="O216" s="67"/>
      <c r="P216" s="67"/>
      <c r="Q216" s="67"/>
      <c r="R216" s="67"/>
      <c r="S216" s="67"/>
      <c r="T216" s="67"/>
      <c r="U216" s="67"/>
      <c r="V216" s="67"/>
      <c r="W216" s="67"/>
      <c r="X216" s="67"/>
      <c r="Y216" s="67"/>
      <c r="Z216" s="67"/>
      <c r="AA216" s="67"/>
      <c r="AB216" s="39"/>
      <c r="AC216" s="39"/>
    </row>
    <row r="217" spans="1:29">
      <c r="A217" s="67"/>
      <c r="B217" s="67"/>
      <c r="C217" s="67"/>
      <c r="D217" s="67"/>
      <c r="E217" s="67"/>
      <c r="F217" s="67"/>
      <c r="G217" s="67"/>
      <c r="H217" s="67"/>
      <c r="I217" s="67"/>
      <c r="J217" s="67"/>
      <c r="K217" s="67"/>
      <c r="L217" s="67"/>
      <c r="M217" s="67"/>
      <c r="N217" s="67"/>
      <c r="O217" s="67"/>
      <c r="P217" s="67"/>
      <c r="Q217" s="67"/>
      <c r="R217" s="67"/>
      <c r="S217" s="67"/>
      <c r="T217" s="67"/>
      <c r="U217" s="67"/>
      <c r="V217" s="67"/>
      <c r="W217" s="67"/>
      <c r="X217" s="67"/>
      <c r="Y217" s="67"/>
      <c r="Z217" s="67"/>
      <c r="AA217" s="67"/>
      <c r="AB217" s="39"/>
      <c r="AC217" s="39"/>
    </row>
    <row r="218" spans="1:29">
      <c r="A218" s="67"/>
      <c r="B218" s="67"/>
      <c r="C218" s="67"/>
      <c r="D218" s="67"/>
      <c r="E218" s="67"/>
      <c r="F218" s="67"/>
      <c r="G218" s="67"/>
      <c r="H218" s="67"/>
      <c r="I218" s="67"/>
      <c r="J218" s="67"/>
      <c r="K218" s="67"/>
      <c r="L218" s="67"/>
      <c r="M218" s="67"/>
      <c r="N218" s="67"/>
      <c r="O218" s="67"/>
      <c r="P218" s="67"/>
      <c r="Q218" s="67"/>
      <c r="R218" s="67"/>
      <c r="S218" s="67"/>
      <c r="T218" s="67"/>
      <c r="U218" s="67"/>
      <c r="V218" s="67"/>
      <c r="W218" s="67"/>
      <c r="X218" s="67"/>
      <c r="Y218" s="67"/>
      <c r="Z218" s="67"/>
      <c r="AA218" s="67"/>
      <c r="AB218" s="39"/>
      <c r="AC218" s="39"/>
    </row>
    <row r="219" spans="1:29">
      <c r="A219" s="67"/>
      <c r="B219" s="67"/>
      <c r="C219" s="67"/>
      <c r="D219" s="67"/>
      <c r="E219" s="67"/>
      <c r="F219" s="67"/>
      <c r="G219" s="67"/>
      <c r="H219" s="67"/>
      <c r="I219" s="67"/>
      <c r="J219" s="67"/>
      <c r="K219" s="67"/>
      <c r="L219" s="67"/>
      <c r="M219" s="67"/>
      <c r="N219" s="67"/>
      <c r="O219" s="67"/>
      <c r="P219" s="67"/>
      <c r="Q219" s="67"/>
      <c r="R219" s="67"/>
      <c r="S219" s="67"/>
      <c r="T219" s="67"/>
      <c r="U219" s="67"/>
      <c r="V219" s="67"/>
      <c r="W219" s="67"/>
      <c r="X219" s="67"/>
      <c r="Y219" s="67"/>
      <c r="Z219" s="67"/>
      <c r="AA219" s="67"/>
      <c r="AB219" s="39"/>
      <c r="AC219" s="39"/>
    </row>
    <row r="220" spans="1:29">
      <c r="A220" s="67"/>
      <c r="B220" s="67"/>
      <c r="C220" s="67"/>
      <c r="D220" s="67"/>
      <c r="E220" s="67"/>
      <c r="F220" s="67"/>
      <c r="G220" s="67"/>
      <c r="H220" s="67"/>
      <c r="I220" s="67"/>
      <c r="J220" s="67"/>
      <c r="K220" s="67"/>
      <c r="L220" s="67"/>
      <c r="M220" s="67"/>
      <c r="N220" s="67"/>
      <c r="O220" s="67"/>
      <c r="P220" s="67"/>
      <c r="Q220" s="67"/>
      <c r="R220" s="67"/>
      <c r="S220" s="67"/>
      <c r="T220" s="67"/>
      <c r="U220" s="67"/>
      <c r="V220" s="67"/>
      <c r="W220" s="67"/>
      <c r="X220" s="67"/>
      <c r="Y220" s="67"/>
      <c r="Z220" s="67"/>
      <c r="AA220" s="67"/>
      <c r="AB220" s="39"/>
      <c r="AC220" s="39"/>
    </row>
    <row r="221" spans="1:29">
      <c r="A221" s="67"/>
      <c r="B221" s="67"/>
      <c r="C221" s="67"/>
      <c r="D221" s="67"/>
      <c r="E221" s="67"/>
      <c r="F221" s="67"/>
      <c r="G221" s="67"/>
      <c r="H221" s="67"/>
      <c r="I221" s="67"/>
      <c r="J221" s="67"/>
      <c r="K221" s="67"/>
      <c r="L221" s="67"/>
      <c r="M221" s="67"/>
      <c r="N221" s="67"/>
      <c r="O221" s="67"/>
      <c r="P221" s="67"/>
      <c r="Q221" s="67"/>
      <c r="R221" s="67"/>
      <c r="S221" s="67"/>
      <c r="T221" s="67"/>
      <c r="U221" s="67"/>
      <c r="V221" s="67"/>
      <c r="W221" s="67"/>
      <c r="X221" s="67"/>
      <c r="Y221" s="67"/>
      <c r="Z221" s="67"/>
      <c r="AA221" s="67"/>
      <c r="AB221" s="39"/>
      <c r="AC221" s="39"/>
    </row>
    <row r="222" spans="1:29">
      <c r="A222" s="67"/>
      <c r="B222" s="67"/>
      <c r="C222" s="67"/>
      <c r="D222" s="67"/>
      <c r="E222" s="67"/>
      <c r="F222" s="67"/>
      <c r="G222" s="67"/>
      <c r="H222" s="67"/>
      <c r="I222" s="67"/>
      <c r="J222" s="67"/>
      <c r="K222" s="67"/>
      <c r="L222" s="67"/>
      <c r="M222" s="67"/>
      <c r="N222" s="67"/>
      <c r="O222" s="67"/>
      <c r="P222" s="67"/>
      <c r="Q222" s="67"/>
      <c r="R222" s="67"/>
      <c r="S222" s="67"/>
      <c r="T222" s="67"/>
      <c r="U222" s="67"/>
      <c r="V222" s="67"/>
      <c r="W222" s="67"/>
      <c r="X222" s="67"/>
      <c r="Y222" s="67"/>
      <c r="Z222" s="67"/>
      <c r="AA222" s="67"/>
      <c r="AB222" s="39"/>
      <c r="AC222" s="39"/>
    </row>
    <row r="223" spans="1:29">
      <c r="A223" s="67"/>
      <c r="B223" s="67"/>
      <c r="C223" s="67"/>
      <c r="D223" s="67"/>
      <c r="E223" s="67"/>
      <c r="F223" s="67"/>
      <c r="G223" s="67"/>
      <c r="H223" s="67"/>
      <c r="I223" s="67"/>
      <c r="J223" s="67"/>
      <c r="K223" s="67"/>
      <c r="L223" s="67"/>
      <c r="M223" s="67"/>
      <c r="N223" s="67"/>
      <c r="O223" s="67"/>
      <c r="P223" s="67"/>
      <c r="Q223" s="67"/>
      <c r="R223" s="67"/>
      <c r="S223" s="67"/>
      <c r="T223" s="67"/>
      <c r="U223" s="67"/>
      <c r="V223" s="67"/>
      <c r="W223" s="67"/>
      <c r="X223" s="67"/>
      <c r="Y223" s="67"/>
      <c r="Z223" s="67"/>
      <c r="AA223" s="67"/>
      <c r="AB223" s="39"/>
      <c r="AC223" s="39"/>
    </row>
    <row r="224" spans="1:29">
      <c r="A224" s="67"/>
      <c r="B224" s="67"/>
      <c r="C224" s="67"/>
      <c r="D224" s="67"/>
      <c r="E224" s="67"/>
      <c r="F224" s="67"/>
      <c r="G224" s="67"/>
      <c r="H224" s="67"/>
      <c r="I224" s="67"/>
      <c r="J224" s="67"/>
      <c r="K224" s="67"/>
      <c r="L224" s="67"/>
      <c r="M224" s="67"/>
      <c r="N224" s="67"/>
      <c r="O224" s="67"/>
      <c r="P224" s="67"/>
      <c r="Q224" s="67"/>
      <c r="R224" s="67"/>
      <c r="S224" s="67"/>
      <c r="T224" s="67"/>
      <c r="U224" s="67"/>
      <c r="V224" s="67"/>
      <c r="W224" s="67"/>
      <c r="X224" s="67"/>
      <c r="Y224" s="67"/>
      <c r="Z224" s="67"/>
      <c r="AA224" s="67"/>
      <c r="AB224" s="39"/>
      <c r="AC224" s="39"/>
    </row>
    <row r="225" spans="1:29">
      <c r="A225" s="67"/>
      <c r="B225" s="67"/>
      <c r="C225" s="67"/>
      <c r="D225" s="67"/>
      <c r="E225" s="67"/>
      <c r="F225" s="67"/>
      <c r="G225" s="67"/>
      <c r="H225" s="67"/>
      <c r="I225" s="67"/>
      <c r="J225" s="67"/>
      <c r="K225" s="67"/>
      <c r="L225" s="67"/>
      <c r="M225" s="67"/>
      <c r="N225" s="67"/>
      <c r="O225" s="67"/>
      <c r="P225" s="67"/>
      <c r="Q225" s="67"/>
      <c r="R225" s="67"/>
      <c r="S225" s="67"/>
      <c r="T225" s="67"/>
      <c r="U225" s="67"/>
      <c r="V225" s="67"/>
      <c r="W225" s="67"/>
      <c r="X225" s="67"/>
      <c r="Y225" s="67"/>
      <c r="Z225" s="67"/>
      <c r="AA225" s="67"/>
      <c r="AB225" s="39"/>
      <c r="AC225" s="39"/>
    </row>
    <row r="226" spans="1:29">
      <c r="A226" s="67"/>
      <c r="B226" s="67"/>
      <c r="C226" s="67"/>
      <c r="D226" s="67"/>
      <c r="E226" s="67"/>
      <c r="F226" s="67"/>
      <c r="G226" s="67"/>
      <c r="H226" s="67"/>
      <c r="I226" s="67"/>
      <c r="J226" s="67"/>
      <c r="K226" s="67"/>
      <c r="L226" s="67"/>
      <c r="M226" s="67"/>
      <c r="N226" s="67"/>
      <c r="O226" s="67"/>
      <c r="P226" s="67"/>
      <c r="Q226" s="67"/>
      <c r="R226" s="67"/>
      <c r="S226" s="67"/>
      <c r="T226" s="67"/>
      <c r="U226" s="67"/>
      <c r="V226" s="67"/>
      <c r="W226" s="67"/>
      <c r="X226" s="67"/>
      <c r="Y226" s="67"/>
      <c r="Z226" s="67"/>
      <c r="AA226" s="67"/>
      <c r="AB226" s="39"/>
      <c r="AC226" s="39"/>
    </row>
    <row r="227" spans="1:29">
      <c r="A227" s="67"/>
      <c r="B227" s="67"/>
      <c r="C227" s="67"/>
      <c r="D227" s="67"/>
      <c r="E227" s="67"/>
      <c r="F227" s="67"/>
      <c r="G227" s="67"/>
      <c r="H227" s="67"/>
      <c r="I227" s="67"/>
      <c r="J227" s="67"/>
      <c r="K227" s="67"/>
      <c r="L227" s="67"/>
      <c r="M227" s="67"/>
      <c r="N227" s="67"/>
      <c r="O227" s="67"/>
      <c r="P227" s="67"/>
      <c r="Q227" s="67"/>
      <c r="R227" s="67"/>
      <c r="S227" s="67"/>
      <c r="T227" s="67"/>
      <c r="U227" s="67"/>
      <c r="V227" s="67"/>
      <c r="W227" s="67"/>
      <c r="X227" s="67"/>
      <c r="Y227" s="67"/>
      <c r="Z227" s="67"/>
      <c r="AA227" s="67"/>
      <c r="AB227" s="39"/>
      <c r="AC227" s="39"/>
    </row>
    <row r="228" spans="1:29">
      <c r="A228" s="67"/>
      <c r="B228" s="67"/>
      <c r="C228" s="67"/>
      <c r="D228" s="67"/>
      <c r="E228" s="67"/>
      <c r="F228" s="67"/>
      <c r="G228" s="67"/>
      <c r="H228" s="67"/>
      <c r="I228" s="67"/>
      <c r="J228" s="67"/>
      <c r="K228" s="67"/>
      <c r="L228" s="67"/>
      <c r="M228" s="67"/>
      <c r="N228" s="67"/>
      <c r="O228" s="67"/>
      <c r="P228" s="67"/>
      <c r="Q228" s="67"/>
      <c r="R228" s="67"/>
      <c r="S228" s="67"/>
      <c r="T228" s="67"/>
      <c r="U228" s="67"/>
      <c r="V228" s="67"/>
      <c r="W228" s="67"/>
      <c r="X228" s="67"/>
      <c r="Y228" s="67"/>
      <c r="Z228" s="67"/>
      <c r="AA228" s="67"/>
      <c r="AB228" s="39"/>
      <c r="AC228" s="39"/>
    </row>
    <row r="229" spans="1:29">
      <c r="A229" s="67"/>
      <c r="B229" s="67"/>
      <c r="C229" s="67"/>
      <c r="D229" s="67"/>
      <c r="E229" s="67"/>
      <c r="F229" s="67"/>
      <c r="G229" s="67"/>
      <c r="H229" s="67"/>
      <c r="I229" s="67"/>
      <c r="J229" s="67"/>
      <c r="K229" s="67"/>
      <c r="L229" s="67"/>
      <c r="M229" s="67"/>
      <c r="N229" s="67"/>
      <c r="O229" s="67"/>
      <c r="P229" s="67"/>
      <c r="Q229" s="67"/>
      <c r="R229" s="67"/>
      <c r="S229" s="67"/>
      <c r="T229" s="67"/>
      <c r="U229" s="67"/>
      <c r="V229" s="67"/>
      <c r="W229" s="67"/>
      <c r="X229" s="67"/>
      <c r="Y229" s="67"/>
      <c r="Z229" s="67"/>
      <c r="AA229" s="67"/>
      <c r="AB229" s="39"/>
      <c r="AC229" s="39"/>
    </row>
    <row r="230" spans="1:29">
      <c r="A230" s="67"/>
      <c r="B230" s="67"/>
      <c r="C230" s="67"/>
      <c r="D230" s="67"/>
      <c r="E230" s="67"/>
      <c r="F230" s="67"/>
      <c r="G230" s="67"/>
      <c r="H230" s="67"/>
      <c r="I230" s="67"/>
      <c r="J230" s="67"/>
      <c r="K230" s="67"/>
      <c r="L230" s="67"/>
      <c r="M230" s="67"/>
      <c r="N230" s="67"/>
      <c r="O230" s="67"/>
      <c r="P230" s="67"/>
      <c r="Q230" s="67"/>
      <c r="R230" s="67"/>
      <c r="S230" s="67"/>
      <c r="T230" s="67"/>
      <c r="U230" s="67"/>
      <c r="V230" s="67"/>
      <c r="W230" s="67"/>
      <c r="X230" s="67"/>
      <c r="Y230" s="67"/>
      <c r="Z230" s="67"/>
      <c r="AA230" s="67"/>
      <c r="AB230" s="39"/>
      <c r="AC230" s="39"/>
    </row>
    <row r="231" spans="1:29">
      <c r="A231" s="67"/>
      <c r="B231" s="67"/>
      <c r="C231" s="67"/>
      <c r="D231" s="67"/>
      <c r="E231" s="67"/>
      <c r="F231" s="67"/>
      <c r="G231" s="67"/>
      <c r="H231" s="67"/>
      <c r="I231" s="67"/>
      <c r="J231" s="67"/>
      <c r="K231" s="67"/>
      <c r="L231" s="67"/>
      <c r="M231" s="67"/>
      <c r="N231" s="67"/>
      <c r="O231" s="67"/>
      <c r="P231" s="67"/>
      <c r="Q231" s="67"/>
      <c r="R231" s="67"/>
      <c r="S231" s="67"/>
      <c r="T231" s="67"/>
      <c r="U231" s="67"/>
      <c r="V231" s="67"/>
      <c r="W231" s="67"/>
      <c r="X231" s="67"/>
      <c r="Y231" s="67"/>
      <c r="Z231" s="67"/>
      <c r="AA231" s="67"/>
      <c r="AB231" s="39"/>
      <c r="AC231" s="39"/>
    </row>
    <row r="232" spans="1:29">
      <c r="A232" s="67"/>
      <c r="B232" s="67"/>
      <c r="C232" s="67"/>
      <c r="D232" s="67"/>
      <c r="E232" s="67"/>
      <c r="F232" s="67"/>
      <c r="G232" s="67"/>
      <c r="H232" s="67"/>
      <c r="I232" s="67"/>
      <c r="J232" s="67"/>
      <c r="K232" s="67"/>
      <c r="L232" s="67"/>
      <c r="M232" s="67"/>
      <c r="N232" s="67"/>
      <c r="O232" s="67"/>
      <c r="P232" s="67"/>
      <c r="Q232" s="67"/>
      <c r="R232" s="67"/>
      <c r="S232" s="67"/>
      <c r="T232" s="67"/>
      <c r="U232" s="67"/>
      <c r="V232" s="67"/>
      <c r="W232" s="67"/>
      <c r="X232" s="67"/>
      <c r="Y232" s="67"/>
      <c r="Z232" s="67"/>
      <c r="AA232" s="67"/>
      <c r="AB232" s="39"/>
      <c r="AC232" s="39"/>
    </row>
    <row r="233" spans="1:29">
      <c r="A233" s="67"/>
      <c r="B233" s="67"/>
      <c r="C233" s="67"/>
      <c r="D233" s="67"/>
      <c r="E233" s="67"/>
      <c r="F233" s="67"/>
      <c r="G233" s="67"/>
      <c r="H233" s="67"/>
      <c r="I233" s="67"/>
      <c r="J233" s="67"/>
      <c r="K233" s="67"/>
      <c r="L233" s="67"/>
      <c r="M233" s="67"/>
      <c r="N233" s="67"/>
      <c r="O233" s="67"/>
      <c r="P233" s="67"/>
      <c r="Q233" s="67"/>
      <c r="R233" s="67"/>
      <c r="S233" s="67"/>
      <c r="T233" s="67"/>
      <c r="U233" s="67"/>
      <c r="V233" s="67"/>
      <c r="W233" s="67"/>
      <c r="X233" s="67"/>
      <c r="Y233" s="67"/>
      <c r="Z233" s="67"/>
      <c r="AA233" s="67"/>
      <c r="AB233" s="39"/>
      <c r="AC233" s="39"/>
    </row>
    <row r="234" spans="1:29">
      <c r="A234" s="67"/>
      <c r="B234" s="67"/>
      <c r="C234" s="67"/>
      <c r="D234" s="67"/>
      <c r="E234" s="67"/>
      <c r="F234" s="67"/>
      <c r="G234" s="67"/>
      <c r="H234" s="67"/>
      <c r="I234" s="67"/>
      <c r="J234" s="67"/>
      <c r="K234" s="67"/>
      <c r="L234" s="67"/>
      <c r="M234" s="67"/>
      <c r="N234" s="67"/>
      <c r="O234" s="67"/>
      <c r="P234" s="67"/>
      <c r="Q234" s="67"/>
      <c r="R234" s="67"/>
      <c r="S234" s="67"/>
      <c r="T234" s="67"/>
      <c r="U234" s="67"/>
      <c r="V234" s="67"/>
      <c r="W234" s="67"/>
      <c r="X234" s="67"/>
      <c r="Y234" s="67"/>
      <c r="Z234" s="67"/>
      <c r="AA234" s="67"/>
      <c r="AB234" s="39"/>
      <c r="AC234" s="39"/>
    </row>
    <row r="235" spans="1:29">
      <c r="A235" s="67"/>
      <c r="B235" s="67"/>
      <c r="C235" s="67"/>
      <c r="D235" s="67"/>
      <c r="E235" s="67"/>
      <c r="F235" s="67"/>
      <c r="G235" s="67"/>
      <c r="H235" s="67"/>
      <c r="I235" s="67"/>
      <c r="J235" s="67"/>
      <c r="K235" s="67"/>
      <c r="L235" s="67"/>
      <c r="M235" s="67"/>
      <c r="N235" s="67"/>
      <c r="O235" s="67"/>
      <c r="P235" s="67"/>
      <c r="Q235" s="67"/>
      <c r="R235" s="67"/>
      <c r="S235" s="67"/>
      <c r="T235" s="67"/>
      <c r="U235" s="67"/>
      <c r="V235" s="67"/>
      <c r="W235" s="67"/>
      <c r="X235" s="67"/>
      <c r="Y235" s="67"/>
      <c r="Z235" s="67"/>
      <c r="AA235" s="67"/>
      <c r="AB235" s="39"/>
      <c r="AC235" s="39"/>
    </row>
    <row r="236" spans="1:29">
      <c r="A236" s="67"/>
      <c r="B236" s="67"/>
      <c r="C236" s="67"/>
      <c r="D236" s="67"/>
      <c r="E236" s="67"/>
      <c r="F236" s="67"/>
      <c r="G236" s="67"/>
      <c r="H236" s="67"/>
      <c r="I236" s="67"/>
      <c r="J236" s="67"/>
      <c r="K236" s="67"/>
      <c r="L236" s="67"/>
      <c r="M236" s="67"/>
      <c r="N236" s="67"/>
      <c r="O236" s="67"/>
      <c r="P236" s="67"/>
      <c r="Q236" s="67"/>
      <c r="R236" s="67"/>
      <c r="S236" s="67"/>
      <c r="T236" s="67"/>
      <c r="U236" s="67"/>
      <c r="V236" s="67"/>
      <c r="W236" s="67"/>
      <c r="X236" s="67"/>
      <c r="Y236" s="67"/>
      <c r="Z236" s="67"/>
      <c r="AA236" s="67"/>
      <c r="AB236" s="39"/>
      <c r="AC236" s="39"/>
    </row>
    <row r="237" spans="1:29">
      <c r="A237" s="67"/>
      <c r="B237" s="67"/>
      <c r="C237" s="67"/>
      <c r="D237" s="67"/>
      <c r="E237" s="67"/>
      <c r="F237" s="67"/>
      <c r="G237" s="67"/>
      <c r="H237" s="67"/>
      <c r="I237" s="67"/>
      <c r="J237" s="67"/>
      <c r="K237" s="67"/>
      <c r="L237" s="67"/>
      <c r="M237" s="67"/>
      <c r="N237" s="67"/>
      <c r="O237" s="67"/>
      <c r="P237" s="67"/>
      <c r="Q237" s="67"/>
      <c r="R237" s="67"/>
      <c r="S237" s="67"/>
      <c r="T237" s="67"/>
      <c r="U237" s="67"/>
      <c r="V237" s="67"/>
      <c r="W237" s="67"/>
      <c r="X237" s="67"/>
      <c r="Y237" s="67"/>
      <c r="Z237" s="67"/>
      <c r="AA237" s="67"/>
      <c r="AB237" s="39"/>
      <c r="AC237" s="39"/>
    </row>
    <row r="238" spans="1:29">
      <c r="A238" s="67"/>
      <c r="B238" s="67"/>
      <c r="C238" s="67"/>
      <c r="D238" s="67"/>
      <c r="E238" s="67"/>
      <c r="F238" s="67"/>
      <c r="G238" s="67"/>
      <c r="H238" s="67"/>
      <c r="I238" s="67"/>
      <c r="J238" s="67"/>
      <c r="K238" s="67"/>
      <c r="L238" s="67"/>
      <c r="M238" s="67"/>
      <c r="N238" s="67"/>
      <c r="O238" s="67"/>
      <c r="P238" s="67"/>
      <c r="Q238" s="67"/>
      <c r="R238" s="67"/>
      <c r="S238" s="67"/>
      <c r="T238" s="67"/>
      <c r="U238" s="67"/>
      <c r="V238" s="67"/>
      <c r="W238" s="67"/>
      <c r="X238" s="67"/>
      <c r="Y238" s="67"/>
      <c r="Z238" s="67"/>
      <c r="AA238" s="67"/>
      <c r="AB238" s="39"/>
      <c r="AC238" s="39"/>
    </row>
    <row r="239" spans="1:29">
      <c r="A239" s="67"/>
      <c r="B239" s="67"/>
      <c r="C239" s="67"/>
      <c r="D239" s="67"/>
      <c r="E239" s="67"/>
      <c r="F239" s="67"/>
      <c r="G239" s="67"/>
      <c r="H239" s="67"/>
      <c r="I239" s="67"/>
      <c r="J239" s="67"/>
      <c r="K239" s="67"/>
      <c r="L239" s="67"/>
      <c r="M239" s="67"/>
      <c r="N239" s="67"/>
      <c r="O239" s="67"/>
      <c r="P239" s="67"/>
      <c r="Q239" s="67"/>
      <c r="R239" s="67"/>
      <c r="S239" s="67"/>
      <c r="T239" s="67"/>
      <c r="U239" s="67"/>
      <c r="V239" s="67"/>
      <c r="W239" s="67"/>
      <c r="X239" s="67"/>
      <c r="Y239" s="67"/>
      <c r="Z239" s="67"/>
      <c r="AA239" s="67"/>
      <c r="AB239" s="39"/>
      <c r="AC239" s="39"/>
    </row>
    <row r="240" spans="1:29">
      <c r="A240" s="67"/>
      <c r="B240" s="67"/>
      <c r="C240" s="67"/>
      <c r="D240" s="67"/>
      <c r="E240" s="67"/>
      <c r="F240" s="67"/>
      <c r="G240" s="67"/>
      <c r="H240" s="67"/>
      <c r="I240" s="67"/>
      <c r="J240" s="67"/>
      <c r="K240" s="67"/>
      <c r="L240" s="67"/>
      <c r="M240" s="67"/>
      <c r="N240" s="67"/>
      <c r="O240" s="67"/>
      <c r="P240" s="67"/>
      <c r="Q240" s="67"/>
      <c r="R240" s="67"/>
      <c r="S240" s="67"/>
      <c r="T240" s="67"/>
      <c r="U240" s="67"/>
      <c r="V240" s="67"/>
      <c r="W240" s="67"/>
      <c r="X240" s="67"/>
      <c r="Y240" s="67"/>
      <c r="Z240" s="67"/>
      <c r="AA240" s="67"/>
      <c r="AB240" s="39"/>
      <c r="AC240" s="39"/>
    </row>
    <row r="241" spans="1:29">
      <c r="A241" s="67"/>
      <c r="B241" s="67"/>
      <c r="C241" s="67"/>
      <c r="D241" s="67"/>
      <c r="E241" s="67"/>
      <c r="F241" s="67"/>
      <c r="G241" s="67"/>
      <c r="H241" s="67"/>
      <c r="I241" s="67"/>
      <c r="J241" s="67"/>
      <c r="K241" s="67"/>
      <c r="L241" s="67"/>
      <c r="M241" s="67"/>
      <c r="N241" s="67"/>
      <c r="O241" s="67"/>
      <c r="P241" s="67"/>
      <c r="Q241" s="67"/>
      <c r="R241" s="67"/>
      <c r="S241" s="67"/>
      <c r="T241" s="67"/>
      <c r="U241" s="67"/>
      <c r="V241" s="67"/>
      <c r="W241" s="67"/>
      <c r="X241" s="67"/>
      <c r="Y241" s="67"/>
      <c r="Z241" s="67"/>
      <c r="AA241" s="67"/>
      <c r="AB241" s="39"/>
      <c r="AC241" s="39"/>
    </row>
    <row r="242" spans="1:29">
      <c r="A242" s="67"/>
      <c r="B242" s="67"/>
      <c r="C242" s="67"/>
      <c r="D242" s="67"/>
      <c r="E242" s="67"/>
      <c r="F242" s="67"/>
      <c r="G242" s="67"/>
      <c r="H242" s="67"/>
      <c r="I242" s="67"/>
      <c r="J242" s="67"/>
      <c r="K242" s="67"/>
      <c r="L242" s="67"/>
      <c r="M242" s="67"/>
      <c r="N242" s="67"/>
      <c r="O242" s="67"/>
      <c r="P242" s="67"/>
      <c r="Q242" s="67"/>
      <c r="R242" s="67"/>
      <c r="S242" s="67"/>
      <c r="T242" s="67"/>
      <c r="U242" s="67"/>
      <c r="V242" s="67"/>
      <c r="W242" s="67"/>
      <c r="X242" s="67"/>
      <c r="Y242" s="67"/>
      <c r="Z242" s="67"/>
      <c r="AA242" s="67"/>
      <c r="AB242" s="39"/>
      <c r="AC242" s="39"/>
    </row>
    <row r="243" spans="1:29">
      <c r="A243" s="67"/>
      <c r="B243" s="67"/>
      <c r="C243" s="67"/>
      <c r="D243" s="67"/>
      <c r="E243" s="67"/>
      <c r="F243" s="67"/>
      <c r="G243" s="67"/>
      <c r="H243" s="67"/>
      <c r="I243" s="67"/>
      <c r="J243" s="67"/>
      <c r="K243" s="67"/>
      <c r="L243" s="67"/>
      <c r="M243" s="67"/>
      <c r="N243" s="67"/>
      <c r="O243" s="67"/>
      <c r="P243" s="67"/>
      <c r="Q243" s="67"/>
      <c r="R243" s="67"/>
      <c r="S243" s="67"/>
      <c r="T243" s="67"/>
      <c r="U243" s="67"/>
      <c r="V243" s="67"/>
      <c r="W243" s="67"/>
      <c r="X243" s="67"/>
      <c r="Y243" s="67"/>
      <c r="Z243" s="67"/>
      <c r="AA243" s="67"/>
      <c r="AB243" s="39"/>
      <c r="AC243" s="39"/>
    </row>
    <row r="244" spans="1:29">
      <c r="A244" s="67"/>
      <c r="B244" s="67"/>
      <c r="C244" s="67"/>
      <c r="D244" s="67"/>
      <c r="E244" s="67"/>
      <c r="F244" s="67"/>
      <c r="G244" s="67"/>
      <c r="H244" s="67"/>
      <c r="I244" s="67"/>
      <c r="J244" s="67"/>
      <c r="K244" s="67"/>
      <c r="L244" s="67"/>
      <c r="M244" s="67"/>
      <c r="N244" s="67"/>
      <c r="O244" s="67"/>
      <c r="P244" s="67"/>
      <c r="Q244" s="67"/>
      <c r="R244" s="67"/>
      <c r="S244" s="67"/>
      <c r="T244" s="67"/>
      <c r="U244" s="67"/>
      <c r="V244" s="67"/>
      <c r="W244" s="67"/>
      <c r="X244" s="67"/>
      <c r="Y244" s="67"/>
      <c r="Z244" s="67"/>
      <c r="AA244" s="67"/>
      <c r="AB244" s="39"/>
      <c r="AC244" s="39"/>
    </row>
    <row r="245" spans="1:29">
      <c r="A245" s="67"/>
      <c r="B245" s="67"/>
      <c r="C245" s="67"/>
      <c r="D245" s="67"/>
      <c r="E245" s="67"/>
      <c r="F245" s="67"/>
      <c r="G245" s="67"/>
      <c r="H245" s="67"/>
      <c r="I245" s="67"/>
      <c r="J245" s="67"/>
      <c r="K245" s="67"/>
      <c r="L245" s="67"/>
      <c r="M245" s="67"/>
      <c r="N245" s="67"/>
      <c r="O245" s="67"/>
      <c r="P245" s="67"/>
      <c r="Q245" s="67"/>
      <c r="R245" s="67"/>
      <c r="S245" s="67"/>
      <c r="T245" s="67"/>
      <c r="U245" s="67"/>
      <c r="V245" s="67"/>
      <c r="W245" s="67"/>
      <c r="X245" s="67"/>
      <c r="Y245" s="67"/>
      <c r="Z245" s="67"/>
      <c r="AA245" s="67"/>
      <c r="AB245" s="39"/>
      <c r="AC245" s="39"/>
    </row>
    <row r="246" spans="1:29">
      <c r="A246" s="67"/>
      <c r="B246" s="67"/>
      <c r="C246" s="67"/>
      <c r="D246" s="67"/>
      <c r="E246" s="67"/>
      <c r="F246" s="67"/>
      <c r="G246" s="67"/>
      <c r="H246" s="67"/>
      <c r="I246" s="67"/>
      <c r="J246" s="67"/>
      <c r="K246" s="67"/>
      <c r="L246" s="67"/>
      <c r="M246" s="67"/>
      <c r="N246" s="67"/>
      <c r="O246" s="67"/>
      <c r="P246" s="67"/>
      <c r="Q246" s="67"/>
      <c r="R246" s="67"/>
      <c r="S246" s="67"/>
      <c r="T246" s="67"/>
      <c r="U246" s="67"/>
      <c r="V246" s="67"/>
      <c r="W246" s="67"/>
      <c r="X246" s="67"/>
      <c r="Y246" s="67"/>
      <c r="Z246" s="67"/>
      <c r="AA246" s="67"/>
      <c r="AB246" s="39"/>
      <c r="AC246" s="39"/>
    </row>
    <row r="247" spans="1:29">
      <c r="A247" s="67"/>
      <c r="B247" s="67"/>
      <c r="C247" s="67"/>
      <c r="D247" s="67"/>
      <c r="E247" s="67"/>
      <c r="F247" s="67"/>
      <c r="G247" s="67"/>
      <c r="H247" s="67"/>
      <c r="I247" s="67"/>
      <c r="J247" s="67"/>
      <c r="K247" s="67"/>
      <c r="L247" s="67"/>
      <c r="M247" s="67"/>
      <c r="N247" s="67"/>
      <c r="O247" s="67"/>
      <c r="P247" s="67"/>
      <c r="Q247" s="67"/>
      <c r="R247" s="67"/>
      <c r="S247" s="67"/>
      <c r="T247" s="67"/>
      <c r="U247" s="67"/>
      <c r="V247" s="67"/>
      <c r="W247" s="67"/>
      <c r="X247" s="67"/>
      <c r="Y247" s="67"/>
      <c r="Z247" s="67"/>
      <c r="AA247" s="67"/>
      <c r="AB247" s="39"/>
      <c r="AC247" s="39"/>
    </row>
    <row r="248" spans="1:29">
      <c r="A248" s="67"/>
      <c r="B248" s="67"/>
      <c r="C248" s="67"/>
      <c r="D248" s="67"/>
      <c r="E248" s="67"/>
      <c r="F248" s="67"/>
      <c r="G248" s="67"/>
      <c r="H248" s="67"/>
      <c r="I248" s="67"/>
      <c r="J248" s="67"/>
      <c r="K248" s="67"/>
      <c r="L248" s="67"/>
      <c r="M248" s="67"/>
      <c r="N248" s="67"/>
      <c r="O248" s="67"/>
      <c r="P248" s="67"/>
      <c r="Q248" s="67"/>
      <c r="R248" s="67"/>
      <c r="S248" s="67"/>
      <c r="T248" s="67"/>
      <c r="U248" s="67"/>
      <c r="V248" s="67"/>
      <c r="W248" s="67"/>
      <c r="X248" s="67"/>
      <c r="Y248" s="67"/>
      <c r="Z248" s="67"/>
      <c r="AA248" s="67"/>
      <c r="AB248" s="39"/>
      <c r="AC248" s="39"/>
    </row>
    <row r="249" spans="1:29">
      <c r="A249" s="67"/>
      <c r="B249" s="67"/>
      <c r="C249" s="67"/>
      <c r="D249" s="67"/>
      <c r="E249" s="67"/>
      <c r="F249" s="67"/>
      <c r="G249" s="67"/>
      <c r="H249" s="67"/>
      <c r="I249" s="67"/>
      <c r="J249" s="67"/>
      <c r="K249" s="67"/>
      <c r="L249" s="67"/>
      <c r="M249" s="67"/>
      <c r="N249" s="67"/>
      <c r="O249" s="67"/>
      <c r="P249" s="67"/>
      <c r="Q249" s="67"/>
      <c r="R249" s="67"/>
      <c r="S249" s="67"/>
      <c r="T249" s="67"/>
      <c r="U249" s="67"/>
      <c r="V249" s="67"/>
      <c r="W249" s="67"/>
      <c r="X249" s="67"/>
      <c r="Y249" s="67"/>
      <c r="Z249" s="67"/>
      <c r="AA249" s="67"/>
      <c r="AB249" s="39"/>
      <c r="AC249" s="39"/>
    </row>
    <row r="250" spans="1:29">
      <c r="A250" s="67"/>
      <c r="B250" s="67"/>
      <c r="C250" s="67"/>
      <c r="D250" s="67"/>
      <c r="E250" s="67"/>
      <c r="F250" s="67"/>
      <c r="G250" s="67"/>
      <c r="H250" s="67"/>
      <c r="I250" s="67"/>
      <c r="J250" s="67"/>
      <c r="K250" s="67"/>
      <c r="L250" s="67"/>
      <c r="M250" s="67"/>
      <c r="N250" s="67"/>
      <c r="O250" s="67"/>
      <c r="P250" s="67"/>
      <c r="Q250" s="67"/>
      <c r="R250" s="67"/>
      <c r="S250" s="67"/>
      <c r="T250" s="67"/>
      <c r="U250" s="67"/>
      <c r="V250" s="67"/>
      <c r="W250" s="67"/>
      <c r="X250" s="67"/>
      <c r="Y250" s="67"/>
      <c r="Z250" s="67"/>
      <c r="AA250" s="67"/>
      <c r="AB250" s="39"/>
      <c r="AC250" s="39"/>
    </row>
  </sheetData>
  <sheetProtection algorithmName="SHA-512" hashValue="cX4SLsszb1hrpWef7tOP3zse/wndRhdU7/fu0JGbe3wyCNcR03mL91uxtIPnzMACA8O0Liha3kCSg8DuiDMpYw==" saltValue="Sd5FoQusW3cvUEnnqOlm7g==" spinCount="100000" sheet="1" objects="1" scenarios="1" formatRows="0"/>
  <protectedRanges>
    <protectedRange sqref="C11:E12" name="SUBID"/>
    <protectedRange sqref="C20:J119" name="DATANRC"/>
  </protectedRanges>
  <dataConsolidate/>
  <mergeCells count="7">
    <mergeCell ref="C13:G16"/>
    <mergeCell ref="C3:G3"/>
    <mergeCell ref="C8:G8"/>
    <mergeCell ref="D10:E10"/>
    <mergeCell ref="C11:C12"/>
    <mergeCell ref="D11:E12"/>
    <mergeCell ref="C4:C6"/>
  </mergeCells>
  <dataValidations xWindow="649" yWindow="742" count="7">
    <dataValidation allowBlank="1" showInputMessage="1" showErrorMessage="1" promptTitle="Impact on energy" prompt="Estimate a percentage impact of this particular adjustment on the energy usage compared to the baseline usage of this fuel in this building. This can be a ballpark figure." sqref="I20:I119" xr:uid="{E5889823-B35A-400C-AF42-EBB61BFB6746}"/>
    <dataValidation allowBlank="1" showInputMessage="1" showErrorMessage="1" prompt="Pre-filled from tab 1." sqref="C11:E12" xr:uid="{7900FE0F-68DF-461A-AE40-B4AB5E48E72D}"/>
    <dataValidation allowBlank="1" showInputMessage="1" showErrorMessage="1" promptTitle="Commentary on change" prompt="Please give us some context about this change." sqref="J20:J119" xr:uid="{BD1DF913-EA61-4F4D-9811-3CA11A9CB8F1}"/>
    <dataValidation allowBlank="1" showInputMessage="1" showErrorMessage="1" promptTitle="Building number" prompt="Auto-populated according to the building data in tab 1." sqref="D20:D119" xr:uid="{0622B2D3-733B-40FA-9972-978A0EE4FCCD}"/>
    <dataValidation allowBlank="1" showInputMessage="1" showErrorMessage="1" promptTitle="Example rows" prompt="These rows are filled out as examples to show you how to complete this form. _x000a__x000a_Do not attempt to edit them." sqref="C18:J19" xr:uid="{B19087AA-3B09-471B-B6CE-76EAE24C6368}"/>
    <dataValidation allowBlank="1" showInputMessage="1" showErrorMessage="1" prompt="All fuel costs need to be evidenced." sqref="J17" xr:uid="{3B0C8CB3-1DCE-45BB-A64B-4D2AAB6365F4}"/>
    <dataValidation type="date" operator="greaterThan" allowBlank="1" showInputMessage="1" showErrorMessage="1" error="Date must be after the change started." promptTitle="Date change ended - if applicable" prompt="When the change stopped (if relevant). If ongoing, please leave this blank and specify the temporary/permanent nature in the commentary box" sqref="G20:G119" xr:uid="{525F83FA-785F-41FA-AF5D-F23D9246DE23}">
      <formula1>$F20</formula1>
    </dataValidation>
  </dataValidations>
  <pageMargins left="0.23622047244094491" right="0.23622047244094491" top="0.35433070866141736" bottom="0.35433070866141736" header="0.31496062992125984" footer="0.31496062992125984"/>
  <pageSetup paperSize="8" scale="42" fitToHeight="0" orientation="landscape" r:id="rId1"/>
  <drawing r:id="rId2"/>
  <extLst>
    <ext xmlns:x14="http://schemas.microsoft.com/office/spreadsheetml/2009/9/main" uri="{CCE6A557-97BC-4b89-ADB6-D9C93CAAB3DF}">
      <x14:dataValidations xmlns:xm="http://schemas.microsoft.com/office/excel/2006/main" xWindow="649" yWindow="742" count="4">
        <x14:dataValidation type="list" allowBlank="1" showInputMessage="1" showErrorMessage="1" promptTitle="Select change" prompt="Choose the type of change from the drop-down list. For anything not represented, please choose 'other' and describe it in the commentary box. Refer to the Guidance tab to help you." xr:uid="{6856F89C-3225-4D2E-AE3D-7C94E4993491}">
          <x14:formula1>
            <xm:f>'List Backing Sheet'!$S$4:$S$13</xm:f>
          </x14:formula1>
          <xm:sqref>H20:H119</xm:sqref>
        </x14:dataValidation>
        <x14:dataValidation type="list" allowBlank="1" showInputMessage="1" showErrorMessage="1" promptTitle="Select building affected" prompt="Choose the building affected from the buildings you entered in tab 1." xr:uid="{1F95A8BB-D167-41A1-8C07-5ACB94F81C53}">
          <x14:formula1>
            <xm:f>'1. Input energy data'!$E$20:$E$216</xm:f>
          </x14:formula1>
          <xm:sqref>C20:C119</xm:sqref>
        </x14:dataValidation>
        <x14:dataValidation type="date" operator="greaterThanOrEqual" allowBlank="1" showInputMessage="1" showErrorMessage="1" error="Please only enter changes that occur after your baseline period." promptTitle="Date change started" prompt="Please enter the date this change first started." xr:uid="{05B6F73E-5CFB-4DD5-90E0-2F6D4052585E}">
          <x14:formula1>
            <xm:f>_xlfn.XLOOKUP($D1048497,'1. Input energy data'!$C$20:$C$216,'1. Input energy data'!$M$20:$M$216,1/1/2000,0,1)</xm:f>
          </x14:formula1>
          <xm:sqref>F20:F119</xm:sqref>
        </x14:dataValidation>
        <x14:dataValidation type="list" allowBlank="1" showInputMessage="1" showErrorMessage="1" promptTitle="Fuel/energy type" prompt="Please use a new row for each energy type affected by the adjustment. " xr:uid="{8C3C3824-D80D-43C7-96FE-BA241B80AE2B}">
          <x14:formula1>
            <xm:f>'List Backing Sheet'!$P$4:$P$14</xm:f>
          </x14:formula1>
          <xm:sqref>E20:E119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63272-91FB-4B9A-9BC1-D86E3FCA7802}">
  <sheetPr codeName="Sheet5"/>
  <dimension ref="A1:AV202"/>
  <sheetViews>
    <sheetView topLeftCell="AK9" zoomScale="120" zoomScaleNormal="120" workbookViewId="0">
      <selection activeCell="AV3" sqref="AV3"/>
    </sheetView>
  </sheetViews>
  <sheetFormatPr defaultColWidth="8.85546875" defaultRowHeight="14.45"/>
  <cols>
    <col min="1" max="1" width="9.42578125" customWidth="1"/>
    <col min="2" max="2" width="12" customWidth="1"/>
    <col min="4" max="4" width="9.140625" customWidth="1"/>
    <col min="16" max="16" width="12" bestFit="1" customWidth="1"/>
    <col min="17" max="18" width="10.42578125" customWidth="1"/>
    <col min="31" max="39" width="10.85546875" customWidth="1"/>
    <col min="40" max="40" width="11.5703125" customWidth="1"/>
    <col min="41" max="42" width="10.85546875" customWidth="1"/>
    <col min="43" max="43" width="14.42578125" bestFit="1" customWidth="1"/>
    <col min="44" max="44" width="16.140625" customWidth="1"/>
    <col min="45" max="45" width="8.85546875" style="167"/>
    <col min="46" max="46" width="15.140625" customWidth="1"/>
    <col min="48" max="48" width="10.42578125" customWidth="1"/>
  </cols>
  <sheetData>
    <row r="1" spans="1:48">
      <c r="A1" s="149"/>
      <c r="D1" s="149" t="s">
        <v>134</v>
      </c>
      <c r="S1" s="149" t="s">
        <v>135</v>
      </c>
      <c r="AE1" s="149" t="s">
        <v>136</v>
      </c>
      <c r="AQ1" s="149" t="s">
        <v>137</v>
      </c>
    </row>
    <row r="2" spans="1:48" ht="16.149999999999999">
      <c r="A2" t="s">
        <v>138</v>
      </c>
      <c r="B2" t="s">
        <v>139</v>
      </c>
      <c r="C2" t="s">
        <v>140</v>
      </c>
      <c r="D2" t="s">
        <v>141</v>
      </c>
      <c r="E2" t="s">
        <v>142</v>
      </c>
      <c r="F2" t="s">
        <v>143</v>
      </c>
      <c r="G2" t="s">
        <v>144</v>
      </c>
      <c r="H2" t="s">
        <v>145</v>
      </c>
      <c r="I2" t="s">
        <v>146</v>
      </c>
      <c r="J2" t="s">
        <v>147</v>
      </c>
      <c r="K2" t="s">
        <v>148</v>
      </c>
      <c r="L2" t="s">
        <v>149</v>
      </c>
      <c r="M2" t="s">
        <v>150</v>
      </c>
      <c r="N2" t="s">
        <v>151</v>
      </c>
      <c r="O2" t="s">
        <v>152</v>
      </c>
      <c r="P2" t="s">
        <v>153</v>
      </c>
      <c r="Q2" t="s">
        <v>154</v>
      </c>
      <c r="R2" t="s">
        <v>155</v>
      </c>
      <c r="S2" t="s">
        <v>156</v>
      </c>
      <c r="T2" t="s">
        <v>157</v>
      </c>
      <c r="U2" t="s">
        <v>158</v>
      </c>
      <c r="V2" t="s">
        <v>159</v>
      </c>
      <c r="W2" t="s">
        <v>160</v>
      </c>
      <c r="X2" t="s">
        <v>161</v>
      </c>
      <c r="Y2" t="s">
        <v>162</v>
      </c>
      <c r="Z2" t="s">
        <v>163</v>
      </c>
      <c r="AA2" t="s">
        <v>164</v>
      </c>
      <c r="AB2" t="s">
        <v>165</v>
      </c>
      <c r="AC2" t="s">
        <v>166</v>
      </c>
      <c r="AD2" t="s">
        <v>167</v>
      </c>
      <c r="AE2" t="s">
        <v>168</v>
      </c>
      <c r="AF2" t="s">
        <v>169</v>
      </c>
      <c r="AG2" t="s">
        <v>170</v>
      </c>
      <c r="AH2" t="s">
        <v>171</v>
      </c>
      <c r="AI2" t="s">
        <v>172</v>
      </c>
      <c r="AJ2" t="s">
        <v>173</v>
      </c>
      <c r="AK2" t="s">
        <v>174</v>
      </c>
      <c r="AL2" t="s">
        <v>175</v>
      </c>
      <c r="AM2" t="s">
        <v>176</v>
      </c>
      <c r="AN2" t="s">
        <v>177</v>
      </c>
      <c r="AO2" t="s">
        <v>178</v>
      </c>
      <c r="AP2" t="s">
        <v>179</v>
      </c>
      <c r="AQ2" t="s">
        <v>180</v>
      </c>
      <c r="AR2" t="s">
        <v>181</v>
      </c>
      <c r="AS2" s="166" t="s">
        <v>182</v>
      </c>
      <c r="AT2" t="s">
        <v>183</v>
      </c>
      <c r="AU2" t="s">
        <v>184</v>
      </c>
      <c r="AV2" t="s">
        <v>185</v>
      </c>
    </row>
    <row r="3" spans="1:48">
      <c r="A3">
        <f>'1. Input energy data'!C20</f>
        <v>0</v>
      </c>
      <c r="B3" s="150">
        <f>'1. Input energy data'!F20</f>
        <v>0</v>
      </c>
      <c r="C3">
        <f>'1. Input energy data'!G20</f>
        <v>0</v>
      </c>
      <c r="D3" s="151" t="str">
        <f>IF(OR(CalcTable[[#This Row],[Building]]=0, '1. Input energy data'!$N20=""), "",IF(OR('1. Input energy data'!$F20="Hospital",'1. Input energy data'!$F20="Nursing residential homes and hostels"),INDEX(Degrees18[[Month]:[Multiple (England)]],MATCH('1. Input energy data'!$L20, Degrees18[Month], 1),MATCH(IF('1. Input energy data'!$G$11="Multiple (England)", '1. Input energy data'!$J20, '1. Input energy data'!$G$11), Degrees18[#Headers], 0)),INDEX(Degrees15[[Month]:[Multiple (England)]],MATCH('1. Input energy data'!$L20, Degrees15[Month], 1),MATCH(IF('1. Input energy data'!$G$11="Multiple (England)", '1. Input energy data'!$J20, '1. Input energy data'!$G$11), Degrees15[#Headers], 0))))</f>
        <v/>
      </c>
      <c r="E3" s="151" t="str" cm="1">
        <f t="array" ref="E3">IF(OR(CalcTable[[#This Row],[Building]]=0, '1. Input energy data'!$O20=""), "",IF(OR('1. Input energy data'!$F20="Hospital",'1. Input energy data'!$F20="Nursing residential homes and hostels"),INDEX(Degrees18[[Month]:[Multiple (England)]],MATCH('1. Input energy data'!$L20, Degrees18[Month], 1) + $E$2 - 1,MATCH(IF('1. Input energy data'!$G$11="Multiple (England)", '1. Input energy data'!$J20, '1. Input energy data'!$G$11),Degrees18[#Headers], 0)),INDEX(Degrees15[[Month]:[Multiple (England)]],MATCH('1. Input energy data'!$L20, Degrees15[Month], 1) + $E$2 - 1,MATCH(IF('1. Input energy data'!$G$11="Multiple (England)", '1. Input energy data'!$J20, '1. Input energy data'!$G$11),Degrees15[#Headers], 0))))</f>
        <v/>
      </c>
      <c r="F3" s="151" t="str" cm="1">
        <f t="array" ref="F3">IF(OR(CalcTable[[#This Row],[Building]]=0, '1. Input energy data'!$P20=""), "",IF(OR('1. Input energy data'!$F20="Hospital",'1. Input energy data'!$F20="Nursing residential homes and hostels"),INDEX(Degrees18[[Month]:[Multiple (England)]],MATCH('1. Input energy data'!$L20, Degrees18[Month], 1) + $F$2 - 1,MATCH(IF('1. Input energy data'!$G$11="Multiple (England)", '1. Input energy data'!$J20, '1. Input energy data'!$G$11),Degrees18[#Headers], 0)),INDEX(Degrees15[[Month]:[Multiple (England)]],MATCH('1. Input energy data'!$L20, Degrees15[Month], 1) + $F$2 - 1,MATCH(IF('1. Input energy data'!$G$11="Multiple (England)", '1. Input energy data'!$J20, '1. Input energy data'!$G$11),Degrees15[#Headers], 0))))</f>
        <v/>
      </c>
      <c r="G3" s="151" t="str" cm="1">
        <f t="array" ref="G3">IF(OR(CalcTable[[#This Row],[Building]]=0, '1. Input energy data'!$Q20=""), "",IF(OR('1. Input energy data'!$F20="Hospital",'1. Input energy data'!$F20="Nursing residential homes and hostels"),INDEX(Degrees18[[Month]:[Multiple (England)]],MATCH('1. Input energy data'!$L20, Degrees18[Month], 1) + $G$2 - 1,MATCH(IF('1. Input energy data'!$G$11="Multiple (England)", '1. Input energy data'!$J20, '1. Input energy data'!$G$11),Degrees18[#Headers], 0)),INDEX(Degrees15[[Month]:[Multiple (England)]],MATCH('1. Input energy data'!$L20, Degrees15[Month], 1) + $G$2 - 1,MATCH(IF('1. Input energy data'!$G$11="Multiple (England)", '1. Input energy data'!$J20, '1. Input energy data'!$G$11),Degrees15[#Headers], 0))))</f>
        <v/>
      </c>
      <c r="H3" s="151" t="str" cm="1">
        <f t="array" ref="H3">IF(OR(CalcTable[[#This Row],[Building]]=0, '1. Input energy data'!$R20=""), "",IF(OR('1. Input energy data'!$F20="Hospital",'1. Input energy data'!$F20="Nursing residential homes and hostels"),INDEX(Degrees18[[Month]:[Multiple (England)]],MATCH('1. Input energy data'!$L20, Degrees18[Month], 1) + $H$2 - 1,MATCH(IF('1. Input energy data'!$G$11="Multiple (England)", '1. Input energy data'!$J20, '1. Input energy data'!$G$11),Degrees18[#Headers], 0)),INDEX(Degrees15[[Month]:[Multiple (England)]],MATCH('1. Input energy data'!$L20, Degrees15[Month], 1) + $H$2 - 1,MATCH(IF('1. Input energy data'!$G$11="Multiple (England)", '1. Input energy data'!$J20, '1. Input energy data'!$G$11),Degrees15[#Headers], 0))))</f>
        <v/>
      </c>
      <c r="I3" s="151" t="str" cm="1">
        <f t="array" ref="I3">IF(OR(CalcTable[[#This Row],[Building]]=0, '1. Input energy data'!$S20=""), "",IF(OR('1. Input energy data'!$F20="Hospital",'1. Input energy data'!$F20="Nursing residential homes and hostels"),INDEX(Degrees18[[Month]:[Multiple (England)]],MATCH('1. Input energy data'!$L20, Degrees18[Month], 1) + $I$2 - 1,MATCH(IF('1. Input energy data'!$G$11="Multiple (England)", '1. Input energy data'!$J20, '1. Input energy data'!$G$11),Degrees18[#Headers], 0)),INDEX(Degrees15[[Month]:[Multiple (England)]],MATCH('1. Input energy data'!$L20, Degrees15[Month], 1) + $I$2 - 1,MATCH(IF('1. Input energy data'!$G$11="Multiple (England)", '1. Input energy data'!$J20, '1. Input energy data'!$G$11),Degrees15[#Headers], 0))))</f>
        <v/>
      </c>
      <c r="J3" s="151" t="str" cm="1">
        <f t="array" ref="J3">IF(OR(CalcTable[[#This Row],[Building]]=0, '1. Input energy data'!$T20=""), "",IF(OR('1. Input energy data'!$F20="Hospital",'1. Input energy data'!$F20="Nursing residential homes and hostels"),INDEX(Degrees18[[Month]:[Multiple (England)]],MATCH('1. Input energy data'!$L20, Degrees18[Month], 1) + $J$2 - 1,MATCH(IF('1. Input energy data'!$G$11="Multiple (England)", '1. Input energy data'!$J20, '1. Input energy data'!$G$11),Degrees18[#Headers], 0)),INDEX(Degrees15[[Month]:[Multiple (England)]],MATCH('1. Input energy data'!$L20, Degrees15[Month], 1) + $J$2 - 1,MATCH(IF('1. Input energy data'!$G$11="Multiple (England)", '1. Input energy data'!$J20, '1. Input energy data'!$G$11),Degrees15[#Headers], 0))))</f>
        <v/>
      </c>
      <c r="K3" s="151" t="str" cm="1">
        <f t="array" ref="K3">IF(OR(CalcTable[[#This Row],[Building]]=0, '1. Input energy data'!$U20=""), "",IF(OR('1. Input energy data'!$F20="Hospital",'1. Input energy data'!$F20="Nursing residential homes and hostels"),INDEX(Degrees18[[Month]:[Multiple (England)]],MATCH('1. Input energy data'!$L20, Degrees18[Month], 1) + $K$2 - 1,MATCH(IF('1. Input energy data'!$G$11="Multiple (England)", '1. Input energy data'!$J20, '1. Input energy data'!$G$11),Degrees18[#Headers], 0)),INDEX(Degrees15[[Month]:[Multiple (England)]],MATCH('1. Input energy data'!$L20, Degrees15[Month], 1) + $K$2 - 1,MATCH(IF('1. Input energy data'!$G$11="Multiple (England)", '1. Input energy data'!$J20, '1. Input energy data'!$G$11),Degrees15[#Headers], 0))))</f>
        <v/>
      </c>
      <c r="L3" s="151" t="str" cm="1">
        <f t="array" ref="L3">IF(OR(CalcTable[[#This Row],[Building]]=0, '1. Input energy data'!$V20=""), "",IF(OR('1. Input energy data'!$F20="Hospital",'1. Input energy data'!$F20="Nursing residential homes and hostels"),INDEX(Degrees18[[Month]:[Multiple (England)]],MATCH('1. Input energy data'!$L20, Degrees18[Month], 1) + $L$2 - 1,MATCH(IF('1. Input energy data'!$G$11="Multiple (England)", '1. Input energy data'!$J20, '1. Input energy data'!$G$11),Degrees18[#Headers], 0)),INDEX(Degrees15[[Month]:[Multiple (England)]],MATCH('1. Input energy data'!$L20, Degrees15[Month], 1) + $L$2 - 1,MATCH(IF('1. Input energy data'!$G$11="Multiple (England)", '1. Input energy data'!$J20, '1. Input energy data'!$G$11),Degrees15[#Headers], 0))))</f>
        <v/>
      </c>
      <c r="M3" s="151" t="str" cm="1">
        <f t="array" ref="M3">IF(OR(CalcTable[[#This Row],[Building]]=0, '1. Input energy data'!$W20=""), "",IF(OR('1. Input energy data'!$F20="Hospital",'1. Input energy data'!$F20="Nursing residential homes and hostels"),INDEX(Degrees18[[Month]:[Multiple (England)]],MATCH('1. Input energy data'!$L20, Degrees18[Month], 1) + $M$2 - 1,MATCH(IF('1. Input energy data'!$G$11="Multiple (England)", '1. Input energy data'!$J20, '1. Input energy data'!$G$11),Degrees18[#Headers], 0)),INDEX(Degrees15[[Month]:[Multiple (England)]],MATCH('1. Input energy data'!$L20, Degrees15[Month], 1) + $M$2 - 1,MATCH(IF('1. Input energy data'!$G$11="Multiple (England)", '1. Input energy data'!$J20, '1. Input energy data'!$G$11),Degrees15[#Headers], 0))))</f>
        <v/>
      </c>
      <c r="N3" s="151" t="str" cm="1">
        <f t="array" ref="N3">IF(OR(CalcTable[[#This Row],[Building]]=0, '1. Input energy data'!$X20=""), "",IF(OR('1. Input energy data'!$F20="Hospital",'1. Input energy data'!$F20="Nursing residential homes and hostels"),INDEX(Degrees18[[Month]:[Multiple (England)]],MATCH('1. Input energy data'!$L20, Degrees18[Month], 1) + $N$2 - 1,MATCH(IF('1. Input energy data'!$G$11="Multiple (England)", '1. Input energy data'!$J20, '1. Input energy data'!$G$11),Degrees18[#Headers], 0)),INDEX(Degrees15[[Month]:[Multiple (England)]],MATCH('1. Input energy data'!$L20, Degrees15[Month], 1) + $N$2 - 1,MATCH(IF('1. Input energy data'!$G$11="Multiple (England)", '1. Input energy data'!$J20, '1. Input energy data'!$G$11),Degrees15[#Headers], 0))))</f>
        <v/>
      </c>
      <c r="O3" s="151" t="str" cm="1">
        <f t="array" ref="O3">IF(OR(CalcTable[[#This Row],[Building]]=0, '1. Input energy data'!$Y20=""), "",IF(OR('1. Input energy data'!$F20="Hospital",'1. Input energy data'!$F20="Nursing residential homes and hostels"),INDEX(Degrees18[[Month]:[Multiple (England)]],MATCH('1. Input energy data'!$L20, Degrees18[Month], 1) + $O$2 - 1,MATCH(IF('1. Input energy data'!$G$11="Multiple (England)", '1. Input energy data'!$J20, '1. Input energy data'!$G$11),Degrees18[#Headers], 0)),INDEX(Degrees15[[Month]:[Multiple (England)]],MATCH('1. Input energy data'!$L20, Degrees15[Month], 1) + $O$2 - 1,MATCH(IF('1. Input energy data'!$G$11="Multiple (England)", '1. Input energy data'!$J20, '1. Input energy data'!$G$11),Degrees15[#Headers], 0))))</f>
        <v/>
      </c>
      <c r="P3" t="str">
        <f>IF(CalcTable[[#This Row],[Building]]=0,"",SLOPE('1. Input energy data'!N20:Y20,CalcTable[[#This Row],[1]:[12]]))</f>
        <v/>
      </c>
      <c r="Q3" t="str">
        <f>IF(CalcTable[[#This Row],[Building]]=0,"",INTERCEPT('1. Input energy data'!N20:Y20,CalcTable[[#This Row],[1]:[12]]))</f>
        <v/>
      </c>
      <c r="R3" t="str">
        <f>IF(CalcTable[[#This Row],[Building]]=0,"",RSQ('1. Input energy data'!N20:Y20,CalcTable[[#This Row],[1]:[12]]))</f>
        <v/>
      </c>
      <c r="S3" s="151" t="str" cm="1">
        <f t="array" ref="S3">IF(OR($A3=0, '1. Input energy data'!$AF20=""), "",IF(OR('1. Input energy data'!$F20="Hospital",'1. Input energy data'!$F20="Nursing residential homes and hostels"),INDEX(Degrees18[[Month]:[Multiple (England)]],MATCH('1. Input energy data'!$AD20, Degrees18[Month], 1)+S$2-13,MATCH(IF('1. Input energy data'!$G$11="Multiple (England)", '1. Input energy data'!$J20, '1. Input energy data'!$G$11),Degrees18[#Headers], 0)),INDEX(Degrees15[[Month]:[Multiple (England)]],MATCH('1. Input energy data'!$AD20, Degrees15[Month], 1)+S$2-13,MATCH(IF('1. Input energy data'!$G$11="Multiple (England)", '1. Input energy data'!$J20, '1. Input energy data'!$G$11),Degrees15[#Headers], 0))))</f>
        <v/>
      </c>
      <c r="T3" s="151" t="str" cm="1">
        <f t="array" ref="T3">IF(OR($A3=0, '1. Input energy data'!$AG20=""), "",IF(OR('1. Input energy data'!$F20="Hospital",'1. Input energy data'!$F20="Nursing residential homes and hostels"),INDEX(Degrees18[[Month]:[Multiple (England)]],MATCH('1. Input energy data'!$AD20, Degrees18[Month], 1)+T$2-13,MATCH(IF('1. Input energy data'!$G$11="Multiple (England)", '1. Input energy data'!$J20, '1. Input energy data'!$G$11),Degrees18[#Headers], 0)),INDEX(Degrees15[[Month]:[Multiple (England)]],MATCH('1. Input energy data'!$AD20,Degrees15[Month], 1)+T$2-13,MATCH(IF('1. Input energy data'!$G$11="Multiple (England)", '1. Input energy data'!$J20, '1. Input energy data'!$G$11),Degrees15[#Headers], 0))))</f>
        <v/>
      </c>
      <c r="U3" s="151" t="str" cm="1">
        <f t="array" ref="U3">IF(OR($A3=0, '1. Input energy data'!$AH20=""), "",IF(OR('1. Input energy data'!$F20="Hospital",'1. Input energy data'!$F20="Nursing residential homes and hostels"),INDEX(Degrees18[[Month]:[Multiple (England)]],MATCH('1. Input energy data'!$AD20, Degrees18[Month], 1)+U$2-13,MATCH(IF('1. Input energy data'!$G$11="Multiple (England)", '1. Input energy data'!$J20, '1. Input energy data'!$G$11),Degrees18[#Headers], 0)),INDEX(Degrees15[[Month]:[Multiple (England)]],MATCH('1. Input energy data'!$AD20,Degrees15[Month], 1)+U$2-13,MATCH(IF('1. Input energy data'!$G$11="Multiple (England)", '1. Input energy data'!$J20, '1. Input energy data'!$G$11),Degrees15[#Headers], 0))))</f>
        <v/>
      </c>
      <c r="V3" s="151" t="str" cm="1">
        <f t="array" ref="V3">IF(OR($A3=0, '1. Input energy data'!$AI20=""), "",IF(OR('1. Input energy data'!$F20="Hospital",'1. Input energy data'!$F20="Nursing residential homes and hostels"),INDEX(Degrees18[[Month]:[Multiple (England)]],MATCH('1. Input energy data'!$AD20, Degrees18[Month], 1)+V$2-13,MATCH(IF('1. Input energy data'!$G$11="Multiple (England)", '1. Input energy data'!$J20, '1. Input energy data'!$G$11),Degrees18[#Headers], 0)),INDEX(Degrees15[[Month]:[Multiple (England)]],MATCH('1. Input energy data'!$AD20,Degrees15[Month], 1)+V$2-13,MATCH(IF('1. Input energy data'!$G$11="Multiple (England)", '1. Input energy data'!$J20, '1. Input energy data'!$G$11),Degrees15[#Headers], 0))))</f>
        <v/>
      </c>
      <c r="W3" s="151" t="str" cm="1">
        <f t="array" ref="W3">IF(OR($A3=0, '1. Input energy data'!$AJ20=""), "",IF(OR('1. Input energy data'!$F20="Hospital",'1. Input energy data'!$F20="Nursing residential homes and hostels"),INDEX(Degrees18[[Month]:[Multiple (England)]],MATCH('1. Input energy data'!$AD20, Degrees18[Month], 1)+W$2-13,MATCH(IF('1. Input energy data'!$G$11="Multiple (England)", '1. Input energy data'!$J20, '1. Input energy data'!$G$11),Degrees18[#Headers], 0)),INDEX(Degrees15[[Month]:[Multiple (England)]],MATCH('1. Input energy data'!$AD20,Degrees15[Month], 1)+W$2-13,MATCH(IF('1. Input energy data'!$G$11="Multiple (England)", '1. Input energy data'!$J20, '1. Input energy data'!$G$11),Degrees15[#Headers], 0))))</f>
        <v/>
      </c>
      <c r="X3" s="151" t="str" cm="1">
        <f t="array" ref="X3">IF(OR($A3=0, '1. Input energy data'!$AK20=""), "",IF(OR('1. Input energy data'!$F20="Hospital",'1. Input energy data'!$F20="Nursing residential homes and hostels"),INDEX(Degrees18[[Month]:[Multiple (England)]],MATCH('1. Input energy data'!$AD20, Degrees18[Month], 1)+X$2-13,MATCH(IF('1. Input energy data'!$G$11="Multiple (England)", '1. Input energy data'!$J20, '1. Input energy data'!$G$11),Degrees18[#Headers], 0)),INDEX(Degrees15[[Month]:[Multiple (England)]],MATCH('1. Input energy data'!$AD20,Degrees15[Month], 1)+X$2-13,MATCH(IF('1. Input energy data'!$G$11="Multiple (England)", '1. Input energy data'!$J20, '1. Input energy data'!$G$11),Degrees15[#Headers], 0))))</f>
        <v/>
      </c>
      <c r="Y3" s="151" t="str" cm="1">
        <f t="array" ref="Y3">IF(OR($A3=0, '1. Input energy data'!$AL20=""), "",IF(OR('1. Input energy data'!$F20="Hospital",'1. Input energy data'!$F20="Nursing residential homes and hostels"),INDEX(Degrees18[[Month]:[Multiple (England)]],MATCH('1. Input energy data'!$AD20, Degrees18[Month], 1)+Y$2-13,MATCH(IF('1. Input energy data'!$G$11="Multiple (England)", '1. Input energy data'!$J20, '1. Input energy data'!$G$11),Degrees18[#Headers], 0)),INDEX(Degrees15[[Month]:[Multiple (England)]],MATCH('1. Input energy data'!$AD20,Degrees15[Month], 1)+Y$2-13,MATCH(IF('1. Input energy data'!$G$11="Multiple (England)", '1. Input energy data'!$J20, '1. Input energy data'!$G$11),Degrees15[#Headers], 0))))</f>
        <v/>
      </c>
      <c r="Z3" s="151" t="str" cm="1">
        <f t="array" ref="Z3">IF(OR($A3=0, '1. Input energy data'!$AM20=""), "",IF(OR('1. Input energy data'!$F20="Hospital",'1. Input energy data'!$F20="Nursing residential homes and hostels"),INDEX(Degrees18[[Month]:[Multiple (England)]],MATCH('1. Input energy data'!$AD20, Degrees18[Month], 1)+Z$2-13,MATCH(IF('1. Input energy data'!$G$11="Multiple (England)", '1. Input energy data'!$J20, '1. Input energy data'!$G$11),Degrees18[#Headers], 0)),INDEX(Degrees15[[Month]:[Multiple (England)]],MATCH('1. Input energy data'!$AD20,Degrees15[Month], 1)+Z$2-13,MATCH(IF('1. Input energy data'!$G$11="Multiple (England)", '1. Input energy data'!$J20, '1. Input energy data'!$G$11),Degrees15[#Headers], 0))))</f>
        <v/>
      </c>
      <c r="AA3" s="151" t="str" cm="1">
        <f t="array" ref="AA3">IF(OR($A3=0, '1. Input energy data'!$AN20=""), "",IF(OR('1. Input energy data'!$F20="Hospital",'1. Input energy data'!$F20="Nursing residential homes and hostels"),INDEX(Degrees18[[Month]:[Multiple (England)]],MATCH('1. Input energy data'!$AD20, Degrees18[Month], 1)+AA$2-13,MATCH(IF('1. Input energy data'!$G$11="Multiple (England)", '1. Input energy data'!$J20, '1. Input energy data'!$G$11),Degrees18[#Headers], 0)),INDEX(Degrees15[[Month]:[Multiple (England)]],MATCH('1. Input energy data'!$AD20,Degrees15[Month], 1)+AA$2-13,MATCH(IF('1. Input energy data'!$G$11="Multiple (England)", '1. Input energy data'!$J20, '1. Input energy data'!$G$11),Degrees15[#Headers], 0))))</f>
        <v/>
      </c>
      <c r="AB3" s="151" t="str" cm="1">
        <f t="array" ref="AB3">IF(OR($A3=0, '1. Input energy data'!$AO20=""), "",IF(OR('1. Input energy data'!$F20="Hospital",'1. Input energy data'!$F20="Nursing residential homes and hostels"),INDEX(Degrees18[[Month]:[Multiple (England)]],MATCH('1. Input energy data'!$AD20, Degrees18[Month], 1)+AB$2-13,MATCH(IF('1. Input energy data'!$G$11="Multiple (England)", '1. Input energy data'!$J20, '1. Input energy data'!$G$11),Degrees18[#Headers], 0)),INDEX(Degrees15[[Month]:[Multiple (England)]],MATCH('1. Input energy data'!$AD20,Degrees15[Month], 1)+AB$2-13,MATCH(IF('1. Input energy data'!$G$11="Multiple (England)", '1. Input energy data'!$J20, '1. Input energy data'!$G$11),Degrees15[#Headers], 0))))</f>
        <v/>
      </c>
      <c r="AC3" s="151" t="str" cm="1">
        <f t="array" ref="AC3">IF(OR($A3=0, '1. Input energy data'!$AP20=""), "",IF(OR('1. Input energy data'!$F20="Hospital",'1. Input energy data'!$F20="Nursing residential homes and hostels"),INDEX(Degrees18[[Month]:[Multiple (England)]],MATCH('1. Input energy data'!$AD20, Degrees18[Month], 1)+AC$2-13,MATCH(IF('1. Input energy data'!$G$11="Multiple (England)", '1. Input energy data'!$J20, '1. Input energy data'!$G$11),Degrees18[#Headers], 0)),INDEX(Degrees15[[Month]:[Multiple (England)]],MATCH('1. Input energy data'!$AD20,Degrees15[Month], 1)+AC$2-13,MATCH(IF('1. Input energy data'!$G$11="Multiple (England)", '1. Input energy data'!$J20, '1. Input energy data'!$G$11),Degrees15[#Headers], 0))))</f>
        <v/>
      </c>
      <c r="AD3" s="151" t="str" cm="1">
        <f t="array" ref="AD3">IF(OR($A3=0, '1. Input energy data'!$AQ20=""), "",IF(OR('1. Input energy data'!$F20="Hospital",'1. Input energy data'!$F20="Nursing residential homes and hostels"),INDEX(Degrees18[[Month]:[Multiple (England)]],MATCH('1. Input energy data'!$AD20, Degrees18[Month], 1)+AD$2-13,MATCH(IF('1. Input energy data'!$G$11="Multiple (England)", '1. Input energy data'!$J20, '1. Input energy data'!$G$11),Degrees18[#Headers], 0)),INDEX(Degrees15[[Month]:[Multiple (England)]],MATCH('1. Input energy data'!$AD20,Degrees15[Month], 1)+AD$2-13,MATCH(IF('1. Input energy data'!$G$11="Multiple (England)", '1. Input energy data'!$J20, '1. Input energy data'!$G$11),Degrees15[#Headers], 0))))</f>
        <v/>
      </c>
      <c r="AE3" s="151" t="str">
        <f>IF(OR($A3=0, $P3="", CalcTable[[#This Row],[13]]="", $Q3="", '1. Input energy data'!AF20=""), "", ($P3*CalcTable[[#This Row],[13]]+$Q3)-'1. Input energy data'!AF20)</f>
        <v/>
      </c>
      <c r="AF3" s="151" t="str">
        <f>IF(OR($A3=0, $P3="", CalcTable[[#This Row],[14]]="", $Q3="", '1. Input energy data'!AG20=""), "", ($P3*CalcTable[[#This Row],[14]]+$Q3)-'1. Input energy data'!AG20)</f>
        <v/>
      </c>
      <c r="AG3" s="151" t="str">
        <f>IF(OR($A3=0, $P3="", CalcTable[[#This Row],[15]]="", $Q3="", '1. Input energy data'!AH20=""), "", ($P3*CalcTable[[#This Row],[15]]+$Q3)-'1. Input energy data'!AH20)</f>
        <v/>
      </c>
      <c r="AH3" s="151" t="str">
        <f>IF(OR($A3=0, $P3="", CalcTable[[#This Row],[16]]="", $Q3="", '1. Input energy data'!AI20=""), "", ($P3*CalcTable[[#This Row],[16]]+$Q3)-'1. Input energy data'!AI20)</f>
        <v/>
      </c>
      <c r="AI3" s="151" t="str">
        <f>IF(OR($A3=0, $P3="", CalcTable[[#This Row],[17]]="", $Q3="", '1. Input energy data'!AJ20=""), "", ($P3*CalcTable[[#This Row],[17]]+$Q3)-'1. Input energy data'!AJ20)</f>
        <v/>
      </c>
      <c r="AJ3" s="151" t="str">
        <f>IF(OR($A3=0, $P3="", CalcTable[[#This Row],[18]]="", $Q3="", '1. Input energy data'!AK20=""), "", ($P3*CalcTable[[#This Row],[18]]+$Q3)-'1. Input energy data'!AK20)</f>
        <v/>
      </c>
      <c r="AK3" s="151" t="str">
        <f>IF(OR($A3=0, $P3="", CalcTable[[#This Row],[19]]="", $Q3="", '1. Input energy data'!AL20=""), "", ($P3*CalcTable[[#This Row],[19]]+$Q3)-'1. Input energy data'!AL20)</f>
        <v/>
      </c>
      <c r="AL3" s="151" t="str">
        <f>IF(OR($A3=0, $P3="", CalcTable[[#This Row],[20]]="", $Q3="", '1. Input energy data'!AM20=""), "", ($P3*CalcTable[[#This Row],[20]]+$Q3)-'1. Input energy data'!AM20)</f>
        <v/>
      </c>
      <c r="AM3" s="151" t="str">
        <f>IF(OR($A3=0, $P3="", CalcTable[[#This Row],[21]]="", $Q3="", '1. Input energy data'!AN20=""), "", ($P3*CalcTable[[#This Row],[21]]+$Q3)-'1. Input energy data'!AN20)</f>
        <v/>
      </c>
      <c r="AN3" s="151" t="str">
        <f>IF(OR($A3=0, $P3="", CalcTable[[#This Row],[22]]="", $Q3="", '1. Input energy data'!AO20=""), "", ($P3*CalcTable[[#This Row],[22]]+$Q3)-'1. Input energy data'!AO20)</f>
        <v/>
      </c>
      <c r="AO3" s="151" t="str">
        <f>IF(OR($A3=0, $P3="", CalcTable[[#This Row],[23]]="", $Q3="", '1. Input energy data'!AP20=""), "", ($P3*CalcTable[[#This Row],[23]]+$Q3)-'1. Input energy data'!AP20)</f>
        <v/>
      </c>
      <c r="AP3" s="151" t="str">
        <f>IF(OR($A3=0, $P3="", CalcTable[[#This Row],[24]]="", $Q3="", '1. Input energy data'!AQ20=""), "", ($P3*CalcTable[[#This Row],[24]]+$Q3)-'1. Input energy data'!AQ20)</f>
        <v/>
      </c>
      <c r="AQ3" s="239" t="str">
        <f>IF(CalcTable[[#This Row],[Building]]=0,"",1-((1-CalcTable[[#This Row],[R2]])*(COUNT('1. Input energy data'!N20:Y20)-1)/(COUNT('1. Input energy data'!N20:Y20)-2)))</f>
        <v/>
      </c>
      <c r="AR3" s="165" t="str">
        <f>IF(CalcTable[[#This Row],[Building]]=0,"",1.26*TINV(0.1,COUNT('1. Input energy data'!N20:Y20)-2)*STEYX('1. Input energy data'!N20:Y20,CalcTable[[#This Row],[1]:[12]])*((1+2/COUNT('1. Input energy data'!N20:Y20))*COUNT(CalcTable[[#This Row],[Month 1 avoided kWh]:[Month 12]]))^0.5)</f>
        <v/>
      </c>
      <c r="AS3" s="166" t="str">
        <f>IF(CalcTable[[#This Row],[Building]]=0,"",ABS(CalcTable[[#This Row],[Absolute Uncertainty]]/SUM(CalcTable[[#This Row],[Month 1 avoided kWh]:[Month 12]])))</f>
        <v/>
      </c>
      <c r="AT3" s="165" t="str">
        <f>IF(CalcTable[[#This Row],[Building]]=0,"",COUNT('1. Input energy data'!N20:Y20))</f>
        <v/>
      </c>
      <c r="AU3" s="165" t="str">
        <f>IF(CalcTable[[#This Row],[Building]]=0,"",COUNT('1. Input energy data'!AF20:AQ20))</f>
        <v/>
      </c>
      <c r="AV3" s="151" t="str" cm="1">
        <f t="array" ref="AV3">_xlfn.IFS(CalcTable[[#This Row],[Building]]=0,"",AND(OR('1. Input energy data'!AT20="Energy Bills - Actual",'1. Input energy data'!AT20="Meter Readings",'1. Input energy data'!AT20="Half Hourly Data"),OR('1. Input energy data'!Z20="Energy Bills - Actual",'1. Input energy data'!Z20="Meter Readings",'1. Input energy data'!Z20="Half Hourly Data")),"ACTUAL",OR('1. Input energy data'!AT20="",'1. Input energy data'!Z20=""),"BLANK",OR('1. Input energy data'!AT20="Other (specify in commentary)",'1. Input energy data'!Z20="Other (specify in commentary)"),"OTHER",OR('1. Input energy data'!AT20="Energy Bills - Estimated",'1. Input energy data'!Z20="Energy Bills - Estimated"),"ESTIMATED",OR('1. Input energy data'!AT20="Energy Bills - Partially Estimated",'1. Input energy data'!Z20="Energy Bills - Partially Estimated"),"PARTIALLY ESTIMATED",TRUE,"BLANK")</f>
        <v/>
      </c>
    </row>
    <row r="4" spans="1:48">
      <c r="A4">
        <f>'1. Input energy data'!C21</f>
        <v>0</v>
      </c>
      <c r="B4" s="150">
        <f>'1. Input energy data'!F21</f>
        <v>0</v>
      </c>
      <c r="C4">
        <f>'1. Input energy data'!G21</f>
        <v>0</v>
      </c>
      <c r="D4" s="151" t="str">
        <f>IF(OR(CalcTable[[#This Row],[Building]]=0, '1. Input energy data'!$N21=""), "",IF(OR('1. Input energy data'!$F21="Hospital",'1. Input energy data'!$F21="Nursing residential homes and hostels"),INDEX(Degrees18[[Month]:[Multiple (England)]],MATCH('1. Input energy data'!$L21, Degrees18[Month], 1),MATCH(IF('1. Input energy data'!$G$11="Multiple (England)", '1. Input energy data'!$J21, '1. Input energy data'!$G$11), Degrees18[#Headers], 0)),INDEX(Degrees15[[Month]:[Multiple (England)]],MATCH('1. Input energy data'!$L21, Degrees15[Month], 1),MATCH(IF('1. Input energy data'!$G$11="Multiple (England)", '1. Input energy data'!$J21, '1. Input energy data'!$G$11), Degrees15[#Headers], 0))))</f>
        <v/>
      </c>
      <c r="E4" s="151" t="str" cm="1">
        <f t="array" ref="E4">IF(OR(CalcTable[[#This Row],[Building]]=0, '1. Input energy data'!$O21=""), "",IF(OR('1. Input energy data'!$F21="Hospital",'1. Input energy data'!$F21="Nursing residential homes and hostels"),INDEX(Degrees18[[Month]:[Multiple (England)]],MATCH('1. Input energy data'!$L21, Degrees18[Month], 1) + $E$2 - 1,MATCH(IF('1. Input energy data'!$G$11="Multiple (England)", '1. Input energy data'!$J21, '1. Input energy data'!$G$11),Degrees18[#Headers], 0)),INDEX(Degrees15[[Month]:[Multiple (England)]],MATCH('1. Input energy data'!$L21, Degrees15[Month], 1) + $E$2 - 1,MATCH(IF('1. Input energy data'!$G$11="Multiple (England)", '1. Input energy data'!$J21, '1. Input energy data'!$G$11),Degrees15[#Headers], 0))))</f>
        <v/>
      </c>
      <c r="F4" s="151" t="str" cm="1">
        <f t="array" ref="F4">IF(OR(CalcTable[[#This Row],[Building]]=0, '1. Input energy data'!$P21=""), "",IF(OR('1. Input energy data'!$F21="Hospital",'1. Input energy data'!$F21="Nursing residential homes and hostels"),INDEX(Degrees18[[Month]:[Multiple (England)]],MATCH('1. Input energy data'!$L21, Degrees18[Month], 1) + $F$2 - 1,MATCH(IF('1. Input energy data'!$G$11="Multiple (England)", '1. Input energy data'!$J21, '1. Input energy data'!$G$11),Degrees18[#Headers], 0)),INDEX(Degrees15[[Month]:[Multiple (England)]],MATCH('1. Input energy data'!$L21, Degrees15[Month], 1) + $F$2 - 1,MATCH(IF('1. Input energy data'!$G$11="Multiple (England)", '1. Input energy data'!$J21, '1. Input energy data'!$G$11),Degrees15[#Headers], 0))))</f>
        <v/>
      </c>
      <c r="G4" s="151" t="str" cm="1">
        <f t="array" ref="G4">IF(OR(CalcTable[[#This Row],[Building]]=0, '1. Input energy data'!$Q21=""), "",IF(OR('1. Input energy data'!$F21="Hospital",'1. Input energy data'!$F21="Nursing residential homes and hostels"),INDEX(Degrees18[[Month]:[Multiple (England)]],MATCH('1. Input energy data'!$L21, Degrees18[Month], 1) + $G$2 - 1,MATCH(IF('1. Input energy data'!$G$11="Multiple (England)", '1. Input energy data'!$J21, '1. Input energy data'!$G$11),Degrees18[#Headers], 0)),INDEX(Degrees15[[Month]:[Multiple (England)]],MATCH('1. Input energy data'!$L21, Degrees15[Month], 1) + $G$2 - 1,MATCH(IF('1. Input energy data'!$G$11="Multiple (England)", '1. Input energy data'!$J21, '1. Input energy data'!$G$11),Degrees15[#Headers], 0))))</f>
        <v/>
      </c>
      <c r="H4" s="151" t="str" cm="1">
        <f t="array" ref="H4">IF(OR(CalcTable[[#This Row],[Building]]=0, '1. Input energy data'!$R21=""), "",IF(OR('1. Input energy data'!$F21="Hospital",'1. Input energy data'!$F21="Nursing residential homes and hostels"),INDEX(Degrees18[[Month]:[Multiple (England)]],MATCH('1. Input energy data'!$L21, Degrees18[Month], 1) + $H$2 - 1,MATCH(IF('1. Input energy data'!$G$11="Multiple (England)", '1. Input energy data'!$J21, '1. Input energy data'!$G$11),Degrees18[#Headers], 0)),INDEX(Degrees15[[Month]:[Multiple (England)]],MATCH('1. Input energy data'!$L21, Degrees15[Month], 1) + $H$2 - 1,MATCH(IF('1. Input energy data'!$G$11="Multiple (England)", '1. Input energy data'!$J21, '1. Input energy data'!$G$11),Degrees15[#Headers], 0))))</f>
        <v/>
      </c>
      <c r="I4" s="151" t="str" cm="1">
        <f t="array" ref="I4">IF(OR(CalcTable[[#This Row],[Building]]=0, '1. Input energy data'!$S21=""), "",IF(OR('1. Input energy data'!$F21="Hospital",'1. Input energy data'!$F21="Nursing residential homes and hostels"),INDEX(Degrees18[[Month]:[Multiple (England)]],MATCH('1. Input energy data'!$L21, Degrees18[Month], 1) + $I$2 - 1,MATCH(IF('1. Input energy data'!$G$11="Multiple (England)", '1. Input energy data'!$J21, '1. Input energy data'!$G$11),Degrees18[#Headers], 0)),INDEX(Degrees15[[Month]:[Multiple (England)]],MATCH('1. Input energy data'!$L21, Degrees15[Month], 1) + $I$2 - 1,MATCH(IF('1. Input energy data'!$G$11="Multiple (England)", '1. Input energy data'!$J21, '1. Input energy data'!$G$11),Degrees15[#Headers], 0))))</f>
        <v/>
      </c>
      <c r="J4" s="151" t="str" cm="1">
        <f t="array" ref="J4">IF(OR(CalcTable[[#This Row],[Building]]=0, '1. Input energy data'!$T21=""), "",IF(OR('1. Input energy data'!$F21="Hospital",'1. Input energy data'!$F21="Nursing residential homes and hostels"),INDEX(Degrees18[[Month]:[Multiple (England)]],MATCH('1. Input energy data'!$L21, Degrees18[Month], 1) + $J$2 - 1,MATCH(IF('1. Input energy data'!$G$11="Multiple (England)", '1. Input energy data'!$J21, '1. Input energy data'!$G$11),Degrees18[#Headers], 0)),INDEX(Degrees15[[Month]:[Multiple (England)]],MATCH('1. Input energy data'!$L21, Degrees15[Month], 1) + $J$2 - 1,MATCH(IF('1. Input energy data'!$G$11="Multiple (England)", '1. Input energy data'!$J21, '1. Input energy data'!$G$11),Degrees15[#Headers], 0))))</f>
        <v/>
      </c>
      <c r="K4" s="151" t="str" cm="1">
        <f t="array" ref="K4">IF(OR(CalcTable[[#This Row],[Building]]=0, '1. Input energy data'!$U21=""), "",IF(OR('1. Input energy data'!$F21="Hospital",'1. Input energy data'!$F21="Nursing residential homes and hostels"),INDEX(Degrees18[[Month]:[Multiple (England)]],MATCH('1. Input energy data'!$L21, Degrees18[Month], 1) + $K$2 - 1,MATCH(IF('1. Input energy data'!$G$11="Multiple (England)", '1. Input energy data'!$J21, '1. Input energy data'!$G$11),Degrees18[#Headers], 0)),INDEX(Degrees15[[Month]:[Multiple (England)]],MATCH('1. Input energy data'!$L21, Degrees15[Month], 1) + $K$2 - 1,MATCH(IF('1. Input energy data'!$G$11="Multiple (England)", '1. Input energy data'!$J21, '1. Input energy data'!$G$11),Degrees15[#Headers], 0))))</f>
        <v/>
      </c>
      <c r="L4" s="151" t="str" cm="1">
        <f t="array" ref="L4">IF(OR(CalcTable[[#This Row],[Building]]=0, '1. Input energy data'!$V21=""), "",IF(OR('1. Input energy data'!$F21="Hospital",'1. Input energy data'!$F21="Nursing residential homes and hostels"),INDEX(Degrees18[[Month]:[Multiple (England)]],MATCH('1. Input energy data'!$L21, Degrees18[Month], 1) + $L$2 - 1,MATCH(IF('1. Input energy data'!$G$11="Multiple (England)", '1. Input energy data'!$J21, '1. Input energy data'!$G$11),Degrees18[#Headers], 0)),INDEX(Degrees15[[Month]:[Multiple (England)]],MATCH('1. Input energy data'!$L21, Degrees15[Month], 1) + $L$2 - 1,MATCH(IF('1. Input energy data'!$G$11="Multiple (England)", '1. Input energy data'!$J21, '1. Input energy data'!$G$11),Degrees15[#Headers], 0))))</f>
        <v/>
      </c>
      <c r="M4" s="151" t="str" cm="1">
        <f t="array" ref="M4">IF(OR(CalcTable[[#This Row],[Building]]=0, '1. Input energy data'!$W21=""), "",IF(OR('1. Input energy data'!$F21="Hospital",'1. Input energy data'!$F21="Nursing residential homes and hostels"),INDEX(Degrees18[[Month]:[Multiple (England)]],MATCH('1. Input energy data'!$L21, Degrees18[Month], 1) + $M$2 - 1,MATCH(IF('1. Input energy data'!$G$11="Multiple (England)", '1. Input energy data'!$J21, '1. Input energy data'!$G$11),Degrees18[#Headers], 0)),INDEX(Degrees15[[Month]:[Multiple (England)]],MATCH('1. Input energy data'!$L21, Degrees15[Month], 1) + $M$2 - 1,MATCH(IF('1. Input energy data'!$G$11="Multiple (England)", '1. Input energy data'!$J21, '1. Input energy data'!$G$11),Degrees15[#Headers], 0))))</f>
        <v/>
      </c>
      <c r="N4" s="151" t="str" cm="1">
        <f t="array" ref="N4">IF(OR(CalcTable[[#This Row],[Building]]=0, '1. Input energy data'!$X21=""), "",IF(OR('1. Input energy data'!$F21="Hospital",'1. Input energy data'!$F21="Nursing residential homes and hostels"),INDEX(Degrees18[[Month]:[Multiple (England)]],MATCH('1. Input energy data'!$L21, Degrees18[Month], 1) + $N$2 - 1,MATCH(IF('1. Input energy data'!$G$11="Multiple (England)", '1. Input energy data'!$J21, '1. Input energy data'!$G$11),Degrees18[#Headers], 0)),INDEX(Degrees15[[Month]:[Multiple (England)]],MATCH('1. Input energy data'!$L21, Degrees15[Month], 1) + $N$2 - 1,MATCH(IF('1. Input energy data'!$G$11="Multiple (England)", '1. Input energy data'!$J21, '1. Input energy data'!$G$11),Degrees15[#Headers], 0))))</f>
        <v/>
      </c>
      <c r="O4" s="151" t="str" cm="1">
        <f t="array" ref="O4">IF(OR(CalcTable[[#This Row],[Building]]=0, '1. Input energy data'!$Y21=""), "",IF(OR('1. Input energy data'!$F21="Hospital",'1. Input energy data'!$F21="Nursing residential homes and hostels"),INDEX(Degrees18[[Month]:[Multiple (England)]],MATCH('1. Input energy data'!$L21, Degrees18[Month], 1) + $O$2 - 1,MATCH(IF('1. Input energy data'!$G$11="Multiple (England)", '1. Input energy data'!$J21, '1. Input energy data'!$G$11),Degrees18[#Headers], 0)),INDEX(Degrees15[[Month]:[Multiple (England)]],MATCH('1. Input energy data'!$L21, Degrees15[Month], 1) + $O$2 - 1,MATCH(IF('1. Input energy data'!$G$11="Multiple (England)", '1. Input energy data'!$J21, '1. Input energy data'!$G$11),Degrees15[#Headers], 0))))</f>
        <v/>
      </c>
      <c r="P4" t="str">
        <f>IF(CalcTable[[#This Row],[Building]]=0,"",SLOPE('1. Input energy data'!N21:Y21,CalcTable[[#This Row],[1]:[12]]))</f>
        <v/>
      </c>
      <c r="Q4" t="str">
        <f>IF(CalcTable[[#This Row],[Building]]=0,"",INTERCEPT('1. Input energy data'!N21:Y21,CalcTable[[#This Row],[1]:[12]]))</f>
        <v/>
      </c>
      <c r="R4" t="str">
        <f>IF(CalcTable[[#This Row],[Building]]=0,"",RSQ('1. Input energy data'!N21:Y21,CalcTable[[#This Row],[1]:[12]]))</f>
        <v/>
      </c>
      <c r="S4" s="151" t="str" cm="1">
        <f t="array" ref="S4">IF(OR($A4=0, '1. Input energy data'!$AF21=""), "",IF(OR('1. Input energy data'!$F21="Hospital",'1. Input energy data'!$F21="Nursing residential homes and hostels"),INDEX(Degrees18[[Month]:[Multiple (England)]],MATCH('1. Input energy data'!$AD21, Degrees18[Month], 1)+S$2-13,MATCH(IF('1. Input energy data'!$G$11="Multiple (England)", '1. Input energy data'!$J21, '1. Input energy data'!$G$11),Degrees18[#Headers], 0)),INDEX(Degrees15[[Month]:[Multiple (England)]],MATCH('1. Input energy data'!$AD21, Degrees15[Month], 1)+S$2-13,MATCH(IF('1. Input energy data'!$G$11="Multiple (England)", '1. Input energy data'!$J21, '1. Input energy data'!$G$11),Degrees15[#Headers], 0))))</f>
        <v/>
      </c>
      <c r="T4" s="151" t="str" cm="1">
        <f t="array" ref="T4">IF(OR($A4=0, '1. Input energy data'!$AG21=""), "",IF(OR('1. Input energy data'!$F21="Hospital",'1. Input energy data'!$F21="Nursing residential homes and hostels"),INDEX(Degrees18[[Month]:[Multiple (England)]],MATCH('1. Input energy data'!$AD21, Degrees18[Month], 1)+T$2-13,MATCH(IF('1. Input energy data'!$G$11="Multiple (England)", '1. Input energy data'!$J21, '1. Input energy data'!$G$11),Degrees18[#Headers], 0)),INDEX(Degrees15[[Month]:[Multiple (England)]],MATCH('1. Input energy data'!$AD21,Degrees15[Month], 1)+T$2-13,MATCH(IF('1. Input energy data'!$G$11="Multiple (England)", '1. Input energy data'!$J21, '1. Input energy data'!$G$11),Degrees15[#Headers], 0))))</f>
        <v/>
      </c>
      <c r="U4" s="151" t="str" cm="1">
        <f t="array" ref="U4">IF(OR($A4=0, '1. Input energy data'!$AH21=""), "",IF(OR('1. Input energy data'!$F21="Hospital",'1. Input energy data'!$F21="Nursing residential homes and hostels"),INDEX(Degrees18[[Month]:[Multiple (England)]],MATCH('1. Input energy data'!$AD21, Degrees18[Month], 1)+U$2-13,MATCH(IF('1. Input energy data'!$G$11="Multiple (England)", '1. Input energy data'!$J21, '1. Input energy data'!$G$11),Degrees18[#Headers], 0)),INDEX(Degrees15[[Month]:[Multiple (England)]],MATCH('1. Input energy data'!$AD21,Degrees15[Month], 1)+U$2-13,MATCH(IF('1. Input energy data'!$G$11="Multiple (England)", '1. Input energy data'!$J21, '1. Input energy data'!$G$11),Degrees15[#Headers], 0))))</f>
        <v/>
      </c>
      <c r="V4" s="151" t="str" cm="1">
        <f t="array" ref="V4">IF(OR($A4=0, '1. Input energy data'!$AI21=""), "",IF(OR('1. Input energy data'!$F21="Hospital",'1. Input energy data'!$F21="Nursing residential homes and hostels"),INDEX(Degrees18[[Month]:[Multiple (England)]],MATCH('1. Input energy data'!$AD21, Degrees18[Month], 1)+V$2-13,MATCH(IF('1. Input energy data'!$G$11="Multiple (England)", '1. Input energy data'!$J21, '1. Input energy data'!$G$11),Degrees18[#Headers], 0)),INDEX(Degrees15[[Month]:[Multiple (England)]],MATCH('1. Input energy data'!$AD21,Degrees15[Month], 1)+V$2-13,MATCH(IF('1. Input energy data'!$G$11="Multiple (England)", '1. Input energy data'!$J21, '1. Input energy data'!$G$11),Degrees15[#Headers], 0))))</f>
        <v/>
      </c>
      <c r="W4" s="151" t="str" cm="1">
        <f t="array" ref="W4">IF(OR($A4=0, '1. Input energy data'!$AJ21=""), "",IF(OR('1. Input energy data'!$F21="Hospital",'1. Input energy data'!$F21="Nursing residential homes and hostels"),INDEX(Degrees18[[Month]:[Multiple (England)]],MATCH('1. Input energy data'!$AD21, Degrees18[Month], 1)+W$2-13,MATCH(IF('1. Input energy data'!$G$11="Multiple (England)", '1. Input energy data'!$J21, '1. Input energy data'!$G$11),Degrees18[#Headers], 0)),INDEX(Degrees15[[Month]:[Multiple (England)]],MATCH('1. Input energy data'!$AD21,Degrees15[Month], 1)+W$2-13,MATCH(IF('1. Input energy data'!$G$11="Multiple (England)", '1. Input energy data'!$J21, '1. Input energy data'!$G$11),Degrees15[#Headers], 0))))</f>
        <v/>
      </c>
      <c r="X4" s="151" t="str" cm="1">
        <f t="array" ref="X4">IF(OR($A4=0, '1. Input energy data'!$AK21=""), "",IF(OR('1. Input energy data'!$F21="Hospital",'1. Input energy data'!$F21="Nursing residential homes and hostels"),INDEX(Degrees18[[Month]:[Multiple (England)]],MATCH('1. Input energy data'!$AD21, Degrees18[Month], 1)+X$2-13,MATCH(IF('1. Input energy data'!$G$11="Multiple (England)", '1. Input energy data'!$J21, '1. Input energy data'!$G$11),Degrees18[#Headers], 0)),INDEX(Degrees15[[Month]:[Multiple (England)]],MATCH('1. Input energy data'!$AD21,Degrees15[Month], 1)+X$2-13,MATCH(IF('1. Input energy data'!$G$11="Multiple (England)", '1. Input energy data'!$J21, '1. Input energy data'!$G$11),Degrees15[#Headers], 0))))</f>
        <v/>
      </c>
      <c r="Y4" s="151" t="str" cm="1">
        <f t="array" ref="Y4">IF(OR($A4=0, '1. Input energy data'!$AL21=""), "",IF(OR('1. Input energy data'!$F21="Hospital",'1. Input energy data'!$F21="Nursing residential homes and hostels"),INDEX(Degrees18[[Month]:[Multiple (England)]],MATCH('1. Input energy data'!$AD21, Degrees18[Month], 1)+Y$2-13,MATCH(IF('1. Input energy data'!$G$11="Multiple (England)", '1. Input energy data'!$J21, '1. Input energy data'!$G$11),Degrees18[#Headers], 0)),INDEX(Degrees15[[Month]:[Multiple (England)]],MATCH('1. Input energy data'!$AD21,Degrees15[Month], 1)+Y$2-13,MATCH(IF('1. Input energy data'!$G$11="Multiple (England)", '1. Input energy data'!$J21, '1. Input energy data'!$G$11),Degrees15[#Headers], 0))))</f>
        <v/>
      </c>
      <c r="Z4" s="151" t="str" cm="1">
        <f t="array" ref="Z4">IF(OR($A4=0, '1. Input energy data'!$AM21=""), "",IF(OR('1. Input energy data'!$F21="Hospital",'1. Input energy data'!$F21="Nursing residential homes and hostels"),INDEX(Degrees18[[Month]:[Multiple (England)]],MATCH('1. Input energy data'!$AD21, Degrees18[Month], 1)+Z$2-13,MATCH(IF('1. Input energy data'!$G$11="Multiple (England)", '1. Input energy data'!$J21, '1. Input energy data'!$G$11),Degrees18[#Headers], 0)),INDEX(Degrees15[[Month]:[Multiple (England)]],MATCH('1. Input energy data'!$AD21,Degrees15[Month], 1)+Z$2-13,MATCH(IF('1. Input energy data'!$G$11="Multiple (England)", '1. Input energy data'!$J21, '1. Input energy data'!$G$11),Degrees15[#Headers], 0))))</f>
        <v/>
      </c>
      <c r="AA4" s="151" t="str" cm="1">
        <f t="array" ref="AA4">IF(OR($A4=0, '1. Input energy data'!$AN21=""), "",IF(OR('1. Input energy data'!$F21="Hospital",'1. Input energy data'!$F21="Nursing residential homes and hostels"),INDEX(Degrees18[[Month]:[Multiple (England)]],MATCH('1. Input energy data'!$AD21, Degrees18[Month], 1)+AA$2-13,MATCH(IF('1. Input energy data'!$G$11="Multiple (England)", '1. Input energy data'!$J21, '1. Input energy data'!$G$11),Degrees18[#Headers], 0)),INDEX(Degrees15[[Month]:[Multiple (England)]],MATCH('1. Input energy data'!$AD21,Degrees15[Month], 1)+AA$2-13,MATCH(IF('1. Input energy data'!$G$11="Multiple (England)", '1. Input energy data'!$J21, '1. Input energy data'!$G$11),Degrees15[#Headers], 0))))</f>
        <v/>
      </c>
      <c r="AB4" s="151" t="str" cm="1">
        <f t="array" ref="AB4">IF(OR($A4=0, '1. Input energy data'!$AO21=""), "",IF(OR('1. Input energy data'!$F21="Hospital",'1. Input energy data'!$F21="Nursing residential homes and hostels"),INDEX(Degrees18[[Month]:[Multiple (England)]],MATCH('1. Input energy data'!$AD21, Degrees18[Month], 1)+AB$2-13,MATCH(IF('1. Input energy data'!$G$11="Multiple (England)", '1. Input energy data'!$J21, '1. Input energy data'!$G$11),Degrees18[#Headers], 0)),INDEX(Degrees15[[Month]:[Multiple (England)]],MATCH('1. Input energy data'!$AD21,Degrees15[Month], 1)+AB$2-13,MATCH(IF('1. Input energy data'!$G$11="Multiple (England)", '1. Input energy data'!$J21, '1. Input energy data'!$G$11),Degrees15[#Headers], 0))))</f>
        <v/>
      </c>
      <c r="AC4" s="151" t="str" cm="1">
        <f t="array" ref="AC4">IF(OR($A4=0, '1. Input energy data'!$AP21=""), "",IF(OR('1. Input energy data'!$F21="Hospital",'1. Input energy data'!$F21="Nursing residential homes and hostels"),INDEX(Degrees18[[Month]:[Multiple (England)]],MATCH('1. Input energy data'!$AD21, Degrees18[Month], 1)+AC$2-13,MATCH(IF('1. Input energy data'!$G$11="Multiple (England)", '1. Input energy data'!$J21, '1. Input energy data'!$G$11),Degrees18[#Headers], 0)),INDEX(Degrees15[[Month]:[Multiple (England)]],MATCH('1. Input energy data'!$AD21,Degrees15[Month], 1)+AC$2-13,MATCH(IF('1. Input energy data'!$G$11="Multiple (England)", '1. Input energy data'!$J21, '1. Input energy data'!$G$11),Degrees15[#Headers], 0))))</f>
        <v/>
      </c>
      <c r="AD4" s="151" t="str" cm="1">
        <f t="array" ref="AD4">IF(OR($A4=0, '1. Input energy data'!$AQ21=""), "",IF(OR('1. Input energy data'!$F21="Hospital",'1. Input energy data'!$F21="Nursing residential homes and hostels"),INDEX(Degrees18[[Month]:[Multiple (England)]],MATCH('1. Input energy data'!$AD21, Degrees18[Month], 1)+AD$2-13,MATCH(IF('1. Input energy data'!$G$11="Multiple (England)", '1. Input energy data'!$J21, '1. Input energy data'!$G$11),Degrees18[#Headers], 0)),INDEX(Degrees15[[Month]:[Multiple (England)]],MATCH('1. Input energy data'!$AD21,Degrees15[Month], 1)+AD$2-13,MATCH(IF('1. Input energy data'!$G$11="Multiple (England)", '1. Input energy data'!$J21, '1. Input energy data'!$G$11),Degrees15[#Headers], 0))))</f>
        <v/>
      </c>
      <c r="AE4" s="151" t="str">
        <f>IF(OR($A4=0, $P4="", CalcTable[[#This Row],[13]]="", $Q4="", '1. Input energy data'!AF21=""), "", ($P4*CalcTable[[#This Row],[13]]+$Q4)-'1. Input energy data'!AF21)</f>
        <v/>
      </c>
      <c r="AF4" s="151" t="str">
        <f>IF(OR($A4=0, $P4="", CalcTable[[#This Row],[14]]="", $Q4="", '1. Input energy data'!AG21=""), "", ($P4*CalcTable[[#This Row],[14]]+$Q4)-'1. Input energy data'!AG21)</f>
        <v/>
      </c>
      <c r="AG4" s="151" t="str">
        <f>IF(OR($A4=0, $P4="", CalcTable[[#This Row],[15]]="", $Q4="", '1. Input energy data'!AH21=""), "", ($P4*CalcTable[[#This Row],[15]]+$Q4)-'1. Input energy data'!AH21)</f>
        <v/>
      </c>
      <c r="AH4" s="151" t="str">
        <f>IF(OR($A4=0, $P4="", CalcTable[[#This Row],[16]]="", $Q4="", '1. Input energy data'!AI21=""), "", ($P4*CalcTable[[#This Row],[16]]+$Q4)-'1. Input energy data'!AI21)</f>
        <v/>
      </c>
      <c r="AI4" s="151" t="str">
        <f>IF(OR($A4=0, $P4="", CalcTable[[#This Row],[17]]="", $Q4="", '1. Input energy data'!AJ21=""), "", ($P4*CalcTable[[#This Row],[17]]+$Q4)-'1. Input energy data'!AJ21)</f>
        <v/>
      </c>
      <c r="AJ4" s="151" t="str">
        <f>IF(OR($A4=0, $P4="", CalcTable[[#This Row],[18]]="", $Q4="", '1. Input energy data'!AK21=""), "", ($P4*CalcTable[[#This Row],[18]]+$Q4)-'1. Input energy data'!AK21)</f>
        <v/>
      </c>
      <c r="AK4" s="151" t="str">
        <f>IF(OR($A4=0, $P4="", CalcTable[[#This Row],[19]]="", $Q4="", '1. Input energy data'!AL21=""), "", ($P4*CalcTable[[#This Row],[19]]+$Q4)-'1. Input energy data'!AL21)</f>
        <v/>
      </c>
      <c r="AL4" s="151" t="str">
        <f>IF(OR($A4=0, $P4="", CalcTable[[#This Row],[20]]="", $Q4="", '1. Input energy data'!AM21=""), "", ($P4*CalcTable[[#This Row],[20]]+$Q4)-'1. Input energy data'!AM21)</f>
        <v/>
      </c>
      <c r="AM4" s="151" t="str">
        <f>IF(OR($A4=0, $P4="", CalcTable[[#This Row],[21]]="", $Q4="", '1. Input energy data'!AN21=""), "", ($P4*CalcTable[[#This Row],[21]]+$Q4)-'1. Input energy data'!AN21)</f>
        <v/>
      </c>
      <c r="AN4" s="151" t="str">
        <f>IF(OR($A4=0, $P4="", CalcTable[[#This Row],[22]]="", $Q4="", '1. Input energy data'!AO21=""), "", ($P4*CalcTable[[#This Row],[22]]+$Q4)-'1. Input energy data'!AO21)</f>
        <v/>
      </c>
      <c r="AO4" s="151" t="str">
        <f>IF(OR($A4=0, $P4="", CalcTable[[#This Row],[23]]="", $Q4="", '1. Input energy data'!AP21=""), "", ($P4*CalcTable[[#This Row],[23]]+$Q4)-'1. Input energy data'!AP21)</f>
        <v/>
      </c>
      <c r="AP4" s="151" t="str">
        <f>IF(OR($A4=0, $P4="", CalcTable[[#This Row],[24]]="", $Q4="", '1. Input energy data'!AQ21=""), "", ($P4*CalcTable[[#This Row],[24]]+$Q4)-'1. Input energy data'!AQ21)</f>
        <v/>
      </c>
      <c r="AQ4" s="239" t="str">
        <f>IF(CalcTable[[#This Row],[Building]]=0,"",1-((1-CalcTable[[#This Row],[R2]])*(COUNT('1. Input energy data'!N21:Y21)-1)/(COUNT('1. Input energy data'!N21:Y21)-2)))</f>
        <v/>
      </c>
      <c r="AR4" s="165" t="str">
        <f>IF(CalcTable[[#This Row],[Building]]=0,"",1.26*TINV(0.1,COUNT('1. Input energy data'!N21:Y21)-2)*STEYX('1. Input energy data'!N21:Y21,CalcTable[[#This Row],[1]:[12]])*((1+2/COUNT('1. Input energy data'!N21:Y21))*COUNT(CalcTable[[#This Row],[Month 1 avoided kWh]:[Month 12]]))^0.5)</f>
        <v/>
      </c>
      <c r="AS4" s="166" t="str">
        <f>IF(CalcTable[[#This Row],[Building]]=0,"",ABS(CalcTable[[#This Row],[Absolute Uncertainty]]/SUM(CalcTable[[#This Row],[Month 1 avoided kWh]:[Month 12]])))</f>
        <v/>
      </c>
      <c r="AT4" s="165" t="str">
        <f>IF(CalcTable[[#This Row],[Building]]=0,"",COUNT('1. Input energy data'!N21:Y21))</f>
        <v/>
      </c>
      <c r="AU4" s="165" t="str">
        <f>IF(CalcTable[[#This Row],[Building]]=0,"",COUNT('1. Input energy data'!AF21:AQ21))</f>
        <v/>
      </c>
      <c r="AV4" s="151" t="str" cm="1">
        <f t="array" ref="AV4">_xlfn.IFS(CalcTable[[#This Row],[Building]]=0,"",AND(OR('1. Input energy data'!AT21="Energy Bills - Actual",'1. Input energy data'!AT21="Meter Readings",'1. Input energy data'!AT21="Half Hourly Data"),OR('1. Input energy data'!Z21="Energy Bills - Actual",'1. Input energy data'!Z21="Meter Readings",'1. Input energy data'!Z21="Half Hourly Data")),"ACTUAL",OR('1. Input energy data'!AT21="",'1. Input energy data'!Z21=""),"BLANK",OR('1. Input energy data'!AT21="Other (specify in commentary)",'1. Input energy data'!Z21="Other (specify in commentary)"),"OTHER",OR('1. Input energy data'!AT21="Energy Bills - Estimated",'1. Input energy data'!Z21="Energy Bills - Estimated"),"ESTIMATED",OR('1. Input energy data'!AT21="Energy Bills - Partially Estimated",'1. Input energy data'!Z21="Energy Bills - Partially Estimated"),"PARTIALLY ESTIMATED",TRUE,"BLANK")</f>
        <v/>
      </c>
    </row>
    <row r="5" spans="1:48">
      <c r="A5">
        <f>'1. Input energy data'!C22</f>
        <v>0</v>
      </c>
      <c r="B5" s="150">
        <f>'1. Input energy data'!F22</f>
        <v>0</v>
      </c>
      <c r="C5">
        <f>'1. Input energy data'!G22</f>
        <v>0</v>
      </c>
      <c r="D5" s="151" t="str">
        <f>IF(OR(CalcTable[[#This Row],[Building]]=0, '1. Input energy data'!$N22=""), "",IF(OR('1. Input energy data'!$F22="Hospital",'1. Input energy data'!$F22="Nursing residential homes and hostels"),INDEX(Degrees18[[Month]:[Multiple (England)]],MATCH('1. Input energy data'!$L22, Degrees18[Month], 1),MATCH(IF('1. Input energy data'!$G$11="Multiple (England)", '1. Input energy data'!$J22, '1. Input energy data'!$G$11), Degrees18[#Headers], 0)),INDEX(Degrees15[[Month]:[Multiple (England)]],MATCH('1. Input energy data'!$L22, Degrees15[Month], 1),MATCH(IF('1. Input energy data'!$G$11="Multiple (England)", '1. Input energy data'!$J22, '1. Input energy data'!$G$11), Degrees15[#Headers], 0))))</f>
        <v/>
      </c>
      <c r="E5" s="151" t="str" cm="1">
        <f t="array" ref="E5">IF(OR(CalcTable[[#This Row],[Building]]=0, '1. Input energy data'!$O22=""), "",IF(OR('1. Input energy data'!$F22="Hospital",'1. Input energy data'!$F22="Nursing residential homes and hostels"),INDEX(Degrees18[[Month]:[Multiple (England)]],MATCH('1. Input energy data'!$L22, Degrees18[Month], 1) + $E$2 - 1,MATCH(IF('1. Input energy data'!$G$11="Multiple (England)", '1. Input energy data'!$J22, '1. Input energy data'!$G$11),Degrees18[#Headers], 0)),INDEX(Degrees15[[Month]:[Multiple (England)]],MATCH('1. Input energy data'!$L22, Degrees15[Month], 1) + $E$2 - 1,MATCH(IF('1. Input energy data'!$G$11="Multiple (England)", '1. Input energy data'!$J22, '1. Input energy data'!$G$11),Degrees15[#Headers], 0))))</f>
        <v/>
      </c>
      <c r="F5" s="151" t="str" cm="1">
        <f t="array" ref="F5">IF(OR(CalcTable[[#This Row],[Building]]=0, '1. Input energy data'!$P22=""), "",IF(OR('1. Input energy data'!$F22="Hospital",'1. Input energy data'!$F22="Nursing residential homes and hostels"),INDEX(Degrees18[[Month]:[Multiple (England)]],MATCH('1. Input energy data'!$L22, Degrees18[Month], 1) + $F$2 - 1,MATCH(IF('1. Input energy data'!$G$11="Multiple (England)", '1. Input energy data'!$J22, '1. Input energy data'!$G$11),Degrees18[#Headers], 0)),INDEX(Degrees15[[Month]:[Multiple (England)]],MATCH('1. Input energy data'!$L22, Degrees15[Month], 1) + $F$2 - 1,MATCH(IF('1. Input energy data'!$G$11="Multiple (England)", '1. Input energy data'!$J22, '1. Input energy data'!$G$11),Degrees15[#Headers], 0))))</f>
        <v/>
      </c>
      <c r="G5" s="151" t="str" cm="1">
        <f t="array" ref="G5">IF(OR(CalcTable[[#This Row],[Building]]=0, '1. Input energy data'!$Q22=""), "",IF(OR('1. Input energy data'!$F22="Hospital",'1. Input energy data'!$F22="Nursing residential homes and hostels"),INDEX(Degrees18[[Month]:[Multiple (England)]],MATCH('1. Input energy data'!$L22, Degrees18[Month], 1) + $G$2 - 1,MATCH(IF('1. Input energy data'!$G$11="Multiple (England)", '1. Input energy data'!$J22, '1. Input energy data'!$G$11),Degrees18[#Headers], 0)),INDEX(Degrees15[[Month]:[Multiple (England)]],MATCH('1. Input energy data'!$L22, Degrees15[Month], 1) + $G$2 - 1,MATCH(IF('1. Input energy data'!$G$11="Multiple (England)", '1. Input energy data'!$J22, '1. Input energy data'!$G$11),Degrees15[#Headers], 0))))</f>
        <v/>
      </c>
      <c r="H5" s="151" t="str" cm="1">
        <f t="array" ref="H5">IF(OR(CalcTable[[#This Row],[Building]]=0, '1. Input energy data'!$R22=""), "",IF(OR('1. Input energy data'!$F22="Hospital",'1. Input energy data'!$F22="Nursing residential homes and hostels"),INDEX(Degrees18[[Month]:[Multiple (England)]],MATCH('1. Input energy data'!$L22, Degrees18[Month], 1) + $H$2 - 1,MATCH(IF('1. Input energy data'!$G$11="Multiple (England)", '1. Input energy data'!$J22, '1. Input energy data'!$G$11),Degrees18[#Headers], 0)),INDEX(Degrees15[[Month]:[Multiple (England)]],MATCH('1. Input energy data'!$L22, Degrees15[Month], 1) + $H$2 - 1,MATCH(IF('1. Input energy data'!$G$11="Multiple (England)", '1. Input energy data'!$J22, '1. Input energy data'!$G$11),Degrees15[#Headers], 0))))</f>
        <v/>
      </c>
      <c r="I5" s="151" t="str" cm="1">
        <f t="array" ref="I5">IF(OR(CalcTable[[#This Row],[Building]]=0, '1. Input energy data'!$S22=""), "",IF(OR('1. Input energy data'!$F22="Hospital",'1. Input energy data'!$F22="Nursing residential homes and hostels"),INDEX(Degrees18[[Month]:[Multiple (England)]],MATCH('1. Input energy data'!$L22, Degrees18[Month], 1) + $I$2 - 1,MATCH(IF('1. Input energy data'!$G$11="Multiple (England)", '1. Input energy data'!$J22, '1. Input energy data'!$G$11),Degrees18[#Headers], 0)),INDEX(Degrees15[[Month]:[Multiple (England)]],MATCH('1. Input energy data'!$L22, Degrees15[Month], 1) + $I$2 - 1,MATCH(IF('1. Input energy data'!$G$11="Multiple (England)", '1. Input energy data'!$J22, '1. Input energy data'!$G$11),Degrees15[#Headers], 0))))</f>
        <v/>
      </c>
      <c r="J5" s="151" t="str" cm="1">
        <f t="array" ref="J5">IF(OR(CalcTable[[#This Row],[Building]]=0, '1. Input energy data'!$T22=""), "",IF(OR('1. Input energy data'!$F22="Hospital",'1. Input energy data'!$F22="Nursing residential homes and hostels"),INDEX(Degrees18[[Month]:[Multiple (England)]],MATCH('1. Input energy data'!$L22, Degrees18[Month], 1) + $J$2 - 1,MATCH(IF('1. Input energy data'!$G$11="Multiple (England)", '1. Input energy data'!$J22, '1. Input energy data'!$G$11),Degrees18[#Headers], 0)),INDEX(Degrees15[[Month]:[Multiple (England)]],MATCH('1. Input energy data'!$L22, Degrees15[Month], 1) + $J$2 - 1,MATCH(IF('1. Input energy data'!$G$11="Multiple (England)", '1. Input energy data'!$J22, '1. Input energy data'!$G$11),Degrees15[#Headers], 0))))</f>
        <v/>
      </c>
      <c r="K5" s="151" t="str" cm="1">
        <f t="array" ref="K5">IF(OR(CalcTable[[#This Row],[Building]]=0, '1. Input energy data'!$U22=""), "",IF(OR('1. Input energy data'!$F22="Hospital",'1. Input energy data'!$F22="Nursing residential homes and hostels"),INDEX(Degrees18[[Month]:[Multiple (England)]],MATCH('1. Input energy data'!$L22, Degrees18[Month], 1) + $K$2 - 1,MATCH(IF('1. Input energy data'!$G$11="Multiple (England)", '1. Input energy data'!$J22, '1. Input energy data'!$G$11),Degrees18[#Headers], 0)),INDEX(Degrees15[[Month]:[Multiple (England)]],MATCH('1. Input energy data'!$L22, Degrees15[Month], 1) + $K$2 - 1,MATCH(IF('1. Input energy data'!$G$11="Multiple (England)", '1. Input energy data'!$J22, '1. Input energy data'!$G$11),Degrees15[#Headers], 0))))</f>
        <v/>
      </c>
      <c r="L5" s="151" t="str" cm="1">
        <f t="array" ref="L5">IF(OR(CalcTable[[#This Row],[Building]]=0, '1. Input energy data'!$V22=""), "",IF(OR('1. Input energy data'!$F22="Hospital",'1. Input energy data'!$F22="Nursing residential homes and hostels"),INDEX(Degrees18[[Month]:[Multiple (England)]],MATCH('1. Input energy data'!$L22, Degrees18[Month], 1) + $L$2 - 1,MATCH(IF('1. Input energy data'!$G$11="Multiple (England)", '1. Input energy data'!$J22, '1. Input energy data'!$G$11),Degrees18[#Headers], 0)),INDEX(Degrees15[[Month]:[Multiple (England)]],MATCH('1. Input energy data'!$L22, Degrees15[Month], 1) + $L$2 - 1,MATCH(IF('1. Input energy data'!$G$11="Multiple (England)", '1. Input energy data'!$J22, '1. Input energy data'!$G$11),Degrees15[#Headers], 0))))</f>
        <v/>
      </c>
      <c r="M5" s="151" t="str" cm="1">
        <f t="array" ref="M5">IF(OR(CalcTable[[#This Row],[Building]]=0, '1. Input energy data'!$W22=""), "",IF(OR('1. Input energy data'!$F22="Hospital",'1. Input energy data'!$F22="Nursing residential homes and hostels"),INDEX(Degrees18[[Month]:[Multiple (England)]],MATCH('1. Input energy data'!$L22, Degrees18[Month], 1) + $M$2 - 1,MATCH(IF('1. Input energy data'!$G$11="Multiple (England)", '1. Input energy data'!$J22, '1. Input energy data'!$G$11),Degrees18[#Headers], 0)),INDEX(Degrees15[[Month]:[Multiple (England)]],MATCH('1. Input energy data'!$L22, Degrees15[Month], 1) + $M$2 - 1,MATCH(IF('1. Input energy data'!$G$11="Multiple (England)", '1. Input energy data'!$J22, '1. Input energy data'!$G$11),Degrees15[#Headers], 0))))</f>
        <v/>
      </c>
      <c r="N5" s="151" t="str" cm="1">
        <f t="array" ref="N5">IF(OR(CalcTable[[#This Row],[Building]]=0, '1. Input energy data'!$X22=""), "",IF(OR('1. Input energy data'!$F22="Hospital",'1. Input energy data'!$F22="Nursing residential homes and hostels"),INDEX(Degrees18[[Month]:[Multiple (England)]],MATCH('1. Input energy data'!$L22, Degrees18[Month], 1) + $N$2 - 1,MATCH(IF('1. Input energy data'!$G$11="Multiple (England)", '1. Input energy data'!$J22, '1. Input energy data'!$G$11),Degrees18[#Headers], 0)),INDEX(Degrees15[[Month]:[Multiple (England)]],MATCH('1. Input energy data'!$L22, Degrees15[Month], 1) + $N$2 - 1,MATCH(IF('1. Input energy data'!$G$11="Multiple (England)", '1. Input energy data'!$J22, '1. Input energy data'!$G$11),Degrees15[#Headers], 0))))</f>
        <v/>
      </c>
      <c r="O5" s="151" t="str" cm="1">
        <f t="array" ref="O5">IF(OR(CalcTable[[#This Row],[Building]]=0, '1. Input energy data'!$Y22=""), "",IF(OR('1. Input energy data'!$F22="Hospital",'1. Input energy data'!$F22="Nursing residential homes and hostels"),INDEX(Degrees18[[Month]:[Multiple (England)]],MATCH('1. Input energy data'!$L22, Degrees18[Month], 1) + $O$2 - 1,MATCH(IF('1. Input energy data'!$G$11="Multiple (England)", '1. Input energy data'!$J22, '1. Input energy data'!$G$11),Degrees18[#Headers], 0)),INDEX(Degrees15[[Month]:[Multiple (England)]],MATCH('1. Input energy data'!$L22, Degrees15[Month], 1) + $O$2 - 1,MATCH(IF('1. Input energy data'!$G$11="Multiple (England)", '1. Input energy data'!$J22, '1. Input energy data'!$G$11),Degrees15[#Headers], 0))))</f>
        <v/>
      </c>
      <c r="P5" t="str">
        <f>IF(CalcTable[[#This Row],[Building]]=0,"",SLOPE('1. Input energy data'!N22:Y22,CalcTable[[#This Row],[1]:[12]]))</f>
        <v/>
      </c>
      <c r="Q5" t="str">
        <f>IF(CalcTable[[#This Row],[Building]]=0,"",INTERCEPT('1. Input energy data'!N22:Y22,CalcTable[[#This Row],[1]:[12]]))</f>
        <v/>
      </c>
      <c r="R5" t="str">
        <f>IF(CalcTable[[#This Row],[Building]]=0,"",RSQ('1. Input energy data'!N22:Y22,CalcTable[[#This Row],[1]:[12]]))</f>
        <v/>
      </c>
      <c r="S5" s="151" t="str" cm="1">
        <f t="array" ref="S5">IF(OR($A5=0, '1. Input energy data'!$AF22=""), "",IF(OR('1. Input energy data'!$F22="Hospital",'1. Input energy data'!$F22="Nursing residential homes and hostels"),INDEX(Degrees18[[Month]:[Multiple (England)]],MATCH('1. Input energy data'!$AD22, Degrees18[Month], 1)+S$2-13,MATCH(IF('1. Input energy data'!$G$11="Multiple (England)", '1. Input energy data'!$J22, '1. Input energy data'!$G$11),Degrees18[#Headers], 0)),INDEX(Degrees15[[Month]:[Multiple (England)]],MATCH('1. Input energy data'!$AD22, Degrees15[Month], 1)+S$2-13,MATCH(IF('1. Input energy data'!$G$11="Multiple (England)", '1. Input energy data'!$J22, '1. Input energy data'!$G$11),Degrees15[#Headers], 0))))</f>
        <v/>
      </c>
      <c r="T5" s="151" t="str" cm="1">
        <f t="array" ref="T5">IF(OR($A5=0, '1. Input energy data'!$AG22=""), "",IF(OR('1. Input energy data'!$F22="Hospital",'1. Input energy data'!$F22="Nursing residential homes and hostels"),INDEX(Degrees18[[Month]:[Multiple (England)]],MATCH('1. Input energy data'!$AD22, Degrees18[Month], 1)+T$2-13,MATCH(IF('1. Input energy data'!$G$11="Multiple (England)", '1. Input energy data'!$J22, '1. Input energy data'!$G$11),Degrees18[#Headers], 0)),INDEX(Degrees15[[Month]:[Multiple (England)]],MATCH('1. Input energy data'!$AD22,Degrees15[Month], 1)+T$2-13,MATCH(IF('1. Input energy data'!$G$11="Multiple (England)", '1. Input energy data'!$J22, '1. Input energy data'!$G$11),Degrees15[#Headers], 0))))</f>
        <v/>
      </c>
      <c r="U5" s="151" t="str" cm="1">
        <f t="array" ref="U5">IF(OR($A5=0, '1. Input energy data'!$AH22=""), "",IF(OR('1. Input energy data'!$F22="Hospital",'1. Input energy data'!$F22="Nursing residential homes and hostels"),INDEX(Degrees18[[Month]:[Multiple (England)]],MATCH('1. Input energy data'!$AD22, Degrees18[Month], 1)+U$2-13,MATCH(IF('1. Input energy data'!$G$11="Multiple (England)", '1. Input energy data'!$J22, '1. Input energy data'!$G$11),Degrees18[#Headers], 0)),INDEX(Degrees15[[Month]:[Multiple (England)]],MATCH('1. Input energy data'!$AD22,Degrees15[Month], 1)+U$2-13,MATCH(IF('1. Input energy data'!$G$11="Multiple (England)", '1. Input energy data'!$J22, '1. Input energy data'!$G$11),Degrees15[#Headers], 0))))</f>
        <v/>
      </c>
      <c r="V5" s="151" t="str" cm="1">
        <f t="array" ref="V5">IF(OR($A5=0, '1. Input energy data'!$AI22=""), "",IF(OR('1. Input energy data'!$F22="Hospital",'1. Input energy data'!$F22="Nursing residential homes and hostels"),INDEX(Degrees18[[Month]:[Multiple (England)]],MATCH('1. Input energy data'!$AD22, Degrees18[Month], 1)+V$2-13,MATCH(IF('1. Input energy data'!$G$11="Multiple (England)", '1. Input energy data'!$J22, '1. Input energy data'!$G$11),Degrees18[#Headers], 0)),INDEX(Degrees15[[Month]:[Multiple (England)]],MATCH('1. Input energy data'!$AD22,Degrees15[Month], 1)+V$2-13,MATCH(IF('1. Input energy data'!$G$11="Multiple (England)", '1. Input energy data'!$J22, '1. Input energy data'!$G$11),Degrees15[#Headers], 0))))</f>
        <v/>
      </c>
      <c r="W5" s="151" t="str" cm="1">
        <f t="array" ref="W5">IF(OR($A5=0, '1. Input energy data'!$AJ22=""), "",IF(OR('1. Input energy data'!$F22="Hospital",'1. Input energy data'!$F22="Nursing residential homes and hostels"),INDEX(Degrees18[[Month]:[Multiple (England)]],MATCH('1. Input energy data'!$AD22, Degrees18[Month], 1)+W$2-13,MATCH(IF('1. Input energy data'!$G$11="Multiple (England)", '1. Input energy data'!$J22, '1. Input energy data'!$G$11),Degrees18[#Headers], 0)),INDEX(Degrees15[[Month]:[Multiple (England)]],MATCH('1. Input energy data'!$AD22,Degrees15[Month], 1)+W$2-13,MATCH(IF('1. Input energy data'!$G$11="Multiple (England)", '1. Input energy data'!$J22, '1. Input energy data'!$G$11),Degrees15[#Headers], 0))))</f>
        <v/>
      </c>
      <c r="X5" s="151" t="str" cm="1">
        <f t="array" ref="X5">IF(OR($A5=0, '1. Input energy data'!$AK22=""), "",IF(OR('1. Input energy data'!$F22="Hospital",'1. Input energy data'!$F22="Nursing residential homes and hostels"),INDEX(Degrees18[[Month]:[Multiple (England)]],MATCH('1. Input energy data'!$AD22, Degrees18[Month], 1)+X$2-13,MATCH(IF('1. Input energy data'!$G$11="Multiple (England)", '1. Input energy data'!$J22, '1. Input energy data'!$G$11),Degrees18[#Headers], 0)),INDEX(Degrees15[[Month]:[Multiple (England)]],MATCH('1. Input energy data'!$AD22,Degrees15[Month], 1)+X$2-13,MATCH(IF('1. Input energy data'!$G$11="Multiple (England)", '1. Input energy data'!$J22, '1. Input energy data'!$G$11),Degrees15[#Headers], 0))))</f>
        <v/>
      </c>
      <c r="Y5" s="151" t="str" cm="1">
        <f t="array" ref="Y5">IF(OR($A5=0, '1. Input energy data'!$AL22=""), "",IF(OR('1. Input energy data'!$F22="Hospital",'1. Input energy data'!$F22="Nursing residential homes and hostels"),INDEX(Degrees18[[Month]:[Multiple (England)]],MATCH('1. Input energy data'!$AD22, Degrees18[Month], 1)+Y$2-13,MATCH(IF('1. Input energy data'!$G$11="Multiple (England)", '1. Input energy data'!$J22, '1. Input energy data'!$G$11),Degrees18[#Headers], 0)),INDEX(Degrees15[[Month]:[Multiple (England)]],MATCH('1. Input energy data'!$AD22,Degrees15[Month], 1)+Y$2-13,MATCH(IF('1. Input energy data'!$G$11="Multiple (England)", '1. Input energy data'!$J22, '1. Input energy data'!$G$11),Degrees15[#Headers], 0))))</f>
        <v/>
      </c>
      <c r="Z5" s="151" t="str" cm="1">
        <f t="array" ref="Z5">IF(OR($A5=0, '1. Input energy data'!$AM22=""), "",IF(OR('1. Input energy data'!$F22="Hospital",'1. Input energy data'!$F22="Nursing residential homes and hostels"),INDEX(Degrees18[[Month]:[Multiple (England)]],MATCH('1. Input energy data'!$AD22, Degrees18[Month], 1)+Z$2-13,MATCH(IF('1. Input energy data'!$G$11="Multiple (England)", '1. Input energy data'!$J22, '1. Input energy data'!$G$11),Degrees18[#Headers], 0)),INDEX(Degrees15[[Month]:[Multiple (England)]],MATCH('1. Input energy data'!$AD22,Degrees15[Month], 1)+Z$2-13,MATCH(IF('1. Input energy data'!$G$11="Multiple (England)", '1. Input energy data'!$J22, '1. Input energy data'!$G$11),Degrees15[#Headers], 0))))</f>
        <v/>
      </c>
      <c r="AA5" s="151" t="str" cm="1">
        <f t="array" ref="AA5">IF(OR($A5=0, '1. Input energy data'!$AN22=""), "",IF(OR('1. Input energy data'!$F22="Hospital",'1. Input energy data'!$F22="Nursing residential homes and hostels"),INDEX(Degrees18[[Month]:[Multiple (England)]],MATCH('1. Input energy data'!$AD22, Degrees18[Month], 1)+AA$2-13,MATCH(IF('1. Input energy data'!$G$11="Multiple (England)", '1. Input energy data'!$J22, '1. Input energy data'!$G$11),Degrees18[#Headers], 0)),INDEX(Degrees15[[Month]:[Multiple (England)]],MATCH('1. Input energy data'!$AD22,Degrees15[Month], 1)+AA$2-13,MATCH(IF('1. Input energy data'!$G$11="Multiple (England)", '1. Input energy data'!$J22, '1. Input energy data'!$G$11),Degrees15[#Headers], 0))))</f>
        <v/>
      </c>
      <c r="AB5" s="151" t="str" cm="1">
        <f t="array" ref="AB5">IF(OR($A5=0, '1. Input energy data'!$AO22=""), "",IF(OR('1. Input energy data'!$F22="Hospital",'1. Input energy data'!$F22="Nursing residential homes and hostels"),INDEX(Degrees18[[Month]:[Multiple (England)]],MATCH('1. Input energy data'!$AD22, Degrees18[Month], 1)+AB$2-13,MATCH(IF('1. Input energy data'!$G$11="Multiple (England)", '1. Input energy data'!$J22, '1. Input energy data'!$G$11),Degrees18[#Headers], 0)),INDEX(Degrees15[[Month]:[Multiple (England)]],MATCH('1. Input energy data'!$AD22,Degrees15[Month], 1)+AB$2-13,MATCH(IF('1. Input energy data'!$G$11="Multiple (England)", '1. Input energy data'!$J22, '1. Input energy data'!$G$11),Degrees15[#Headers], 0))))</f>
        <v/>
      </c>
      <c r="AC5" s="151" t="str" cm="1">
        <f t="array" ref="AC5">IF(OR($A5=0, '1. Input energy data'!$AP22=""), "",IF(OR('1. Input energy data'!$F22="Hospital",'1. Input energy data'!$F22="Nursing residential homes and hostels"),INDEX(Degrees18[[Month]:[Multiple (England)]],MATCH('1. Input energy data'!$AD22, Degrees18[Month], 1)+AC$2-13,MATCH(IF('1. Input energy data'!$G$11="Multiple (England)", '1. Input energy data'!$J22, '1. Input energy data'!$G$11),Degrees18[#Headers], 0)),INDEX(Degrees15[[Month]:[Multiple (England)]],MATCH('1. Input energy data'!$AD22,Degrees15[Month], 1)+AC$2-13,MATCH(IF('1. Input energy data'!$G$11="Multiple (England)", '1. Input energy data'!$J22, '1. Input energy data'!$G$11),Degrees15[#Headers], 0))))</f>
        <v/>
      </c>
      <c r="AD5" s="151" t="str" cm="1">
        <f t="array" ref="AD5">IF(OR($A5=0, '1. Input energy data'!$AQ22=""), "",IF(OR('1. Input energy data'!$F22="Hospital",'1. Input energy data'!$F22="Nursing residential homes and hostels"),INDEX(Degrees18[[Month]:[Multiple (England)]],MATCH('1. Input energy data'!$AD22, Degrees18[Month], 1)+AD$2-13,MATCH(IF('1. Input energy data'!$G$11="Multiple (England)", '1. Input energy data'!$J22, '1. Input energy data'!$G$11),Degrees18[#Headers], 0)),INDEX(Degrees15[[Month]:[Multiple (England)]],MATCH('1. Input energy data'!$AD22,Degrees15[Month], 1)+AD$2-13,MATCH(IF('1. Input energy data'!$G$11="Multiple (England)", '1. Input energy data'!$J22, '1. Input energy data'!$G$11),Degrees15[#Headers], 0))))</f>
        <v/>
      </c>
      <c r="AE5" s="151" t="str">
        <f>IF(OR($A5=0, $P5="", CalcTable[[#This Row],[13]]="", $Q5="", '1. Input energy data'!AF22=""), "", ($P5*CalcTable[[#This Row],[13]]+$Q5)-'1. Input energy data'!AF22)</f>
        <v/>
      </c>
      <c r="AF5" s="151" t="str">
        <f>IF(OR($A5=0, $P5="", CalcTable[[#This Row],[14]]="", $Q5="", '1. Input energy data'!AG22=""), "", ($P5*CalcTable[[#This Row],[14]]+$Q5)-'1. Input energy data'!AG22)</f>
        <v/>
      </c>
      <c r="AG5" s="151" t="str">
        <f>IF(OR($A5=0, $P5="", CalcTable[[#This Row],[15]]="", $Q5="", '1. Input energy data'!AH22=""), "", ($P5*CalcTable[[#This Row],[15]]+$Q5)-'1. Input energy data'!AH22)</f>
        <v/>
      </c>
      <c r="AH5" s="151" t="str">
        <f>IF(OR($A5=0, $P5="", CalcTable[[#This Row],[16]]="", $Q5="", '1. Input energy data'!AI22=""), "", ($P5*CalcTable[[#This Row],[16]]+$Q5)-'1. Input energy data'!AI22)</f>
        <v/>
      </c>
      <c r="AI5" s="151" t="str">
        <f>IF(OR($A5=0, $P5="", CalcTable[[#This Row],[17]]="", $Q5="", '1. Input energy data'!AJ22=""), "", ($P5*CalcTable[[#This Row],[17]]+$Q5)-'1. Input energy data'!AJ22)</f>
        <v/>
      </c>
      <c r="AJ5" s="151" t="str">
        <f>IF(OR($A5=0, $P5="", CalcTable[[#This Row],[18]]="", $Q5="", '1. Input energy data'!AK22=""), "", ($P5*CalcTable[[#This Row],[18]]+$Q5)-'1. Input energy data'!AK22)</f>
        <v/>
      </c>
      <c r="AK5" s="151" t="str">
        <f>IF(OR($A5=0, $P5="", CalcTable[[#This Row],[19]]="", $Q5="", '1. Input energy data'!AL22=""), "", ($P5*CalcTable[[#This Row],[19]]+$Q5)-'1. Input energy data'!AL22)</f>
        <v/>
      </c>
      <c r="AL5" s="151" t="str">
        <f>IF(OR($A5=0, $P5="", CalcTable[[#This Row],[20]]="", $Q5="", '1. Input energy data'!AM22=""), "", ($P5*CalcTable[[#This Row],[20]]+$Q5)-'1. Input energy data'!AM22)</f>
        <v/>
      </c>
      <c r="AM5" s="151" t="str">
        <f>IF(OR($A5=0, $P5="", CalcTable[[#This Row],[21]]="", $Q5="", '1. Input energy data'!AN22=""), "", ($P5*CalcTable[[#This Row],[21]]+$Q5)-'1. Input energy data'!AN22)</f>
        <v/>
      </c>
      <c r="AN5" s="151" t="str">
        <f>IF(OR($A5=0, $P5="", CalcTable[[#This Row],[22]]="", $Q5="", '1. Input energy data'!AO22=""), "", ($P5*CalcTable[[#This Row],[22]]+$Q5)-'1. Input energy data'!AO22)</f>
        <v/>
      </c>
      <c r="AO5" s="151" t="str">
        <f>IF(OR($A5=0, $P5="", CalcTable[[#This Row],[23]]="", $Q5="", '1. Input energy data'!AP22=""), "", ($P5*CalcTable[[#This Row],[23]]+$Q5)-'1. Input energy data'!AP22)</f>
        <v/>
      </c>
      <c r="AP5" s="151" t="str">
        <f>IF(OR($A5=0, $P5="", CalcTable[[#This Row],[24]]="", $Q5="", '1. Input energy data'!AQ22=""), "", ($P5*CalcTable[[#This Row],[24]]+$Q5)-'1. Input energy data'!AQ22)</f>
        <v/>
      </c>
      <c r="AQ5" s="239" t="str">
        <f>IF(CalcTable[[#This Row],[Building]]=0,"",1-((1-CalcTable[[#This Row],[R2]])*(COUNT('1. Input energy data'!N22:Y22)-1)/(COUNT('1. Input energy data'!N22:Y22)-2)))</f>
        <v/>
      </c>
      <c r="AR5" s="165" t="str">
        <f>IF(CalcTable[[#This Row],[Building]]=0,"",1.26*TINV(0.1,COUNT('1. Input energy data'!N22:Y22)-2)*STEYX('1. Input energy data'!N22:Y22,CalcTable[[#This Row],[1]:[12]])*((1+2/COUNT('1. Input energy data'!N22:Y22))*COUNT(CalcTable[[#This Row],[Month 1 avoided kWh]:[Month 12]]))^0.5)</f>
        <v/>
      </c>
      <c r="AS5" s="166" t="str">
        <f>IF(CalcTable[[#This Row],[Building]]=0,"",ABS(CalcTable[[#This Row],[Absolute Uncertainty]]/SUM(CalcTable[[#This Row],[Month 1 avoided kWh]:[Month 12]])))</f>
        <v/>
      </c>
      <c r="AT5" s="165" t="str">
        <f>IF(CalcTable[[#This Row],[Building]]=0,"",COUNT('1. Input energy data'!N22:Y22))</f>
        <v/>
      </c>
      <c r="AU5" s="165" t="str">
        <f>IF(CalcTable[[#This Row],[Building]]=0,"",COUNT('1. Input energy data'!AF22:AQ22))</f>
        <v/>
      </c>
      <c r="AV5" s="151" t="str" cm="1">
        <f t="array" ref="AV5">_xlfn.IFS(CalcTable[[#This Row],[Building]]=0,"",AND(OR('1. Input energy data'!AT22="Energy Bills - Actual",'1. Input energy data'!AT22="Meter Readings",'1. Input energy data'!AT22="Half Hourly Data"),OR('1. Input energy data'!Z22="Energy Bills - Actual",'1. Input energy data'!Z22="Meter Readings",'1. Input energy data'!Z22="Half Hourly Data")),"ACTUAL",OR('1. Input energy data'!AT22="",'1. Input energy data'!Z22=""),"BLANK",OR('1. Input energy data'!AT22="Other (specify in commentary)",'1. Input energy data'!Z22="Other (specify in commentary)"),"OTHER",OR('1. Input energy data'!AT22="Energy Bills - Estimated",'1. Input energy data'!Z22="Energy Bills - Estimated"),"ESTIMATED",OR('1. Input energy data'!AT22="Energy Bills - Partially Estimated",'1. Input energy data'!Z22="Energy Bills - Partially Estimated"),"PARTIALLY ESTIMATED",TRUE,"BLANK")</f>
        <v/>
      </c>
    </row>
    <row r="6" spans="1:48">
      <c r="A6">
        <f>'1. Input energy data'!C23</f>
        <v>0</v>
      </c>
      <c r="B6" s="150">
        <f>'1. Input energy data'!F23</f>
        <v>0</v>
      </c>
      <c r="C6">
        <f>'1. Input energy data'!G23</f>
        <v>0</v>
      </c>
      <c r="D6" s="151" t="str">
        <f>IF(OR(CalcTable[[#This Row],[Building]]=0, '1. Input energy data'!$N23=""), "",IF(OR('1. Input energy data'!$F23="Hospital",'1. Input energy data'!$F23="Nursing residential homes and hostels"),INDEX(Degrees18[[Month]:[Multiple (England)]],MATCH('1. Input energy data'!$L23, Degrees18[Month], 1),MATCH(IF('1. Input energy data'!$G$11="Multiple (England)", '1. Input energy data'!$J23, '1. Input energy data'!$G$11), Degrees18[#Headers], 0)),INDEX(Degrees15[[Month]:[Multiple (England)]],MATCH('1. Input energy data'!$L23, Degrees15[Month], 1),MATCH(IF('1. Input energy data'!$G$11="Multiple (England)", '1. Input energy data'!$J23, '1. Input energy data'!$G$11), Degrees15[#Headers], 0))))</f>
        <v/>
      </c>
      <c r="E6" s="151" t="str" cm="1">
        <f t="array" ref="E6">IF(OR(CalcTable[[#This Row],[Building]]=0, '1. Input energy data'!$O23=""), "",IF(OR('1. Input energy data'!$F23="Hospital",'1. Input energy data'!$F23="Nursing residential homes and hostels"),INDEX(Degrees18[[Month]:[Multiple (England)]],MATCH('1. Input energy data'!$L23, Degrees18[Month], 1) + $E$2 - 1,MATCH(IF('1. Input energy data'!$G$11="Multiple (England)", '1. Input energy data'!$J23, '1. Input energy data'!$G$11),Degrees18[#Headers], 0)),INDEX(Degrees15[[Month]:[Multiple (England)]],MATCH('1. Input energy data'!$L23, Degrees15[Month], 1) + $E$2 - 1,MATCH(IF('1. Input energy data'!$G$11="Multiple (England)", '1. Input energy data'!$J23, '1. Input energy data'!$G$11),Degrees15[#Headers], 0))))</f>
        <v/>
      </c>
      <c r="F6" s="151" t="str" cm="1">
        <f t="array" ref="F6">IF(OR(CalcTable[[#This Row],[Building]]=0, '1. Input energy data'!$P23=""), "",IF(OR('1. Input energy data'!$F23="Hospital",'1. Input energy data'!$F23="Nursing residential homes and hostels"),INDEX(Degrees18[[Month]:[Multiple (England)]],MATCH('1. Input energy data'!$L23, Degrees18[Month], 1) + $F$2 - 1,MATCH(IF('1. Input energy data'!$G$11="Multiple (England)", '1. Input energy data'!$J23, '1. Input energy data'!$G$11),Degrees18[#Headers], 0)),INDEX(Degrees15[[Month]:[Multiple (England)]],MATCH('1. Input energy data'!$L23, Degrees15[Month], 1) + $F$2 - 1,MATCH(IF('1. Input energy data'!$G$11="Multiple (England)", '1. Input energy data'!$J23, '1. Input energy data'!$G$11),Degrees15[#Headers], 0))))</f>
        <v/>
      </c>
      <c r="G6" s="151" t="str" cm="1">
        <f t="array" ref="G6">IF(OR(CalcTable[[#This Row],[Building]]=0, '1. Input energy data'!$Q23=""), "",IF(OR('1. Input energy data'!$F23="Hospital",'1. Input energy data'!$F23="Nursing residential homes and hostels"),INDEX(Degrees18[[Month]:[Multiple (England)]],MATCH('1. Input energy data'!$L23, Degrees18[Month], 1) + $G$2 - 1,MATCH(IF('1. Input energy data'!$G$11="Multiple (England)", '1. Input energy data'!$J23, '1. Input energy data'!$G$11),Degrees18[#Headers], 0)),INDEX(Degrees15[[Month]:[Multiple (England)]],MATCH('1. Input energy data'!$L23, Degrees15[Month], 1) + $G$2 - 1,MATCH(IF('1. Input energy data'!$G$11="Multiple (England)", '1. Input energy data'!$J23, '1. Input energy data'!$G$11),Degrees15[#Headers], 0))))</f>
        <v/>
      </c>
      <c r="H6" s="151" t="str" cm="1">
        <f t="array" ref="H6">IF(OR(CalcTable[[#This Row],[Building]]=0, '1. Input energy data'!$R23=""), "",IF(OR('1. Input energy data'!$F23="Hospital",'1. Input energy data'!$F23="Nursing residential homes and hostels"),INDEX(Degrees18[[Month]:[Multiple (England)]],MATCH('1. Input energy data'!$L23, Degrees18[Month], 1) + $H$2 - 1,MATCH(IF('1. Input energy data'!$G$11="Multiple (England)", '1. Input energy data'!$J23, '1. Input energy data'!$G$11),Degrees18[#Headers], 0)),INDEX(Degrees15[[Month]:[Multiple (England)]],MATCH('1. Input energy data'!$L23, Degrees15[Month], 1) + $H$2 - 1,MATCH(IF('1. Input energy data'!$G$11="Multiple (England)", '1. Input energy data'!$J23, '1. Input energy data'!$G$11),Degrees15[#Headers], 0))))</f>
        <v/>
      </c>
      <c r="I6" s="151" t="str" cm="1">
        <f t="array" ref="I6">IF(OR(CalcTable[[#This Row],[Building]]=0, '1. Input energy data'!$S23=""), "",IF(OR('1. Input energy data'!$F23="Hospital",'1. Input energy data'!$F23="Nursing residential homes and hostels"),INDEX(Degrees18[[Month]:[Multiple (England)]],MATCH('1. Input energy data'!$L23, Degrees18[Month], 1) + $I$2 - 1,MATCH(IF('1. Input energy data'!$G$11="Multiple (England)", '1. Input energy data'!$J23, '1. Input energy data'!$G$11),Degrees18[#Headers], 0)),INDEX(Degrees15[[Month]:[Multiple (England)]],MATCH('1. Input energy data'!$L23, Degrees15[Month], 1) + $I$2 - 1,MATCH(IF('1. Input energy data'!$G$11="Multiple (England)", '1. Input energy data'!$J23, '1. Input energy data'!$G$11),Degrees15[#Headers], 0))))</f>
        <v/>
      </c>
      <c r="J6" s="151" t="str" cm="1">
        <f t="array" ref="J6">IF(OR(CalcTable[[#This Row],[Building]]=0, '1. Input energy data'!$T23=""), "",IF(OR('1. Input energy data'!$F23="Hospital",'1. Input energy data'!$F23="Nursing residential homes and hostels"),INDEX(Degrees18[[Month]:[Multiple (England)]],MATCH('1. Input energy data'!$L23, Degrees18[Month], 1) + $J$2 - 1,MATCH(IF('1. Input energy data'!$G$11="Multiple (England)", '1. Input energy data'!$J23, '1. Input energy data'!$G$11),Degrees18[#Headers], 0)),INDEX(Degrees15[[Month]:[Multiple (England)]],MATCH('1. Input energy data'!$L23, Degrees15[Month], 1) + $J$2 - 1,MATCH(IF('1. Input energy data'!$G$11="Multiple (England)", '1. Input energy data'!$J23, '1. Input energy data'!$G$11),Degrees15[#Headers], 0))))</f>
        <v/>
      </c>
      <c r="K6" s="151" t="str" cm="1">
        <f t="array" ref="K6">IF(OR(CalcTable[[#This Row],[Building]]=0, '1. Input energy data'!$U23=""), "",IF(OR('1. Input energy data'!$F23="Hospital",'1. Input energy data'!$F23="Nursing residential homes and hostels"),INDEX(Degrees18[[Month]:[Multiple (England)]],MATCH('1. Input energy data'!$L23, Degrees18[Month], 1) + $K$2 - 1,MATCH(IF('1. Input energy data'!$G$11="Multiple (England)", '1. Input energy data'!$J23, '1. Input energy data'!$G$11),Degrees18[#Headers], 0)),INDEX(Degrees15[[Month]:[Multiple (England)]],MATCH('1. Input energy data'!$L23, Degrees15[Month], 1) + $K$2 - 1,MATCH(IF('1. Input energy data'!$G$11="Multiple (England)", '1. Input energy data'!$J23, '1. Input energy data'!$G$11),Degrees15[#Headers], 0))))</f>
        <v/>
      </c>
      <c r="L6" s="151" t="str" cm="1">
        <f t="array" ref="L6">IF(OR(CalcTable[[#This Row],[Building]]=0, '1. Input energy data'!$V23=""), "",IF(OR('1. Input energy data'!$F23="Hospital",'1. Input energy data'!$F23="Nursing residential homes and hostels"),INDEX(Degrees18[[Month]:[Multiple (England)]],MATCH('1. Input energy data'!$L23, Degrees18[Month], 1) + $L$2 - 1,MATCH(IF('1. Input energy data'!$G$11="Multiple (England)", '1. Input energy data'!$J23, '1. Input energy data'!$G$11),Degrees18[#Headers], 0)),INDEX(Degrees15[[Month]:[Multiple (England)]],MATCH('1. Input energy data'!$L23, Degrees15[Month], 1) + $L$2 - 1,MATCH(IF('1. Input energy data'!$G$11="Multiple (England)", '1. Input energy data'!$J23, '1. Input energy data'!$G$11),Degrees15[#Headers], 0))))</f>
        <v/>
      </c>
      <c r="M6" s="151" t="str" cm="1">
        <f t="array" ref="M6">IF(OR(CalcTable[[#This Row],[Building]]=0, '1. Input energy data'!$W23=""), "",IF(OR('1. Input energy data'!$F23="Hospital",'1. Input energy data'!$F23="Nursing residential homes and hostels"),INDEX(Degrees18[[Month]:[Multiple (England)]],MATCH('1. Input energy data'!$L23, Degrees18[Month], 1) + $M$2 - 1,MATCH(IF('1. Input energy data'!$G$11="Multiple (England)", '1. Input energy data'!$J23, '1. Input energy data'!$G$11),Degrees18[#Headers], 0)),INDEX(Degrees15[[Month]:[Multiple (England)]],MATCH('1. Input energy data'!$L23, Degrees15[Month], 1) + $M$2 - 1,MATCH(IF('1. Input energy data'!$G$11="Multiple (England)", '1. Input energy data'!$J23, '1. Input energy data'!$G$11),Degrees15[#Headers], 0))))</f>
        <v/>
      </c>
      <c r="N6" s="151" t="str" cm="1">
        <f t="array" ref="N6">IF(OR(CalcTable[[#This Row],[Building]]=0, '1. Input energy data'!$X23=""), "",IF(OR('1. Input energy data'!$F23="Hospital",'1. Input energy data'!$F23="Nursing residential homes and hostels"),INDEX(Degrees18[[Month]:[Multiple (England)]],MATCH('1. Input energy data'!$L23, Degrees18[Month], 1) + $N$2 - 1,MATCH(IF('1. Input energy data'!$G$11="Multiple (England)", '1. Input energy data'!$J23, '1. Input energy data'!$G$11),Degrees18[#Headers], 0)),INDEX(Degrees15[[Month]:[Multiple (England)]],MATCH('1. Input energy data'!$L23, Degrees15[Month], 1) + $N$2 - 1,MATCH(IF('1. Input energy data'!$G$11="Multiple (England)", '1. Input energy data'!$J23, '1. Input energy data'!$G$11),Degrees15[#Headers], 0))))</f>
        <v/>
      </c>
      <c r="O6" s="151" t="str" cm="1">
        <f t="array" ref="O6">IF(OR(CalcTable[[#This Row],[Building]]=0, '1. Input energy data'!$Y23=""), "",IF(OR('1. Input energy data'!$F23="Hospital",'1. Input energy data'!$F23="Nursing residential homes and hostels"),INDEX(Degrees18[[Month]:[Multiple (England)]],MATCH('1. Input energy data'!$L23, Degrees18[Month], 1) + $O$2 - 1,MATCH(IF('1. Input energy data'!$G$11="Multiple (England)", '1. Input energy data'!$J23, '1. Input energy data'!$G$11),Degrees18[#Headers], 0)),INDEX(Degrees15[[Month]:[Multiple (England)]],MATCH('1. Input energy data'!$L23, Degrees15[Month], 1) + $O$2 - 1,MATCH(IF('1. Input energy data'!$G$11="Multiple (England)", '1. Input energy data'!$J23, '1. Input energy data'!$G$11),Degrees15[#Headers], 0))))</f>
        <v/>
      </c>
      <c r="P6" t="str">
        <f>IF(CalcTable[[#This Row],[Building]]=0,"",SLOPE('1. Input energy data'!N23:Y23,CalcTable[[#This Row],[1]:[12]]))</f>
        <v/>
      </c>
      <c r="Q6" t="str">
        <f>IF(CalcTable[[#This Row],[Building]]=0,"",INTERCEPT('1. Input energy data'!N23:Y23,CalcTable[[#This Row],[1]:[12]]))</f>
        <v/>
      </c>
      <c r="R6" t="str">
        <f>IF(CalcTable[[#This Row],[Building]]=0,"",RSQ('1. Input energy data'!N23:Y23,CalcTable[[#This Row],[1]:[12]]))</f>
        <v/>
      </c>
      <c r="S6" s="151" t="str" cm="1">
        <f t="array" ref="S6">IF(OR($A6=0, '1. Input energy data'!$AF23=""), "",IF(OR('1. Input energy data'!$F23="Hospital",'1. Input energy data'!$F23="Nursing residential homes and hostels"),INDEX(Degrees18[[Month]:[Multiple (England)]],MATCH('1. Input energy data'!$AD23, Degrees18[Month], 1)+S$2-13,MATCH(IF('1. Input energy data'!$G$11="Multiple (England)", '1. Input energy data'!$J23, '1. Input energy data'!$G$11),Degrees18[#Headers], 0)),INDEX(Degrees15[[Month]:[Multiple (England)]],MATCH('1. Input energy data'!$AD23, Degrees15[Month], 1)+S$2-13,MATCH(IF('1. Input energy data'!$G$11="Multiple (England)", '1. Input energy data'!$J23, '1. Input energy data'!$G$11),Degrees15[#Headers], 0))))</f>
        <v/>
      </c>
      <c r="T6" s="151" t="str" cm="1">
        <f t="array" ref="T6">IF(OR($A6=0, '1. Input energy data'!$AG23=""), "",IF(OR('1. Input energy data'!$F23="Hospital",'1. Input energy data'!$F23="Nursing residential homes and hostels"),INDEX(Degrees18[[Month]:[Multiple (England)]],MATCH('1. Input energy data'!$AD23, Degrees18[Month], 1)+T$2-13,MATCH(IF('1. Input energy data'!$G$11="Multiple (England)", '1. Input energy data'!$J23, '1. Input energy data'!$G$11),Degrees18[#Headers], 0)),INDEX(Degrees15[[Month]:[Multiple (England)]],MATCH('1. Input energy data'!$AD23,Degrees15[Month], 1)+T$2-13,MATCH(IF('1. Input energy data'!$G$11="Multiple (England)", '1. Input energy data'!$J23, '1. Input energy data'!$G$11),Degrees15[#Headers], 0))))</f>
        <v/>
      </c>
      <c r="U6" s="151" t="str" cm="1">
        <f t="array" ref="U6">IF(OR($A6=0, '1. Input energy data'!$AH23=""), "",IF(OR('1. Input energy data'!$F23="Hospital",'1. Input energy data'!$F23="Nursing residential homes and hostels"),INDEX(Degrees18[[Month]:[Multiple (England)]],MATCH('1. Input energy data'!$AD23, Degrees18[Month], 1)+U$2-13,MATCH(IF('1. Input energy data'!$G$11="Multiple (England)", '1. Input energy data'!$J23, '1. Input energy data'!$G$11),Degrees18[#Headers], 0)),INDEX(Degrees15[[Month]:[Multiple (England)]],MATCH('1. Input energy data'!$AD23,Degrees15[Month], 1)+U$2-13,MATCH(IF('1. Input energy data'!$G$11="Multiple (England)", '1. Input energy data'!$J23, '1. Input energy data'!$G$11),Degrees15[#Headers], 0))))</f>
        <v/>
      </c>
      <c r="V6" s="151" t="str" cm="1">
        <f t="array" ref="V6">IF(OR($A6=0, '1. Input energy data'!$AI23=""), "",IF(OR('1. Input energy data'!$F23="Hospital",'1. Input energy data'!$F23="Nursing residential homes and hostels"),INDEX(Degrees18[[Month]:[Multiple (England)]],MATCH('1. Input energy data'!$AD23, Degrees18[Month], 1)+V$2-13,MATCH(IF('1. Input energy data'!$G$11="Multiple (England)", '1. Input energy data'!$J23, '1. Input energy data'!$G$11),Degrees18[#Headers], 0)),INDEX(Degrees15[[Month]:[Multiple (England)]],MATCH('1. Input energy data'!$AD23,Degrees15[Month], 1)+V$2-13,MATCH(IF('1. Input energy data'!$G$11="Multiple (England)", '1. Input energy data'!$J23, '1. Input energy data'!$G$11),Degrees15[#Headers], 0))))</f>
        <v/>
      </c>
      <c r="W6" s="151" t="str" cm="1">
        <f t="array" ref="W6">IF(OR($A6=0, '1. Input energy data'!$AJ23=""), "",IF(OR('1. Input energy data'!$F23="Hospital",'1. Input energy data'!$F23="Nursing residential homes and hostels"),INDEX(Degrees18[[Month]:[Multiple (England)]],MATCH('1. Input energy data'!$AD23, Degrees18[Month], 1)+W$2-13,MATCH(IF('1. Input energy data'!$G$11="Multiple (England)", '1. Input energy data'!$J23, '1. Input energy data'!$G$11),Degrees18[#Headers], 0)),INDEX(Degrees15[[Month]:[Multiple (England)]],MATCH('1. Input energy data'!$AD23,Degrees15[Month], 1)+W$2-13,MATCH(IF('1. Input energy data'!$G$11="Multiple (England)", '1. Input energy data'!$J23, '1. Input energy data'!$G$11),Degrees15[#Headers], 0))))</f>
        <v/>
      </c>
      <c r="X6" s="151" t="str" cm="1">
        <f t="array" ref="X6">IF(OR($A6=0, '1. Input energy data'!$AK23=""), "",IF(OR('1. Input energy data'!$F23="Hospital",'1. Input energy data'!$F23="Nursing residential homes and hostels"),INDEX(Degrees18[[Month]:[Multiple (England)]],MATCH('1. Input energy data'!$AD23, Degrees18[Month], 1)+X$2-13,MATCH(IF('1. Input energy data'!$G$11="Multiple (England)", '1. Input energy data'!$J23, '1. Input energy data'!$G$11),Degrees18[#Headers], 0)),INDEX(Degrees15[[Month]:[Multiple (England)]],MATCH('1. Input energy data'!$AD23,Degrees15[Month], 1)+X$2-13,MATCH(IF('1. Input energy data'!$G$11="Multiple (England)", '1. Input energy data'!$J23, '1. Input energy data'!$G$11),Degrees15[#Headers], 0))))</f>
        <v/>
      </c>
      <c r="Y6" s="151" t="str" cm="1">
        <f t="array" ref="Y6">IF(OR($A6=0, '1. Input energy data'!$AL23=""), "",IF(OR('1. Input energy data'!$F23="Hospital",'1. Input energy data'!$F23="Nursing residential homes and hostels"),INDEX(Degrees18[[Month]:[Multiple (England)]],MATCH('1. Input energy data'!$AD23, Degrees18[Month], 1)+Y$2-13,MATCH(IF('1. Input energy data'!$G$11="Multiple (England)", '1. Input energy data'!$J23, '1. Input energy data'!$G$11),Degrees18[#Headers], 0)),INDEX(Degrees15[[Month]:[Multiple (England)]],MATCH('1. Input energy data'!$AD23,Degrees15[Month], 1)+Y$2-13,MATCH(IF('1. Input energy data'!$G$11="Multiple (England)", '1. Input energy data'!$J23, '1. Input energy data'!$G$11),Degrees15[#Headers], 0))))</f>
        <v/>
      </c>
      <c r="Z6" s="151" t="str" cm="1">
        <f t="array" ref="Z6">IF(OR($A6=0, '1. Input energy data'!$AM23=""), "",IF(OR('1. Input energy data'!$F23="Hospital",'1. Input energy data'!$F23="Nursing residential homes and hostels"),INDEX(Degrees18[[Month]:[Multiple (England)]],MATCH('1. Input energy data'!$AD23, Degrees18[Month], 1)+Z$2-13,MATCH(IF('1. Input energy data'!$G$11="Multiple (England)", '1. Input energy data'!$J23, '1. Input energy data'!$G$11),Degrees18[#Headers], 0)),INDEX(Degrees15[[Month]:[Multiple (England)]],MATCH('1. Input energy data'!$AD23,Degrees15[Month], 1)+Z$2-13,MATCH(IF('1. Input energy data'!$G$11="Multiple (England)", '1. Input energy data'!$J23, '1. Input energy data'!$G$11),Degrees15[#Headers], 0))))</f>
        <v/>
      </c>
      <c r="AA6" s="151" t="str" cm="1">
        <f t="array" ref="AA6">IF(OR($A6=0, '1. Input energy data'!$AN23=""), "",IF(OR('1. Input energy data'!$F23="Hospital",'1. Input energy data'!$F23="Nursing residential homes and hostels"),INDEX(Degrees18[[Month]:[Multiple (England)]],MATCH('1. Input energy data'!$AD23, Degrees18[Month], 1)+AA$2-13,MATCH(IF('1. Input energy data'!$G$11="Multiple (England)", '1. Input energy data'!$J23, '1. Input energy data'!$G$11),Degrees18[#Headers], 0)),INDEX(Degrees15[[Month]:[Multiple (England)]],MATCH('1. Input energy data'!$AD23,Degrees15[Month], 1)+AA$2-13,MATCH(IF('1. Input energy data'!$G$11="Multiple (England)", '1. Input energy data'!$J23, '1. Input energy data'!$G$11),Degrees15[#Headers], 0))))</f>
        <v/>
      </c>
      <c r="AB6" s="151" t="str" cm="1">
        <f t="array" ref="AB6">IF(OR($A6=0, '1. Input energy data'!$AO23=""), "",IF(OR('1. Input energy data'!$F23="Hospital",'1. Input energy data'!$F23="Nursing residential homes and hostels"),INDEX(Degrees18[[Month]:[Multiple (England)]],MATCH('1. Input energy data'!$AD23, Degrees18[Month], 1)+AB$2-13,MATCH(IF('1. Input energy data'!$G$11="Multiple (England)", '1. Input energy data'!$J23, '1. Input energy data'!$G$11),Degrees18[#Headers], 0)),INDEX(Degrees15[[Month]:[Multiple (England)]],MATCH('1. Input energy data'!$AD23,Degrees15[Month], 1)+AB$2-13,MATCH(IF('1. Input energy data'!$G$11="Multiple (England)", '1. Input energy data'!$J23, '1. Input energy data'!$G$11),Degrees15[#Headers], 0))))</f>
        <v/>
      </c>
      <c r="AC6" s="151" t="str" cm="1">
        <f t="array" ref="AC6">IF(OR($A6=0, '1. Input energy data'!$AP23=""), "",IF(OR('1. Input energy data'!$F23="Hospital",'1. Input energy data'!$F23="Nursing residential homes and hostels"),INDEX(Degrees18[[Month]:[Multiple (England)]],MATCH('1. Input energy data'!$AD23, Degrees18[Month], 1)+AC$2-13,MATCH(IF('1. Input energy data'!$G$11="Multiple (England)", '1. Input energy data'!$J23, '1. Input energy data'!$G$11),Degrees18[#Headers], 0)),INDEX(Degrees15[[Month]:[Multiple (England)]],MATCH('1. Input energy data'!$AD23,Degrees15[Month], 1)+AC$2-13,MATCH(IF('1. Input energy data'!$G$11="Multiple (England)", '1. Input energy data'!$J23, '1. Input energy data'!$G$11),Degrees15[#Headers], 0))))</f>
        <v/>
      </c>
      <c r="AD6" s="151" t="str" cm="1">
        <f t="array" ref="AD6">IF(OR($A6=0, '1. Input energy data'!$AQ23=""), "",IF(OR('1. Input energy data'!$F23="Hospital",'1. Input energy data'!$F23="Nursing residential homes and hostels"),INDEX(Degrees18[[Month]:[Multiple (England)]],MATCH('1. Input energy data'!$AD23, Degrees18[Month], 1)+AD$2-13,MATCH(IF('1. Input energy data'!$G$11="Multiple (England)", '1. Input energy data'!$J23, '1. Input energy data'!$G$11),Degrees18[#Headers], 0)),INDEX(Degrees15[[Month]:[Multiple (England)]],MATCH('1. Input energy data'!$AD23,Degrees15[Month], 1)+AD$2-13,MATCH(IF('1. Input energy data'!$G$11="Multiple (England)", '1. Input energy data'!$J23, '1. Input energy data'!$G$11),Degrees15[#Headers], 0))))</f>
        <v/>
      </c>
      <c r="AE6" s="151" t="str">
        <f>IF(OR($A6=0, $P6="", CalcTable[[#This Row],[13]]="", $Q6="", '1. Input energy data'!AF23=""), "", ($P6*CalcTable[[#This Row],[13]]+$Q6)-'1. Input energy data'!AF23)</f>
        <v/>
      </c>
      <c r="AF6" s="151" t="str">
        <f>IF(OR($A6=0, $P6="", CalcTable[[#This Row],[14]]="", $Q6="", '1. Input energy data'!AG23=""), "", ($P6*CalcTable[[#This Row],[14]]+$Q6)-'1. Input energy data'!AG23)</f>
        <v/>
      </c>
      <c r="AG6" s="151" t="str">
        <f>IF(OR($A6=0, $P6="", CalcTable[[#This Row],[15]]="", $Q6="", '1. Input energy data'!AH23=""), "", ($P6*CalcTable[[#This Row],[15]]+$Q6)-'1. Input energy data'!AH23)</f>
        <v/>
      </c>
      <c r="AH6" s="151" t="str">
        <f>IF(OR($A6=0, $P6="", CalcTable[[#This Row],[16]]="", $Q6="", '1. Input energy data'!AI23=""), "", ($P6*CalcTable[[#This Row],[16]]+$Q6)-'1. Input energy data'!AI23)</f>
        <v/>
      </c>
      <c r="AI6" s="151" t="str">
        <f>IF(OR($A6=0, $P6="", CalcTable[[#This Row],[17]]="", $Q6="", '1. Input energy data'!AJ23=""), "", ($P6*CalcTable[[#This Row],[17]]+$Q6)-'1. Input energy data'!AJ23)</f>
        <v/>
      </c>
      <c r="AJ6" s="151" t="str">
        <f>IF(OR($A6=0, $P6="", CalcTable[[#This Row],[18]]="", $Q6="", '1. Input energy data'!AK23=""), "", ($P6*CalcTable[[#This Row],[18]]+$Q6)-'1. Input energy data'!AK23)</f>
        <v/>
      </c>
      <c r="AK6" s="151" t="str">
        <f>IF(OR($A6=0, $P6="", CalcTable[[#This Row],[19]]="", $Q6="", '1. Input energy data'!AL23=""), "", ($P6*CalcTable[[#This Row],[19]]+$Q6)-'1. Input energy data'!AL23)</f>
        <v/>
      </c>
      <c r="AL6" s="151" t="str">
        <f>IF(OR($A6=0, $P6="", CalcTable[[#This Row],[20]]="", $Q6="", '1. Input energy data'!AM23=""), "", ($P6*CalcTable[[#This Row],[20]]+$Q6)-'1. Input energy data'!AM23)</f>
        <v/>
      </c>
      <c r="AM6" s="151" t="str">
        <f>IF(OR($A6=0, $P6="", CalcTable[[#This Row],[21]]="", $Q6="", '1. Input energy data'!AN23=""), "", ($P6*CalcTable[[#This Row],[21]]+$Q6)-'1. Input energy data'!AN23)</f>
        <v/>
      </c>
      <c r="AN6" s="151" t="str">
        <f>IF(OR($A6=0, $P6="", CalcTable[[#This Row],[22]]="", $Q6="", '1. Input energy data'!AO23=""), "", ($P6*CalcTable[[#This Row],[22]]+$Q6)-'1. Input energy data'!AO23)</f>
        <v/>
      </c>
      <c r="AO6" s="151" t="str">
        <f>IF(OR($A6=0, $P6="", CalcTable[[#This Row],[23]]="", $Q6="", '1. Input energy data'!AP23=""), "", ($P6*CalcTable[[#This Row],[23]]+$Q6)-'1. Input energy data'!AP23)</f>
        <v/>
      </c>
      <c r="AP6" s="151" t="str">
        <f>IF(OR($A6=0, $P6="", CalcTable[[#This Row],[24]]="", $Q6="", '1. Input energy data'!AQ23=""), "", ($P6*CalcTable[[#This Row],[24]]+$Q6)-'1. Input energy data'!AQ23)</f>
        <v/>
      </c>
      <c r="AQ6" s="239" t="str">
        <f>IF(CalcTable[[#This Row],[Building]]=0,"",1-((1-CalcTable[[#This Row],[R2]])*(COUNT('1. Input energy data'!N23:Y23)-1)/(COUNT('1. Input energy data'!N23:Y23)-2)))</f>
        <v/>
      </c>
      <c r="AR6" s="165" t="str">
        <f>IF(CalcTable[[#This Row],[Building]]=0,"",1.26*TINV(0.1,COUNT('1. Input energy data'!N23:Y23)-2)*STEYX('1. Input energy data'!N23:Y23,CalcTable[[#This Row],[1]:[12]])*((1+2/COUNT('1. Input energy data'!N23:Y23))*COUNT(CalcTable[[#This Row],[Month 1 avoided kWh]:[Month 12]]))^0.5)</f>
        <v/>
      </c>
      <c r="AS6" s="166" t="str">
        <f>IF(CalcTable[[#This Row],[Building]]=0,"",ABS(CalcTable[[#This Row],[Absolute Uncertainty]]/SUM(CalcTable[[#This Row],[Month 1 avoided kWh]:[Month 12]])))</f>
        <v/>
      </c>
      <c r="AT6" s="165" t="str">
        <f>IF(CalcTable[[#This Row],[Building]]=0,"",COUNT('1. Input energy data'!N23:Y23))</f>
        <v/>
      </c>
      <c r="AU6" s="165" t="str">
        <f>IF(CalcTable[[#This Row],[Building]]=0,"",COUNT('1. Input energy data'!AF23:AQ23))</f>
        <v/>
      </c>
      <c r="AV6" s="151" t="str" cm="1">
        <f t="array" ref="AV6">_xlfn.IFS(CalcTable[[#This Row],[Building]]=0,"",AND(OR('1. Input energy data'!AT23="Energy Bills - Actual",'1. Input energy data'!AT23="Meter Readings",'1. Input energy data'!AT23="Half Hourly Data"),OR('1. Input energy data'!Z23="Energy Bills - Actual",'1. Input energy data'!Z23="Meter Readings",'1. Input energy data'!Z23="Half Hourly Data")),"ACTUAL",OR('1. Input energy data'!AT23="",'1. Input energy data'!Z23=""),"BLANK",OR('1. Input energy data'!AT23="Other (specify in commentary)",'1. Input energy data'!Z23="Other (specify in commentary)"),"OTHER",OR('1. Input energy data'!AT23="Energy Bills - Estimated",'1. Input energy data'!Z23="Energy Bills - Estimated"),"ESTIMATED",OR('1. Input energy data'!AT23="Energy Bills - Partially Estimated",'1. Input energy data'!Z23="Energy Bills - Partially Estimated"),"PARTIALLY ESTIMATED",TRUE,"BLANK")</f>
        <v/>
      </c>
    </row>
    <row r="7" spans="1:48">
      <c r="A7">
        <f>'1. Input energy data'!C24</f>
        <v>0</v>
      </c>
      <c r="B7" s="150">
        <f>'1. Input energy data'!F24</f>
        <v>0</v>
      </c>
      <c r="C7">
        <f>'1. Input energy data'!G24</f>
        <v>0</v>
      </c>
      <c r="D7" s="151" t="str">
        <f>IF(OR(CalcTable[[#This Row],[Building]]=0, '1. Input energy data'!$N24=""), "",IF(OR('1. Input energy data'!$F24="Hospital",'1. Input energy data'!$F24="Nursing residential homes and hostels"),INDEX(Degrees18[[Month]:[Multiple (England)]],MATCH('1. Input energy data'!$L24, Degrees18[Month], 1),MATCH(IF('1. Input energy data'!$G$11="Multiple (England)", '1. Input energy data'!$J24, '1. Input energy data'!$G$11), Degrees18[#Headers], 0)),INDEX(Degrees15[[Month]:[Multiple (England)]],MATCH('1. Input energy data'!$L24, Degrees15[Month], 1),MATCH(IF('1. Input energy data'!$G$11="Multiple (England)", '1. Input energy data'!$J24, '1. Input energy data'!$G$11), Degrees15[#Headers], 0))))</f>
        <v/>
      </c>
      <c r="E7" s="151" t="str" cm="1">
        <f t="array" ref="E7">IF(OR(CalcTable[[#This Row],[Building]]=0, '1. Input energy data'!$O24=""), "",IF(OR('1. Input energy data'!$F24="Hospital",'1. Input energy data'!$F24="Nursing residential homes and hostels"),INDEX(Degrees18[[Month]:[Multiple (England)]],MATCH('1. Input energy data'!$L24, Degrees18[Month], 1) + $E$2 - 1,MATCH(IF('1. Input energy data'!$G$11="Multiple (England)", '1. Input energy data'!$J24, '1. Input energy data'!$G$11),Degrees18[#Headers], 0)),INDEX(Degrees15[[Month]:[Multiple (England)]],MATCH('1. Input energy data'!$L24, Degrees15[Month], 1) + $E$2 - 1,MATCH(IF('1. Input energy data'!$G$11="Multiple (England)", '1. Input energy data'!$J24, '1. Input energy data'!$G$11),Degrees15[#Headers], 0))))</f>
        <v/>
      </c>
      <c r="F7" s="151" t="str" cm="1">
        <f t="array" ref="F7">IF(OR(CalcTable[[#This Row],[Building]]=0, '1. Input energy data'!$P24=""), "",IF(OR('1. Input energy data'!$F24="Hospital",'1. Input energy data'!$F24="Nursing residential homes and hostels"),INDEX(Degrees18[[Month]:[Multiple (England)]],MATCH('1. Input energy data'!$L24, Degrees18[Month], 1) + $F$2 - 1,MATCH(IF('1. Input energy data'!$G$11="Multiple (England)", '1. Input energy data'!$J24, '1. Input energy data'!$G$11),Degrees18[#Headers], 0)),INDEX(Degrees15[[Month]:[Multiple (England)]],MATCH('1. Input energy data'!$L24, Degrees15[Month], 1) + $F$2 - 1,MATCH(IF('1. Input energy data'!$G$11="Multiple (England)", '1. Input energy data'!$J24, '1. Input energy data'!$G$11),Degrees15[#Headers], 0))))</f>
        <v/>
      </c>
      <c r="G7" s="151" t="str" cm="1">
        <f t="array" ref="G7">IF(OR(CalcTable[[#This Row],[Building]]=0, '1. Input energy data'!$Q24=""), "",IF(OR('1. Input energy data'!$F24="Hospital",'1. Input energy data'!$F24="Nursing residential homes and hostels"),INDEX(Degrees18[[Month]:[Multiple (England)]],MATCH('1. Input energy data'!$L24, Degrees18[Month], 1) + $G$2 - 1,MATCH(IF('1. Input energy data'!$G$11="Multiple (England)", '1. Input energy data'!$J24, '1. Input energy data'!$G$11),Degrees18[#Headers], 0)),INDEX(Degrees15[[Month]:[Multiple (England)]],MATCH('1. Input energy data'!$L24, Degrees15[Month], 1) + $G$2 - 1,MATCH(IF('1. Input energy data'!$G$11="Multiple (England)", '1. Input energy data'!$J24, '1. Input energy data'!$G$11),Degrees15[#Headers], 0))))</f>
        <v/>
      </c>
      <c r="H7" s="151" t="str" cm="1">
        <f t="array" ref="H7">IF(OR(CalcTable[[#This Row],[Building]]=0, '1. Input energy data'!$R24=""), "",IF(OR('1. Input energy data'!$F24="Hospital",'1. Input energy data'!$F24="Nursing residential homes and hostels"),INDEX(Degrees18[[Month]:[Multiple (England)]],MATCH('1. Input energy data'!$L24, Degrees18[Month], 1) + $H$2 - 1,MATCH(IF('1. Input energy data'!$G$11="Multiple (England)", '1. Input energy data'!$J24, '1. Input energy data'!$G$11),Degrees18[#Headers], 0)),INDEX(Degrees15[[Month]:[Multiple (England)]],MATCH('1. Input energy data'!$L24, Degrees15[Month], 1) + $H$2 - 1,MATCH(IF('1. Input energy data'!$G$11="Multiple (England)", '1. Input energy data'!$J24, '1. Input energy data'!$G$11),Degrees15[#Headers], 0))))</f>
        <v/>
      </c>
      <c r="I7" s="151" t="str" cm="1">
        <f t="array" ref="I7">IF(OR(CalcTable[[#This Row],[Building]]=0, '1. Input energy data'!$S24=""), "",IF(OR('1. Input energy data'!$F24="Hospital",'1. Input energy data'!$F24="Nursing residential homes and hostels"),INDEX(Degrees18[[Month]:[Multiple (England)]],MATCH('1. Input energy data'!$L24, Degrees18[Month], 1) + $I$2 - 1,MATCH(IF('1. Input energy data'!$G$11="Multiple (England)", '1. Input energy data'!$J24, '1. Input energy data'!$G$11),Degrees18[#Headers], 0)),INDEX(Degrees15[[Month]:[Multiple (England)]],MATCH('1. Input energy data'!$L24, Degrees15[Month], 1) + $I$2 - 1,MATCH(IF('1. Input energy data'!$G$11="Multiple (England)", '1. Input energy data'!$J24, '1. Input energy data'!$G$11),Degrees15[#Headers], 0))))</f>
        <v/>
      </c>
      <c r="J7" s="151" t="str" cm="1">
        <f t="array" ref="J7">IF(OR(CalcTable[[#This Row],[Building]]=0, '1. Input energy data'!$T24=""), "",IF(OR('1. Input energy data'!$F24="Hospital",'1. Input energy data'!$F24="Nursing residential homes and hostels"),INDEX(Degrees18[[Month]:[Multiple (England)]],MATCH('1. Input energy data'!$L24, Degrees18[Month], 1) + $J$2 - 1,MATCH(IF('1. Input energy data'!$G$11="Multiple (England)", '1. Input energy data'!$J24, '1. Input energy data'!$G$11),Degrees18[#Headers], 0)),INDEX(Degrees15[[Month]:[Multiple (England)]],MATCH('1. Input energy data'!$L24, Degrees15[Month], 1) + $J$2 - 1,MATCH(IF('1. Input energy data'!$G$11="Multiple (England)", '1. Input energy data'!$J24, '1. Input energy data'!$G$11),Degrees15[#Headers], 0))))</f>
        <v/>
      </c>
      <c r="K7" s="151" t="str" cm="1">
        <f t="array" ref="K7">IF(OR(CalcTable[[#This Row],[Building]]=0, '1. Input energy data'!$U24=""), "",IF(OR('1. Input energy data'!$F24="Hospital",'1. Input energy data'!$F24="Nursing residential homes and hostels"),INDEX(Degrees18[[Month]:[Multiple (England)]],MATCH('1. Input energy data'!$L24, Degrees18[Month], 1) + $K$2 - 1,MATCH(IF('1. Input energy data'!$G$11="Multiple (England)", '1. Input energy data'!$J24, '1. Input energy data'!$G$11),Degrees18[#Headers], 0)),INDEX(Degrees15[[Month]:[Multiple (England)]],MATCH('1. Input energy data'!$L24, Degrees15[Month], 1) + $K$2 - 1,MATCH(IF('1. Input energy data'!$G$11="Multiple (England)", '1. Input energy data'!$J24, '1. Input energy data'!$G$11),Degrees15[#Headers], 0))))</f>
        <v/>
      </c>
      <c r="L7" s="151" t="str" cm="1">
        <f t="array" ref="L7">IF(OR(CalcTable[[#This Row],[Building]]=0, '1. Input energy data'!$V24=""), "",IF(OR('1. Input energy data'!$F24="Hospital",'1. Input energy data'!$F24="Nursing residential homes and hostels"),INDEX(Degrees18[[Month]:[Multiple (England)]],MATCH('1. Input energy data'!$L24, Degrees18[Month], 1) + $L$2 - 1,MATCH(IF('1. Input energy data'!$G$11="Multiple (England)", '1. Input energy data'!$J24, '1. Input energy data'!$G$11),Degrees18[#Headers], 0)),INDEX(Degrees15[[Month]:[Multiple (England)]],MATCH('1. Input energy data'!$L24, Degrees15[Month], 1) + $L$2 - 1,MATCH(IF('1. Input energy data'!$G$11="Multiple (England)", '1. Input energy data'!$J24, '1. Input energy data'!$G$11),Degrees15[#Headers], 0))))</f>
        <v/>
      </c>
      <c r="M7" s="151" t="str" cm="1">
        <f t="array" ref="M7">IF(OR(CalcTable[[#This Row],[Building]]=0, '1. Input energy data'!$W24=""), "",IF(OR('1. Input energy data'!$F24="Hospital",'1. Input energy data'!$F24="Nursing residential homes and hostels"),INDEX(Degrees18[[Month]:[Multiple (England)]],MATCH('1. Input energy data'!$L24, Degrees18[Month], 1) + $M$2 - 1,MATCH(IF('1. Input energy data'!$G$11="Multiple (England)", '1. Input energy data'!$J24, '1. Input energy data'!$G$11),Degrees18[#Headers], 0)),INDEX(Degrees15[[Month]:[Multiple (England)]],MATCH('1. Input energy data'!$L24, Degrees15[Month], 1) + $M$2 - 1,MATCH(IF('1. Input energy data'!$G$11="Multiple (England)", '1. Input energy data'!$J24, '1. Input energy data'!$G$11),Degrees15[#Headers], 0))))</f>
        <v/>
      </c>
      <c r="N7" s="151" t="str" cm="1">
        <f t="array" ref="N7">IF(OR(CalcTable[[#This Row],[Building]]=0, '1. Input energy data'!$X24=""), "",IF(OR('1. Input energy data'!$F24="Hospital",'1. Input energy data'!$F24="Nursing residential homes and hostels"),INDEX(Degrees18[[Month]:[Multiple (England)]],MATCH('1. Input energy data'!$L24, Degrees18[Month], 1) + $N$2 - 1,MATCH(IF('1. Input energy data'!$G$11="Multiple (England)", '1. Input energy data'!$J24, '1. Input energy data'!$G$11),Degrees18[#Headers], 0)),INDEX(Degrees15[[Month]:[Multiple (England)]],MATCH('1. Input energy data'!$L24, Degrees15[Month], 1) + $N$2 - 1,MATCH(IF('1. Input energy data'!$G$11="Multiple (England)", '1. Input energy data'!$J24, '1. Input energy data'!$G$11),Degrees15[#Headers], 0))))</f>
        <v/>
      </c>
      <c r="O7" s="151" t="str" cm="1">
        <f t="array" ref="O7">IF(OR(CalcTable[[#This Row],[Building]]=0, '1. Input energy data'!$Y24=""), "",IF(OR('1. Input energy data'!$F24="Hospital",'1. Input energy data'!$F24="Nursing residential homes and hostels"),INDEX(Degrees18[[Month]:[Multiple (England)]],MATCH('1. Input energy data'!$L24, Degrees18[Month], 1) + $O$2 - 1,MATCH(IF('1. Input energy data'!$G$11="Multiple (England)", '1. Input energy data'!$J24, '1. Input energy data'!$G$11),Degrees18[#Headers], 0)),INDEX(Degrees15[[Month]:[Multiple (England)]],MATCH('1. Input energy data'!$L24, Degrees15[Month], 1) + $O$2 - 1,MATCH(IF('1. Input energy data'!$G$11="Multiple (England)", '1. Input energy data'!$J24, '1. Input energy data'!$G$11),Degrees15[#Headers], 0))))</f>
        <v/>
      </c>
      <c r="P7" t="str">
        <f>IF(CalcTable[[#This Row],[Building]]=0,"",SLOPE('1. Input energy data'!N24:Y24,CalcTable[[#This Row],[1]:[12]]))</f>
        <v/>
      </c>
      <c r="Q7" t="str">
        <f>IF(CalcTable[[#This Row],[Building]]=0,"",INTERCEPT('1. Input energy data'!N24:Y24,CalcTable[[#This Row],[1]:[12]]))</f>
        <v/>
      </c>
      <c r="R7" t="str">
        <f>IF(CalcTable[[#This Row],[Building]]=0,"",RSQ('1. Input energy data'!N24:Y24,CalcTable[[#This Row],[1]:[12]]))</f>
        <v/>
      </c>
      <c r="S7" s="151" t="str" cm="1">
        <f t="array" ref="S7">IF(OR($A7=0, '1. Input energy data'!$AF24=""), "",IF(OR('1. Input energy data'!$F24="Hospital",'1. Input energy data'!$F24="Nursing residential homes and hostels"),INDEX(Degrees18[[Month]:[Multiple (England)]],MATCH('1. Input energy data'!$AD24, Degrees18[Month], 1)+S$2-13,MATCH(IF('1. Input energy data'!$G$11="Multiple (England)", '1. Input energy data'!$J24, '1. Input energy data'!$G$11),Degrees18[#Headers], 0)),INDEX(Degrees15[[Month]:[Multiple (England)]],MATCH('1. Input energy data'!$AD24, Degrees15[Month], 1)+S$2-13,MATCH(IF('1. Input energy data'!$G$11="Multiple (England)", '1. Input energy data'!$J24, '1. Input energy data'!$G$11),Degrees15[#Headers], 0))))</f>
        <v/>
      </c>
      <c r="T7" s="151" t="str" cm="1">
        <f t="array" ref="T7">IF(OR($A7=0, '1. Input energy data'!$AG24=""), "",IF(OR('1. Input energy data'!$F24="Hospital",'1. Input energy data'!$F24="Nursing residential homes and hostels"),INDEX(Degrees18[[Month]:[Multiple (England)]],MATCH('1. Input energy data'!$AD24, Degrees18[Month], 1)+T$2-13,MATCH(IF('1. Input energy data'!$G$11="Multiple (England)", '1. Input energy data'!$J24, '1. Input energy data'!$G$11),Degrees18[#Headers], 0)),INDEX(Degrees15[[Month]:[Multiple (England)]],MATCH('1. Input energy data'!$AD24,Degrees15[Month], 1)+T$2-13,MATCH(IF('1. Input energy data'!$G$11="Multiple (England)", '1. Input energy data'!$J24, '1. Input energy data'!$G$11),Degrees15[#Headers], 0))))</f>
        <v/>
      </c>
      <c r="U7" s="151" t="str" cm="1">
        <f t="array" ref="U7">IF(OR($A7=0, '1. Input energy data'!$AH24=""), "",IF(OR('1. Input energy data'!$F24="Hospital",'1. Input energy data'!$F24="Nursing residential homes and hostels"),INDEX(Degrees18[[Month]:[Multiple (England)]],MATCH('1. Input energy data'!$AD24, Degrees18[Month], 1)+U$2-13,MATCH(IF('1. Input energy data'!$G$11="Multiple (England)", '1. Input energy data'!$J24, '1. Input energy data'!$G$11),Degrees18[#Headers], 0)),INDEX(Degrees15[[Month]:[Multiple (England)]],MATCH('1. Input energy data'!$AD24,Degrees15[Month], 1)+U$2-13,MATCH(IF('1. Input energy data'!$G$11="Multiple (England)", '1. Input energy data'!$J24, '1. Input energy data'!$G$11),Degrees15[#Headers], 0))))</f>
        <v/>
      </c>
      <c r="V7" s="151" t="str" cm="1">
        <f t="array" ref="V7">IF(OR($A7=0, '1. Input energy data'!$AI24=""), "",IF(OR('1. Input energy data'!$F24="Hospital",'1. Input energy data'!$F24="Nursing residential homes and hostels"),INDEX(Degrees18[[Month]:[Multiple (England)]],MATCH('1. Input energy data'!$AD24, Degrees18[Month], 1)+V$2-13,MATCH(IF('1. Input energy data'!$G$11="Multiple (England)", '1. Input energy data'!$J24, '1. Input energy data'!$G$11),Degrees18[#Headers], 0)),INDEX(Degrees15[[Month]:[Multiple (England)]],MATCH('1. Input energy data'!$AD24,Degrees15[Month], 1)+V$2-13,MATCH(IF('1. Input energy data'!$G$11="Multiple (England)", '1. Input energy data'!$J24, '1. Input energy data'!$G$11),Degrees15[#Headers], 0))))</f>
        <v/>
      </c>
      <c r="W7" s="151" t="str" cm="1">
        <f t="array" ref="W7">IF(OR($A7=0, '1. Input energy data'!$AJ24=""), "",IF(OR('1. Input energy data'!$F24="Hospital",'1. Input energy data'!$F24="Nursing residential homes and hostels"),INDEX(Degrees18[[Month]:[Multiple (England)]],MATCH('1. Input energy data'!$AD24, Degrees18[Month], 1)+W$2-13,MATCH(IF('1. Input energy data'!$G$11="Multiple (England)", '1. Input energy data'!$J24, '1. Input energy data'!$G$11),Degrees18[#Headers], 0)),INDEX(Degrees15[[Month]:[Multiple (England)]],MATCH('1. Input energy data'!$AD24,Degrees15[Month], 1)+W$2-13,MATCH(IF('1. Input energy data'!$G$11="Multiple (England)", '1. Input energy data'!$J24, '1. Input energy data'!$G$11),Degrees15[#Headers], 0))))</f>
        <v/>
      </c>
      <c r="X7" s="151" t="str" cm="1">
        <f t="array" ref="X7">IF(OR($A7=0, '1. Input energy data'!$AK24=""), "",IF(OR('1. Input energy data'!$F24="Hospital",'1. Input energy data'!$F24="Nursing residential homes and hostels"),INDEX(Degrees18[[Month]:[Multiple (England)]],MATCH('1. Input energy data'!$AD24, Degrees18[Month], 1)+X$2-13,MATCH(IF('1. Input energy data'!$G$11="Multiple (England)", '1. Input energy data'!$J24, '1. Input energy data'!$G$11),Degrees18[#Headers], 0)),INDEX(Degrees15[[Month]:[Multiple (England)]],MATCH('1. Input energy data'!$AD24,Degrees15[Month], 1)+X$2-13,MATCH(IF('1. Input energy data'!$G$11="Multiple (England)", '1. Input energy data'!$J24, '1. Input energy data'!$G$11),Degrees15[#Headers], 0))))</f>
        <v/>
      </c>
      <c r="Y7" s="151" t="str" cm="1">
        <f t="array" ref="Y7">IF(OR($A7=0, '1. Input energy data'!$AL24=""), "",IF(OR('1. Input energy data'!$F24="Hospital",'1. Input energy data'!$F24="Nursing residential homes and hostels"),INDEX(Degrees18[[Month]:[Multiple (England)]],MATCH('1. Input energy data'!$AD24, Degrees18[Month], 1)+Y$2-13,MATCH(IF('1. Input energy data'!$G$11="Multiple (England)", '1. Input energy data'!$J24, '1. Input energy data'!$G$11),Degrees18[#Headers], 0)),INDEX(Degrees15[[Month]:[Multiple (England)]],MATCH('1. Input energy data'!$AD24,Degrees15[Month], 1)+Y$2-13,MATCH(IF('1. Input energy data'!$G$11="Multiple (England)", '1. Input energy data'!$J24, '1. Input energy data'!$G$11),Degrees15[#Headers], 0))))</f>
        <v/>
      </c>
      <c r="Z7" s="151" t="str" cm="1">
        <f t="array" ref="Z7">IF(OR($A7=0, '1. Input energy data'!$AM24=""), "",IF(OR('1. Input energy data'!$F24="Hospital",'1. Input energy data'!$F24="Nursing residential homes and hostels"),INDEX(Degrees18[[Month]:[Multiple (England)]],MATCH('1. Input energy data'!$AD24, Degrees18[Month], 1)+Z$2-13,MATCH(IF('1. Input energy data'!$G$11="Multiple (England)", '1. Input energy data'!$J24, '1. Input energy data'!$G$11),Degrees18[#Headers], 0)),INDEX(Degrees15[[Month]:[Multiple (England)]],MATCH('1. Input energy data'!$AD24,Degrees15[Month], 1)+Z$2-13,MATCH(IF('1. Input energy data'!$G$11="Multiple (England)", '1. Input energy data'!$J24, '1. Input energy data'!$G$11),Degrees15[#Headers], 0))))</f>
        <v/>
      </c>
      <c r="AA7" s="151" t="str" cm="1">
        <f t="array" ref="AA7">IF(OR($A7=0, '1. Input energy data'!$AN24=""), "",IF(OR('1. Input energy data'!$F24="Hospital",'1. Input energy data'!$F24="Nursing residential homes and hostels"),INDEX(Degrees18[[Month]:[Multiple (England)]],MATCH('1. Input energy data'!$AD24, Degrees18[Month], 1)+AA$2-13,MATCH(IF('1. Input energy data'!$G$11="Multiple (England)", '1. Input energy data'!$J24, '1. Input energy data'!$G$11),Degrees18[#Headers], 0)),INDEX(Degrees15[[Month]:[Multiple (England)]],MATCH('1. Input energy data'!$AD24,Degrees15[Month], 1)+AA$2-13,MATCH(IF('1. Input energy data'!$G$11="Multiple (England)", '1. Input energy data'!$J24, '1. Input energy data'!$G$11),Degrees15[#Headers], 0))))</f>
        <v/>
      </c>
      <c r="AB7" s="151" t="str" cm="1">
        <f t="array" ref="AB7">IF(OR($A7=0, '1. Input energy data'!$AO24=""), "",IF(OR('1. Input energy data'!$F24="Hospital",'1. Input energy data'!$F24="Nursing residential homes and hostels"),INDEX(Degrees18[[Month]:[Multiple (England)]],MATCH('1. Input energy data'!$AD24, Degrees18[Month], 1)+AB$2-13,MATCH(IF('1. Input energy data'!$G$11="Multiple (England)", '1. Input energy data'!$J24, '1. Input energy data'!$G$11),Degrees18[#Headers], 0)),INDEX(Degrees15[[Month]:[Multiple (England)]],MATCH('1. Input energy data'!$AD24,Degrees15[Month], 1)+AB$2-13,MATCH(IF('1. Input energy data'!$G$11="Multiple (England)", '1. Input energy data'!$J24, '1. Input energy data'!$G$11),Degrees15[#Headers], 0))))</f>
        <v/>
      </c>
      <c r="AC7" s="151" t="str" cm="1">
        <f t="array" ref="AC7">IF(OR($A7=0, '1. Input energy data'!$AP24=""), "",IF(OR('1. Input energy data'!$F24="Hospital",'1. Input energy data'!$F24="Nursing residential homes and hostels"),INDEX(Degrees18[[Month]:[Multiple (England)]],MATCH('1. Input energy data'!$AD24, Degrees18[Month], 1)+AC$2-13,MATCH(IF('1. Input energy data'!$G$11="Multiple (England)", '1. Input energy data'!$J24, '1. Input energy data'!$G$11),Degrees18[#Headers], 0)),INDEX(Degrees15[[Month]:[Multiple (England)]],MATCH('1. Input energy data'!$AD24,Degrees15[Month], 1)+AC$2-13,MATCH(IF('1. Input energy data'!$G$11="Multiple (England)", '1. Input energy data'!$J24, '1. Input energy data'!$G$11),Degrees15[#Headers], 0))))</f>
        <v/>
      </c>
      <c r="AD7" s="151" t="str" cm="1">
        <f t="array" ref="AD7">IF(OR($A7=0, '1. Input energy data'!$AQ24=""), "",IF(OR('1. Input energy data'!$F24="Hospital",'1. Input energy data'!$F24="Nursing residential homes and hostels"),INDEX(Degrees18[[Month]:[Multiple (England)]],MATCH('1. Input energy data'!$AD24, Degrees18[Month], 1)+AD$2-13,MATCH(IF('1. Input energy data'!$G$11="Multiple (England)", '1. Input energy data'!$J24, '1. Input energy data'!$G$11),Degrees18[#Headers], 0)),INDEX(Degrees15[[Month]:[Multiple (England)]],MATCH('1. Input energy data'!$AD24,Degrees15[Month], 1)+AD$2-13,MATCH(IF('1. Input energy data'!$G$11="Multiple (England)", '1. Input energy data'!$J24, '1. Input energy data'!$G$11),Degrees15[#Headers], 0))))</f>
        <v/>
      </c>
      <c r="AE7" s="151" t="str">
        <f>IF(OR($A7=0, $P7="", CalcTable[[#This Row],[13]]="", $Q7="", '1. Input energy data'!AF24=""), "", ($P7*CalcTable[[#This Row],[13]]+$Q7)-'1. Input energy data'!AF24)</f>
        <v/>
      </c>
      <c r="AF7" s="151" t="str">
        <f>IF(OR($A7=0, $P7="", CalcTable[[#This Row],[14]]="", $Q7="", '1. Input energy data'!AG24=""), "", ($P7*CalcTable[[#This Row],[14]]+$Q7)-'1. Input energy data'!AG24)</f>
        <v/>
      </c>
      <c r="AG7" s="151" t="str">
        <f>IF(OR($A7=0, $P7="", CalcTable[[#This Row],[15]]="", $Q7="", '1. Input energy data'!AH24=""), "", ($P7*CalcTable[[#This Row],[15]]+$Q7)-'1. Input energy data'!AH24)</f>
        <v/>
      </c>
      <c r="AH7" s="151" t="str">
        <f>IF(OR($A7=0, $P7="", CalcTable[[#This Row],[16]]="", $Q7="", '1. Input energy data'!AI24=""), "", ($P7*CalcTable[[#This Row],[16]]+$Q7)-'1. Input energy data'!AI24)</f>
        <v/>
      </c>
      <c r="AI7" s="151" t="str">
        <f>IF(OR($A7=0, $P7="", CalcTable[[#This Row],[17]]="", $Q7="", '1. Input energy data'!AJ24=""), "", ($P7*CalcTable[[#This Row],[17]]+$Q7)-'1. Input energy data'!AJ24)</f>
        <v/>
      </c>
      <c r="AJ7" s="151" t="str">
        <f>IF(OR($A7=0, $P7="", CalcTable[[#This Row],[18]]="", $Q7="", '1. Input energy data'!AK24=""), "", ($P7*CalcTable[[#This Row],[18]]+$Q7)-'1. Input energy data'!AK24)</f>
        <v/>
      </c>
      <c r="AK7" s="151" t="str">
        <f>IF(OR($A7=0, $P7="", CalcTable[[#This Row],[19]]="", $Q7="", '1. Input energy data'!AL24=""), "", ($P7*CalcTable[[#This Row],[19]]+$Q7)-'1. Input energy data'!AL24)</f>
        <v/>
      </c>
      <c r="AL7" s="151" t="str">
        <f>IF(OR($A7=0, $P7="", CalcTable[[#This Row],[20]]="", $Q7="", '1. Input energy data'!AM24=""), "", ($P7*CalcTable[[#This Row],[20]]+$Q7)-'1. Input energy data'!AM24)</f>
        <v/>
      </c>
      <c r="AM7" s="151" t="str">
        <f>IF(OR($A7=0, $P7="", CalcTable[[#This Row],[21]]="", $Q7="", '1. Input energy data'!AN24=""), "", ($P7*CalcTable[[#This Row],[21]]+$Q7)-'1. Input energy data'!AN24)</f>
        <v/>
      </c>
      <c r="AN7" s="151" t="str">
        <f>IF(OR($A7=0, $P7="", CalcTable[[#This Row],[22]]="", $Q7="", '1. Input energy data'!AO24=""), "", ($P7*CalcTable[[#This Row],[22]]+$Q7)-'1. Input energy data'!AO24)</f>
        <v/>
      </c>
      <c r="AO7" s="151" t="str">
        <f>IF(OR($A7=0, $P7="", CalcTable[[#This Row],[23]]="", $Q7="", '1. Input energy data'!AP24=""), "", ($P7*CalcTable[[#This Row],[23]]+$Q7)-'1. Input energy data'!AP24)</f>
        <v/>
      </c>
      <c r="AP7" s="151" t="str">
        <f>IF(OR($A7=0, $P7="", CalcTable[[#This Row],[24]]="", $Q7="", '1. Input energy data'!AQ24=""), "", ($P7*CalcTable[[#This Row],[24]]+$Q7)-'1. Input energy data'!AQ24)</f>
        <v/>
      </c>
      <c r="AQ7" s="239" t="str">
        <f>IF(CalcTable[[#This Row],[Building]]=0,"",1-((1-CalcTable[[#This Row],[R2]])*(COUNT('1. Input energy data'!N24:Y24)-1)/(COUNT('1. Input energy data'!N24:Y24)-2)))</f>
        <v/>
      </c>
      <c r="AR7" s="165" t="str">
        <f>IF(CalcTable[[#This Row],[Building]]=0,"",1.26*TINV(0.1,COUNT('1. Input energy data'!N24:Y24)-2)*STEYX('1. Input energy data'!N24:Y24,CalcTable[[#This Row],[1]:[12]])*((1+2/COUNT('1. Input energy data'!N24:Y24))*COUNT(CalcTable[[#This Row],[Month 1 avoided kWh]:[Month 12]]))^0.5)</f>
        <v/>
      </c>
      <c r="AS7" s="166" t="str">
        <f>IF(CalcTable[[#This Row],[Building]]=0,"",ABS(CalcTable[[#This Row],[Absolute Uncertainty]]/SUM(CalcTable[[#This Row],[Month 1 avoided kWh]:[Month 12]])))</f>
        <v/>
      </c>
      <c r="AT7" s="165" t="str">
        <f>IF(CalcTable[[#This Row],[Building]]=0,"",COUNT('1. Input energy data'!N24:Y24))</f>
        <v/>
      </c>
      <c r="AU7" s="165" t="str">
        <f>IF(CalcTable[[#This Row],[Building]]=0,"",COUNT('1. Input energy data'!AF24:AQ24))</f>
        <v/>
      </c>
      <c r="AV7" s="151" t="str" cm="1">
        <f t="array" ref="AV7">_xlfn.IFS(CalcTable[[#This Row],[Building]]=0,"",AND(OR('1. Input energy data'!AT24="Energy Bills - Actual",'1. Input energy data'!AT24="Meter Readings",'1. Input energy data'!AT24="Half Hourly Data"),OR('1. Input energy data'!Z24="Energy Bills - Actual",'1. Input energy data'!Z24="Meter Readings",'1. Input energy data'!Z24="Half Hourly Data")),"ACTUAL",OR('1. Input energy data'!AT24="",'1. Input energy data'!Z24=""),"BLANK",OR('1. Input energy data'!AT24="Other (specify in commentary)",'1. Input energy data'!Z24="Other (specify in commentary)"),"OTHER",OR('1. Input energy data'!AT24="Energy Bills - Estimated",'1. Input energy data'!Z24="Energy Bills - Estimated"),"ESTIMATED",OR('1. Input energy data'!AT24="Energy Bills - Partially Estimated",'1. Input energy data'!Z24="Energy Bills - Partially Estimated"),"PARTIALLY ESTIMATED",TRUE,"BLANK")</f>
        <v/>
      </c>
    </row>
    <row r="8" spans="1:48">
      <c r="A8">
        <f>'1. Input energy data'!C25</f>
        <v>0</v>
      </c>
      <c r="B8" s="150">
        <f>'1. Input energy data'!F25</f>
        <v>0</v>
      </c>
      <c r="C8">
        <f>'1. Input energy data'!G25</f>
        <v>0</v>
      </c>
      <c r="D8" s="151" t="str">
        <f>IF(OR(CalcTable[[#This Row],[Building]]=0, '1. Input energy data'!$N25=""), "",IF(OR('1. Input energy data'!$F25="Hospital",'1. Input energy data'!$F25="Nursing residential homes and hostels"),INDEX(Degrees18[[Month]:[Multiple (England)]],MATCH('1. Input energy data'!$L25, Degrees18[Month], 1),MATCH(IF('1. Input energy data'!$G$11="Multiple (England)", '1. Input energy data'!$J25, '1. Input energy data'!$G$11), Degrees18[#Headers], 0)),INDEX(Degrees15[[Month]:[Multiple (England)]],MATCH('1. Input energy data'!$L25, Degrees15[Month], 1),MATCH(IF('1. Input energy data'!$G$11="Multiple (England)", '1. Input energy data'!$J25, '1. Input energy data'!$G$11), Degrees15[#Headers], 0))))</f>
        <v/>
      </c>
      <c r="E8" s="151" t="str" cm="1">
        <f t="array" ref="E8">IF(OR(CalcTable[[#This Row],[Building]]=0, '1. Input energy data'!$O25=""), "",IF(OR('1. Input energy data'!$F25="Hospital",'1. Input energy data'!$F25="Nursing residential homes and hostels"),INDEX(Degrees18[[Month]:[Multiple (England)]],MATCH('1. Input energy data'!$L25, Degrees18[Month], 1) + $E$2 - 1,MATCH(IF('1. Input energy data'!$G$11="Multiple (England)", '1. Input energy data'!$J25, '1. Input energy data'!$G$11),Degrees18[#Headers], 0)),INDEX(Degrees15[[Month]:[Multiple (England)]],MATCH('1. Input energy data'!$L25, Degrees15[Month], 1) + $E$2 - 1,MATCH(IF('1. Input energy data'!$G$11="Multiple (England)", '1. Input energy data'!$J25, '1. Input energy data'!$G$11),Degrees15[#Headers], 0))))</f>
        <v/>
      </c>
      <c r="F8" s="151" t="str" cm="1">
        <f t="array" ref="F8">IF(OR(CalcTable[[#This Row],[Building]]=0, '1. Input energy data'!$P25=""), "",IF(OR('1. Input energy data'!$F25="Hospital",'1. Input energy data'!$F25="Nursing residential homes and hostels"),INDEX(Degrees18[[Month]:[Multiple (England)]],MATCH('1. Input energy data'!$L25, Degrees18[Month], 1) + $F$2 - 1,MATCH(IF('1. Input energy data'!$G$11="Multiple (England)", '1. Input energy data'!$J25, '1. Input energy data'!$G$11),Degrees18[#Headers], 0)),INDEX(Degrees15[[Month]:[Multiple (England)]],MATCH('1. Input energy data'!$L25, Degrees15[Month], 1) + $F$2 - 1,MATCH(IF('1. Input energy data'!$G$11="Multiple (England)", '1. Input energy data'!$J25, '1. Input energy data'!$G$11),Degrees15[#Headers], 0))))</f>
        <v/>
      </c>
      <c r="G8" s="151" t="str" cm="1">
        <f t="array" ref="G8">IF(OR(CalcTable[[#This Row],[Building]]=0, '1. Input energy data'!$Q25=""), "",IF(OR('1. Input energy data'!$F25="Hospital",'1. Input energy data'!$F25="Nursing residential homes and hostels"),INDEX(Degrees18[[Month]:[Multiple (England)]],MATCH('1. Input energy data'!$L25, Degrees18[Month], 1) + $G$2 - 1,MATCH(IF('1. Input energy data'!$G$11="Multiple (England)", '1. Input energy data'!$J25, '1. Input energy data'!$G$11),Degrees18[#Headers], 0)),INDEX(Degrees15[[Month]:[Multiple (England)]],MATCH('1. Input energy data'!$L25, Degrees15[Month], 1) + $G$2 - 1,MATCH(IF('1. Input energy data'!$G$11="Multiple (England)", '1. Input energy data'!$J25, '1. Input energy data'!$G$11),Degrees15[#Headers], 0))))</f>
        <v/>
      </c>
      <c r="H8" s="151" t="str" cm="1">
        <f t="array" ref="H8">IF(OR(CalcTable[[#This Row],[Building]]=0, '1. Input energy data'!$R25=""), "",IF(OR('1. Input energy data'!$F25="Hospital",'1. Input energy data'!$F25="Nursing residential homes and hostels"),INDEX(Degrees18[[Month]:[Multiple (England)]],MATCH('1. Input energy data'!$L25, Degrees18[Month], 1) + $H$2 - 1,MATCH(IF('1. Input energy data'!$G$11="Multiple (England)", '1. Input energy data'!$J25, '1. Input energy data'!$G$11),Degrees18[#Headers], 0)),INDEX(Degrees15[[Month]:[Multiple (England)]],MATCH('1. Input energy data'!$L25, Degrees15[Month], 1) + $H$2 - 1,MATCH(IF('1. Input energy data'!$G$11="Multiple (England)", '1. Input energy data'!$J25, '1. Input energy data'!$G$11),Degrees15[#Headers], 0))))</f>
        <v/>
      </c>
      <c r="I8" s="151" t="str" cm="1">
        <f t="array" ref="I8">IF(OR(CalcTable[[#This Row],[Building]]=0, '1. Input energy data'!$S25=""), "",IF(OR('1. Input energy data'!$F25="Hospital",'1. Input energy data'!$F25="Nursing residential homes and hostels"),INDEX(Degrees18[[Month]:[Multiple (England)]],MATCH('1. Input energy data'!$L25, Degrees18[Month], 1) + $I$2 - 1,MATCH(IF('1. Input energy data'!$G$11="Multiple (England)", '1. Input energy data'!$J25, '1. Input energy data'!$G$11),Degrees18[#Headers], 0)),INDEX(Degrees15[[Month]:[Multiple (England)]],MATCH('1. Input energy data'!$L25, Degrees15[Month], 1) + $I$2 - 1,MATCH(IF('1. Input energy data'!$G$11="Multiple (England)", '1. Input energy data'!$J25, '1. Input energy data'!$G$11),Degrees15[#Headers], 0))))</f>
        <v/>
      </c>
      <c r="J8" s="151" t="str" cm="1">
        <f t="array" ref="J8">IF(OR(CalcTable[[#This Row],[Building]]=0, '1. Input energy data'!$T25=""), "",IF(OR('1. Input energy data'!$F25="Hospital",'1. Input energy data'!$F25="Nursing residential homes and hostels"),INDEX(Degrees18[[Month]:[Multiple (England)]],MATCH('1. Input energy data'!$L25, Degrees18[Month], 1) + $J$2 - 1,MATCH(IF('1. Input energy data'!$G$11="Multiple (England)", '1. Input energy data'!$J25, '1. Input energy data'!$G$11),Degrees18[#Headers], 0)),INDEX(Degrees15[[Month]:[Multiple (England)]],MATCH('1. Input energy data'!$L25, Degrees15[Month], 1) + $J$2 - 1,MATCH(IF('1. Input energy data'!$G$11="Multiple (England)", '1. Input energy data'!$J25, '1. Input energy data'!$G$11),Degrees15[#Headers], 0))))</f>
        <v/>
      </c>
      <c r="K8" s="151" t="str" cm="1">
        <f t="array" ref="K8">IF(OR(CalcTable[[#This Row],[Building]]=0, '1. Input energy data'!$U25=""), "",IF(OR('1. Input energy data'!$F25="Hospital",'1. Input energy data'!$F25="Nursing residential homes and hostels"),INDEX(Degrees18[[Month]:[Multiple (England)]],MATCH('1. Input energy data'!$L25, Degrees18[Month], 1) + $K$2 - 1,MATCH(IF('1. Input energy data'!$G$11="Multiple (England)", '1. Input energy data'!$J25, '1. Input energy data'!$G$11),Degrees18[#Headers], 0)),INDEX(Degrees15[[Month]:[Multiple (England)]],MATCH('1. Input energy data'!$L25, Degrees15[Month], 1) + $K$2 - 1,MATCH(IF('1. Input energy data'!$G$11="Multiple (England)", '1. Input energy data'!$J25, '1. Input energy data'!$G$11),Degrees15[#Headers], 0))))</f>
        <v/>
      </c>
      <c r="L8" s="151" t="str" cm="1">
        <f t="array" ref="L8">IF(OR(CalcTable[[#This Row],[Building]]=0, '1. Input energy data'!$V25=""), "",IF(OR('1. Input energy data'!$F25="Hospital",'1. Input energy data'!$F25="Nursing residential homes and hostels"),INDEX(Degrees18[[Month]:[Multiple (England)]],MATCH('1. Input energy data'!$L25, Degrees18[Month], 1) + $L$2 - 1,MATCH(IF('1. Input energy data'!$G$11="Multiple (England)", '1. Input energy data'!$J25, '1. Input energy data'!$G$11),Degrees18[#Headers], 0)),INDEX(Degrees15[[Month]:[Multiple (England)]],MATCH('1. Input energy data'!$L25, Degrees15[Month], 1) + $L$2 - 1,MATCH(IF('1. Input energy data'!$G$11="Multiple (England)", '1. Input energy data'!$J25, '1. Input energy data'!$G$11),Degrees15[#Headers], 0))))</f>
        <v/>
      </c>
      <c r="M8" s="151" t="str" cm="1">
        <f t="array" ref="M8">IF(OR(CalcTable[[#This Row],[Building]]=0, '1. Input energy data'!$W25=""), "",IF(OR('1. Input energy data'!$F25="Hospital",'1. Input energy data'!$F25="Nursing residential homes and hostels"),INDEX(Degrees18[[Month]:[Multiple (England)]],MATCH('1. Input energy data'!$L25, Degrees18[Month], 1) + $M$2 - 1,MATCH(IF('1. Input energy data'!$G$11="Multiple (England)", '1. Input energy data'!$J25, '1. Input energy data'!$G$11),Degrees18[#Headers], 0)),INDEX(Degrees15[[Month]:[Multiple (England)]],MATCH('1. Input energy data'!$L25, Degrees15[Month], 1) + $M$2 - 1,MATCH(IF('1. Input energy data'!$G$11="Multiple (England)", '1. Input energy data'!$J25, '1. Input energy data'!$G$11),Degrees15[#Headers], 0))))</f>
        <v/>
      </c>
      <c r="N8" s="151" t="str" cm="1">
        <f t="array" ref="N8">IF(OR(CalcTable[[#This Row],[Building]]=0, '1. Input energy data'!$X25=""), "",IF(OR('1. Input energy data'!$F25="Hospital",'1. Input energy data'!$F25="Nursing residential homes and hostels"),INDEX(Degrees18[[Month]:[Multiple (England)]],MATCH('1. Input energy data'!$L25, Degrees18[Month], 1) + $N$2 - 1,MATCH(IF('1. Input energy data'!$G$11="Multiple (England)", '1. Input energy data'!$J25, '1. Input energy data'!$G$11),Degrees18[#Headers], 0)),INDEX(Degrees15[[Month]:[Multiple (England)]],MATCH('1. Input energy data'!$L25, Degrees15[Month], 1) + $N$2 - 1,MATCH(IF('1. Input energy data'!$G$11="Multiple (England)", '1. Input energy data'!$J25, '1. Input energy data'!$G$11),Degrees15[#Headers], 0))))</f>
        <v/>
      </c>
      <c r="O8" s="151" t="str" cm="1">
        <f t="array" ref="O8">IF(OR(CalcTable[[#This Row],[Building]]=0, '1. Input energy data'!$Y25=""), "",IF(OR('1. Input energy data'!$F25="Hospital",'1. Input energy data'!$F25="Nursing residential homes and hostels"),INDEX(Degrees18[[Month]:[Multiple (England)]],MATCH('1. Input energy data'!$L25, Degrees18[Month], 1) + $O$2 - 1,MATCH(IF('1. Input energy data'!$G$11="Multiple (England)", '1. Input energy data'!$J25, '1. Input energy data'!$G$11),Degrees18[#Headers], 0)),INDEX(Degrees15[[Month]:[Multiple (England)]],MATCH('1. Input energy data'!$L25, Degrees15[Month], 1) + $O$2 - 1,MATCH(IF('1. Input energy data'!$G$11="Multiple (England)", '1. Input energy data'!$J25, '1. Input energy data'!$G$11),Degrees15[#Headers], 0))))</f>
        <v/>
      </c>
      <c r="P8" t="str">
        <f>IF(CalcTable[[#This Row],[Building]]=0,"",SLOPE('1. Input energy data'!N25:Y25,CalcTable[[#This Row],[1]:[12]]))</f>
        <v/>
      </c>
      <c r="Q8" t="str">
        <f>IF(CalcTable[[#This Row],[Building]]=0,"",INTERCEPT('1. Input energy data'!N25:Y25,CalcTable[[#This Row],[1]:[12]]))</f>
        <v/>
      </c>
      <c r="R8" t="str">
        <f>IF(CalcTable[[#This Row],[Building]]=0,"",RSQ('1. Input energy data'!N25:Y25,CalcTable[[#This Row],[1]:[12]]))</f>
        <v/>
      </c>
      <c r="S8" s="151" t="str" cm="1">
        <f t="array" ref="S8">IF(OR($A8=0, '1. Input energy data'!$AF25=""), "",IF(OR('1. Input energy data'!$F25="Hospital",'1. Input energy data'!$F25="Nursing residential homes and hostels"),INDEX(Degrees18[[Month]:[Multiple (England)]],MATCH('1. Input energy data'!$AD25, Degrees18[Month], 1)+S$2-13,MATCH(IF('1. Input energy data'!$G$11="Multiple (England)", '1. Input energy data'!$J25, '1. Input energy data'!$G$11),Degrees18[#Headers], 0)),INDEX(Degrees15[[Month]:[Multiple (England)]],MATCH('1. Input energy data'!$AD25, Degrees15[Month], 1)+S$2-13,MATCH(IF('1. Input energy data'!$G$11="Multiple (England)", '1. Input energy data'!$J25, '1. Input energy data'!$G$11),Degrees15[#Headers], 0))))</f>
        <v/>
      </c>
      <c r="T8" s="151" t="str" cm="1">
        <f t="array" ref="T8">IF(OR($A8=0, '1. Input energy data'!$AG25=""), "",IF(OR('1. Input energy data'!$F25="Hospital",'1. Input energy data'!$F25="Nursing residential homes and hostels"),INDEX(Degrees18[[Month]:[Multiple (England)]],MATCH('1. Input energy data'!$AD25, Degrees18[Month], 1)+T$2-13,MATCH(IF('1. Input energy data'!$G$11="Multiple (England)", '1. Input energy data'!$J25, '1. Input energy data'!$G$11),Degrees18[#Headers], 0)),INDEX(Degrees15[[Month]:[Multiple (England)]],MATCH('1. Input energy data'!$AD25,Degrees15[Month], 1)+T$2-13,MATCH(IF('1. Input energy data'!$G$11="Multiple (England)", '1. Input energy data'!$J25, '1. Input energy data'!$G$11),Degrees15[#Headers], 0))))</f>
        <v/>
      </c>
      <c r="U8" s="151" t="str" cm="1">
        <f t="array" ref="U8">IF(OR($A8=0, '1. Input energy data'!$AH25=""), "",IF(OR('1. Input energy data'!$F25="Hospital",'1. Input energy data'!$F25="Nursing residential homes and hostels"),INDEX(Degrees18[[Month]:[Multiple (England)]],MATCH('1. Input energy data'!$AD25, Degrees18[Month], 1)+U$2-13,MATCH(IF('1. Input energy data'!$G$11="Multiple (England)", '1. Input energy data'!$J25, '1. Input energy data'!$G$11),Degrees18[#Headers], 0)),INDEX(Degrees15[[Month]:[Multiple (England)]],MATCH('1. Input energy data'!$AD25,Degrees15[Month], 1)+U$2-13,MATCH(IF('1. Input energy data'!$G$11="Multiple (England)", '1. Input energy data'!$J25, '1. Input energy data'!$G$11),Degrees15[#Headers], 0))))</f>
        <v/>
      </c>
      <c r="V8" s="151" t="str" cm="1">
        <f t="array" ref="V8">IF(OR($A8=0, '1. Input energy data'!$AI25=""), "",IF(OR('1. Input energy data'!$F25="Hospital",'1. Input energy data'!$F25="Nursing residential homes and hostels"),INDEX(Degrees18[[Month]:[Multiple (England)]],MATCH('1. Input energy data'!$AD25, Degrees18[Month], 1)+V$2-13,MATCH(IF('1. Input energy data'!$G$11="Multiple (England)", '1. Input energy data'!$J25, '1. Input energy data'!$G$11),Degrees18[#Headers], 0)),INDEX(Degrees15[[Month]:[Multiple (England)]],MATCH('1. Input energy data'!$AD25,Degrees15[Month], 1)+V$2-13,MATCH(IF('1. Input energy data'!$G$11="Multiple (England)", '1. Input energy data'!$J25, '1. Input energy data'!$G$11),Degrees15[#Headers], 0))))</f>
        <v/>
      </c>
      <c r="W8" s="151" t="str" cm="1">
        <f t="array" ref="W8">IF(OR($A8=0, '1. Input energy data'!$AJ25=""), "",IF(OR('1. Input energy data'!$F25="Hospital",'1. Input energy data'!$F25="Nursing residential homes and hostels"),INDEX(Degrees18[[Month]:[Multiple (England)]],MATCH('1. Input energy data'!$AD25, Degrees18[Month], 1)+W$2-13,MATCH(IF('1. Input energy data'!$G$11="Multiple (England)", '1. Input energy data'!$J25, '1. Input energy data'!$G$11),Degrees18[#Headers], 0)),INDEX(Degrees15[[Month]:[Multiple (England)]],MATCH('1. Input energy data'!$AD25,Degrees15[Month], 1)+W$2-13,MATCH(IF('1. Input energy data'!$G$11="Multiple (England)", '1. Input energy data'!$J25, '1. Input energy data'!$G$11),Degrees15[#Headers], 0))))</f>
        <v/>
      </c>
      <c r="X8" s="151" t="str" cm="1">
        <f t="array" ref="X8">IF(OR($A8=0, '1. Input energy data'!$AK25=""), "",IF(OR('1. Input energy data'!$F25="Hospital",'1. Input energy data'!$F25="Nursing residential homes and hostels"),INDEX(Degrees18[[Month]:[Multiple (England)]],MATCH('1. Input energy data'!$AD25, Degrees18[Month], 1)+X$2-13,MATCH(IF('1. Input energy data'!$G$11="Multiple (England)", '1. Input energy data'!$J25, '1. Input energy data'!$G$11),Degrees18[#Headers], 0)),INDEX(Degrees15[[Month]:[Multiple (England)]],MATCH('1. Input energy data'!$AD25,Degrees15[Month], 1)+X$2-13,MATCH(IF('1. Input energy data'!$G$11="Multiple (England)", '1. Input energy data'!$J25, '1. Input energy data'!$G$11),Degrees15[#Headers], 0))))</f>
        <v/>
      </c>
      <c r="Y8" s="151" t="str" cm="1">
        <f t="array" ref="Y8">IF(OR($A8=0, '1. Input energy data'!$AL25=""), "",IF(OR('1. Input energy data'!$F25="Hospital",'1. Input energy data'!$F25="Nursing residential homes and hostels"),INDEX(Degrees18[[Month]:[Multiple (England)]],MATCH('1. Input energy data'!$AD25, Degrees18[Month], 1)+Y$2-13,MATCH(IF('1. Input energy data'!$G$11="Multiple (England)", '1. Input energy data'!$J25, '1. Input energy data'!$G$11),Degrees18[#Headers], 0)),INDEX(Degrees15[[Month]:[Multiple (England)]],MATCH('1. Input energy data'!$AD25,Degrees15[Month], 1)+Y$2-13,MATCH(IF('1. Input energy data'!$G$11="Multiple (England)", '1. Input energy data'!$J25, '1. Input energy data'!$G$11),Degrees15[#Headers], 0))))</f>
        <v/>
      </c>
      <c r="Z8" s="151" t="str" cm="1">
        <f t="array" ref="Z8">IF(OR($A8=0, '1. Input energy data'!$AM25=""), "",IF(OR('1. Input energy data'!$F25="Hospital",'1. Input energy data'!$F25="Nursing residential homes and hostels"),INDEX(Degrees18[[Month]:[Multiple (England)]],MATCH('1. Input energy data'!$AD25, Degrees18[Month], 1)+Z$2-13,MATCH(IF('1. Input energy data'!$G$11="Multiple (England)", '1. Input energy data'!$J25, '1. Input energy data'!$G$11),Degrees18[#Headers], 0)),INDEX(Degrees15[[Month]:[Multiple (England)]],MATCH('1. Input energy data'!$AD25,Degrees15[Month], 1)+Z$2-13,MATCH(IF('1. Input energy data'!$G$11="Multiple (England)", '1. Input energy data'!$J25, '1. Input energy data'!$G$11),Degrees15[#Headers], 0))))</f>
        <v/>
      </c>
      <c r="AA8" s="151" t="str" cm="1">
        <f t="array" ref="AA8">IF(OR($A8=0, '1. Input energy data'!$AN25=""), "",IF(OR('1. Input energy data'!$F25="Hospital",'1. Input energy data'!$F25="Nursing residential homes and hostels"),INDEX(Degrees18[[Month]:[Multiple (England)]],MATCH('1. Input energy data'!$AD25, Degrees18[Month], 1)+AA$2-13,MATCH(IF('1. Input energy data'!$G$11="Multiple (England)", '1. Input energy data'!$J25, '1. Input energy data'!$G$11),Degrees18[#Headers], 0)),INDEX(Degrees15[[Month]:[Multiple (England)]],MATCH('1. Input energy data'!$AD25,Degrees15[Month], 1)+AA$2-13,MATCH(IF('1. Input energy data'!$G$11="Multiple (England)", '1. Input energy data'!$J25, '1. Input energy data'!$G$11),Degrees15[#Headers], 0))))</f>
        <v/>
      </c>
      <c r="AB8" s="151" t="str" cm="1">
        <f t="array" ref="AB8">IF(OR($A8=0, '1. Input energy data'!$AO25=""), "",IF(OR('1. Input energy data'!$F25="Hospital",'1. Input energy data'!$F25="Nursing residential homes and hostels"),INDEX(Degrees18[[Month]:[Multiple (England)]],MATCH('1. Input energy data'!$AD25, Degrees18[Month], 1)+AB$2-13,MATCH(IF('1. Input energy data'!$G$11="Multiple (England)", '1. Input energy data'!$J25, '1. Input energy data'!$G$11),Degrees18[#Headers], 0)),INDEX(Degrees15[[Month]:[Multiple (England)]],MATCH('1. Input energy data'!$AD25,Degrees15[Month], 1)+AB$2-13,MATCH(IF('1. Input energy data'!$G$11="Multiple (England)", '1. Input energy data'!$J25, '1. Input energy data'!$G$11),Degrees15[#Headers], 0))))</f>
        <v/>
      </c>
      <c r="AC8" s="151" t="str" cm="1">
        <f t="array" ref="AC8">IF(OR($A8=0, '1. Input energy data'!$AP25=""), "",IF(OR('1. Input energy data'!$F25="Hospital",'1. Input energy data'!$F25="Nursing residential homes and hostels"),INDEX(Degrees18[[Month]:[Multiple (England)]],MATCH('1. Input energy data'!$AD25, Degrees18[Month], 1)+AC$2-13,MATCH(IF('1. Input energy data'!$G$11="Multiple (England)", '1. Input energy data'!$J25, '1. Input energy data'!$G$11),Degrees18[#Headers], 0)),INDEX(Degrees15[[Month]:[Multiple (England)]],MATCH('1. Input energy data'!$AD25,Degrees15[Month], 1)+AC$2-13,MATCH(IF('1. Input energy data'!$G$11="Multiple (England)", '1. Input energy data'!$J25, '1. Input energy data'!$G$11),Degrees15[#Headers], 0))))</f>
        <v/>
      </c>
      <c r="AD8" s="151" t="str" cm="1">
        <f t="array" ref="AD8">IF(OR($A8=0, '1. Input energy data'!$AQ25=""), "",IF(OR('1. Input energy data'!$F25="Hospital",'1. Input energy data'!$F25="Nursing residential homes and hostels"),INDEX(Degrees18[[Month]:[Multiple (England)]],MATCH('1. Input energy data'!$AD25, Degrees18[Month], 1)+AD$2-13,MATCH(IF('1. Input energy data'!$G$11="Multiple (England)", '1. Input energy data'!$J25, '1. Input energy data'!$G$11),Degrees18[#Headers], 0)),INDEX(Degrees15[[Month]:[Multiple (England)]],MATCH('1. Input energy data'!$AD25,Degrees15[Month], 1)+AD$2-13,MATCH(IF('1. Input energy data'!$G$11="Multiple (England)", '1. Input energy data'!$J25, '1. Input energy data'!$G$11),Degrees15[#Headers], 0))))</f>
        <v/>
      </c>
      <c r="AE8" s="151" t="str">
        <f>IF(OR($A8=0, $P8="", CalcTable[[#This Row],[13]]="", $Q8="", '1. Input energy data'!AF25=""), "", ($P8*CalcTable[[#This Row],[13]]+$Q8)-'1. Input energy data'!AF25)</f>
        <v/>
      </c>
      <c r="AF8" s="151" t="str">
        <f>IF(OR($A8=0, $P8="", CalcTable[[#This Row],[14]]="", $Q8="", '1. Input energy data'!AG25=""), "", ($P8*CalcTable[[#This Row],[14]]+$Q8)-'1. Input energy data'!AG25)</f>
        <v/>
      </c>
      <c r="AG8" s="151" t="str">
        <f>IF(OR($A8=0, $P8="", CalcTable[[#This Row],[15]]="", $Q8="", '1. Input energy data'!AH25=""), "", ($P8*CalcTable[[#This Row],[15]]+$Q8)-'1. Input energy data'!AH25)</f>
        <v/>
      </c>
      <c r="AH8" s="151" t="str">
        <f>IF(OR($A8=0, $P8="", CalcTable[[#This Row],[16]]="", $Q8="", '1. Input energy data'!AI25=""), "", ($P8*CalcTable[[#This Row],[16]]+$Q8)-'1. Input energy data'!AI25)</f>
        <v/>
      </c>
      <c r="AI8" s="151" t="str">
        <f>IF(OR($A8=0, $P8="", CalcTable[[#This Row],[17]]="", $Q8="", '1. Input energy data'!AJ25=""), "", ($P8*CalcTable[[#This Row],[17]]+$Q8)-'1. Input energy data'!AJ25)</f>
        <v/>
      </c>
      <c r="AJ8" s="151" t="str">
        <f>IF(OR($A8=0, $P8="", CalcTable[[#This Row],[18]]="", $Q8="", '1. Input energy data'!AK25=""), "", ($P8*CalcTable[[#This Row],[18]]+$Q8)-'1. Input energy data'!AK25)</f>
        <v/>
      </c>
      <c r="AK8" s="151" t="str">
        <f>IF(OR($A8=0, $P8="", CalcTable[[#This Row],[19]]="", $Q8="", '1. Input energy data'!AL25=""), "", ($P8*CalcTable[[#This Row],[19]]+$Q8)-'1. Input energy data'!AL25)</f>
        <v/>
      </c>
      <c r="AL8" s="151" t="str">
        <f>IF(OR($A8=0, $P8="", CalcTable[[#This Row],[20]]="", $Q8="", '1. Input energy data'!AM25=""), "", ($P8*CalcTable[[#This Row],[20]]+$Q8)-'1. Input energy data'!AM25)</f>
        <v/>
      </c>
      <c r="AM8" s="151" t="str">
        <f>IF(OR($A8=0, $P8="", CalcTable[[#This Row],[21]]="", $Q8="", '1. Input energy data'!AN25=""), "", ($P8*CalcTable[[#This Row],[21]]+$Q8)-'1. Input energy data'!AN25)</f>
        <v/>
      </c>
      <c r="AN8" s="151" t="str">
        <f>IF(OR($A8=0, $P8="", CalcTable[[#This Row],[22]]="", $Q8="", '1. Input energy data'!AO25=""), "", ($P8*CalcTable[[#This Row],[22]]+$Q8)-'1. Input energy data'!AO25)</f>
        <v/>
      </c>
      <c r="AO8" s="151" t="str">
        <f>IF(OR($A8=0, $P8="", CalcTable[[#This Row],[23]]="", $Q8="", '1. Input energy data'!AP25=""), "", ($P8*CalcTable[[#This Row],[23]]+$Q8)-'1. Input energy data'!AP25)</f>
        <v/>
      </c>
      <c r="AP8" s="151" t="str">
        <f>IF(OR($A8=0, $P8="", CalcTable[[#This Row],[24]]="", $Q8="", '1. Input energy data'!AQ25=""), "", ($P8*CalcTable[[#This Row],[24]]+$Q8)-'1. Input energy data'!AQ25)</f>
        <v/>
      </c>
      <c r="AQ8" s="239" t="str">
        <f>IF(CalcTable[[#This Row],[Building]]=0,"",1-((1-CalcTable[[#This Row],[R2]])*(COUNT('1. Input energy data'!N25:Y25)-1)/(COUNT('1. Input energy data'!N25:Y25)-2)))</f>
        <v/>
      </c>
      <c r="AR8" s="165" t="str">
        <f>IF(CalcTable[[#This Row],[Building]]=0,"",1.26*TINV(0.1,COUNT('1. Input energy data'!N25:Y25)-2)*STEYX('1. Input energy data'!N25:Y25,CalcTable[[#This Row],[1]:[12]])*((1+2/COUNT('1. Input energy data'!N25:Y25))*COUNT(CalcTable[[#This Row],[Month 1 avoided kWh]:[Month 12]]))^0.5)</f>
        <v/>
      </c>
      <c r="AS8" s="166" t="str">
        <f>IF(CalcTable[[#This Row],[Building]]=0,"",ABS(CalcTable[[#This Row],[Absolute Uncertainty]]/SUM(CalcTable[[#This Row],[Month 1 avoided kWh]:[Month 12]])))</f>
        <v/>
      </c>
      <c r="AT8" s="165" t="str">
        <f>IF(CalcTable[[#This Row],[Building]]=0,"",COUNT('1. Input energy data'!N25:Y25))</f>
        <v/>
      </c>
      <c r="AU8" s="165" t="str">
        <f>IF(CalcTable[[#This Row],[Building]]=0,"",COUNT('1. Input energy data'!AF25:AQ25))</f>
        <v/>
      </c>
      <c r="AV8" s="151" t="str" cm="1">
        <f t="array" ref="AV8">_xlfn.IFS(CalcTable[[#This Row],[Building]]=0,"",AND(OR('1. Input energy data'!AT25="Energy Bills - Actual",'1. Input energy data'!AT25="Meter Readings",'1. Input energy data'!AT25="Half Hourly Data"),OR('1. Input energy data'!Z25="Energy Bills - Actual",'1. Input energy data'!Z25="Meter Readings",'1. Input energy data'!Z25="Half Hourly Data")),"ACTUAL",OR('1. Input energy data'!AT25="",'1. Input energy data'!Z25=""),"BLANK",OR('1. Input energy data'!AT25="Other (specify in commentary)",'1. Input energy data'!Z25="Other (specify in commentary)"),"OTHER",OR('1. Input energy data'!AT25="Energy Bills - Estimated",'1. Input energy data'!Z25="Energy Bills - Estimated"),"ESTIMATED",OR('1. Input energy data'!AT25="Energy Bills - Partially Estimated",'1. Input energy data'!Z25="Energy Bills - Partially Estimated"),"PARTIALLY ESTIMATED",TRUE,"BLANK")</f>
        <v/>
      </c>
    </row>
    <row r="9" spans="1:48">
      <c r="A9">
        <f>'1. Input energy data'!C26</f>
        <v>0</v>
      </c>
      <c r="B9" s="150">
        <f>'1. Input energy data'!F26</f>
        <v>0</v>
      </c>
      <c r="C9">
        <f>'1. Input energy data'!G26</f>
        <v>0</v>
      </c>
      <c r="D9" s="151" t="str">
        <f>IF(OR(CalcTable[[#This Row],[Building]]=0, '1. Input energy data'!$N26=""), "",IF(OR('1. Input energy data'!$F26="Hospital",'1. Input energy data'!$F26="Nursing residential homes and hostels"),INDEX(Degrees18[[Month]:[Multiple (England)]],MATCH('1. Input energy data'!$L26, Degrees18[Month], 1),MATCH(IF('1. Input energy data'!$G$11="Multiple (England)", '1. Input energy data'!$J26, '1. Input energy data'!$G$11), Degrees18[#Headers], 0)),INDEX(Degrees15[[Month]:[Multiple (England)]],MATCH('1. Input energy data'!$L26, Degrees15[Month], 1),MATCH(IF('1. Input energy data'!$G$11="Multiple (England)", '1. Input energy data'!$J26, '1. Input energy data'!$G$11), Degrees15[#Headers], 0))))</f>
        <v/>
      </c>
      <c r="E9" s="151" t="str" cm="1">
        <f t="array" ref="E9">IF(OR(CalcTable[[#This Row],[Building]]=0, '1. Input energy data'!$O26=""), "",IF(OR('1. Input energy data'!$F26="Hospital",'1. Input energy data'!$F26="Nursing residential homes and hostels"),INDEX(Degrees18[[Month]:[Multiple (England)]],MATCH('1. Input energy data'!$L26, Degrees18[Month], 1) + $E$2 - 1,MATCH(IF('1. Input energy data'!$G$11="Multiple (England)", '1. Input energy data'!$J26, '1. Input energy data'!$G$11),Degrees18[#Headers], 0)),INDEX(Degrees15[[Month]:[Multiple (England)]],MATCH('1. Input energy data'!$L26, Degrees15[Month], 1) + $E$2 - 1,MATCH(IF('1. Input energy data'!$G$11="Multiple (England)", '1. Input energy data'!$J26, '1. Input energy data'!$G$11),Degrees15[#Headers], 0))))</f>
        <v/>
      </c>
      <c r="F9" s="151" t="str" cm="1">
        <f t="array" ref="F9">IF(OR(CalcTable[[#This Row],[Building]]=0, '1. Input energy data'!$P26=""), "",IF(OR('1. Input energy data'!$F26="Hospital",'1. Input energy data'!$F26="Nursing residential homes and hostels"),INDEX(Degrees18[[Month]:[Multiple (England)]],MATCH('1. Input energy data'!$L26, Degrees18[Month], 1) + $F$2 - 1,MATCH(IF('1. Input energy data'!$G$11="Multiple (England)", '1. Input energy data'!$J26, '1. Input energy data'!$G$11),Degrees18[#Headers], 0)),INDEX(Degrees15[[Month]:[Multiple (England)]],MATCH('1. Input energy data'!$L26, Degrees15[Month], 1) + $F$2 - 1,MATCH(IF('1. Input energy data'!$G$11="Multiple (England)", '1. Input energy data'!$J26, '1. Input energy data'!$G$11),Degrees15[#Headers], 0))))</f>
        <v/>
      </c>
      <c r="G9" s="151" t="str" cm="1">
        <f t="array" ref="G9">IF(OR(CalcTable[[#This Row],[Building]]=0, '1. Input energy data'!$Q26=""), "",IF(OR('1. Input energy data'!$F26="Hospital",'1. Input energy data'!$F26="Nursing residential homes and hostels"),INDEX(Degrees18[[Month]:[Multiple (England)]],MATCH('1. Input energy data'!$L26, Degrees18[Month], 1) + $G$2 - 1,MATCH(IF('1. Input energy data'!$G$11="Multiple (England)", '1. Input energy data'!$J26, '1. Input energy data'!$G$11),Degrees18[#Headers], 0)),INDEX(Degrees15[[Month]:[Multiple (England)]],MATCH('1. Input energy data'!$L26, Degrees15[Month], 1) + $G$2 - 1,MATCH(IF('1. Input energy data'!$G$11="Multiple (England)", '1. Input energy data'!$J26, '1. Input energy data'!$G$11),Degrees15[#Headers], 0))))</f>
        <v/>
      </c>
      <c r="H9" s="151" t="str" cm="1">
        <f t="array" ref="H9">IF(OR(CalcTable[[#This Row],[Building]]=0, '1. Input energy data'!$R26=""), "",IF(OR('1. Input energy data'!$F26="Hospital",'1. Input energy data'!$F26="Nursing residential homes and hostels"),INDEX(Degrees18[[Month]:[Multiple (England)]],MATCH('1. Input energy data'!$L26, Degrees18[Month], 1) + $H$2 - 1,MATCH(IF('1. Input energy data'!$G$11="Multiple (England)", '1. Input energy data'!$J26, '1. Input energy data'!$G$11),Degrees18[#Headers], 0)),INDEX(Degrees15[[Month]:[Multiple (England)]],MATCH('1. Input energy data'!$L26, Degrees15[Month], 1) + $H$2 - 1,MATCH(IF('1. Input energy data'!$G$11="Multiple (England)", '1. Input energy data'!$J26, '1. Input energy data'!$G$11),Degrees15[#Headers], 0))))</f>
        <v/>
      </c>
      <c r="I9" s="151" t="str" cm="1">
        <f t="array" ref="I9">IF(OR(CalcTable[[#This Row],[Building]]=0, '1. Input energy data'!$S26=""), "",IF(OR('1. Input energy data'!$F26="Hospital",'1. Input energy data'!$F26="Nursing residential homes and hostels"),INDEX(Degrees18[[Month]:[Multiple (England)]],MATCH('1. Input energy data'!$L26, Degrees18[Month], 1) + $I$2 - 1,MATCH(IF('1. Input energy data'!$G$11="Multiple (England)", '1. Input energy data'!$J26, '1. Input energy data'!$G$11),Degrees18[#Headers], 0)),INDEX(Degrees15[[Month]:[Multiple (England)]],MATCH('1. Input energy data'!$L26, Degrees15[Month], 1) + $I$2 - 1,MATCH(IF('1. Input energy data'!$G$11="Multiple (England)", '1. Input energy data'!$J26, '1. Input energy data'!$G$11),Degrees15[#Headers], 0))))</f>
        <v/>
      </c>
      <c r="J9" s="151" t="str" cm="1">
        <f t="array" ref="J9">IF(OR(CalcTable[[#This Row],[Building]]=0, '1. Input energy data'!$T26=""), "",IF(OR('1. Input energy data'!$F26="Hospital",'1. Input energy data'!$F26="Nursing residential homes and hostels"),INDEX(Degrees18[[Month]:[Multiple (England)]],MATCH('1. Input energy data'!$L26, Degrees18[Month], 1) + $J$2 - 1,MATCH(IF('1. Input energy data'!$G$11="Multiple (England)", '1. Input energy data'!$J26, '1. Input energy data'!$G$11),Degrees18[#Headers], 0)),INDEX(Degrees15[[Month]:[Multiple (England)]],MATCH('1. Input energy data'!$L26, Degrees15[Month], 1) + $J$2 - 1,MATCH(IF('1. Input energy data'!$G$11="Multiple (England)", '1. Input energy data'!$J26, '1. Input energy data'!$G$11),Degrees15[#Headers], 0))))</f>
        <v/>
      </c>
      <c r="K9" s="151" t="str" cm="1">
        <f t="array" ref="K9">IF(OR(CalcTable[[#This Row],[Building]]=0, '1. Input energy data'!$U26=""), "",IF(OR('1. Input energy data'!$F26="Hospital",'1. Input energy data'!$F26="Nursing residential homes and hostels"),INDEX(Degrees18[[Month]:[Multiple (England)]],MATCH('1. Input energy data'!$L26, Degrees18[Month], 1) + $K$2 - 1,MATCH(IF('1. Input energy data'!$G$11="Multiple (England)", '1. Input energy data'!$J26, '1. Input energy data'!$G$11),Degrees18[#Headers], 0)),INDEX(Degrees15[[Month]:[Multiple (England)]],MATCH('1. Input energy data'!$L26, Degrees15[Month], 1) + $K$2 - 1,MATCH(IF('1. Input energy data'!$G$11="Multiple (England)", '1. Input energy data'!$J26, '1. Input energy data'!$G$11),Degrees15[#Headers], 0))))</f>
        <v/>
      </c>
      <c r="L9" s="151" t="str" cm="1">
        <f t="array" ref="L9">IF(OR(CalcTable[[#This Row],[Building]]=0, '1. Input energy data'!$V26=""), "",IF(OR('1. Input energy data'!$F26="Hospital",'1. Input energy data'!$F26="Nursing residential homes and hostels"),INDEX(Degrees18[[Month]:[Multiple (England)]],MATCH('1. Input energy data'!$L26, Degrees18[Month], 1) + $L$2 - 1,MATCH(IF('1. Input energy data'!$G$11="Multiple (England)", '1. Input energy data'!$J26, '1. Input energy data'!$G$11),Degrees18[#Headers], 0)),INDEX(Degrees15[[Month]:[Multiple (England)]],MATCH('1. Input energy data'!$L26, Degrees15[Month], 1) + $L$2 - 1,MATCH(IF('1. Input energy data'!$G$11="Multiple (England)", '1. Input energy data'!$J26, '1. Input energy data'!$G$11),Degrees15[#Headers], 0))))</f>
        <v/>
      </c>
      <c r="M9" s="151" t="str" cm="1">
        <f t="array" ref="M9">IF(OR(CalcTable[[#This Row],[Building]]=0, '1. Input energy data'!$W26=""), "",IF(OR('1. Input energy data'!$F26="Hospital",'1. Input energy data'!$F26="Nursing residential homes and hostels"),INDEX(Degrees18[[Month]:[Multiple (England)]],MATCH('1. Input energy data'!$L26, Degrees18[Month], 1) + $M$2 - 1,MATCH(IF('1. Input energy data'!$G$11="Multiple (England)", '1. Input energy data'!$J26, '1. Input energy data'!$G$11),Degrees18[#Headers], 0)),INDEX(Degrees15[[Month]:[Multiple (England)]],MATCH('1. Input energy data'!$L26, Degrees15[Month], 1) + $M$2 - 1,MATCH(IF('1. Input energy data'!$G$11="Multiple (England)", '1. Input energy data'!$J26, '1. Input energy data'!$G$11),Degrees15[#Headers], 0))))</f>
        <v/>
      </c>
      <c r="N9" s="151" t="str" cm="1">
        <f t="array" ref="N9">IF(OR(CalcTable[[#This Row],[Building]]=0, '1. Input energy data'!$X26=""), "",IF(OR('1. Input energy data'!$F26="Hospital",'1. Input energy data'!$F26="Nursing residential homes and hostels"),INDEX(Degrees18[[Month]:[Multiple (England)]],MATCH('1. Input energy data'!$L26, Degrees18[Month], 1) + $N$2 - 1,MATCH(IF('1. Input energy data'!$G$11="Multiple (England)", '1. Input energy data'!$J26, '1. Input energy data'!$G$11),Degrees18[#Headers], 0)),INDEX(Degrees15[[Month]:[Multiple (England)]],MATCH('1. Input energy data'!$L26, Degrees15[Month], 1) + $N$2 - 1,MATCH(IF('1. Input energy data'!$G$11="Multiple (England)", '1. Input energy data'!$J26, '1. Input energy data'!$G$11),Degrees15[#Headers], 0))))</f>
        <v/>
      </c>
      <c r="O9" s="151" t="str" cm="1">
        <f t="array" ref="O9">IF(OR(CalcTable[[#This Row],[Building]]=0, '1. Input energy data'!$Y26=""), "",IF(OR('1. Input energy data'!$F26="Hospital",'1. Input energy data'!$F26="Nursing residential homes and hostels"),INDEX(Degrees18[[Month]:[Multiple (England)]],MATCH('1. Input energy data'!$L26, Degrees18[Month], 1) + $O$2 - 1,MATCH(IF('1. Input energy data'!$G$11="Multiple (England)", '1. Input energy data'!$J26, '1. Input energy data'!$G$11),Degrees18[#Headers], 0)),INDEX(Degrees15[[Month]:[Multiple (England)]],MATCH('1. Input energy data'!$L26, Degrees15[Month], 1) + $O$2 - 1,MATCH(IF('1. Input energy data'!$G$11="Multiple (England)", '1. Input energy data'!$J26, '1. Input energy data'!$G$11),Degrees15[#Headers], 0))))</f>
        <v/>
      </c>
      <c r="P9" t="str">
        <f>IF(CalcTable[[#This Row],[Building]]=0,"",SLOPE('1. Input energy data'!N26:Y26,CalcTable[[#This Row],[1]:[12]]))</f>
        <v/>
      </c>
      <c r="Q9" t="str">
        <f>IF(CalcTable[[#This Row],[Building]]=0,"",INTERCEPT('1. Input energy data'!N26:Y26,CalcTable[[#This Row],[1]:[12]]))</f>
        <v/>
      </c>
      <c r="R9" t="str">
        <f>IF(CalcTable[[#This Row],[Building]]=0,"",RSQ('1. Input energy data'!N26:Y26,CalcTable[[#This Row],[1]:[12]]))</f>
        <v/>
      </c>
      <c r="S9" s="151" t="str" cm="1">
        <f t="array" ref="S9">IF(OR($A9=0, '1. Input energy data'!$AF26=""), "",IF(OR('1. Input energy data'!$F26="Hospital",'1. Input energy data'!$F26="Nursing residential homes and hostels"),INDEX(Degrees18[[Month]:[Multiple (England)]],MATCH('1. Input energy data'!$AD26, Degrees18[Month], 1)+S$2-13,MATCH(IF('1. Input energy data'!$G$11="Multiple (England)", '1. Input energy data'!$J26, '1. Input energy data'!$G$11),Degrees18[#Headers], 0)),INDEX(Degrees15[[Month]:[Multiple (England)]],MATCH('1. Input energy data'!$AD26, Degrees15[Month], 1)+S$2-13,MATCH(IF('1. Input energy data'!$G$11="Multiple (England)", '1. Input energy data'!$J26, '1. Input energy data'!$G$11),Degrees15[#Headers], 0))))</f>
        <v/>
      </c>
      <c r="T9" s="151" t="str" cm="1">
        <f t="array" ref="T9">IF(OR($A9=0, '1. Input energy data'!$AG26=""), "",IF(OR('1. Input energy data'!$F26="Hospital",'1. Input energy data'!$F26="Nursing residential homes and hostels"),INDEX(Degrees18[[Month]:[Multiple (England)]],MATCH('1. Input energy data'!$AD26, Degrees18[Month], 1)+T$2-13,MATCH(IF('1. Input energy data'!$G$11="Multiple (England)", '1. Input energy data'!$J26, '1. Input energy data'!$G$11),Degrees18[#Headers], 0)),INDEX(Degrees15[[Month]:[Multiple (England)]],MATCH('1. Input energy data'!$AD26,Degrees15[Month], 1)+T$2-13,MATCH(IF('1. Input energy data'!$G$11="Multiple (England)", '1. Input energy data'!$J26, '1. Input energy data'!$G$11),Degrees15[#Headers], 0))))</f>
        <v/>
      </c>
      <c r="U9" s="151" t="str" cm="1">
        <f t="array" ref="U9">IF(OR($A9=0, '1. Input energy data'!$AH26=""), "",IF(OR('1. Input energy data'!$F26="Hospital",'1. Input energy data'!$F26="Nursing residential homes and hostels"),INDEX(Degrees18[[Month]:[Multiple (England)]],MATCH('1. Input energy data'!$AD26, Degrees18[Month], 1)+U$2-13,MATCH(IF('1. Input energy data'!$G$11="Multiple (England)", '1. Input energy data'!$J26, '1. Input energy data'!$G$11),Degrees18[#Headers], 0)),INDEX(Degrees15[[Month]:[Multiple (England)]],MATCH('1. Input energy data'!$AD26,Degrees15[Month], 1)+U$2-13,MATCH(IF('1. Input energy data'!$G$11="Multiple (England)", '1. Input energy data'!$J26, '1. Input energy data'!$G$11),Degrees15[#Headers], 0))))</f>
        <v/>
      </c>
      <c r="V9" s="151" t="str" cm="1">
        <f t="array" ref="V9">IF(OR($A9=0, '1. Input energy data'!$AI26=""), "",IF(OR('1. Input energy data'!$F26="Hospital",'1. Input energy data'!$F26="Nursing residential homes and hostels"),INDEX(Degrees18[[Month]:[Multiple (England)]],MATCH('1. Input energy data'!$AD26, Degrees18[Month], 1)+V$2-13,MATCH(IF('1. Input energy data'!$G$11="Multiple (England)", '1. Input energy data'!$J26, '1. Input energy data'!$G$11),Degrees18[#Headers], 0)),INDEX(Degrees15[[Month]:[Multiple (England)]],MATCH('1. Input energy data'!$AD26,Degrees15[Month], 1)+V$2-13,MATCH(IF('1. Input energy data'!$G$11="Multiple (England)", '1. Input energy data'!$J26, '1. Input energy data'!$G$11),Degrees15[#Headers], 0))))</f>
        <v/>
      </c>
      <c r="W9" s="151" t="str" cm="1">
        <f t="array" ref="W9">IF(OR($A9=0, '1. Input energy data'!$AJ26=""), "",IF(OR('1. Input energy data'!$F26="Hospital",'1. Input energy data'!$F26="Nursing residential homes and hostels"),INDEX(Degrees18[[Month]:[Multiple (England)]],MATCH('1. Input energy data'!$AD26, Degrees18[Month], 1)+W$2-13,MATCH(IF('1. Input energy data'!$G$11="Multiple (England)", '1. Input energy data'!$J26, '1. Input energy data'!$G$11),Degrees18[#Headers], 0)),INDEX(Degrees15[[Month]:[Multiple (England)]],MATCH('1. Input energy data'!$AD26,Degrees15[Month], 1)+W$2-13,MATCH(IF('1. Input energy data'!$G$11="Multiple (England)", '1. Input energy data'!$J26, '1. Input energy data'!$G$11),Degrees15[#Headers], 0))))</f>
        <v/>
      </c>
      <c r="X9" s="151" t="str" cm="1">
        <f t="array" ref="X9">IF(OR($A9=0, '1. Input energy data'!$AK26=""), "",IF(OR('1. Input energy data'!$F26="Hospital",'1. Input energy data'!$F26="Nursing residential homes and hostels"),INDEX(Degrees18[[Month]:[Multiple (England)]],MATCH('1. Input energy data'!$AD26, Degrees18[Month], 1)+X$2-13,MATCH(IF('1. Input energy data'!$G$11="Multiple (England)", '1. Input energy data'!$J26, '1. Input energy data'!$G$11),Degrees18[#Headers], 0)),INDEX(Degrees15[[Month]:[Multiple (England)]],MATCH('1. Input energy data'!$AD26,Degrees15[Month], 1)+X$2-13,MATCH(IF('1. Input energy data'!$G$11="Multiple (England)", '1. Input energy data'!$J26, '1. Input energy data'!$G$11),Degrees15[#Headers], 0))))</f>
        <v/>
      </c>
      <c r="Y9" s="151" t="str" cm="1">
        <f t="array" ref="Y9">IF(OR($A9=0, '1. Input energy data'!$AL26=""), "",IF(OR('1. Input energy data'!$F26="Hospital",'1. Input energy data'!$F26="Nursing residential homes and hostels"),INDEX(Degrees18[[Month]:[Multiple (England)]],MATCH('1. Input energy data'!$AD26, Degrees18[Month], 1)+Y$2-13,MATCH(IF('1. Input energy data'!$G$11="Multiple (England)", '1. Input energy data'!$J26, '1. Input energy data'!$G$11),Degrees18[#Headers], 0)),INDEX(Degrees15[[Month]:[Multiple (England)]],MATCH('1. Input energy data'!$AD26,Degrees15[Month], 1)+Y$2-13,MATCH(IF('1. Input energy data'!$G$11="Multiple (England)", '1. Input energy data'!$J26, '1. Input energy data'!$G$11),Degrees15[#Headers], 0))))</f>
        <v/>
      </c>
      <c r="Z9" s="151" t="str" cm="1">
        <f t="array" ref="Z9">IF(OR($A9=0, '1. Input energy data'!$AM26=""), "",IF(OR('1. Input energy data'!$F26="Hospital",'1. Input energy data'!$F26="Nursing residential homes and hostels"),INDEX(Degrees18[[Month]:[Multiple (England)]],MATCH('1. Input energy data'!$AD26, Degrees18[Month], 1)+Z$2-13,MATCH(IF('1. Input energy data'!$G$11="Multiple (England)", '1. Input energy data'!$J26, '1. Input energy data'!$G$11),Degrees18[#Headers], 0)),INDEX(Degrees15[[Month]:[Multiple (England)]],MATCH('1. Input energy data'!$AD26,Degrees15[Month], 1)+Z$2-13,MATCH(IF('1. Input energy data'!$G$11="Multiple (England)", '1. Input energy data'!$J26, '1. Input energy data'!$G$11),Degrees15[#Headers], 0))))</f>
        <v/>
      </c>
      <c r="AA9" s="151" t="str" cm="1">
        <f t="array" ref="AA9">IF(OR($A9=0, '1. Input energy data'!$AN26=""), "",IF(OR('1. Input energy data'!$F26="Hospital",'1. Input energy data'!$F26="Nursing residential homes and hostels"),INDEX(Degrees18[[Month]:[Multiple (England)]],MATCH('1. Input energy data'!$AD26, Degrees18[Month], 1)+AA$2-13,MATCH(IF('1. Input energy data'!$G$11="Multiple (England)", '1. Input energy data'!$J26, '1. Input energy data'!$G$11),Degrees18[#Headers], 0)),INDEX(Degrees15[[Month]:[Multiple (England)]],MATCH('1. Input energy data'!$AD26,Degrees15[Month], 1)+AA$2-13,MATCH(IF('1. Input energy data'!$G$11="Multiple (England)", '1. Input energy data'!$J26, '1. Input energy data'!$G$11),Degrees15[#Headers], 0))))</f>
        <v/>
      </c>
      <c r="AB9" s="151" t="str" cm="1">
        <f t="array" ref="AB9">IF(OR($A9=0, '1. Input energy data'!$AO26=""), "",IF(OR('1. Input energy data'!$F26="Hospital",'1. Input energy data'!$F26="Nursing residential homes and hostels"),INDEX(Degrees18[[Month]:[Multiple (England)]],MATCH('1. Input energy data'!$AD26, Degrees18[Month], 1)+AB$2-13,MATCH(IF('1. Input energy data'!$G$11="Multiple (England)", '1. Input energy data'!$J26, '1. Input energy data'!$G$11),Degrees18[#Headers], 0)),INDEX(Degrees15[[Month]:[Multiple (England)]],MATCH('1. Input energy data'!$AD26,Degrees15[Month], 1)+AB$2-13,MATCH(IF('1. Input energy data'!$G$11="Multiple (England)", '1. Input energy data'!$J26, '1. Input energy data'!$G$11),Degrees15[#Headers], 0))))</f>
        <v/>
      </c>
      <c r="AC9" s="151" t="str" cm="1">
        <f t="array" ref="AC9">IF(OR($A9=0, '1. Input energy data'!$AP26=""), "",IF(OR('1. Input energy data'!$F26="Hospital",'1. Input energy data'!$F26="Nursing residential homes and hostels"),INDEX(Degrees18[[Month]:[Multiple (England)]],MATCH('1. Input energy data'!$AD26, Degrees18[Month], 1)+AC$2-13,MATCH(IF('1. Input energy data'!$G$11="Multiple (England)", '1. Input energy data'!$J26, '1. Input energy data'!$G$11),Degrees18[#Headers], 0)),INDEX(Degrees15[[Month]:[Multiple (England)]],MATCH('1. Input energy data'!$AD26,Degrees15[Month], 1)+AC$2-13,MATCH(IF('1. Input energy data'!$G$11="Multiple (England)", '1. Input energy data'!$J26, '1. Input energy data'!$G$11),Degrees15[#Headers], 0))))</f>
        <v/>
      </c>
      <c r="AD9" s="151" t="str" cm="1">
        <f t="array" ref="AD9">IF(OR($A9=0, '1. Input energy data'!$AQ26=""), "",IF(OR('1. Input energy data'!$F26="Hospital",'1. Input energy data'!$F26="Nursing residential homes and hostels"),INDEX(Degrees18[[Month]:[Multiple (England)]],MATCH('1. Input energy data'!$AD26, Degrees18[Month], 1)+AD$2-13,MATCH(IF('1. Input energy data'!$G$11="Multiple (England)", '1. Input energy data'!$J26, '1. Input energy data'!$G$11),Degrees18[#Headers], 0)),INDEX(Degrees15[[Month]:[Multiple (England)]],MATCH('1. Input energy data'!$AD26,Degrees15[Month], 1)+AD$2-13,MATCH(IF('1. Input energy data'!$G$11="Multiple (England)", '1. Input energy data'!$J26, '1. Input energy data'!$G$11),Degrees15[#Headers], 0))))</f>
        <v/>
      </c>
      <c r="AE9" s="151" t="str">
        <f>IF(OR($A9=0, $P9="", CalcTable[[#This Row],[13]]="", $Q9="", '1. Input energy data'!AF26=""), "", ($P9*CalcTable[[#This Row],[13]]+$Q9)-'1. Input energy data'!AF26)</f>
        <v/>
      </c>
      <c r="AF9" s="151" t="str">
        <f>IF(OR($A9=0, $P9="", CalcTable[[#This Row],[14]]="", $Q9="", '1. Input energy data'!AG26=""), "", ($P9*CalcTable[[#This Row],[14]]+$Q9)-'1. Input energy data'!AG26)</f>
        <v/>
      </c>
      <c r="AG9" s="151" t="str">
        <f>IF(OR($A9=0, $P9="", CalcTable[[#This Row],[15]]="", $Q9="", '1. Input energy data'!AH26=""), "", ($P9*CalcTable[[#This Row],[15]]+$Q9)-'1. Input energy data'!AH26)</f>
        <v/>
      </c>
      <c r="AH9" s="151" t="str">
        <f>IF(OR($A9=0, $P9="", CalcTable[[#This Row],[16]]="", $Q9="", '1. Input energy data'!AI26=""), "", ($P9*CalcTable[[#This Row],[16]]+$Q9)-'1. Input energy data'!AI26)</f>
        <v/>
      </c>
      <c r="AI9" s="151" t="str">
        <f>IF(OR($A9=0, $P9="", CalcTable[[#This Row],[17]]="", $Q9="", '1. Input energy data'!AJ26=""), "", ($P9*CalcTable[[#This Row],[17]]+$Q9)-'1. Input energy data'!AJ26)</f>
        <v/>
      </c>
      <c r="AJ9" s="151" t="str">
        <f>IF(OR($A9=0, $P9="", CalcTable[[#This Row],[18]]="", $Q9="", '1. Input energy data'!AK26=""), "", ($P9*CalcTable[[#This Row],[18]]+$Q9)-'1. Input energy data'!AK26)</f>
        <v/>
      </c>
      <c r="AK9" s="151" t="str">
        <f>IF(OR($A9=0, $P9="", CalcTable[[#This Row],[19]]="", $Q9="", '1. Input energy data'!AL26=""), "", ($P9*CalcTable[[#This Row],[19]]+$Q9)-'1. Input energy data'!AL26)</f>
        <v/>
      </c>
      <c r="AL9" s="151" t="str">
        <f>IF(OR($A9=0, $P9="", CalcTable[[#This Row],[20]]="", $Q9="", '1. Input energy data'!AM26=""), "", ($P9*CalcTable[[#This Row],[20]]+$Q9)-'1. Input energy data'!AM26)</f>
        <v/>
      </c>
      <c r="AM9" s="151" t="str">
        <f>IF(OR($A9=0, $P9="", CalcTable[[#This Row],[21]]="", $Q9="", '1. Input energy data'!AN26=""), "", ($P9*CalcTable[[#This Row],[21]]+$Q9)-'1. Input energy data'!AN26)</f>
        <v/>
      </c>
      <c r="AN9" s="151" t="str">
        <f>IF(OR($A9=0, $P9="", CalcTable[[#This Row],[22]]="", $Q9="", '1. Input energy data'!AO26=""), "", ($P9*CalcTable[[#This Row],[22]]+$Q9)-'1. Input energy data'!AO26)</f>
        <v/>
      </c>
      <c r="AO9" s="151" t="str">
        <f>IF(OR($A9=0, $P9="", CalcTable[[#This Row],[23]]="", $Q9="", '1. Input energy data'!AP26=""), "", ($P9*CalcTable[[#This Row],[23]]+$Q9)-'1. Input energy data'!AP26)</f>
        <v/>
      </c>
      <c r="AP9" s="151" t="str">
        <f>IF(OR($A9=0, $P9="", CalcTable[[#This Row],[24]]="", $Q9="", '1. Input energy data'!AQ26=""), "", ($P9*CalcTable[[#This Row],[24]]+$Q9)-'1. Input energy data'!AQ26)</f>
        <v/>
      </c>
      <c r="AQ9" s="239" t="str">
        <f>IF(CalcTable[[#This Row],[Building]]=0,"",1-((1-CalcTable[[#This Row],[R2]])*(COUNT('1. Input energy data'!N26:Y26)-1)/(COUNT('1. Input energy data'!N26:Y26)-2)))</f>
        <v/>
      </c>
      <c r="AR9" s="165" t="str">
        <f>IF(CalcTable[[#This Row],[Building]]=0,"",1.26*TINV(0.1,COUNT('1. Input energy data'!N26:Y26)-2)*STEYX('1. Input energy data'!N26:Y26,CalcTable[[#This Row],[1]:[12]])*((1+2/COUNT('1. Input energy data'!N26:Y26))*COUNT(CalcTable[[#This Row],[Month 1 avoided kWh]:[Month 12]]))^0.5)</f>
        <v/>
      </c>
      <c r="AS9" s="166" t="str">
        <f>IF(CalcTable[[#This Row],[Building]]=0,"",ABS(CalcTable[[#This Row],[Absolute Uncertainty]]/SUM(CalcTable[[#This Row],[Month 1 avoided kWh]:[Month 12]])))</f>
        <v/>
      </c>
      <c r="AT9" s="165" t="str">
        <f>IF(CalcTable[[#This Row],[Building]]=0,"",COUNT('1. Input energy data'!N26:Y26))</f>
        <v/>
      </c>
      <c r="AU9" s="165" t="str">
        <f>IF(CalcTable[[#This Row],[Building]]=0,"",COUNT('1. Input energy data'!AF26:AQ26))</f>
        <v/>
      </c>
      <c r="AV9" s="151" t="str" cm="1">
        <f t="array" ref="AV9">_xlfn.IFS(CalcTable[[#This Row],[Building]]=0,"",AND(OR('1. Input energy data'!AT26="Energy Bills - Actual",'1. Input energy data'!AT26="Meter Readings",'1. Input energy data'!AT26="Half Hourly Data"),OR('1. Input energy data'!Z26="Energy Bills - Actual",'1. Input energy data'!Z26="Meter Readings",'1. Input energy data'!Z26="Half Hourly Data")),"ACTUAL",OR('1. Input energy data'!AT26="",'1. Input energy data'!Z26=""),"BLANK",OR('1. Input energy data'!AT26="Other (specify in commentary)",'1. Input energy data'!Z26="Other (specify in commentary)"),"OTHER",OR('1. Input energy data'!AT26="Energy Bills - Estimated",'1. Input energy data'!Z26="Energy Bills - Estimated"),"ESTIMATED",OR('1. Input energy data'!AT26="Energy Bills - Partially Estimated",'1. Input energy data'!Z26="Energy Bills - Partially Estimated"),"PARTIALLY ESTIMATED",TRUE,"BLANK")</f>
        <v/>
      </c>
    </row>
    <row r="10" spans="1:48">
      <c r="A10">
        <f>'1. Input energy data'!C27</f>
        <v>0</v>
      </c>
      <c r="B10" s="150">
        <f>'1. Input energy data'!F27</f>
        <v>0</v>
      </c>
      <c r="C10">
        <f>'1. Input energy data'!G27</f>
        <v>0</v>
      </c>
      <c r="D10" s="151" t="str">
        <f>IF(OR(CalcTable[[#This Row],[Building]]=0, '1. Input energy data'!$N27=""), "",IF(OR('1. Input energy data'!$F27="Hospital",'1. Input energy data'!$F27="Nursing residential homes and hostels"),INDEX(Degrees18[[Month]:[Multiple (England)]],MATCH('1. Input energy data'!$L27, Degrees18[Month], 1),MATCH(IF('1. Input energy data'!$G$11="Multiple (England)", '1. Input energy data'!$J27, '1. Input energy data'!$G$11), Degrees18[#Headers], 0)),INDEX(Degrees15[[Month]:[Multiple (England)]],MATCH('1. Input energy data'!$L27, Degrees15[Month], 1),MATCH(IF('1. Input energy data'!$G$11="Multiple (England)", '1. Input energy data'!$J27, '1. Input energy data'!$G$11), Degrees15[#Headers], 0))))</f>
        <v/>
      </c>
      <c r="E10" s="151" t="str" cm="1">
        <f t="array" ref="E10">IF(OR(CalcTable[[#This Row],[Building]]=0, '1. Input energy data'!$O27=""), "",IF(OR('1. Input energy data'!$F27="Hospital",'1. Input energy data'!$F27="Nursing residential homes and hostels"),INDEX(Degrees18[[Month]:[Multiple (England)]],MATCH('1. Input energy data'!$L27, Degrees18[Month], 1) + $E$2 - 1,MATCH(IF('1. Input energy data'!$G$11="Multiple (England)", '1. Input energy data'!$J27, '1. Input energy data'!$G$11),Degrees18[#Headers], 0)),INDEX(Degrees15[[Month]:[Multiple (England)]],MATCH('1. Input energy data'!$L27, Degrees15[Month], 1) + $E$2 - 1,MATCH(IF('1. Input energy data'!$G$11="Multiple (England)", '1. Input energy data'!$J27, '1. Input energy data'!$G$11),Degrees15[#Headers], 0))))</f>
        <v/>
      </c>
      <c r="F10" s="151" t="str" cm="1">
        <f t="array" ref="F10">IF(OR(CalcTable[[#This Row],[Building]]=0, '1. Input energy data'!$P27=""), "",IF(OR('1. Input energy data'!$F27="Hospital",'1. Input energy data'!$F27="Nursing residential homes and hostels"),INDEX(Degrees18[[Month]:[Multiple (England)]],MATCH('1. Input energy data'!$L27, Degrees18[Month], 1) + $F$2 - 1,MATCH(IF('1. Input energy data'!$G$11="Multiple (England)", '1. Input energy data'!$J27, '1. Input energy data'!$G$11),Degrees18[#Headers], 0)),INDEX(Degrees15[[Month]:[Multiple (England)]],MATCH('1. Input energy data'!$L27, Degrees15[Month], 1) + $F$2 - 1,MATCH(IF('1. Input energy data'!$G$11="Multiple (England)", '1. Input energy data'!$J27, '1. Input energy data'!$G$11),Degrees15[#Headers], 0))))</f>
        <v/>
      </c>
      <c r="G10" s="151" t="str" cm="1">
        <f t="array" ref="G10">IF(OR(CalcTable[[#This Row],[Building]]=0, '1. Input energy data'!$Q27=""), "",IF(OR('1. Input energy data'!$F27="Hospital",'1. Input energy data'!$F27="Nursing residential homes and hostels"),INDEX(Degrees18[[Month]:[Multiple (England)]],MATCH('1. Input energy data'!$L27, Degrees18[Month], 1) + $G$2 - 1,MATCH(IF('1. Input energy data'!$G$11="Multiple (England)", '1. Input energy data'!$J27, '1. Input energy data'!$G$11),Degrees18[#Headers], 0)),INDEX(Degrees15[[Month]:[Multiple (England)]],MATCH('1. Input energy data'!$L27, Degrees15[Month], 1) + $G$2 - 1,MATCH(IF('1. Input energy data'!$G$11="Multiple (England)", '1. Input energy data'!$J27, '1. Input energy data'!$G$11),Degrees15[#Headers], 0))))</f>
        <v/>
      </c>
      <c r="H10" s="151" t="str" cm="1">
        <f t="array" ref="H10">IF(OR(CalcTable[[#This Row],[Building]]=0, '1. Input energy data'!$R27=""), "",IF(OR('1. Input energy data'!$F27="Hospital",'1. Input energy data'!$F27="Nursing residential homes and hostels"),INDEX(Degrees18[[Month]:[Multiple (England)]],MATCH('1. Input energy data'!$L27, Degrees18[Month], 1) + $H$2 - 1,MATCH(IF('1. Input energy data'!$G$11="Multiple (England)", '1. Input energy data'!$J27, '1. Input energy data'!$G$11),Degrees18[#Headers], 0)),INDEX(Degrees15[[Month]:[Multiple (England)]],MATCH('1. Input energy data'!$L27, Degrees15[Month], 1) + $H$2 - 1,MATCH(IF('1. Input energy data'!$G$11="Multiple (England)", '1. Input energy data'!$J27, '1. Input energy data'!$G$11),Degrees15[#Headers], 0))))</f>
        <v/>
      </c>
      <c r="I10" s="151" t="str" cm="1">
        <f t="array" ref="I10">IF(OR(CalcTable[[#This Row],[Building]]=0, '1. Input energy data'!$S27=""), "",IF(OR('1. Input energy data'!$F27="Hospital",'1. Input energy data'!$F27="Nursing residential homes and hostels"),INDEX(Degrees18[[Month]:[Multiple (England)]],MATCH('1. Input energy data'!$L27, Degrees18[Month], 1) + $I$2 - 1,MATCH(IF('1. Input energy data'!$G$11="Multiple (England)", '1. Input energy data'!$J27, '1. Input energy data'!$G$11),Degrees18[#Headers], 0)),INDEX(Degrees15[[Month]:[Multiple (England)]],MATCH('1. Input energy data'!$L27, Degrees15[Month], 1) + $I$2 - 1,MATCH(IF('1. Input energy data'!$G$11="Multiple (England)", '1. Input energy data'!$J27, '1. Input energy data'!$G$11),Degrees15[#Headers], 0))))</f>
        <v/>
      </c>
      <c r="J10" s="151" t="str" cm="1">
        <f t="array" ref="J10">IF(OR(CalcTable[[#This Row],[Building]]=0, '1. Input energy data'!$T27=""), "",IF(OR('1. Input energy data'!$F27="Hospital",'1. Input energy data'!$F27="Nursing residential homes and hostels"),INDEX(Degrees18[[Month]:[Multiple (England)]],MATCH('1. Input energy data'!$L27, Degrees18[Month], 1) + $J$2 - 1,MATCH(IF('1. Input energy data'!$G$11="Multiple (England)", '1. Input energy data'!$J27, '1. Input energy data'!$G$11),Degrees18[#Headers], 0)),INDEX(Degrees15[[Month]:[Multiple (England)]],MATCH('1. Input energy data'!$L27, Degrees15[Month], 1) + $J$2 - 1,MATCH(IF('1. Input energy data'!$G$11="Multiple (England)", '1. Input energy data'!$J27, '1. Input energy data'!$G$11),Degrees15[#Headers], 0))))</f>
        <v/>
      </c>
      <c r="K10" s="151" t="str" cm="1">
        <f t="array" ref="K10">IF(OR(CalcTable[[#This Row],[Building]]=0, '1. Input energy data'!$U27=""), "",IF(OR('1. Input energy data'!$F27="Hospital",'1. Input energy data'!$F27="Nursing residential homes and hostels"),INDEX(Degrees18[[Month]:[Multiple (England)]],MATCH('1. Input energy data'!$L27, Degrees18[Month], 1) + $K$2 - 1,MATCH(IF('1. Input energy data'!$G$11="Multiple (England)", '1. Input energy data'!$J27, '1. Input energy data'!$G$11),Degrees18[#Headers], 0)),INDEX(Degrees15[[Month]:[Multiple (England)]],MATCH('1. Input energy data'!$L27, Degrees15[Month], 1) + $K$2 - 1,MATCH(IF('1. Input energy data'!$G$11="Multiple (England)", '1. Input energy data'!$J27, '1. Input energy data'!$G$11),Degrees15[#Headers], 0))))</f>
        <v/>
      </c>
      <c r="L10" s="151" t="str" cm="1">
        <f t="array" ref="L10">IF(OR(CalcTable[[#This Row],[Building]]=0, '1. Input energy data'!$V27=""), "",IF(OR('1. Input energy data'!$F27="Hospital",'1. Input energy data'!$F27="Nursing residential homes and hostels"),INDEX(Degrees18[[Month]:[Multiple (England)]],MATCH('1. Input energy data'!$L27, Degrees18[Month], 1) + $L$2 - 1,MATCH(IF('1. Input energy data'!$G$11="Multiple (England)", '1. Input energy data'!$J27, '1. Input energy data'!$G$11),Degrees18[#Headers], 0)),INDEX(Degrees15[[Month]:[Multiple (England)]],MATCH('1. Input energy data'!$L27, Degrees15[Month], 1) + $L$2 - 1,MATCH(IF('1. Input energy data'!$G$11="Multiple (England)", '1. Input energy data'!$J27, '1. Input energy data'!$G$11),Degrees15[#Headers], 0))))</f>
        <v/>
      </c>
      <c r="M10" s="151" t="str" cm="1">
        <f t="array" ref="M10">IF(OR(CalcTable[[#This Row],[Building]]=0, '1. Input energy data'!$W27=""), "",IF(OR('1. Input energy data'!$F27="Hospital",'1. Input energy data'!$F27="Nursing residential homes and hostels"),INDEX(Degrees18[[Month]:[Multiple (England)]],MATCH('1. Input energy data'!$L27, Degrees18[Month], 1) + $M$2 - 1,MATCH(IF('1. Input energy data'!$G$11="Multiple (England)", '1. Input energy data'!$J27, '1. Input energy data'!$G$11),Degrees18[#Headers], 0)),INDEX(Degrees15[[Month]:[Multiple (England)]],MATCH('1. Input energy data'!$L27, Degrees15[Month], 1) + $M$2 - 1,MATCH(IF('1. Input energy data'!$G$11="Multiple (England)", '1. Input energy data'!$J27, '1. Input energy data'!$G$11),Degrees15[#Headers], 0))))</f>
        <v/>
      </c>
      <c r="N10" s="151" t="str" cm="1">
        <f t="array" ref="N10">IF(OR(CalcTable[[#This Row],[Building]]=0, '1. Input energy data'!$X27=""), "",IF(OR('1. Input energy data'!$F27="Hospital",'1. Input energy data'!$F27="Nursing residential homes and hostels"),INDEX(Degrees18[[Month]:[Multiple (England)]],MATCH('1. Input energy data'!$L27, Degrees18[Month], 1) + $N$2 - 1,MATCH(IF('1. Input energy data'!$G$11="Multiple (England)", '1. Input energy data'!$J27, '1. Input energy data'!$G$11),Degrees18[#Headers], 0)),INDEX(Degrees15[[Month]:[Multiple (England)]],MATCH('1. Input energy data'!$L27, Degrees15[Month], 1) + $N$2 - 1,MATCH(IF('1. Input energy data'!$G$11="Multiple (England)", '1. Input energy data'!$J27, '1. Input energy data'!$G$11),Degrees15[#Headers], 0))))</f>
        <v/>
      </c>
      <c r="O10" s="151" t="str" cm="1">
        <f t="array" ref="O10">IF(OR(CalcTable[[#This Row],[Building]]=0, '1. Input energy data'!$Y27=""), "",IF(OR('1. Input energy data'!$F27="Hospital",'1. Input energy data'!$F27="Nursing residential homes and hostels"),INDEX(Degrees18[[Month]:[Multiple (England)]],MATCH('1. Input energy data'!$L27, Degrees18[Month], 1) + $O$2 - 1,MATCH(IF('1. Input energy data'!$G$11="Multiple (England)", '1. Input energy data'!$J27, '1. Input energy data'!$G$11),Degrees18[#Headers], 0)),INDEX(Degrees15[[Month]:[Multiple (England)]],MATCH('1. Input energy data'!$L27, Degrees15[Month], 1) + $O$2 - 1,MATCH(IF('1. Input energy data'!$G$11="Multiple (England)", '1. Input energy data'!$J27, '1. Input energy data'!$G$11),Degrees15[#Headers], 0))))</f>
        <v/>
      </c>
      <c r="P10" t="str">
        <f>IF(CalcTable[[#This Row],[Building]]=0,"",SLOPE('1. Input energy data'!N27:Y27,CalcTable[[#This Row],[1]:[12]]))</f>
        <v/>
      </c>
      <c r="Q10" t="str">
        <f>IF(CalcTable[[#This Row],[Building]]=0,"",INTERCEPT('1. Input energy data'!N27:Y27,CalcTable[[#This Row],[1]:[12]]))</f>
        <v/>
      </c>
      <c r="R10" t="str">
        <f>IF(CalcTable[[#This Row],[Building]]=0,"",RSQ('1. Input energy data'!N27:Y27,CalcTable[[#This Row],[1]:[12]]))</f>
        <v/>
      </c>
      <c r="S10" s="151" t="str" cm="1">
        <f t="array" ref="S10">IF(OR($A10=0, '1. Input energy data'!$AF27=""), "",IF(OR('1. Input energy data'!$F27="Hospital",'1. Input energy data'!$F27="Nursing residential homes and hostels"),INDEX(Degrees18[[Month]:[Multiple (England)]],MATCH('1. Input energy data'!$AD27, Degrees18[Month], 1)+S$2-13,MATCH(IF('1. Input energy data'!$G$11="Multiple (England)", '1. Input energy data'!$J27, '1. Input energy data'!$G$11),Degrees18[#Headers], 0)),INDEX(Degrees15[[Month]:[Multiple (England)]],MATCH('1. Input energy data'!$AD27, Degrees15[Month], 1)+S$2-13,MATCH(IF('1. Input energy data'!$G$11="Multiple (England)", '1. Input energy data'!$J27, '1. Input energy data'!$G$11),Degrees15[#Headers], 0))))</f>
        <v/>
      </c>
      <c r="T10" s="151" t="str" cm="1">
        <f t="array" ref="T10">IF(OR($A10=0, '1. Input energy data'!$AG27=""), "",IF(OR('1. Input energy data'!$F27="Hospital",'1. Input energy data'!$F27="Nursing residential homes and hostels"),INDEX(Degrees18[[Month]:[Multiple (England)]],MATCH('1. Input energy data'!$AD27, Degrees18[Month], 1)+T$2-13,MATCH(IF('1. Input energy data'!$G$11="Multiple (England)", '1. Input energy data'!$J27, '1. Input energy data'!$G$11),Degrees18[#Headers], 0)),INDEX(Degrees15[[Month]:[Multiple (England)]],MATCH('1. Input energy data'!$AD27,Degrees15[Month], 1)+T$2-13,MATCH(IF('1. Input energy data'!$G$11="Multiple (England)", '1. Input energy data'!$J27, '1. Input energy data'!$G$11),Degrees15[#Headers], 0))))</f>
        <v/>
      </c>
      <c r="U10" s="151" t="str" cm="1">
        <f t="array" ref="U10">IF(OR($A10=0, '1. Input energy data'!$AH27=""), "",IF(OR('1. Input energy data'!$F27="Hospital",'1. Input energy data'!$F27="Nursing residential homes and hostels"),INDEX(Degrees18[[Month]:[Multiple (England)]],MATCH('1. Input energy data'!$AD27, Degrees18[Month], 1)+U$2-13,MATCH(IF('1. Input energy data'!$G$11="Multiple (England)", '1. Input energy data'!$J27, '1. Input energy data'!$G$11),Degrees18[#Headers], 0)),INDEX(Degrees15[[Month]:[Multiple (England)]],MATCH('1. Input energy data'!$AD27,Degrees15[Month], 1)+U$2-13,MATCH(IF('1. Input energy data'!$G$11="Multiple (England)", '1. Input energy data'!$J27, '1. Input energy data'!$G$11),Degrees15[#Headers], 0))))</f>
        <v/>
      </c>
      <c r="V10" s="151" t="str" cm="1">
        <f t="array" ref="V10">IF(OR($A10=0, '1. Input energy data'!$AI27=""), "",IF(OR('1. Input energy data'!$F27="Hospital",'1. Input energy data'!$F27="Nursing residential homes and hostels"),INDEX(Degrees18[[Month]:[Multiple (England)]],MATCH('1. Input energy data'!$AD27, Degrees18[Month], 1)+V$2-13,MATCH(IF('1. Input energy data'!$G$11="Multiple (England)", '1. Input energy data'!$J27, '1. Input energy data'!$G$11),Degrees18[#Headers], 0)),INDEX(Degrees15[[Month]:[Multiple (England)]],MATCH('1. Input energy data'!$AD27,Degrees15[Month], 1)+V$2-13,MATCH(IF('1. Input energy data'!$G$11="Multiple (England)", '1. Input energy data'!$J27, '1. Input energy data'!$G$11),Degrees15[#Headers], 0))))</f>
        <v/>
      </c>
      <c r="W10" s="151" t="str" cm="1">
        <f t="array" ref="W10">IF(OR($A10=0, '1. Input energy data'!$AJ27=""), "",IF(OR('1. Input energy data'!$F27="Hospital",'1. Input energy data'!$F27="Nursing residential homes and hostels"),INDEX(Degrees18[[Month]:[Multiple (England)]],MATCH('1. Input energy data'!$AD27, Degrees18[Month], 1)+W$2-13,MATCH(IF('1. Input energy data'!$G$11="Multiple (England)", '1. Input energy data'!$J27, '1. Input energy data'!$G$11),Degrees18[#Headers], 0)),INDEX(Degrees15[[Month]:[Multiple (England)]],MATCH('1. Input energy data'!$AD27,Degrees15[Month], 1)+W$2-13,MATCH(IF('1. Input energy data'!$G$11="Multiple (England)", '1. Input energy data'!$J27, '1. Input energy data'!$G$11),Degrees15[#Headers], 0))))</f>
        <v/>
      </c>
      <c r="X10" s="151" t="str" cm="1">
        <f t="array" ref="X10">IF(OR($A10=0, '1. Input energy data'!$AK27=""), "",IF(OR('1. Input energy data'!$F27="Hospital",'1. Input energy data'!$F27="Nursing residential homes and hostels"),INDEX(Degrees18[[Month]:[Multiple (England)]],MATCH('1. Input energy data'!$AD27, Degrees18[Month], 1)+X$2-13,MATCH(IF('1. Input energy data'!$G$11="Multiple (England)", '1. Input energy data'!$J27, '1. Input energy data'!$G$11),Degrees18[#Headers], 0)),INDEX(Degrees15[[Month]:[Multiple (England)]],MATCH('1. Input energy data'!$AD27,Degrees15[Month], 1)+X$2-13,MATCH(IF('1. Input energy data'!$G$11="Multiple (England)", '1. Input energy data'!$J27, '1. Input energy data'!$G$11),Degrees15[#Headers], 0))))</f>
        <v/>
      </c>
      <c r="Y10" s="151" t="str" cm="1">
        <f t="array" ref="Y10">IF(OR($A10=0, '1. Input energy data'!$AL27=""), "",IF(OR('1. Input energy data'!$F27="Hospital",'1. Input energy data'!$F27="Nursing residential homes and hostels"),INDEX(Degrees18[[Month]:[Multiple (England)]],MATCH('1. Input energy data'!$AD27, Degrees18[Month], 1)+Y$2-13,MATCH(IF('1. Input energy data'!$G$11="Multiple (England)", '1. Input energy data'!$J27, '1. Input energy data'!$G$11),Degrees18[#Headers], 0)),INDEX(Degrees15[[Month]:[Multiple (England)]],MATCH('1. Input energy data'!$AD27,Degrees15[Month], 1)+Y$2-13,MATCH(IF('1. Input energy data'!$G$11="Multiple (England)", '1. Input energy data'!$J27, '1. Input energy data'!$G$11),Degrees15[#Headers], 0))))</f>
        <v/>
      </c>
      <c r="Z10" s="151" t="str" cm="1">
        <f t="array" ref="Z10">IF(OR($A10=0, '1. Input energy data'!$AM27=""), "",IF(OR('1. Input energy data'!$F27="Hospital",'1. Input energy data'!$F27="Nursing residential homes and hostels"),INDEX(Degrees18[[Month]:[Multiple (England)]],MATCH('1. Input energy data'!$AD27, Degrees18[Month], 1)+Z$2-13,MATCH(IF('1. Input energy data'!$G$11="Multiple (England)", '1. Input energy data'!$J27, '1. Input energy data'!$G$11),Degrees18[#Headers], 0)),INDEX(Degrees15[[Month]:[Multiple (England)]],MATCH('1. Input energy data'!$AD27,Degrees15[Month], 1)+Z$2-13,MATCH(IF('1. Input energy data'!$G$11="Multiple (England)", '1. Input energy data'!$J27, '1. Input energy data'!$G$11),Degrees15[#Headers], 0))))</f>
        <v/>
      </c>
      <c r="AA10" s="151" t="str" cm="1">
        <f t="array" ref="AA10">IF(OR($A10=0, '1. Input energy data'!$AN27=""), "",IF(OR('1. Input energy data'!$F27="Hospital",'1. Input energy data'!$F27="Nursing residential homes and hostels"),INDEX(Degrees18[[Month]:[Multiple (England)]],MATCH('1. Input energy data'!$AD27, Degrees18[Month], 1)+AA$2-13,MATCH(IF('1. Input energy data'!$G$11="Multiple (England)", '1. Input energy data'!$J27, '1. Input energy data'!$G$11),Degrees18[#Headers], 0)),INDEX(Degrees15[[Month]:[Multiple (England)]],MATCH('1. Input energy data'!$AD27,Degrees15[Month], 1)+AA$2-13,MATCH(IF('1. Input energy data'!$G$11="Multiple (England)", '1. Input energy data'!$J27, '1. Input energy data'!$G$11),Degrees15[#Headers], 0))))</f>
        <v/>
      </c>
      <c r="AB10" s="151" t="str" cm="1">
        <f t="array" ref="AB10">IF(OR($A10=0, '1. Input energy data'!$AO27=""), "",IF(OR('1. Input energy data'!$F27="Hospital",'1. Input energy data'!$F27="Nursing residential homes and hostels"),INDEX(Degrees18[[Month]:[Multiple (England)]],MATCH('1. Input energy data'!$AD27, Degrees18[Month], 1)+AB$2-13,MATCH(IF('1. Input energy data'!$G$11="Multiple (England)", '1. Input energy data'!$J27, '1. Input energy data'!$G$11),Degrees18[#Headers], 0)),INDEX(Degrees15[[Month]:[Multiple (England)]],MATCH('1. Input energy data'!$AD27,Degrees15[Month], 1)+AB$2-13,MATCH(IF('1. Input energy data'!$G$11="Multiple (England)", '1. Input energy data'!$J27, '1. Input energy data'!$G$11),Degrees15[#Headers], 0))))</f>
        <v/>
      </c>
      <c r="AC10" s="151" t="str" cm="1">
        <f t="array" ref="AC10">IF(OR($A10=0, '1. Input energy data'!$AP27=""), "",IF(OR('1. Input energy data'!$F27="Hospital",'1. Input energy data'!$F27="Nursing residential homes and hostels"),INDEX(Degrees18[[Month]:[Multiple (England)]],MATCH('1. Input energy data'!$AD27, Degrees18[Month], 1)+AC$2-13,MATCH(IF('1. Input energy data'!$G$11="Multiple (England)", '1. Input energy data'!$J27, '1. Input energy data'!$G$11),Degrees18[#Headers], 0)),INDEX(Degrees15[[Month]:[Multiple (England)]],MATCH('1. Input energy data'!$AD27,Degrees15[Month], 1)+AC$2-13,MATCH(IF('1. Input energy data'!$G$11="Multiple (England)", '1. Input energy data'!$J27, '1. Input energy data'!$G$11),Degrees15[#Headers], 0))))</f>
        <v/>
      </c>
      <c r="AD10" s="151" t="str" cm="1">
        <f t="array" ref="AD10">IF(OR($A10=0, '1. Input energy data'!$AQ27=""), "",IF(OR('1. Input energy data'!$F27="Hospital",'1. Input energy data'!$F27="Nursing residential homes and hostels"),INDEX(Degrees18[[Month]:[Multiple (England)]],MATCH('1. Input energy data'!$AD27, Degrees18[Month], 1)+AD$2-13,MATCH(IF('1. Input energy data'!$G$11="Multiple (England)", '1. Input energy data'!$J27, '1. Input energy data'!$G$11),Degrees18[#Headers], 0)),INDEX(Degrees15[[Month]:[Multiple (England)]],MATCH('1. Input energy data'!$AD27,Degrees15[Month], 1)+AD$2-13,MATCH(IF('1. Input energy data'!$G$11="Multiple (England)", '1. Input energy data'!$J27, '1. Input energy data'!$G$11),Degrees15[#Headers], 0))))</f>
        <v/>
      </c>
      <c r="AE10" s="151" t="str">
        <f>IF(OR($A10=0, $P10="", CalcTable[[#This Row],[13]]="", $Q10="", '1. Input energy data'!AF27=""), "", ($P10*CalcTable[[#This Row],[13]]+$Q10)-'1. Input energy data'!AF27)</f>
        <v/>
      </c>
      <c r="AF10" s="151" t="str">
        <f>IF(OR($A10=0, $P10="", CalcTable[[#This Row],[14]]="", $Q10="", '1. Input energy data'!AG27=""), "", ($P10*CalcTable[[#This Row],[14]]+$Q10)-'1. Input energy data'!AG27)</f>
        <v/>
      </c>
      <c r="AG10" s="151" t="str">
        <f>IF(OR($A10=0, $P10="", CalcTable[[#This Row],[15]]="", $Q10="", '1. Input energy data'!AH27=""), "", ($P10*CalcTable[[#This Row],[15]]+$Q10)-'1. Input energy data'!AH27)</f>
        <v/>
      </c>
      <c r="AH10" s="151" t="str">
        <f>IF(OR($A10=0, $P10="", CalcTable[[#This Row],[16]]="", $Q10="", '1. Input energy data'!AI27=""), "", ($P10*CalcTable[[#This Row],[16]]+$Q10)-'1. Input energy data'!AI27)</f>
        <v/>
      </c>
      <c r="AI10" s="151" t="str">
        <f>IF(OR($A10=0, $P10="", CalcTable[[#This Row],[17]]="", $Q10="", '1. Input energy data'!AJ27=""), "", ($P10*CalcTable[[#This Row],[17]]+$Q10)-'1. Input energy data'!AJ27)</f>
        <v/>
      </c>
      <c r="AJ10" s="151" t="str">
        <f>IF(OR($A10=0, $P10="", CalcTable[[#This Row],[18]]="", $Q10="", '1. Input energy data'!AK27=""), "", ($P10*CalcTable[[#This Row],[18]]+$Q10)-'1. Input energy data'!AK27)</f>
        <v/>
      </c>
      <c r="AK10" s="151" t="str">
        <f>IF(OR($A10=0, $P10="", CalcTable[[#This Row],[19]]="", $Q10="", '1. Input energy data'!AL27=""), "", ($P10*CalcTable[[#This Row],[19]]+$Q10)-'1. Input energy data'!AL27)</f>
        <v/>
      </c>
      <c r="AL10" s="151" t="str">
        <f>IF(OR($A10=0, $P10="", CalcTable[[#This Row],[20]]="", $Q10="", '1. Input energy data'!AM27=""), "", ($P10*CalcTable[[#This Row],[20]]+$Q10)-'1. Input energy data'!AM27)</f>
        <v/>
      </c>
      <c r="AM10" s="151" t="str">
        <f>IF(OR($A10=0, $P10="", CalcTable[[#This Row],[21]]="", $Q10="", '1. Input energy data'!AN27=""), "", ($P10*CalcTable[[#This Row],[21]]+$Q10)-'1. Input energy data'!AN27)</f>
        <v/>
      </c>
      <c r="AN10" s="151" t="str">
        <f>IF(OR($A10=0, $P10="", CalcTable[[#This Row],[22]]="", $Q10="", '1. Input energy data'!AO27=""), "", ($P10*CalcTable[[#This Row],[22]]+$Q10)-'1. Input energy data'!AO27)</f>
        <v/>
      </c>
      <c r="AO10" s="151" t="str">
        <f>IF(OR($A10=0, $P10="", CalcTable[[#This Row],[23]]="", $Q10="", '1. Input energy data'!AP27=""), "", ($P10*CalcTable[[#This Row],[23]]+$Q10)-'1. Input energy data'!AP27)</f>
        <v/>
      </c>
      <c r="AP10" s="151" t="str">
        <f>IF(OR($A10=0, $P10="", CalcTable[[#This Row],[24]]="", $Q10="", '1. Input energy data'!AQ27=""), "", ($P10*CalcTable[[#This Row],[24]]+$Q10)-'1. Input energy data'!AQ27)</f>
        <v/>
      </c>
      <c r="AQ10" s="239" t="str">
        <f>IF(CalcTable[[#This Row],[Building]]=0,"",1-((1-CalcTable[[#This Row],[R2]])*(COUNT('1. Input energy data'!N27:Y27)-1)/(COUNT('1. Input energy data'!N27:Y27)-2)))</f>
        <v/>
      </c>
      <c r="AR10" s="165" t="str">
        <f>IF(CalcTable[[#This Row],[Building]]=0,"",1.26*TINV(0.1,COUNT('1. Input energy data'!N27:Y27)-2)*STEYX('1. Input energy data'!N27:Y27,CalcTable[[#This Row],[1]:[12]])*((1+2/COUNT('1. Input energy data'!N27:Y27))*COUNT(CalcTable[[#This Row],[Month 1 avoided kWh]:[Month 12]]))^0.5)</f>
        <v/>
      </c>
      <c r="AS10" s="166" t="str">
        <f>IF(CalcTable[[#This Row],[Building]]=0,"",ABS(CalcTable[[#This Row],[Absolute Uncertainty]]/SUM(CalcTable[[#This Row],[Month 1 avoided kWh]:[Month 12]])))</f>
        <v/>
      </c>
      <c r="AT10" s="165" t="str">
        <f>IF(CalcTable[[#This Row],[Building]]=0,"",COUNT('1. Input energy data'!N27:Y27))</f>
        <v/>
      </c>
      <c r="AU10" s="165" t="str">
        <f>IF(CalcTable[[#This Row],[Building]]=0,"",COUNT('1. Input energy data'!AF27:AQ27))</f>
        <v/>
      </c>
      <c r="AV10" s="151" t="str" cm="1">
        <f t="array" ref="AV10">_xlfn.IFS(CalcTable[[#This Row],[Building]]=0,"",AND(OR('1. Input energy data'!AT27="Energy Bills - Actual",'1. Input energy data'!AT27="Meter Readings",'1. Input energy data'!AT27="Half Hourly Data"),OR('1. Input energy data'!Z27="Energy Bills - Actual",'1. Input energy data'!Z27="Meter Readings",'1. Input energy data'!Z27="Half Hourly Data")),"ACTUAL",OR('1. Input energy data'!AT27="",'1. Input energy data'!Z27=""),"BLANK",OR('1. Input energy data'!AT27="Other (specify in commentary)",'1. Input energy data'!Z27="Other (specify in commentary)"),"OTHER",OR('1. Input energy data'!AT27="Energy Bills - Estimated",'1. Input energy data'!Z27="Energy Bills - Estimated"),"ESTIMATED",OR('1. Input energy data'!AT27="Energy Bills - Partially Estimated",'1. Input energy data'!Z27="Energy Bills - Partially Estimated"),"PARTIALLY ESTIMATED",TRUE,"BLANK")</f>
        <v/>
      </c>
    </row>
    <row r="11" spans="1:48">
      <c r="A11">
        <f>'1. Input energy data'!C28</f>
        <v>0</v>
      </c>
      <c r="B11" s="150">
        <f>'1. Input energy data'!F28</f>
        <v>0</v>
      </c>
      <c r="C11">
        <f>'1. Input energy data'!G28</f>
        <v>0</v>
      </c>
      <c r="D11" s="151" t="str">
        <f>IF(OR(CalcTable[[#This Row],[Building]]=0, '1. Input energy data'!$N28=""), "",IF(OR('1. Input energy data'!$F28="Hospital",'1. Input energy data'!$F28="Nursing residential homes and hostels"),INDEX(Degrees18[[Month]:[Multiple (England)]],MATCH('1. Input energy data'!$L28, Degrees18[Month], 1),MATCH(IF('1. Input energy data'!$G$11="Multiple (England)", '1. Input energy data'!$J28, '1. Input energy data'!$G$11), Degrees18[#Headers], 0)),INDEX(Degrees15[[Month]:[Multiple (England)]],MATCH('1. Input energy data'!$L28, Degrees15[Month], 1),MATCH(IF('1. Input energy data'!$G$11="Multiple (England)", '1. Input energy data'!$J28, '1. Input energy data'!$G$11), Degrees15[#Headers], 0))))</f>
        <v/>
      </c>
      <c r="E11" s="151" t="str" cm="1">
        <f t="array" ref="E11">IF(OR(CalcTable[[#This Row],[Building]]=0, '1. Input energy data'!$O28=""), "",IF(OR('1. Input energy data'!$F28="Hospital",'1. Input energy data'!$F28="Nursing residential homes and hostels"),INDEX(Degrees18[[Month]:[Multiple (England)]],MATCH('1. Input energy data'!$L28, Degrees18[Month], 1) + $E$2 - 1,MATCH(IF('1. Input energy data'!$G$11="Multiple (England)", '1. Input energy data'!$J28, '1. Input energy data'!$G$11),Degrees18[#Headers], 0)),INDEX(Degrees15[[Month]:[Multiple (England)]],MATCH('1. Input energy data'!$L28, Degrees15[Month], 1) + $E$2 - 1,MATCH(IF('1. Input energy data'!$G$11="Multiple (England)", '1. Input energy data'!$J28, '1. Input energy data'!$G$11),Degrees15[#Headers], 0))))</f>
        <v/>
      </c>
      <c r="F11" s="151" t="str" cm="1">
        <f t="array" ref="F11">IF(OR(CalcTable[[#This Row],[Building]]=0, '1. Input energy data'!$P28=""), "",IF(OR('1. Input energy data'!$F28="Hospital",'1. Input energy data'!$F28="Nursing residential homes and hostels"),INDEX(Degrees18[[Month]:[Multiple (England)]],MATCH('1. Input energy data'!$L28, Degrees18[Month], 1) + $F$2 - 1,MATCH(IF('1. Input energy data'!$G$11="Multiple (England)", '1. Input energy data'!$J28, '1. Input energy data'!$G$11),Degrees18[#Headers], 0)),INDEX(Degrees15[[Month]:[Multiple (England)]],MATCH('1. Input energy data'!$L28, Degrees15[Month], 1) + $F$2 - 1,MATCH(IF('1. Input energy data'!$G$11="Multiple (England)", '1. Input energy data'!$J28, '1. Input energy data'!$G$11),Degrees15[#Headers], 0))))</f>
        <v/>
      </c>
      <c r="G11" s="151" t="str" cm="1">
        <f t="array" ref="G11">IF(OR(CalcTable[[#This Row],[Building]]=0, '1. Input energy data'!$Q28=""), "",IF(OR('1. Input energy data'!$F28="Hospital",'1. Input energy data'!$F28="Nursing residential homes and hostels"),INDEX(Degrees18[[Month]:[Multiple (England)]],MATCH('1. Input energy data'!$L28, Degrees18[Month], 1) + $G$2 - 1,MATCH(IF('1. Input energy data'!$G$11="Multiple (England)", '1. Input energy data'!$J28, '1. Input energy data'!$G$11),Degrees18[#Headers], 0)),INDEX(Degrees15[[Month]:[Multiple (England)]],MATCH('1. Input energy data'!$L28, Degrees15[Month], 1) + $G$2 - 1,MATCH(IF('1. Input energy data'!$G$11="Multiple (England)", '1. Input energy data'!$J28, '1. Input energy data'!$G$11),Degrees15[#Headers], 0))))</f>
        <v/>
      </c>
      <c r="H11" s="151" t="str" cm="1">
        <f t="array" ref="H11">IF(OR(CalcTable[[#This Row],[Building]]=0, '1. Input energy data'!$R28=""), "",IF(OR('1. Input energy data'!$F28="Hospital",'1. Input energy data'!$F28="Nursing residential homes and hostels"),INDEX(Degrees18[[Month]:[Multiple (England)]],MATCH('1. Input energy data'!$L28, Degrees18[Month], 1) + $H$2 - 1,MATCH(IF('1. Input energy data'!$G$11="Multiple (England)", '1. Input energy data'!$J28, '1. Input energy data'!$G$11),Degrees18[#Headers], 0)),INDEX(Degrees15[[Month]:[Multiple (England)]],MATCH('1. Input energy data'!$L28, Degrees15[Month], 1) + $H$2 - 1,MATCH(IF('1. Input energy data'!$G$11="Multiple (England)", '1. Input energy data'!$J28, '1. Input energy data'!$G$11),Degrees15[#Headers], 0))))</f>
        <v/>
      </c>
      <c r="I11" s="151" t="str" cm="1">
        <f t="array" ref="I11">IF(OR(CalcTable[[#This Row],[Building]]=0, '1. Input energy data'!$S28=""), "",IF(OR('1. Input energy data'!$F28="Hospital",'1. Input energy data'!$F28="Nursing residential homes and hostels"),INDEX(Degrees18[[Month]:[Multiple (England)]],MATCH('1. Input energy data'!$L28, Degrees18[Month], 1) + $I$2 - 1,MATCH(IF('1. Input energy data'!$G$11="Multiple (England)", '1. Input energy data'!$J28, '1. Input energy data'!$G$11),Degrees18[#Headers], 0)),INDEX(Degrees15[[Month]:[Multiple (England)]],MATCH('1. Input energy data'!$L28, Degrees15[Month], 1) + $I$2 - 1,MATCH(IF('1. Input energy data'!$G$11="Multiple (England)", '1. Input energy data'!$J28, '1. Input energy data'!$G$11),Degrees15[#Headers], 0))))</f>
        <v/>
      </c>
      <c r="J11" s="151" t="str" cm="1">
        <f t="array" ref="J11">IF(OR(CalcTable[[#This Row],[Building]]=0, '1. Input energy data'!$T28=""), "",IF(OR('1. Input energy data'!$F28="Hospital",'1. Input energy data'!$F28="Nursing residential homes and hostels"),INDEX(Degrees18[[Month]:[Multiple (England)]],MATCH('1. Input energy data'!$L28, Degrees18[Month], 1) + $J$2 - 1,MATCH(IF('1. Input energy data'!$G$11="Multiple (England)", '1. Input energy data'!$J28, '1. Input energy data'!$G$11),Degrees18[#Headers], 0)),INDEX(Degrees15[[Month]:[Multiple (England)]],MATCH('1. Input energy data'!$L28, Degrees15[Month], 1) + $J$2 - 1,MATCH(IF('1. Input energy data'!$G$11="Multiple (England)", '1. Input energy data'!$J28, '1. Input energy data'!$G$11),Degrees15[#Headers], 0))))</f>
        <v/>
      </c>
      <c r="K11" s="151" t="str" cm="1">
        <f t="array" ref="K11">IF(OR(CalcTable[[#This Row],[Building]]=0, '1. Input energy data'!$U28=""), "",IF(OR('1. Input energy data'!$F28="Hospital",'1. Input energy data'!$F28="Nursing residential homes and hostels"),INDEX(Degrees18[[Month]:[Multiple (England)]],MATCH('1. Input energy data'!$L28, Degrees18[Month], 1) + $K$2 - 1,MATCH(IF('1. Input energy data'!$G$11="Multiple (England)", '1. Input energy data'!$J28, '1. Input energy data'!$G$11),Degrees18[#Headers], 0)),INDEX(Degrees15[[Month]:[Multiple (England)]],MATCH('1. Input energy data'!$L28, Degrees15[Month], 1) + $K$2 - 1,MATCH(IF('1. Input energy data'!$G$11="Multiple (England)", '1. Input energy data'!$J28, '1. Input energy data'!$G$11),Degrees15[#Headers], 0))))</f>
        <v/>
      </c>
      <c r="L11" s="151" t="str" cm="1">
        <f t="array" ref="L11">IF(OR(CalcTable[[#This Row],[Building]]=0, '1. Input energy data'!$V28=""), "",IF(OR('1. Input energy data'!$F28="Hospital",'1. Input energy data'!$F28="Nursing residential homes and hostels"),INDEX(Degrees18[[Month]:[Multiple (England)]],MATCH('1. Input energy data'!$L28, Degrees18[Month], 1) + $L$2 - 1,MATCH(IF('1. Input energy data'!$G$11="Multiple (England)", '1. Input energy data'!$J28, '1. Input energy data'!$G$11),Degrees18[#Headers], 0)),INDEX(Degrees15[[Month]:[Multiple (England)]],MATCH('1. Input energy data'!$L28, Degrees15[Month], 1) + $L$2 - 1,MATCH(IF('1. Input energy data'!$G$11="Multiple (England)", '1. Input energy data'!$J28, '1. Input energy data'!$G$11),Degrees15[#Headers], 0))))</f>
        <v/>
      </c>
      <c r="M11" s="151" t="str" cm="1">
        <f t="array" ref="M11">IF(OR(CalcTable[[#This Row],[Building]]=0, '1. Input energy data'!$W28=""), "",IF(OR('1. Input energy data'!$F28="Hospital",'1. Input energy data'!$F28="Nursing residential homes and hostels"),INDEX(Degrees18[[Month]:[Multiple (England)]],MATCH('1. Input energy data'!$L28, Degrees18[Month], 1) + $M$2 - 1,MATCH(IF('1. Input energy data'!$G$11="Multiple (England)", '1. Input energy data'!$J28, '1. Input energy data'!$G$11),Degrees18[#Headers], 0)),INDEX(Degrees15[[Month]:[Multiple (England)]],MATCH('1. Input energy data'!$L28, Degrees15[Month], 1) + $M$2 - 1,MATCH(IF('1. Input energy data'!$G$11="Multiple (England)", '1. Input energy data'!$J28, '1. Input energy data'!$G$11),Degrees15[#Headers], 0))))</f>
        <v/>
      </c>
      <c r="N11" s="151" t="str" cm="1">
        <f t="array" ref="N11">IF(OR(CalcTable[[#This Row],[Building]]=0, '1. Input energy data'!$X28=""), "",IF(OR('1. Input energy data'!$F28="Hospital",'1. Input energy data'!$F28="Nursing residential homes and hostels"),INDEX(Degrees18[[Month]:[Multiple (England)]],MATCH('1. Input energy data'!$L28, Degrees18[Month], 1) + $N$2 - 1,MATCH(IF('1. Input energy data'!$G$11="Multiple (England)", '1. Input energy data'!$J28, '1. Input energy data'!$G$11),Degrees18[#Headers], 0)),INDEX(Degrees15[[Month]:[Multiple (England)]],MATCH('1. Input energy data'!$L28, Degrees15[Month], 1) + $N$2 - 1,MATCH(IF('1. Input energy data'!$G$11="Multiple (England)", '1. Input energy data'!$J28, '1. Input energy data'!$G$11),Degrees15[#Headers], 0))))</f>
        <v/>
      </c>
      <c r="O11" s="151" t="str" cm="1">
        <f t="array" ref="O11">IF(OR(CalcTable[[#This Row],[Building]]=0, '1. Input energy data'!$Y28=""), "",IF(OR('1. Input energy data'!$F28="Hospital",'1. Input energy data'!$F28="Nursing residential homes and hostels"),INDEX(Degrees18[[Month]:[Multiple (England)]],MATCH('1. Input energy data'!$L28, Degrees18[Month], 1) + $O$2 - 1,MATCH(IF('1. Input energy data'!$G$11="Multiple (England)", '1. Input energy data'!$J28, '1. Input energy data'!$G$11),Degrees18[#Headers], 0)),INDEX(Degrees15[[Month]:[Multiple (England)]],MATCH('1. Input energy data'!$L28, Degrees15[Month], 1) + $O$2 - 1,MATCH(IF('1. Input energy data'!$G$11="Multiple (England)", '1. Input energy data'!$J28, '1. Input energy data'!$G$11),Degrees15[#Headers], 0))))</f>
        <v/>
      </c>
      <c r="P11" t="str">
        <f>IF(CalcTable[[#This Row],[Building]]=0,"",SLOPE('1. Input energy data'!N28:Y28,CalcTable[[#This Row],[1]:[12]]))</f>
        <v/>
      </c>
      <c r="Q11" t="str">
        <f>IF(CalcTable[[#This Row],[Building]]=0,"",INTERCEPT('1. Input energy data'!N28:Y28,CalcTable[[#This Row],[1]:[12]]))</f>
        <v/>
      </c>
      <c r="R11" t="str">
        <f>IF(CalcTable[[#This Row],[Building]]=0,"",RSQ('1. Input energy data'!N28:Y28,CalcTable[[#This Row],[1]:[12]]))</f>
        <v/>
      </c>
      <c r="S11" s="151" t="str" cm="1">
        <f t="array" ref="S11">IF(OR($A11=0, '1. Input energy data'!$AF28=""), "",IF(OR('1. Input energy data'!$F28="Hospital",'1. Input energy data'!$F28="Nursing residential homes and hostels"),INDEX(Degrees18[[Month]:[Multiple (England)]],MATCH('1. Input energy data'!$AD28, Degrees18[Month], 1)+S$2-13,MATCH(IF('1. Input energy data'!$G$11="Multiple (England)", '1. Input energy data'!$J28, '1. Input energy data'!$G$11),Degrees18[#Headers], 0)),INDEX(Degrees15[[Month]:[Multiple (England)]],MATCH('1. Input energy data'!$AD28, Degrees15[Month], 1)+S$2-13,MATCH(IF('1. Input energy data'!$G$11="Multiple (England)", '1. Input energy data'!$J28, '1. Input energy data'!$G$11),Degrees15[#Headers], 0))))</f>
        <v/>
      </c>
      <c r="T11" s="151" t="str" cm="1">
        <f t="array" ref="T11">IF(OR($A11=0, '1. Input energy data'!$AG28=""), "",IF(OR('1. Input energy data'!$F28="Hospital",'1. Input energy data'!$F28="Nursing residential homes and hostels"),INDEX(Degrees18[[Month]:[Multiple (England)]],MATCH('1. Input energy data'!$AD28, Degrees18[Month], 1)+T$2-13,MATCH(IF('1. Input energy data'!$G$11="Multiple (England)", '1. Input energy data'!$J28, '1. Input energy data'!$G$11),Degrees18[#Headers], 0)),INDEX(Degrees15[[Month]:[Multiple (England)]],MATCH('1. Input energy data'!$AD28,Degrees15[Month], 1)+T$2-13,MATCH(IF('1. Input energy data'!$G$11="Multiple (England)", '1. Input energy data'!$J28, '1. Input energy data'!$G$11),Degrees15[#Headers], 0))))</f>
        <v/>
      </c>
      <c r="U11" s="151" t="str" cm="1">
        <f t="array" ref="U11">IF(OR($A11=0, '1. Input energy data'!$AH28=""), "",IF(OR('1. Input energy data'!$F28="Hospital",'1. Input energy data'!$F28="Nursing residential homes and hostels"),INDEX(Degrees18[[Month]:[Multiple (England)]],MATCH('1. Input energy data'!$AD28, Degrees18[Month], 1)+U$2-13,MATCH(IF('1. Input energy data'!$G$11="Multiple (England)", '1. Input energy data'!$J28, '1. Input energy data'!$G$11),Degrees18[#Headers], 0)),INDEX(Degrees15[[Month]:[Multiple (England)]],MATCH('1. Input energy data'!$AD28,Degrees15[Month], 1)+U$2-13,MATCH(IF('1. Input energy data'!$G$11="Multiple (England)", '1. Input energy data'!$J28, '1. Input energy data'!$G$11),Degrees15[#Headers], 0))))</f>
        <v/>
      </c>
      <c r="V11" s="151" t="str" cm="1">
        <f t="array" ref="V11">IF(OR($A11=0, '1. Input energy data'!$AI28=""), "",IF(OR('1. Input energy data'!$F28="Hospital",'1. Input energy data'!$F28="Nursing residential homes and hostels"),INDEX(Degrees18[[Month]:[Multiple (England)]],MATCH('1. Input energy data'!$AD28, Degrees18[Month], 1)+V$2-13,MATCH(IF('1. Input energy data'!$G$11="Multiple (England)", '1. Input energy data'!$J28, '1. Input energy data'!$G$11),Degrees18[#Headers], 0)),INDEX(Degrees15[[Month]:[Multiple (England)]],MATCH('1. Input energy data'!$AD28,Degrees15[Month], 1)+V$2-13,MATCH(IF('1. Input energy data'!$G$11="Multiple (England)", '1. Input energy data'!$J28, '1. Input energy data'!$G$11),Degrees15[#Headers], 0))))</f>
        <v/>
      </c>
      <c r="W11" s="151" t="str" cm="1">
        <f t="array" ref="W11">IF(OR($A11=0, '1. Input energy data'!$AJ28=""), "",IF(OR('1. Input energy data'!$F28="Hospital",'1. Input energy data'!$F28="Nursing residential homes and hostels"),INDEX(Degrees18[[Month]:[Multiple (England)]],MATCH('1. Input energy data'!$AD28, Degrees18[Month], 1)+W$2-13,MATCH(IF('1. Input energy data'!$G$11="Multiple (England)", '1. Input energy data'!$J28, '1. Input energy data'!$G$11),Degrees18[#Headers], 0)),INDEX(Degrees15[[Month]:[Multiple (England)]],MATCH('1. Input energy data'!$AD28,Degrees15[Month], 1)+W$2-13,MATCH(IF('1. Input energy data'!$G$11="Multiple (England)", '1. Input energy data'!$J28, '1. Input energy data'!$G$11),Degrees15[#Headers], 0))))</f>
        <v/>
      </c>
      <c r="X11" s="151" t="str" cm="1">
        <f t="array" ref="X11">IF(OR($A11=0, '1. Input energy data'!$AK28=""), "",IF(OR('1. Input energy data'!$F28="Hospital",'1. Input energy data'!$F28="Nursing residential homes and hostels"),INDEX(Degrees18[[Month]:[Multiple (England)]],MATCH('1. Input energy data'!$AD28, Degrees18[Month], 1)+X$2-13,MATCH(IF('1. Input energy data'!$G$11="Multiple (England)", '1. Input energy data'!$J28, '1. Input energy data'!$G$11),Degrees18[#Headers], 0)),INDEX(Degrees15[[Month]:[Multiple (England)]],MATCH('1. Input energy data'!$AD28,Degrees15[Month], 1)+X$2-13,MATCH(IF('1. Input energy data'!$G$11="Multiple (England)", '1. Input energy data'!$J28, '1. Input energy data'!$G$11),Degrees15[#Headers], 0))))</f>
        <v/>
      </c>
      <c r="Y11" s="151" t="str" cm="1">
        <f t="array" ref="Y11">IF(OR($A11=0, '1. Input energy data'!$AL28=""), "",IF(OR('1. Input energy data'!$F28="Hospital",'1. Input energy data'!$F28="Nursing residential homes and hostels"),INDEX(Degrees18[[Month]:[Multiple (England)]],MATCH('1. Input energy data'!$AD28, Degrees18[Month], 1)+Y$2-13,MATCH(IF('1. Input energy data'!$G$11="Multiple (England)", '1. Input energy data'!$J28, '1. Input energy data'!$G$11),Degrees18[#Headers], 0)),INDEX(Degrees15[[Month]:[Multiple (England)]],MATCH('1. Input energy data'!$AD28,Degrees15[Month], 1)+Y$2-13,MATCH(IF('1. Input energy data'!$G$11="Multiple (England)", '1. Input energy data'!$J28, '1. Input energy data'!$G$11),Degrees15[#Headers], 0))))</f>
        <v/>
      </c>
      <c r="Z11" s="151" t="str" cm="1">
        <f t="array" ref="Z11">IF(OR($A11=0, '1. Input energy data'!$AM28=""), "",IF(OR('1. Input energy data'!$F28="Hospital",'1. Input energy data'!$F28="Nursing residential homes and hostels"),INDEX(Degrees18[[Month]:[Multiple (England)]],MATCH('1. Input energy data'!$AD28, Degrees18[Month], 1)+Z$2-13,MATCH(IF('1. Input energy data'!$G$11="Multiple (England)", '1. Input energy data'!$J28, '1. Input energy data'!$G$11),Degrees18[#Headers], 0)),INDEX(Degrees15[[Month]:[Multiple (England)]],MATCH('1. Input energy data'!$AD28,Degrees15[Month], 1)+Z$2-13,MATCH(IF('1. Input energy data'!$G$11="Multiple (England)", '1. Input energy data'!$J28, '1. Input energy data'!$G$11),Degrees15[#Headers], 0))))</f>
        <v/>
      </c>
      <c r="AA11" s="151" t="str" cm="1">
        <f t="array" ref="AA11">IF(OR($A11=0, '1. Input energy data'!$AN28=""), "",IF(OR('1. Input energy data'!$F28="Hospital",'1. Input energy data'!$F28="Nursing residential homes and hostels"),INDEX(Degrees18[[Month]:[Multiple (England)]],MATCH('1. Input energy data'!$AD28, Degrees18[Month], 1)+AA$2-13,MATCH(IF('1. Input energy data'!$G$11="Multiple (England)", '1. Input energy data'!$J28, '1. Input energy data'!$G$11),Degrees18[#Headers], 0)),INDEX(Degrees15[[Month]:[Multiple (England)]],MATCH('1. Input energy data'!$AD28,Degrees15[Month], 1)+AA$2-13,MATCH(IF('1. Input energy data'!$G$11="Multiple (England)", '1. Input energy data'!$J28, '1. Input energy data'!$G$11),Degrees15[#Headers], 0))))</f>
        <v/>
      </c>
      <c r="AB11" s="151" t="str" cm="1">
        <f t="array" ref="AB11">IF(OR($A11=0, '1. Input energy data'!$AO28=""), "",IF(OR('1. Input energy data'!$F28="Hospital",'1. Input energy data'!$F28="Nursing residential homes and hostels"),INDEX(Degrees18[[Month]:[Multiple (England)]],MATCH('1. Input energy data'!$AD28, Degrees18[Month], 1)+AB$2-13,MATCH(IF('1. Input energy data'!$G$11="Multiple (England)", '1. Input energy data'!$J28, '1. Input energy data'!$G$11),Degrees18[#Headers], 0)),INDEX(Degrees15[[Month]:[Multiple (England)]],MATCH('1. Input energy data'!$AD28,Degrees15[Month], 1)+AB$2-13,MATCH(IF('1. Input energy data'!$G$11="Multiple (England)", '1. Input energy data'!$J28, '1. Input energy data'!$G$11),Degrees15[#Headers], 0))))</f>
        <v/>
      </c>
      <c r="AC11" s="151" t="str" cm="1">
        <f t="array" ref="AC11">IF(OR($A11=0, '1. Input energy data'!$AP28=""), "",IF(OR('1. Input energy data'!$F28="Hospital",'1. Input energy data'!$F28="Nursing residential homes and hostels"),INDEX(Degrees18[[Month]:[Multiple (England)]],MATCH('1. Input energy data'!$AD28, Degrees18[Month], 1)+AC$2-13,MATCH(IF('1. Input energy data'!$G$11="Multiple (England)", '1. Input energy data'!$J28, '1. Input energy data'!$G$11),Degrees18[#Headers], 0)),INDEX(Degrees15[[Month]:[Multiple (England)]],MATCH('1. Input energy data'!$AD28,Degrees15[Month], 1)+AC$2-13,MATCH(IF('1. Input energy data'!$G$11="Multiple (England)", '1. Input energy data'!$J28, '1. Input energy data'!$G$11),Degrees15[#Headers], 0))))</f>
        <v/>
      </c>
      <c r="AD11" s="151" t="str" cm="1">
        <f t="array" ref="AD11">IF(OR($A11=0, '1. Input energy data'!$AQ28=""), "",IF(OR('1. Input energy data'!$F28="Hospital",'1. Input energy data'!$F28="Nursing residential homes and hostels"),INDEX(Degrees18[[Month]:[Multiple (England)]],MATCH('1. Input energy data'!$AD28, Degrees18[Month], 1)+AD$2-13,MATCH(IF('1. Input energy data'!$G$11="Multiple (England)", '1. Input energy data'!$J28, '1. Input energy data'!$G$11),Degrees18[#Headers], 0)),INDEX(Degrees15[[Month]:[Multiple (England)]],MATCH('1. Input energy data'!$AD28,Degrees15[Month], 1)+AD$2-13,MATCH(IF('1. Input energy data'!$G$11="Multiple (England)", '1. Input energy data'!$J28, '1. Input energy data'!$G$11),Degrees15[#Headers], 0))))</f>
        <v/>
      </c>
      <c r="AE11" s="151" t="str">
        <f>IF(OR($A11=0, $P11="", CalcTable[[#This Row],[13]]="", $Q11="", '1. Input energy data'!AF28=""), "", ($P11*CalcTable[[#This Row],[13]]+$Q11)-'1. Input energy data'!AF28)</f>
        <v/>
      </c>
      <c r="AF11" s="151" t="str">
        <f>IF(OR($A11=0, $P11="", CalcTable[[#This Row],[14]]="", $Q11="", '1. Input energy data'!AG28=""), "", ($P11*CalcTable[[#This Row],[14]]+$Q11)-'1. Input energy data'!AG28)</f>
        <v/>
      </c>
      <c r="AG11" s="151" t="str">
        <f>IF(OR($A11=0, $P11="", CalcTable[[#This Row],[15]]="", $Q11="", '1. Input energy data'!AH28=""), "", ($P11*CalcTable[[#This Row],[15]]+$Q11)-'1. Input energy data'!AH28)</f>
        <v/>
      </c>
      <c r="AH11" s="151" t="str">
        <f>IF(OR($A11=0, $P11="", CalcTable[[#This Row],[16]]="", $Q11="", '1. Input energy data'!AI28=""), "", ($P11*CalcTable[[#This Row],[16]]+$Q11)-'1. Input energy data'!AI28)</f>
        <v/>
      </c>
      <c r="AI11" s="151" t="str">
        <f>IF(OR($A11=0, $P11="", CalcTable[[#This Row],[17]]="", $Q11="", '1. Input energy data'!AJ28=""), "", ($P11*CalcTable[[#This Row],[17]]+$Q11)-'1. Input energy data'!AJ28)</f>
        <v/>
      </c>
      <c r="AJ11" s="151" t="str">
        <f>IF(OR($A11=0, $P11="", CalcTable[[#This Row],[18]]="", $Q11="", '1. Input energy data'!AK28=""), "", ($P11*CalcTable[[#This Row],[18]]+$Q11)-'1. Input energy data'!AK28)</f>
        <v/>
      </c>
      <c r="AK11" s="151" t="str">
        <f>IF(OR($A11=0, $P11="", CalcTable[[#This Row],[19]]="", $Q11="", '1. Input energy data'!AL28=""), "", ($P11*CalcTable[[#This Row],[19]]+$Q11)-'1. Input energy data'!AL28)</f>
        <v/>
      </c>
      <c r="AL11" s="151" t="str">
        <f>IF(OR($A11=0, $P11="", CalcTable[[#This Row],[20]]="", $Q11="", '1. Input energy data'!AM28=""), "", ($P11*CalcTable[[#This Row],[20]]+$Q11)-'1. Input energy data'!AM28)</f>
        <v/>
      </c>
      <c r="AM11" s="151" t="str">
        <f>IF(OR($A11=0, $P11="", CalcTable[[#This Row],[21]]="", $Q11="", '1. Input energy data'!AN28=""), "", ($P11*CalcTable[[#This Row],[21]]+$Q11)-'1. Input energy data'!AN28)</f>
        <v/>
      </c>
      <c r="AN11" s="151" t="str">
        <f>IF(OR($A11=0, $P11="", CalcTable[[#This Row],[22]]="", $Q11="", '1. Input energy data'!AO28=""), "", ($P11*CalcTable[[#This Row],[22]]+$Q11)-'1. Input energy data'!AO28)</f>
        <v/>
      </c>
      <c r="AO11" s="151" t="str">
        <f>IF(OR($A11=0, $P11="", CalcTable[[#This Row],[23]]="", $Q11="", '1. Input energy data'!AP28=""), "", ($P11*CalcTable[[#This Row],[23]]+$Q11)-'1. Input energy data'!AP28)</f>
        <v/>
      </c>
      <c r="AP11" s="151" t="str">
        <f>IF(OR($A11=0, $P11="", CalcTable[[#This Row],[24]]="", $Q11="", '1. Input energy data'!AQ28=""), "", ($P11*CalcTable[[#This Row],[24]]+$Q11)-'1. Input energy data'!AQ28)</f>
        <v/>
      </c>
      <c r="AQ11" s="239" t="str">
        <f>IF(CalcTable[[#This Row],[Building]]=0,"",1-((1-CalcTable[[#This Row],[R2]])*(COUNT('1. Input energy data'!N28:Y28)-1)/(COUNT('1. Input energy data'!N28:Y28)-2)))</f>
        <v/>
      </c>
      <c r="AR11" s="165" t="str">
        <f>IF(CalcTable[[#This Row],[Building]]=0,"",1.26*TINV(0.1,COUNT('1. Input energy data'!N28:Y28)-2)*STEYX('1. Input energy data'!N28:Y28,CalcTable[[#This Row],[1]:[12]])*((1+2/COUNT('1. Input energy data'!N28:Y28))*COUNT(CalcTable[[#This Row],[Month 1 avoided kWh]:[Month 12]]))^0.5)</f>
        <v/>
      </c>
      <c r="AS11" s="166" t="str">
        <f>IF(CalcTable[[#This Row],[Building]]=0,"",ABS(CalcTable[[#This Row],[Absolute Uncertainty]]/SUM(CalcTable[[#This Row],[Month 1 avoided kWh]:[Month 12]])))</f>
        <v/>
      </c>
      <c r="AT11" s="165" t="str">
        <f>IF(CalcTable[[#This Row],[Building]]=0,"",COUNT('1. Input energy data'!N28:Y28))</f>
        <v/>
      </c>
      <c r="AU11" s="165" t="str">
        <f>IF(CalcTable[[#This Row],[Building]]=0,"",COUNT('1. Input energy data'!AF28:AQ28))</f>
        <v/>
      </c>
      <c r="AV11" s="151" t="str" cm="1">
        <f t="array" ref="AV11">_xlfn.IFS(CalcTable[[#This Row],[Building]]=0,"",AND(OR('1. Input energy data'!AT28="Energy Bills - Actual",'1. Input energy data'!AT28="Meter Readings",'1. Input energy data'!AT28="Half Hourly Data"),OR('1. Input energy data'!Z28="Energy Bills - Actual",'1. Input energy data'!Z28="Meter Readings",'1. Input energy data'!Z28="Half Hourly Data")),"ACTUAL",OR('1. Input energy data'!AT28="",'1. Input energy data'!Z28=""),"BLANK",OR('1. Input energy data'!AT28="Other (specify in commentary)",'1. Input energy data'!Z28="Other (specify in commentary)"),"OTHER",OR('1. Input energy data'!AT28="Energy Bills - Estimated",'1. Input energy data'!Z28="Energy Bills - Estimated"),"ESTIMATED",OR('1. Input energy data'!AT28="Energy Bills - Partially Estimated",'1. Input energy data'!Z28="Energy Bills - Partially Estimated"),"PARTIALLY ESTIMATED",TRUE,"BLANK")</f>
        <v/>
      </c>
    </row>
    <row r="12" spans="1:48">
      <c r="A12">
        <f>'1. Input energy data'!C29</f>
        <v>0</v>
      </c>
      <c r="B12" s="150">
        <f>'1. Input energy data'!F29</f>
        <v>0</v>
      </c>
      <c r="C12">
        <f>'1. Input energy data'!G29</f>
        <v>0</v>
      </c>
      <c r="D12" s="151" t="str">
        <f>IF(OR(CalcTable[[#This Row],[Building]]=0, '1. Input energy data'!$N29=""), "",IF(OR('1. Input energy data'!$F29="Hospital",'1. Input energy data'!$F29="Nursing residential homes and hostels"),INDEX(Degrees18[[Month]:[Multiple (England)]],MATCH('1. Input energy data'!$L29, Degrees18[Month], 1),MATCH(IF('1. Input energy data'!$G$11="Multiple (England)", '1. Input energy data'!$J29, '1. Input energy data'!$G$11), Degrees18[#Headers], 0)),INDEX(Degrees15[[Month]:[Multiple (England)]],MATCH('1. Input energy data'!$L29, Degrees15[Month], 1),MATCH(IF('1. Input energy data'!$G$11="Multiple (England)", '1. Input energy data'!$J29, '1. Input energy data'!$G$11), Degrees15[#Headers], 0))))</f>
        <v/>
      </c>
      <c r="E12" s="151" t="str" cm="1">
        <f t="array" ref="E12">IF(OR(CalcTable[[#This Row],[Building]]=0, '1. Input energy data'!$O29=""), "",IF(OR('1. Input energy data'!$F29="Hospital",'1. Input energy data'!$F29="Nursing residential homes and hostels"),INDEX(Degrees18[[Month]:[Multiple (England)]],MATCH('1. Input energy data'!$L29, Degrees18[Month], 1) + $E$2 - 1,MATCH(IF('1. Input energy data'!$G$11="Multiple (England)", '1. Input energy data'!$J29, '1. Input energy data'!$G$11),Degrees18[#Headers], 0)),INDEX(Degrees15[[Month]:[Multiple (England)]],MATCH('1. Input energy data'!$L29, Degrees15[Month], 1) + $E$2 - 1,MATCH(IF('1. Input energy data'!$G$11="Multiple (England)", '1. Input energy data'!$J29, '1. Input energy data'!$G$11),Degrees15[#Headers], 0))))</f>
        <v/>
      </c>
      <c r="F12" s="151" t="str" cm="1">
        <f t="array" ref="F12">IF(OR(CalcTable[[#This Row],[Building]]=0, '1. Input energy data'!$P29=""), "",IF(OR('1. Input energy data'!$F29="Hospital",'1. Input energy data'!$F29="Nursing residential homes and hostels"),INDEX(Degrees18[[Month]:[Multiple (England)]],MATCH('1. Input energy data'!$L29, Degrees18[Month], 1) + $F$2 - 1,MATCH(IF('1. Input energy data'!$G$11="Multiple (England)", '1. Input energy data'!$J29, '1. Input energy data'!$G$11),Degrees18[#Headers], 0)),INDEX(Degrees15[[Month]:[Multiple (England)]],MATCH('1. Input energy data'!$L29, Degrees15[Month], 1) + $F$2 - 1,MATCH(IF('1. Input energy data'!$G$11="Multiple (England)", '1. Input energy data'!$J29, '1. Input energy data'!$G$11),Degrees15[#Headers], 0))))</f>
        <v/>
      </c>
      <c r="G12" s="151" t="str" cm="1">
        <f t="array" ref="G12">IF(OR(CalcTable[[#This Row],[Building]]=0, '1. Input energy data'!$Q29=""), "",IF(OR('1. Input energy data'!$F29="Hospital",'1. Input energy data'!$F29="Nursing residential homes and hostels"),INDEX(Degrees18[[Month]:[Multiple (England)]],MATCH('1. Input energy data'!$L29, Degrees18[Month], 1) + $G$2 - 1,MATCH(IF('1. Input energy data'!$G$11="Multiple (England)", '1. Input energy data'!$J29, '1. Input energy data'!$G$11),Degrees18[#Headers], 0)),INDEX(Degrees15[[Month]:[Multiple (England)]],MATCH('1. Input energy data'!$L29, Degrees15[Month], 1) + $G$2 - 1,MATCH(IF('1. Input energy data'!$G$11="Multiple (England)", '1. Input energy data'!$J29, '1. Input energy data'!$G$11),Degrees15[#Headers], 0))))</f>
        <v/>
      </c>
      <c r="H12" s="151" t="str" cm="1">
        <f t="array" ref="H12">IF(OR(CalcTable[[#This Row],[Building]]=0, '1. Input energy data'!$R29=""), "",IF(OR('1. Input energy data'!$F29="Hospital",'1. Input energy data'!$F29="Nursing residential homes and hostels"),INDEX(Degrees18[[Month]:[Multiple (England)]],MATCH('1. Input energy data'!$L29, Degrees18[Month], 1) + $H$2 - 1,MATCH(IF('1. Input energy data'!$G$11="Multiple (England)", '1. Input energy data'!$J29, '1. Input energy data'!$G$11),Degrees18[#Headers], 0)),INDEX(Degrees15[[Month]:[Multiple (England)]],MATCH('1. Input energy data'!$L29, Degrees15[Month], 1) + $H$2 - 1,MATCH(IF('1. Input energy data'!$G$11="Multiple (England)", '1. Input energy data'!$J29, '1. Input energy data'!$G$11),Degrees15[#Headers], 0))))</f>
        <v/>
      </c>
      <c r="I12" s="151" t="str" cm="1">
        <f t="array" ref="I12">IF(OR(CalcTable[[#This Row],[Building]]=0, '1. Input energy data'!$S29=""), "",IF(OR('1. Input energy data'!$F29="Hospital",'1. Input energy data'!$F29="Nursing residential homes and hostels"),INDEX(Degrees18[[Month]:[Multiple (England)]],MATCH('1. Input energy data'!$L29, Degrees18[Month], 1) + $I$2 - 1,MATCH(IF('1. Input energy data'!$G$11="Multiple (England)", '1. Input energy data'!$J29, '1. Input energy data'!$G$11),Degrees18[#Headers], 0)),INDEX(Degrees15[[Month]:[Multiple (England)]],MATCH('1. Input energy data'!$L29, Degrees15[Month], 1) + $I$2 - 1,MATCH(IF('1. Input energy data'!$G$11="Multiple (England)", '1. Input energy data'!$J29, '1. Input energy data'!$G$11),Degrees15[#Headers], 0))))</f>
        <v/>
      </c>
      <c r="J12" s="151" t="str" cm="1">
        <f t="array" ref="J12">IF(OR(CalcTable[[#This Row],[Building]]=0, '1. Input energy data'!$T29=""), "",IF(OR('1. Input energy data'!$F29="Hospital",'1. Input energy data'!$F29="Nursing residential homes and hostels"),INDEX(Degrees18[[Month]:[Multiple (England)]],MATCH('1. Input energy data'!$L29, Degrees18[Month], 1) + $J$2 - 1,MATCH(IF('1. Input energy data'!$G$11="Multiple (England)", '1. Input energy data'!$J29, '1. Input energy data'!$G$11),Degrees18[#Headers], 0)),INDEX(Degrees15[[Month]:[Multiple (England)]],MATCH('1. Input energy data'!$L29, Degrees15[Month], 1) + $J$2 - 1,MATCH(IF('1. Input energy data'!$G$11="Multiple (England)", '1. Input energy data'!$J29, '1. Input energy data'!$G$11),Degrees15[#Headers], 0))))</f>
        <v/>
      </c>
      <c r="K12" s="151" t="str" cm="1">
        <f t="array" ref="K12">IF(OR(CalcTable[[#This Row],[Building]]=0, '1. Input energy data'!$U29=""), "",IF(OR('1. Input energy data'!$F29="Hospital",'1. Input energy data'!$F29="Nursing residential homes and hostels"),INDEX(Degrees18[[Month]:[Multiple (England)]],MATCH('1. Input energy data'!$L29, Degrees18[Month], 1) + $K$2 - 1,MATCH(IF('1. Input energy data'!$G$11="Multiple (England)", '1. Input energy data'!$J29, '1. Input energy data'!$G$11),Degrees18[#Headers], 0)),INDEX(Degrees15[[Month]:[Multiple (England)]],MATCH('1. Input energy data'!$L29, Degrees15[Month], 1) + $K$2 - 1,MATCH(IF('1. Input energy data'!$G$11="Multiple (England)", '1. Input energy data'!$J29, '1. Input energy data'!$G$11),Degrees15[#Headers], 0))))</f>
        <v/>
      </c>
      <c r="L12" s="151" t="str" cm="1">
        <f t="array" ref="L12">IF(OR(CalcTable[[#This Row],[Building]]=0, '1. Input energy data'!$V29=""), "",IF(OR('1. Input energy data'!$F29="Hospital",'1. Input energy data'!$F29="Nursing residential homes and hostels"),INDEX(Degrees18[[Month]:[Multiple (England)]],MATCH('1. Input energy data'!$L29, Degrees18[Month], 1) + $L$2 - 1,MATCH(IF('1. Input energy data'!$G$11="Multiple (England)", '1. Input energy data'!$J29, '1. Input energy data'!$G$11),Degrees18[#Headers], 0)),INDEX(Degrees15[[Month]:[Multiple (England)]],MATCH('1. Input energy data'!$L29, Degrees15[Month], 1) + $L$2 - 1,MATCH(IF('1. Input energy data'!$G$11="Multiple (England)", '1. Input energy data'!$J29, '1. Input energy data'!$G$11),Degrees15[#Headers], 0))))</f>
        <v/>
      </c>
      <c r="M12" s="151" t="str" cm="1">
        <f t="array" ref="M12">IF(OR(CalcTable[[#This Row],[Building]]=0, '1. Input energy data'!$W29=""), "",IF(OR('1. Input energy data'!$F29="Hospital",'1. Input energy data'!$F29="Nursing residential homes and hostels"),INDEX(Degrees18[[Month]:[Multiple (England)]],MATCH('1. Input energy data'!$L29, Degrees18[Month], 1) + $M$2 - 1,MATCH(IF('1. Input energy data'!$G$11="Multiple (England)", '1. Input energy data'!$J29, '1. Input energy data'!$G$11),Degrees18[#Headers], 0)),INDEX(Degrees15[[Month]:[Multiple (England)]],MATCH('1. Input energy data'!$L29, Degrees15[Month], 1) + $M$2 - 1,MATCH(IF('1. Input energy data'!$G$11="Multiple (England)", '1. Input energy data'!$J29, '1. Input energy data'!$G$11),Degrees15[#Headers], 0))))</f>
        <v/>
      </c>
      <c r="N12" s="151" t="str" cm="1">
        <f t="array" ref="N12">IF(OR(CalcTable[[#This Row],[Building]]=0, '1. Input energy data'!$X29=""), "",IF(OR('1. Input energy data'!$F29="Hospital",'1. Input energy data'!$F29="Nursing residential homes and hostels"),INDEX(Degrees18[[Month]:[Multiple (England)]],MATCH('1. Input energy data'!$L29, Degrees18[Month], 1) + $N$2 - 1,MATCH(IF('1. Input energy data'!$G$11="Multiple (England)", '1. Input energy data'!$J29, '1. Input energy data'!$G$11),Degrees18[#Headers], 0)),INDEX(Degrees15[[Month]:[Multiple (England)]],MATCH('1. Input energy data'!$L29, Degrees15[Month], 1) + $N$2 - 1,MATCH(IF('1. Input energy data'!$G$11="Multiple (England)", '1. Input energy data'!$J29, '1. Input energy data'!$G$11),Degrees15[#Headers], 0))))</f>
        <v/>
      </c>
      <c r="O12" s="151" t="str" cm="1">
        <f t="array" ref="O12">IF(OR(CalcTable[[#This Row],[Building]]=0, '1. Input energy data'!$Y29=""), "",IF(OR('1. Input energy data'!$F29="Hospital",'1. Input energy data'!$F29="Nursing residential homes and hostels"),INDEX(Degrees18[[Month]:[Multiple (England)]],MATCH('1. Input energy data'!$L29, Degrees18[Month], 1) + $O$2 - 1,MATCH(IF('1. Input energy data'!$G$11="Multiple (England)", '1. Input energy data'!$J29, '1. Input energy data'!$G$11),Degrees18[#Headers], 0)),INDEX(Degrees15[[Month]:[Multiple (England)]],MATCH('1. Input energy data'!$L29, Degrees15[Month], 1) + $O$2 - 1,MATCH(IF('1. Input energy data'!$G$11="Multiple (England)", '1. Input energy data'!$J29, '1. Input energy data'!$G$11),Degrees15[#Headers], 0))))</f>
        <v/>
      </c>
      <c r="P12" t="str">
        <f>IF(CalcTable[[#This Row],[Building]]=0,"",SLOPE('1. Input energy data'!N29:Y29,CalcTable[[#This Row],[1]:[12]]))</f>
        <v/>
      </c>
      <c r="Q12" t="str">
        <f>IF(CalcTable[[#This Row],[Building]]=0,"",INTERCEPT('1. Input energy data'!N29:Y29,CalcTable[[#This Row],[1]:[12]]))</f>
        <v/>
      </c>
      <c r="R12" t="str">
        <f>IF(CalcTable[[#This Row],[Building]]=0,"",RSQ('1. Input energy data'!N29:Y29,CalcTable[[#This Row],[1]:[12]]))</f>
        <v/>
      </c>
      <c r="S12" s="151" t="str" cm="1">
        <f t="array" ref="S12">IF(OR($A12=0, '1. Input energy data'!$AF29=""), "",IF(OR('1. Input energy data'!$F29="Hospital",'1. Input energy data'!$F29="Nursing residential homes and hostels"),INDEX(Degrees18[[Month]:[Multiple (England)]],MATCH('1. Input energy data'!$AD29, Degrees18[Month], 1)+S$2-13,MATCH(IF('1. Input energy data'!$G$11="Multiple (England)", '1. Input energy data'!$J29, '1. Input energy data'!$G$11),Degrees18[#Headers], 0)),INDEX(Degrees15[[Month]:[Multiple (England)]],MATCH('1. Input energy data'!$AD29, Degrees15[Month], 1)+S$2-13,MATCH(IF('1. Input energy data'!$G$11="Multiple (England)", '1. Input energy data'!$J29, '1. Input energy data'!$G$11),Degrees15[#Headers], 0))))</f>
        <v/>
      </c>
      <c r="T12" s="151" t="str" cm="1">
        <f t="array" ref="T12">IF(OR($A12=0, '1. Input energy data'!$AG29=""), "",IF(OR('1. Input energy data'!$F29="Hospital",'1. Input energy data'!$F29="Nursing residential homes and hostels"),INDEX(Degrees18[[Month]:[Multiple (England)]],MATCH('1. Input energy data'!$AD29, Degrees18[Month], 1)+T$2-13,MATCH(IF('1. Input energy data'!$G$11="Multiple (England)", '1. Input energy data'!$J29, '1. Input energy data'!$G$11),Degrees18[#Headers], 0)),INDEX(Degrees15[[Month]:[Multiple (England)]],MATCH('1. Input energy data'!$AD29,Degrees15[Month], 1)+T$2-13,MATCH(IF('1. Input energy data'!$G$11="Multiple (England)", '1. Input energy data'!$J29, '1. Input energy data'!$G$11),Degrees15[#Headers], 0))))</f>
        <v/>
      </c>
      <c r="U12" s="151" t="str" cm="1">
        <f t="array" ref="U12">IF(OR($A12=0, '1. Input energy data'!$AH29=""), "",IF(OR('1. Input energy data'!$F29="Hospital",'1. Input energy data'!$F29="Nursing residential homes and hostels"),INDEX(Degrees18[[Month]:[Multiple (England)]],MATCH('1. Input energy data'!$AD29, Degrees18[Month], 1)+U$2-13,MATCH(IF('1. Input energy data'!$G$11="Multiple (England)", '1. Input energy data'!$J29, '1. Input energy data'!$G$11),Degrees18[#Headers], 0)),INDEX(Degrees15[[Month]:[Multiple (England)]],MATCH('1. Input energy data'!$AD29,Degrees15[Month], 1)+U$2-13,MATCH(IF('1. Input energy data'!$G$11="Multiple (England)", '1. Input energy data'!$J29, '1. Input energy data'!$G$11),Degrees15[#Headers], 0))))</f>
        <v/>
      </c>
      <c r="V12" s="151" t="str" cm="1">
        <f t="array" ref="V12">IF(OR($A12=0, '1. Input energy data'!$AI29=""), "",IF(OR('1. Input energy data'!$F29="Hospital",'1. Input energy data'!$F29="Nursing residential homes and hostels"),INDEX(Degrees18[[Month]:[Multiple (England)]],MATCH('1. Input energy data'!$AD29, Degrees18[Month], 1)+V$2-13,MATCH(IF('1. Input energy data'!$G$11="Multiple (England)", '1. Input energy data'!$J29, '1. Input energy data'!$G$11),Degrees18[#Headers], 0)),INDEX(Degrees15[[Month]:[Multiple (England)]],MATCH('1. Input energy data'!$AD29,Degrees15[Month], 1)+V$2-13,MATCH(IF('1. Input energy data'!$G$11="Multiple (England)", '1. Input energy data'!$J29, '1. Input energy data'!$G$11),Degrees15[#Headers], 0))))</f>
        <v/>
      </c>
      <c r="W12" s="151" t="str" cm="1">
        <f t="array" ref="W12">IF(OR($A12=0, '1. Input energy data'!$AJ29=""), "",IF(OR('1. Input energy data'!$F29="Hospital",'1. Input energy data'!$F29="Nursing residential homes and hostels"),INDEX(Degrees18[[Month]:[Multiple (England)]],MATCH('1. Input energy data'!$AD29, Degrees18[Month], 1)+W$2-13,MATCH(IF('1. Input energy data'!$G$11="Multiple (England)", '1. Input energy data'!$J29, '1. Input energy data'!$G$11),Degrees18[#Headers], 0)),INDEX(Degrees15[[Month]:[Multiple (England)]],MATCH('1. Input energy data'!$AD29,Degrees15[Month], 1)+W$2-13,MATCH(IF('1. Input energy data'!$G$11="Multiple (England)", '1. Input energy data'!$J29, '1. Input energy data'!$G$11),Degrees15[#Headers], 0))))</f>
        <v/>
      </c>
      <c r="X12" s="151" t="str" cm="1">
        <f t="array" ref="X12">IF(OR($A12=0, '1. Input energy data'!$AK29=""), "",IF(OR('1. Input energy data'!$F29="Hospital",'1. Input energy data'!$F29="Nursing residential homes and hostels"),INDEX(Degrees18[[Month]:[Multiple (England)]],MATCH('1. Input energy data'!$AD29, Degrees18[Month], 1)+X$2-13,MATCH(IF('1. Input energy data'!$G$11="Multiple (England)", '1. Input energy data'!$J29, '1. Input energy data'!$G$11),Degrees18[#Headers], 0)),INDEX(Degrees15[[Month]:[Multiple (England)]],MATCH('1. Input energy data'!$AD29,Degrees15[Month], 1)+X$2-13,MATCH(IF('1. Input energy data'!$G$11="Multiple (England)", '1. Input energy data'!$J29, '1. Input energy data'!$G$11),Degrees15[#Headers], 0))))</f>
        <v/>
      </c>
      <c r="Y12" s="151" t="str" cm="1">
        <f t="array" ref="Y12">IF(OR($A12=0, '1. Input energy data'!$AL29=""), "",IF(OR('1. Input energy data'!$F29="Hospital",'1. Input energy data'!$F29="Nursing residential homes and hostels"),INDEX(Degrees18[[Month]:[Multiple (England)]],MATCH('1. Input energy data'!$AD29, Degrees18[Month], 1)+Y$2-13,MATCH(IF('1. Input energy data'!$G$11="Multiple (England)", '1. Input energy data'!$J29, '1. Input energy data'!$G$11),Degrees18[#Headers], 0)),INDEX(Degrees15[[Month]:[Multiple (England)]],MATCH('1. Input energy data'!$AD29,Degrees15[Month], 1)+Y$2-13,MATCH(IF('1. Input energy data'!$G$11="Multiple (England)", '1. Input energy data'!$J29, '1. Input energy data'!$G$11),Degrees15[#Headers], 0))))</f>
        <v/>
      </c>
      <c r="Z12" s="151" t="str" cm="1">
        <f t="array" ref="Z12">IF(OR($A12=0, '1. Input energy data'!$AM29=""), "",IF(OR('1. Input energy data'!$F29="Hospital",'1. Input energy data'!$F29="Nursing residential homes and hostels"),INDEX(Degrees18[[Month]:[Multiple (England)]],MATCH('1. Input energy data'!$AD29, Degrees18[Month], 1)+Z$2-13,MATCH(IF('1. Input energy data'!$G$11="Multiple (England)", '1. Input energy data'!$J29, '1. Input energy data'!$G$11),Degrees18[#Headers], 0)),INDEX(Degrees15[[Month]:[Multiple (England)]],MATCH('1. Input energy data'!$AD29,Degrees15[Month], 1)+Z$2-13,MATCH(IF('1. Input energy data'!$G$11="Multiple (England)", '1. Input energy data'!$J29, '1. Input energy data'!$G$11),Degrees15[#Headers], 0))))</f>
        <v/>
      </c>
      <c r="AA12" s="151" t="str" cm="1">
        <f t="array" ref="AA12">IF(OR($A12=0, '1. Input energy data'!$AN29=""), "",IF(OR('1. Input energy data'!$F29="Hospital",'1. Input energy data'!$F29="Nursing residential homes and hostels"),INDEX(Degrees18[[Month]:[Multiple (England)]],MATCH('1. Input energy data'!$AD29, Degrees18[Month], 1)+AA$2-13,MATCH(IF('1. Input energy data'!$G$11="Multiple (England)", '1. Input energy data'!$J29, '1. Input energy data'!$G$11),Degrees18[#Headers], 0)),INDEX(Degrees15[[Month]:[Multiple (England)]],MATCH('1. Input energy data'!$AD29,Degrees15[Month], 1)+AA$2-13,MATCH(IF('1. Input energy data'!$G$11="Multiple (England)", '1. Input energy data'!$J29, '1. Input energy data'!$G$11),Degrees15[#Headers], 0))))</f>
        <v/>
      </c>
      <c r="AB12" s="151" t="str" cm="1">
        <f t="array" ref="AB12">IF(OR($A12=0, '1. Input energy data'!$AO29=""), "",IF(OR('1. Input energy data'!$F29="Hospital",'1. Input energy data'!$F29="Nursing residential homes and hostels"),INDEX(Degrees18[[Month]:[Multiple (England)]],MATCH('1. Input energy data'!$AD29, Degrees18[Month], 1)+AB$2-13,MATCH(IF('1. Input energy data'!$G$11="Multiple (England)", '1. Input energy data'!$J29, '1. Input energy data'!$G$11),Degrees18[#Headers], 0)),INDEX(Degrees15[[Month]:[Multiple (England)]],MATCH('1. Input energy data'!$AD29,Degrees15[Month], 1)+AB$2-13,MATCH(IF('1. Input energy data'!$G$11="Multiple (England)", '1. Input energy data'!$J29, '1. Input energy data'!$G$11),Degrees15[#Headers], 0))))</f>
        <v/>
      </c>
      <c r="AC12" s="151" t="str" cm="1">
        <f t="array" ref="AC12">IF(OR($A12=0, '1. Input energy data'!$AP29=""), "",IF(OR('1. Input energy data'!$F29="Hospital",'1. Input energy data'!$F29="Nursing residential homes and hostels"),INDEX(Degrees18[[Month]:[Multiple (England)]],MATCH('1. Input energy data'!$AD29, Degrees18[Month], 1)+AC$2-13,MATCH(IF('1. Input energy data'!$G$11="Multiple (England)", '1. Input energy data'!$J29, '1. Input energy data'!$G$11),Degrees18[#Headers], 0)),INDEX(Degrees15[[Month]:[Multiple (England)]],MATCH('1. Input energy data'!$AD29,Degrees15[Month], 1)+AC$2-13,MATCH(IF('1. Input energy data'!$G$11="Multiple (England)", '1. Input energy data'!$J29, '1. Input energy data'!$G$11),Degrees15[#Headers], 0))))</f>
        <v/>
      </c>
      <c r="AD12" s="151" t="str" cm="1">
        <f t="array" ref="AD12">IF(OR($A12=0, '1. Input energy data'!$AQ29=""), "",IF(OR('1. Input energy data'!$F29="Hospital",'1. Input energy data'!$F29="Nursing residential homes and hostels"),INDEX(Degrees18[[Month]:[Multiple (England)]],MATCH('1. Input energy data'!$AD29, Degrees18[Month], 1)+AD$2-13,MATCH(IF('1. Input energy data'!$G$11="Multiple (England)", '1. Input energy data'!$J29, '1. Input energy data'!$G$11),Degrees18[#Headers], 0)),INDEX(Degrees15[[Month]:[Multiple (England)]],MATCH('1. Input energy data'!$AD29,Degrees15[Month], 1)+AD$2-13,MATCH(IF('1. Input energy data'!$G$11="Multiple (England)", '1. Input energy data'!$J29, '1. Input energy data'!$G$11),Degrees15[#Headers], 0))))</f>
        <v/>
      </c>
      <c r="AE12" s="151" t="str">
        <f>IF(OR($A12=0, $P12="", CalcTable[[#This Row],[13]]="", $Q12="", '1. Input energy data'!AF29=""), "", ($P12*CalcTable[[#This Row],[13]]+$Q12)-'1. Input energy data'!AF29)</f>
        <v/>
      </c>
      <c r="AF12" s="151" t="str">
        <f>IF(OR($A12=0, $P12="", CalcTable[[#This Row],[14]]="", $Q12="", '1. Input energy data'!AG29=""), "", ($P12*CalcTable[[#This Row],[14]]+$Q12)-'1. Input energy data'!AG29)</f>
        <v/>
      </c>
      <c r="AG12" s="151" t="str">
        <f>IF(OR($A12=0, $P12="", CalcTable[[#This Row],[15]]="", $Q12="", '1. Input energy data'!AH29=""), "", ($P12*CalcTable[[#This Row],[15]]+$Q12)-'1. Input energy data'!AH29)</f>
        <v/>
      </c>
      <c r="AH12" s="151" t="str">
        <f>IF(OR($A12=0, $P12="", CalcTable[[#This Row],[16]]="", $Q12="", '1. Input energy data'!AI29=""), "", ($P12*CalcTable[[#This Row],[16]]+$Q12)-'1. Input energy data'!AI29)</f>
        <v/>
      </c>
      <c r="AI12" s="151" t="str">
        <f>IF(OR($A12=0, $P12="", CalcTable[[#This Row],[17]]="", $Q12="", '1. Input energy data'!AJ29=""), "", ($P12*CalcTable[[#This Row],[17]]+$Q12)-'1. Input energy data'!AJ29)</f>
        <v/>
      </c>
      <c r="AJ12" s="151" t="str">
        <f>IF(OR($A12=0, $P12="", CalcTable[[#This Row],[18]]="", $Q12="", '1. Input energy data'!AK29=""), "", ($P12*CalcTable[[#This Row],[18]]+$Q12)-'1. Input energy data'!AK29)</f>
        <v/>
      </c>
      <c r="AK12" s="151" t="str">
        <f>IF(OR($A12=0, $P12="", CalcTable[[#This Row],[19]]="", $Q12="", '1. Input energy data'!AL29=""), "", ($P12*CalcTable[[#This Row],[19]]+$Q12)-'1. Input energy data'!AL29)</f>
        <v/>
      </c>
      <c r="AL12" s="151" t="str">
        <f>IF(OR($A12=0, $P12="", CalcTable[[#This Row],[20]]="", $Q12="", '1. Input energy data'!AM29=""), "", ($P12*CalcTable[[#This Row],[20]]+$Q12)-'1. Input energy data'!AM29)</f>
        <v/>
      </c>
      <c r="AM12" s="151" t="str">
        <f>IF(OR($A12=0, $P12="", CalcTable[[#This Row],[21]]="", $Q12="", '1. Input energy data'!AN29=""), "", ($P12*CalcTable[[#This Row],[21]]+$Q12)-'1. Input energy data'!AN29)</f>
        <v/>
      </c>
      <c r="AN12" s="151" t="str">
        <f>IF(OR($A12=0, $P12="", CalcTable[[#This Row],[22]]="", $Q12="", '1. Input energy data'!AO29=""), "", ($P12*CalcTable[[#This Row],[22]]+$Q12)-'1. Input energy data'!AO29)</f>
        <v/>
      </c>
      <c r="AO12" s="151" t="str">
        <f>IF(OR($A12=0, $P12="", CalcTable[[#This Row],[23]]="", $Q12="", '1. Input energy data'!AP29=""), "", ($P12*CalcTable[[#This Row],[23]]+$Q12)-'1. Input energy data'!AP29)</f>
        <v/>
      </c>
      <c r="AP12" s="151" t="str">
        <f>IF(OR($A12=0, $P12="", CalcTable[[#This Row],[24]]="", $Q12="", '1. Input energy data'!AQ29=""), "", ($P12*CalcTable[[#This Row],[24]]+$Q12)-'1. Input energy data'!AQ29)</f>
        <v/>
      </c>
      <c r="AQ12" s="239" t="str">
        <f>IF(CalcTable[[#This Row],[Building]]=0,"",1-((1-CalcTable[[#This Row],[R2]])*(COUNT('1. Input energy data'!N29:Y29)-1)/(COUNT('1. Input energy data'!N29:Y29)-2)))</f>
        <v/>
      </c>
      <c r="AR12" s="165" t="str">
        <f>IF(CalcTable[[#This Row],[Building]]=0,"",1.26*TINV(0.1,COUNT('1. Input energy data'!N29:Y29)-2)*STEYX('1. Input energy data'!N29:Y29,CalcTable[[#This Row],[1]:[12]])*((1+2/COUNT('1. Input energy data'!N29:Y29))*COUNT(CalcTable[[#This Row],[Month 1 avoided kWh]:[Month 12]]))^0.5)</f>
        <v/>
      </c>
      <c r="AS12" s="166" t="str">
        <f>IF(CalcTable[[#This Row],[Building]]=0,"",ABS(CalcTable[[#This Row],[Absolute Uncertainty]]/SUM(CalcTable[[#This Row],[Month 1 avoided kWh]:[Month 12]])))</f>
        <v/>
      </c>
      <c r="AT12" s="165" t="str">
        <f>IF(CalcTable[[#This Row],[Building]]=0,"",COUNT('1. Input energy data'!N29:Y29))</f>
        <v/>
      </c>
      <c r="AU12" s="165" t="str">
        <f>IF(CalcTable[[#This Row],[Building]]=0,"",COUNT('1. Input energy data'!AF29:AQ29))</f>
        <v/>
      </c>
      <c r="AV12" s="151" t="str" cm="1">
        <f t="array" ref="AV12">_xlfn.IFS(CalcTable[[#This Row],[Building]]=0,"",AND(OR('1. Input energy data'!AT29="Energy Bills - Actual",'1. Input energy data'!AT29="Meter Readings",'1. Input energy data'!AT29="Half Hourly Data"),OR('1. Input energy data'!Z29="Energy Bills - Actual",'1. Input energy data'!Z29="Meter Readings",'1. Input energy data'!Z29="Half Hourly Data")),"ACTUAL",OR('1. Input energy data'!AT29="",'1. Input energy data'!Z29=""),"BLANK",OR('1. Input energy data'!AT29="Other (specify in commentary)",'1. Input energy data'!Z29="Other (specify in commentary)"),"OTHER",OR('1. Input energy data'!AT29="Energy Bills - Estimated",'1. Input energy data'!Z29="Energy Bills - Estimated"),"ESTIMATED",OR('1. Input energy data'!AT29="Energy Bills - Partially Estimated",'1. Input energy data'!Z29="Energy Bills - Partially Estimated"),"PARTIALLY ESTIMATED",TRUE,"BLANK")</f>
        <v/>
      </c>
    </row>
    <row r="13" spans="1:48">
      <c r="A13">
        <f>'1. Input energy data'!C30</f>
        <v>0</v>
      </c>
      <c r="B13" s="150">
        <f>'1. Input energy data'!F30</f>
        <v>0</v>
      </c>
      <c r="C13">
        <f>'1. Input energy data'!G30</f>
        <v>0</v>
      </c>
      <c r="D13" s="151" t="str">
        <f>IF(OR(CalcTable[[#This Row],[Building]]=0, '1. Input energy data'!$N30=""), "",IF(OR('1. Input energy data'!$F30="Hospital",'1. Input energy data'!$F30="Nursing residential homes and hostels"),INDEX(Degrees18[[Month]:[Multiple (England)]],MATCH('1. Input energy data'!$L30, Degrees18[Month], 1),MATCH(IF('1. Input energy data'!$G$11="Multiple (England)", '1. Input energy data'!$J30, '1. Input energy data'!$G$11), Degrees18[#Headers], 0)),INDEX(Degrees15[[Month]:[Multiple (England)]],MATCH('1. Input energy data'!$L30, Degrees15[Month], 1),MATCH(IF('1. Input energy data'!$G$11="Multiple (England)", '1. Input energy data'!$J30, '1. Input energy data'!$G$11), Degrees15[#Headers], 0))))</f>
        <v/>
      </c>
      <c r="E13" s="151" t="str" cm="1">
        <f t="array" ref="E13">IF(OR(CalcTable[[#This Row],[Building]]=0, '1. Input energy data'!$O30=""), "",IF(OR('1. Input energy data'!$F30="Hospital",'1. Input energy data'!$F30="Nursing residential homes and hostels"),INDEX(Degrees18[[Month]:[Multiple (England)]],MATCH('1. Input energy data'!$L30, Degrees18[Month], 1) + $E$2 - 1,MATCH(IF('1. Input energy data'!$G$11="Multiple (England)", '1. Input energy data'!$J30, '1. Input energy data'!$G$11),Degrees18[#Headers], 0)),INDEX(Degrees15[[Month]:[Multiple (England)]],MATCH('1. Input energy data'!$L30, Degrees15[Month], 1) + $E$2 - 1,MATCH(IF('1. Input energy data'!$G$11="Multiple (England)", '1. Input energy data'!$J30, '1. Input energy data'!$G$11),Degrees15[#Headers], 0))))</f>
        <v/>
      </c>
      <c r="F13" s="151" t="str" cm="1">
        <f t="array" ref="F13">IF(OR(CalcTable[[#This Row],[Building]]=0, '1. Input energy data'!$P30=""), "",IF(OR('1. Input energy data'!$F30="Hospital",'1. Input energy data'!$F30="Nursing residential homes and hostels"),INDEX(Degrees18[[Month]:[Multiple (England)]],MATCH('1. Input energy data'!$L30, Degrees18[Month], 1) + $F$2 - 1,MATCH(IF('1. Input energy data'!$G$11="Multiple (England)", '1. Input energy data'!$J30, '1. Input energy data'!$G$11),Degrees18[#Headers], 0)),INDEX(Degrees15[[Month]:[Multiple (England)]],MATCH('1. Input energy data'!$L30, Degrees15[Month], 1) + $F$2 - 1,MATCH(IF('1. Input energy data'!$G$11="Multiple (England)", '1. Input energy data'!$J30, '1. Input energy data'!$G$11),Degrees15[#Headers], 0))))</f>
        <v/>
      </c>
      <c r="G13" s="151" t="str" cm="1">
        <f t="array" ref="G13">IF(OR(CalcTable[[#This Row],[Building]]=0, '1. Input energy data'!$Q30=""), "",IF(OR('1. Input energy data'!$F30="Hospital",'1. Input energy data'!$F30="Nursing residential homes and hostels"),INDEX(Degrees18[[Month]:[Multiple (England)]],MATCH('1. Input energy data'!$L30, Degrees18[Month], 1) + $G$2 - 1,MATCH(IF('1. Input energy data'!$G$11="Multiple (England)", '1. Input energy data'!$J30, '1. Input energy data'!$G$11),Degrees18[#Headers], 0)),INDEX(Degrees15[[Month]:[Multiple (England)]],MATCH('1. Input energy data'!$L30, Degrees15[Month], 1) + $G$2 - 1,MATCH(IF('1. Input energy data'!$G$11="Multiple (England)", '1. Input energy data'!$J30, '1. Input energy data'!$G$11),Degrees15[#Headers], 0))))</f>
        <v/>
      </c>
      <c r="H13" s="151" t="str" cm="1">
        <f t="array" ref="H13">IF(OR(CalcTable[[#This Row],[Building]]=0, '1. Input energy data'!$R30=""), "",IF(OR('1. Input energy data'!$F30="Hospital",'1. Input energy data'!$F30="Nursing residential homes and hostels"),INDEX(Degrees18[[Month]:[Multiple (England)]],MATCH('1. Input energy data'!$L30, Degrees18[Month], 1) + $H$2 - 1,MATCH(IF('1. Input energy data'!$G$11="Multiple (England)", '1. Input energy data'!$J30, '1. Input energy data'!$G$11),Degrees18[#Headers], 0)),INDEX(Degrees15[[Month]:[Multiple (England)]],MATCH('1. Input energy data'!$L30, Degrees15[Month], 1) + $H$2 - 1,MATCH(IF('1. Input energy data'!$G$11="Multiple (England)", '1. Input energy data'!$J30, '1. Input energy data'!$G$11),Degrees15[#Headers], 0))))</f>
        <v/>
      </c>
      <c r="I13" s="151" t="str" cm="1">
        <f t="array" ref="I13">IF(OR(CalcTable[[#This Row],[Building]]=0, '1. Input energy data'!$S30=""), "",IF(OR('1. Input energy data'!$F30="Hospital",'1. Input energy data'!$F30="Nursing residential homes and hostels"),INDEX(Degrees18[[Month]:[Multiple (England)]],MATCH('1. Input energy data'!$L30, Degrees18[Month], 1) + $I$2 - 1,MATCH(IF('1. Input energy data'!$G$11="Multiple (England)", '1. Input energy data'!$J30, '1. Input energy data'!$G$11),Degrees18[#Headers], 0)),INDEX(Degrees15[[Month]:[Multiple (England)]],MATCH('1. Input energy data'!$L30, Degrees15[Month], 1) + $I$2 - 1,MATCH(IF('1. Input energy data'!$G$11="Multiple (England)", '1. Input energy data'!$J30, '1. Input energy data'!$G$11),Degrees15[#Headers], 0))))</f>
        <v/>
      </c>
      <c r="J13" s="151" t="str" cm="1">
        <f t="array" ref="J13">IF(OR(CalcTable[[#This Row],[Building]]=0, '1. Input energy data'!$T30=""), "",IF(OR('1. Input energy data'!$F30="Hospital",'1. Input energy data'!$F30="Nursing residential homes and hostels"),INDEX(Degrees18[[Month]:[Multiple (England)]],MATCH('1. Input energy data'!$L30, Degrees18[Month], 1) + $J$2 - 1,MATCH(IF('1. Input energy data'!$G$11="Multiple (England)", '1. Input energy data'!$J30, '1. Input energy data'!$G$11),Degrees18[#Headers], 0)),INDEX(Degrees15[[Month]:[Multiple (England)]],MATCH('1. Input energy data'!$L30, Degrees15[Month], 1) + $J$2 - 1,MATCH(IF('1. Input energy data'!$G$11="Multiple (England)", '1. Input energy data'!$J30, '1. Input energy data'!$G$11),Degrees15[#Headers], 0))))</f>
        <v/>
      </c>
      <c r="K13" s="151" t="str" cm="1">
        <f t="array" ref="K13">IF(OR(CalcTable[[#This Row],[Building]]=0, '1. Input energy data'!$U30=""), "",IF(OR('1. Input energy data'!$F30="Hospital",'1. Input energy data'!$F30="Nursing residential homes and hostels"),INDEX(Degrees18[[Month]:[Multiple (England)]],MATCH('1. Input energy data'!$L30, Degrees18[Month], 1) + $K$2 - 1,MATCH(IF('1. Input energy data'!$G$11="Multiple (England)", '1. Input energy data'!$J30, '1. Input energy data'!$G$11),Degrees18[#Headers], 0)),INDEX(Degrees15[[Month]:[Multiple (England)]],MATCH('1. Input energy data'!$L30, Degrees15[Month], 1) + $K$2 - 1,MATCH(IF('1. Input energy data'!$G$11="Multiple (England)", '1. Input energy data'!$J30, '1. Input energy data'!$G$11),Degrees15[#Headers], 0))))</f>
        <v/>
      </c>
      <c r="L13" s="151" t="str" cm="1">
        <f t="array" ref="L13">IF(OR(CalcTable[[#This Row],[Building]]=0, '1. Input energy data'!$V30=""), "",IF(OR('1. Input energy data'!$F30="Hospital",'1. Input energy data'!$F30="Nursing residential homes and hostels"),INDEX(Degrees18[[Month]:[Multiple (England)]],MATCH('1. Input energy data'!$L30, Degrees18[Month], 1) + $L$2 - 1,MATCH(IF('1. Input energy data'!$G$11="Multiple (England)", '1. Input energy data'!$J30, '1. Input energy data'!$G$11),Degrees18[#Headers], 0)),INDEX(Degrees15[[Month]:[Multiple (England)]],MATCH('1. Input energy data'!$L30, Degrees15[Month], 1) + $L$2 - 1,MATCH(IF('1. Input energy data'!$G$11="Multiple (England)", '1. Input energy data'!$J30, '1. Input energy data'!$G$11),Degrees15[#Headers], 0))))</f>
        <v/>
      </c>
      <c r="M13" s="151" t="str" cm="1">
        <f t="array" ref="M13">IF(OR(CalcTable[[#This Row],[Building]]=0, '1. Input energy data'!$W30=""), "",IF(OR('1. Input energy data'!$F30="Hospital",'1. Input energy data'!$F30="Nursing residential homes and hostels"),INDEX(Degrees18[[Month]:[Multiple (England)]],MATCH('1. Input energy data'!$L30, Degrees18[Month], 1) + $M$2 - 1,MATCH(IF('1. Input energy data'!$G$11="Multiple (England)", '1. Input energy data'!$J30, '1. Input energy data'!$G$11),Degrees18[#Headers], 0)),INDEX(Degrees15[[Month]:[Multiple (England)]],MATCH('1. Input energy data'!$L30, Degrees15[Month], 1) + $M$2 - 1,MATCH(IF('1. Input energy data'!$G$11="Multiple (England)", '1. Input energy data'!$J30, '1. Input energy data'!$G$11),Degrees15[#Headers], 0))))</f>
        <v/>
      </c>
      <c r="N13" s="151" t="str" cm="1">
        <f t="array" ref="N13">IF(OR(CalcTable[[#This Row],[Building]]=0, '1. Input energy data'!$X30=""), "",IF(OR('1. Input energy data'!$F30="Hospital",'1. Input energy data'!$F30="Nursing residential homes and hostels"),INDEX(Degrees18[[Month]:[Multiple (England)]],MATCH('1. Input energy data'!$L30, Degrees18[Month], 1) + $N$2 - 1,MATCH(IF('1. Input energy data'!$G$11="Multiple (England)", '1. Input energy data'!$J30, '1. Input energy data'!$G$11),Degrees18[#Headers], 0)),INDEX(Degrees15[[Month]:[Multiple (England)]],MATCH('1. Input energy data'!$L30, Degrees15[Month], 1) + $N$2 - 1,MATCH(IF('1. Input energy data'!$G$11="Multiple (England)", '1. Input energy data'!$J30, '1. Input energy data'!$G$11),Degrees15[#Headers], 0))))</f>
        <v/>
      </c>
      <c r="O13" s="151" t="str" cm="1">
        <f t="array" ref="O13">IF(OR(CalcTable[[#This Row],[Building]]=0, '1. Input energy data'!$Y30=""), "",IF(OR('1. Input energy data'!$F30="Hospital",'1. Input energy data'!$F30="Nursing residential homes and hostels"),INDEX(Degrees18[[Month]:[Multiple (England)]],MATCH('1. Input energy data'!$L30, Degrees18[Month], 1) + $O$2 - 1,MATCH(IF('1. Input energy data'!$G$11="Multiple (England)", '1. Input energy data'!$J30, '1. Input energy data'!$G$11),Degrees18[#Headers], 0)),INDEX(Degrees15[[Month]:[Multiple (England)]],MATCH('1. Input energy data'!$L30, Degrees15[Month], 1) + $O$2 - 1,MATCH(IF('1. Input energy data'!$G$11="Multiple (England)", '1. Input energy data'!$J30, '1. Input energy data'!$G$11),Degrees15[#Headers], 0))))</f>
        <v/>
      </c>
      <c r="P13" t="str">
        <f>IF(CalcTable[[#This Row],[Building]]=0,"",SLOPE('1. Input energy data'!N30:Y30,CalcTable[[#This Row],[1]:[12]]))</f>
        <v/>
      </c>
      <c r="Q13" t="str">
        <f>IF(CalcTable[[#This Row],[Building]]=0,"",INTERCEPT('1. Input energy data'!N30:Y30,CalcTable[[#This Row],[1]:[12]]))</f>
        <v/>
      </c>
      <c r="R13" t="str">
        <f>IF(CalcTable[[#This Row],[Building]]=0,"",RSQ('1. Input energy data'!N30:Y30,CalcTable[[#This Row],[1]:[12]]))</f>
        <v/>
      </c>
      <c r="S13" s="151" t="str" cm="1">
        <f t="array" ref="S13">IF(OR($A13=0, '1. Input energy data'!$AF30=""), "",IF(OR('1. Input energy data'!$F30="Hospital",'1. Input energy data'!$F30="Nursing residential homes and hostels"),INDEX(Degrees18[[Month]:[Multiple (England)]],MATCH('1. Input energy data'!$AD30, Degrees18[Month], 1)+S$2-13,MATCH(IF('1. Input energy data'!$G$11="Multiple (England)", '1. Input energy data'!$J30, '1. Input energy data'!$G$11),Degrees18[#Headers], 0)),INDEX(Degrees15[[Month]:[Multiple (England)]],MATCH('1. Input energy data'!$AD30, Degrees15[Month], 1)+S$2-13,MATCH(IF('1. Input energy data'!$G$11="Multiple (England)", '1. Input energy data'!$J30, '1. Input energy data'!$G$11),Degrees15[#Headers], 0))))</f>
        <v/>
      </c>
      <c r="T13" s="151" t="str" cm="1">
        <f t="array" ref="T13">IF(OR($A13=0, '1. Input energy data'!$AG30=""), "",IF(OR('1. Input energy data'!$F30="Hospital",'1. Input energy data'!$F30="Nursing residential homes and hostels"),INDEX(Degrees18[[Month]:[Multiple (England)]],MATCH('1. Input energy data'!$AD30, Degrees18[Month], 1)+T$2-13,MATCH(IF('1. Input energy data'!$G$11="Multiple (England)", '1. Input energy data'!$J30, '1. Input energy data'!$G$11),Degrees18[#Headers], 0)),INDEX(Degrees15[[Month]:[Multiple (England)]],MATCH('1. Input energy data'!$AD30,Degrees15[Month], 1)+T$2-13,MATCH(IF('1. Input energy data'!$G$11="Multiple (England)", '1. Input energy data'!$J30, '1. Input energy data'!$G$11),Degrees15[#Headers], 0))))</f>
        <v/>
      </c>
      <c r="U13" s="151" t="str" cm="1">
        <f t="array" ref="U13">IF(OR($A13=0, '1. Input energy data'!$AH30=""), "",IF(OR('1. Input energy data'!$F30="Hospital",'1. Input energy data'!$F30="Nursing residential homes and hostels"),INDEX(Degrees18[[Month]:[Multiple (England)]],MATCH('1. Input energy data'!$AD30, Degrees18[Month], 1)+U$2-13,MATCH(IF('1. Input energy data'!$G$11="Multiple (England)", '1. Input energy data'!$J30, '1. Input energy data'!$G$11),Degrees18[#Headers], 0)),INDEX(Degrees15[[Month]:[Multiple (England)]],MATCH('1. Input energy data'!$AD30,Degrees15[Month], 1)+U$2-13,MATCH(IF('1. Input energy data'!$G$11="Multiple (England)", '1. Input energy data'!$J30, '1. Input energy data'!$G$11),Degrees15[#Headers], 0))))</f>
        <v/>
      </c>
      <c r="V13" s="151" t="str" cm="1">
        <f t="array" ref="V13">IF(OR($A13=0, '1. Input energy data'!$AI30=""), "",IF(OR('1. Input energy data'!$F30="Hospital",'1. Input energy data'!$F30="Nursing residential homes and hostels"),INDEX(Degrees18[[Month]:[Multiple (England)]],MATCH('1. Input energy data'!$AD30, Degrees18[Month], 1)+V$2-13,MATCH(IF('1. Input energy data'!$G$11="Multiple (England)", '1. Input energy data'!$J30, '1. Input energy data'!$G$11),Degrees18[#Headers], 0)),INDEX(Degrees15[[Month]:[Multiple (England)]],MATCH('1. Input energy data'!$AD30,Degrees15[Month], 1)+V$2-13,MATCH(IF('1. Input energy data'!$G$11="Multiple (England)", '1. Input energy data'!$J30, '1. Input energy data'!$G$11),Degrees15[#Headers], 0))))</f>
        <v/>
      </c>
      <c r="W13" s="151" t="str" cm="1">
        <f t="array" ref="W13">IF(OR($A13=0, '1. Input energy data'!$AJ30=""), "",IF(OR('1. Input energy data'!$F30="Hospital",'1. Input energy data'!$F30="Nursing residential homes and hostels"),INDEX(Degrees18[[Month]:[Multiple (England)]],MATCH('1. Input energy data'!$AD30, Degrees18[Month], 1)+W$2-13,MATCH(IF('1. Input energy data'!$G$11="Multiple (England)", '1. Input energy data'!$J30, '1. Input energy data'!$G$11),Degrees18[#Headers], 0)),INDEX(Degrees15[[Month]:[Multiple (England)]],MATCH('1. Input energy data'!$AD30,Degrees15[Month], 1)+W$2-13,MATCH(IF('1. Input energy data'!$G$11="Multiple (England)", '1. Input energy data'!$J30, '1. Input energy data'!$G$11),Degrees15[#Headers], 0))))</f>
        <v/>
      </c>
      <c r="X13" s="151" t="str" cm="1">
        <f t="array" ref="X13">IF(OR($A13=0, '1. Input energy data'!$AK30=""), "",IF(OR('1. Input energy data'!$F30="Hospital",'1. Input energy data'!$F30="Nursing residential homes and hostels"),INDEX(Degrees18[[Month]:[Multiple (England)]],MATCH('1. Input energy data'!$AD30, Degrees18[Month], 1)+X$2-13,MATCH(IF('1. Input energy data'!$G$11="Multiple (England)", '1. Input energy data'!$J30, '1. Input energy data'!$G$11),Degrees18[#Headers], 0)),INDEX(Degrees15[[Month]:[Multiple (England)]],MATCH('1. Input energy data'!$AD30,Degrees15[Month], 1)+X$2-13,MATCH(IF('1. Input energy data'!$G$11="Multiple (England)", '1. Input energy data'!$J30, '1. Input energy data'!$G$11),Degrees15[#Headers], 0))))</f>
        <v/>
      </c>
      <c r="Y13" s="151" t="str" cm="1">
        <f t="array" ref="Y13">IF(OR($A13=0, '1. Input energy data'!$AL30=""), "",IF(OR('1. Input energy data'!$F30="Hospital",'1. Input energy data'!$F30="Nursing residential homes and hostels"),INDEX(Degrees18[[Month]:[Multiple (England)]],MATCH('1. Input energy data'!$AD30, Degrees18[Month], 1)+Y$2-13,MATCH(IF('1. Input energy data'!$G$11="Multiple (England)", '1. Input energy data'!$J30, '1. Input energy data'!$G$11),Degrees18[#Headers], 0)),INDEX(Degrees15[[Month]:[Multiple (England)]],MATCH('1. Input energy data'!$AD30,Degrees15[Month], 1)+Y$2-13,MATCH(IF('1. Input energy data'!$G$11="Multiple (England)", '1. Input energy data'!$J30, '1. Input energy data'!$G$11),Degrees15[#Headers], 0))))</f>
        <v/>
      </c>
      <c r="Z13" s="151" t="str" cm="1">
        <f t="array" ref="Z13">IF(OR($A13=0, '1. Input energy data'!$AM30=""), "",IF(OR('1. Input energy data'!$F30="Hospital",'1. Input energy data'!$F30="Nursing residential homes and hostels"),INDEX(Degrees18[[Month]:[Multiple (England)]],MATCH('1. Input energy data'!$AD30, Degrees18[Month], 1)+Z$2-13,MATCH(IF('1. Input energy data'!$G$11="Multiple (England)", '1. Input energy data'!$J30, '1. Input energy data'!$G$11),Degrees18[#Headers], 0)),INDEX(Degrees15[[Month]:[Multiple (England)]],MATCH('1. Input energy data'!$AD30,Degrees15[Month], 1)+Z$2-13,MATCH(IF('1. Input energy data'!$G$11="Multiple (England)", '1. Input energy data'!$J30, '1. Input energy data'!$G$11),Degrees15[#Headers], 0))))</f>
        <v/>
      </c>
      <c r="AA13" s="151" t="str" cm="1">
        <f t="array" ref="AA13">IF(OR($A13=0, '1. Input energy data'!$AN30=""), "",IF(OR('1. Input energy data'!$F30="Hospital",'1. Input energy data'!$F30="Nursing residential homes and hostels"),INDEX(Degrees18[[Month]:[Multiple (England)]],MATCH('1. Input energy data'!$AD30, Degrees18[Month], 1)+AA$2-13,MATCH(IF('1. Input energy data'!$G$11="Multiple (England)", '1. Input energy data'!$J30, '1. Input energy data'!$G$11),Degrees18[#Headers], 0)),INDEX(Degrees15[[Month]:[Multiple (England)]],MATCH('1. Input energy data'!$AD30,Degrees15[Month], 1)+AA$2-13,MATCH(IF('1. Input energy data'!$G$11="Multiple (England)", '1. Input energy data'!$J30, '1. Input energy data'!$G$11),Degrees15[#Headers], 0))))</f>
        <v/>
      </c>
      <c r="AB13" s="151" t="str" cm="1">
        <f t="array" ref="AB13">IF(OR($A13=0, '1. Input energy data'!$AO30=""), "",IF(OR('1. Input energy data'!$F30="Hospital",'1. Input energy data'!$F30="Nursing residential homes and hostels"),INDEX(Degrees18[[Month]:[Multiple (England)]],MATCH('1. Input energy data'!$AD30, Degrees18[Month], 1)+AB$2-13,MATCH(IF('1. Input energy data'!$G$11="Multiple (England)", '1. Input energy data'!$J30, '1. Input energy data'!$G$11),Degrees18[#Headers], 0)),INDEX(Degrees15[[Month]:[Multiple (England)]],MATCH('1. Input energy data'!$AD30,Degrees15[Month], 1)+AB$2-13,MATCH(IF('1. Input energy data'!$G$11="Multiple (England)", '1. Input energy data'!$J30, '1. Input energy data'!$G$11),Degrees15[#Headers], 0))))</f>
        <v/>
      </c>
      <c r="AC13" s="151" t="str" cm="1">
        <f t="array" ref="AC13">IF(OR($A13=0, '1. Input energy data'!$AP30=""), "",IF(OR('1. Input energy data'!$F30="Hospital",'1. Input energy data'!$F30="Nursing residential homes and hostels"),INDEX(Degrees18[[Month]:[Multiple (England)]],MATCH('1. Input energy data'!$AD30, Degrees18[Month], 1)+AC$2-13,MATCH(IF('1. Input energy data'!$G$11="Multiple (England)", '1. Input energy data'!$J30, '1. Input energy data'!$G$11),Degrees18[#Headers], 0)),INDEX(Degrees15[[Month]:[Multiple (England)]],MATCH('1. Input energy data'!$AD30,Degrees15[Month], 1)+AC$2-13,MATCH(IF('1. Input energy data'!$G$11="Multiple (England)", '1. Input energy data'!$J30, '1. Input energy data'!$G$11),Degrees15[#Headers], 0))))</f>
        <v/>
      </c>
      <c r="AD13" s="151" t="str" cm="1">
        <f t="array" ref="AD13">IF(OR($A13=0, '1. Input energy data'!$AQ30=""), "",IF(OR('1. Input energy data'!$F30="Hospital",'1. Input energy data'!$F30="Nursing residential homes and hostels"),INDEX(Degrees18[[Month]:[Multiple (England)]],MATCH('1. Input energy data'!$AD30, Degrees18[Month], 1)+AD$2-13,MATCH(IF('1. Input energy data'!$G$11="Multiple (England)", '1. Input energy data'!$J30, '1. Input energy data'!$G$11),Degrees18[#Headers], 0)),INDEX(Degrees15[[Month]:[Multiple (England)]],MATCH('1. Input energy data'!$AD30,Degrees15[Month], 1)+AD$2-13,MATCH(IF('1. Input energy data'!$G$11="Multiple (England)", '1. Input energy data'!$J30, '1. Input energy data'!$G$11),Degrees15[#Headers], 0))))</f>
        <v/>
      </c>
      <c r="AE13" s="151" t="str">
        <f>IF(OR($A13=0, $P13="", CalcTable[[#This Row],[13]]="", $Q13="", '1. Input energy data'!AF30=""), "", ($P13*CalcTable[[#This Row],[13]]+$Q13)-'1. Input energy data'!AF30)</f>
        <v/>
      </c>
      <c r="AF13" s="151" t="str">
        <f>IF(OR($A13=0, $P13="", CalcTable[[#This Row],[14]]="", $Q13="", '1. Input energy data'!AG30=""), "", ($P13*CalcTable[[#This Row],[14]]+$Q13)-'1. Input energy data'!AG30)</f>
        <v/>
      </c>
      <c r="AG13" s="151" t="str">
        <f>IF(OR($A13=0, $P13="", CalcTable[[#This Row],[15]]="", $Q13="", '1. Input energy data'!AH30=""), "", ($P13*CalcTable[[#This Row],[15]]+$Q13)-'1. Input energy data'!AH30)</f>
        <v/>
      </c>
      <c r="AH13" s="151" t="str">
        <f>IF(OR($A13=0, $P13="", CalcTable[[#This Row],[16]]="", $Q13="", '1. Input energy data'!AI30=""), "", ($P13*CalcTable[[#This Row],[16]]+$Q13)-'1. Input energy data'!AI30)</f>
        <v/>
      </c>
      <c r="AI13" s="151" t="str">
        <f>IF(OR($A13=0, $P13="", CalcTable[[#This Row],[17]]="", $Q13="", '1. Input energy data'!AJ30=""), "", ($P13*CalcTable[[#This Row],[17]]+$Q13)-'1. Input energy data'!AJ30)</f>
        <v/>
      </c>
      <c r="AJ13" s="151" t="str">
        <f>IF(OR($A13=0, $P13="", CalcTable[[#This Row],[18]]="", $Q13="", '1. Input energy data'!AK30=""), "", ($P13*CalcTable[[#This Row],[18]]+$Q13)-'1. Input energy data'!AK30)</f>
        <v/>
      </c>
      <c r="AK13" s="151" t="str">
        <f>IF(OR($A13=0, $P13="", CalcTable[[#This Row],[19]]="", $Q13="", '1. Input energy data'!AL30=""), "", ($P13*CalcTable[[#This Row],[19]]+$Q13)-'1. Input energy data'!AL30)</f>
        <v/>
      </c>
      <c r="AL13" s="151" t="str">
        <f>IF(OR($A13=0, $P13="", CalcTable[[#This Row],[20]]="", $Q13="", '1. Input energy data'!AM30=""), "", ($P13*CalcTable[[#This Row],[20]]+$Q13)-'1. Input energy data'!AM30)</f>
        <v/>
      </c>
      <c r="AM13" s="151" t="str">
        <f>IF(OR($A13=0, $P13="", CalcTable[[#This Row],[21]]="", $Q13="", '1. Input energy data'!AN30=""), "", ($P13*CalcTable[[#This Row],[21]]+$Q13)-'1. Input energy data'!AN30)</f>
        <v/>
      </c>
      <c r="AN13" s="151" t="str">
        <f>IF(OR($A13=0, $P13="", CalcTable[[#This Row],[22]]="", $Q13="", '1. Input energy data'!AO30=""), "", ($P13*CalcTable[[#This Row],[22]]+$Q13)-'1. Input energy data'!AO30)</f>
        <v/>
      </c>
      <c r="AO13" s="151" t="str">
        <f>IF(OR($A13=0, $P13="", CalcTable[[#This Row],[23]]="", $Q13="", '1. Input energy data'!AP30=""), "", ($P13*CalcTable[[#This Row],[23]]+$Q13)-'1. Input energy data'!AP30)</f>
        <v/>
      </c>
      <c r="AP13" s="151" t="str">
        <f>IF(OR($A13=0, $P13="", CalcTable[[#This Row],[24]]="", $Q13="", '1. Input energy data'!AQ30=""), "", ($P13*CalcTable[[#This Row],[24]]+$Q13)-'1. Input energy data'!AQ30)</f>
        <v/>
      </c>
      <c r="AQ13" s="239" t="str">
        <f>IF(CalcTable[[#This Row],[Building]]=0,"",1-((1-CalcTable[[#This Row],[R2]])*(COUNT('1. Input energy data'!N30:Y30)-1)/(COUNT('1. Input energy data'!N30:Y30)-2)))</f>
        <v/>
      </c>
      <c r="AR13" s="165" t="str">
        <f>IF(CalcTable[[#This Row],[Building]]=0,"",1.26*TINV(0.1,COUNT('1. Input energy data'!N30:Y30)-2)*STEYX('1. Input energy data'!N30:Y30,CalcTable[[#This Row],[1]:[12]])*((1+2/COUNT('1. Input energy data'!N30:Y30))*COUNT(CalcTable[[#This Row],[Month 1 avoided kWh]:[Month 12]]))^0.5)</f>
        <v/>
      </c>
      <c r="AS13" s="166" t="str">
        <f>IF(CalcTable[[#This Row],[Building]]=0,"",ABS(CalcTable[[#This Row],[Absolute Uncertainty]]/SUM(CalcTable[[#This Row],[Month 1 avoided kWh]:[Month 12]])))</f>
        <v/>
      </c>
      <c r="AT13" s="165" t="str">
        <f>IF(CalcTable[[#This Row],[Building]]=0,"",COUNT('1. Input energy data'!N30:Y30))</f>
        <v/>
      </c>
      <c r="AU13" s="165" t="str">
        <f>IF(CalcTable[[#This Row],[Building]]=0,"",COUNT('1. Input energy data'!AF30:AQ30))</f>
        <v/>
      </c>
      <c r="AV13" s="151" t="str" cm="1">
        <f t="array" ref="AV13">_xlfn.IFS(CalcTable[[#This Row],[Building]]=0,"",AND(OR('1. Input energy data'!AT30="Energy Bills - Actual",'1. Input energy data'!AT30="Meter Readings",'1. Input energy data'!AT30="Half Hourly Data"),OR('1. Input energy data'!Z30="Energy Bills - Actual",'1. Input energy data'!Z30="Meter Readings",'1. Input energy data'!Z30="Half Hourly Data")),"ACTUAL",OR('1. Input energy data'!AT30="",'1. Input energy data'!Z30=""),"BLANK",OR('1. Input energy data'!AT30="Other (specify in commentary)",'1. Input energy data'!Z30="Other (specify in commentary)"),"OTHER",OR('1. Input energy data'!AT30="Energy Bills - Estimated",'1. Input energy data'!Z30="Energy Bills - Estimated"),"ESTIMATED",OR('1. Input energy data'!AT30="Energy Bills - Partially Estimated",'1. Input energy data'!Z30="Energy Bills - Partially Estimated"),"PARTIALLY ESTIMATED",TRUE,"BLANK")</f>
        <v/>
      </c>
    </row>
    <row r="14" spans="1:48">
      <c r="A14">
        <f>'1. Input energy data'!C31</f>
        <v>0</v>
      </c>
      <c r="B14" s="150">
        <f>'1. Input energy data'!F31</f>
        <v>0</v>
      </c>
      <c r="C14">
        <f>'1. Input energy data'!G31</f>
        <v>0</v>
      </c>
      <c r="D14" s="151" t="str">
        <f>IF(OR(CalcTable[[#This Row],[Building]]=0, '1. Input energy data'!$N31=""), "",IF(OR('1. Input energy data'!$F31="Hospital",'1. Input energy data'!$F31="Nursing residential homes and hostels"),INDEX(Degrees18[[Month]:[Multiple (England)]],MATCH('1. Input energy data'!$L31, Degrees18[Month], 1),MATCH(IF('1. Input energy data'!$G$11="Multiple (England)", '1. Input energy data'!$J31, '1. Input energy data'!$G$11), Degrees18[#Headers], 0)),INDEX(Degrees15[[Month]:[Multiple (England)]],MATCH('1. Input energy data'!$L31, Degrees15[Month], 1),MATCH(IF('1. Input energy data'!$G$11="Multiple (England)", '1. Input energy data'!$J31, '1. Input energy data'!$G$11), Degrees15[#Headers], 0))))</f>
        <v/>
      </c>
      <c r="E14" s="151" t="str" cm="1">
        <f t="array" ref="E14">IF(OR(CalcTable[[#This Row],[Building]]=0, '1. Input energy data'!$O31=""), "",IF(OR('1. Input energy data'!$F31="Hospital",'1. Input energy data'!$F31="Nursing residential homes and hostels"),INDEX(Degrees18[[Month]:[Multiple (England)]],MATCH('1. Input energy data'!$L31, Degrees18[Month], 1) + $E$2 - 1,MATCH(IF('1. Input energy data'!$G$11="Multiple (England)", '1. Input energy data'!$J31, '1. Input energy data'!$G$11),Degrees18[#Headers], 0)),INDEX(Degrees15[[Month]:[Multiple (England)]],MATCH('1. Input energy data'!$L31, Degrees15[Month], 1) + $E$2 - 1,MATCH(IF('1. Input energy data'!$G$11="Multiple (England)", '1. Input energy data'!$J31, '1. Input energy data'!$G$11),Degrees15[#Headers], 0))))</f>
        <v/>
      </c>
      <c r="F14" s="151" t="str" cm="1">
        <f t="array" ref="F14">IF(OR(CalcTable[[#This Row],[Building]]=0, '1. Input energy data'!$P31=""), "",IF(OR('1. Input energy data'!$F31="Hospital",'1. Input energy data'!$F31="Nursing residential homes and hostels"),INDEX(Degrees18[[Month]:[Multiple (England)]],MATCH('1. Input energy data'!$L31, Degrees18[Month], 1) + $F$2 - 1,MATCH(IF('1. Input energy data'!$G$11="Multiple (England)", '1. Input energy data'!$J31, '1. Input energy data'!$G$11),Degrees18[#Headers], 0)),INDEX(Degrees15[[Month]:[Multiple (England)]],MATCH('1. Input energy data'!$L31, Degrees15[Month], 1) + $F$2 - 1,MATCH(IF('1. Input energy data'!$G$11="Multiple (England)", '1. Input energy data'!$J31, '1. Input energy data'!$G$11),Degrees15[#Headers], 0))))</f>
        <v/>
      </c>
      <c r="G14" s="151" t="str" cm="1">
        <f t="array" ref="G14">IF(OR(CalcTable[[#This Row],[Building]]=0, '1. Input energy data'!$Q31=""), "",IF(OR('1. Input energy data'!$F31="Hospital",'1. Input energy data'!$F31="Nursing residential homes and hostels"),INDEX(Degrees18[[Month]:[Multiple (England)]],MATCH('1. Input energy data'!$L31, Degrees18[Month], 1) + $G$2 - 1,MATCH(IF('1. Input energy data'!$G$11="Multiple (England)", '1. Input energy data'!$J31, '1. Input energy data'!$G$11),Degrees18[#Headers], 0)),INDEX(Degrees15[[Month]:[Multiple (England)]],MATCH('1. Input energy data'!$L31, Degrees15[Month], 1) + $G$2 - 1,MATCH(IF('1. Input energy data'!$G$11="Multiple (England)", '1. Input energy data'!$J31, '1. Input energy data'!$G$11),Degrees15[#Headers], 0))))</f>
        <v/>
      </c>
      <c r="H14" s="151" t="str" cm="1">
        <f t="array" ref="H14">IF(OR(CalcTable[[#This Row],[Building]]=0, '1. Input energy data'!$R31=""), "",IF(OR('1. Input energy data'!$F31="Hospital",'1. Input energy data'!$F31="Nursing residential homes and hostels"),INDEX(Degrees18[[Month]:[Multiple (England)]],MATCH('1. Input energy data'!$L31, Degrees18[Month], 1) + $H$2 - 1,MATCH(IF('1. Input energy data'!$G$11="Multiple (England)", '1. Input energy data'!$J31, '1. Input energy data'!$G$11),Degrees18[#Headers], 0)),INDEX(Degrees15[[Month]:[Multiple (England)]],MATCH('1. Input energy data'!$L31, Degrees15[Month], 1) + $H$2 - 1,MATCH(IF('1. Input energy data'!$G$11="Multiple (England)", '1. Input energy data'!$J31, '1. Input energy data'!$G$11),Degrees15[#Headers], 0))))</f>
        <v/>
      </c>
      <c r="I14" s="151" t="str" cm="1">
        <f t="array" ref="I14">IF(OR(CalcTable[[#This Row],[Building]]=0, '1. Input energy data'!$S31=""), "",IF(OR('1. Input energy data'!$F31="Hospital",'1. Input energy data'!$F31="Nursing residential homes and hostels"),INDEX(Degrees18[[Month]:[Multiple (England)]],MATCH('1. Input energy data'!$L31, Degrees18[Month], 1) + $I$2 - 1,MATCH(IF('1. Input energy data'!$G$11="Multiple (England)", '1. Input energy data'!$J31, '1. Input energy data'!$G$11),Degrees18[#Headers], 0)),INDEX(Degrees15[[Month]:[Multiple (England)]],MATCH('1. Input energy data'!$L31, Degrees15[Month], 1) + $I$2 - 1,MATCH(IF('1. Input energy data'!$G$11="Multiple (England)", '1. Input energy data'!$J31, '1. Input energy data'!$G$11),Degrees15[#Headers], 0))))</f>
        <v/>
      </c>
      <c r="J14" s="151" t="str" cm="1">
        <f t="array" ref="J14">IF(OR(CalcTable[[#This Row],[Building]]=0, '1. Input energy data'!$T31=""), "",IF(OR('1. Input energy data'!$F31="Hospital",'1. Input energy data'!$F31="Nursing residential homes and hostels"),INDEX(Degrees18[[Month]:[Multiple (England)]],MATCH('1. Input energy data'!$L31, Degrees18[Month], 1) + $J$2 - 1,MATCH(IF('1. Input energy data'!$G$11="Multiple (England)", '1. Input energy data'!$J31, '1. Input energy data'!$G$11),Degrees18[#Headers], 0)),INDEX(Degrees15[[Month]:[Multiple (England)]],MATCH('1. Input energy data'!$L31, Degrees15[Month], 1) + $J$2 - 1,MATCH(IF('1. Input energy data'!$G$11="Multiple (England)", '1. Input energy data'!$J31, '1. Input energy data'!$G$11),Degrees15[#Headers], 0))))</f>
        <v/>
      </c>
      <c r="K14" s="151" t="str" cm="1">
        <f t="array" ref="K14">IF(OR(CalcTable[[#This Row],[Building]]=0, '1. Input energy data'!$U31=""), "",IF(OR('1. Input energy data'!$F31="Hospital",'1. Input energy data'!$F31="Nursing residential homes and hostels"),INDEX(Degrees18[[Month]:[Multiple (England)]],MATCH('1. Input energy data'!$L31, Degrees18[Month], 1) + $K$2 - 1,MATCH(IF('1. Input energy data'!$G$11="Multiple (England)", '1. Input energy data'!$J31, '1. Input energy data'!$G$11),Degrees18[#Headers], 0)),INDEX(Degrees15[[Month]:[Multiple (England)]],MATCH('1. Input energy data'!$L31, Degrees15[Month], 1) + $K$2 - 1,MATCH(IF('1. Input energy data'!$G$11="Multiple (England)", '1. Input energy data'!$J31, '1. Input energy data'!$G$11),Degrees15[#Headers], 0))))</f>
        <v/>
      </c>
      <c r="L14" s="151" t="str" cm="1">
        <f t="array" ref="L14">IF(OR(CalcTable[[#This Row],[Building]]=0, '1. Input energy data'!$V31=""), "",IF(OR('1. Input energy data'!$F31="Hospital",'1. Input energy data'!$F31="Nursing residential homes and hostels"),INDEX(Degrees18[[Month]:[Multiple (England)]],MATCH('1. Input energy data'!$L31, Degrees18[Month], 1) + $L$2 - 1,MATCH(IF('1. Input energy data'!$G$11="Multiple (England)", '1. Input energy data'!$J31, '1. Input energy data'!$G$11),Degrees18[#Headers], 0)),INDEX(Degrees15[[Month]:[Multiple (England)]],MATCH('1. Input energy data'!$L31, Degrees15[Month], 1) + $L$2 - 1,MATCH(IF('1. Input energy data'!$G$11="Multiple (England)", '1. Input energy data'!$J31, '1. Input energy data'!$G$11),Degrees15[#Headers], 0))))</f>
        <v/>
      </c>
      <c r="M14" s="151" t="str" cm="1">
        <f t="array" ref="M14">IF(OR(CalcTable[[#This Row],[Building]]=0, '1. Input energy data'!$W31=""), "",IF(OR('1. Input energy data'!$F31="Hospital",'1. Input energy data'!$F31="Nursing residential homes and hostels"),INDEX(Degrees18[[Month]:[Multiple (England)]],MATCH('1. Input energy data'!$L31, Degrees18[Month], 1) + $M$2 - 1,MATCH(IF('1. Input energy data'!$G$11="Multiple (England)", '1. Input energy data'!$J31, '1. Input energy data'!$G$11),Degrees18[#Headers], 0)),INDEX(Degrees15[[Month]:[Multiple (England)]],MATCH('1. Input energy data'!$L31, Degrees15[Month], 1) + $M$2 - 1,MATCH(IF('1. Input energy data'!$G$11="Multiple (England)", '1. Input energy data'!$J31, '1. Input energy data'!$G$11),Degrees15[#Headers], 0))))</f>
        <v/>
      </c>
      <c r="N14" s="151" t="str" cm="1">
        <f t="array" ref="N14">IF(OR(CalcTable[[#This Row],[Building]]=0, '1. Input energy data'!$X31=""), "",IF(OR('1. Input energy data'!$F31="Hospital",'1. Input energy data'!$F31="Nursing residential homes and hostels"),INDEX(Degrees18[[Month]:[Multiple (England)]],MATCH('1. Input energy data'!$L31, Degrees18[Month], 1) + $N$2 - 1,MATCH(IF('1. Input energy data'!$G$11="Multiple (England)", '1. Input energy data'!$J31, '1. Input energy data'!$G$11),Degrees18[#Headers], 0)),INDEX(Degrees15[[Month]:[Multiple (England)]],MATCH('1. Input energy data'!$L31, Degrees15[Month], 1) + $N$2 - 1,MATCH(IF('1. Input energy data'!$G$11="Multiple (England)", '1. Input energy data'!$J31, '1. Input energy data'!$G$11),Degrees15[#Headers], 0))))</f>
        <v/>
      </c>
      <c r="O14" s="151" t="str" cm="1">
        <f t="array" ref="O14">IF(OR(CalcTable[[#This Row],[Building]]=0, '1. Input energy data'!$Y31=""), "",IF(OR('1. Input energy data'!$F31="Hospital",'1. Input energy data'!$F31="Nursing residential homes and hostels"),INDEX(Degrees18[[Month]:[Multiple (England)]],MATCH('1. Input energy data'!$L31, Degrees18[Month], 1) + $O$2 - 1,MATCH(IF('1. Input energy data'!$G$11="Multiple (England)", '1. Input energy data'!$J31, '1. Input energy data'!$G$11),Degrees18[#Headers], 0)),INDEX(Degrees15[[Month]:[Multiple (England)]],MATCH('1. Input energy data'!$L31, Degrees15[Month], 1) + $O$2 - 1,MATCH(IF('1. Input energy data'!$G$11="Multiple (England)", '1. Input energy data'!$J31, '1. Input energy data'!$G$11),Degrees15[#Headers], 0))))</f>
        <v/>
      </c>
      <c r="P14" t="str">
        <f>IF(CalcTable[[#This Row],[Building]]=0,"",SLOPE('1. Input energy data'!N31:Y31,CalcTable[[#This Row],[1]:[12]]))</f>
        <v/>
      </c>
      <c r="Q14" t="str">
        <f>IF(CalcTable[[#This Row],[Building]]=0,"",INTERCEPT('1. Input energy data'!N31:Y31,CalcTable[[#This Row],[1]:[12]]))</f>
        <v/>
      </c>
      <c r="R14" t="str">
        <f>IF(CalcTable[[#This Row],[Building]]=0,"",RSQ('1. Input energy data'!N31:Y31,CalcTable[[#This Row],[1]:[12]]))</f>
        <v/>
      </c>
      <c r="S14" s="151" t="str" cm="1">
        <f t="array" ref="S14">IF(OR($A14=0, '1. Input energy data'!$AF31=""), "",IF(OR('1. Input energy data'!$F31="Hospital",'1. Input energy data'!$F31="Nursing residential homes and hostels"),INDEX(Degrees18[[Month]:[Multiple (England)]],MATCH('1. Input energy data'!$AD31, Degrees18[Month], 1)+S$2-13,MATCH(IF('1. Input energy data'!$G$11="Multiple (England)", '1. Input energy data'!$J31, '1. Input energy data'!$G$11),Degrees18[#Headers], 0)),INDEX(Degrees15[[Month]:[Multiple (England)]],MATCH('1. Input energy data'!$AD31, Degrees15[Month], 1)+S$2-13,MATCH(IF('1. Input energy data'!$G$11="Multiple (England)", '1. Input energy data'!$J31, '1. Input energy data'!$G$11),Degrees15[#Headers], 0))))</f>
        <v/>
      </c>
      <c r="T14" s="151" t="str" cm="1">
        <f t="array" ref="T14">IF(OR($A14=0, '1. Input energy data'!$AG31=""), "",IF(OR('1. Input energy data'!$F31="Hospital",'1. Input energy data'!$F31="Nursing residential homes and hostels"),INDEX(Degrees18[[Month]:[Multiple (England)]],MATCH('1. Input energy data'!$AD31, Degrees18[Month], 1)+T$2-13,MATCH(IF('1. Input energy data'!$G$11="Multiple (England)", '1. Input energy data'!$J31, '1. Input energy data'!$G$11),Degrees18[#Headers], 0)),INDEX(Degrees15[[Month]:[Multiple (England)]],MATCH('1. Input energy data'!$AD31,Degrees15[Month], 1)+T$2-13,MATCH(IF('1. Input energy data'!$G$11="Multiple (England)", '1. Input energy data'!$J31, '1. Input energy data'!$G$11),Degrees15[#Headers], 0))))</f>
        <v/>
      </c>
      <c r="U14" s="151" t="str" cm="1">
        <f t="array" ref="U14">IF(OR($A14=0, '1. Input energy data'!$AH31=""), "",IF(OR('1. Input energy data'!$F31="Hospital",'1. Input energy data'!$F31="Nursing residential homes and hostels"),INDEX(Degrees18[[Month]:[Multiple (England)]],MATCH('1. Input energy data'!$AD31, Degrees18[Month], 1)+U$2-13,MATCH(IF('1. Input energy data'!$G$11="Multiple (England)", '1. Input energy data'!$J31, '1. Input energy data'!$G$11),Degrees18[#Headers], 0)),INDEX(Degrees15[[Month]:[Multiple (England)]],MATCH('1. Input energy data'!$AD31,Degrees15[Month], 1)+U$2-13,MATCH(IF('1. Input energy data'!$G$11="Multiple (England)", '1. Input energy data'!$J31, '1. Input energy data'!$G$11),Degrees15[#Headers], 0))))</f>
        <v/>
      </c>
      <c r="V14" s="151" t="str" cm="1">
        <f t="array" ref="V14">IF(OR($A14=0, '1. Input energy data'!$AI31=""), "",IF(OR('1. Input energy data'!$F31="Hospital",'1. Input energy data'!$F31="Nursing residential homes and hostels"),INDEX(Degrees18[[Month]:[Multiple (England)]],MATCH('1. Input energy data'!$AD31, Degrees18[Month], 1)+V$2-13,MATCH(IF('1. Input energy data'!$G$11="Multiple (England)", '1. Input energy data'!$J31, '1. Input energy data'!$G$11),Degrees18[#Headers], 0)),INDEX(Degrees15[[Month]:[Multiple (England)]],MATCH('1. Input energy data'!$AD31,Degrees15[Month], 1)+V$2-13,MATCH(IF('1. Input energy data'!$G$11="Multiple (England)", '1. Input energy data'!$J31, '1. Input energy data'!$G$11),Degrees15[#Headers], 0))))</f>
        <v/>
      </c>
      <c r="W14" s="151" t="str" cm="1">
        <f t="array" ref="W14">IF(OR($A14=0, '1. Input energy data'!$AJ31=""), "",IF(OR('1. Input energy data'!$F31="Hospital",'1. Input energy data'!$F31="Nursing residential homes and hostels"),INDEX(Degrees18[[Month]:[Multiple (England)]],MATCH('1. Input energy data'!$AD31, Degrees18[Month], 1)+W$2-13,MATCH(IF('1. Input energy data'!$G$11="Multiple (England)", '1. Input energy data'!$J31, '1. Input energy data'!$G$11),Degrees18[#Headers], 0)),INDEX(Degrees15[[Month]:[Multiple (England)]],MATCH('1. Input energy data'!$AD31,Degrees15[Month], 1)+W$2-13,MATCH(IF('1. Input energy data'!$G$11="Multiple (England)", '1. Input energy data'!$J31, '1. Input energy data'!$G$11),Degrees15[#Headers], 0))))</f>
        <v/>
      </c>
      <c r="X14" s="151" t="str" cm="1">
        <f t="array" ref="X14">IF(OR($A14=0, '1. Input energy data'!$AK31=""), "",IF(OR('1. Input energy data'!$F31="Hospital",'1. Input energy data'!$F31="Nursing residential homes and hostels"),INDEX(Degrees18[[Month]:[Multiple (England)]],MATCH('1. Input energy data'!$AD31, Degrees18[Month], 1)+X$2-13,MATCH(IF('1. Input energy data'!$G$11="Multiple (England)", '1. Input energy data'!$J31, '1. Input energy data'!$G$11),Degrees18[#Headers], 0)),INDEX(Degrees15[[Month]:[Multiple (England)]],MATCH('1. Input energy data'!$AD31,Degrees15[Month], 1)+X$2-13,MATCH(IF('1. Input energy data'!$G$11="Multiple (England)", '1. Input energy data'!$J31, '1. Input energy data'!$G$11),Degrees15[#Headers], 0))))</f>
        <v/>
      </c>
      <c r="Y14" s="151" t="str" cm="1">
        <f t="array" ref="Y14">IF(OR($A14=0, '1. Input energy data'!$AL31=""), "",IF(OR('1. Input energy data'!$F31="Hospital",'1. Input energy data'!$F31="Nursing residential homes and hostels"),INDEX(Degrees18[[Month]:[Multiple (England)]],MATCH('1. Input energy data'!$AD31, Degrees18[Month], 1)+Y$2-13,MATCH(IF('1. Input energy data'!$G$11="Multiple (England)", '1. Input energy data'!$J31, '1. Input energy data'!$G$11),Degrees18[#Headers], 0)),INDEX(Degrees15[[Month]:[Multiple (England)]],MATCH('1. Input energy data'!$AD31,Degrees15[Month], 1)+Y$2-13,MATCH(IF('1. Input energy data'!$G$11="Multiple (England)", '1. Input energy data'!$J31, '1. Input energy data'!$G$11),Degrees15[#Headers], 0))))</f>
        <v/>
      </c>
      <c r="Z14" s="151" t="str" cm="1">
        <f t="array" ref="Z14">IF(OR($A14=0, '1. Input energy data'!$AM31=""), "",IF(OR('1. Input energy data'!$F31="Hospital",'1. Input energy data'!$F31="Nursing residential homes and hostels"),INDEX(Degrees18[[Month]:[Multiple (England)]],MATCH('1. Input energy data'!$AD31, Degrees18[Month], 1)+Z$2-13,MATCH(IF('1. Input energy data'!$G$11="Multiple (England)", '1. Input energy data'!$J31, '1. Input energy data'!$G$11),Degrees18[#Headers], 0)),INDEX(Degrees15[[Month]:[Multiple (England)]],MATCH('1. Input energy data'!$AD31,Degrees15[Month], 1)+Z$2-13,MATCH(IF('1. Input energy data'!$G$11="Multiple (England)", '1. Input energy data'!$J31, '1. Input energy data'!$G$11),Degrees15[#Headers], 0))))</f>
        <v/>
      </c>
      <c r="AA14" s="151" t="str" cm="1">
        <f t="array" ref="AA14">IF(OR($A14=0, '1. Input energy data'!$AN31=""), "",IF(OR('1. Input energy data'!$F31="Hospital",'1. Input energy data'!$F31="Nursing residential homes and hostels"),INDEX(Degrees18[[Month]:[Multiple (England)]],MATCH('1. Input energy data'!$AD31, Degrees18[Month], 1)+AA$2-13,MATCH(IF('1. Input energy data'!$G$11="Multiple (England)", '1. Input energy data'!$J31, '1. Input energy data'!$G$11),Degrees18[#Headers], 0)),INDEX(Degrees15[[Month]:[Multiple (England)]],MATCH('1. Input energy data'!$AD31,Degrees15[Month], 1)+AA$2-13,MATCH(IF('1. Input energy data'!$G$11="Multiple (England)", '1. Input energy data'!$J31, '1. Input energy data'!$G$11),Degrees15[#Headers], 0))))</f>
        <v/>
      </c>
      <c r="AB14" s="151" t="str" cm="1">
        <f t="array" ref="AB14">IF(OR($A14=0, '1. Input energy data'!$AO31=""), "",IF(OR('1. Input energy data'!$F31="Hospital",'1. Input energy data'!$F31="Nursing residential homes and hostels"),INDEX(Degrees18[[Month]:[Multiple (England)]],MATCH('1. Input energy data'!$AD31, Degrees18[Month], 1)+AB$2-13,MATCH(IF('1. Input energy data'!$G$11="Multiple (England)", '1. Input energy data'!$J31, '1. Input energy data'!$G$11),Degrees18[#Headers], 0)),INDEX(Degrees15[[Month]:[Multiple (England)]],MATCH('1. Input energy data'!$AD31,Degrees15[Month], 1)+AB$2-13,MATCH(IF('1. Input energy data'!$G$11="Multiple (England)", '1. Input energy data'!$J31, '1. Input energy data'!$G$11),Degrees15[#Headers], 0))))</f>
        <v/>
      </c>
      <c r="AC14" s="151" t="str" cm="1">
        <f t="array" ref="AC14">IF(OR($A14=0, '1. Input energy data'!$AP31=""), "",IF(OR('1. Input energy data'!$F31="Hospital",'1. Input energy data'!$F31="Nursing residential homes and hostels"),INDEX(Degrees18[[Month]:[Multiple (England)]],MATCH('1. Input energy data'!$AD31, Degrees18[Month], 1)+AC$2-13,MATCH(IF('1. Input energy data'!$G$11="Multiple (England)", '1. Input energy data'!$J31, '1. Input energy data'!$G$11),Degrees18[#Headers], 0)),INDEX(Degrees15[[Month]:[Multiple (England)]],MATCH('1. Input energy data'!$AD31,Degrees15[Month], 1)+AC$2-13,MATCH(IF('1. Input energy data'!$G$11="Multiple (England)", '1. Input energy data'!$J31, '1. Input energy data'!$G$11),Degrees15[#Headers], 0))))</f>
        <v/>
      </c>
      <c r="AD14" s="151" t="str" cm="1">
        <f t="array" ref="AD14">IF(OR($A14=0, '1. Input energy data'!$AQ31=""), "",IF(OR('1. Input energy data'!$F31="Hospital",'1. Input energy data'!$F31="Nursing residential homes and hostels"),INDEX(Degrees18[[Month]:[Multiple (England)]],MATCH('1. Input energy data'!$AD31, Degrees18[Month], 1)+AD$2-13,MATCH(IF('1. Input energy data'!$G$11="Multiple (England)", '1. Input energy data'!$J31, '1. Input energy data'!$G$11),Degrees18[#Headers], 0)),INDEX(Degrees15[[Month]:[Multiple (England)]],MATCH('1. Input energy data'!$AD31,Degrees15[Month], 1)+AD$2-13,MATCH(IF('1. Input energy data'!$G$11="Multiple (England)", '1. Input energy data'!$J31, '1. Input energy data'!$G$11),Degrees15[#Headers], 0))))</f>
        <v/>
      </c>
      <c r="AE14" s="151" t="str">
        <f>IF(OR($A14=0, $P14="", CalcTable[[#This Row],[13]]="", $Q14="", '1. Input energy data'!AF31=""), "", ($P14*CalcTable[[#This Row],[13]]+$Q14)-'1. Input energy data'!AF31)</f>
        <v/>
      </c>
      <c r="AF14" s="151" t="str">
        <f>IF(OR($A14=0, $P14="", CalcTable[[#This Row],[14]]="", $Q14="", '1. Input energy data'!AG31=""), "", ($P14*CalcTable[[#This Row],[14]]+$Q14)-'1. Input energy data'!AG31)</f>
        <v/>
      </c>
      <c r="AG14" s="151" t="str">
        <f>IF(OR($A14=0, $P14="", CalcTable[[#This Row],[15]]="", $Q14="", '1. Input energy data'!AH31=""), "", ($P14*CalcTable[[#This Row],[15]]+$Q14)-'1. Input energy data'!AH31)</f>
        <v/>
      </c>
      <c r="AH14" s="151" t="str">
        <f>IF(OR($A14=0, $P14="", CalcTable[[#This Row],[16]]="", $Q14="", '1. Input energy data'!AI31=""), "", ($P14*CalcTable[[#This Row],[16]]+$Q14)-'1. Input energy data'!AI31)</f>
        <v/>
      </c>
      <c r="AI14" s="151" t="str">
        <f>IF(OR($A14=0, $P14="", CalcTable[[#This Row],[17]]="", $Q14="", '1. Input energy data'!AJ31=""), "", ($P14*CalcTable[[#This Row],[17]]+$Q14)-'1. Input energy data'!AJ31)</f>
        <v/>
      </c>
      <c r="AJ14" s="151" t="str">
        <f>IF(OR($A14=0, $P14="", CalcTable[[#This Row],[18]]="", $Q14="", '1. Input energy data'!AK31=""), "", ($P14*CalcTable[[#This Row],[18]]+$Q14)-'1. Input energy data'!AK31)</f>
        <v/>
      </c>
      <c r="AK14" s="151" t="str">
        <f>IF(OR($A14=0, $P14="", CalcTable[[#This Row],[19]]="", $Q14="", '1. Input energy data'!AL31=""), "", ($P14*CalcTable[[#This Row],[19]]+$Q14)-'1. Input energy data'!AL31)</f>
        <v/>
      </c>
      <c r="AL14" s="151" t="str">
        <f>IF(OR($A14=0, $P14="", CalcTable[[#This Row],[20]]="", $Q14="", '1. Input energy data'!AM31=""), "", ($P14*CalcTable[[#This Row],[20]]+$Q14)-'1. Input energy data'!AM31)</f>
        <v/>
      </c>
      <c r="AM14" s="151" t="str">
        <f>IF(OR($A14=0, $P14="", CalcTable[[#This Row],[21]]="", $Q14="", '1. Input energy data'!AN31=""), "", ($P14*CalcTable[[#This Row],[21]]+$Q14)-'1. Input energy data'!AN31)</f>
        <v/>
      </c>
      <c r="AN14" s="151" t="str">
        <f>IF(OR($A14=0, $P14="", CalcTable[[#This Row],[22]]="", $Q14="", '1. Input energy data'!AO31=""), "", ($P14*CalcTable[[#This Row],[22]]+$Q14)-'1. Input energy data'!AO31)</f>
        <v/>
      </c>
      <c r="AO14" s="151" t="str">
        <f>IF(OR($A14=0, $P14="", CalcTable[[#This Row],[23]]="", $Q14="", '1. Input energy data'!AP31=""), "", ($P14*CalcTable[[#This Row],[23]]+$Q14)-'1. Input energy data'!AP31)</f>
        <v/>
      </c>
      <c r="AP14" s="151" t="str">
        <f>IF(OR($A14=0, $P14="", CalcTable[[#This Row],[24]]="", $Q14="", '1. Input energy data'!AQ31=""), "", ($P14*CalcTable[[#This Row],[24]]+$Q14)-'1. Input energy data'!AQ31)</f>
        <v/>
      </c>
      <c r="AQ14" s="239" t="str">
        <f>IF(CalcTable[[#This Row],[Building]]=0,"",1-((1-CalcTable[[#This Row],[R2]])*(COUNT('1. Input energy data'!N31:Y31)-1)/(COUNT('1. Input energy data'!N31:Y31)-2)))</f>
        <v/>
      </c>
      <c r="AR14" s="165" t="str">
        <f>IF(CalcTable[[#This Row],[Building]]=0,"",1.26*TINV(0.1,COUNT('1. Input energy data'!N31:Y31)-2)*STEYX('1. Input energy data'!N31:Y31,CalcTable[[#This Row],[1]:[12]])*((1+2/COUNT('1. Input energy data'!N31:Y31))*COUNT(CalcTable[[#This Row],[Month 1 avoided kWh]:[Month 12]]))^0.5)</f>
        <v/>
      </c>
      <c r="AS14" s="166" t="str">
        <f>IF(CalcTable[[#This Row],[Building]]=0,"",ABS(CalcTable[[#This Row],[Absolute Uncertainty]]/SUM(CalcTable[[#This Row],[Month 1 avoided kWh]:[Month 12]])))</f>
        <v/>
      </c>
      <c r="AT14" s="165" t="str">
        <f>IF(CalcTable[[#This Row],[Building]]=0,"",COUNT('1. Input energy data'!N31:Y31))</f>
        <v/>
      </c>
      <c r="AU14" s="165" t="str">
        <f>IF(CalcTable[[#This Row],[Building]]=0,"",COUNT('1. Input energy data'!AF31:AQ31))</f>
        <v/>
      </c>
      <c r="AV14" s="151" t="str" cm="1">
        <f t="array" ref="AV14">_xlfn.IFS(CalcTable[[#This Row],[Building]]=0,"",AND(OR('1. Input energy data'!AT31="Energy Bills - Actual",'1. Input energy data'!AT31="Meter Readings",'1. Input energy data'!AT31="Half Hourly Data"),OR('1. Input energy data'!Z31="Energy Bills - Actual",'1. Input energy data'!Z31="Meter Readings",'1. Input energy data'!Z31="Half Hourly Data")),"ACTUAL",OR('1. Input energy data'!AT31="",'1. Input energy data'!Z31=""),"BLANK",OR('1. Input energy data'!AT31="Other (specify in commentary)",'1. Input energy data'!Z31="Other (specify in commentary)"),"OTHER",OR('1. Input energy data'!AT31="Energy Bills - Estimated",'1. Input energy data'!Z31="Energy Bills - Estimated"),"ESTIMATED",OR('1. Input energy data'!AT31="Energy Bills - Partially Estimated",'1. Input energy data'!Z31="Energy Bills - Partially Estimated"),"PARTIALLY ESTIMATED",TRUE,"BLANK")</f>
        <v/>
      </c>
    </row>
    <row r="15" spans="1:48">
      <c r="A15">
        <f>'1. Input energy data'!C32</f>
        <v>0</v>
      </c>
      <c r="B15" s="150">
        <f>'1. Input energy data'!F32</f>
        <v>0</v>
      </c>
      <c r="C15">
        <f>'1. Input energy data'!G32</f>
        <v>0</v>
      </c>
      <c r="D15" s="151" t="str">
        <f>IF(OR(CalcTable[[#This Row],[Building]]=0, '1. Input energy data'!$N32=""), "",IF(OR('1. Input energy data'!$F32="Hospital",'1. Input energy data'!$F32="Nursing residential homes and hostels"),INDEX(Degrees18[[Month]:[Multiple (England)]],MATCH('1. Input energy data'!$L32, Degrees18[Month], 1),MATCH(IF('1. Input energy data'!$G$11="Multiple (England)", '1. Input energy data'!$J32, '1. Input energy data'!$G$11), Degrees18[#Headers], 0)),INDEX(Degrees15[[Month]:[Multiple (England)]],MATCH('1. Input energy data'!$L32, Degrees15[Month], 1),MATCH(IF('1. Input energy data'!$G$11="Multiple (England)", '1. Input energy data'!$J32, '1. Input energy data'!$G$11), Degrees15[#Headers], 0))))</f>
        <v/>
      </c>
      <c r="E15" s="151" t="str" cm="1">
        <f t="array" ref="E15">IF(OR(CalcTable[[#This Row],[Building]]=0, '1. Input energy data'!$O32=""), "",IF(OR('1. Input energy data'!$F32="Hospital",'1. Input energy data'!$F32="Nursing residential homes and hostels"),INDEX(Degrees18[[Month]:[Multiple (England)]],MATCH('1. Input energy data'!$L32, Degrees18[Month], 1) + $E$2 - 1,MATCH(IF('1. Input energy data'!$G$11="Multiple (England)", '1. Input energy data'!$J32, '1. Input energy data'!$G$11),Degrees18[#Headers], 0)),INDEX(Degrees15[[Month]:[Multiple (England)]],MATCH('1. Input energy data'!$L32, Degrees15[Month], 1) + $E$2 - 1,MATCH(IF('1. Input energy data'!$G$11="Multiple (England)", '1. Input energy data'!$J32, '1. Input energy data'!$G$11),Degrees15[#Headers], 0))))</f>
        <v/>
      </c>
      <c r="F15" s="151" t="str" cm="1">
        <f t="array" ref="F15">IF(OR(CalcTable[[#This Row],[Building]]=0, '1. Input energy data'!$P32=""), "",IF(OR('1. Input energy data'!$F32="Hospital",'1. Input energy data'!$F32="Nursing residential homes and hostels"),INDEX(Degrees18[[Month]:[Multiple (England)]],MATCH('1. Input energy data'!$L32, Degrees18[Month], 1) + $F$2 - 1,MATCH(IF('1. Input energy data'!$G$11="Multiple (England)", '1. Input energy data'!$J32, '1. Input energy data'!$G$11),Degrees18[#Headers], 0)),INDEX(Degrees15[[Month]:[Multiple (England)]],MATCH('1. Input energy data'!$L32, Degrees15[Month], 1) + $F$2 - 1,MATCH(IF('1. Input energy data'!$G$11="Multiple (England)", '1. Input energy data'!$J32, '1. Input energy data'!$G$11),Degrees15[#Headers], 0))))</f>
        <v/>
      </c>
      <c r="G15" s="151" t="str" cm="1">
        <f t="array" ref="G15">IF(OR(CalcTable[[#This Row],[Building]]=0, '1. Input energy data'!$Q32=""), "",IF(OR('1. Input energy data'!$F32="Hospital",'1. Input energy data'!$F32="Nursing residential homes and hostels"),INDEX(Degrees18[[Month]:[Multiple (England)]],MATCH('1. Input energy data'!$L32, Degrees18[Month], 1) + $G$2 - 1,MATCH(IF('1. Input energy data'!$G$11="Multiple (England)", '1. Input energy data'!$J32, '1. Input energy data'!$G$11),Degrees18[#Headers], 0)),INDEX(Degrees15[[Month]:[Multiple (England)]],MATCH('1. Input energy data'!$L32, Degrees15[Month], 1) + $G$2 - 1,MATCH(IF('1. Input energy data'!$G$11="Multiple (England)", '1. Input energy data'!$J32, '1. Input energy data'!$G$11),Degrees15[#Headers], 0))))</f>
        <v/>
      </c>
      <c r="H15" s="151" t="str" cm="1">
        <f t="array" ref="H15">IF(OR(CalcTable[[#This Row],[Building]]=0, '1. Input energy data'!$R32=""), "",IF(OR('1. Input energy data'!$F32="Hospital",'1. Input energy data'!$F32="Nursing residential homes and hostels"),INDEX(Degrees18[[Month]:[Multiple (England)]],MATCH('1. Input energy data'!$L32, Degrees18[Month], 1) + $H$2 - 1,MATCH(IF('1. Input energy data'!$G$11="Multiple (England)", '1. Input energy data'!$J32, '1. Input energy data'!$G$11),Degrees18[#Headers], 0)),INDEX(Degrees15[[Month]:[Multiple (England)]],MATCH('1. Input energy data'!$L32, Degrees15[Month], 1) + $H$2 - 1,MATCH(IF('1. Input energy data'!$G$11="Multiple (England)", '1. Input energy data'!$J32, '1. Input energy data'!$G$11),Degrees15[#Headers], 0))))</f>
        <v/>
      </c>
      <c r="I15" s="151" t="str" cm="1">
        <f t="array" ref="I15">IF(OR(CalcTable[[#This Row],[Building]]=0, '1. Input energy data'!$S32=""), "",IF(OR('1. Input energy data'!$F32="Hospital",'1. Input energy data'!$F32="Nursing residential homes and hostels"),INDEX(Degrees18[[Month]:[Multiple (England)]],MATCH('1. Input energy data'!$L32, Degrees18[Month], 1) + $I$2 - 1,MATCH(IF('1. Input energy data'!$G$11="Multiple (England)", '1. Input energy data'!$J32, '1. Input energy data'!$G$11),Degrees18[#Headers], 0)),INDEX(Degrees15[[Month]:[Multiple (England)]],MATCH('1. Input energy data'!$L32, Degrees15[Month], 1) + $I$2 - 1,MATCH(IF('1. Input energy data'!$G$11="Multiple (England)", '1. Input energy data'!$J32, '1. Input energy data'!$G$11),Degrees15[#Headers], 0))))</f>
        <v/>
      </c>
      <c r="J15" s="151" t="str" cm="1">
        <f t="array" ref="J15">IF(OR(CalcTable[[#This Row],[Building]]=0, '1. Input energy data'!$T32=""), "",IF(OR('1. Input energy data'!$F32="Hospital",'1. Input energy data'!$F32="Nursing residential homes and hostels"),INDEX(Degrees18[[Month]:[Multiple (England)]],MATCH('1. Input energy data'!$L32, Degrees18[Month], 1) + $J$2 - 1,MATCH(IF('1. Input energy data'!$G$11="Multiple (England)", '1. Input energy data'!$J32, '1. Input energy data'!$G$11),Degrees18[#Headers], 0)),INDEX(Degrees15[[Month]:[Multiple (England)]],MATCH('1. Input energy data'!$L32, Degrees15[Month], 1) + $J$2 - 1,MATCH(IF('1. Input energy data'!$G$11="Multiple (England)", '1. Input energy data'!$J32, '1. Input energy data'!$G$11),Degrees15[#Headers], 0))))</f>
        <v/>
      </c>
      <c r="K15" s="151" t="str" cm="1">
        <f t="array" ref="K15">IF(OR(CalcTable[[#This Row],[Building]]=0, '1. Input energy data'!$U32=""), "",IF(OR('1. Input energy data'!$F32="Hospital",'1. Input energy data'!$F32="Nursing residential homes and hostels"),INDEX(Degrees18[[Month]:[Multiple (England)]],MATCH('1. Input energy data'!$L32, Degrees18[Month], 1) + $K$2 - 1,MATCH(IF('1. Input energy data'!$G$11="Multiple (England)", '1. Input energy data'!$J32, '1. Input energy data'!$G$11),Degrees18[#Headers], 0)),INDEX(Degrees15[[Month]:[Multiple (England)]],MATCH('1. Input energy data'!$L32, Degrees15[Month], 1) + $K$2 - 1,MATCH(IF('1. Input energy data'!$G$11="Multiple (England)", '1. Input energy data'!$J32, '1. Input energy data'!$G$11),Degrees15[#Headers], 0))))</f>
        <v/>
      </c>
      <c r="L15" s="151" t="str" cm="1">
        <f t="array" ref="L15">IF(OR(CalcTable[[#This Row],[Building]]=0, '1. Input energy data'!$V32=""), "",IF(OR('1. Input energy data'!$F32="Hospital",'1. Input energy data'!$F32="Nursing residential homes and hostels"),INDEX(Degrees18[[Month]:[Multiple (England)]],MATCH('1. Input energy data'!$L32, Degrees18[Month], 1) + $L$2 - 1,MATCH(IF('1. Input energy data'!$G$11="Multiple (England)", '1. Input energy data'!$J32, '1. Input energy data'!$G$11),Degrees18[#Headers], 0)),INDEX(Degrees15[[Month]:[Multiple (England)]],MATCH('1. Input energy data'!$L32, Degrees15[Month], 1) + $L$2 - 1,MATCH(IF('1. Input energy data'!$G$11="Multiple (England)", '1. Input energy data'!$J32, '1. Input energy data'!$G$11),Degrees15[#Headers], 0))))</f>
        <v/>
      </c>
      <c r="M15" s="151" t="str" cm="1">
        <f t="array" ref="M15">IF(OR(CalcTable[[#This Row],[Building]]=0, '1. Input energy data'!$W32=""), "",IF(OR('1. Input energy data'!$F32="Hospital",'1. Input energy data'!$F32="Nursing residential homes and hostels"),INDEX(Degrees18[[Month]:[Multiple (England)]],MATCH('1. Input energy data'!$L32, Degrees18[Month], 1) + $M$2 - 1,MATCH(IF('1. Input energy data'!$G$11="Multiple (England)", '1. Input energy data'!$J32, '1. Input energy data'!$G$11),Degrees18[#Headers], 0)),INDEX(Degrees15[[Month]:[Multiple (England)]],MATCH('1. Input energy data'!$L32, Degrees15[Month], 1) + $M$2 - 1,MATCH(IF('1. Input energy data'!$G$11="Multiple (England)", '1. Input energy data'!$J32, '1. Input energy data'!$G$11),Degrees15[#Headers], 0))))</f>
        <v/>
      </c>
      <c r="N15" s="151" t="str" cm="1">
        <f t="array" ref="N15">IF(OR(CalcTable[[#This Row],[Building]]=0, '1. Input energy data'!$X32=""), "",IF(OR('1. Input energy data'!$F32="Hospital",'1. Input energy data'!$F32="Nursing residential homes and hostels"),INDEX(Degrees18[[Month]:[Multiple (England)]],MATCH('1. Input energy data'!$L32, Degrees18[Month], 1) + $N$2 - 1,MATCH(IF('1. Input energy data'!$G$11="Multiple (England)", '1. Input energy data'!$J32, '1. Input energy data'!$G$11),Degrees18[#Headers], 0)),INDEX(Degrees15[[Month]:[Multiple (England)]],MATCH('1. Input energy data'!$L32, Degrees15[Month], 1) + $N$2 - 1,MATCH(IF('1. Input energy data'!$G$11="Multiple (England)", '1. Input energy data'!$J32, '1. Input energy data'!$G$11),Degrees15[#Headers], 0))))</f>
        <v/>
      </c>
      <c r="O15" s="151" t="str" cm="1">
        <f t="array" ref="O15">IF(OR(CalcTable[[#This Row],[Building]]=0, '1. Input energy data'!$Y32=""), "",IF(OR('1. Input energy data'!$F32="Hospital",'1. Input energy data'!$F32="Nursing residential homes and hostels"),INDEX(Degrees18[[Month]:[Multiple (England)]],MATCH('1. Input energy data'!$L32, Degrees18[Month], 1) + $O$2 - 1,MATCH(IF('1. Input energy data'!$G$11="Multiple (England)", '1. Input energy data'!$J32, '1. Input energy data'!$G$11),Degrees18[#Headers], 0)),INDEX(Degrees15[[Month]:[Multiple (England)]],MATCH('1. Input energy data'!$L32, Degrees15[Month], 1) + $O$2 - 1,MATCH(IF('1. Input energy data'!$G$11="Multiple (England)", '1. Input energy data'!$J32, '1. Input energy data'!$G$11),Degrees15[#Headers], 0))))</f>
        <v/>
      </c>
      <c r="P15" t="str">
        <f>IF(CalcTable[[#This Row],[Building]]=0,"",SLOPE('1. Input energy data'!N32:Y32,CalcTable[[#This Row],[1]:[12]]))</f>
        <v/>
      </c>
      <c r="Q15" t="str">
        <f>IF(CalcTable[[#This Row],[Building]]=0,"",INTERCEPT('1. Input energy data'!N32:Y32,CalcTable[[#This Row],[1]:[12]]))</f>
        <v/>
      </c>
      <c r="R15" t="str">
        <f>IF(CalcTable[[#This Row],[Building]]=0,"",RSQ('1. Input energy data'!N32:Y32,CalcTable[[#This Row],[1]:[12]]))</f>
        <v/>
      </c>
      <c r="S15" s="151" t="str" cm="1">
        <f t="array" ref="S15">IF(OR($A15=0, '1. Input energy data'!$AF32=""), "",IF(OR('1. Input energy data'!$F32="Hospital",'1. Input energy data'!$F32="Nursing residential homes and hostels"),INDEX(Degrees18[[Month]:[Multiple (England)]],MATCH('1. Input energy data'!$AD32, Degrees18[Month], 1)+S$2-13,MATCH(IF('1. Input energy data'!$G$11="Multiple (England)", '1. Input energy data'!$J32, '1. Input energy data'!$G$11),Degrees18[#Headers], 0)),INDEX(Degrees15[[Month]:[Multiple (England)]],MATCH('1. Input energy data'!$AD32, Degrees15[Month], 1)+S$2-13,MATCH(IF('1. Input energy data'!$G$11="Multiple (England)", '1. Input energy data'!$J32, '1. Input energy data'!$G$11),Degrees15[#Headers], 0))))</f>
        <v/>
      </c>
      <c r="T15" s="151" t="str" cm="1">
        <f t="array" ref="T15">IF(OR($A15=0, '1. Input energy data'!$AG32=""), "",IF(OR('1. Input energy data'!$F32="Hospital",'1. Input energy data'!$F32="Nursing residential homes and hostels"),INDEX(Degrees18[[Month]:[Multiple (England)]],MATCH('1. Input energy data'!$AD32, Degrees18[Month], 1)+T$2-13,MATCH(IF('1. Input energy data'!$G$11="Multiple (England)", '1. Input energy data'!$J32, '1. Input energy data'!$G$11),Degrees18[#Headers], 0)),INDEX(Degrees15[[Month]:[Multiple (England)]],MATCH('1. Input energy data'!$AD32,Degrees15[Month], 1)+T$2-13,MATCH(IF('1. Input energy data'!$G$11="Multiple (England)", '1. Input energy data'!$J32, '1. Input energy data'!$G$11),Degrees15[#Headers], 0))))</f>
        <v/>
      </c>
      <c r="U15" s="151" t="str" cm="1">
        <f t="array" ref="U15">IF(OR($A15=0, '1. Input energy data'!$AH32=""), "",IF(OR('1. Input energy data'!$F32="Hospital",'1. Input energy data'!$F32="Nursing residential homes and hostels"),INDEX(Degrees18[[Month]:[Multiple (England)]],MATCH('1. Input energy data'!$AD32, Degrees18[Month], 1)+U$2-13,MATCH(IF('1. Input energy data'!$G$11="Multiple (England)", '1. Input energy data'!$J32, '1. Input energy data'!$G$11),Degrees18[#Headers], 0)),INDEX(Degrees15[[Month]:[Multiple (England)]],MATCH('1. Input energy data'!$AD32,Degrees15[Month], 1)+U$2-13,MATCH(IF('1. Input energy data'!$G$11="Multiple (England)", '1. Input energy data'!$J32, '1. Input energy data'!$G$11),Degrees15[#Headers], 0))))</f>
        <v/>
      </c>
      <c r="V15" s="151" t="str" cm="1">
        <f t="array" ref="V15">IF(OR($A15=0, '1. Input energy data'!$AI32=""), "",IF(OR('1. Input energy data'!$F32="Hospital",'1. Input energy data'!$F32="Nursing residential homes and hostels"),INDEX(Degrees18[[Month]:[Multiple (England)]],MATCH('1. Input energy data'!$AD32, Degrees18[Month], 1)+V$2-13,MATCH(IF('1. Input energy data'!$G$11="Multiple (England)", '1. Input energy data'!$J32, '1. Input energy data'!$G$11),Degrees18[#Headers], 0)),INDEX(Degrees15[[Month]:[Multiple (England)]],MATCH('1. Input energy data'!$AD32,Degrees15[Month], 1)+V$2-13,MATCH(IF('1. Input energy data'!$G$11="Multiple (England)", '1. Input energy data'!$J32, '1. Input energy data'!$G$11),Degrees15[#Headers], 0))))</f>
        <v/>
      </c>
      <c r="W15" s="151" t="str" cm="1">
        <f t="array" ref="W15">IF(OR($A15=0, '1. Input energy data'!$AJ32=""), "",IF(OR('1. Input energy data'!$F32="Hospital",'1. Input energy data'!$F32="Nursing residential homes and hostels"),INDEX(Degrees18[[Month]:[Multiple (England)]],MATCH('1. Input energy data'!$AD32, Degrees18[Month], 1)+W$2-13,MATCH(IF('1. Input energy data'!$G$11="Multiple (England)", '1. Input energy data'!$J32, '1. Input energy data'!$G$11),Degrees18[#Headers], 0)),INDEX(Degrees15[[Month]:[Multiple (England)]],MATCH('1. Input energy data'!$AD32,Degrees15[Month], 1)+W$2-13,MATCH(IF('1. Input energy data'!$G$11="Multiple (England)", '1. Input energy data'!$J32, '1. Input energy data'!$G$11),Degrees15[#Headers], 0))))</f>
        <v/>
      </c>
      <c r="X15" s="151" t="str" cm="1">
        <f t="array" ref="X15">IF(OR($A15=0, '1. Input energy data'!$AK32=""), "",IF(OR('1. Input energy data'!$F32="Hospital",'1. Input energy data'!$F32="Nursing residential homes and hostels"),INDEX(Degrees18[[Month]:[Multiple (England)]],MATCH('1. Input energy data'!$AD32, Degrees18[Month], 1)+X$2-13,MATCH(IF('1. Input energy data'!$G$11="Multiple (England)", '1. Input energy data'!$J32, '1. Input energy data'!$G$11),Degrees18[#Headers], 0)),INDEX(Degrees15[[Month]:[Multiple (England)]],MATCH('1. Input energy data'!$AD32,Degrees15[Month], 1)+X$2-13,MATCH(IF('1. Input energy data'!$G$11="Multiple (England)", '1. Input energy data'!$J32, '1. Input energy data'!$G$11),Degrees15[#Headers], 0))))</f>
        <v/>
      </c>
      <c r="Y15" s="151" t="str" cm="1">
        <f t="array" ref="Y15">IF(OR($A15=0, '1. Input energy data'!$AL32=""), "",IF(OR('1. Input energy data'!$F32="Hospital",'1. Input energy data'!$F32="Nursing residential homes and hostels"),INDEX(Degrees18[[Month]:[Multiple (England)]],MATCH('1. Input energy data'!$AD32, Degrees18[Month], 1)+Y$2-13,MATCH(IF('1. Input energy data'!$G$11="Multiple (England)", '1. Input energy data'!$J32, '1. Input energy data'!$G$11),Degrees18[#Headers], 0)),INDEX(Degrees15[[Month]:[Multiple (England)]],MATCH('1. Input energy data'!$AD32,Degrees15[Month], 1)+Y$2-13,MATCH(IF('1. Input energy data'!$G$11="Multiple (England)", '1. Input energy data'!$J32, '1. Input energy data'!$G$11),Degrees15[#Headers], 0))))</f>
        <v/>
      </c>
      <c r="Z15" s="151" t="str" cm="1">
        <f t="array" ref="Z15">IF(OR($A15=0, '1. Input energy data'!$AM32=""), "",IF(OR('1. Input energy data'!$F32="Hospital",'1. Input energy data'!$F32="Nursing residential homes and hostels"),INDEX(Degrees18[[Month]:[Multiple (England)]],MATCH('1. Input energy data'!$AD32, Degrees18[Month], 1)+Z$2-13,MATCH(IF('1. Input energy data'!$G$11="Multiple (England)", '1. Input energy data'!$J32, '1. Input energy data'!$G$11),Degrees18[#Headers], 0)),INDEX(Degrees15[[Month]:[Multiple (England)]],MATCH('1. Input energy data'!$AD32,Degrees15[Month], 1)+Z$2-13,MATCH(IF('1. Input energy data'!$G$11="Multiple (England)", '1. Input energy data'!$J32, '1. Input energy data'!$G$11),Degrees15[#Headers], 0))))</f>
        <v/>
      </c>
      <c r="AA15" s="151" t="str" cm="1">
        <f t="array" ref="AA15">IF(OR($A15=0, '1. Input energy data'!$AN32=""), "",IF(OR('1. Input energy data'!$F32="Hospital",'1. Input energy data'!$F32="Nursing residential homes and hostels"),INDEX(Degrees18[[Month]:[Multiple (England)]],MATCH('1. Input energy data'!$AD32, Degrees18[Month], 1)+AA$2-13,MATCH(IF('1. Input energy data'!$G$11="Multiple (England)", '1. Input energy data'!$J32, '1. Input energy data'!$G$11),Degrees18[#Headers], 0)),INDEX(Degrees15[[Month]:[Multiple (England)]],MATCH('1. Input energy data'!$AD32,Degrees15[Month], 1)+AA$2-13,MATCH(IF('1. Input energy data'!$G$11="Multiple (England)", '1. Input energy data'!$J32, '1. Input energy data'!$G$11),Degrees15[#Headers], 0))))</f>
        <v/>
      </c>
      <c r="AB15" s="151" t="str" cm="1">
        <f t="array" ref="AB15">IF(OR($A15=0, '1. Input energy data'!$AO32=""), "",IF(OR('1. Input energy data'!$F32="Hospital",'1. Input energy data'!$F32="Nursing residential homes and hostels"),INDEX(Degrees18[[Month]:[Multiple (England)]],MATCH('1. Input energy data'!$AD32, Degrees18[Month], 1)+AB$2-13,MATCH(IF('1. Input energy data'!$G$11="Multiple (England)", '1. Input energy data'!$J32, '1. Input energy data'!$G$11),Degrees18[#Headers], 0)),INDEX(Degrees15[[Month]:[Multiple (England)]],MATCH('1. Input energy data'!$AD32,Degrees15[Month], 1)+AB$2-13,MATCH(IF('1. Input energy data'!$G$11="Multiple (England)", '1. Input energy data'!$J32, '1. Input energy data'!$G$11),Degrees15[#Headers], 0))))</f>
        <v/>
      </c>
      <c r="AC15" s="151" t="str" cm="1">
        <f t="array" ref="AC15">IF(OR($A15=0, '1. Input energy data'!$AP32=""), "",IF(OR('1. Input energy data'!$F32="Hospital",'1. Input energy data'!$F32="Nursing residential homes and hostels"),INDEX(Degrees18[[Month]:[Multiple (England)]],MATCH('1. Input energy data'!$AD32, Degrees18[Month], 1)+AC$2-13,MATCH(IF('1. Input energy data'!$G$11="Multiple (England)", '1. Input energy data'!$J32, '1. Input energy data'!$G$11),Degrees18[#Headers], 0)),INDEX(Degrees15[[Month]:[Multiple (England)]],MATCH('1. Input energy data'!$AD32,Degrees15[Month], 1)+AC$2-13,MATCH(IF('1. Input energy data'!$G$11="Multiple (England)", '1. Input energy data'!$J32, '1. Input energy data'!$G$11),Degrees15[#Headers], 0))))</f>
        <v/>
      </c>
      <c r="AD15" s="151" t="str" cm="1">
        <f t="array" ref="AD15">IF(OR($A15=0, '1. Input energy data'!$AQ32=""), "",IF(OR('1. Input energy data'!$F32="Hospital",'1. Input energy data'!$F32="Nursing residential homes and hostels"),INDEX(Degrees18[[Month]:[Multiple (England)]],MATCH('1. Input energy data'!$AD32, Degrees18[Month], 1)+AD$2-13,MATCH(IF('1. Input energy data'!$G$11="Multiple (England)", '1. Input energy data'!$J32, '1. Input energy data'!$G$11),Degrees18[#Headers], 0)),INDEX(Degrees15[[Month]:[Multiple (England)]],MATCH('1. Input energy data'!$AD32,Degrees15[Month], 1)+AD$2-13,MATCH(IF('1. Input energy data'!$G$11="Multiple (England)", '1. Input energy data'!$J32, '1. Input energy data'!$G$11),Degrees15[#Headers], 0))))</f>
        <v/>
      </c>
      <c r="AE15" s="151" t="str">
        <f>IF(OR($A15=0, $P15="", CalcTable[[#This Row],[13]]="", $Q15="", '1. Input energy data'!AF32=""), "", ($P15*CalcTable[[#This Row],[13]]+$Q15)-'1. Input energy data'!AF32)</f>
        <v/>
      </c>
      <c r="AF15" s="151" t="str">
        <f>IF(OR($A15=0, $P15="", CalcTable[[#This Row],[14]]="", $Q15="", '1. Input energy data'!AG32=""), "", ($P15*CalcTable[[#This Row],[14]]+$Q15)-'1. Input energy data'!AG32)</f>
        <v/>
      </c>
      <c r="AG15" s="151" t="str">
        <f>IF(OR($A15=0, $P15="", CalcTable[[#This Row],[15]]="", $Q15="", '1. Input energy data'!AH32=""), "", ($P15*CalcTable[[#This Row],[15]]+$Q15)-'1. Input energy data'!AH32)</f>
        <v/>
      </c>
      <c r="AH15" s="151" t="str">
        <f>IF(OR($A15=0, $P15="", CalcTable[[#This Row],[16]]="", $Q15="", '1. Input energy data'!AI32=""), "", ($P15*CalcTable[[#This Row],[16]]+$Q15)-'1. Input energy data'!AI32)</f>
        <v/>
      </c>
      <c r="AI15" s="151" t="str">
        <f>IF(OR($A15=0, $P15="", CalcTable[[#This Row],[17]]="", $Q15="", '1. Input energy data'!AJ32=""), "", ($P15*CalcTable[[#This Row],[17]]+$Q15)-'1. Input energy data'!AJ32)</f>
        <v/>
      </c>
      <c r="AJ15" s="151" t="str">
        <f>IF(OR($A15=0, $P15="", CalcTable[[#This Row],[18]]="", $Q15="", '1. Input energy data'!AK32=""), "", ($P15*CalcTable[[#This Row],[18]]+$Q15)-'1. Input energy data'!AK32)</f>
        <v/>
      </c>
      <c r="AK15" s="151" t="str">
        <f>IF(OR($A15=0, $P15="", CalcTable[[#This Row],[19]]="", $Q15="", '1. Input energy data'!AL32=""), "", ($P15*CalcTable[[#This Row],[19]]+$Q15)-'1. Input energy data'!AL32)</f>
        <v/>
      </c>
      <c r="AL15" s="151" t="str">
        <f>IF(OR($A15=0, $P15="", CalcTable[[#This Row],[20]]="", $Q15="", '1. Input energy data'!AM32=""), "", ($P15*CalcTable[[#This Row],[20]]+$Q15)-'1. Input energy data'!AM32)</f>
        <v/>
      </c>
      <c r="AM15" s="151" t="str">
        <f>IF(OR($A15=0, $P15="", CalcTable[[#This Row],[21]]="", $Q15="", '1. Input energy data'!AN32=""), "", ($P15*CalcTable[[#This Row],[21]]+$Q15)-'1. Input energy data'!AN32)</f>
        <v/>
      </c>
      <c r="AN15" s="151" t="str">
        <f>IF(OR($A15=0, $P15="", CalcTable[[#This Row],[22]]="", $Q15="", '1. Input energy data'!AO32=""), "", ($P15*CalcTable[[#This Row],[22]]+$Q15)-'1. Input energy data'!AO32)</f>
        <v/>
      </c>
      <c r="AO15" s="151" t="str">
        <f>IF(OR($A15=0, $P15="", CalcTable[[#This Row],[23]]="", $Q15="", '1. Input energy data'!AP32=""), "", ($P15*CalcTable[[#This Row],[23]]+$Q15)-'1. Input energy data'!AP32)</f>
        <v/>
      </c>
      <c r="AP15" s="151" t="str">
        <f>IF(OR($A15=0, $P15="", CalcTable[[#This Row],[24]]="", $Q15="", '1. Input energy data'!AQ32=""), "", ($P15*CalcTable[[#This Row],[24]]+$Q15)-'1. Input energy data'!AQ32)</f>
        <v/>
      </c>
      <c r="AQ15" s="239" t="str">
        <f>IF(CalcTable[[#This Row],[Building]]=0,"",1-((1-CalcTable[[#This Row],[R2]])*(COUNT('1. Input energy data'!N32:Y32)-1)/(COUNT('1. Input energy data'!N32:Y32)-2)))</f>
        <v/>
      </c>
      <c r="AR15" s="165" t="str">
        <f>IF(CalcTable[[#This Row],[Building]]=0,"",1.26*TINV(0.1,COUNT('1. Input energy data'!N32:Y32)-2)*STEYX('1. Input energy data'!N32:Y32,CalcTable[[#This Row],[1]:[12]])*((1+2/COUNT('1. Input energy data'!N32:Y32))*COUNT(CalcTable[[#This Row],[Month 1 avoided kWh]:[Month 12]]))^0.5)</f>
        <v/>
      </c>
      <c r="AS15" s="166" t="str">
        <f>IF(CalcTable[[#This Row],[Building]]=0,"",ABS(CalcTable[[#This Row],[Absolute Uncertainty]]/SUM(CalcTable[[#This Row],[Month 1 avoided kWh]:[Month 12]])))</f>
        <v/>
      </c>
      <c r="AT15" s="165" t="str">
        <f>IF(CalcTable[[#This Row],[Building]]=0,"",COUNT('1. Input energy data'!N32:Y32))</f>
        <v/>
      </c>
      <c r="AU15" s="165" t="str">
        <f>IF(CalcTable[[#This Row],[Building]]=0,"",COUNT('1. Input energy data'!AF32:AQ32))</f>
        <v/>
      </c>
      <c r="AV15" s="151" t="str" cm="1">
        <f t="array" ref="AV15">_xlfn.IFS(CalcTable[[#This Row],[Building]]=0,"",AND(OR('1. Input energy data'!AT32="Energy Bills - Actual",'1. Input energy data'!AT32="Meter Readings",'1. Input energy data'!AT32="Half Hourly Data"),OR('1. Input energy data'!Z32="Energy Bills - Actual",'1. Input energy data'!Z32="Meter Readings",'1. Input energy data'!Z32="Half Hourly Data")),"ACTUAL",OR('1. Input energy data'!AT32="",'1. Input energy data'!Z32=""),"BLANK",OR('1. Input energy data'!AT32="Other (specify in commentary)",'1. Input energy data'!Z32="Other (specify in commentary)"),"OTHER",OR('1. Input energy data'!AT32="Energy Bills - Estimated",'1. Input energy data'!Z32="Energy Bills - Estimated"),"ESTIMATED",OR('1. Input energy data'!AT32="Energy Bills - Partially Estimated",'1. Input energy data'!Z32="Energy Bills - Partially Estimated"),"PARTIALLY ESTIMATED",TRUE,"BLANK")</f>
        <v/>
      </c>
    </row>
    <row r="16" spans="1:48">
      <c r="A16">
        <f>'1. Input energy data'!C33</f>
        <v>0</v>
      </c>
      <c r="B16" s="150">
        <f>'1. Input energy data'!F33</f>
        <v>0</v>
      </c>
      <c r="C16">
        <f>'1. Input energy data'!G33</f>
        <v>0</v>
      </c>
      <c r="D16" s="151" t="str">
        <f>IF(OR(CalcTable[[#This Row],[Building]]=0, '1. Input energy data'!$N33=""), "",IF(OR('1. Input energy data'!$F33="Hospital",'1. Input energy data'!$F33="Nursing residential homes and hostels"),INDEX(Degrees18[[Month]:[Multiple (England)]],MATCH('1. Input energy data'!$L33, Degrees18[Month], 1),MATCH(IF('1. Input energy data'!$G$11="Multiple (England)", '1. Input energy data'!$J33, '1. Input energy data'!$G$11), Degrees18[#Headers], 0)),INDEX(Degrees15[[Month]:[Multiple (England)]],MATCH('1. Input energy data'!$L33, Degrees15[Month], 1),MATCH(IF('1. Input energy data'!$G$11="Multiple (England)", '1. Input energy data'!$J33, '1. Input energy data'!$G$11), Degrees15[#Headers], 0))))</f>
        <v/>
      </c>
      <c r="E16" s="151" t="str" cm="1">
        <f t="array" ref="E16">IF(OR(CalcTable[[#This Row],[Building]]=0, '1. Input energy data'!$O33=""), "",IF(OR('1. Input energy data'!$F33="Hospital",'1. Input energy data'!$F33="Nursing residential homes and hostels"),INDEX(Degrees18[[Month]:[Multiple (England)]],MATCH('1. Input energy data'!$L33, Degrees18[Month], 1) + $E$2 - 1,MATCH(IF('1. Input energy data'!$G$11="Multiple (England)", '1. Input energy data'!$J33, '1. Input energy data'!$G$11),Degrees18[#Headers], 0)),INDEX(Degrees15[[Month]:[Multiple (England)]],MATCH('1. Input energy data'!$L33, Degrees15[Month], 1) + $E$2 - 1,MATCH(IF('1. Input energy data'!$G$11="Multiple (England)", '1. Input energy data'!$J33, '1. Input energy data'!$G$11),Degrees15[#Headers], 0))))</f>
        <v/>
      </c>
      <c r="F16" s="151" t="str" cm="1">
        <f t="array" ref="F16">IF(OR(CalcTable[[#This Row],[Building]]=0, '1. Input energy data'!$P33=""), "",IF(OR('1. Input energy data'!$F33="Hospital",'1. Input energy data'!$F33="Nursing residential homes and hostels"),INDEX(Degrees18[[Month]:[Multiple (England)]],MATCH('1. Input energy data'!$L33, Degrees18[Month], 1) + $F$2 - 1,MATCH(IF('1. Input energy data'!$G$11="Multiple (England)", '1. Input energy data'!$J33, '1. Input energy data'!$G$11),Degrees18[#Headers], 0)),INDEX(Degrees15[[Month]:[Multiple (England)]],MATCH('1. Input energy data'!$L33, Degrees15[Month], 1) + $F$2 - 1,MATCH(IF('1. Input energy data'!$G$11="Multiple (England)", '1. Input energy data'!$J33, '1. Input energy data'!$G$11),Degrees15[#Headers], 0))))</f>
        <v/>
      </c>
      <c r="G16" s="151" t="str" cm="1">
        <f t="array" ref="G16">IF(OR(CalcTable[[#This Row],[Building]]=0, '1. Input energy data'!$Q33=""), "",IF(OR('1. Input energy data'!$F33="Hospital",'1. Input energy data'!$F33="Nursing residential homes and hostels"),INDEX(Degrees18[[Month]:[Multiple (England)]],MATCH('1. Input energy data'!$L33, Degrees18[Month], 1) + $G$2 - 1,MATCH(IF('1. Input energy data'!$G$11="Multiple (England)", '1. Input energy data'!$J33, '1. Input energy data'!$G$11),Degrees18[#Headers], 0)),INDEX(Degrees15[[Month]:[Multiple (England)]],MATCH('1. Input energy data'!$L33, Degrees15[Month], 1) + $G$2 - 1,MATCH(IF('1. Input energy data'!$G$11="Multiple (England)", '1. Input energy data'!$J33, '1. Input energy data'!$G$11),Degrees15[#Headers], 0))))</f>
        <v/>
      </c>
      <c r="H16" s="151" t="str" cm="1">
        <f t="array" ref="H16">IF(OR(CalcTable[[#This Row],[Building]]=0, '1. Input energy data'!$R33=""), "",IF(OR('1. Input energy data'!$F33="Hospital",'1. Input energy data'!$F33="Nursing residential homes and hostels"),INDEX(Degrees18[[Month]:[Multiple (England)]],MATCH('1. Input energy data'!$L33, Degrees18[Month], 1) + $H$2 - 1,MATCH(IF('1. Input energy data'!$G$11="Multiple (England)", '1. Input energy data'!$J33, '1. Input energy data'!$G$11),Degrees18[#Headers], 0)),INDEX(Degrees15[[Month]:[Multiple (England)]],MATCH('1. Input energy data'!$L33, Degrees15[Month], 1) + $H$2 - 1,MATCH(IF('1. Input energy data'!$G$11="Multiple (England)", '1. Input energy data'!$J33, '1. Input energy data'!$G$11),Degrees15[#Headers], 0))))</f>
        <v/>
      </c>
      <c r="I16" s="151" t="str" cm="1">
        <f t="array" ref="I16">IF(OR(CalcTable[[#This Row],[Building]]=0, '1. Input energy data'!$S33=""), "",IF(OR('1. Input energy data'!$F33="Hospital",'1. Input energy data'!$F33="Nursing residential homes and hostels"),INDEX(Degrees18[[Month]:[Multiple (England)]],MATCH('1. Input energy data'!$L33, Degrees18[Month], 1) + $I$2 - 1,MATCH(IF('1. Input energy data'!$G$11="Multiple (England)", '1. Input energy data'!$J33, '1. Input energy data'!$G$11),Degrees18[#Headers], 0)),INDEX(Degrees15[[Month]:[Multiple (England)]],MATCH('1. Input energy data'!$L33, Degrees15[Month], 1) + $I$2 - 1,MATCH(IF('1. Input energy data'!$G$11="Multiple (England)", '1. Input energy data'!$J33, '1. Input energy data'!$G$11),Degrees15[#Headers], 0))))</f>
        <v/>
      </c>
      <c r="J16" s="151" t="str" cm="1">
        <f t="array" ref="J16">IF(OR(CalcTable[[#This Row],[Building]]=0, '1. Input energy data'!$T33=""), "",IF(OR('1. Input energy data'!$F33="Hospital",'1. Input energy data'!$F33="Nursing residential homes and hostels"),INDEX(Degrees18[[Month]:[Multiple (England)]],MATCH('1. Input energy data'!$L33, Degrees18[Month], 1) + $J$2 - 1,MATCH(IF('1. Input energy data'!$G$11="Multiple (England)", '1. Input energy data'!$J33, '1. Input energy data'!$G$11),Degrees18[#Headers], 0)),INDEX(Degrees15[[Month]:[Multiple (England)]],MATCH('1. Input energy data'!$L33, Degrees15[Month], 1) + $J$2 - 1,MATCH(IF('1. Input energy data'!$G$11="Multiple (England)", '1. Input energy data'!$J33, '1. Input energy data'!$G$11),Degrees15[#Headers], 0))))</f>
        <v/>
      </c>
      <c r="K16" s="151" t="str" cm="1">
        <f t="array" ref="K16">IF(OR(CalcTable[[#This Row],[Building]]=0, '1. Input energy data'!$U33=""), "",IF(OR('1. Input energy data'!$F33="Hospital",'1. Input energy data'!$F33="Nursing residential homes and hostels"),INDEX(Degrees18[[Month]:[Multiple (England)]],MATCH('1. Input energy data'!$L33, Degrees18[Month], 1) + $K$2 - 1,MATCH(IF('1. Input energy data'!$G$11="Multiple (England)", '1. Input energy data'!$J33, '1. Input energy data'!$G$11),Degrees18[#Headers], 0)),INDEX(Degrees15[[Month]:[Multiple (England)]],MATCH('1. Input energy data'!$L33, Degrees15[Month], 1) + $K$2 - 1,MATCH(IF('1. Input energy data'!$G$11="Multiple (England)", '1. Input energy data'!$J33, '1. Input energy data'!$G$11),Degrees15[#Headers], 0))))</f>
        <v/>
      </c>
      <c r="L16" s="151" t="str" cm="1">
        <f t="array" ref="L16">IF(OR(CalcTable[[#This Row],[Building]]=0, '1. Input energy data'!$V33=""), "",IF(OR('1. Input energy data'!$F33="Hospital",'1. Input energy data'!$F33="Nursing residential homes and hostels"),INDEX(Degrees18[[Month]:[Multiple (England)]],MATCH('1. Input energy data'!$L33, Degrees18[Month], 1) + $L$2 - 1,MATCH(IF('1. Input energy data'!$G$11="Multiple (England)", '1. Input energy data'!$J33, '1. Input energy data'!$G$11),Degrees18[#Headers], 0)),INDEX(Degrees15[[Month]:[Multiple (England)]],MATCH('1. Input energy data'!$L33, Degrees15[Month], 1) + $L$2 - 1,MATCH(IF('1. Input energy data'!$G$11="Multiple (England)", '1. Input energy data'!$J33, '1. Input energy data'!$G$11),Degrees15[#Headers], 0))))</f>
        <v/>
      </c>
      <c r="M16" s="151" t="str" cm="1">
        <f t="array" ref="M16">IF(OR(CalcTable[[#This Row],[Building]]=0, '1. Input energy data'!$W33=""), "",IF(OR('1. Input energy data'!$F33="Hospital",'1. Input energy data'!$F33="Nursing residential homes and hostels"),INDEX(Degrees18[[Month]:[Multiple (England)]],MATCH('1. Input energy data'!$L33, Degrees18[Month], 1) + $M$2 - 1,MATCH(IF('1. Input energy data'!$G$11="Multiple (England)", '1. Input energy data'!$J33, '1. Input energy data'!$G$11),Degrees18[#Headers], 0)),INDEX(Degrees15[[Month]:[Multiple (England)]],MATCH('1. Input energy data'!$L33, Degrees15[Month], 1) + $M$2 - 1,MATCH(IF('1. Input energy data'!$G$11="Multiple (England)", '1. Input energy data'!$J33, '1. Input energy data'!$G$11),Degrees15[#Headers], 0))))</f>
        <v/>
      </c>
      <c r="N16" s="151" t="str" cm="1">
        <f t="array" ref="N16">IF(OR(CalcTable[[#This Row],[Building]]=0, '1. Input energy data'!$X33=""), "",IF(OR('1. Input energy data'!$F33="Hospital",'1. Input energy data'!$F33="Nursing residential homes and hostels"),INDEX(Degrees18[[Month]:[Multiple (England)]],MATCH('1. Input energy data'!$L33, Degrees18[Month], 1) + $N$2 - 1,MATCH(IF('1. Input energy data'!$G$11="Multiple (England)", '1. Input energy data'!$J33, '1. Input energy data'!$G$11),Degrees18[#Headers], 0)),INDEX(Degrees15[[Month]:[Multiple (England)]],MATCH('1. Input energy data'!$L33, Degrees15[Month], 1) + $N$2 - 1,MATCH(IF('1. Input energy data'!$G$11="Multiple (England)", '1. Input energy data'!$J33, '1. Input energy data'!$G$11),Degrees15[#Headers], 0))))</f>
        <v/>
      </c>
      <c r="O16" s="151" t="str" cm="1">
        <f t="array" ref="O16">IF(OR(CalcTable[[#This Row],[Building]]=0, '1. Input energy data'!$Y33=""), "",IF(OR('1. Input energy data'!$F33="Hospital",'1. Input energy data'!$F33="Nursing residential homes and hostels"),INDEX(Degrees18[[Month]:[Multiple (England)]],MATCH('1. Input energy data'!$L33, Degrees18[Month], 1) + $O$2 - 1,MATCH(IF('1. Input energy data'!$G$11="Multiple (England)", '1. Input energy data'!$J33, '1. Input energy data'!$G$11),Degrees18[#Headers], 0)),INDEX(Degrees15[[Month]:[Multiple (England)]],MATCH('1. Input energy data'!$L33, Degrees15[Month], 1) + $O$2 - 1,MATCH(IF('1. Input energy data'!$G$11="Multiple (England)", '1. Input energy data'!$J33, '1. Input energy data'!$G$11),Degrees15[#Headers], 0))))</f>
        <v/>
      </c>
      <c r="P16" t="str">
        <f>IF(CalcTable[[#This Row],[Building]]=0,"",SLOPE('1. Input energy data'!N33:Y33,CalcTable[[#This Row],[1]:[12]]))</f>
        <v/>
      </c>
      <c r="Q16" t="str">
        <f>IF(CalcTable[[#This Row],[Building]]=0,"",INTERCEPT('1. Input energy data'!N33:Y33,CalcTable[[#This Row],[1]:[12]]))</f>
        <v/>
      </c>
      <c r="R16" t="str">
        <f>IF(CalcTable[[#This Row],[Building]]=0,"",RSQ('1. Input energy data'!N33:Y33,CalcTable[[#This Row],[1]:[12]]))</f>
        <v/>
      </c>
      <c r="S16" s="151" t="str" cm="1">
        <f t="array" ref="S16">IF(OR($A16=0, '1. Input energy data'!$AF33=""), "",IF(OR('1. Input energy data'!$F33="Hospital",'1. Input energy data'!$F33="Nursing residential homes and hostels"),INDEX(Degrees18[[Month]:[Multiple (England)]],MATCH('1. Input energy data'!$AD33, Degrees18[Month], 1)+S$2-13,MATCH(IF('1. Input energy data'!$G$11="Multiple (England)", '1. Input energy data'!$J33, '1. Input energy data'!$G$11),Degrees18[#Headers], 0)),INDEX(Degrees15[[Month]:[Multiple (England)]],MATCH('1. Input energy data'!$AD33, Degrees15[Month], 1)+S$2-13,MATCH(IF('1. Input energy data'!$G$11="Multiple (England)", '1. Input energy data'!$J33, '1. Input energy data'!$G$11),Degrees15[#Headers], 0))))</f>
        <v/>
      </c>
      <c r="T16" s="151" t="str" cm="1">
        <f t="array" ref="T16">IF(OR($A16=0, '1. Input energy data'!$AG33=""), "",IF(OR('1. Input energy data'!$F33="Hospital",'1. Input energy data'!$F33="Nursing residential homes and hostels"),INDEX(Degrees18[[Month]:[Multiple (England)]],MATCH('1. Input energy data'!$AD33, Degrees18[Month], 1)+T$2-13,MATCH(IF('1. Input energy data'!$G$11="Multiple (England)", '1. Input energy data'!$J33, '1. Input energy data'!$G$11),Degrees18[#Headers], 0)),INDEX(Degrees15[[Month]:[Multiple (England)]],MATCH('1. Input energy data'!$AD33,Degrees15[Month], 1)+T$2-13,MATCH(IF('1. Input energy data'!$G$11="Multiple (England)", '1. Input energy data'!$J33, '1. Input energy data'!$G$11),Degrees15[#Headers], 0))))</f>
        <v/>
      </c>
      <c r="U16" s="151" t="str" cm="1">
        <f t="array" ref="U16">IF(OR($A16=0, '1. Input energy data'!$AH33=""), "",IF(OR('1. Input energy data'!$F33="Hospital",'1. Input energy data'!$F33="Nursing residential homes and hostels"),INDEX(Degrees18[[Month]:[Multiple (England)]],MATCH('1. Input energy data'!$AD33, Degrees18[Month], 1)+U$2-13,MATCH(IF('1. Input energy data'!$G$11="Multiple (England)", '1. Input energy data'!$J33, '1. Input energy data'!$G$11),Degrees18[#Headers], 0)),INDEX(Degrees15[[Month]:[Multiple (England)]],MATCH('1. Input energy data'!$AD33,Degrees15[Month], 1)+U$2-13,MATCH(IF('1. Input energy data'!$G$11="Multiple (England)", '1. Input energy data'!$J33, '1. Input energy data'!$G$11),Degrees15[#Headers], 0))))</f>
        <v/>
      </c>
      <c r="V16" s="151" t="str" cm="1">
        <f t="array" ref="V16">IF(OR($A16=0, '1. Input energy data'!$AI33=""), "",IF(OR('1. Input energy data'!$F33="Hospital",'1. Input energy data'!$F33="Nursing residential homes and hostels"),INDEX(Degrees18[[Month]:[Multiple (England)]],MATCH('1. Input energy data'!$AD33, Degrees18[Month], 1)+V$2-13,MATCH(IF('1. Input energy data'!$G$11="Multiple (England)", '1. Input energy data'!$J33, '1. Input energy data'!$G$11),Degrees18[#Headers], 0)),INDEX(Degrees15[[Month]:[Multiple (England)]],MATCH('1. Input energy data'!$AD33,Degrees15[Month], 1)+V$2-13,MATCH(IF('1. Input energy data'!$G$11="Multiple (England)", '1. Input energy data'!$J33, '1. Input energy data'!$G$11),Degrees15[#Headers], 0))))</f>
        <v/>
      </c>
      <c r="W16" s="151" t="str" cm="1">
        <f t="array" ref="W16">IF(OR($A16=0, '1. Input energy data'!$AJ33=""), "",IF(OR('1. Input energy data'!$F33="Hospital",'1. Input energy data'!$F33="Nursing residential homes and hostels"),INDEX(Degrees18[[Month]:[Multiple (England)]],MATCH('1. Input energy data'!$AD33, Degrees18[Month], 1)+W$2-13,MATCH(IF('1. Input energy data'!$G$11="Multiple (England)", '1. Input energy data'!$J33, '1. Input energy data'!$G$11),Degrees18[#Headers], 0)),INDEX(Degrees15[[Month]:[Multiple (England)]],MATCH('1. Input energy data'!$AD33,Degrees15[Month], 1)+W$2-13,MATCH(IF('1. Input energy data'!$G$11="Multiple (England)", '1. Input energy data'!$J33, '1. Input energy data'!$G$11),Degrees15[#Headers], 0))))</f>
        <v/>
      </c>
      <c r="X16" s="151" t="str" cm="1">
        <f t="array" ref="X16">IF(OR($A16=0, '1. Input energy data'!$AK33=""), "",IF(OR('1. Input energy data'!$F33="Hospital",'1. Input energy data'!$F33="Nursing residential homes and hostels"),INDEX(Degrees18[[Month]:[Multiple (England)]],MATCH('1. Input energy data'!$AD33, Degrees18[Month], 1)+X$2-13,MATCH(IF('1. Input energy data'!$G$11="Multiple (England)", '1. Input energy data'!$J33, '1. Input energy data'!$G$11),Degrees18[#Headers], 0)),INDEX(Degrees15[[Month]:[Multiple (England)]],MATCH('1. Input energy data'!$AD33,Degrees15[Month], 1)+X$2-13,MATCH(IF('1. Input energy data'!$G$11="Multiple (England)", '1. Input energy data'!$J33, '1. Input energy data'!$G$11),Degrees15[#Headers], 0))))</f>
        <v/>
      </c>
      <c r="Y16" s="151" t="str" cm="1">
        <f t="array" ref="Y16">IF(OR($A16=0, '1. Input energy data'!$AL33=""), "",IF(OR('1. Input energy data'!$F33="Hospital",'1. Input energy data'!$F33="Nursing residential homes and hostels"),INDEX(Degrees18[[Month]:[Multiple (England)]],MATCH('1. Input energy data'!$AD33, Degrees18[Month], 1)+Y$2-13,MATCH(IF('1. Input energy data'!$G$11="Multiple (England)", '1. Input energy data'!$J33, '1. Input energy data'!$G$11),Degrees18[#Headers], 0)),INDEX(Degrees15[[Month]:[Multiple (England)]],MATCH('1. Input energy data'!$AD33,Degrees15[Month], 1)+Y$2-13,MATCH(IF('1. Input energy data'!$G$11="Multiple (England)", '1. Input energy data'!$J33, '1. Input energy data'!$G$11),Degrees15[#Headers], 0))))</f>
        <v/>
      </c>
      <c r="Z16" s="151" t="str" cm="1">
        <f t="array" ref="Z16">IF(OR($A16=0, '1. Input energy data'!$AM33=""), "",IF(OR('1. Input energy data'!$F33="Hospital",'1. Input energy data'!$F33="Nursing residential homes and hostels"),INDEX(Degrees18[[Month]:[Multiple (England)]],MATCH('1. Input energy data'!$AD33, Degrees18[Month], 1)+Z$2-13,MATCH(IF('1. Input energy data'!$G$11="Multiple (England)", '1. Input energy data'!$J33, '1. Input energy data'!$G$11),Degrees18[#Headers], 0)),INDEX(Degrees15[[Month]:[Multiple (England)]],MATCH('1. Input energy data'!$AD33,Degrees15[Month], 1)+Z$2-13,MATCH(IF('1. Input energy data'!$G$11="Multiple (England)", '1. Input energy data'!$J33, '1. Input energy data'!$G$11),Degrees15[#Headers], 0))))</f>
        <v/>
      </c>
      <c r="AA16" s="151" t="str" cm="1">
        <f t="array" ref="AA16">IF(OR($A16=0, '1. Input energy data'!$AN33=""), "",IF(OR('1. Input energy data'!$F33="Hospital",'1. Input energy data'!$F33="Nursing residential homes and hostels"),INDEX(Degrees18[[Month]:[Multiple (England)]],MATCH('1. Input energy data'!$AD33, Degrees18[Month], 1)+AA$2-13,MATCH(IF('1. Input energy data'!$G$11="Multiple (England)", '1. Input energy data'!$J33, '1. Input energy data'!$G$11),Degrees18[#Headers], 0)),INDEX(Degrees15[[Month]:[Multiple (England)]],MATCH('1. Input energy data'!$AD33,Degrees15[Month], 1)+AA$2-13,MATCH(IF('1. Input energy data'!$G$11="Multiple (England)", '1. Input energy data'!$J33, '1. Input energy data'!$G$11),Degrees15[#Headers], 0))))</f>
        <v/>
      </c>
      <c r="AB16" s="151" t="str" cm="1">
        <f t="array" ref="AB16">IF(OR($A16=0, '1. Input energy data'!$AO33=""), "",IF(OR('1. Input energy data'!$F33="Hospital",'1. Input energy data'!$F33="Nursing residential homes and hostels"),INDEX(Degrees18[[Month]:[Multiple (England)]],MATCH('1. Input energy data'!$AD33, Degrees18[Month], 1)+AB$2-13,MATCH(IF('1. Input energy data'!$G$11="Multiple (England)", '1. Input energy data'!$J33, '1. Input energy data'!$G$11),Degrees18[#Headers], 0)),INDEX(Degrees15[[Month]:[Multiple (England)]],MATCH('1. Input energy data'!$AD33,Degrees15[Month], 1)+AB$2-13,MATCH(IF('1. Input energy data'!$G$11="Multiple (England)", '1. Input energy data'!$J33, '1. Input energy data'!$G$11),Degrees15[#Headers], 0))))</f>
        <v/>
      </c>
      <c r="AC16" s="151" t="str" cm="1">
        <f t="array" ref="AC16">IF(OR($A16=0, '1. Input energy data'!$AP33=""), "",IF(OR('1. Input energy data'!$F33="Hospital",'1. Input energy data'!$F33="Nursing residential homes and hostels"),INDEX(Degrees18[[Month]:[Multiple (England)]],MATCH('1. Input energy data'!$AD33, Degrees18[Month], 1)+AC$2-13,MATCH(IF('1. Input energy data'!$G$11="Multiple (England)", '1. Input energy data'!$J33, '1. Input energy data'!$G$11),Degrees18[#Headers], 0)),INDEX(Degrees15[[Month]:[Multiple (England)]],MATCH('1. Input energy data'!$AD33,Degrees15[Month], 1)+AC$2-13,MATCH(IF('1. Input energy data'!$G$11="Multiple (England)", '1. Input energy data'!$J33, '1. Input energy data'!$G$11),Degrees15[#Headers], 0))))</f>
        <v/>
      </c>
      <c r="AD16" s="151" t="str" cm="1">
        <f t="array" ref="AD16">IF(OR($A16=0, '1. Input energy data'!$AQ33=""), "",IF(OR('1. Input energy data'!$F33="Hospital",'1. Input energy data'!$F33="Nursing residential homes and hostels"),INDEX(Degrees18[[Month]:[Multiple (England)]],MATCH('1. Input energy data'!$AD33, Degrees18[Month], 1)+AD$2-13,MATCH(IF('1. Input energy data'!$G$11="Multiple (England)", '1. Input energy data'!$J33, '1. Input energy data'!$G$11),Degrees18[#Headers], 0)),INDEX(Degrees15[[Month]:[Multiple (England)]],MATCH('1. Input energy data'!$AD33,Degrees15[Month], 1)+AD$2-13,MATCH(IF('1. Input energy data'!$G$11="Multiple (England)", '1. Input energy data'!$J33, '1. Input energy data'!$G$11),Degrees15[#Headers], 0))))</f>
        <v/>
      </c>
      <c r="AE16" s="151" t="str">
        <f>IF(OR($A16=0, $P16="", CalcTable[[#This Row],[13]]="", $Q16="", '1. Input energy data'!AF33=""), "", ($P16*CalcTable[[#This Row],[13]]+$Q16)-'1. Input energy data'!AF33)</f>
        <v/>
      </c>
      <c r="AF16" s="151" t="str">
        <f>IF(OR($A16=0, $P16="", CalcTable[[#This Row],[14]]="", $Q16="", '1. Input energy data'!AG33=""), "", ($P16*CalcTable[[#This Row],[14]]+$Q16)-'1. Input energy data'!AG33)</f>
        <v/>
      </c>
      <c r="AG16" s="151" t="str">
        <f>IF(OR($A16=0, $P16="", CalcTable[[#This Row],[15]]="", $Q16="", '1. Input energy data'!AH33=""), "", ($P16*CalcTable[[#This Row],[15]]+$Q16)-'1. Input energy data'!AH33)</f>
        <v/>
      </c>
      <c r="AH16" s="151" t="str">
        <f>IF(OR($A16=0, $P16="", CalcTable[[#This Row],[16]]="", $Q16="", '1. Input energy data'!AI33=""), "", ($P16*CalcTable[[#This Row],[16]]+$Q16)-'1. Input energy data'!AI33)</f>
        <v/>
      </c>
      <c r="AI16" s="151" t="str">
        <f>IF(OR($A16=0, $P16="", CalcTable[[#This Row],[17]]="", $Q16="", '1. Input energy data'!AJ33=""), "", ($P16*CalcTable[[#This Row],[17]]+$Q16)-'1. Input energy data'!AJ33)</f>
        <v/>
      </c>
      <c r="AJ16" s="151" t="str">
        <f>IF(OR($A16=0, $P16="", CalcTable[[#This Row],[18]]="", $Q16="", '1. Input energy data'!AK33=""), "", ($P16*CalcTable[[#This Row],[18]]+$Q16)-'1. Input energy data'!AK33)</f>
        <v/>
      </c>
      <c r="AK16" s="151" t="str">
        <f>IF(OR($A16=0, $P16="", CalcTable[[#This Row],[19]]="", $Q16="", '1. Input energy data'!AL33=""), "", ($P16*CalcTable[[#This Row],[19]]+$Q16)-'1. Input energy data'!AL33)</f>
        <v/>
      </c>
      <c r="AL16" s="151" t="str">
        <f>IF(OR($A16=0, $P16="", CalcTable[[#This Row],[20]]="", $Q16="", '1. Input energy data'!AM33=""), "", ($P16*CalcTable[[#This Row],[20]]+$Q16)-'1. Input energy data'!AM33)</f>
        <v/>
      </c>
      <c r="AM16" s="151" t="str">
        <f>IF(OR($A16=0, $P16="", CalcTable[[#This Row],[21]]="", $Q16="", '1. Input energy data'!AN33=""), "", ($P16*CalcTable[[#This Row],[21]]+$Q16)-'1. Input energy data'!AN33)</f>
        <v/>
      </c>
      <c r="AN16" s="151" t="str">
        <f>IF(OR($A16=0, $P16="", CalcTable[[#This Row],[22]]="", $Q16="", '1. Input energy data'!AO33=""), "", ($P16*CalcTable[[#This Row],[22]]+$Q16)-'1. Input energy data'!AO33)</f>
        <v/>
      </c>
      <c r="AO16" s="151" t="str">
        <f>IF(OR($A16=0, $P16="", CalcTable[[#This Row],[23]]="", $Q16="", '1. Input energy data'!AP33=""), "", ($P16*CalcTable[[#This Row],[23]]+$Q16)-'1. Input energy data'!AP33)</f>
        <v/>
      </c>
      <c r="AP16" s="151" t="str">
        <f>IF(OR($A16=0, $P16="", CalcTable[[#This Row],[24]]="", $Q16="", '1. Input energy data'!AQ33=""), "", ($P16*CalcTable[[#This Row],[24]]+$Q16)-'1. Input energy data'!AQ33)</f>
        <v/>
      </c>
      <c r="AQ16" s="239" t="str">
        <f>IF(CalcTable[[#This Row],[Building]]=0,"",1-((1-CalcTable[[#This Row],[R2]])*(COUNT('1. Input energy data'!N33:Y33)-1)/(COUNT('1. Input energy data'!N33:Y33)-2)))</f>
        <v/>
      </c>
      <c r="AR16" s="165" t="str">
        <f>IF(CalcTable[[#This Row],[Building]]=0,"",1.26*TINV(0.1,COUNT('1. Input energy data'!N33:Y33)-2)*STEYX('1. Input energy data'!N33:Y33,CalcTable[[#This Row],[1]:[12]])*((1+2/COUNT('1. Input energy data'!N33:Y33))*COUNT(CalcTable[[#This Row],[Month 1 avoided kWh]:[Month 12]]))^0.5)</f>
        <v/>
      </c>
      <c r="AS16" s="166" t="str">
        <f>IF(CalcTable[[#This Row],[Building]]=0,"",ABS(CalcTable[[#This Row],[Absolute Uncertainty]]/SUM(CalcTable[[#This Row],[Month 1 avoided kWh]:[Month 12]])))</f>
        <v/>
      </c>
      <c r="AT16" s="165" t="str">
        <f>IF(CalcTable[[#This Row],[Building]]=0,"",COUNT('1. Input energy data'!N33:Y33))</f>
        <v/>
      </c>
      <c r="AU16" s="165" t="str">
        <f>IF(CalcTable[[#This Row],[Building]]=0,"",COUNT('1. Input energy data'!AF33:AQ33))</f>
        <v/>
      </c>
      <c r="AV16" s="151" t="str" cm="1">
        <f t="array" ref="AV16">_xlfn.IFS(CalcTable[[#This Row],[Building]]=0,"",AND(OR('1. Input energy data'!AT33="Energy Bills - Actual",'1. Input energy data'!AT33="Meter Readings",'1. Input energy data'!AT33="Half Hourly Data"),OR('1. Input energy data'!Z33="Energy Bills - Actual",'1. Input energy data'!Z33="Meter Readings",'1. Input energy data'!Z33="Half Hourly Data")),"ACTUAL",OR('1. Input energy data'!AT33="",'1. Input energy data'!Z33=""),"BLANK",OR('1. Input energy data'!AT33="Other (specify in commentary)",'1. Input energy data'!Z33="Other (specify in commentary)"),"OTHER",OR('1. Input energy data'!AT33="Energy Bills - Estimated",'1. Input energy data'!Z33="Energy Bills - Estimated"),"ESTIMATED",OR('1. Input energy data'!AT33="Energy Bills - Partially Estimated",'1. Input energy data'!Z33="Energy Bills - Partially Estimated"),"PARTIALLY ESTIMATED",TRUE,"BLANK")</f>
        <v/>
      </c>
    </row>
    <row r="17" spans="1:48">
      <c r="A17">
        <f>'1. Input energy data'!C34</f>
        <v>0</v>
      </c>
      <c r="B17" s="150">
        <f>'1. Input energy data'!F34</f>
        <v>0</v>
      </c>
      <c r="C17">
        <f>'1. Input energy data'!G34</f>
        <v>0</v>
      </c>
      <c r="D17" s="151" t="str">
        <f>IF(OR(CalcTable[[#This Row],[Building]]=0, '1. Input energy data'!$N34=""), "",IF(OR('1. Input energy data'!$F34="Hospital",'1. Input energy data'!$F34="Nursing residential homes and hostels"),INDEX(Degrees18[[Month]:[Multiple (England)]],MATCH('1. Input energy data'!$L34, Degrees18[Month], 1),MATCH(IF('1. Input energy data'!$G$11="Multiple (England)", '1. Input energy data'!$J34, '1. Input energy data'!$G$11), Degrees18[#Headers], 0)),INDEX(Degrees15[[Month]:[Multiple (England)]],MATCH('1. Input energy data'!$L34, Degrees15[Month], 1),MATCH(IF('1. Input energy data'!$G$11="Multiple (England)", '1. Input energy data'!$J34, '1. Input energy data'!$G$11), Degrees15[#Headers], 0))))</f>
        <v/>
      </c>
      <c r="E17" s="151" t="str" cm="1">
        <f t="array" ref="E17">IF(OR(CalcTable[[#This Row],[Building]]=0, '1. Input energy data'!$O34=""), "",IF(OR('1. Input energy data'!$F34="Hospital",'1. Input energy data'!$F34="Nursing residential homes and hostels"),INDEX(Degrees18[[Month]:[Multiple (England)]],MATCH('1. Input energy data'!$L34, Degrees18[Month], 1) + $E$2 - 1,MATCH(IF('1. Input energy data'!$G$11="Multiple (England)", '1. Input energy data'!$J34, '1. Input energy data'!$G$11),Degrees18[#Headers], 0)),INDEX(Degrees15[[Month]:[Multiple (England)]],MATCH('1. Input energy data'!$L34, Degrees15[Month], 1) + $E$2 - 1,MATCH(IF('1. Input energy data'!$G$11="Multiple (England)", '1. Input energy data'!$J34, '1. Input energy data'!$G$11),Degrees15[#Headers], 0))))</f>
        <v/>
      </c>
      <c r="F17" s="151" t="str" cm="1">
        <f t="array" ref="F17">IF(OR(CalcTable[[#This Row],[Building]]=0, '1. Input energy data'!$P34=""), "",IF(OR('1. Input energy data'!$F34="Hospital",'1. Input energy data'!$F34="Nursing residential homes and hostels"),INDEX(Degrees18[[Month]:[Multiple (England)]],MATCH('1. Input energy data'!$L34, Degrees18[Month], 1) + $F$2 - 1,MATCH(IF('1. Input energy data'!$G$11="Multiple (England)", '1. Input energy data'!$J34, '1. Input energy data'!$G$11),Degrees18[#Headers], 0)),INDEX(Degrees15[[Month]:[Multiple (England)]],MATCH('1. Input energy data'!$L34, Degrees15[Month], 1) + $F$2 - 1,MATCH(IF('1. Input energy data'!$G$11="Multiple (England)", '1. Input energy data'!$J34, '1. Input energy data'!$G$11),Degrees15[#Headers], 0))))</f>
        <v/>
      </c>
      <c r="G17" s="151" t="str" cm="1">
        <f t="array" ref="G17">IF(OR(CalcTable[[#This Row],[Building]]=0, '1. Input energy data'!$Q34=""), "",IF(OR('1. Input energy data'!$F34="Hospital",'1. Input energy data'!$F34="Nursing residential homes and hostels"),INDEX(Degrees18[[Month]:[Multiple (England)]],MATCH('1. Input energy data'!$L34, Degrees18[Month], 1) + $G$2 - 1,MATCH(IF('1. Input energy data'!$G$11="Multiple (England)", '1. Input energy data'!$J34, '1. Input energy data'!$G$11),Degrees18[#Headers], 0)),INDEX(Degrees15[[Month]:[Multiple (England)]],MATCH('1. Input energy data'!$L34, Degrees15[Month], 1) + $G$2 - 1,MATCH(IF('1. Input energy data'!$G$11="Multiple (England)", '1. Input energy data'!$J34, '1. Input energy data'!$G$11),Degrees15[#Headers], 0))))</f>
        <v/>
      </c>
      <c r="H17" s="151" t="str" cm="1">
        <f t="array" ref="H17">IF(OR(CalcTable[[#This Row],[Building]]=0, '1. Input energy data'!$R34=""), "",IF(OR('1. Input energy data'!$F34="Hospital",'1. Input energy data'!$F34="Nursing residential homes and hostels"),INDEX(Degrees18[[Month]:[Multiple (England)]],MATCH('1. Input energy data'!$L34, Degrees18[Month], 1) + $H$2 - 1,MATCH(IF('1. Input energy data'!$G$11="Multiple (England)", '1. Input energy data'!$J34, '1. Input energy data'!$G$11),Degrees18[#Headers], 0)),INDEX(Degrees15[[Month]:[Multiple (England)]],MATCH('1. Input energy data'!$L34, Degrees15[Month], 1) + $H$2 - 1,MATCH(IF('1. Input energy data'!$G$11="Multiple (England)", '1. Input energy data'!$J34, '1. Input energy data'!$G$11),Degrees15[#Headers], 0))))</f>
        <v/>
      </c>
      <c r="I17" s="151" t="str" cm="1">
        <f t="array" ref="I17">IF(OR(CalcTable[[#This Row],[Building]]=0, '1. Input energy data'!$S34=""), "",IF(OR('1. Input energy data'!$F34="Hospital",'1. Input energy data'!$F34="Nursing residential homes and hostels"),INDEX(Degrees18[[Month]:[Multiple (England)]],MATCH('1. Input energy data'!$L34, Degrees18[Month], 1) + $I$2 - 1,MATCH(IF('1. Input energy data'!$G$11="Multiple (England)", '1. Input energy data'!$J34, '1. Input energy data'!$G$11),Degrees18[#Headers], 0)),INDEX(Degrees15[[Month]:[Multiple (England)]],MATCH('1. Input energy data'!$L34, Degrees15[Month], 1) + $I$2 - 1,MATCH(IF('1. Input energy data'!$G$11="Multiple (England)", '1. Input energy data'!$J34, '1. Input energy data'!$G$11),Degrees15[#Headers], 0))))</f>
        <v/>
      </c>
      <c r="J17" s="151" t="str" cm="1">
        <f t="array" ref="J17">IF(OR(CalcTable[[#This Row],[Building]]=0, '1. Input energy data'!$T34=""), "",IF(OR('1. Input energy data'!$F34="Hospital",'1. Input energy data'!$F34="Nursing residential homes and hostels"),INDEX(Degrees18[[Month]:[Multiple (England)]],MATCH('1. Input energy data'!$L34, Degrees18[Month], 1) + $J$2 - 1,MATCH(IF('1. Input energy data'!$G$11="Multiple (England)", '1. Input energy data'!$J34, '1. Input energy data'!$G$11),Degrees18[#Headers], 0)),INDEX(Degrees15[[Month]:[Multiple (England)]],MATCH('1. Input energy data'!$L34, Degrees15[Month], 1) + $J$2 - 1,MATCH(IF('1. Input energy data'!$G$11="Multiple (England)", '1. Input energy data'!$J34, '1. Input energy data'!$G$11),Degrees15[#Headers], 0))))</f>
        <v/>
      </c>
      <c r="K17" s="151" t="str" cm="1">
        <f t="array" ref="K17">IF(OR(CalcTable[[#This Row],[Building]]=0, '1. Input energy data'!$U34=""), "",IF(OR('1. Input energy data'!$F34="Hospital",'1. Input energy data'!$F34="Nursing residential homes and hostels"),INDEX(Degrees18[[Month]:[Multiple (England)]],MATCH('1. Input energy data'!$L34, Degrees18[Month], 1) + $K$2 - 1,MATCH(IF('1. Input energy data'!$G$11="Multiple (England)", '1. Input energy data'!$J34, '1. Input energy data'!$G$11),Degrees18[#Headers], 0)),INDEX(Degrees15[[Month]:[Multiple (England)]],MATCH('1. Input energy data'!$L34, Degrees15[Month], 1) + $K$2 - 1,MATCH(IF('1. Input energy data'!$G$11="Multiple (England)", '1. Input energy data'!$J34, '1. Input energy data'!$G$11),Degrees15[#Headers], 0))))</f>
        <v/>
      </c>
      <c r="L17" s="151" t="str" cm="1">
        <f t="array" ref="L17">IF(OR(CalcTable[[#This Row],[Building]]=0, '1. Input energy data'!$V34=""), "",IF(OR('1. Input energy data'!$F34="Hospital",'1. Input energy data'!$F34="Nursing residential homes and hostels"),INDEX(Degrees18[[Month]:[Multiple (England)]],MATCH('1. Input energy data'!$L34, Degrees18[Month], 1) + $L$2 - 1,MATCH(IF('1. Input energy data'!$G$11="Multiple (England)", '1. Input energy data'!$J34, '1. Input energy data'!$G$11),Degrees18[#Headers], 0)),INDEX(Degrees15[[Month]:[Multiple (England)]],MATCH('1. Input energy data'!$L34, Degrees15[Month], 1) + $L$2 - 1,MATCH(IF('1. Input energy data'!$G$11="Multiple (England)", '1. Input energy data'!$J34, '1. Input energy data'!$G$11),Degrees15[#Headers], 0))))</f>
        <v/>
      </c>
      <c r="M17" s="151" t="str" cm="1">
        <f t="array" ref="M17">IF(OR(CalcTable[[#This Row],[Building]]=0, '1. Input energy data'!$W34=""), "",IF(OR('1. Input energy data'!$F34="Hospital",'1. Input energy data'!$F34="Nursing residential homes and hostels"),INDEX(Degrees18[[Month]:[Multiple (England)]],MATCH('1. Input energy data'!$L34, Degrees18[Month], 1) + $M$2 - 1,MATCH(IF('1. Input energy data'!$G$11="Multiple (England)", '1. Input energy data'!$J34, '1. Input energy data'!$G$11),Degrees18[#Headers], 0)),INDEX(Degrees15[[Month]:[Multiple (England)]],MATCH('1. Input energy data'!$L34, Degrees15[Month], 1) + $M$2 - 1,MATCH(IF('1. Input energy data'!$G$11="Multiple (England)", '1. Input energy data'!$J34, '1. Input energy data'!$G$11),Degrees15[#Headers], 0))))</f>
        <v/>
      </c>
      <c r="N17" s="151" t="str" cm="1">
        <f t="array" ref="N17">IF(OR(CalcTable[[#This Row],[Building]]=0, '1. Input energy data'!$X34=""), "",IF(OR('1. Input energy data'!$F34="Hospital",'1. Input energy data'!$F34="Nursing residential homes and hostels"),INDEX(Degrees18[[Month]:[Multiple (England)]],MATCH('1. Input energy data'!$L34, Degrees18[Month], 1) + $N$2 - 1,MATCH(IF('1. Input energy data'!$G$11="Multiple (England)", '1. Input energy data'!$J34, '1. Input energy data'!$G$11),Degrees18[#Headers], 0)),INDEX(Degrees15[[Month]:[Multiple (England)]],MATCH('1. Input energy data'!$L34, Degrees15[Month], 1) + $N$2 - 1,MATCH(IF('1. Input energy data'!$G$11="Multiple (England)", '1. Input energy data'!$J34, '1. Input energy data'!$G$11),Degrees15[#Headers], 0))))</f>
        <v/>
      </c>
      <c r="O17" s="151" t="str" cm="1">
        <f t="array" ref="O17">IF(OR(CalcTable[[#This Row],[Building]]=0, '1. Input energy data'!$Y34=""), "",IF(OR('1. Input energy data'!$F34="Hospital",'1. Input energy data'!$F34="Nursing residential homes and hostels"),INDEX(Degrees18[[Month]:[Multiple (England)]],MATCH('1. Input energy data'!$L34, Degrees18[Month], 1) + $O$2 - 1,MATCH(IF('1. Input energy data'!$G$11="Multiple (England)", '1. Input energy data'!$J34, '1. Input energy data'!$G$11),Degrees18[#Headers], 0)),INDEX(Degrees15[[Month]:[Multiple (England)]],MATCH('1. Input energy data'!$L34, Degrees15[Month], 1) + $O$2 - 1,MATCH(IF('1. Input energy data'!$G$11="Multiple (England)", '1. Input energy data'!$J34, '1. Input energy data'!$G$11),Degrees15[#Headers], 0))))</f>
        <v/>
      </c>
      <c r="P17" t="str">
        <f>IF(CalcTable[[#This Row],[Building]]=0,"",SLOPE('1. Input energy data'!N34:Y34,CalcTable[[#This Row],[1]:[12]]))</f>
        <v/>
      </c>
      <c r="Q17" t="str">
        <f>IF(CalcTable[[#This Row],[Building]]=0,"",INTERCEPT('1. Input energy data'!N34:Y34,CalcTable[[#This Row],[1]:[12]]))</f>
        <v/>
      </c>
      <c r="R17" t="str">
        <f>IF(CalcTable[[#This Row],[Building]]=0,"",RSQ('1. Input energy data'!N34:Y34,CalcTable[[#This Row],[1]:[12]]))</f>
        <v/>
      </c>
      <c r="S17" s="151" t="str" cm="1">
        <f t="array" ref="S17">IF(OR($A17=0, '1. Input energy data'!$AF34=""), "",IF(OR('1. Input energy data'!$F34="Hospital",'1. Input energy data'!$F34="Nursing residential homes and hostels"),INDEX(Degrees18[[Month]:[Multiple (England)]],MATCH('1. Input energy data'!$AD34, Degrees18[Month], 1)+S$2-13,MATCH(IF('1. Input energy data'!$G$11="Multiple (England)", '1. Input energy data'!$J34, '1. Input energy data'!$G$11),Degrees18[#Headers], 0)),INDEX(Degrees15[[Month]:[Multiple (England)]],MATCH('1. Input energy data'!$AD34, Degrees15[Month], 1)+S$2-13,MATCH(IF('1. Input energy data'!$G$11="Multiple (England)", '1. Input energy data'!$J34, '1. Input energy data'!$G$11),Degrees15[#Headers], 0))))</f>
        <v/>
      </c>
      <c r="T17" s="151" t="str" cm="1">
        <f t="array" ref="T17">IF(OR($A17=0, '1. Input energy data'!$AG34=""), "",IF(OR('1. Input energy data'!$F34="Hospital",'1. Input energy data'!$F34="Nursing residential homes and hostels"),INDEX(Degrees18[[Month]:[Multiple (England)]],MATCH('1. Input energy data'!$AD34, Degrees18[Month], 1)+T$2-13,MATCH(IF('1. Input energy data'!$G$11="Multiple (England)", '1. Input energy data'!$J34, '1. Input energy data'!$G$11),Degrees18[#Headers], 0)),INDEX(Degrees15[[Month]:[Multiple (England)]],MATCH('1. Input energy data'!$AD34,Degrees15[Month], 1)+T$2-13,MATCH(IF('1. Input energy data'!$G$11="Multiple (England)", '1. Input energy data'!$J34, '1. Input energy data'!$G$11),Degrees15[#Headers], 0))))</f>
        <v/>
      </c>
      <c r="U17" s="151" t="str" cm="1">
        <f t="array" ref="U17">IF(OR($A17=0, '1. Input energy data'!$AH34=""), "",IF(OR('1. Input energy data'!$F34="Hospital",'1. Input energy data'!$F34="Nursing residential homes and hostels"),INDEX(Degrees18[[Month]:[Multiple (England)]],MATCH('1. Input energy data'!$AD34, Degrees18[Month], 1)+U$2-13,MATCH(IF('1. Input energy data'!$G$11="Multiple (England)", '1. Input energy data'!$J34, '1. Input energy data'!$G$11),Degrees18[#Headers], 0)),INDEX(Degrees15[[Month]:[Multiple (England)]],MATCH('1. Input energy data'!$AD34,Degrees15[Month], 1)+U$2-13,MATCH(IF('1. Input energy data'!$G$11="Multiple (England)", '1. Input energy data'!$J34, '1. Input energy data'!$G$11),Degrees15[#Headers], 0))))</f>
        <v/>
      </c>
      <c r="V17" s="151" t="str" cm="1">
        <f t="array" ref="V17">IF(OR($A17=0, '1. Input energy data'!$AI34=""), "",IF(OR('1. Input energy data'!$F34="Hospital",'1. Input energy data'!$F34="Nursing residential homes and hostels"),INDEX(Degrees18[[Month]:[Multiple (England)]],MATCH('1. Input energy data'!$AD34, Degrees18[Month], 1)+V$2-13,MATCH(IF('1. Input energy data'!$G$11="Multiple (England)", '1. Input energy data'!$J34, '1. Input energy data'!$G$11),Degrees18[#Headers], 0)),INDEX(Degrees15[[Month]:[Multiple (England)]],MATCH('1. Input energy data'!$AD34,Degrees15[Month], 1)+V$2-13,MATCH(IF('1. Input energy data'!$G$11="Multiple (England)", '1. Input energy data'!$J34, '1. Input energy data'!$G$11),Degrees15[#Headers], 0))))</f>
        <v/>
      </c>
      <c r="W17" s="151" t="str" cm="1">
        <f t="array" ref="W17">IF(OR($A17=0, '1. Input energy data'!$AJ34=""), "",IF(OR('1. Input energy data'!$F34="Hospital",'1. Input energy data'!$F34="Nursing residential homes and hostels"),INDEX(Degrees18[[Month]:[Multiple (England)]],MATCH('1. Input energy data'!$AD34, Degrees18[Month], 1)+W$2-13,MATCH(IF('1. Input energy data'!$G$11="Multiple (England)", '1. Input energy data'!$J34, '1. Input energy data'!$G$11),Degrees18[#Headers], 0)),INDEX(Degrees15[[Month]:[Multiple (England)]],MATCH('1. Input energy data'!$AD34,Degrees15[Month], 1)+W$2-13,MATCH(IF('1. Input energy data'!$G$11="Multiple (England)", '1. Input energy data'!$J34, '1. Input energy data'!$G$11),Degrees15[#Headers], 0))))</f>
        <v/>
      </c>
      <c r="X17" s="151" t="str" cm="1">
        <f t="array" ref="X17">IF(OR($A17=0, '1. Input energy data'!$AK34=""), "",IF(OR('1. Input energy data'!$F34="Hospital",'1. Input energy data'!$F34="Nursing residential homes and hostels"),INDEX(Degrees18[[Month]:[Multiple (England)]],MATCH('1. Input energy data'!$AD34, Degrees18[Month], 1)+X$2-13,MATCH(IF('1. Input energy data'!$G$11="Multiple (England)", '1. Input energy data'!$J34, '1. Input energy data'!$G$11),Degrees18[#Headers], 0)),INDEX(Degrees15[[Month]:[Multiple (England)]],MATCH('1. Input energy data'!$AD34,Degrees15[Month], 1)+X$2-13,MATCH(IF('1. Input energy data'!$G$11="Multiple (England)", '1. Input energy data'!$J34, '1. Input energy data'!$G$11),Degrees15[#Headers], 0))))</f>
        <v/>
      </c>
      <c r="Y17" s="151" t="str" cm="1">
        <f t="array" ref="Y17">IF(OR($A17=0, '1. Input energy data'!$AL34=""), "",IF(OR('1. Input energy data'!$F34="Hospital",'1. Input energy data'!$F34="Nursing residential homes and hostels"),INDEX(Degrees18[[Month]:[Multiple (England)]],MATCH('1. Input energy data'!$AD34, Degrees18[Month], 1)+Y$2-13,MATCH(IF('1. Input energy data'!$G$11="Multiple (England)", '1. Input energy data'!$J34, '1. Input energy data'!$G$11),Degrees18[#Headers], 0)),INDEX(Degrees15[[Month]:[Multiple (England)]],MATCH('1. Input energy data'!$AD34,Degrees15[Month], 1)+Y$2-13,MATCH(IF('1. Input energy data'!$G$11="Multiple (England)", '1. Input energy data'!$J34, '1. Input energy data'!$G$11),Degrees15[#Headers], 0))))</f>
        <v/>
      </c>
      <c r="Z17" s="151" t="str" cm="1">
        <f t="array" ref="Z17">IF(OR($A17=0, '1. Input energy data'!$AM34=""), "",IF(OR('1. Input energy data'!$F34="Hospital",'1. Input energy data'!$F34="Nursing residential homes and hostels"),INDEX(Degrees18[[Month]:[Multiple (England)]],MATCH('1. Input energy data'!$AD34, Degrees18[Month], 1)+Z$2-13,MATCH(IF('1. Input energy data'!$G$11="Multiple (England)", '1. Input energy data'!$J34, '1. Input energy data'!$G$11),Degrees18[#Headers], 0)),INDEX(Degrees15[[Month]:[Multiple (England)]],MATCH('1. Input energy data'!$AD34,Degrees15[Month], 1)+Z$2-13,MATCH(IF('1. Input energy data'!$G$11="Multiple (England)", '1. Input energy data'!$J34, '1. Input energy data'!$G$11),Degrees15[#Headers], 0))))</f>
        <v/>
      </c>
      <c r="AA17" s="151" t="str" cm="1">
        <f t="array" ref="AA17">IF(OR($A17=0, '1. Input energy data'!$AN34=""), "",IF(OR('1. Input energy data'!$F34="Hospital",'1. Input energy data'!$F34="Nursing residential homes and hostels"),INDEX(Degrees18[[Month]:[Multiple (England)]],MATCH('1. Input energy data'!$AD34, Degrees18[Month], 1)+AA$2-13,MATCH(IF('1. Input energy data'!$G$11="Multiple (England)", '1. Input energy data'!$J34, '1. Input energy data'!$G$11),Degrees18[#Headers], 0)),INDEX(Degrees15[[Month]:[Multiple (England)]],MATCH('1. Input energy data'!$AD34,Degrees15[Month], 1)+AA$2-13,MATCH(IF('1. Input energy data'!$G$11="Multiple (England)", '1. Input energy data'!$J34, '1. Input energy data'!$G$11),Degrees15[#Headers], 0))))</f>
        <v/>
      </c>
      <c r="AB17" s="151" t="str" cm="1">
        <f t="array" ref="AB17">IF(OR($A17=0, '1. Input energy data'!$AO34=""), "",IF(OR('1. Input energy data'!$F34="Hospital",'1. Input energy data'!$F34="Nursing residential homes and hostels"),INDEX(Degrees18[[Month]:[Multiple (England)]],MATCH('1. Input energy data'!$AD34, Degrees18[Month], 1)+AB$2-13,MATCH(IF('1. Input energy data'!$G$11="Multiple (England)", '1. Input energy data'!$J34, '1. Input energy data'!$G$11),Degrees18[#Headers], 0)),INDEX(Degrees15[[Month]:[Multiple (England)]],MATCH('1. Input energy data'!$AD34,Degrees15[Month], 1)+AB$2-13,MATCH(IF('1. Input energy data'!$G$11="Multiple (England)", '1. Input energy data'!$J34, '1. Input energy data'!$G$11),Degrees15[#Headers], 0))))</f>
        <v/>
      </c>
      <c r="AC17" s="151" t="str" cm="1">
        <f t="array" ref="AC17">IF(OR($A17=0, '1. Input energy data'!$AP34=""), "",IF(OR('1. Input energy data'!$F34="Hospital",'1. Input energy data'!$F34="Nursing residential homes and hostels"),INDEX(Degrees18[[Month]:[Multiple (England)]],MATCH('1. Input energy data'!$AD34, Degrees18[Month], 1)+AC$2-13,MATCH(IF('1. Input energy data'!$G$11="Multiple (England)", '1. Input energy data'!$J34, '1. Input energy data'!$G$11),Degrees18[#Headers], 0)),INDEX(Degrees15[[Month]:[Multiple (England)]],MATCH('1. Input energy data'!$AD34,Degrees15[Month], 1)+AC$2-13,MATCH(IF('1. Input energy data'!$G$11="Multiple (England)", '1. Input energy data'!$J34, '1. Input energy data'!$G$11),Degrees15[#Headers], 0))))</f>
        <v/>
      </c>
      <c r="AD17" s="151" t="str" cm="1">
        <f t="array" ref="AD17">IF(OR($A17=0, '1. Input energy data'!$AQ34=""), "",IF(OR('1. Input energy data'!$F34="Hospital",'1. Input energy data'!$F34="Nursing residential homes and hostels"),INDEX(Degrees18[[Month]:[Multiple (England)]],MATCH('1. Input energy data'!$AD34, Degrees18[Month], 1)+AD$2-13,MATCH(IF('1. Input energy data'!$G$11="Multiple (England)", '1. Input energy data'!$J34, '1. Input energy data'!$G$11),Degrees18[#Headers], 0)),INDEX(Degrees15[[Month]:[Multiple (England)]],MATCH('1. Input energy data'!$AD34,Degrees15[Month], 1)+AD$2-13,MATCH(IF('1. Input energy data'!$G$11="Multiple (England)", '1. Input energy data'!$J34, '1. Input energy data'!$G$11),Degrees15[#Headers], 0))))</f>
        <v/>
      </c>
      <c r="AE17" s="151" t="str">
        <f>IF(OR($A17=0, $P17="", CalcTable[[#This Row],[13]]="", $Q17="", '1. Input energy data'!AF34=""), "", ($P17*CalcTable[[#This Row],[13]]+$Q17)-'1. Input energy data'!AF34)</f>
        <v/>
      </c>
      <c r="AF17" s="151" t="str">
        <f>IF(OR($A17=0, $P17="", CalcTable[[#This Row],[14]]="", $Q17="", '1. Input energy data'!AG34=""), "", ($P17*CalcTable[[#This Row],[14]]+$Q17)-'1. Input energy data'!AG34)</f>
        <v/>
      </c>
      <c r="AG17" s="151" t="str">
        <f>IF(OR($A17=0, $P17="", CalcTable[[#This Row],[15]]="", $Q17="", '1. Input energy data'!AH34=""), "", ($P17*CalcTable[[#This Row],[15]]+$Q17)-'1. Input energy data'!AH34)</f>
        <v/>
      </c>
      <c r="AH17" s="151" t="str">
        <f>IF(OR($A17=0, $P17="", CalcTable[[#This Row],[16]]="", $Q17="", '1. Input energy data'!AI34=""), "", ($P17*CalcTable[[#This Row],[16]]+$Q17)-'1. Input energy data'!AI34)</f>
        <v/>
      </c>
      <c r="AI17" s="151" t="str">
        <f>IF(OR($A17=0, $P17="", CalcTable[[#This Row],[17]]="", $Q17="", '1. Input energy data'!AJ34=""), "", ($P17*CalcTable[[#This Row],[17]]+$Q17)-'1. Input energy data'!AJ34)</f>
        <v/>
      </c>
      <c r="AJ17" s="151" t="str">
        <f>IF(OR($A17=0, $P17="", CalcTable[[#This Row],[18]]="", $Q17="", '1. Input energy data'!AK34=""), "", ($P17*CalcTable[[#This Row],[18]]+$Q17)-'1. Input energy data'!AK34)</f>
        <v/>
      </c>
      <c r="AK17" s="151" t="str">
        <f>IF(OR($A17=0, $P17="", CalcTable[[#This Row],[19]]="", $Q17="", '1. Input energy data'!AL34=""), "", ($P17*CalcTable[[#This Row],[19]]+$Q17)-'1. Input energy data'!AL34)</f>
        <v/>
      </c>
      <c r="AL17" s="151" t="str">
        <f>IF(OR($A17=0, $P17="", CalcTable[[#This Row],[20]]="", $Q17="", '1. Input energy data'!AM34=""), "", ($P17*CalcTable[[#This Row],[20]]+$Q17)-'1. Input energy data'!AM34)</f>
        <v/>
      </c>
      <c r="AM17" s="151" t="str">
        <f>IF(OR($A17=0, $P17="", CalcTable[[#This Row],[21]]="", $Q17="", '1. Input energy data'!AN34=""), "", ($P17*CalcTable[[#This Row],[21]]+$Q17)-'1. Input energy data'!AN34)</f>
        <v/>
      </c>
      <c r="AN17" s="151" t="str">
        <f>IF(OR($A17=0, $P17="", CalcTable[[#This Row],[22]]="", $Q17="", '1. Input energy data'!AO34=""), "", ($P17*CalcTable[[#This Row],[22]]+$Q17)-'1. Input energy data'!AO34)</f>
        <v/>
      </c>
      <c r="AO17" s="151" t="str">
        <f>IF(OR($A17=0, $P17="", CalcTable[[#This Row],[23]]="", $Q17="", '1. Input energy data'!AP34=""), "", ($P17*CalcTable[[#This Row],[23]]+$Q17)-'1. Input energy data'!AP34)</f>
        <v/>
      </c>
      <c r="AP17" s="151" t="str">
        <f>IF(OR($A17=0, $P17="", CalcTable[[#This Row],[24]]="", $Q17="", '1. Input energy data'!AQ34=""), "", ($P17*CalcTable[[#This Row],[24]]+$Q17)-'1. Input energy data'!AQ34)</f>
        <v/>
      </c>
      <c r="AQ17" s="239" t="str">
        <f>IF(CalcTable[[#This Row],[Building]]=0,"",1-((1-CalcTable[[#This Row],[R2]])*(COUNT('1. Input energy data'!N34:Y34)-1)/(COUNT('1. Input energy data'!N34:Y34)-2)))</f>
        <v/>
      </c>
      <c r="AR17" s="165" t="str">
        <f>IF(CalcTable[[#This Row],[Building]]=0,"",1.26*TINV(0.1,COUNT('1. Input energy data'!N34:Y34)-2)*STEYX('1. Input energy data'!N34:Y34,CalcTable[[#This Row],[1]:[12]])*((1+2/COUNT('1. Input energy data'!N34:Y34))*COUNT(CalcTable[[#This Row],[Month 1 avoided kWh]:[Month 12]]))^0.5)</f>
        <v/>
      </c>
      <c r="AS17" s="166" t="str">
        <f>IF(CalcTable[[#This Row],[Building]]=0,"",ABS(CalcTable[[#This Row],[Absolute Uncertainty]]/SUM(CalcTable[[#This Row],[Month 1 avoided kWh]:[Month 12]])))</f>
        <v/>
      </c>
      <c r="AT17" s="165" t="str">
        <f>IF(CalcTable[[#This Row],[Building]]=0,"",COUNT('1. Input energy data'!N34:Y34))</f>
        <v/>
      </c>
      <c r="AU17" s="165" t="str">
        <f>IF(CalcTable[[#This Row],[Building]]=0,"",COUNT('1. Input energy data'!AF34:AQ34))</f>
        <v/>
      </c>
      <c r="AV17" s="151" t="str" cm="1">
        <f t="array" ref="AV17">_xlfn.IFS(CalcTable[[#This Row],[Building]]=0,"",AND(OR('1. Input energy data'!AT34="Energy Bills - Actual",'1. Input energy data'!AT34="Meter Readings",'1. Input energy data'!AT34="Half Hourly Data"),OR('1. Input energy data'!Z34="Energy Bills - Actual",'1. Input energy data'!Z34="Meter Readings",'1. Input energy data'!Z34="Half Hourly Data")),"ACTUAL",OR('1. Input energy data'!AT34="",'1. Input energy data'!Z34=""),"BLANK",OR('1. Input energy data'!AT34="Other (specify in commentary)",'1. Input energy data'!Z34="Other (specify in commentary)"),"OTHER",OR('1. Input energy data'!AT34="Energy Bills - Estimated",'1. Input energy data'!Z34="Energy Bills - Estimated"),"ESTIMATED",OR('1. Input energy data'!AT34="Energy Bills - Partially Estimated",'1. Input energy data'!Z34="Energy Bills - Partially Estimated"),"PARTIALLY ESTIMATED",TRUE,"BLANK")</f>
        <v/>
      </c>
    </row>
    <row r="18" spans="1:48">
      <c r="A18">
        <f>'1. Input energy data'!C35</f>
        <v>0</v>
      </c>
      <c r="B18" s="150">
        <f>'1. Input energy data'!F35</f>
        <v>0</v>
      </c>
      <c r="C18">
        <f>'1. Input energy data'!G35</f>
        <v>0</v>
      </c>
      <c r="D18" s="151" t="str">
        <f>IF(OR(CalcTable[[#This Row],[Building]]=0, '1. Input energy data'!$N35=""), "",IF(OR('1. Input energy data'!$F35="Hospital",'1. Input energy data'!$F35="Nursing residential homes and hostels"),INDEX(Degrees18[[Month]:[Multiple (England)]],MATCH('1. Input energy data'!$L35, Degrees18[Month], 1),MATCH(IF('1. Input energy data'!$G$11="Multiple (England)", '1. Input energy data'!$J35, '1. Input energy data'!$G$11), Degrees18[#Headers], 0)),INDEX(Degrees15[[Month]:[Multiple (England)]],MATCH('1. Input energy data'!$L35, Degrees15[Month], 1),MATCH(IF('1. Input energy data'!$G$11="Multiple (England)", '1. Input energy data'!$J35, '1. Input energy data'!$G$11), Degrees15[#Headers], 0))))</f>
        <v/>
      </c>
      <c r="E18" s="151" t="str" cm="1">
        <f t="array" ref="E18">IF(OR(CalcTable[[#This Row],[Building]]=0, '1. Input energy data'!$O35=""), "",IF(OR('1. Input energy data'!$F35="Hospital",'1. Input energy data'!$F35="Nursing residential homes and hostels"),INDEX(Degrees18[[Month]:[Multiple (England)]],MATCH('1. Input energy data'!$L35, Degrees18[Month], 1) + $E$2 - 1,MATCH(IF('1. Input energy data'!$G$11="Multiple (England)", '1. Input energy data'!$J35, '1. Input energy data'!$G$11),Degrees18[#Headers], 0)),INDEX(Degrees15[[Month]:[Multiple (England)]],MATCH('1. Input energy data'!$L35, Degrees15[Month], 1) + $E$2 - 1,MATCH(IF('1. Input energy data'!$G$11="Multiple (England)", '1. Input energy data'!$J35, '1. Input energy data'!$G$11),Degrees15[#Headers], 0))))</f>
        <v/>
      </c>
      <c r="F18" s="151" t="str" cm="1">
        <f t="array" ref="F18">IF(OR(CalcTable[[#This Row],[Building]]=0, '1. Input energy data'!$P35=""), "",IF(OR('1. Input energy data'!$F35="Hospital",'1. Input energy data'!$F35="Nursing residential homes and hostels"),INDEX(Degrees18[[Month]:[Multiple (England)]],MATCH('1. Input energy data'!$L35, Degrees18[Month], 1) + $F$2 - 1,MATCH(IF('1. Input energy data'!$G$11="Multiple (England)", '1. Input energy data'!$J35, '1. Input energy data'!$G$11),Degrees18[#Headers], 0)),INDEX(Degrees15[[Month]:[Multiple (England)]],MATCH('1. Input energy data'!$L35, Degrees15[Month], 1) + $F$2 - 1,MATCH(IF('1. Input energy data'!$G$11="Multiple (England)", '1. Input energy data'!$J35, '1. Input energy data'!$G$11),Degrees15[#Headers], 0))))</f>
        <v/>
      </c>
      <c r="G18" s="151" t="str" cm="1">
        <f t="array" ref="G18">IF(OR(CalcTable[[#This Row],[Building]]=0, '1. Input energy data'!$Q35=""), "",IF(OR('1. Input energy data'!$F35="Hospital",'1. Input energy data'!$F35="Nursing residential homes and hostels"),INDEX(Degrees18[[Month]:[Multiple (England)]],MATCH('1. Input energy data'!$L35, Degrees18[Month], 1) + $G$2 - 1,MATCH(IF('1. Input energy data'!$G$11="Multiple (England)", '1. Input energy data'!$J35, '1. Input energy data'!$G$11),Degrees18[#Headers], 0)),INDEX(Degrees15[[Month]:[Multiple (England)]],MATCH('1. Input energy data'!$L35, Degrees15[Month], 1) + $G$2 - 1,MATCH(IF('1. Input energy data'!$G$11="Multiple (England)", '1. Input energy data'!$J35, '1. Input energy data'!$G$11),Degrees15[#Headers], 0))))</f>
        <v/>
      </c>
      <c r="H18" s="151" t="str" cm="1">
        <f t="array" ref="H18">IF(OR(CalcTable[[#This Row],[Building]]=0, '1. Input energy data'!$R35=""), "",IF(OR('1. Input energy data'!$F35="Hospital",'1. Input energy data'!$F35="Nursing residential homes and hostels"),INDEX(Degrees18[[Month]:[Multiple (England)]],MATCH('1. Input energy data'!$L35, Degrees18[Month], 1) + $H$2 - 1,MATCH(IF('1. Input energy data'!$G$11="Multiple (England)", '1. Input energy data'!$J35, '1. Input energy data'!$G$11),Degrees18[#Headers], 0)),INDEX(Degrees15[[Month]:[Multiple (England)]],MATCH('1. Input energy data'!$L35, Degrees15[Month], 1) + $H$2 - 1,MATCH(IF('1. Input energy data'!$G$11="Multiple (England)", '1. Input energy data'!$J35, '1. Input energy data'!$G$11),Degrees15[#Headers], 0))))</f>
        <v/>
      </c>
      <c r="I18" s="151" t="str" cm="1">
        <f t="array" ref="I18">IF(OR(CalcTable[[#This Row],[Building]]=0, '1. Input energy data'!$S35=""), "",IF(OR('1. Input energy data'!$F35="Hospital",'1. Input energy data'!$F35="Nursing residential homes and hostels"),INDEX(Degrees18[[Month]:[Multiple (England)]],MATCH('1. Input energy data'!$L35, Degrees18[Month], 1) + $I$2 - 1,MATCH(IF('1. Input energy data'!$G$11="Multiple (England)", '1. Input energy data'!$J35, '1. Input energy data'!$G$11),Degrees18[#Headers], 0)),INDEX(Degrees15[[Month]:[Multiple (England)]],MATCH('1. Input energy data'!$L35, Degrees15[Month], 1) + $I$2 - 1,MATCH(IF('1. Input energy data'!$G$11="Multiple (England)", '1. Input energy data'!$J35, '1. Input energy data'!$G$11),Degrees15[#Headers], 0))))</f>
        <v/>
      </c>
      <c r="J18" s="151" t="str" cm="1">
        <f t="array" ref="J18">IF(OR(CalcTable[[#This Row],[Building]]=0, '1. Input energy data'!$T35=""), "",IF(OR('1. Input energy data'!$F35="Hospital",'1. Input energy data'!$F35="Nursing residential homes and hostels"),INDEX(Degrees18[[Month]:[Multiple (England)]],MATCH('1. Input energy data'!$L35, Degrees18[Month], 1) + $J$2 - 1,MATCH(IF('1. Input energy data'!$G$11="Multiple (England)", '1. Input energy data'!$J35, '1. Input energy data'!$G$11),Degrees18[#Headers], 0)),INDEX(Degrees15[[Month]:[Multiple (England)]],MATCH('1. Input energy data'!$L35, Degrees15[Month], 1) + $J$2 - 1,MATCH(IF('1. Input energy data'!$G$11="Multiple (England)", '1. Input energy data'!$J35, '1. Input energy data'!$G$11),Degrees15[#Headers], 0))))</f>
        <v/>
      </c>
      <c r="K18" s="151" t="str" cm="1">
        <f t="array" ref="K18">IF(OR(CalcTable[[#This Row],[Building]]=0, '1. Input energy data'!$U35=""), "",IF(OR('1. Input energy data'!$F35="Hospital",'1. Input energy data'!$F35="Nursing residential homes and hostels"),INDEX(Degrees18[[Month]:[Multiple (England)]],MATCH('1. Input energy data'!$L35, Degrees18[Month], 1) + $K$2 - 1,MATCH(IF('1. Input energy data'!$G$11="Multiple (England)", '1. Input energy data'!$J35, '1. Input energy data'!$G$11),Degrees18[#Headers], 0)),INDEX(Degrees15[[Month]:[Multiple (England)]],MATCH('1. Input energy data'!$L35, Degrees15[Month], 1) + $K$2 - 1,MATCH(IF('1. Input energy data'!$G$11="Multiple (England)", '1. Input energy data'!$J35, '1. Input energy data'!$G$11),Degrees15[#Headers], 0))))</f>
        <v/>
      </c>
      <c r="L18" s="151" t="str" cm="1">
        <f t="array" ref="L18">IF(OR(CalcTable[[#This Row],[Building]]=0, '1. Input energy data'!$V35=""), "",IF(OR('1. Input energy data'!$F35="Hospital",'1. Input energy data'!$F35="Nursing residential homes and hostels"),INDEX(Degrees18[[Month]:[Multiple (England)]],MATCH('1. Input energy data'!$L35, Degrees18[Month], 1) + $L$2 - 1,MATCH(IF('1. Input energy data'!$G$11="Multiple (England)", '1. Input energy data'!$J35, '1. Input energy data'!$G$11),Degrees18[#Headers], 0)),INDEX(Degrees15[[Month]:[Multiple (England)]],MATCH('1. Input energy data'!$L35, Degrees15[Month], 1) + $L$2 - 1,MATCH(IF('1. Input energy data'!$G$11="Multiple (England)", '1. Input energy data'!$J35, '1. Input energy data'!$G$11),Degrees15[#Headers], 0))))</f>
        <v/>
      </c>
      <c r="M18" s="151" t="str" cm="1">
        <f t="array" ref="M18">IF(OR(CalcTable[[#This Row],[Building]]=0, '1. Input energy data'!$W35=""), "",IF(OR('1. Input energy data'!$F35="Hospital",'1. Input energy data'!$F35="Nursing residential homes and hostels"),INDEX(Degrees18[[Month]:[Multiple (England)]],MATCH('1. Input energy data'!$L35, Degrees18[Month], 1) + $M$2 - 1,MATCH(IF('1. Input energy data'!$G$11="Multiple (England)", '1. Input energy data'!$J35, '1. Input energy data'!$G$11),Degrees18[#Headers], 0)),INDEX(Degrees15[[Month]:[Multiple (England)]],MATCH('1. Input energy data'!$L35, Degrees15[Month], 1) + $M$2 - 1,MATCH(IF('1. Input energy data'!$G$11="Multiple (England)", '1. Input energy data'!$J35, '1. Input energy data'!$G$11),Degrees15[#Headers], 0))))</f>
        <v/>
      </c>
      <c r="N18" s="151" t="str" cm="1">
        <f t="array" ref="N18">IF(OR(CalcTable[[#This Row],[Building]]=0, '1. Input energy data'!$X35=""), "",IF(OR('1. Input energy data'!$F35="Hospital",'1. Input energy data'!$F35="Nursing residential homes and hostels"),INDEX(Degrees18[[Month]:[Multiple (England)]],MATCH('1. Input energy data'!$L35, Degrees18[Month], 1) + $N$2 - 1,MATCH(IF('1. Input energy data'!$G$11="Multiple (England)", '1. Input energy data'!$J35, '1. Input energy data'!$G$11),Degrees18[#Headers], 0)),INDEX(Degrees15[[Month]:[Multiple (England)]],MATCH('1. Input energy data'!$L35, Degrees15[Month], 1) + $N$2 - 1,MATCH(IF('1. Input energy data'!$G$11="Multiple (England)", '1. Input energy data'!$J35, '1. Input energy data'!$G$11),Degrees15[#Headers], 0))))</f>
        <v/>
      </c>
      <c r="O18" s="151" t="str" cm="1">
        <f t="array" ref="O18">IF(OR(CalcTable[[#This Row],[Building]]=0, '1. Input energy data'!$Y35=""), "",IF(OR('1. Input energy data'!$F35="Hospital",'1. Input energy data'!$F35="Nursing residential homes and hostels"),INDEX(Degrees18[[Month]:[Multiple (England)]],MATCH('1. Input energy data'!$L35, Degrees18[Month], 1) + $O$2 - 1,MATCH(IF('1. Input energy data'!$G$11="Multiple (England)", '1. Input energy data'!$J35, '1. Input energy data'!$G$11),Degrees18[#Headers], 0)),INDEX(Degrees15[[Month]:[Multiple (England)]],MATCH('1. Input energy data'!$L35, Degrees15[Month], 1) + $O$2 - 1,MATCH(IF('1. Input energy data'!$G$11="Multiple (England)", '1. Input energy data'!$J35, '1. Input energy data'!$G$11),Degrees15[#Headers], 0))))</f>
        <v/>
      </c>
      <c r="P18" t="str">
        <f>IF(CalcTable[[#This Row],[Building]]=0,"",SLOPE('1. Input energy data'!N35:Y35,CalcTable[[#This Row],[1]:[12]]))</f>
        <v/>
      </c>
      <c r="Q18" t="str">
        <f>IF(CalcTable[[#This Row],[Building]]=0,"",INTERCEPT('1. Input energy data'!N35:Y35,CalcTable[[#This Row],[1]:[12]]))</f>
        <v/>
      </c>
      <c r="R18" t="str">
        <f>IF(CalcTable[[#This Row],[Building]]=0,"",RSQ('1. Input energy data'!N35:Y35,CalcTable[[#This Row],[1]:[12]]))</f>
        <v/>
      </c>
      <c r="S18" s="151" t="str" cm="1">
        <f t="array" ref="S18">IF(OR($A18=0, '1. Input energy data'!$AF35=""), "",IF(OR('1. Input energy data'!$F35="Hospital",'1. Input energy data'!$F35="Nursing residential homes and hostels"),INDEX(Degrees18[[Month]:[Multiple (England)]],MATCH('1. Input energy data'!$AD35, Degrees18[Month], 1)+S$2-13,MATCH(IF('1. Input energy data'!$G$11="Multiple (England)", '1. Input energy data'!$J35, '1. Input energy data'!$G$11),Degrees18[#Headers], 0)),INDEX(Degrees15[[Month]:[Multiple (England)]],MATCH('1. Input energy data'!$AD35, Degrees15[Month], 1)+S$2-13,MATCH(IF('1. Input energy data'!$G$11="Multiple (England)", '1. Input energy data'!$J35, '1. Input energy data'!$G$11),Degrees15[#Headers], 0))))</f>
        <v/>
      </c>
      <c r="T18" s="151" t="str" cm="1">
        <f t="array" ref="T18">IF(OR($A18=0, '1. Input energy data'!$AG35=""), "",IF(OR('1. Input energy data'!$F35="Hospital",'1. Input energy data'!$F35="Nursing residential homes and hostels"),INDEX(Degrees18[[Month]:[Multiple (England)]],MATCH('1. Input energy data'!$AD35, Degrees18[Month], 1)+T$2-13,MATCH(IF('1. Input energy data'!$G$11="Multiple (England)", '1. Input energy data'!$J35, '1. Input energy data'!$G$11),Degrees18[#Headers], 0)),INDEX(Degrees15[[Month]:[Multiple (England)]],MATCH('1. Input energy data'!$AD35,Degrees15[Month], 1)+T$2-13,MATCH(IF('1. Input energy data'!$G$11="Multiple (England)", '1. Input energy data'!$J35, '1. Input energy data'!$G$11),Degrees15[#Headers], 0))))</f>
        <v/>
      </c>
      <c r="U18" s="151" t="str" cm="1">
        <f t="array" ref="U18">IF(OR($A18=0, '1. Input energy data'!$AH35=""), "",IF(OR('1. Input energy data'!$F35="Hospital",'1. Input energy data'!$F35="Nursing residential homes and hostels"),INDEX(Degrees18[[Month]:[Multiple (England)]],MATCH('1. Input energy data'!$AD35, Degrees18[Month], 1)+U$2-13,MATCH(IF('1. Input energy data'!$G$11="Multiple (England)", '1. Input energy data'!$J35, '1. Input energy data'!$G$11),Degrees18[#Headers], 0)),INDEX(Degrees15[[Month]:[Multiple (England)]],MATCH('1. Input energy data'!$AD35,Degrees15[Month], 1)+U$2-13,MATCH(IF('1. Input energy data'!$G$11="Multiple (England)", '1. Input energy data'!$J35, '1. Input energy data'!$G$11),Degrees15[#Headers], 0))))</f>
        <v/>
      </c>
      <c r="V18" s="151" t="str" cm="1">
        <f t="array" ref="V18">IF(OR($A18=0, '1. Input energy data'!$AI35=""), "",IF(OR('1. Input energy data'!$F35="Hospital",'1. Input energy data'!$F35="Nursing residential homes and hostels"),INDEX(Degrees18[[Month]:[Multiple (England)]],MATCH('1. Input energy data'!$AD35, Degrees18[Month], 1)+V$2-13,MATCH(IF('1. Input energy data'!$G$11="Multiple (England)", '1. Input energy data'!$J35, '1. Input energy data'!$G$11),Degrees18[#Headers], 0)),INDEX(Degrees15[[Month]:[Multiple (England)]],MATCH('1. Input energy data'!$AD35,Degrees15[Month], 1)+V$2-13,MATCH(IF('1. Input energy data'!$G$11="Multiple (England)", '1. Input energy data'!$J35, '1. Input energy data'!$G$11),Degrees15[#Headers], 0))))</f>
        <v/>
      </c>
      <c r="W18" s="151" t="str" cm="1">
        <f t="array" ref="W18">IF(OR($A18=0, '1. Input energy data'!$AJ35=""), "",IF(OR('1. Input energy data'!$F35="Hospital",'1. Input energy data'!$F35="Nursing residential homes and hostels"),INDEX(Degrees18[[Month]:[Multiple (England)]],MATCH('1. Input energy data'!$AD35, Degrees18[Month], 1)+W$2-13,MATCH(IF('1. Input energy data'!$G$11="Multiple (England)", '1. Input energy data'!$J35, '1. Input energy data'!$G$11),Degrees18[#Headers], 0)),INDEX(Degrees15[[Month]:[Multiple (England)]],MATCH('1. Input energy data'!$AD35,Degrees15[Month], 1)+W$2-13,MATCH(IF('1. Input energy data'!$G$11="Multiple (England)", '1. Input energy data'!$J35, '1. Input energy data'!$G$11),Degrees15[#Headers], 0))))</f>
        <v/>
      </c>
      <c r="X18" s="151" t="str" cm="1">
        <f t="array" ref="X18">IF(OR($A18=0, '1. Input energy data'!$AK35=""), "",IF(OR('1. Input energy data'!$F35="Hospital",'1. Input energy data'!$F35="Nursing residential homes and hostels"),INDEX(Degrees18[[Month]:[Multiple (England)]],MATCH('1. Input energy data'!$AD35, Degrees18[Month], 1)+X$2-13,MATCH(IF('1. Input energy data'!$G$11="Multiple (England)", '1. Input energy data'!$J35, '1. Input energy data'!$G$11),Degrees18[#Headers], 0)),INDEX(Degrees15[[Month]:[Multiple (England)]],MATCH('1. Input energy data'!$AD35,Degrees15[Month], 1)+X$2-13,MATCH(IF('1. Input energy data'!$G$11="Multiple (England)", '1. Input energy data'!$J35, '1. Input energy data'!$G$11),Degrees15[#Headers], 0))))</f>
        <v/>
      </c>
      <c r="Y18" s="151" t="str" cm="1">
        <f t="array" ref="Y18">IF(OR($A18=0, '1. Input energy data'!$AL35=""), "",IF(OR('1. Input energy data'!$F35="Hospital",'1. Input energy data'!$F35="Nursing residential homes and hostels"),INDEX(Degrees18[[Month]:[Multiple (England)]],MATCH('1. Input energy data'!$AD35, Degrees18[Month], 1)+Y$2-13,MATCH(IF('1. Input energy data'!$G$11="Multiple (England)", '1. Input energy data'!$J35, '1. Input energy data'!$G$11),Degrees18[#Headers], 0)),INDEX(Degrees15[[Month]:[Multiple (England)]],MATCH('1. Input energy data'!$AD35,Degrees15[Month], 1)+Y$2-13,MATCH(IF('1. Input energy data'!$G$11="Multiple (England)", '1. Input energy data'!$J35, '1. Input energy data'!$G$11),Degrees15[#Headers], 0))))</f>
        <v/>
      </c>
      <c r="Z18" s="151" t="str" cm="1">
        <f t="array" ref="Z18">IF(OR($A18=0, '1. Input energy data'!$AM35=""), "",IF(OR('1. Input energy data'!$F35="Hospital",'1. Input energy data'!$F35="Nursing residential homes and hostels"),INDEX(Degrees18[[Month]:[Multiple (England)]],MATCH('1. Input energy data'!$AD35, Degrees18[Month], 1)+Z$2-13,MATCH(IF('1. Input energy data'!$G$11="Multiple (England)", '1. Input energy data'!$J35, '1. Input energy data'!$G$11),Degrees18[#Headers], 0)),INDEX(Degrees15[[Month]:[Multiple (England)]],MATCH('1. Input energy data'!$AD35,Degrees15[Month], 1)+Z$2-13,MATCH(IF('1. Input energy data'!$G$11="Multiple (England)", '1. Input energy data'!$J35, '1. Input energy data'!$G$11),Degrees15[#Headers], 0))))</f>
        <v/>
      </c>
      <c r="AA18" s="151" t="str" cm="1">
        <f t="array" ref="AA18">IF(OR($A18=0, '1. Input energy data'!$AN35=""), "",IF(OR('1. Input energy data'!$F35="Hospital",'1. Input energy data'!$F35="Nursing residential homes and hostels"),INDEX(Degrees18[[Month]:[Multiple (England)]],MATCH('1. Input energy data'!$AD35, Degrees18[Month], 1)+AA$2-13,MATCH(IF('1. Input energy data'!$G$11="Multiple (England)", '1. Input energy data'!$J35, '1. Input energy data'!$G$11),Degrees18[#Headers], 0)),INDEX(Degrees15[[Month]:[Multiple (England)]],MATCH('1. Input energy data'!$AD35,Degrees15[Month], 1)+AA$2-13,MATCH(IF('1. Input energy data'!$G$11="Multiple (England)", '1. Input energy data'!$J35, '1. Input energy data'!$G$11),Degrees15[#Headers], 0))))</f>
        <v/>
      </c>
      <c r="AB18" s="151" t="str" cm="1">
        <f t="array" ref="AB18">IF(OR($A18=0, '1. Input energy data'!$AO35=""), "",IF(OR('1. Input energy data'!$F35="Hospital",'1. Input energy data'!$F35="Nursing residential homes and hostels"),INDEX(Degrees18[[Month]:[Multiple (England)]],MATCH('1. Input energy data'!$AD35, Degrees18[Month], 1)+AB$2-13,MATCH(IF('1. Input energy data'!$G$11="Multiple (England)", '1. Input energy data'!$J35, '1. Input energy data'!$G$11),Degrees18[#Headers], 0)),INDEX(Degrees15[[Month]:[Multiple (England)]],MATCH('1. Input energy data'!$AD35,Degrees15[Month], 1)+AB$2-13,MATCH(IF('1. Input energy data'!$G$11="Multiple (England)", '1. Input energy data'!$J35, '1. Input energy data'!$G$11),Degrees15[#Headers], 0))))</f>
        <v/>
      </c>
      <c r="AC18" s="151" t="str" cm="1">
        <f t="array" ref="AC18">IF(OR($A18=0, '1. Input energy data'!$AP35=""), "",IF(OR('1. Input energy data'!$F35="Hospital",'1. Input energy data'!$F35="Nursing residential homes and hostels"),INDEX(Degrees18[[Month]:[Multiple (England)]],MATCH('1. Input energy data'!$AD35, Degrees18[Month], 1)+AC$2-13,MATCH(IF('1. Input energy data'!$G$11="Multiple (England)", '1. Input energy data'!$J35, '1. Input energy data'!$G$11),Degrees18[#Headers], 0)),INDEX(Degrees15[[Month]:[Multiple (England)]],MATCH('1. Input energy data'!$AD35,Degrees15[Month], 1)+AC$2-13,MATCH(IF('1. Input energy data'!$G$11="Multiple (England)", '1. Input energy data'!$J35, '1. Input energy data'!$G$11),Degrees15[#Headers], 0))))</f>
        <v/>
      </c>
      <c r="AD18" s="151" t="str" cm="1">
        <f t="array" ref="AD18">IF(OR($A18=0, '1. Input energy data'!$AQ35=""), "",IF(OR('1. Input energy data'!$F35="Hospital",'1. Input energy data'!$F35="Nursing residential homes and hostels"),INDEX(Degrees18[[Month]:[Multiple (England)]],MATCH('1. Input energy data'!$AD35, Degrees18[Month], 1)+AD$2-13,MATCH(IF('1. Input energy data'!$G$11="Multiple (England)", '1. Input energy data'!$J35, '1. Input energy data'!$G$11),Degrees18[#Headers], 0)),INDEX(Degrees15[[Month]:[Multiple (England)]],MATCH('1. Input energy data'!$AD35,Degrees15[Month], 1)+AD$2-13,MATCH(IF('1. Input energy data'!$G$11="Multiple (England)", '1. Input energy data'!$J35, '1. Input energy data'!$G$11),Degrees15[#Headers], 0))))</f>
        <v/>
      </c>
      <c r="AE18" s="151" t="str">
        <f>IF(OR($A18=0, $P18="", CalcTable[[#This Row],[13]]="", $Q18="", '1. Input energy data'!AF35=""), "", ($P18*CalcTable[[#This Row],[13]]+$Q18)-'1. Input energy data'!AF35)</f>
        <v/>
      </c>
      <c r="AF18" s="151" t="str">
        <f>IF(OR($A18=0, $P18="", CalcTable[[#This Row],[14]]="", $Q18="", '1. Input energy data'!AG35=""), "", ($P18*CalcTable[[#This Row],[14]]+$Q18)-'1. Input energy data'!AG35)</f>
        <v/>
      </c>
      <c r="AG18" s="151" t="str">
        <f>IF(OR($A18=0, $P18="", CalcTable[[#This Row],[15]]="", $Q18="", '1. Input energy data'!AH35=""), "", ($P18*CalcTable[[#This Row],[15]]+$Q18)-'1. Input energy data'!AH35)</f>
        <v/>
      </c>
      <c r="AH18" s="151" t="str">
        <f>IF(OR($A18=0, $P18="", CalcTable[[#This Row],[16]]="", $Q18="", '1. Input energy data'!AI35=""), "", ($P18*CalcTable[[#This Row],[16]]+$Q18)-'1. Input energy data'!AI35)</f>
        <v/>
      </c>
      <c r="AI18" s="151" t="str">
        <f>IF(OR($A18=0, $P18="", CalcTable[[#This Row],[17]]="", $Q18="", '1. Input energy data'!AJ35=""), "", ($P18*CalcTable[[#This Row],[17]]+$Q18)-'1. Input energy data'!AJ35)</f>
        <v/>
      </c>
      <c r="AJ18" s="151" t="str">
        <f>IF(OR($A18=0, $P18="", CalcTable[[#This Row],[18]]="", $Q18="", '1. Input energy data'!AK35=""), "", ($P18*CalcTable[[#This Row],[18]]+$Q18)-'1. Input energy data'!AK35)</f>
        <v/>
      </c>
      <c r="AK18" s="151" t="str">
        <f>IF(OR($A18=0, $P18="", CalcTable[[#This Row],[19]]="", $Q18="", '1. Input energy data'!AL35=""), "", ($P18*CalcTable[[#This Row],[19]]+$Q18)-'1. Input energy data'!AL35)</f>
        <v/>
      </c>
      <c r="AL18" s="151" t="str">
        <f>IF(OR($A18=0, $P18="", CalcTable[[#This Row],[20]]="", $Q18="", '1. Input energy data'!AM35=""), "", ($P18*CalcTable[[#This Row],[20]]+$Q18)-'1. Input energy data'!AM35)</f>
        <v/>
      </c>
      <c r="AM18" s="151" t="str">
        <f>IF(OR($A18=0, $P18="", CalcTable[[#This Row],[21]]="", $Q18="", '1. Input energy data'!AN35=""), "", ($P18*CalcTable[[#This Row],[21]]+$Q18)-'1. Input energy data'!AN35)</f>
        <v/>
      </c>
      <c r="AN18" s="151" t="str">
        <f>IF(OR($A18=0, $P18="", CalcTable[[#This Row],[22]]="", $Q18="", '1. Input energy data'!AO35=""), "", ($P18*CalcTable[[#This Row],[22]]+$Q18)-'1. Input energy data'!AO35)</f>
        <v/>
      </c>
      <c r="AO18" s="151" t="str">
        <f>IF(OR($A18=0, $P18="", CalcTable[[#This Row],[23]]="", $Q18="", '1. Input energy data'!AP35=""), "", ($P18*CalcTable[[#This Row],[23]]+$Q18)-'1. Input energy data'!AP35)</f>
        <v/>
      </c>
      <c r="AP18" s="151" t="str">
        <f>IF(OR($A18=0, $P18="", CalcTable[[#This Row],[24]]="", $Q18="", '1. Input energy data'!AQ35=""), "", ($P18*CalcTable[[#This Row],[24]]+$Q18)-'1. Input energy data'!AQ35)</f>
        <v/>
      </c>
      <c r="AQ18" s="239" t="str">
        <f>IF(CalcTable[[#This Row],[Building]]=0,"",1-((1-CalcTable[[#This Row],[R2]])*(COUNT('1. Input energy data'!N35:Y35)-1)/(COUNT('1. Input energy data'!N35:Y35)-2)))</f>
        <v/>
      </c>
      <c r="AR18" s="165" t="str">
        <f>IF(CalcTable[[#This Row],[Building]]=0,"",1.26*TINV(0.1,COUNT('1. Input energy data'!N35:Y35)-2)*STEYX('1. Input energy data'!N35:Y35,CalcTable[[#This Row],[1]:[12]])*((1+2/COUNT('1. Input energy data'!N35:Y35))*COUNT(CalcTable[[#This Row],[Month 1 avoided kWh]:[Month 12]]))^0.5)</f>
        <v/>
      </c>
      <c r="AS18" s="166" t="str">
        <f>IF(CalcTable[[#This Row],[Building]]=0,"",ABS(CalcTable[[#This Row],[Absolute Uncertainty]]/SUM(CalcTable[[#This Row],[Month 1 avoided kWh]:[Month 12]])))</f>
        <v/>
      </c>
      <c r="AT18" s="165" t="str">
        <f>IF(CalcTable[[#This Row],[Building]]=0,"",COUNT('1. Input energy data'!N35:Y35))</f>
        <v/>
      </c>
      <c r="AU18" s="165" t="str">
        <f>IF(CalcTable[[#This Row],[Building]]=0,"",COUNT('1. Input energy data'!AF35:AQ35))</f>
        <v/>
      </c>
      <c r="AV18" s="151" t="str" cm="1">
        <f t="array" ref="AV18">_xlfn.IFS(CalcTable[[#This Row],[Building]]=0,"",AND(OR('1. Input energy data'!AT35="Energy Bills - Actual",'1. Input energy data'!AT35="Meter Readings",'1. Input energy data'!AT35="Half Hourly Data"),OR('1. Input energy data'!Z35="Energy Bills - Actual",'1. Input energy data'!Z35="Meter Readings",'1. Input energy data'!Z35="Half Hourly Data")),"ACTUAL",OR('1. Input energy data'!AT35="",'1. Input energy data'!Z35=""),"BLANK",OR('1. Input energy data'!AT35="Other (specify in commentary)",'1. Input energy data'!Z35="Other (specify in commentary)"),"OTHER",OR('1. Input energy data'!AT35="Energy Bills - Estimated",'1. Input energy data'!Z35="Energy Bills - Estimated"),"ESTIMATED",OR('1. Input energy data'!AT35="Energy Bills - Partially Estimated",'1. Input energy data'!Z35="Energy Bills - Partially Estimated"),"PARTIALLY ESTIMATED",TRUE,"BLANK")</f>
        <v/>
      </c>
    </row>
    <row r="19" spans="1:48">
      <c r="A19">
        <f>'1. Input energy data'!C36</f>
        <v>0</v>
      </c>
      <c r="B19" s="150">
        <f>'1. Input energy data'!F36</f>
        <v>0</v>
      </c>
      <c r="C19">
        <f>'1. Input energy data'!G36</f>
        <v>0</v>
      </c>
      <c r="D19" s="151" t="str">
        <f>IF(OR(CalcTable[[#This Row],[Building]]=0, '1. Input energy data'!$N36=""), "",IF(OR('1. Input energy data'!$F36="Hospital",'1. Input energy data'!$F36="Nursing residential homes and hostels"),INDEX(Degrees18[[Month]:[Multiple (England)]],MATCH('1. Input energy data'!$L36, Degrees18[Month], 1),MATCH(IF('1. Input energy data'!$G$11="Multiple (England)", '1. Input energy data'!$J36, '1. Input energy data'!$G$11), Degrees18[#Headers], 0)),INDEX(Degrees15[[Month]:[Multiple (England)]],MATCH('1. Input energy data'!$L36, Degrees15[Month], 1),MATCH(IF('1. Input energy data'!$G$11="Multiple (England)", '1. Input energy data'!$J36, '1. Input energy data'!$G$11), Degrees15[#Headers], 0))))</f>
        <v/>
      </c>
      <c r="E19" s="151" t="str" cm="1">
        <f t="array" ref="E19">IF(OR(CalcTable[[#This Row],[Building]]=0, '1. Input energy data'!$O36=""), "",IF(OR('1. Input energy data'!$F36="Hospital",'1. Input energy data'!$F36="Nursing residential homes and hostels"),INDEX(Degrees18[[Month]:[Multiple (England)]],MATCH('1. Input energy data'!$L36, Degrees18[Month], 1) + $E$2 - 1,MATCH(IF('1. Input energy data'!$G$11="Multiple (England)", '1. Input energy data'!$J36, '1. Input energy data'!$G$11),Degrees18[#Headers], 0)),INDEX(Degrees15[[Month]:[Multiple (England)]],MATCH('1. Input energy data'!$L36, Degrees15[Month], 1) + $E$2 - 1,MATCH(IF('1. Input energy data'!$G$11="Multiple (England)", '1. Input energy data'!$J36, '1. Input energy data'!$G$11),Degrees15[#Headers], 0))))</f>
        <v/>
      </c>
      <c r="F19" s="151" t="str" cm="1">
        <f t="array" ref="F19">IF(OR(CalcTable[[#This Row],[Building]]=0, '1. Input energy data'!$P36=""), "",IF(OR('1. Input energy data'!$F36="Hospital",'1. Input energy data'!$F36="Nursing residential homes and hostels"),INDEX(Degrees18[[Month]:[Multiple (England)]],MATCH('1. Input energy data'!$L36, Degrees18[Month], 1) + $F$2 - 1,MATCH(IF('1. Input energy data'!$G$11="Multiple (England)", '1. Input energy data'!$J36, '1. Input energy data'!$G$11),Degrees18[#Headers], 0)),INDEX(Degrees15[[Month]:[Multiple (England)]],MATCH('1. Input energy data'!$L36, Degrees15[Month], 1) + $F$2 - 1,MATCH(IF('1. Input energy data'!$G$11="Multiple (England)", '1. Input energy data'!$J36, '1. Input energy data'!$G$11),Degrees15[#Headers], 0))))</f>
        <v/>
      </c>
      <c r="G19" s="151" t="str" cm="1">
        <f t="array" ref="G19">IF(OR(CalcTable[[#This Row],[Building]]=0, '1. Input energy data'!$Q36=""), "",IF(OR('1. Input energy data'!$F36="Hospital",'1. Input energy data'!$F36="Nursing residential homes and hostels"),INDEX(Degrees18[[Month]:[Multiple (England)]],MATCH('1. Input energy data'!$L36, Degrees18[Month], 1) + $G$2 - 1,MATCH(IF('1. Input energy data'!$G$11="Multiple (England)", '1. Input energy data'!$J36, '1. Input energy data'!$G$11),Degrees18[#Headers], 0)),INDEX(Degrees15[[Month]:[Multiple (England)]],MATCH('1. Input energy data'!$L36, Degrees15[Month], 1) + $G$2 - 1,MATCH(IF('1. Input energy data'!$G$11="Multiple (England)", '1. Input energy data'!$J36, '1. Input energy data'!$G$11),Degrees15[#Headers], 0))))</f>
        <v/>
      </c>
      <c r="H19" s="151" t="str" cm="1">
        <f t="array" ref="H19">IF(OR(CalcTable[[#This Row],[Building]]=0, '1. Input energy data'!$R36=""), "",IF(OR('1. Input energy data'!$F36="Hospital",'1. Input energy data'!$F36="Nursing residential homes and hostels"),INDEX(Degrees18[[Month]:[Multiple (England)]],MATCH('1. Input energy data'!$L36, Degrees18[Month], 1) + $H$2 - 1,MATCH(IF('1. Input energy data'!$G$11="Multiple (England)", '1. Input energy data'!$J36, '1. Input energy data'!$G$11),Degrees18[#Headers], 0)),INDEX(Degrees15[[Month]:[Multiple (England)]],MATCH('1. Input energy data'!$L36, Degrees15[Month], 1) + $H$2 - 1,MATCH(IF('1. Input energy data'!$G$11="Multiple (England)", '1. Input energy data'!$J36, '1. Input energy data'!$G$11),Degrees15[#Headers], 0))))</f>
        <v/>
      </c>
      <c r="I19" s="151" t="str" cm="1">
        <f t="array" ref="I19">IF(OR(CalcTable[[#This Row],[Building]]=0, '1. Input energy data'!$S36=""), "",IF(OR('1. Input energy data'!$F36="Hospital",'1. Input energy data'!$F36="Nursing residential homes and hostels"),INDEX(Degrees18[[Month]:[Multiple (England)]],MATCH('1. Input energy data'!$L36, Degrees18[Month], 1) + $I$2 - 1,MATCH(IF('1. Input energy data'!$G$11="Multiple (England)", '1. Input energy data'!$J36, '1. Input energy data'!$G$11),Degrees18[#Headers], 0)),INDEX(Degrees15[[Month]:[Multiple (England)]],MATCH('1. Input energy data'!$L36, Degrees15[Month], 1) + $I$2 - 1,MATCH(IF('1. Input energy data'!$G$11="Multiple (England)", '1. Input energy data'!$J36, '1. Input energy data'!$G$11),Degrees15[#Headers], 0))))</f>
        <v/>
      </c>
      <c r="J19" s="151" t="str" cm="1">
        <f t="array" ref="J19">IF(OR(CalcTable[[#This Row],[Building]]=0, '1. Input energy data'!$T36=""), "",IF(OR('1. Input energy data'!$F36="Hospital",'1. Input energy data'!$F36="Nursing residential homes and hostels"),INDEX(Degrees18[[Month]:[Multiple (England)]],MATCH('1. Input energy data'!$L36, Degrees18[Month], 1) + $J$2 - 1,MATCH(IF('1. Input energy data'!$G$11="Multiple (England)", '1. Input energy data'!$J36, '1. Input energy data'!$G$11),Degrees18[#Headers], 0)),INDEX(Degrees15[[Month]:[Multiple (England)]],MATCH('1. Input energy data'!$L36, Degrees15[Month], 1) + $J$2 - 1,MATCH(IF('1. Input energy data'!$G$11="Multiple (England)", '1. Input energy data'!$J36, '1. Input energy data'!$G$11),Degrees15[#Headers], 0))))</f>
        <v/>
      </c>
      <c r="K19" s="151" t="str" cm="1">
        <f t="array" ref="K19">IF(OR(CalcTable[[#This Row],[Building]]=0, '1. Input energy data'!$U36=""), "",IF(OR('1. Input energy data'!$F36="Hospital",'1. Input energy data'!$F36="Nursing residential homes and hostels"),INDEX(Degrees18[[Month]:[Multiple (England)]],MATCH('1. Input energy data'!$L36, Degrees18[Month], 1) + $K$2 - 1,MATCH(IF('1. Input energy data'!$G$11="Multiple (England)", '1. Input energy data'!$J36, '1. Input energy data'!$G$11),Degrees18[#Headers], 0)),INDEX(Degrees15[[Month]:[Multiple (England)]],MATCH('1. Input energy data'!$L36, Degrees15[Month], 1) + $K$2 - 1,MATCH(IF('1. Input energy data'!$G$11="Multiple (England)", '1. Input energy data'!$J36, '1. Input energy data'!$G$11),Degrees15[#Headers], 0))))</f>
        <v/>
      </c>
      <c r="L19" s="151" t="str" cm="1">
        <f t="array" ref="L19">IF(OR(CalcTable[[#This Row],[Building]]=0, '1. Input energy data'!$V36=""), "",IF(OR('1. Input energy data'!$F36="Hospital",'1. Input energy data'!$F36="Nursing residential homes and hostels"),INDEX(Degrees18[[Month]:[Multiple (England)]],MATCH('1. Input energy data'!$L36, Degrees18[Month], 1) + $L$2 - 1,MATCH(IF('1. Input energy data'!$G$11="Multiple (England)", '1. Input energy data'!$J36, '1. Input energy data'!$G$11),Degrees18[#Headers], 0)),INDEX(Degrees15[[Month]:[Multiple (England)]],MATCH('1. Input energy data'!$L36, Degrees15[Month], 1) + $L$2 - 1,MATCH(IF('1. Input energy data'!$G$11="Multiple (England)", '1. Input energy data'!$J36, '1. Input energy data'!$G$11),Degrees15[#Headers], 0))))</f>
        <v/>
      </c>
      <c r="M19" s="151" t="str" cm="1">
        <f t="array" ref="M19">IF(OR(CalcTable[[#This Row],[Building]]=0, '1. Input energy data'!$W36=""), "",IF(OR('1. Input energy data'!$F36="Hospital",'1. Input energy data'!$F36="Nursing residential homes and hostels"),INDEX(Degrees18[[Month]:[Multiple (England)]],MATCH('1. Input energy data'!$L36, Degrees18[Month], 1) + $M$2 - 1,MATCH(IF('1. Input energy data'!$G$11="Multiple (England)", '1. Input energy data'!$J36, '1. Input energy data'!$G$11),Degrees18[#Headers], 0)),INDEX(Degrees15[[Month]:[Multiple (England)]],MATCH('1. Input energy data'!$L36, Degrees15[Month], 1) + $M$2 - 1,MATCH(IF('1. Input energy data'!$G$11="Multiple (England)", '1. Input energy data'!$J36, '1. Input energy data'!$G$11),Degrees15[#Headers], 0))))</f>
        <v/>
      </c>
      <c r="N19" s="151" t="str" cm="1">
        <f t="array" ref="N19">IF(OR(CalcTable[[#This Row],[Building]]=0, '1. Input energy data'!$X36=""), "",IF(OR('1. Input energy data'!$F36="Hospital",'1. Input energy data'!$F36="Nursing residential homes and hostels"),INDEX(Degrees18[[Month]:[Multiple (England)]],MATCH('1. Input energy data'!$L36, Degrees18[Month], 1) + $N$2 - 1,MATCH(IF('1. Input energy data'!$G$11="Multiple (England)", '1. Input energy data'!$J36, '1. Input energy data'!$G$11),Degrees18[#Headers], 0)),INDEX(Degrees15[[Month]:[Multiple (England)]],MATCH('1. Input energy data'!$L36, Degrees15[Month], 1) + $N$2 - 1,MATCH(IF('1. Input energy data'!$G$11="Multiple (England)", '1. Input energy data'!$J36, '1. Input energy data'!$G$11),Degrees15[#Headers], 0))))</f>
        <v/>
      </c>
      <c r="O19" s="151" t="str" cm="1">
        <f t="array" ref="O19">IF(OR(CalcTable[[#This Row],[Building]]=0, '1. Input energy data'!$Y36=""), "",IF(OR('1. Input energy data'!$F36="Hospital",'1. Input energy data'!$F36="Nursing residential homes and hostels"),INDEX(Degrees18[[Month]:[Multiple (England)]],MATCH('1. Input energy data'!$L36, Degrees18[Month], 1) + $O$2 - 1,MATCH(IF('1. Input energy data'!$G$11="Multiple (England)", '1. Input energy data'!$J36, '1. Input energy data'!$G$11),Degrees18[#Headers], 0)),INDEX(Degrees15[[Month]:[Multiple (England)]],MATCH('1. Input energy data'!$L36, Degrees15[Month], 1) + $O$2 - 1,MATCH(IF('1. Input energy data'!$G$11="Multiple (England)", '1. Input energy data'!$J36, '1. Input energy data'!$G$11),Degrees15[#Headers], 0))))</f>
        <v/>
      </c>
      <c r="P19" t="str">
        <f>IF(CalcTable[[#This Row],[Building]]=0,"",SLOPE('1. Input energy data'!N36:Y36,CalcTable[[#This Row],[1]:[12]]))</f>
        <v/>
      </c>
      <c r="Q19" t="str">
        <f>IF(CalcTable[[#This Row],[Building]]=0,"",INTERCEPT('1. Input energy data'!N36:Y36,CalcTable[[#This Row],[1]:[12]]))</f>
        <v/>
      </c>
      <c r="R19" t="str">
        <f>IF(CalcTable[[#This Row],[Building]]=0,"",RSQ('1. Input energy data'!N36:Y36,CalcTable[[#This Row],[1]:[12]]))</f>
        <v/>
      </c>
      <c r="S19" s="151" t="str" cm="1">
        <f t="array" ref="S19">IF(OR($A19=0, '1. Input energy data'!$AF36=""), "",IF(OR('1. Input energy data'!$F36="Hospital",'1. Input energy data'!$F36="Nursing residential homes and hostels"),INDEX(Degrees18[[Month]:[Multiple (England)]],MATCH('1. Input energy data'!$AD36, Degrees18[Month], 1)+S$2-13,MATCH(IF('1. Input energy data'!$G$11="Multiple (England)", '1. Input energy data'!$J36, '1. Input energy data'!$G$11),Degrees18[#Headers], 0)),INDEX(Degrees15[[Month]:[Multiple (England)]],MATCH('1. Input energy data'!$AD36, Degrees15[Month], 1)+S$2-13,MATCH(IF('1. Input energy data'!$G$11="Multiple (England)", '1. Input energy data'!$J36, '1. Input energy data'!$G$11),Degrees15[#Headers], 0))))</f>
        <v/>
      </c>
      <c r="T19" s="151" t="str" cm="1">
        <f t="array" ref="T19">IF(OR($A19=0, '1. Input energy data'!$AG36=""), "",IF(OR('1. Input energy data'!$F36="Hospital",'1. Input energy data'!$F36="Nursing residential homes and hostels"),INDEX(Degrees18[[Month]:[Multiple (England)]],MATCH('1. Input energy data'!$AD36, Degrees18[Month], 1)+T$2-13,MATCH(IF('1. Input energy data'!$G$11="Multiple (England)", '1. Input energy data'!$J36, '1. Input energy data'!$G$11),Degrees18[#Headers], 0)),INDEX(Degrees15[[Month]:[Multiple (England)]],MATCH('1. Input energy data'!$AD36,Degrees15[Month], 1)+T$2-13,MATCH(IF('1. Input energy data'!$G$11="Multiple (England)", '1. Input energy data'!$J36, '1. Input energy data'!$G$11),Degrees15[#Headers], 0))))</f>
        <v/>
      </c>
      <c r="U19" s="151" t="str" cm="1">
        <f t="array" ref="U19">IF(OR($A19=0, '1. Input energy data'!$AH36=""), "",IF(OR('1. Input energy data'!$F36="Hospital",'1. Input energy data'!$F36="Nursing residential homes and hostels"),INDEX(Degrees18[[Month]:[Multiple (England)]],MATCH('1. Input energy data'!$AD36, Degrees18[Month], 1)+U$2-13,MATCH(IF('1. Input energy data'!$G$11="Multiple (England)", '1. Input energy data'!$J36, '1. Input energy data'!$G$11),Degrees18[#Headers], 0)),INDEX(Degrees15[[Month]:[Multiple (England)]],MATCH('1. Input energy data'!$AD36,Degrees15[Month], 1)+U$2-13,MATCH(IF('1. Input energy data'!$G$11="Multiple (England)", '1. Input energy data'!$J36, '1. Input energy data'!$G$11),Degrees15[#Headers], 0))))</f>
        <v/>
      </c>
      <c r="V19" s="151" t="str" cm="1">
        <f t="array" ref="V19">IF(OR($A19=0, '1. Input energy data'!$AI36=""), "",IF(OR('1. Input energy data'!$F36="Hospital",'1. Input energy data'!$F36="Nursing residential homes and hostels"),INDEX(Degrees18[[Month]:[Multiple (England)]],MATCH('1. Input energy data'!$AD36, Degrees18[Month], 1)+V$2-13,MATCH(IF('1. Input energy data'!$G$11="Multiple (England)", '1. Input energy data'!$J36, '1. Input energy data'!$G$11),Degrees18[#Headers], 0)),INDEX(Degrees15[[Month]:[Multiple (England)]],MATCH('1. Input energy data'!$AD36,Degrees15[Month], 1)+V$2-13,MATCH(IF('1. Input energy data'!$G$11="Multiple (England)", '1. Input energy data'!$J36, '1. Input energy data'!$G$11),Degrees15[#Headers], 0))))</f>
        <v/>
      </c>
      <c r="W19" s="151" t="str" cm="1">
        <f t="array" ref="W19">IF(OR($A19=0, '1. Input energy data'!$AJ36=""), "",IF(OR('1. Input energy data'!$F36="Hospital",'1. Input energy data'!$F36="Nursing residential homes and hostels"),INDEX(Degrees18[[Month]:[Multiple (England)]],MATCH('1. Input energy data'!$AD36, Degrees18[Month], 1)+W$2-13,MATCH(IF('1. Input energy data'!$G$11="Multiple (England)", '1. Input energy data'!$J36, '1. Input energy data'!$G$11),Degrees18[#Headers], 0)),INDEX(Degrees15[[Month]:[Multiple (England)]],MATCH('1. Input energy data'!$AD36,Degrees15[Month], 1)+W$2-13,MATCH(IF('1. Input energy data'!$G$11="Multiple (England)", '1. Input energy data'!$J36, '1. Input energy data'!$G$11),Degrees15[#Headers], 0))))</f>
        <v/>
      </c>
      <c r="X19" s="151" t="str" cm="1">
        <f t="array" ref="X19">IF(OR($A19=0, '1. Input energy data'!$AK36=""), "",IF(OR('1. Input energy data'!$F36="Hospital",'1. Input energy data'!$F36="Nursing residential homes and hostels"),INDEX(Degrees18[[Month]:[Multiple (England)]],MATCH('1. Input energy data'!$AD36, Degrees18[Month], 1)+X$2-13,MATCH(IF('1. Input energy data'!$G$11="Multiple (England)", '1. Input energy data'!$J36, '1. Input energy data'!$G$11),Degrees18[#Headers], 0)),INDEX(Degrees15[[Month]:[Multiple (England)]],MATCH('1. Input energy data'!$AD36,Degrees15[Month], 1)+X$2-13,MATCH(IF('1. Input energy data'!$G$11="Multiple (England)", '1. Input energy data'!$J36, '1. Input energy data'!$G$11),Degrees15[#Headers], 0))))</f>
        <v/>
      </c>
      <c r="Y19" s="151" t="str" cm="1">
        <f t="array" ref="Y19">IF(OR($A19=0, '1. Input energy data'!$AL36=""), "",IF(OR('1. Input energy data'!$F36="Hospital",'1. Input energy data'!$F36="Nursing residential homes and hostels"),INDEX(Degrees18[[Month]:[Multiple (England)]],MATCH('1. Input energy data'!$AD36, Degrees18[Month], 1)+Y$2-13,MATCH(IF('1. Input energy data'!$G$11="Multiple (England)", '1. Input energy data'!$J36, '1. Input energy data'!$G$11),Degrees18[#Headers], 0)),INDEX(Degrees15[[Month]:[Multiple (England)]],MATCH('1. Input energy data'!$AD36,Degrees15[Month], 1)+Y$2-13,MATCH(IF('1. Input energy data'!$G$11="Multiple (England)", '1. Input energy data'!$J36, '1. Input energy data'!$G$11),Degrees15[#Headers], 0))))</f>
        <v/>
      </c>
      <c r="Z19" s="151" t="str" cm="1">
        <f t="array" ref="Z19">IF(OR($A19=0, '1. Input energy data'!$AM36=""), "",IF(OR('1. Input energy data'!$F36="Hospital",'1. Input energy data'!$F36="Nursing residential homes and hostels"),INDEX(Degrees18[[Month]:[Multiple (England)]],MATCH('1. Input energy data'!$AD36, Degrees18[Month], 1)+Z$2-13,MATCH(IF('1. Input energy data'!$G$11="Multiple (England)", '1. Input energy data'!$J36, '1. Input energy data'!$G$11),Degrees18[#Headers], 0)),INDEX(Degrees15[[Month]:[Multiple (England)]],MATCH('1. Input energy data'!$AD36,Degrees15[Month], 1)+Z$2-13,MATCH(IF('1. Input energy data'!$G$11="Multiple (England)", '1. Input energy data'!$J36, '1. Input energy data'!$G$11),Degrees15[#Headers], 0))))</f>
        <v/>
      </c>
      <c r="AA19" s="151" t="str" cm="1">
        <f t="array" ref="AA19">IF(OR($A19=0, '1. Input energy data'!$AN36=""), "",IF(OR('1. Input energy data'!$F36="Hospital",'1. Input energy data'!$F36="Nursing residential homes and hostels"),INDEX(Degrees18[[Month]:[Multiple (England)]],MATCH('1. Input energy data'!$AD36, Degrees18[Month], 1)+AA$2-13,MATCH(IF('1. Input energy data'!$G$11="Multiple (England)", '1. Input energy data'!$J36, '1. Input energy data'!$G$11),Degrees18[#Headers], 0)),INDEX(Degrees15[[Month]:[Multiple (England)]],MATCH('1. Input energy data'!$AD36,Degrees15[Month], 1)+AA$2-13,MATCH(IF('1. Input energy data'!$G$11="Multiple (England)", '1. Input energy data'!$J36, '1. Input energy data'!$G$11),Degrees15[#Headers], 0))))</f>
        <v/>
      </c>
      <c r="AB19" s="151" t="str" cm="1">
        <f t="array" ref="AB19">IF(OR($A19=0, '1. Input energy data'!$AO36=""), "",IF(OR('1. Input energy data'!$F36="Hospital",'1. Input energy data'!$F36="Nursing residential homes and hostels"),INDEX(Degrees18[[Month]:[Multiple (England)]],MATCH('1. Input energy data'!$AD36, Degrees18[Month], 1)+AB$2-13,MATCH(IF('1. Input energy data'!$G$11="Multiple (England)", '1. Input energy data'!$J36, '1. Input energy data'!$G$11),Degrees18[#Headers], 0)),INDEX(Degrees15[[Month]:[Multiple (England)]],MATCH('1. Input energy data'!$AD36,Degrees15[Month], 1)+AB$2-13,MATCH(IF('1. Input energy data'!$G$11="Multiple (England)", '1. Input energy data'!$J36, '1. Input energy data'!$G$11),Degrees15[#Headers], 0))))</f>
        <v/>
      </c>
      <c r="AC19" s="151" t="str" cm="1">
        <f t="array" ref="AC19">IF(OR($A19=0, '1. Input energy data'!$AP36=""), "",IF(OR('1. Input energy data'!$F36="Hospital",'1. Input energy data'!$F36="Nursing residential homes and hostels"),INDEX(Degrees18[[Month]:[Multiple (England)]],MATCH('1. Input energy data'!$AD36, Degrees18[Month], 1)+AC$2-13,MATCH(IF('1. Input energy data'!$G$11="Multiple (England)", '1. Input energy data'!$J36, '1. Input energy data'!$G$11),Degrees18[#Headers], 0)),INDEX(Degrees15[[Month]:[Multiple (England)]],MATCH('1. Input energy data'!$AD36,Degrees15[Month], 1)+AC$2-13,MATCH(IF('1. Input energy data'!$G$11="Multiple (England)", '1. Input energy data'!$J36, '1. Input energy data'!$G$11),Degrees15[#Headers], 0))))</f>
        <v/>
      </c>
      <c r="AD19" s="151" t="str" cm="1">
        <f t="array" ref="AD19">IF(OR($A19=0, '1. Input energy data'!$AQ36=""), "",IF(OR('1. Input energy data'!$F36="Hospital",'1. Input energy data'!$F36="Nursing residential homes and hostels"),INDEX(Degrees18[[Month]:[Multiple (England)]],MATCH('1. Input energy data'!$AD36, Degrees18[Month], 1)+AD$2-13,MATCH(IF('1. Input energy data'!$G$11="Multiple (England)", '1. Input energy data'!$J36, '1. Input energy data'!$G$11),Degrees18[#Headers], 0)),INDEX(Degrees15[[Month]:[Multiple (England)]],MATCH('1. Input energy data'!$AD36,Degrees15[Month], 1)+AD$2-13,MATCH(IF('1. Input energy data'!$G$11="Multiple (England)", '1. Input energy data'!$J36, '1. Input energy data'!$G$11),Degrees15[#Headers], 0))))</f>
        <v/>
      </c>
      <c r="AE19" s="151" t="str">
        <f>IF(OR($A19=0, $P19="", CalcTable[[#This Row],[13]]="", $Q19="", '1. Input energy data'!AF36=""), "", ($P19*CalcTable[[#This Row],[13]]+$Q19)-'1. Input energy data'!AF36)</f>
        <v/>
      </c>
      <c r="AF19" s="151" t="str">
        <f>IF(OR($A19=0, $P19="", CalcTable[[#This Row],[14]]="", $Q19="", '1. Input energy data'!AG36=""), "", ($P19*CalcTable[[#This Row],[14]]+$Q19)-'1. Input energy data'!AG36)</f>
        <v/>
      </c>
      <c r="AG19" s="151" t="str">
        <f>IF(OR($A19=0, $P19="", CalcTable[[#This Row],[15]]="", $Q19="", '1. Input energy data'!AH36=""), "", ($P19*CalcTable[[#This Row],[15]]+$Q19)-'1. Input energy data'!AH36)</f>
        <v/>
      </c>
      <c r="AH19" s="151" t="str">
        <f>IF(OR($A19=0, $P19="", CalcTable[[#This Row],[16]]="", $Q19="", '1. Input energy data'!AI36=""), "", ($P19*CalcTable[[#This Row],[16]]+$Q19)-'1. Input energy data'!AI36)</f>
        <v/>
      </c>
      <c r="AI19" s="151" t="str">
        <f>IF(OR($A19=0, $P19="", CalcTable[[#This Row],[17]]="", $Q19="", '1. Input energy data'!AJ36=""), "", ($P19*CalcTable[[#This Row],[17]]+$Q19)-'1. Input energy data'!AJ36)</f>
        <v/>
      </c>
      <c r="AJ19" s="151" t="str">
        <f>IF(OR($A19=0, $P19="", CalcTable[[#This Row],[18]]="", $Q19="", '1. Input energy data'!AK36=""), "", ($P19*CalcTable[[#This Row],[18]]+$Q19)-'1. Input energy data'!AK36)</f>
        <v/>
      </c>
      <c r="AK19" s="151" t="str">
        <f>IF(OR($A19=0, $P19="", CalcTable[[#This Row],[19]]="", $Q19="", '1. Input energy data'!AL36=""), "", ($P19*CalcTable[[#This Row],[19]]+$Q19)-'1. Input energy data'!AL36)</f>
        <v/>
      </c>
      <c r="AL19" s="151" t="str">
        <f>IF(OR($A19=0, $P19="", CalcTable[[#This Row],[20]]="", $Q19="", '1. Input energy data'!AM36=""), "", ($P19*CalcTable[[#This Row],[20]]+$Q19)-'1. Input energy data'!AM36)</f>
        <v/>
      </c>
      <c r="AM19" s="151" t="str">
        <f>IF(OR($A19=0, $P19="", CalcTable[[#This Row],[21]]="", $Q19="", '1. Input energy data'!AN36=""), "", ($P19*CalcTable[[#This Row],[21]]+$Q19)-'1. Input energy data'!AN36)</f>
        <v/>
      </c>
      <c r="AN19" s="151" t="str">
        <f>IF(OR($A19=0, $P19="", CalcTable[[#This Row],[22]]="", $Q19="", '1. Input energy data'!AO36=""), "", ($P19*CalcTable[[#This Row],[22]]+$Q19)-'1. Input energy data'!AO36)</f>
        <v/>
      </c>
      <c r="AO19" s="151" t="str">
        <f>IF(OR($A19=0, $P19="", CalcTable[[#This Row],[23]]="", $Q19="", '1. Input energy data'!AP36=""), "", ($P19*CalcTable[[#This Row],[23]]+$Q19)-'1. Input energy data'!AP36)</f>
        <v/>
      </c>
      <c r="AP19" s="151" t="str">
        <f>IF(OR($A19=0, $P19="", CalcTable[[#This Row],[24]]="", $Q19="", '1. Input energy data'!AQ36=""), "", ($P19*CalcTable[[#This Row],[24]]+$Q19)-'1. Input energy data'!AQ36)</f>
        <v/>
      </c>
      <c r="AQ19" s="239" t="str">
        <f>IF(CalcTable[[#This Row],[Building]]=0,"",1-((1-CalcTable[[#This Row],[R2]])*(COUNT('1. Input energy data'!N36:Y36)-1)/(COUNT('1. Input energy data'!N36:Y36)-2)))</f>
        <v/>
      </c>
      <c r="AR19" s="165" t="str">
        <f>IF(CalcTable[[#This Row],[Building]]=0,"",1.26*TINV(0.1,COUNT('1. Input energy data'!N36:Y36)-2)*STEYX('1. Input energy data'!N36:Y36,CalcTable[[#This Row],[1]:[12]])*((1+2/COUNT('1. Input energy data'!N36:Y36))*COUNT(CalcTable[[#This Row],[Month 1 avoided kWh]:[Month 12]]))^0.5)</f>
        <v/>
      </c>
      <c r="AS19" s="166" t="str">
        <f>IF(CalcTable[[#This Row],[Building]]=0,"",ABS(CalcTable[[#This Row],[Absolute Uncertainty]]/SUM(CalcTable[[#This Row],[Month 1 avoided kWh]:[Month 12]])))</f>
        <v/>
      </c>
      <c r="AT19" s="165" t="str">
        <f>IF(CalcTable[[#This Row],[Building]]=0,"",COUNT('1. Input energy data'!N36:Y36))</f>
        <v/>
      </c>
      <c r="AU19" s="165" t="str">
        <f>IF(CalcTable[[#This Row],[Building]]=0,"",COUNT('1. Input energy data'!AF36:AQ36))</f>
        <v/>
      </c>
      <c r="AV19" s="151" t="str" cm="1">
        <f t="array" ref="AV19">_xlfn.IFS(CalcTable[[#This Row],[Building]]=0,"",AND(OR('1. Input energy data'!AT36="Energy Bills - Actual",'1. Input energy data'!AT36="Meter Readings",'1. Input energy data'!AT36="Half Hourly Data"),OR('1. Input energy data'!Z36="Energy Bills - Actual",'1. Input energy data'!Z36="Meter Readings",'1. Input energy data'!Z36="Half Hourly Data")),"ACTUAL",OR('1. Input energy data'!AT36="",'1. Input energy data'!Z36=""),"BLANK",OR('1. Input energy data'!AT36="Other (specify in commentary)",'1. Input energy data'!Z36="Other (specify in commentary)"),"OTHER",OR('1. Input energy data'!AT36="Energy Bills - Estimated",'1. Input energy data'!Z36="Energy Bills - Estimated"),"ESTIMATED",OR('1. Input energy data'!AT36="Energy Bills - Partially Estimated",'1. Input energy data'!Z36="Energy Bills - Partially Estimated"),"PARTIALLY ESTIMATED",TRUE,"BLANK")</f>
        <v/>
      </c>
    </row>
    <row r="20" spans="1:48">
      <c r="A20">
        <f>'1. Input energy data'!C37</f>
        <v>0</v>
      </c>
      <c r="B20" s="150">
        <f>'1. Input energy data'!F37</f>
        <v>0</v>
      </c>
      <c r="C20">
        <f>'1. Input energy data'!G37</f>
        <v>0</v>
      </c>
      <c r="D20" s="151" t="str">
        <f>IF(OR(CalcTable[[#This Row],[Building]]=0, '1. Input energy data'!$N37=""), "",IF(OR('1. Input energy data'!$F37="Hospital",'1. Input energy data'!$F37="Nursing residential homes and hostels"),INDEX(Degrees18[[Month]:[Multiple (England)]],MATCH('1. Input energy data'!$L37, Degrees18[Month], 1),MATCH(IF('1. Input energy data'!$G$11="Multiple (England)", '1. Input energy data'!$J37, '1. Input energy data'!$G$11), Degrees18[#Headers], 0)),INDEX(Degrees15[[Month]:[Multiple (England)]],MATCH('1. Input energy data'!$L37, Degrees15[Month], 1),MATCH(IF('1. Input energy data'!$G$11="Multiple (England)", '1. Input energy data'!$J37, '1. Input energy data'!$G$11), Degrees15[#Headers], 0))))</f>
        <v/>
      </c>
      <c r="E20" s="151" t="str" cm="1">
        <f t="array" ref="E20">IF(OR(CalcTable[[#This Row],[Building]]=0, '1. Input energy data'!$O37=""), "",IF(OR('1. Input energy data'!$F37="Hospital",'1. Input energy data'!$F37="Nursing residential homes and hostels"),INDEX(Degrees18[[Month]:[Multiple (England)]],MATCH('1. Input energy data'!$L37, Degrees18[Month], 1) + $E$2 - 1,MATCH(IF('1. Input energy data'!$G$11="Multiple (England)", '1. Input energy data'!$J37, '1. Input energy data'!$G$11),Degrees18[#Headers], 0)),INDEX(Degrees15[[Month]:[Multiple (England)]],MATCH('1. Input energy data'!$L37, Degrees15[Month], 1) + $E$2 - 1,MATCH(IF('1. Input energy data'!$G$11="Multiple (England)", '1. Input energy data'!$J37, '1. Input energy data'!$G$11),Degrees15[#Headers], 0))))</f>
        <v/>
      </c>
      <c r="F20" s="151" t="str" cm="1">
        <f t="array" ref="F20">IF(OR(CalcTable[[#This Row],[Building]]=0, '1. Input energy data'!$P37=""), "",IF(OR('1. Input energy data'!$F37="Hospital",'1. Input energy data'!$F37="Nursing residential homes and hostels"),INDEX(Degrees18[[Month]:[Multiple (England)]],MATCH('1. Input energy data'!$L37, Degrees18[Month], 1) + $F$2 - 1,MATCH(IF('1. Input energy data'!$G$11="Multiple (England)", '1. Input energy data'!$J37, '1. Input energy data'!$G$11),Degrees18[#Headers], 0)),INDEX(Degrees15[[Month]:[Multiple (England)]],MATCH('1. Input energy data'!$L37, Degrees15[Month], 1) + $F$2 - 1,MATCH(IF('1. Input energy data'!$G$11="Multiple (England)", '1. Input energy data'!$J37, '1. Input energy data'!$G$11),Degrees15[#Headers], 0))))</f>
        <v/>
      </c>
      <c r="G20" s="151" t="str" cm="1">
        <f t="array" ref="G20">IF(OR(CalcTable[[#This Row],[Building]]=0, '1. Input energy data'!$Q37=""), "",IF(OR('1. Input energy data'!$F37="Hospital",'1. Input energy data'!$F37="Nursing residential homes and hostels"),INDEX(Degrees18[[Month]:[Multiple (England)]],MATCH('1. Input energy data'!$L37, Degrees18[Month], 1) + $G$2 - 1,MATCH(IF('1. Input energy data'!$G$11="Multiple (England)", '1. Input energy data'!$J37, '1. Input energy data'!$G$11),Degrees18[#Headers], 0)),INDEX(Degrees15[[Month]:[Multiple (England)]],MATCH('1. Input energy data'!$L37, Degrees15[Month], 1) + $G$2 - 1,MATCH(IF('1. Input energy data'!$G$11="Multiple (England)", '1. Input energy data'!$J37, '1. Input energy data'!$G$11),Degrees15[#Headers], 0))))</f>
        <v/>
      </c>
      <c r="H20" s="151" t="str" cm="1">
        <f t="array" ref="H20">IF(OR(CalcTable[[#This Row],[Building]]=0, '1. Input energy data'!$R37=""), "",IF(OR('1. Input energy data'!$F37="Hospital",'1. Input energy data'!$F37="Nursing residential homes and hostels"),INDEX(Degrees18[[Month]:[Multiple (England)]],MATCH('1. Input energy data'!$L37, Degrees18[Month], 1) + $H$2 - 1,MATCH(IF('1. Input energy data'!$G$11="Multiple (England)", '1. Input energy data'!$J37, '1. Input energy data'!$G$11),Degrees18[#Headers], 0)),INDEX(Degrees15[[Month]:[Multiple (England)]],MATCH('1. Input energy data'!$L37, Degrees15[Month], 1) + $H$2 - 1,MATCH(IF('1. Input energy data'!$G$11="Multiple (England)", '1. Input energy data'!$J37, '1. Input energy data'!$G$11),Degrees15[#Headers], 0))))</f>
        <v/>
      </c>
      <c r="I20" s="151" t="str" cm="1">
        <f t="array" ref="I20">IF(OR(CalcTable[[#This Row],[Building]]=0, '1. Input energy data'!$S37=""), "",IF(OR('1. Input energy data'!$F37="Hospital",'1. Input energy data'!$F37="Nursing residential homes and hostels"),INDEX(Degrees18[[Month]:[Multiple (England)]],MATCH('1. Input energy data'!$L37, Degrees18[Month], 1) + $I$2 - 1,MATCH(IF('1. Input energy data'!$G$11="Multiple (England)", '1. Input energy data'!$J37, '1. Input energy data'!$G$11),Degrees18[#Headers], 0)),INDEX(Degrees15[[Month]:[Multiple (England)]],MATCH('1. Input energy data'!$L37, Degrees15[Month], 1) + $I$2 - 1,MATCH(IF('1. Input energy data'!$G$11="Multiple (England)", '1. Input energy data'!$J37, '1. Input energy data'!$G$11),Degrees15[#Headers], 0))))</f>
        <v/>
      </c>
      <c r="J20" s="151" t="str" cm="1">
        <f t="array" ref="J20">IF(OR(CalcTable[[#This Row],[Building]]=0, '1. Input energy data'!$T37=""), "",IF(OR('1. Input energy data'!$F37="Hospital",'1. Input energy data'!$F37="Nursing residential homes and hostels"),INDEX(Degrees18[[Month]:[Multiple (England)]],MATCH('1. Input energy data'!$L37, Degrees18[Month], 1) + $J$2 - 1,MATCH(IF('1. Input energy data'!$G$11="Multiple (England)", '1. Input energy data'!$J37, '1. Input energy data'!$G$11),Degrees18[#Headers], 0)),INDEX(Degrees15[[Month]:[Multiple (England)]],MATCH('1. Input energy data'!$L37, Degrees15[Month], 1) + $J$2 - 1,MATCH(IF('1. Input energy data'!$G$11="Multiple (England)", '1. Input energy data'!$J37, '1. Input energy data'!$G$11),Degrees15[#Headers], 0))))</f>
        <v/>
      </c>
      <c r="K20" s="151" t="str" cm="1">
        <f t="array" ref="K20">IF(OR(CalcTable[[#This Row],[Building]]=0, '1. Input energy data'!$U37=""), "",IF(OR('1. Input energy data'!$F37="Hospital",'1. Input energy data'!$F37="Nursing residential homes and hostels"),INDEX(Degrees18[[Month]:[Multiple (England)]],MATCH('1. Input energy data'!$L37, Degrees18[Month], 1) + $K$2 - 1,MATCH(IF('1. Input energy data'!$G$11="Multiple (England)", '1. Input energy data'!$J37, '1. Input energy data'!$G$11),Degrees18[#Headers], 0)),INDEX(Degrees15[[Month]:[Multiple (England)]],MATCH('1. Input energy data'!$L37, Degrees15[Month], 1) + $K$2 - 1,MATCH(IF('1. Input energy data'!$G$11="Multiple (England)", '1. Input energy data'!$J37, '1. Input energy data'!$G$11),Degrees15[#Headers], 0))))</f>
        <v/>
      </c>
      <c r="L20" s="151" t="str" cm="1">
        <f t="array" ref="L20">IF(OR(CalcTable[[#This Row],[Building]]=0, '1. Input energy data'!$V37=""), "",IF(OR('1. Input energy data'!$F37="Hospital",'1. Input energy data'!$F37="Nursing residential homes and hostels"),INDEX(Degrees18[[Month]:[Multiple (England)]],MATCH('1. Input energy data'!$L37, Degrees18[Month], 1) + $L$2 - 1,MATCH(IF('1. Input energy data'!$G$11="Multiple (England)", '1. Input energy data'!$J37, '1. Input energy data'!$G$11),Degrees18[#Headers], 0)),INDEX(Degrees15[[Month]:[Multiple (England)]],MATCH('1. Input energy data'!$L37, Degrees15[Month], 1) + $L$2 - 1,MATCH(IF('1. Input energy data'!$G$11="Multiple (England)", '1. Input energy data'!$J37, '1. Input energy data'!$G$11),Degrees15[#Headers], 0))))</f>
        <v/>
      </c>
      <c r="M20" s="151" t="str" cm="1">
        <f t="array" ref="M20">IF(OR(CalcTable[[#This Row],[Building]]=0, '1. Input energy data'!$W37=""), "",IF(OR('1. Input energy data'!$F37="Hospital",'1. Input energy data'!$F37="Nursing residential homes and hostels"),INDEX(Degrees18[[Month]:[Multiple (England)]],MATCH('1. Input energy data'!$L37, Degrees18[Month], 1) + $M$2 - 1,MATCH(IF('1. Input energy data'!$G$11="Multiple (England)", '1. Input energy data'!$J37, '1. Input energy data'!$G$11),Degrees18[#Headers], 0)),INDEX(Degrees15[[Month]:[Multiple (England)]],MATCH('1. Input energy data'!$L37, Degrees15[Month], 1) + $M$2 - 1,MATCH(IF('1. Input energy data'!$G$11="Multiple (England)", '1. Input energy data'!$J37, '1. Input energy data'!$G$11),Degrees15[#Headers], 0))))</f>
        <v/>
      </c>
      <c r="N20" s="151" t="str" cm="1">
        <f t="array" ref="N20">IF(OR(CalcTable[[#This Row],[Building]]=0, '1. Input energy data'!$X37=""), "",IF(OR('1. Input energy data'!$F37="Hospital",'1. Input energy data'!$F37="Nursing residential homes and hostels"),INDEX(Degrees18[[Month]:[Multiple (England)]],MATCH('1. Input energy data'!$L37, Degrees18[Month], 1) + $N$2 - 1,MATCH(IF('1. Input energy data'!$G$11="Multiple (England)", '1. Input energy data'!$J37, '1. Input energy data'!$G$11),Degrees18[#Headers], 0)),INDEX(Degrees15[[Month]:[Multiple (England)]],MATCH('1. Input energy data'!$L37, Degrees15[Month], 1) + $N$2 - 1,MATCH(IF('1. Input energy data'!$G$11="Multiple (England)", '1. Input energy data'!$J37, '1. Input energy data'!$G$11),Degrees15[#Headers], 0))))</f>
        <v/>
      </c>
      <c r="O20" s="151" t="str" cm="1">
        <f t="array" ref="O20">IF(OR(CalcTable[[#This Row],[Building]]=0, '1. Input energy data'!$Y37=""), "",IF(OR('1. Input energy data'!$F37="Hospital",'1. Input energy data'!$F37="Nursing residential homes and hostels"),INDEX(Degrees18[[Month]:[Multiple (England)]],MATCH('1. Input energy data'!$L37, Degrees18[Month], 1) + $O$2 - 1,MATCH(IF('1. Input energy data'!$G$11="Multiple (England)", '1. Input energy data'!$J37, '1. Input energy data'!$G$11),Degrees18[#Headers], 0)),INDEX(Degrees15[[Month]:[Multiple (England)]],MATCH('1. Input energy data'!$L37, Degrees15[Month], 1) + $O$2 - 1,MATCH(IF('1. Input energy data'!$G$11="Multiple (England)", '1. Input energy data'!$J37, '1. Input energy data'!$G$11),Degrees15[#Headers], 0))))</f>
        <v/>
      </c>
      <c r="P20" t="str">
        <f>IF(CalcTable[[#This Row],[Building]]=0,"",SLOPE('1. Input energy data'!N37:Y37,CalcTable[[#This Row],[1]:[12]]))</f>
        <v/>
      </c>
      <c r="Q20" t="str">
        <f>IF(CalcTable[[#This Row],[Building]]=0,"",INTERCEPT('1. Input energy data'!N37:Y37,CalcTable[[#This Row],[1]:[12]]))</f>
        <v/>
      </c>
      <c r="R20" t="str">
        <f>IF(CalcTable[[#This Row],[Building]]=0,"",RSQ('1. Input energy data'!N37:Y37,CalcTable[[#This Row],[1]:[12]]))</f>
        <v/>
      </c>
      <c r="S20" s="151" t="str" cm="1">
        <f t="array" ref="S20">IF(OR($A20=0, '1. Input energy data'!$AF37=""), "",IF(OR('1. Input energy data'!$F37="Hospital",'1. Input energy data'!$F37="Nursing residential homes and hostels"),INDEX(Degrees18[[Month]:[Multiple (England)]],MATCH('1. Input energy data'!$AD37, Degrees18[Month], 1)+S$2-13,MATCH(IF('1. Input energy data'!$G$11="Multiple (England)", '1. Input energy data'!$J37, '1. Input energy data'!$G$11),Degrees18[#Headers], 0)),INDEX(Degrees15[[Month]:[Multiple (England)]],MATCH('1. Input energy data'!$AD37, Degrees15[Month], 1)+S$2-13,MATCH(IF('1. Input energy data'!$G$11="Multiple (England)", '1. Input energy data'!$J37, '1. Input energy data'!$G$11),Degrees15[#Headers], 0))))</f>
        <v/>
      </c>
      <c r="T20" s="151" t="str" cm="1">
        <f t="array" ref="T20">IF(OR($A20=0, '1. Input energy data'!$AG37=""), "",IF(OR('1. Input energy data'!$F37="Hospital",'1. Input energy data'!$F37="Nursing residential homes and hostels"),INDEX(Degrees18[[Month]:[Multiple (England)]],MATCH('1. Input energy data'!$AD37, Degrees18[Month], 1)+T$2-13,MATCH(IF('1. Input energy data'!$G$11="Multiple (England)", '1. Input energy data'!$J37, '1. Input energy data'!$G$11),Degrees18[#Headers], 0)),INDEX(Degrees15[[Month]:[Multiple (England)]],MATCH('1. Input energy data'!$AD37,Degrees15[Month], 1)+T$2-13,MATCH(IF('1. Input energy data'!$G$11="Multiple (England)", '1. Input energy data'!$J37, '1. Input energy data'!$G$11),Degrees15[#Headers], 0))))</f>
        <v/>
      </c>
      <c r="U20" s="151" t="str" cm="1">
        <f t="array" ref="U20">IF(OR($A20=0, '1. Input energy data'!$AH37=""), "",IF(OR('1. Input energy data'!$F37="Hospital",'1. Input energy data'!$F37="Nursing residential homes and hostels"),INDEX(Degrees18[[Month]:[Multiple (England)]],MATCH('1. Input energy data'!$AD37, Degrees18[Month], 1)+U$2-13,MATCH(IF('1. Input energy data'!$G$11="Multiple (England)", '1. Input energy data'!$J37, '1. Input energy data'!$G$11),Degrees18[#Headers], 0)),INDEX(Degrees15[[Month]:[Multiple (England)]],MATCH('1. Input energy data'!$AD37,Degrees15[Month], 1)+U$2-13,MATCH(IF('1. Input energy data'!$G$11="Multiple (England)", '1. Input energy data'!$J37, '1. Input energy data'!$G$11),Degrees15[#Headers], 0))))</f>
        <v/>
      </c>
      <c r="V20" s="151" t="str" cm="1">
        <f t="array" ref="V20">IF(OR($A20=0, '1. Input energy data'!$AI37=""), "",IF(OR('1. Input energy data'!$F37="Hospital",'1. Input energy data'!$F37="Nursing residential homes and hostels"),INDEX(Degrees18[[Month]:[Multiple (England)]],MATCH('1. Input energy data'!$AD37, Degrees18[Month], 1)+V$2-13,MATCH(IF('1. Input energy data'!$G$11="Multiple (England)", '1. Input energy data'!$J37, '1. Input energy data'!$G$11),Degrees18[#Headers], 0)),INDEX(Degrees15[[Month]:[Multiple (England)]],MATCH('1. Input energy data'!$AD37,Degrees15[Month], 1)+V$2-13,MATCH(IF('1. Input energy data'!$G$11="Multiple (England)", '1. Input energy data'!$J37, '1. Input energy data'!$G$11),Degrees15[#Headers], 0))))</f>
        <v/>
      </c>
      <c r="W20" s="151" t="str" cm="1">
        <f t="array" ref="W20">IF(OR($A20=0, '1. Input energy data'!$AJ37=""), "",IF(OR('1. Input energy data'!$F37="Hospital",'1. Input energy data'!$F37="Nursing residential homes and hostels"),INDEX(Degrees18[[Month]:[Multiple (England)]],MATCH('1. Input energy data'!$AD37, Degrees18[Month], 1)+W$2-13,MATCH(IF('1. Input energy data'!$G$11="Multiple (England)", '1. Input energy data'!$J37, '1. Input energy data'!$G$11),Degrees18[#Headers], 0)),INDEX(Degrees15[[Month]:[Multiple (England)]],MATCH('1. Input energy data'!$AD37,Degrees15[Month], 1)+W$2-13,MATCH(IF('1. Input energy data'!$G$11="Multiple (England)", '1. Input energy data'!$J37, '1. Input energy data'!$G$11),Degrees15[#Headers], 0))))</f>
        <v/>
      </c>
      <c r="X20" s="151" t="str" cm="1">
        <f t="array" ref="X20">IF(OR($A20=0, '1. Input energy data'!$AK37=""), "",IF(OR('1. Input energy data'!$F37="Hospital",'1. Input energy data'!$F37="Nursing residential homes and hostels"),INDEX(Degrees18[[Month]:[Multiple (England)]],MATCH('1. Input energy data'!$AD37, Degrees18[Month], 1)+X$2-13,MATCH(IF('1. Input energy data'!$G$11="Multiple (England)", '1. Input energy data'!$J37, '1. Input energy data'!$G$11),Degrees18[#Headers], 0)),INDEX(Degrees15[[Month]:[Multiple (England)]],MATCH('1. Input energy data'!$AD37,Degrees15[Month], 1)+X$2-13,MATCH(IF('1. Input energy data'!$G$11="Multiple (England)", '1. Input energy data'!$J37, '1. Input energy data'!$G$11),Degrees15[#Headers], 0))))</f>
        <v/>
      </c>
      <c r="Y20" s="151" t="str" cm="1">
        <f t="array" ref="Y20">IF(OR($A20=0, '1. Input energy data'!$AL37=""), "",IF(OR('1. Input energy data'!$F37="Hospital",'1. Input energy data'!$F37="Nursing residential homes and hostels"),INDEX(Degrees18[[Month]:[Multiple (England)]],MATCH('1. Input energy data'!$AD37, Degrees18[Month], 1)+Y$2-13,MATCH(IF('1. Input energy data'!$G$11="Multiple (England)", '1. Input energy data'!$J37, '1. Input energy data'!$G$11),Degrees18[#Headers], 0)),INDEX(Degrees15[[Month]:[Multiple (England)]],MATCH('1. Input energy data'!$AD37,Degrees15[Month], 1)+Y$2-13,MATCH(IF('1. Input energy data'!$G$11="Multiple (England)", '1. Input energy data'!$J37, '1. Input energy data'!$G$11),Degrees15[#Headers], 0))))</f>
        <v/>
      </c>
      <c r="Z20" s="151" t="str" cm="1">
        <f t="array" ref="Z20">IF(OR($A20=0, '1. Input energy data'!$AM37=""), "",IF(OR('1. Input energy data'!$F37="Hospital",'1. Input energy data'!$F37="Nursing residential homes and hostels"),INDEX(Degrees18[[Month]:[Multiple (England)]],MATCH('1. Input energy data'!$AD37, Degrees18[Month], 1)+Z$2-13,MATCH(IF('1. Input energy data'!$G$11="Multiple (England)", '1. Input energy data'!$J37, '1. Input energy data'!$G$11),Degrees18[#Headers], 0)),INDEX(Degrees15[[Month]:[Multiple (England)]],MATCH('1. Input energy data'!$AD37,Degrees15[Month], 1)+Z$2-13,MATCH(IF('1. Input energy data'!$G$11="Multiple (England)", '1. Input energy data'!$J37, '1. Input energy data'!$G$11),Degrees15[#Headers], 0))))</f>
        <v/>
      </c>
      <c r="AA20" s="151" t="str" cm="1">
        <f t="array" ref="AA20">IF(OR($A20=0, '1. Input energy data'!$AN37=""), "",IF(OR('1. Input energy data'!$F37="Hospital",'1. Input energy data'!$F37="Nursing residential homes and hostels"),INDEX(Degrees18[[Month]:[Multiple (England)]],MATCH('1. Input energy data'!$AD37, Degrees18[Month], 1)+AA$2-13,MATCH(IF('1. Input energy data'!$G$11="Multiple (England)", '1. Input energy data'!$J37, '1. Input energy data'!$G$11),Degrees18[#Headers], 0)),INDEX(Degrees15[[Month]:[Multiple (England)]],MATCH('1. Input energy data'!$AD37,Degrees15[Month], 1)+AA$2-13,MATCH(IF('1. Input energy data'!$G$11="Multiple (England)", '1. Input energy data'!$J37, '1. Input energy data'!$G$11),Degrees15[#Headers], 0))))</f>
        <v/>
      </c>
      <c r="AB20" s="151" t="str" cm="1">
        <f t="array" ref="AB20">IF(OR($A20=0, '1. Input energy data'!$AO37=""), "",IF(OR('1. Input energy data'!$F37="Hospital",'1. Input energy data'!$F37="Nursing residential homes and hostels"),INDEX(Degrees18[[Month]:[Multiple (England)]],MATCH('1. Input energy data'!$AD37, Degrees18[Month], 1)+AB$2-13,MATCH(IF('1. Input energy data'!$G$11="Multiple (England)", '1. Input energy data'!$J37, '1. Input energy data'!$G$11),Degrees18[#Headers], 0)),INDEX(Degrees15[[Month]:[Multiple (England)]],MATCH('1. Input energy data'!$AD37,Degrees15[Month], 1)+AB$2-13,MATCH(IF('1. Input energy data'!$G$11="Multiple (England)", '1. Input energy data'!$J37, '1. Input energy data'!$G$11),Degrees15[#Headers], 0))))</f>
        <v/>
      </c>
      <c r="AC20" s="151" t="str" cm="1">
        <f t="array" ref="AC20">IF(OR($A20=0, '1. Input energy data'!$AP37=""), "",IF(OR('1. Input energy data'!$F37="Hospital",'1. Input energy data'!$F37="Nursing residential homes and hostels"),INDEX(Degrees18[[Month]:[Multiple (England)]],MATCH('1. Input energy data'!$AD37, Degrees18[Month], 1)+AC$2-13,MATCH(IF('1. Input energy data'!$G$11="Multiple (England)", '1. Input energy data'!$J37, '1. Input energy data'!$G$11),Degrees18[#Headers], 0)),INDEX(Degrees15[[Month]:[Multiple (England)]],MATCH('1. Input energy data'!$AD37,Degrees15[Month], 1)+AC$2-13,MATCH(IF('1. Input energy data'!$G$11="Multiple (England)", '1. Input energy data'!$J37, '1. Input energy data'!$G$11),Degrees15[#Headers], 0))))</f>
        <v/>
      </c>
      <c r="AD20" s="151" t="str" cm="1">
        <f t="array" ref="AD20">IF(OR($A20=0, '1. Input energy data'!$AQ37=""), "",IF(OR('1. Input energy data'!$F37="Hospital",'1. Input energy data'!$F37="Nursing residential homes and hostels"),INDEX(Degrees18[[Month]:[Multiple (England)]],MATCH('1. Input energy data'!$AD37, Degrees18[Month], 1)+AD$2-13,MATCH(IF('1. Input energy data'!$G$11="Multiple (England)", '1. Input energy data'!$J37, '1. Input energy data'!$G$11),Degrees18[#Headers], 0)),INDEX(Degrees15[[Month]:[Multiple (England)]],MATCH('1. Input energy data'!$AD37,Degrees15[Month], 1)+AD$2-13,MATCH(IF('1. Input energy data'!$G$11="Multiple (England)", '1. Input energy data'!$J37, '1. Input energy data'!$G$11),Degrees15[#Headers], 0))))</f>
        <v/>
      </c>
      <c r="AE20" s="151" t="str">
        <f>IF(OR($A20=0, $P20="", CalcTable[[#This Row],[13]]="", $Q20="", '1. Input energy data'!AF37=""), "", ($P20*CalcTable[[#This Row],[13]]+$Q20)-'1. Input energy data'!AF37)</f>
        <v/>
      </c>
      <c r="AF20" s="151" t="str">
        <f>IF(OR($A20=0, $P20="", CalcTable[[#This Row],[14]]="", $Q20="", '1. Input energy data'!AG37=""), "", ($P20*CalcTable[[#This Row],[14]]+$Q20)-'1. Input energy data'!AG37)</f>
        <v/>
      </c>
      <c r="AG20" s="151" t="str">
        <f>IF(OR($A20=0, $P20="", CalcTable[[#This Row],[15]]="", $Q20="", '1. Input energy data'!AH37=""), "", ($P20*CalcTable[[#This Row],[15]]+$Q20)-'1. Input energy data'!AH37)</f>
        <v/>
      </c>
      <c r="AH20" s="151" t="str">
        <f>IF(OR($A20=0, $P20="", CalcTable[[#This Row],[16]]="", $Q20="", '1. Input energy data'!AI37=""), "", ($P20*CalcTable[[#This Row],[16]]+$Q20)-'1. Input energy data'!AI37)</f>
        <v/>
      </c>
      <c r="AI20" s="151" t="str">
        <f>IF(OR($A20=0, $P20="", CalcTable[[#This Row],[17]]="", $Q20="", '1. Input energy data'!AJ37=""), "", ($P20*CalcTable[[#This Row],[17]]+$Q20)-'1. Input energy data'!AJ37)</f>
        <v/>
      </c>
      <c r="AJ20" s="151" t="str">
        <f>IF(OR($A20=0, $P20="", CalcTable[[#This Row],[18]]="", $Q20="", '1. Input energy data'!AK37=""), "", ($P20*CalcTable[[#This Row],[18]]+$Q20)-'1. Input energy data'!AK37)</f>
        <v/>
      </c>
      <c r="AK20" s="151" t="str">
        <f>IF(OR($A20=0, $P20="", CalcTable[[#This Row],[19]]="", $Q20="", '1. Input energy data'!AL37=""), "", ($P20*CalcTable[[#This Row],[19]]+$Q20)-'1. Input energy data'!AL37)</f>
        <v/>
      </c>
      <c r="AL20" s="151" t="str">
        <f>IF(OR($A20=0, $P20="", CalcTable[[#This Row],[20]]="", $Q20="", '1. Input energy data'!AM37=""), "", ($P20*CalcTable[[#This Row],[20]]+$Q20)-'1. Input energy data'!AM37)</f>
        <v/>
      </c>
      <c r="AM20" s="151" t="str">
        <f>IF(OR($A20=0, $P20="", CalcTable[[#This Row],[21]]="", $Q20="", '1. Input energy data'!AN37=""), "", ($P20*CalcTable[[#This Row],[21]]+$Q20)-'1. Input energy data'!AN37)</f>
        <v/>
      </c>
      <c r="AN20" s="151" t="str">
        <f>IF(OR($A20=0, $P20="", CalcTable[[#This Row],[22]]="", $Q20="", '1. Input energy data'!AO37=""), "", ($P20*CalcTable[[#This Row],[22]]+$Q20)-'1. Input energy data'!AO37)</f>
        <v/>
      </c>
      <c r="AO20" s="151" t="str">
        <f>IF(OR($A20=0, $P20="", CalcTable[[#This Row],[23]]="", $Q20="", '1. Input energy data'!AP37=""), "", ($P20*CalcTable[[#This Row],[23]]+$Q20)-'1. Input energy data'!AP37)</f>
        <v/>
      </c>
      <c r="AP20" s="151" t="str">
        <f>IF(OR($A20=0, $P20="", CalcTable[[#This Row],[24]]="", $Q20="", '1. Input energy data'!AQ37=""), "", ($P20*CalcTable[[#This Row],[24]]+$Q20)-'1. Input energy data'!AQ37)</f>
        <v/>
      </c>
      <c r="AQ20" s="239" t="str">
        <f>IF(CalcTable[[#This Row],[Building]]=0,"",1-((1-CalcTable[[#This Row],[R2]])*(COUNT('1. Input energy data'!N37:Y37)-1)/(COUNT('1. Input energy data'!N37:Y37)-2)))</f>
        <v/>
      </c>
      <c r="AR20" s="165" t="str">
        <f>IF(CalcTable[[#This Row],[Building]]=0,"",1.26*TINV(0.1,COUNT('1. Input energy data'!N37:Y37)-2)*STEYX('1. Input energy data'!N37:Y37,CalcTable[[#This Row],[1]:[12]])*((1+2/COUNT('1. Input energy data'!N37:Y37))*COUNT(CalcTable[[#This Row],[Month 1 avoided kWh]:[Month 12]]))^0.5)</f>
        <v/>
      </c>
      <c r="AS20" s="166" t="str">
        <f>IF(CalcTable[[#This Row],[Building]]=0,"",ABS(CalcTable[[#This Row],[Absolute Uncertainty]]/SUM(CalcTable[[#This Row],[Month 1 avoided kWh]:[Month 12]])))</f>
        <v/>
      </c>
      <c r="AT20" s="165" t="str">
        <f>IF(CalcTable[[#This Row],[Building]]=0,"",COUNT('1. Input energy data'!N37:Y37))</f>
        <v/>
      </c>
      <c r="AU20" s="165" t="str">
        <f>IF(CalcTable[[#This Row],[Building]]=0,"",COUNT('1. Input energy data'!AF37:AQ37))</f>
        <v/>
      </c>
      <c r="AV20" s="151" t="str" cm="1">
        <f t="array" ref="AV20">_xlfn.IFS(CalcTable[[#This Row],[Building]]=0,"",AND(OR('1. Input energy data'!AT37="Energy Bills - Actual",'1. Input energy data'!AT37="Meter Readings",'1. Input energy data'!AT37="Half Hourly Data"),OR('1. Input energy data'!Z37="Energy Bills - Actual",'1. Input energy data'!Z37="Meter Readings",'1. Input energy data'!Z37="Half Hourly Data")),"ACTUAL",OR('1. Input energy data'!AT37="",'1. Input energy data'!Z37=""),"BLANK",OR('1. Input energy data'!AT37="Other (specify in commentary)",'1. Input energy data'!Z37="Other (specify in commentary)"),"OTHER",OR('1. Input energy data'!AT37="Energy Bills - Estimated",'1. Input energy data'!Z37="Energy Bills - Estimated"),"ESTIMATED",OR('1. Input energy data'!AT37="Energy Bills - Partially Estimated",'1. Input energy data'!Z37="Energy Bills - Partially Estimated"),"PARTIALLY ESTIMATED",TRUE,"BLANK")</f>
        <v/>
      </c>
    </row>
    <row r="21" spans="1:48">
      <c r="A21">
        <f>'1. Input energy data'!C38</f>
        <v>0</v>
      </c>
      <c r="B21" s="150">
        <f>'1. Input energy data'!F38</f>
        <v>0</v>
      </c>
      <c r="C21">
        <f>'1. Input energy data'!G38</f>
        <v>0</v>
      </c>
      <c r="D21" s="151" t="str">
        <f>IF(OR(CalcTable[[#This Row],[Building]]=0, '1. Input energy data'!$N38=""), "",IF(OR('1. Input energy data'!$F38="Hospital",'1. Input energy data'!$F38="Nursing residential homes and hostels"),INDEX(Degrees18[[Month]:[Multiple (England)]],MATCH('1. Input energy data'!$L38, Degrees18[Month], 1),MATCH(IF('1. Input energy data'!$G$11="Multiple (England)", '1. Input energy data'!$J38, '1. Input energy data'!$G$11), Degrees18[#Headers], 0)),INDEX(Degrees15[[Month]:[Multiple (England)]],MATCH('1. Input energy data'!$L38, Degrees15[Month], 1),MATCH(IF('1. Input energy data'!$G$11="Multiple (England)", '1. Input energy data'!$J38, '1. Input energy data'!$G$11), Degrees15[#Headers], 0))))</f>
        <v/>
      </c>
      <c r="E21" s="151" t="str" cm="1">
        <f t="array" ref="E21">IF(OR(CalcTable[[#This Row],[Building]]=0, '1. Input energy data'!$O38=""), "",IF(OR('1. Input energy data'!$F38="Hospital",'1. Input energy data'!$F38="Nursing residential homes and hostels"),INDEX(Degrees18[[Month]:[Multiple (England)]],MATCH('1. Input energy data'!$L38, Degrees18[Month], 1) + $E$2 - 1,MATCH(IF('1. Input energy data'!$G$11="Multiple (England)", '1. Input energy data'!$J38, '1. Input energy data'!$G$11),Degrees18[#Headers], 0)),INDEX(Degrees15[[Month]:[Multiple (England)]],MATCH('1. Input energy data'!$L38, Degrees15[Month], 1) + $E$2 - 1,MATCH(IF('1. Input energy data'!$G$11="Multiple (England)", '1. Input energy data'!$J38, '1. Input energy data'!$G$11),Degrees15[#Headers], 0))))</f>
        <v/>
      </c>
      <c r="F21" s="151" t="str" cm="1">
        <f t="array" ref="F21">IF(OR(CalcTable[[#This Row],[Building]]=0, '1. Input energy data'!$P38=""), "",IF(OR('1. Input energy data'!$F38="Hospital",'1. Input energy data'!$F38="Nursing residential homes and hostels"),INDEX(Degrees18[[Month]:[Multiple (England)]],MATCH('1. Input energy data'!$L38, Degrees18[Month], 1) + $F$2 - 1,MATCH(IF('1. Input energy data'!$G$11="Multiple (England)", '1. Input energy data'!$J38, '1. Input energy data'!$G$11),Degrees18[#Headers], 0)),INDEX(Degrees15[[Month]:[Multiple (England)]],MATCH('1. Input energy data'!$L38, Degrees15[Month], 1) + $F$2 - 1,MATCH(IF('1. Input energy data'!$G$11="Multiple (England)", '1. Input energy data'!$J38, '1. Input energy data'!$G$11),Degrees15[#Headers], 0))))</f>
        <v/>
      </c>
      <c r="G21" s="151" t="str" cm="1">
        <f t="array" ref="G21">IF(OR(CalcTable[[#This Row],[Building]]=0, '1. Input energy data'!$Q38=""), "",IF(OR('1. Input energy data'!$F38="Hospital",'1. Input energy data'!$F38="Nursing residential homes and hostels"),INDEX(Degrees18[[Month]:[Multiple (England)]],MATCH('1. Input energy data'!$L38, Degrees18[Month], 1) + $G$2 - 1,MATCH(IF('1. Input energy data'!$G$11="Multiple (England)", '1. Input energy data'!$J38, '1. Input energy data'!$G$11),Degrees18[#Headers], 0)),INDEX(Degrees15[[Month]:[Multiple (England)]],MATCH('1. Input energy data'!$L38, Degrees15[Month], 1) + $G$2 - 1,MATCH(IF('1. Input energy data'!$G$11="Multiple (England)", '1. Input energy data'!$J38, '1. Input energy data'!$G$11),Degrees15[#Headers], 0))))</f>
        <v/>
      </c>
      <c r="H21" s="151" t="str" cm="1">
        <f t="array" ref="H21">IF(OR(CalcTable[[#This Row],[Building]]=0, '1. Input energy data'!$R38=""), "",IF(OR('1. Input energy data'!$F38="Hospital",'1. Input energy data'!$F38="Nursing residential homes and hostels"),INDEX(Degrees18[[Month]:[Multiple (England)]],MATCH('1. Input energy data'!$L38, Degrees18[Month], 1) + $H$2 - 1,MATCH(IF('1. Input energy data'!$G$11="Multiple (England)", '1. Input energy data'!$J38, '1. Input energy data'!$G$11),Degrees18[#Headers], 0)),INDEX(Degrees15[[Month]:[Multiple (England)]],MATCH('1. Input energy data'!$L38, Degrees15[Month], 1) + $H$2 - 1,MATCH(IF('1. Input energy data'!$G$11="Multiple (England)", '1. Input energy data'!$J38, '1. Input energy data'!$G$11),Degrees15[#Headers], 0))))</f>
        <v/>
      </c>
      <c r="I21" s="151" t="str" cm="1">
        <f t="array" ref="I21">IF(OR(CalcTable[[#This Row],[Building]]=0, '1. Input energy data'!$S38=""), "",IF(OR('1. Input energy data'!$F38="Hospital",'1. Input energy data'!$F38="Nursing residential homes and hostels"),INDEX(Degrees18[[Month]:[Multiple (England)]],MATCH('1. Input energy data'!$L38, Degrees18[Month], 1) + $I$2 - 1,MATCH(IF('1. Input energy data'!$G$11="Multiple (England)", '1. Input energy data'!$J38, '1. Input energy data'!$G$11),Degrees18[#Headers], 0)),INDEX(Degrees15[[Month]:[Multiple (England)]],MATCH('1. Input energy data'!$L38, Degrees15[Month], 1) + $I$2 - 1,MATCH(IF('1. Input energy data'!$G$11="Multiple (England)", '1. Input energy data'!$J38, '1. Input energy data'!$G$11),Degrees15[#Headers], 0))))</f>
        <v/>
      </c>
      <c r="J21" s="151" t="str" cm="1">
        <f t="array" ref="J21">IF(OR(CalcTable[[#This Row],[Building]]=0, '1. Input energy data'!$T38=""), "",IF(OR('1. Input energy data'!$F38="Hospital",'1. Input energy data'!$F38="Nursing residential homes and hostels"),INDEX(Degrees18[[Month]:[Multiple (England)]],MATCH('1. Input energy data'!$L38, Degrees18[Month], 1) + $J$2 - 1,MATCH(IF('1. Input energy data'!$G$11="Multiple (England)", '1. Input energy data'!$J38, '1. Input energy data'!$G$11),Degrees18[#Headers], 0)),INDEX(Degrees15[[Month]:[Multiple (England)]],MATCH('1. Input energy data'!$L38, Degrees15[Month], 1) + $J$2 - 1,MATCH(IF('1. Input energy data'!$G$11="Multiple (England)", '1. Input energy data'!$J38, '1. Input energy data'!$G$11),Degrees15[#Headers], 0))))</f>
        <v/>
      </c>
      <c r="K21" s="151" t="str" cm="1">
        <f t="array" ref="K21">IF(OR(CalcTable[[#This Row],[Building]]=0, '1. Input energy data'!$U38=""), "",IF(OR('1. Input energy data'!$F38="Hospital",'1. Input energy data'!$F38="Nursing residential homes and hostels"),INDEX(Degrees18[[Month]:[Multiple (England)]],MATCH('1. Input energy data'!$L38, Degrees18[Month], 1) + $K$2 - 1,MATCH(IF('1. Input energy data'!$G$11="Multiple (England)", '1. Input energy data'!$J38, '1. Input energy data'!$G$11),Degrees18[#Headers], 0)),INDEX(Degrees15[[Month]:[Multiple (England)]],MATCH('1. Input energy data'!$L38, Degrees15[Month], 1) + $K$2 - 1,MATCH(IF('1. Input energy data'!$G$11="Multiple (England)", '1. Input energy data'!$J38, '1. Input energy data'!$G$11),Degrees15[#Headers], 0))))</f>
        <v/>
      </c>
      <c r="L21" s="151" t="str" cm="1">
        <f t="array" ref="L21">IF(OR(CalcTable[[#This Row],[Building]]=0, '1. Input energy data'!$V38=""), "",IF(OR('1. Input energy data'!$F38="Hospital",'1. Input energy data'!$F38="Nursing residential homes and hostels"),INDEX(Degrees18[[Month]:[Multiple (England)]],MATCH('1. Input energy data'!$L38, Degrees18[Month], 1) + $L$2 - 1,MATCH(IF('1. Input energy data'!$G$11="Multiple (England)", '1. Input energy data'!$J38, '1. Input energy data'!$G$11),Degrees18[#Headers], 0)),INDEX(Degrees15[[Month]:[Multiple (England)]],MATCH('1. Input energy data'!$L38, Degrees15[Month], 1) + $L$2 - 1,MATCH(IF('1. Input energy data'!$G$11="Multiple (England)", '1. Input energy data'!$J38, '1. Input energy data'!$G$11),Degrees15[#Headers], 0))))</f>
        <v/>
      </c>
      <c r="M21" s="151" t="str" cm="1">
        <f t="array" ref="M21">IF(OR(CalcTable[[#This Row],[Building]]=0, '1. Input energy data'!$W38=""), "",IF(OR('1. Input energy data'!$F38="Hospital",'1. Input energy data'!$F38="Nursing residential homes and hostels"),INDEX(Degrees18[[Month]:[Multiple (England)]],MATCH('1. Input energy data'!$L38, Degrees18[Month], 1) + $M$2 - 1,MATCH(IF('1. Input energy data'!$G$11="Multiple (England)", '1. Input energy data'!$J38, '1. Input energy data'!$G$11),Degrees18[#Headers], 0)),INDEX(Degrees15[[Month]:[Multiple (England)]],MATCH('1. Input energy data'!$L38, Degrees15[Month], 1) + $M$2 - 1,MATCH(IF('1. Input energy data'!$G$11="Multiple (England)", '1. Input energy data'!$J38, '1. Input energy data'!$G$11),Degrees15[#Headers], 0))))</f>
        <v/>
      </c>
      <c r="N21" s="151" t="str" cm="1">
        <f t="array" ref="N21">IF(OR(CalcTable[[#This Row],[Building]]=0, '1. Input energy data'!$X38=""), "",IF(OR('1. Input energy data'!$F38="Hospital",'1. Input energy data'!$F38="Nursing residential homes and hostels"),INDEX(Degrees18[[Month]:[Multiple (England)]],MATCH('1. Input energy data'!$L38, Degrees18[Month], 1) + $N$2 - 1,MATCH(IF('1. Input energy data'!$G$11="Multiple (England)", '1. Input energy data'!$J38, '1. Input energy data'!$G$11),Degrees18[#Headers], 0)),INDEX(Degrees15[[Month]:[Multiple (England)]],MATCH('1. Input energy data'!$L38, Degrees15[Month], 1) + $N$2 - 1,MATCH(IF('1. Input energy data'!$G$11="Multiple (England)", '1. Input energy data'!$J38, '1. Input energy data'!$G$11),Degrees15[#Headers], 0))))</f>
        <v/>
      </c>
      <c r="O21" s="151" t="str" cm="1">
        <f t="array" ref="O21">IF(OR(CalcTable[[#This Row],[Building]]=0, '1. Input energy data'!$Y38=""), "",IF(OR('1. Input energy data'!$F38="Hospital",'1. Input energy data'!$F38="Nursing residential homes and hostels"),INDEX(Degrees18[[Month]:[Multiple (England)]],MATCH('1. Input energy data'!$L38, Degrees18[Month], 1) + $O$2 - 1,MATCH(IF('1. Input energy data'!$G$11="Multiple (England)", '1. Input energy data'!$J38, '1. Input energy data'!$G$11),Degrees18[#Headers], 0)),INDEX(Degrees15[[Month]:[Multiple (England)]],MATCH('1. Input energy data'!$L38, Degrees15[Month], 1) + $O$2 - 1,MATCH(IF('1. Input energy data'!$G$11="Multiple (England)", '1. Input energy data'!$J38, '1. Input energy data'!$G$11),Degrees15[#Headers], 0))))</f>
        <v/>
      </c>
      <c r="P21" t="str">
        <f>IF(CalcTable[[#This Row],[Building]]=0,"",SLOPE('1. Input energy data'!N38:Y38,CalcTable[[#This Row],[1]:[12]]))</f>
        <v/>
      </c>
      <c r="Q21" t="str">
        <f>IF(CalcTable[[#This Row],[Building]]=0,"",INTERCEPT('1. Input energy data'!N38:Y38,CalcTable[[#This Row],[1]:[12]]))</f>
        <v/>
      </c>
      <c r="R21" t="str">
        <f>IF(CalcTable[[#This Row],[Building]]=0,"",RSQ('1. Input energy data'!N38:Y38,CalcTable[[#This Row],[1]:[12]]))</f>
        <v/>
      </c>
      <c r="S21" s="151" t="str" cm="1">
        <f t="array" ref="S21">IF(OR($A21=0, '1. Input energy data'!$AF38=""), "",IF(OR('1. Input energy data'!$F38="Hospital",'1. Input energy data'!$F38="Nursing residential homes and hostels"),INDEX(Degrees18[[Month]:[Multiple (England)]],MATCH('1. Input energy data'!$AD38, Degrees18[Month], 1)+S$2-13,MATCH(IF('1. Input energy data'!$G$11="Multiple (England)", '1. Input energy data'!$J38, '1. Input energy data'!$G$11),Degrees18[#Headers], 0)),INDEX(Degrees15[[Month]:[Multiple (England)]],MATCH('1. Input energy data'!$AD38, Degrees15[Month], 1)+S$2-13,MATCH(IF('1. Input energy data'!$G$11="Multiple (England)", '1. Input energy data'!$J38, '1. Input energy data'!$G$11),Degrees15[#Headers], 0))))</f>
        <v/>
      </c>
      <c r="T21" s="151" t="str" cm="1">
        <f t="array" ref="T21">IF(OR($A21=0, '1. Input energy data'!$AG38=""), "",IF(OR('1. Input energy data'!$F38="Hospital",'1. Input energy data'!$F38="Nursing residential homes and hostels"),INDEX(Degrees18[[Month]:[Multiple (England)]],MATCH('1. Input energy data'!$AD38, Degrees18[Month], 1)+T$2-13,MATCH(IF('1. Input energy data'!$G$11="Multiple (England)", '1. Input energy data'!$J38, '1. Input energy data'!$G$11),Degrees18[#Headers], 0)),INDEX(Degrees15[[Month]:[Multiple (England)]],MATCH('1. Input energy data'!$AD38,Degrees15[Month], 1)+T$2-13,MATCH(IF('1. Input energy data'!$G$11="Multiple (England)", '1. Input energy data'!$J38, '1. Input energy data'!$G$11),Degrees15[#Headers], 0))))</f>
        <v/>
      </c>
      <c r="U21" s="151" t="str" cm="1">
        <f t="array" ref="U21">IF(OR($A21=0, '1. Input energy data'!$AH38=""), "",IF(OR('1. Input energy data'!$F38="Hospital",'1. Input energy data'!$F38="Nursing residential homes and hostels"),INDEX(Degrees18[[Month]:[Multiple (England)]],MATCH('1. Input energy data'!$AD38, Degrees18[Month], 1)+U$2-13,MATCH(IF('1. Input energy data'!$G$11="Multiple (England)", '1. Input energy data'!$J38, '1. Input energy data'!$G$11),Degrees18[#Headers], 0)),INDEX(Degrees15[[Month]:[Multiple (England)]],MATCH('1. Input energy data'!$AD38,Degrees15[Month], 1)+U$2-13,MATCH(IF('1. Input energy data'!$G$11="Multiple (England)", '1. Input energy data'!$J38, '1. Input energy data'!$G$11),Degrees15[#Headers], 0))))</f>
        <v/>
      </c>
      <c r="V21" s="151" t="str" cm="1">
        <f t="array" ref="V21">IF(OR($A21=0, '1. Input energy data'!$AI38=""), "",IF(OR('1. Input energy data'!$F38="Hospital",'1. Input energy data'!$F38="Nursing residential homes and hostels"),INDEX(Degrees18[[Month]:[Multiple (England)]],MATCH('1. Input energy data'!$AD38, Degrees18[Month], 1)+V$2-13,MATCH(IF('1. Input energy data'!$G$11="Multiple (England)", '1. Input energy data'!$J38, '1. Input energy data'!$G$11),Degrees18[#Headers], 0)),INDEX(Degrees15[[Month]:[Multiple (England)]],MATCH('1. Input energy data'!$AD38,Degrees15[Month], 1)+V$2-13,MATCH(IF('1. Input energy data'!$G$11="Multiple (England)", '1. Input energy data'!$J38, '1. Input energy data'!$G$11),Degrees15[#Headers], 0))))</f>
        <v/>
      </c>
      <c r="W21" s="151" t="str" cm="1">
        <f t="array" ref="W21">IF(OR($A21=0, '1. Input energy data'!$AJ38=""), "",IF(OR('1. Input energy data'!$F38="Hospital",'1. Input energy data'!$F38="Nursing residential homes and hostels"),INDEX(Degrees18[[Month]:[Multiple (England)]],MATCH('1. Input energy data'!$AD38, Degrees18[Month], 1)+W$2-13,MATCH(IF('1. Input energy data'!$G$11="Multiple (England)", '1. Input energy data'!$J38, '1. Input energy data'!$G$11),Degrees18[#Headers], 0)),INDEX(Degrees15[[Month]:[Multiple (England)]],MATCH('1. Input energy data'!$AD38,Degrees15[Month], 1)+W$2-13,MATCH(IF('1. Input energy data'!$G$11="Multiple (England)", '1. Input energy data'!$J38, '1. Input energy data'!$G$11),Degrees15[#Headers], 0))))</f>
        <v/>
      </c>
      <c r="X21" s="151" t="str" cm="1">
        <f t="array" ref="X21">IF(OR($A21=0, '1. Input energy data'!$AK38=""), "",IF(OR('1. Input energy data'!$F38="Hospital",'1. Input energy data'!$F38="Nursing residential homes and hostels"),INDEX(Degrees18[[Month]:[Multiple (England)]],MATCH('1. Input energy data'!$AD38, Degrees18[Month], 1)+X$2-13,MATCH(IF('1. Input energy data'!$G$11="Multiple (England)", '1. Input energy data'!$J38, '1. Input energy data'!$G$11),Degrees18[#Headers], 0)),INDEX(Degrees15[[Month]:[Multiple (England)]],MATCH('1. Input energy data'!$AD38,Degrees15[Month], 1)+X$2-13,MATCH(IF('1. Input energy data'!$G$11="Multiple (England)", '1. Input energy data'!$J38, '1. Input energy data'!$G$11),Degrees15[#Headers], 0))))</f>
        <v/>
      </c>
      <c r="Y21" s="151" t="str" cm="1">
        <f t="array" ref="Y21">IF(OR($A21=0, '1. Input energy data'!$AL38=""), "",IF(OR('1. Input energy data'!$F38="Hospital",'1. Input energy data'!$F38="Nursing residential homes and hostels"),INDEX(Degrees18[[Month]:[Multiple (England)]],MATCH('1. Input energy data'!$AD38, Degrees18[Month], 1)+Y$2-13,MATCH(IF('1. Input energy data'!$G$11="Multiple (England)", '1. Input energy data'!$J38, '1. Input energy data'!$G$11),Degrees18[#Headers], 0)),INDEX(Degrees15[[Month]:[Multiple (England)]],MATCH('1. Input energy data'!$AD38,Degrees15[Month], 1)+Y$2-13,MATCH(IF('1. Input energy data'!$G$11="Multiple (England)", '1. Input energy data'!$J38, '1. Input energy data'!$G$11),Degrees15[#Headers], 0))))</f>
        <v/>
      </c>
      <c r="Z21" s="151" t="str" cm="1">
        <f t="array" ref="Z21">IF(OR($A21=0, '1. Input energy data'!$AM38=""), "",IF(OR('1. Input energy data'!$F38="Hospital",'1. Input energy data'!$F38="Nursing residential homes and hostels"),INDEX(Degrees18[[Month]:[Multiple (England)]],MATCH('1. Input energy data'!$AD38, Degrees18[Month], 1)+Z$2-13,MATCH(IF('1. Input energy data'!$G$11="Multiple (England)", '1. Input energy data'!$J38, '1. Input energy data'!$G$11),Degrees18[#Headers], 0)),INDEX(Degrees15[[Month]:[Multiple (England)]],MATCH('1. Input energy data'!$AD38,Degrees15[Month], 1)+Z$2-13,MATCH(IF('1. Input energy data'!$G$11="Multiple (England)", '1. Input energy data'!$J38, '1. Input energy data'!$G$11),Degrees15[#Headers], 0))))</f>
        <v/>
      </c>
      <c r="AA21" s="151" t="str" cm="1">
        <f t="array" ref="AA21">IF(OR($A21=0, '1. Input energy data'!$AN38=""), "",IF(OR('1. Input energy data'!$F38="Hospital",'1. Input energy data'!$F38="Nursing residential homes and hostels"),INDEX(Degrees18[[Month]:[Multiple (England)]],MATCH('1. Input energy data'!$AD38, Degrees18[Month], 1)+AA$2-13,MATCH(IF('1. Input energy data'!$G$11="Multiple (England)", '1. Input energy data'!$J38, '1. Input energy data'!$G$11),Degrees18[#Headers], 0)),INDEX(Degrees15[[Month]:[Multiple (England)]],MATCH('1. Input energy data'!$AD38,Degrees15[Month], 1)+AA$2-13,MATCH(IF('1. Input energy data'!$G$11="Multiple (England)", '1. Input energy data'!$J38, '1. Input energy data'!$G$11),Degrees15[#Headers], 0))))</f>
        <v/>
      </c>
      <c r="AB21" s="151" t="str" cm="1">
        <f t="array" ref="AB21">IF(OR($A21=0, '1. Input energy data'!$AO38=""), "",IF(OR('1. Input energy data'!$F38="Hospital",'1. Input energy data'!$F38="Nursing residential homes and hostels"),INDEX(Degrees18[[Month]:[Multiple (England)]],MATCH('1. Input energy data'!$AD38, Degrees18[Month], 1)+AB$2-13,MATCH(IF('1. Input energy data'!$G$11="Multiple (England)", '1. Input energy data'!$J38, '1. Input energy data'!$G$11),Degrees18[#Headers], 0)),INDEX(Degrees15[[Month]:[Multiple (England)]],MATCH('1. Input energy data'!$AD38,Degrees15[Month], 1)+AB$2-13,MATCH(IF('1. Input energy data'!$G$11="Multiple (England)", '1. Input energy data'!$J38, '1. Input energy data'!$G$11),Degrees15[#Headers], 0))))</f>
        <v/>
      </c>
      <c r="AC21" s="151" t="str" cm="1">
        <f t="array" ref="AC21">IF(OR($A21=0, '1. Input energy data'!$AP38=""), "",IF(OR('1. Input energy data'!$F38="Hospital",'1. Input energy data'!$F38="Nursing residential homes and hostels"),INDEX(Degrees18[[Month]:[Multiple (England)]],MATCH('1. Input energy data'!$AD38, Degrees18[Month], 1)+AC$2-13,MATCH(IF('1. Input energy data'!$G$11="Multiple (England)", '1. Input energy data'!$J38, '1. Input energy data'!$G$11),Degrees18[#Headers], 0)),INDEX(Degrees15[[Month]:[Multiple (England)]],MATCH('1. Input energy data'!$AD38,Degrees15[Month], 1)+AC$2-13,MATCH(IF('1. Input energy data'!$G$11="Multiple (England)", '1. Input energy data'!$J38, '1. Input energy data'!$G$11),Degrees15[#Headers], 0))))</f>
        <v/>
      </c>
      <c r="AD21" s="151" t="str" cm="1">
        <f t="array" ref="AD21">IF(OR($A21=0, '1. Input energy data'!$AQ38=""), "",IF(OR('1. Input energy data'!$F38="Hospital",'1. Input energy data'!$F38="Nursing residential homes and hostels"),INDEX(Degrees18[[Month]:[Multiple (England)]],MATCH('1. Input energy data'!$AD38, Degrees18[Month], 1)+AD$2-13,MATCH(IF('1. Input energy data'!$G$11="Multiple (England)", '1. Input energy data'!$J38, '1. Input energy data'!$G$11),Degrees18[#Headers], 0)),INDEX(Degrees15[[Month]:[Multiple (England)]],MATCH('1. Input energy data'!$AD38,Degrees15[Month], 1)+AD$2-13,MATCH(IF('1. Input energy data'!$G$11="Multiple (England)", '1. Input energy data'!$J38, '1. Input energy data'!$G$11),Degrees15[#Headers], 0))))</f>
        <v/>
      </c>
      <c r="AE21" s="151" t="str">
        <f>IF(OR($A21=0, $P21="", CalcTable[[#This Row],[13]]="", $Q21="", '1. Input energy data'!AF38=""), "", ($P21*CalcTable[[#This Row],[13]]+$Q21)-'1. Input energy data'!AF38)</f>
        <v/>
      </c>
      <c r="AF21" s="151" t="str">
        <f>IF(OR($A21=0, $P21="", CalcTable[[#This Row],[14]]="", $Q21="", '1. Input energy data'!AG38=""), "", ($P21*CalcTable[[#This Row],[14]]+$Q21)-'1. Input energy data'!AG38)</f>
        <v/>
      </c>
      <c r="AG21" s="151" t="str">
        <f>IF(OR($A21=0, $P21="", CalcTable[[#This Row],[15]]="", $Q21="", '1. Input energy data'!AH38=""), "", ($P21*CalcTable[[#This Row],[15]]+$Q21)-'1. Input energy data'!AH38)</f>
        <v/>
      </c>
      <c r="AH21" s="151" t="str">
        <f>IF(OR($A21=0, $P21="", CalcTable[[#This Row],[16]]="", $Q21="", '1. Input energy data'!AI38=""), "", ($P21*CalcTable[[#This Row],[16]]+$Q21)-'1. Input energy data'!AI38)</f>
        <v/>
      </c>
      <c r="AI21" s="151" t="str">
        <f>IF(OR($A21=0, $P21="", CalcTable[[#This Row],[17]]="", $Q21="", '1. Input energy data'!AJ38=""), "", ($P21*CalcTable[[#This Row],[17]]+$Q21)-'1. Input energy data'!AJ38)</f>
        <v/>
      </c>
      <c r="AJ21" s="151" t="str">
        <f>IF(OR($A21=0, $P21="", CalcTable[[#This Row],[18]]="", $Q21="", '1. Input energy data'!AK38=""), "", ($P21*CalcTable[[#This Row],[18]]+$Q21)-'1. Input energy data'!AK38)</f>
        <v/>
      </c>
      <c r="AK21" s="151" t="str">
        <f>IF(OR($A21=0, $P21="", CalcTable[[#This Row],[19]]="", $Q21="", '1. Input energy data'!AL38=""), "", ($P21*CalcTable[[#This Row],[19]]+$Q21)-'1. Input energy data'!AL38)</f>
        <v/>
      </c>
      <c r="AL21" s="151" t="str">
        <f>IF(OR($A21=0, $P21="", CalcTable[[#This Row],[20]]="", $Q21="", '1. Input energy data'!AM38=""), "", ($P21*CalcTable[[#This Row],[20]]+$Q21)-'1. Input energy data'!AM38)</f>
        <v/>
      </c>
      <c r="AM21" s="151" t="str">
        <f>IF(OR($A21=0, $P21="", CalcTable[[#This Row],[21]]="", $Q21="", '1. Input energy data'!AN38=""), "", ($P21*CalcTable[[#This Row],[21]]+$Q21)-'1. Input energy data'!AN38)</f>
        <v/>
      </c>
      <c r="AN21" s="151" t="str">
        <f>IF(OR($A21=0, $P21="", CalcTable[[#This Row],[22]]="", $Q21="", '1. Input energy data'!AO38=""), "", ($P21*CalcTable[[#This Row],[22]]+$Q21)-'1. Input energy data'!AO38)</f>
        <v/>
      </c>
      <c r="AO21" s="151" t="str">
        <f>IF(OR($A21=0, $P21="", CalcTable[[#This Row],[23]]="", $Q21="", '1. Input energy data'!AP38=""), "", ($P21*CalcTable[[#This Row],[23]]+$Q21)-'1. Input energy data'!AP38)</f>
        <v/>
      </c>
      <c r="AP21" s="151" t="str">
        <f>IF(OR($A21=0, $P21="", CalcTable[[#This Row],[24]]="", $Q21="", '1. Input energy data'!AQ38=""), "", ($P21*CalcTable[[#This Row],[24]]+$Q21)-'1. Input energy data'!AQ38)</f>
        <v/>
      </c>
      <c r="AQ21" s="239" t="str">
        <f>IF(CalcTable[[#This Row],[Building]]=0,"",1-((1-CalcTable[[#This Row],[R2]])*(COUNT('1. Input energy data'!N38:Y38)-1)/(COUNT('1. Input energy data'!N38:Y38)-2)))</f>
        <v/>
      </c>
      <c r="AR21" s="165" t="str">
        <f>IF(CalcTable[[#This Row],[Building]]=0,"",1.26*TINV(0.1,COUNT('1. Input energy data'!N38:Y38)-2)*STEYX('1. Input energy data'!N38:Y38,CalcTable[[#This Row],[1]:[12]])*((1+2/COUNT('1. Input energy data'!N38:Y38))*COUNT(CalcTable[[#This Row],[Month 1 avoided kWh]:[Month 12]]))^0.5)</f>
        <v/>
      </c>
      <c r="AS21" s="166" t="str">
        <f>IF(CalcTable[[#This Row],[Building]]=0,"",ABS(CalcTable[[#This Row],[Absolute Uncertainty]]/SUM(CalcTable[[#This Row],[Month 1 avoided kWh]:[Month 12]])))</f>
        <v/>
      </c>
      <c r="AT21" s="165" t="str">
        <f>IF(CalcTable[[#This Row],[Building]]=0,"",COUNT('1. Input energy data'!N38:Y38))</f>
        <v/>
      </c>
      <c r="AU21" s="165" t="str">
        <f>IF(CalcTable[[#This Row],[Building]]=0,"",COUNT('1. Input energy data'!AF38:AQ38))</f>
        <v/>
      </c>
      <c r="AV21" s="151" t="str" cm="1">
        <f t="array" ref="AV21">_xlfn.IFS(CalcTable[[#This Row],[Building]]=0,"",AND(OR('1. Input energy data'!AT38="Energy Bills - Actual",'1. Input energy data'!AT38="Meter Readings",'1. Input energy data'!AT38="Half Hourly Data"),OR('1. Input energy data'!Z38="Energy Bills - Actual",'1. Input energy data'!Z38="Meter Readings",'1. Input energy data'!Z38="Half Hourly Data")),"ACTUAL",OR('1. Input energy data'!AT38="",'1. Input energy data'!Z38=""),"BLANK",OR('1. Input energy data'!AT38="Other (specify in commentary)",'1. Input energy data'!Z38="Other (specify in commentary)"),"OTHER",OR('1. Input energy data'!AT38="Energy Bills - Estimated",'1. Input energy data'!Z38="Energy Bills - Estimated"),"ESTIMATED",OR('1. Input energy data'!AT38="Energy Bills - Partially Estimated",'1. Input energy data'!Z38="Energy Bills - Partially Estimated"),"PARTIALLY ESTIMATED",TRUE,"BLANK")</f>
        <v/>
      </c>
    </row>
    <row r="22" spans="1:48">
      <c r="A22">
        <f>'1. Input energy data'!C39</f>
        <v>0</v>
      </c>
      <c r="B22" s="150">
        <f>'1. Input energy data'!F39</f>
        <v>0</v>
      </c>
      <c r="C22">
        <f>'1. Input energy data'!G39</f>
        <v>0</v>
      </c>
      <c r="D22" s="151" t="str">
        <f>IF(OR(CalcTable[[#This Row],[Building]]=0, '1. Input energy data'!$N39=""), "",IF(OR('1. Input energy data'!$F39="Hospital",'1. Input energy data'!$F39="Nursing residential homes and hostels"),INDEX(Degrees18[[Month]:[Multiple (England)]],MATCH('1. Input energy data'!$L39, Degrees18[Month], 1),MATCH(IF('1. Input energy data'!$G$11="Multiple (England)", '1. Input energy data'!$J39, '1. Input energy data'!$G$11), Degrees18[#Headers], 0)),INDEX(Degrees15[[Month]:[Multiple (England)]],MATCH('1. Input energy data'!$L39, Degrees15[Month], 1),MATCH(IF('1. Input energy data'!$G$11="Multiple (England)", '1. Input energy data'!$J39, '1. Input energy data'!$G$11), Degrees15[#Headers], 0))))</f>
        <v/>
      </c>
      <c r="E22" s="151" t="str" cm="1">
        <f t="array" ref="E22">IF(OR(CalcTable[[#This Row],[Building]]=0, '1. Input energy data'!$O39=""), "",IF(OR('1. Input energy data'!$F39="Hospital",'1. Input energy data'!$F39="Nursing residential homes and hostels"),INDEX(Degrees18[[Month]:[Multiple (England)]],MATCH('1. Input energy data'!$L39, Degrees18[Month], 1) + $E$2 - 1,MATCH(IF('1. Input energy data'!$G$11="Multiple (England)", '1. Input energy data'!$J39, '1. Input energy data'!$G$11),Degrees18[#Headers], 0)),INDEX(Degrees15[[Month]:[Multiple (England)]],MATCH('1. Input energy data'!$L39, Degrees15[Month], 1) + $E$2 - 1,MATCH(IF('1. Input energy data'!$G$11="Multiple (England)", '1. Input energy data'!$J39, '1. Input energy data'!$G$11),Degrees15[#Headers], 0))))</f>
        <v/>
      </c>
      <c r="F22" s="151" t="str" cm="1">
        <f t="array" ref="F22">IF(OR(CalcTable[[#This Row],[Building]]=0, '1. Input energy data'!$P39=""), "",IF(OR('1. Input energy data'!$F39="Hospital",'1. Input energy data'!$F39="Nursing residential homes and hostels"),INDEX(Degrees18[[Month]:[Multiple (England)]],MATCH('1. Input energy data'!$L39, Degrees18[Month], 1) + $F$2 - 1,MATCH(IF('1. Input energy data'!$G$11="Multiple (England)", '1. Input energy data'!$J39, '1. Input energy data'!$G$11),Degrees18[#Headers], 0)),INDEX(Degrees15[[Month]:[Multiple (England)]],MATCH('1. Input energy data'!$L39, Degrees15[Month], 1) + $F$2 - 1,MATCH(IF('1. Input energy data'!$G$11="Multiple (England)", '1. Input energy data'!$J39, '1. Input energy data'!$G$11),Degrees15[#Headers], 0))))</f>
        <v/>
      </c>
      <c r="G22" s="151" t="str" cm="1">
        <f t="array" ref="G22">IF(OR(CalcTable[[#This Row],[Building]]=0, '1. Input energy data'!$Q39=""), "",IF(OR('1. Input energy data'!$F39="Hospital",'1. Input energy data'!$F39="Nursing residential homes and hostels"),INDEX(Degrees18[[Month]:[Multiple (England)]],MATCH('1. Input energy data'!$L39, Degrees18[Month], 1) + $G$2 - 1,MATCH(IF('1. Input energy data'!$G$11="Multiple (England)", '1. Input energy data'!$J39, '1. Input energy data'!$G$11),Degrees18[#Headers], 0)),INDEX(Degrees15[[Month]:[Multiple (England)]],MATCH('1. Input energy data'!$L39, Degrees15[Month], 1) + $G$2 - 1,MATCH(IF('1. Input energy data'!$G$11="Multiple (England)", '1. Input energy data'!$J39, '1. Input energy data'!$G$11),Degrees15[#Headers], 0))))</f>
        <v/>
      </c>
      <c r="H22" s="151" t="str" cm="1">
        <f t="array" ref="H22">IF(OR(CalcTable[[#This Row],[Building]]=0, '1. Input energy data'!$R39=""), "",IF(OR('1. Input energy data'!$F39="Hospital",'1. Input energy data'!$F39="Nursing residential homes and hostels"),INDEX(Degrees18[[Month]:[Multiple (England)]],MATCH('1. Input energy data'!$L39, Degrees18[Month], 1) + $H$2 - 1,MATCH(IF('1. Input energy data'!$G$11="Multiple (England)", '1. Input energy data'!$J39, '1. Input energy data'!$G$11),Degrees18[#Headers], 0)),INDEX(Degrees15[[Month]:[Multiple (England)]],MATCH('1. Input energy data'!$L39, Degrees15[Month], 1) + $H$2 - 1,MATCH(IF('1. Input energy data'!$G$11="Multiple (England)", '1. Input energy data'!$J39, '1. Input energy data'!$G$11),Degrees15[#Headers], 0))))</f>
        <v/>
      </c>
      <c r="I22" s="151" t="str" cm="1">
        <f t="array" ref="I22">IF(OR(CalcTable[[#This Row],[Building]]=0, '1. Input energy data'!$S39=""), "",IF(OR('1. Input energy data'!$F39="Hospital",'1. Input energy data'!$F39="Nursing residential homes and hostels"),INDEX(Degrees18[[Month]:[Multiple (England)]],MATCH('1. Input energy data'!$L39, Degrees18[Month], 1) + $I$2 - 1,MATCH(IF('1. Input energy data'!$G$11="Multiple (England)", '1. Input energy data'!$J39, '1. Input energy data'!$G$11),Degrees18[#Headers], 0)),INDEX(Degrees15[[Month]:[Multiple (England)]],MATCH('1. Input energy data'!$L39, Degrees15[Month], 1) + $I$2 - 1,MATCH(IF('1. Input energy data'!$G$11="Multiple (England)", '1. Input energy data'!$J39, '1. Input energy data'!$G$11),Degrees15[#Headers], 0))))</f>
        <v/>
      </c>
      <c r="J22" s="151" t="str" cm="1">
        <f t="array" ref="J22">IF(OR(CalcTable[[#This Row],[Building]]=0, '1. Input energy data'!$T39=""), "",IF(OR('1. Input energy data'!$F39="Hospital",'1. Input energy data'!$F39="Nursing residential homes and hostels"),INDEX(Degrees18[[Month]:[Multiple (England)]],MATCH('1. Input energy data'!$L39, Degrees18[Month], 1) + $J$2 - 1,MATCH(IF('1. Input energy data'!$G$11="Multiple (England)", '1. Input energy data'!$J39, '1. Input energy data'!$G$11),Degrees18[#Headers], 0)),INDEX(Degrees15[[Month]:[Multiple (England)]],MATCH('1. Input energy data'!$L39, Degrees15[Month], 1) + $J$2 - 1,MATCH(IF('1. Input energy data'!$G$11="Multiple (England)", '1. Input energy data'!$J39, '1. Input energy data'!$G$11),Degrees15[#Headers], 0))))</f>
        <v/>
      </c>
      <c r="K22" s="151" t="str" cm="1">
        <f t="array" ref="K22">IF(OR(CalcTable[[#This Row],[Building]]=0, '1. Input energy data'!$U39=""), "",IF(OR('1. Input energy data'!$F39="Hospital",'1. Input energy data'!$F39="Nursing residential homes and hostels"),INDEX(Degrees18[[Month]:[Multiple (England)]],MATCH('1. Input energy data'!$L39, Degrees18[Month], 1) + $K$2 - 1,MATCH(IF('1. Input energy data'!$G$11="Multiple (England)", '1. Input energy data'!$J39, '1. Input energy data'!$G$11),Degrees18[#Headers], 0)),INDEX(Degrees15[[Month]:[Multiple (England)]],MATCH('1. Input energy data'!$L39, Degrees15[Month], 1) + $K$2 - 1,MATCH(IF('1. Input energy data'!$G$11="Multiple (England)", '1. Input energy data'!$J39, '1. Input energy data'!$G$11),Degrees15[#Headers], 0))))</f>
        <v/>
      </c>
      <c r="L22" s="151" t="str" cm="1">
        <f t="array" ref="L22">IF(OR(CalcTable[[#This Row],[Building]]=0, '1. Input energy data'!$V39=""), "",IF(OR('1. Input energy data'!$F39="Hospital",'1. Input energy data'!$F39="Nursing residential homes and hostels"),INDEX(Degrees18[[Month]:[Multiple (England)]],MATCH('1. Input energy data'!$L39, Degrees18[Month], 1) + $L$2 - 1,MATCH(IF('1. Input energy data'!$G$11="Multiple (England)", '1. Input energy data'!$J39, '1. Input energy data'!$G$11),Degrees18[#Headers], 0)),INDEX(Degrees15[[Month]:[Multiple (England)]],MATCH('1. Input energy data'!$L39, Degrees15[Month], 1) + $L$2 - 1,MATCH(IF('1. Input energy data'!$G$11="Multiple (England)", '1. Input energy data'!$J39, '1. Input energy data'!$G$11),Degrees15[#Headers], 0))))</f>
        <v/>
      </c>
      <c r="M22" s="151" t="str" cm="1">
        <f t="array" ref="M22">IF(OR(CalcTable[[#This Row],[Building]]=0, '1. Input energy data'!$W39=""), "",IF(OR('1. Input energy data'!$F39="Hospital",'1. Input energy data'!$F39="Nursing residential homes and hostels"),INDEX(Degrees18[[Month]:[Multiple (England)]],MATCH('1. Input energy data'!$L39, Degrees18[Month], 1) + $M$2 - 1,MATCH(IF('1. Input energy data'!$G$11="Multiple (England)", '1. Input energy data'!$J39, '1. Input energy data'!$G$11),Degrees18[#Headers], 0)),INDEX(Degrees15[[Month]:[Multiple (England)]],MATCH('1. Input energy data'!$L39, Degrees15[Month], 1) + $M$2 - 1,MATCH(IF('1. Input energy data'!$G$11="Multiple (England)", '1. Input energy data'!$J39, '1. Input energy data'!$G$11),Degrees15[#Headers], 0))))</f>
        <v/>
      </c>
      <c r="N22" s="151" t="str" cm="1">
        <f t="array" ref="N22">IF(OR(CalcTable[[#This Row],[Building]]=0, '1. Input energy data'!$X39=""), "",IF(OR('1. Input energy data'!$F39="Hospital",'1. Input energy data'!$F39="Nursing residential homes and hostels"),INDEX(Degrees18[[Month]:[Multiple (England)]],MATCH('1. Input energy data'!$L39, Degrees18[Month], 1) + $N$2 - 1,MATCH(IF('1. Input energy data'!$G$11="Multiple (England)", '1. Input energy data'!$J39, '1. Input energy data'!$G$11),Degrees18[#Headers], 0)),INDEX(Degrees15[[Month]:[Multiple (England)]],MATCH('1. Input energy data'!$L39, Degrees15[Month], 1) + $N$2 - 1,MATCH(IF('1. Input energy data'!$G$11="Multiple (England)", '1. Input energy data'!$J39, '1. Input energy data'!$G$11),Degrees15[#Headers], 0))))</f>
        <v/>
      </c>
      <c r="O22" s="151" t="str" cm="1">
        <f t="array" ref="O22">IF(OR(CalcTable[[#This Row],[Building]]=0, '1. Input energy data'!$Y39=""), "",IF(OR('1. Input energy data'!$F39="Hospital",'1. Input energy data'!$F39="Nursing residential homes and hostels"),INDEX(Degrees18[[Month]:[Multiple (England)]],MATCH('1. Input energy data'!$L39, Degrees18[Month], 1) + $O$2 - 1,MATCH(IF('1. Input energy data'!$G$11="Multiple (England)", '1. Input energy data'!$J39, '1. Input energy data'!$G$11),Degrees18[#Headers], 0)),INDEX(Degrees15[[Month]:[Multiple (England)]],MATCH('1. Input energy data'!$L39, Degrees15[Month], 1) + $O$2 - 1,MATCH(IF('1. Input energy data'!$G$11="Multiple (England)", '1. Input energy data'!$J39, '1. Input energy data'!$G$11),Degrees15[#Headers], 0))))</f>
        <v/>
      </c>
      <c r="P22" t="str">
        <f>IF(CalcTable[[#This Row],[Building]]=0,"",SLOPE('1. Input energy data'!N39:Y39,CalcTable[[#This Row],[1]:[12]]))</f>
        <v/>
      </c>
      <c r="Q22" t="str">
        <f>IF(CalcTable[[#This Row],[Building]]=0,"",INTERCEPT('1. Input energy data'!N39:Y39,CalcTable[[#This Row],[1]:[12]]))</f>
        <v/>
      </c>
      <c r="R22" t="str">
        <f>IF(CalcTable[[#This Row],[Building]]=0,"",RSQ('1. Input energy data'!N39:Y39,CalcTable[[#This Row],[1]:[12]]))</f>
        <v/>
      </c>
      <c r="S22" s="151" t="str" cm="1">
        <f t="array" ref="S22">IF(OR($A22=0, '1. Input energy data'!$AF39=""), "",IF(OR('1. Input energy data'!$F39="Hospital",'1. Input energy data'!$F39="Nursing residential homes and hostels"),INDEX(Degrees18[[Month]:[Multiple (England)]],MATCH('1. Input energy data'!$AD39, Degrees18[Month], 1)+S$2-13,MATCH(IF('1. Input energy data'!$G$11="Multiple (England)", '1. Input energy data'!$J39, '1. Input energy data'!$G$11),Degrees18[#Headers], 0)),INDEX(Degrees15[[Month]:[Multiple (England)]],MATCH('1. Input energy data'!$AD39, Degrees15[Month], 1)+S$2-13,MATCH(IF('1. Input energy data'!$G$11="Multiple (England)", '1. Input energy data'!$J39, '1. Input energy data'!$G$11),Degrees15[#Headers], 0))))</f>
        <v/>
      </c>
      <c r="T22" s="151" t="str" cm="1">
        <f t="array" ref="T22">IF(OR($A22=0, '1. Input energy data'!$AG39=""), "",IF(OR('1. Input energy data'!$F39="Hospital",'1. Input energy data'!$F39="Nursing residential homes and hostels"),INDEX(Degrees18[[Month]:[Multiple (England)]],MATCH('1. Input energy data'!$AD39, Degrees18[Month], 1)+T$2-13,MATCH(IF('1. Input energy data'!$G$11="Multiple (England)", '1. Input energy data'!$J39, '1. Input energy data'!$G$11),Degrees18[#Headers], 0)),INDEX(Degrees15[[Month]:[Multiple (England)]],MATCH('1. Input energy data'!$AD39,Degrees15[Month], 1)+T$2-13,MATCH(IF('1. Input energy data'!$G$11="Multiple (England)", '1. Input energy data'!$J39, '1. Input energy data'!$G$11),Degrees15[#Headers], 0))))</f>
        <v/>
      </c>
      <c r="U22" s="151" t="str" cm="1">
        <f t="array" ref="U22">IF(OR($A22=0, '1. Input energy data'!$AH39=""), "",IF(OR('1. Input energy data'!$F39="Hospital",'1. Input energy data'!$F39="Nursing residential homes and hostels"),INDEX(Degrees18[[Month]:[Multiple (England)]],MATCH('1. Input energy data'!$AD39, Degrees18[Month], 1)+U$2-13,MATCH(IF('1. Input energy data'!$G$11="Multiple (England)", '1. Input energy data'!$J39, '1. Input energy data'!$G$11),Degrees18[#Headers], 0)),INDEX(Degrees15[[Month]:[Multiple (England)]],MATCH('1. Input energy data'!$AD39,Degrees15[Month], 1)+U$2-13,MATCH(IF('1. Input energy data'!$G$11="Multiple (England)", '1. Input energy data'!$J39, '1. Input energy data'!$G$11),Degrees15[#Headers], 0))))</f>
        <v/>
      </c>
      <c r="V22" s="151" t="str" cm="1">
        <f t="array" ref="V22">IF(OR($A22=0, '1. Input energy data'!$AI39=""), "",IF(OR('1. Input energy data'!$F39="Hospital",'1. Input energy data'!$F39="Nursing residential homes and hostels"),INDEX(Degrees18[[Month]:[Multiple (England)]],MATCH('1. Input energy data'!$AD39, Degrees18[Month], 1)+V$2-13,MATCH(IF('1. Input energy data'!$G$11="Multiple (England)", '1. Input energy data'!$J39, '1. Input energy data'!$G$11),Degrees18[#Headers], 0)),INDEX(Degrees15[[Month]:[Multiple (England)]],MATCH('1. Input energy data'!$AD39,Degrees15[Month], 1)+V$2-13,MATCH(IF('1. Input energy data'!$G$11="Multiple (England)", '1. Input energy data'!$J39, '1. Input energy data'!$G$11),Degrees15[#Headers], 0))))</f>
        <v/>
      </c>
      <c r="W22" s="151" t="str" cm="1">
        <f t="array" ref="W22">IF(OR($A22=0, '1. Input energy data'!$AJ39=""), "",IF(OR('1. Input energy data'!$F39="Hospital",'1. Input energy data'!$F39="Nursing residential homes and hostels"),INDEX(Degrees18[[Month]:[Multiple (England)]],MATCH('1. Input energy data'!$AD39, Degrees18[Month], 1)+W$2-13,MATCH(IF('1. Input energy data'!$G$11="Multiple (England)", '1. Input energy data'!$J39, '1. Input energy data'!$G$11),Degrees18[#Headers], 0)),INDEX(Degrees15[[Month]:[Multiple (England)]],MATCH('1. Input energy data'!$AD39,Degrees15[Month], 1)+W$2-13,MATCH(IF('1. Input energy data'!$G$11="Multiple (England)", '1. Input energy data'!$J39, '1. Input energy data'!$G$11),Degrees15[#Headers], 0))))</f>
        <v/>
      </c>
      <c r="X22" s="151" t="str" cm="1">
        <f t="array" ref="X22">IF(OR($A22=0, '1. Input energy data'!$AK39=""), "",IF(OR('1. Input energy data'!$F39="Hospital",'1. Input energy data'!$F39="Nursing residential homes and hostels"),INDEX(Degrees18[[Month]:[Multiple (England)]],MATCH('1. Input energy data'!$AD39, Degrees18[Month], 1)+X$2-13,MATCH(IF('1. Input energy data'!$G$11="Multiple (England)", '1. Input energy data'!$J39, '1. Input energy data'!$G$11),Degrees18[#Headers], 0)),INDEX(Degrees15[[Month]:[Multiple (England)]],MATCH('1. Input energy data'!$AD39,Degrees15[Month], 1)+X$2-13,MATCH(IF('1. Input energy data'!$G$11="Multiple (England)", '1. Input energy data'!$J39, '1. Input energy data'!$G$11),Degrees15[#Headers], 0))))</f>
        <v/>
      </c>
      <c r="Y22" s="151" t="str" cm="1">
        <f t="array" ref="Y22">IF(OR($A22=0, '1. Input energy data'!$AL39=""), "",IF(OR('1. Input energy data'!$F39="Hospital",'1. Input energy data'!$F39="Nursing residential homes and hostels"),INDEX(Degrees18[[Month]:[Multiple (England)]],MATCH('1. Input energy data'!$AD39, Degrees18[Month], 1)+Y$2-13,MATCH(IF('1. Input energy data'!$G$11="Multiple (England)", '1. Input energy data'!$J39, '1. Input energy data'!$G$11),Degrees18[#Headers], 0)),INDEX(Degrees15[[Month]:[Multiple (England)]],MATCH('1. Input energy data'!$AD39,Degrees15[Month], 1)+Y$2-13,MATCH(IF('1. Input energy data'!$G$11="Multiple (England)", '1. Input energy data'!$J39, '1. Input energy data'!$G$11),Degrees15[#Headers], 0))))</f>
        <v/>
      </c>
      <c r="Z22" s="151" t="str" cm="1">
        <f t="array" ref="Z22">IF(OR($A22=0, '1. Input energy data'!$AM39=""), "",IF(OR('1. Input energy data'!$F39="Hospital",'1. Input energy data'!$F39="Nursing residential homes and hostels"),INDEX(Degrees18[[Month]:[Multiple (England)]],MATCH('1. Input energy data'!$AD39, Degrees18[Month], 1)+Z$2-13,MATCH(IF('1. Input energy data'!$G$11="Multiple (England)", '1. Input energy data'!$J39, '1. Input energy data'!$G$11),Degrees18[#Headers], 0)),INDEX(Degrees15[[Month]:[Multiple (England)]],MATCH('1. Input energy data'!$AD39,Degrees15[Month], 1)+Z$2-13,MATCH(IF('1. Input energy data'!$G$11="Multiple (England)", '1. Input energy data'!$J39, '1. Input energy data'!$G$11),Degrees15[#Headers], 0))))</f>
        <v/>
      </c>
      <c r="AA22" s="151" t="str" cm="1">
        <f t="array" ref="AA22">IF(OR($A22=0, '1. Input energy data'!$AN39=""), "",IF(OR('1. Input energy data'!$F39="Hospital",'1. Input energy data'!$F39="Nursing residential homes and hostels"),INDEX(Degrees18[[Month]:[Multiple (England)]],MATCH('1. Input energy data'!$AD39, Degrees18[Month], 1)+AA$2-13,MATCH(IF('1. Input energy data'!$G$11="Multiple (England)", '1. Input energy data'!$J39, '1. Input energy data'!$G$11),Degrees18[#Headers], 0)),INDEX(Degrees15[[Month]:[Multiple (England)]],MATCH('1. Input energy data'!$AD39,Degrees15[Month], 1)+AA$2-13,MATCH(IF('1. Input energy data'!$G$11="Multiple (England)", '1. Input energy data'!$J39, '1. Input energy data'!$G$11),Degrees15[#Headers], 0))))</f>
        <v/>
      </c>
      <c r="AB22" s="151" t="str" cm="1">
        <f t="array" ref="AB22">IF(OR($A22=0, '1. Input energy data'!$AO39=""), "",IF(OR('1. Input energy data'!$F39="Hospital",'1. Input energy data'!$F39="Nursing residential homes and hostels"),INDEX(Degrees18[[Month]:[Multiple (England)]],MATCH('1. Input energy data'!$AD39, Degrees18[Month], 1)+AB$2-13,MATCH(IF('1. Input energy data'!$G$11="Multiple (England)", '1. Input energy data'!$J39, '1. Input energy data'!$G$11),Degrees18[#Headers], 0)),INDEX(Degrees15[[Month]:[Multiple (England)]],MATCH('1. Input energy data'!$AD39,Degrees15[Month], 1)+AB$2-13,MATCH(IF('1. Input energy data'!$G$11="Multiple (England)", '1. Input energy data'!$J39, '1. Input energy data'!$G$11),Degrees15[#Headers], 0))))</f>
        <v/>
      </c>
      <c r="AC22" s="151" t="str" cm="1">
        <f t="array" ref="AC22">IF(OR($A22=0, '1. Input energy data'!$AP39=""), "",IF(OR('1. Input energy data'!$F39="Hospital",'1. Input energy data'!$F39="Nursing residential homes and hostels"),INDEX(Degrees18[[Month]:[Multiple (England)]],MATCH('1. Input energy data'!$AD39, Degrees18[Month], 1)+AC$2-13,MATCH(IF('1. Input energy data'!$G$11="Multiple (England)", '1. Input energy data'!$J39, '1. Input energy data'!$G$11),Degrees18[#Headers], 0)),INDEX(Degrees15[[Month]:[Multiple (England)]],MATCH('1. Input energy data'!$AD39,Degrees15[Month], 1)+AC$2-13,MATCH(IF('1. Input energy data'!$G$11="Multiple (England)", '1. Input energy data'!$J39, '1. Input energy data'!$G$11),Degrees15[#Headers], 0))))</f>
        <v/>
      </c>
      <c r="AD22" s="151" t="str" cm="1">
        <f t="array" ref="AD22">IF(OR($A22=0, '1. Input energy data'!$AQ39=""), "",IF(OR('1. Input energy data'!$F39="Hospital",'1. Input energy data'!$F39="Nursing residential homes and hostels"),INDEX(Degrees18[[Month]:[Multiple (England)]],MATCH('1. Input energy data'!$AD39, Degrees18[Month], 1)+AD$2-13,MATCH(IF('1. Input energy data'!$G$11="Multiple (England)", '1. Input energy data'!$J39, '1. Input energy data'!$G$11),Degrees18[#Headers], 0)),INDEX(Degrees15[[Month]:[Multiple (England)]],MATCH('1. Input energy data'!$AD39,Degrees15[Month], 1)+AD$2-13,MATCH(IF('1. Input energy data'!$G$11="Multiple (England)", '1. Input energy data'!$J39, '1. Input energy data'!$G$11),Degrees15[#Headers], 0))))</f>
        <v/>
      </c>
      <c r="AE22" s="151" t="str">
        <f>IF(OR($A22=0, $P22="", CalcTable[[#This Row],[13]]="", $Q22="", '1. Input energy data'!AF39=""), "", ($P22*CalcTable[[#This Row],[13]]+$Q22)-'1. Input energy data'!AF39)</f>
        <v/>
      </c>
      <c r="AF22" s="151" t="str">
        <f>IF(OR($A22=0, $P22="", CalcTable[[#This Row],[14]]="", $Q22="", '1. Input energy data'!AG39=""), "", ($P22*CalcTable[[#This Row],[14]]+$Q22)-'1. Input energy data'!AG39)</f>
        <v/>
      </c>
      <c r="AG22" s="151" t="str">
        <f>IF(OR($A22=0, $P22="", CalcTable[[#This Row],[15]]="", $Q22="", '1. Input energy data'!AH39=""), "", ($P22*CalcTable[[#This Row],[15]]+$Q22)-'1. Input energy data'!AH39)</f>
        <v/>
      </c>
      <c r="AH22" s="151" t="str">
        <f>IF(OR($A22=0, $P22="", CalcTable[[#This Row],[16]]="", $Q22="", '1. Input energy data'!AI39=""), "", ($P22*CalcTable[[#This Row],[16]]+$Q22)-'1. Input energy data'!AI39)</f>
        <v/>
      </c>
      <c r="AI22" s="151" t="str">
        <f>IF(OR($A22=0, $P22="", CalcTable[[#This Row],[17]]="", $Q22="", '1. Input energy data'!AJ39=""), "", ($P22*CalcTable[[#This Row],[17]]+$Q22)-'1. Input energy data'!AJ39)</f>
        <v/>
      </c>
      <c r="AJ22" s="151" t="str">
        <f>IF(OR($A22=0, $P22="", CalcTable[[#This Row],[18]]="", $Q22="", '1. Input energy data'!AK39=""), "", ($P22*CalcTable[[#This Row],[18]]+$Q22)-'1. Input energy data'!AK39)</f>
        <v/>
      </c>
      <c r="AK22" s="151" t="str">
        <f>IF(OR($A22=0, $P22="", CalcTable[[#This Row],[19]]="", $Q22="", '1. Input energy data'!AL39=""), "", ($P22*CalcTable[[#This Row],[19]]+$Q22)-'1. Input energy data'!AL39)</f>
        <v/>
      </c>
      <c r="AL22" s="151" t="str">
        <f>IF(OR($A22=0, $P22="", CalcTable[[#This Row],[20]]="", $Q22="", '1. Input energy data'!AM39=""), "", ($P22*CalcTable[[#This Row],[20]]+$Q22)-'1. Input energy data'!AM39)</f>
        <v/>
      </c>
      <c r="AM22" s="151" t="str">
        <f>IF(OR($A22=0, $P22="", CalcTable[[#This Row],[21]]="", $Q22="", '1. Input energy data'!AN39=""), "", ($P22*CalcTable[[#This Row],[21]]+$Q22)-'1. Input energy data'!AN39)</f>
        <v/>
      </c>
      <c r="AN22" s="151" t="str">
        <f>IF(OR($A22=0, $P22="", CalcTable[[#This Row],[22]]="", $Q22="", '1. Input energy data'!AO39=""), "", ($P22*CalcTable[[#This Row],[22]]+$Q22)-'1. Input energy data'!AO39)</f>
        <v/>
      </c>
      <c r="AO22" s="151" t="str">
        <f>IF(OR($A22=0, $P22="", CalcTable[[#This Row],[23]]="", $Q22="", '1. Input energy data'!AP39=""), "", ($P22*CalcTable[[#This Row],[23]]+$Q22)-'1. Input energy data'!AP39)</f>
        <v/>
      </c>
      <c r="AP22" s="151" t="str">
        <f>IF(OR($A22=0, $P22="", CalcTable[[#This Row],[24]]="", $Q22="", '1. Input energy data'!AQ39=""), "", ($P22*CalcTable[[#This Row],[24]]+$Q22)-'1. Input energy data'!AQ39)</f>
        <v/>
      </c>
      <c r="AQ22" s="239" t="str">
        <f>IF(CalcTable[[#This Row],[Building]]=0,"",1-((1-CalcTable[[#This Row],[R2]])*(COUNT('1. Input energy data'!N39:Y39)-1)/(COUNT('1. Input energy data'!N39:Y39)-2)))</f>
        <v/>
      </c>
      <c r="AR22" s="165" t="str">
        <f>IF(CalcTable[[#This Row],[Building]]=0,"",1.26*TINV(0.1,COUNT('1. Input energy data'!N39:Y39)-2)*STEYX('1. Input energy data'!N39:Y39,CalcTable[[#This Row],[1]:[12]])*((1+2/COUNT('1. Input energy data'!N39:Y39))*COUNT(CalcTable[[#This Row],[Month 1 avoided kWh]:[Month 12]]))^0.5)</f>
        <v/>
      </c>
      <c r="AS22" s="166" t="str">
        <f>IF(CalcTable[[#This Row],[Building]]=0,"",ABS(CalcTable[[#This Row],[Absolute Uncertainty]]/SUM(CalcTable[[#This Row],[Month 1 avoided kWh]:[Month 12]])))</f>
        <v/>
      </c>
      <c r="AT22" s="165" t="str">
        <f>IF(CalcTable[[#This Row],[Building]]=0,"",COUNT('1. Input energy data'!N39:Y39))</f>
        <v/>
      </c>
      <c r="AU22" s="165" t="str">
        <f>IF(CalcTable[[#This Row],[Building]]=0,"",COUNT('1. Input energy data'!AF39:AQ39))</f>
        <v/>
      </c>
      <c r="AV22" s="151" t="str" cm="1">
        <f t="array" ref="AV22">_xlfn.IFS(CalcTable[[#This Row],[Building]]=0,"",AND(OR('1. Input energy data'!AT39="Energy Bills - Actual",'1. Input energy data'!AT39="Meter Readings",'1. Input energy data'!AT39="Half Hourly Data"),OR('1. Input energy data'!Z39="Energy Bills - Actual",'1. Input energy data'!Z39="Meter Readings",'1. Input energy data'!Z39="Half Hourly Data")),"ACTUAL",OR('1. Input energy data'!AT39="",'1. Input energy data'!Z39=""),"BLANK",OR('1. Input energy data'!AT39="Other (specify in commentary)",'1. Input energy data'!Z39="Other (specify in commentary)"),"OTHER",OR('1. Input energy data'!AT39="Energy Bills - Estimated",'1. Input energy data'!Z39="Energy Bills - Estimated"),"ESTIMATED",OR('1. Input energy data'!AT39="Energy Bills - Partially Estimated",'1. Input energy data'!Z39="Energy Bills - Partially Estimated"),"PARTIALLY ESTIMATED",TRUE,"BLANK")</f>
        <v/>
      </c>
    </row>
    <row r="23" spans="1:48">
      <c r="A23">
        <f>'1. Input energy data'!C40</f>
        <v>0</v>
      </c>
      <c r="B23" s="150">
        <f>'1. Input energy data'!F40</f>
        <v>0</v>
      </c>
      <c r="C23">
        <f>'1. Input energy data'!G40</f>
        <v>0</v>
      </c>
      <c r="D23" s="151" t="str">
        <f>IF(OR(CalcTable[[#This Row],[Building]]=0, '1. Input energy data'!$N40=""), "",IF(OR('1. Input energy data'!$F40="Hospital",'1. Input energy data'!$F40="Nursing residential homes and hostels"),INDEX(Degrees18[[Month]:[Multiple (England)]],MATCH('1. Input energy data'!$L40, Degrees18[Month], 1),MATCH(IF('1. Input energy data'!$G$11="Multiple (England)", '1. Input energy data'!$J40, '1. Input energy data'!$G$11), Degrees18[#Headers], 0)),INDEX(Degrees15[[Month]:[Multiple (England)]],MATCH('1. Input energy data'!$L40, Degrees15[Month], 1),MATCH(IF('1. Input energy data'!$G$11="Multiple (England)", '1. Input energy data'!$J40, '1. Input energy data'!$G$11), Degrees15[#Headers], 0))))</f>
        <v/>
      </c>
      <c r="E23" s="151" t="str" cm="1">
        <f t="array" ref="E23">IF(OR(CalcTable[[#This Row],[Building]]=0, '1. Input energy data'!$O40=""), "",IF(OR('1. Input energy data'!$F40="Hospital",'1. Input energy data'!$F40="Nursing residential homes and hostels"),INDEX(Degrees18[[Month]:[Multiple (England)]],MATCH('1. Input energy data'!$L40, Degrees18[Month], 1) + $E$2 - 1,MATCH(IF('1. Input energy data'!$G$11="Multiple (England)", '1. Input energy data'!$J40, '1. Input energy data'!$G$11),Degrees18[#Headers], 0)),INDEX(Degrees15[[Month]:[Multiple (England)]],MATCH('1. Input energy data'!$L40, Degrees15[Month], 1) + $E$2 - 1,MATCH(IF('1. Input energy data'!$G$11="Multiple (England)", '1. Input energy data'!$J40, '1. Input energy data'!$G$11),Degrees15[#Headers], 0))))</f>
        <v/>
      </c>
      <c r="F23" s="151" t="str" cm="1">
        <f t="array" ref="F23">IF(OR(CalcTable[[#This Row],[Building]]=0, '1. Input energy data'!$P40=""), "",IF(OR('1. Input energy data'!$F40="Hospital",'1. Input energy data'!$F40="Nursing residential homes and hostels"),INDEX(Degrees18[[Month]:[Multiple (England)]],MATCH('1. Input energy data'!$L40, Degrees18[Month], 1) + $F$2 - 1,MATCH(IF('1. Input energy data'!$G$11="Multiple (England)", '1. Input energy data'!$J40, '1. Input energy data'!$G$11),Degrees18[#Headers], 0)),INDEX(Degrees15[[Month]:[Multiple (England)]],MATCH('1. Input energy data'!$L40, Degrees15[Month], 1) + $F$2 - 1,MATCH(IF('1. Input energy data'!$G$11="Multiple (England)", '1. Input energy data'!$J40, '1. Input energy data'!$G$11),Degrees15[#Headers], 0))))</f>
        <v/>
      </c>
      <c r="G23" s="151" t="str" cm="1">
        <f t="array" ref="G23">IF(OR(CalcTable[[#This Row],[Building]]=0, '1. Input energy data'!$Q40=""), "",IF(OR('1. Input energy data'!$F40="Hospital",'1. Input energy data'!$F40="Nursing residential homes and hostels"),INDEX(Degrees18[[Month]:[Multiple (England)]],MATCH('1. Input energy data'!$L40, Degrees18[Month], 1) + $G$2 - 1,MATCH(IF('1. Input energy data'!$G$11="Multiple (England)", '1. Input energy data'!$J40, '1. Input energy data'!$G$11),Degrees18[#Headers], 0)),INDEX(Degrees15[[Month]:[Multiple (England)]],MATCH('1. Input energy data'!$L40, Degrees15[Month], 1) + $G$2 - 1,MATCH(IF('1. Input energy data'!$G$11="Multiple (England)", '1. Input energy data'!$J40, '1. Input energy data'!$G$11),Degrees15[#Headers], 0))))</f>
        <v/>
      </c>
      <c r="H23" s="151" t="str" cm="1">
        <f t="array" ref="H23">IF(OR(CalcTable[[#This Row],[Building]]=0, '1. Input energy data'!$R40=""), "",IF(OR('1. Input energy data'!$F40="Hospital",'1. Input energy data'!$F40="Nursing residential homes and hostels"),INDEX(Degrees18[[Month]:[Multiple (England)]],MATCH('1. Input energy data'!$L40, Degrees18[Month], 1) + $H$2 - 1,MATCH(IF('1. Input energy data'!$G$11="Multiple (England)", '1. Input energy data'!$J40, '1. Input energy data'!$G$11),Degrees18[#Headers], 0)),INDEX(Degrees15[[Month]:[Multiple (England)]],MATCH('1. Input energy data'!$L40, Degrees15[Month], 1) + $H$2 - 1,MATCH(IF('1. Input energy data'!$G$11="Multiple (England)", '1. Input energy data'!$J40, '1. Input energy data'!$G$11),Degrees15[#Headers], 0))))</f>
        <v/>
      </c>
      <c r="I23" s="151" t="str" cm="1">
        <f t="array" ref="I23">IF(OR(CalcTable[[#This Row],[Building]]=0, '1. Input energy data'!$S40=""), "",IF(OR('1. Input energy data'!$F40="Hospital",'1. Input energy data'!$F40="Nursing residential homes and hostels"),INDEX(Degrees18[[Month]:[Multiple (England)]],MATCH('1. Input energy data'!$L40, Degrees18[Month], 1) + $I$2 - 1,MATCH(IF('1. Input energy data'!$G$11="Multiple (England)", '1. Input energy data'!$J40, '1. Input energy data'!$G$11),Degrees18[#Headers], 0)),INDEX(Degrees15[[Month]:[Multiple (England)]],MATCH('1. Input energy data'!$L40, Degrees15[Month], 1) + $I$2 - 1,MATCH(IF('1. Input energy data'!$G$11="Multiple (England)", '1. Input energy data'!$J40, '1. Input energy data'!$G$11),Degrees15[#Headers], 0))))</f>
        <v/>
      </c>
      <c r="J23" s="151" t="str" cm="1">
        <f t="array" ref="J23">IF(OR(CalcTable[[#This Row],[Building]]=0, '1. Input energy data'!$T40=""), "",IF(OR('1. Input energy data'!$F40="Hospital",'1. Input energy data'!$F40="Nursing residential homes and hostels"),INDEX(Degrees18[[Month]:[Multiple (England)]],MATCH('1. Input energy data'!$L40, Degrees18[Month], 1) + $J$2 - 1,MATCH(IF('1. Input energy data'!$G$11="Multiple (England)", '1. Input energy data'!$J40, '1. Input energy data'!$G$11),Degrees18[#Headers], 0)),INDEX(Degrees15[[Month]:[Multiple (England)]],MATCH('1. Input energy data'!$L40, Degrees15[Month], 1) + $J$2 - 1,MATCH(IF('1. Input energy data'!$G$11="Multiple (England)", '1. Input energy data'!$J40, '1. Input energy data'!$G$11),Degrees15[#Headers], 0))))</f>
        <v/>
      </c>
      <c r="K23" s="151" t="str" cm="1">
        <f t="array" ref="K23">IF(OR(CalcTable[[#This Row],[Building]]=0, '1. Input energy data'!$U40=""), "",IF(OR('1. Input energy data'!$F40="Hospital",'1. Input energy data'!$F40="Nursing residential homes and hostels"),INDEX(Degrees18[[Month]:[Multiple (England)]],MATCH('1. Input energy data'!$L40, Degrees18[Month], 1) + $K$2 - 1,MATCH(IF('1. Input energy data'!$G$11="Multiple (England)", '1. Input energy data'!$J40, '1. Input energy data'!$G$11),Degrees18[#Headers], 0)),INDEX(Degrees15[[Month]:[Multiple (England)]],MATCH('1. Input energy data'!$L40, Degrees15[Month], 1) + $K$2 - 1,MATCH(IF('1. Input energy data'!$G$11="Multiple (England)", '1. Input energy data'!$J40, '1. Input energy data'!$G$11),Degrees15[#Headers], 0))))</f>
        <v/>
      </c>
      <c r="L23" s="151" t="str" cm="1">
        <f t="array" ref="L23">IF(OR(CalcTable[[#This Row],[Building]]=0, '1. Input energy data'!$V40=""), "",IF(OR('1. Input energy data'!$F40="Hospital",'1. Input energy data'!$F40="Nursing residential homes and hostels"),INDEX(Degrees18[[Month]:[Multiple (England)]],MATCH('1. Input energy data'!$L40, Degrees18[Month], 1) + $L$2 - 1,MATCH(IF('1. Input energy data'!$G$11="Multiple (England)", '1. Input energy data'!$J40, '1. Input energy data'!$G$11),Degrees18[#Headers], 0)),INDEX(Degrees15[[Month]:[Multiple (England)]],MATCH('1. Input energy data'!$L40, Degrees15[Month], 1) + $L$2 - 1,MATCH(IF('1. Input energy data'!$G$11="Multiple (England)", '1. Input energy data'!$J40, '1. Input energy data'!$G$11),Degrees15[#Headers], 0))))</f>
        <v/>
      </c>
      <c r="M23" s="151" t="str" cm="1">
        <f t="array" ref="M23">IF(OR(CalcTable[[#This Row],[Building]]=0, '1. Input energy data'!$W40=""), "",IF(OR('1. Input energy data'!$F40="Hospital",'1. Input energy data'!$F40="Nursing residential homes and hostels"),INDEX(Degrees18[[Month]:[Multiple (England)]],MATCH('1. Input energy data'!$L40, Degrees18[Month], 1) + $M$2 - 1,MATCH(IF('1. Input energy data'!$G$11="Multiple (England)", '1. Input energy data'!$J40, '1. Input energy data'!$G$11),Degrees18[#Headers], 0)),INDEX(Degrees15[[Month]:[Multiple (England)]],MATCH('1. Input energy data'!$L40, Degrees15[Month], 1) + $M$2 - 1,MATCH(IF('1. Input energy data'!$G$11="Multiple (England)", '1. Input energy data'!$J40, '1. Input energy data'!$G$11),Degrees15[#Headers], 0))))</f>
        <v/>
      </c>
      <c r="N23" s="151" t="str" cm="1">
        <f t="array" ref="N23">IF(OR(CalcTable[[#This Row],[Building]]=0, '1. Input energy data'!$X40=""), "",IF(OR('1. Input energy data'!$F40="Hospital",'1. Input energy data'!$F40="Nursing residential homes and hostels"),INDEX(Degrees18[[Month]:[Multiple (England)]],MATCH('1. Input energy data'!$L40, Degrees18[Month], 1) + $N$2 - 1,MATCH(IF('1. Input energy data'!$G$11="Multiple (England)", '1. Input energy data'!$J40, '1. Input energy data'!$G$11),Degrees18[#Headers], 0)),INDEX(Degrees15[[Month]:[Multiple (England)]],MATCH('1. Input energy data'!$L40, Degrees15[Month], 1) + $N$2 - 1,MATCH(IF('1. Input energy data'!$G$11="Multiple (England)", '1. Input energy data'!$J40, '1. Input energy data'!$G$11),Degrees15[#Headers], 0))))</f>
        <v/>
      </c>
      <c r="O23" s="151" t="str" cm="1">
        <f t="array" ref="O23">IF(OR(CalcTable[[#This Row],[Building]]=0, '1. Input energy data'!$Y40=""), "",IF(OR('1. Input energy data'!$F40="Hospital",'1. Input energy data'!$F40="Nursing residential homes and hostels"),INDEX(Degrees18[[Month]:[Multiple (England)]],MATCH('1. Input energy data'!$L40, Degrees18[Month], 1) + $O$2 - 1,MATCH(IF('1. Input energy data'!$G$11="Multiple (England)", '1. Input energy data'!$J40, '1. Input energy data'!$G$11),Degrees18[#Headers], 0)),INDEX(Degrees15[[Month]:[Multiple (England)]],MATCH('1. Input energy data'!$L40, Degrees15[Month], 1) + $O$2 - 1,MATCH(IF('1. Input energy data'!$G$11="Multiple (England)", '1. Input energy data'!$J40, '1. Input energy data'!$G$11),Degrees15[#Headers], 0))))</f>
        <v/>
      </c>
      <c r="P23" t="str">
        <f>IF(CalcTable[[#This Row],[Building]]=0,"",SLOPE('1. Input energy data'!N40:Y40,CalcTable[[#This Row],[1]:[12]]))</f>
        <v/>
      </c>
      <c r="Q23" t="str">
        <f>IF(CalcTable[[#This Row],[Building]]=0,"",INTERCEPT('1. Input energy data'!N40:Y40,CalcTable[[#This Row],[1]:[12]]))</f>
        <v/>
      </c>
      <c r="R23" t="str">
        <f>IF(CalcTable[[#This Row],[Building]]=0,"",RSQ('1. Input energy data'!N40:Y40,CalcTable[[#This Row],[1]:[12]]))</f>
        <v/>
      </c>
      <c r="S23" s="151" t="str" cm="1">
        <f t="array" ref="S23">IF(OR($A23=0, '1. Input energy data'!$AF40=""), "",IF(OR('1. Input energy data'!$F40="Hospital",'1. Input energy data'!$F40="Nursing residential homes and hostels"),INDEX(Degrees18[[Month]:[Multiple (England)]],MATCH('1. Input energy data'!$AD40, Degrees18[Month], 1)+S$2-13,MATCH(IF('1. Input energy data'!$G$11="Multiple (England)", '1. Input energy data'!$J40, '1. Input energy data'!$G$11),Degrees18[#Headers], 0)),INDEX(Degrees15[[Month]:[Multiple (England)]],MATCH('1. Input energy data'!$AD40, Degrees15[Month], 1)+S$2-13,MATCH(IF('1. Input energy data'!$G$11="Multiple (England)", '1. Input energy data'!$J40, '1. Input energy data'!$G$11),Degrees15[#Headers], 0))))</f>
        <v/>
      </c>
      <c r="T23" s="151" t="str" cm="1">
        <f t="array" ref="T23">IF(OR($A23=0, '1. Input energy data'!$AG40=""), "",IF(OR('1. Input energy data'!$F40="Hospital",'1. Input energy data'!$F40="Nursing residential homes and hostels"),INDEX(Degrees18[[Month]:[Multiple (England)]],MATCH('1. Input energy data'!$AD40, Degrees18[Month], 1)+T$2-13,MATCH(IF('1. Input energy data'!$G$11="Multiple (England)", '1. Input energy data'!$J40, '1. Input energy data'!$G$11),Degrees18[#Headers], 0)),INDEX(Degrees15[[Month]:[Multiple (England)]],MATCH('1. Input energy data'!$AD40,Degrees15[Month], 1)+T$2-13,MATCH(IF('1. Input energy data'!$G$11="Multiple (England)", '1. Input energy data'!$J40, '1. Input energy data'!$G$11),Degrees15[#Headers], 0))))</f>
        <v/>
      </c>
      <c r="U23" s="151" t="str" cm="1">
        <f t="array" ref="U23">IF(OR($A23=0, '1. Input energy data'!$AH40=""), "",IF(OR('1. Input energy data'!$F40="Hospital",'1. Input energy data'!$F40="Nursing residential homes and hostels"),INDEX(Degrees18[[Month]:[Multiple (England)]],MATCH('1. Input energy data'!$AD40, Degrees18[Month], 1)+U$2-13,MATCH(IF('1. Input energy data'!$G$11="Multiple (England)", '1. Input energy data'!$J40, '1. Input energy data'!$G$11),Degrees18[#Headers], 0)),INDEX(Degrees15[[Month]:[Multiple (England)]],MATCH('1. Input energy data'!$AD40,Degrees15[Month], 1)+U$2-13,MATCH(IF('1. Input energy data'!$G$11="Multiple (England)", '1. Input energy data'!$J40, '1. Input energy data'!$G$11),Degrees15[#Headers], 0))))</f>
        <v/>
      </c>
      <c r="V23" s="151" t="str" cm="1">
        <f t="array" ref="V23">IF(OR($A23=0, '1. Input energy data'!$AI40=""), "",IF(OR('1. Input energy data'!$F40="Hospital",'1. Input energy data'!$F40="Nursing residential homes and hostels"),INDEX(Degrees18[[Month]:[Multiple (England)]],MATCH('1. Input energy data'!$AD40, Degrees18[Month], 1)+V$2-13,MATCH(IF('1. Input energy data'!$G$11="Multiple (England)", '1. Input energy data'!$J40, '1. Input energy data'!$G$11),Degrees18[#Headers], 0)),INDEX(Degrees15[[Month]:[Multiple (England)]],MATCH('1. Input energy data'!$AD40,Degrees15[Month], 1)+V$2-13,MATCH(IF('1. Input energy data'!$G$11="Multiple (England)", '1. Input energy data'!$J40, '1. Input energy data'!$G$11),Degrees15[#Headers], 0))))</f>
        <v/>
      </c>
      <c r="W23" s="151" t="str" cm="1">
        <f t="array" ref="W23">IF(OR($A23=0, '1. Input energy data'!$AJ40=""), "",IF(OR('1. Input energy data'!$F40="Hospital",'1. Input energy data'!$F40="Nursing residential homes and hostels"),INDEX(Degrees18[[Month]:[Multiple (England)]],MATCH('1. Input energy data'!$AD40, Degrees18[Month], 1)+W$2-13,MATCH(IF('1. Input energy data'!$G$11="Multiple (England)", '1. Input energy data'!$J40, '1. Input energy data'!$G$11),Degrees18[#Headers], 0)),INDEX(Degrees15[[Month]:[Multiple (England)]],MATCH('1. Input energy data'!$AD40,Degrees15[Month], 1)+W$2-13,MATCH(IF('1. Input energy data'!$G$11="Multiple (England)", '1. Input energy data'!$J40, '1. Input energy data'!$G$11),Degrees15[#Headers], 0))))</f>
        <v/>
      </c>
      <c r="X23" s="151" t="str" cm="1">
        <f t="array" ref="X23">IF(OR($A23=0, '1. Input energy data'!$AK40=""), "",IF(OR('1. Input energy data'!$F40="Hospital",'1. Input energy data'!$F40="Nursing residential homes and hostels"),INDEX(Degrees18[[Month]:[Multiple (England)]],MATCH('1. Input energy data'!$AD40, Degrees18[Month], 1)+X$2-13,MATCH(IF('1. Input energy data'!$G$11="Multiple (England)", '1. Input energy data'!$J40, '1. Input energy data'!$G$11),Degrees18[#Headers], 0)),INDEX(Degrees15[[Month]:[Multiple (England)]],MATCH('1. Input energy data'!$AD40,Degrees15[Month], 1)+X$2-13,MATCH(IF('1. Input energy data'!$G$11="Multiple (England)", '1. Input energy data'!$J40, '1. Input energy data'!$G$11),Degrees15[#Headers], 0))))</f>
        <v/>
      </c>
      <c r="Y23" s="151" t="str" cm="1">
        <f t="array" ref="Y23">IF(OR($A23=0, '1. Input energy data'!$AL40=""), "",IF(OR('1. Input energy data'!$F40="Hospital",'1. Input energy data'!$F40="Nursing residential homes and hostels"),INDEX(Degrees18[[Month]:[Multiple (England)]],MATCH('1. Input energy data'!$AD40, Degrees18[Month], 1)+Y$2-13,MATCH(IF('1. Input energy data'!$G$11="Multiple (England)", '1. Input energy data'!$J40, '1. Input energy data'!$G$11),Degrees18[#Headers], 0)),INDEX(Degrees15[[Month]:[Multiple (England)]],MATCH('1. Input energy data'!$AD40,Degrees15[Month], 1)+Y$2-13,MATCH(IF('1. Input energy data'!$G$11="Multiple (England)", '1. Input energy data'!$J40, '1. Input energy data'!$G$11),Degrees15[#Headers], 0))))</f>
        <v/>
      </c>
      <c r="Z23" s="151" t="str" cm="1">
        <f t="array" ref="Z23">IF(OR($A23=0, '1. Input energy data'!$AM40=""), "",IF(OR('1. Input energy data'!$F40="Hospital",'1. Input energy data'!$F40="Nursing residential homes and hostels"),INDEX(Degrees18[[Month]:[Multiple (England)]],MATCH('1. Input energy data'!$AD40, Degrees18[Month], 1)+Z$2-13,MATCH(IF('1. Input energy data'!$G$11="Multiple (England)", '1. Input energy data'!$J40, '1. Input energy data'!$G$11),Degrees18[#Headers], 0)),INDEX(Degrees15[[Month]:[Multiple (England)]],MATCH('1. Input energy data'!$AD40,Degrees15[Month], 1)+Z$2-13,MATCH(IF('1. Input energy data'!$G$11="Multiple (England)", '1. Input energy data'!$J40, '1. Input energy data'!$G$11),Degrees15[#Headers], 0))))</f>
        <v/>
      </c>
      <c r="AA23" s="151" t="str" cm="1">
        <f t="array" ref="AA23">IF(OR($A23=0, '1. Input energy data'!$AN40=""), "",IF(OR('1. Input energy data'!$F40="Hospital",'1. Input energy data'!$F40="Nursing residential homes and hostels"),INDEX(Degrees18[[Month]:[Multiple (England)]],MATCH('1. Input energy data'!$AD40, Degrees18[Month], 1)+AA$2-13,MATCH(IF('1. Input energy data'!$G$11="Multiple (England)", '1. Input energy data'!$J40, '1. Input energy data'!$G$11),Degrees18[#Headers], 0)),INDEX(Degrees15[[Month]:[Multiple (England)]],MATCH('1. Input energy data'!$AD40,Degrees15[Month], 1)+AA$2-13,MATCH(IF('1. Input energy data'!$G$11="Multiple (England)", '1. Input energy data'!$J40, '1. Input energy data'!$G$11),Degrees15[#Headers], 0))))</f>
        <v/>
      </c>
      <c r="AB23" s="151" t="str" cm="1">
        <f t="array" ref="AB23">IF(OR($A23=0, '1. Input energy data'!$AO40=""), "",IF(OR('1. Input energy data'!$F40="Hospital",'1. Input energy data'!$F40="Nursing residential homes and hostels"),INDEX(Degrees18[[Month]:[Multiple (England)]],MATCH('1. Input energy data'!$AD40, Degrees18[Month], 1)+AB$2-13,MATCH(IF('1. Input energy data'!$G$11="Multiple (England)", '1. Input energy data'!$J40, '1. Input energy data'!$G$11),Degrees18[#Headers], 0)),INDEX(Degrees15[[Month]:[Multiple (England)]],MATCH('1. Input energy data'!$AD40,Degrees15[Month], 1)+AB$2-13,MATCH(IF('1. Input energy data'!$G$11="Multiple (England)", '1. Input energy data'!$J40, '1. Input energy data'!$G$11),Degrees15[#Headers], 0))))</f>
        <v/>
      </c>
      <c r="AC23" s="151" t="str" cm="1">
        <f t="array" ref="AC23">IF(OR($A23=0, '1. Input energy data'!$AP40=""), "",IF(OR('1. Input energy data'!$F40="Hospital",'1. Input energy data'!$F40="Nursing residential homes and hostels"),INDEX(Degrees18[[Month]:[Multiple (England)]],MATCH('1. Input energy data'!$AD40, Degrees18[Month], 1)+AC$2-13,MATCH(IF('1. Input energy data'!$G$11="Multiple (England)", '1. Input energy data'!$J40, '1. Input energy data'!$G$11),Degrees18[#Headers], 0)),INDEX(Degrees15[[Month]:[Multiple (England)]],MATCH('1. Input energy data'!$AD40,Degrees15[Month], 1)+AC$2-13,MATCH(IF('1. Input energy data'!$G$11="Multiple (England)", '1. Input energy data'!$J40, '1. Input energy data'!$G$11),Degrees15[#Headers], 0))))</f>
        <v/>
      </c>
      <c r="AD23" s="151" t="str" cm="1">
        <f t="array" ref="AD23">IF(OR($A23=0, '1. Input energy data'!$AQ40=""), "",IF(OR('1. Input energy data'!$F40="Hospital",'1. Input energy data'!$F40="Nursing residential homes and hostels"),INDEX(Degrees18[[Month]:[Multiple (England)]],MATCH('1. Input energy data'!$AD40, Degrees18[Month], 1)+AD$2-13,MATCH(IF('1. Input energy data'!$G$11="Multiple (England)", '1. Input energy data'!$J40, '1. Input energy data'!$G$11),Degrees18[#Headers], 0)),INDEX(Degrees15[[Month]:[Multiple (England)]],MATCH('1. Input energy data'!$AD40,Degrees15[Month], 1)+AD$2-13,MATCH(IF('1. Input energy data'!$G$11="Multiple (England)", '1. Input energy data'!$J40, '1. Input energy data'!$G$11),Degrees15[#Headers], 0))))</f>
        <v/>
      </c>
      <c r="AE23" s="151" t="str">
        <f>IF(OR($A23=0, $P23="", CalcTable[[#This Row],[13]]="", $Q23="", '1. Input energy data'!AF40=""), "", ($P23*CalcTable[[#This Row],[13]]+$Q23)-'1. Input energy data'!AF40)</f>
        <v/>
      </c>
      <c r="AF23" s="151" t="str">
        <f>IF(OR($A23=0, $P23="", CalcTable[[#This Row],[14]]="", $Q23="", '1. Input energy data'!AG40=""), "", ($P23*CalcTable[[#This Row],[14]]+$Q23)-'1. Input energy data'!AG40)</f>
        <v/>
      </c>
      <c r="AG23" s="151" t="str">
        <f>IF(OR($A23=0, $P23="", CalcTable[[#This Row],[15]]="", $Q23="", '1. Input energy data'!AH40=""), "", ($P23*CalcTable[[#This Row],[15]]+$Q23)-'1. Input energy data'!AH40)</f>
        <v/>
      </c>
      <c r="AH23" s="151" t="str">
        <f>IF(OR($A23=0, $P23="", CalcTable[[#This Row],[16]]="", $Q23="", '1. Input energy data'!AI40=""), "", ($P23*CalcTable[[#This Row],[16]]+$Q23)-'1. Input energy data'!AI40)</f>
        <v/>
      </c>
      <c r="AI23" s="151" t="str">
        <f>IF(OR($A23=0, $P23="", CalcTable[[#This Row],[17]]="", $Q23="", '1. Input energy data'!AJ40=""), "", ($P23*CalcTable[[#This Row],[17]]+$Q23)-'1. Input energy data'!AJ40)</f>
        <v/>
      </c>
      <c r="AJ23" s="151" t="str">
        <f>IF(OR($A23=0, $P23="", CalcTable[[#This Row],[18]]="", $Q23="", '1. Input energy data'!AK40=""), "", ($P23*CalcTable[[#This Row],[18]]+$Q23)-'1. Input energy data'!AK40)</f>
        <v/>
      </c>
      <c r="AK23" s="151" t="str">
        <f>IF(OR($A23=0, $P23="", CalcTable[[#This Row],[19]]="", $Q23="", '1. Input energy data'!AL40=""), "", ($P23*CalcTable[[#This Row],[19]]+$Q23)-'1. Input energy data'!AL40)</f>
        <v/>
      </c>
      <c r="AL23" s="151" t="str">
        <f>IF(OR($A23=0, $P23="", CalcTable[[#This Row],[20]]="", $Q23="", '1. Input energy data'!AM40=""), "", ($P23*CalcTable[[#This Row],[20]]+$Q23)-'1. Input energy data'!AM40)</f>
        <v/>
      </c>
      <c r="AM23" s="151" t="str">
        <f>IF(OR($A23=0, $P23="", CalcTable[[#This Row],[21]]="", $Q23="", '1. Input energy data'!AN40=""), "", ($P23*CalcTable[[#This Row],[21]]+$Q23)-'1. Input energy data'!AN40)</f>
        <v/>
      </c>
      <c r="AN23" s="151" t="str">
        <f>IF(OR($A23=0, $P23="", CalcTable[[#This Row],[22]]="", $Q23="", '1. Input energy data'!AO40=""), "", ($P23*CalcTable[[#This Row],[22]]+$Q23)-'1. Input energy data'!AO40)</f>
        <v/>
      </c>
      <c r="AO23" s="151" t="str">
        <f>IF(OR($A23=0, $P23="", CalcTable[[#This Row],[23]]="", $Q23="", '1. Input energy data'!AP40=""), "", ($P23*CalcTable[[#This Row],[23]]+$Q23)-'1. Input energy data'!AP40)</f>
        <v/>
      </c>
      <c r="AP23" s="151" t="str">
        <f>IF(OR($A23=0, $P23="", CalcTable[[#This Row],[24]]="", $Q23="", '1. Input energy data'!AQ40=""), "", ($P23*CalcTable[[#This Row],[24]]+$Q23)-'1. Input energy data'!AQ40)</f>
        <v/>
      </c>
      <c r="AQ23" s="239" t="str">
        <f>IF(CalcTable[[#This Row],[Building]]=0,"",1-((1-CalcTable[[#This Row],[R2]])*(COUNT('1. Input energy data'!N40:Y40)-1)/(COUNT('1. Input energy data'!N40:Y40)-2)))</f>
        <v/>
      </c>
      <c r="AR23" s="165" t="str">
        <f>IF(CalcTable[[#This Row],[Building]]=0,"",1.26*TINV(0.1,COUNT('1. Input energy data'!N40:Y40)-2)*STEYX('1. Input energy data'!N40:Y40,CalcTable[[#This Row],[1]:[12]])*((1+2/COUNT('1. Input energy data'!N40:Y40))*COUNT(CalcTable[[#This Row],[Month 1 avoided kWh]:[Month 12]]))^0.5)</f>
        <v/>
      </c>
      <c r="AS23" s="166" t="str">
        <f>IF(CalcTable[[#This Row],[Building]]=0,"",ABS(CalcTable[[#This Row],[Absolute Uncertainty]]/SUM(CalcTable[[#This Row],[Month 1 avoided kWh]:[Month 12]])))</f>
        <v/>
      </c>
      <c r="AT23" s="165" t="str">
        <f>IF(CalcTable[[#This Row],[Building]]=0,"",COUNT('1. Input energy data'!N40:Y40))</f>
        <v/>
      </c>
      <c r="AU23" s="165" t="str">
        <f>IF(CalcTable[[#This Row],[Building]]=0,"",COUNT('1. Input energy data'!AF40:AQ40))</f>
        <v/>
      </c>
      <c r="AV23" s="151" t="str" cm="1">
        <f t="array" ref="AV23">_xlfn.IFS(CalcTable[[#This Row],[Building]]=0,"",AND(OR('1. Input energy data'!AT40="Energy Bills - Actual",'1. Input energy data'!AT40="Meter Readings",'1. Input energy data'!AT40="Half Hourly Data"),OR('1. Input energy data'!Z40="Energy Bills - Actual",'1. Input energy data'!Z40="Meter Readings",'1. Input energy data'!Z40="Half Hourly Data")),"ACTUAL",OR('1. Input energy data'!AT40="",'1. Input energy data'!Z40=""),"BLANK",OR('1. Input energy data'!AT40="Other (specify in commentary)",'1. Input energy data'!Z40="Other (specify in commentary)"),"OTHER",OR('1. Input energy data'!AT40="Energy Bills - Estimated",'1. Input energy data'!Z40="Energy Bills - Estimated"),"ESTIMATED",OR('1. Input energy data'!AT40="Energy Bills - Partially Estimated",'1. Input energy data'!Z40="Energy Bills - Partially Estimated"),"PARTIALLY ESTIMATED",TRUE,"BLANK")</f>
        <v/>
      </c>
    </row>
    <row r="24" spans="1:48">
      <c r="A24">
        <f>'1. Input energy data'!C41</f>
        <v>0</v>
      </c>
      <c r="B24" s="150">
        <f>'1. Input energy data'!F41</f>
        <v>0</v>
      </c>
      <c r="C24">
        <f>'1. Input energy data'!G41</f>
        <v>0</v>
      </c>
      <c r="D24" s="151" t="str">
        <f>IF(OR(CalcTable[[#This Row],[Building]]=0, '1. Input energy data'!$N41=""), "",IF(OR('1. Input energy data'!$F41="Hospital",'1. Input energy data'!$F41="Nursing residential homes and hostels"),INDEX(Degrees18[[Month]:[Multiple (England)]],MATCH('1. Input energy data'!$L41, Degrees18[Month], 1),MATCH(IF('1. Input energy data'!$G$11="Multiple (England)", '1. Input energy data'!$J41, '1. Input energy data'!$G$11), Degrees18[#Headers], 0)),INDEX(Degrees15[[Month]:[Multiple (England)]],MATCH('1. Input energy data'!$L41, Degrees15[Month], 1),MATCH(IF('1. Input energy data'!$G$11="Multiple (England)", '1. Input energy data'!$J41, '1. Input energy data'!$G$11), Degrees15[#Headers], 0))))</f>
        <v/>
      </c>
      <c r="E24" s="151" t="str" cm="1">
        <f t="array" ref="E24">IF(OR(CalcTable[[#This Row],[Building]]=0, '1. Input energy data'!$O41=""), "",IF(OR('1. Input energy data'!$F41="Hospital",'1. Input energy data'!$F41="Nursing residential homes and hostels"),INDEX(Degrees18[[Month]:[Multiple (England)]],MATCH('1. Input energy data'!$L41, Degrees18[Month], 1) + $E$2 - 1,MATCH(IF('1. Input energy data'!$G$11="Multiple (England)", '1. Input energy data'!$J41, '1. Input energy data'!$G$11),Degrees18[#Headers], 0)),INDEX(Degrees15[[Month]:[Multiple (England)]],MATCH('1. Input energy data'!$L41, Degrees15[Month], 1) + $E$2 - 1,MATCH(IF('1. Input energy data'!$G$11="Multiple (England)", '1. Input energy data'!$J41, '1. Input energy data'!$G$11),Degrees15[#Headers], 0))))</f>
        <v/>
      </c>
      <c r="F24" s="151" t="str" cm="1">
        <f t="array" ref="F24">IF(OR(CalcTable[[#This Row],[Building]]=0, '1. Input energy data'!$P41=""), "",IF(OR('1. Input energy data'!$F41="Hospital",'1. Input energy data'!$F41="Nursing residential homes and hostels"),INDEX(Degrees18[[Month]:[Multiple (England)]],MATCH('1. Input energy data'!$L41, Degrees18[Month], 1) + $F$2 - 1,MATCH(IF('1. Input energy data'!$G$11="Multiple (England)", '1. Input energy data'!$J41, '1. Input energy data'!$G$11),Degrees18[#Headers], 0)),INDEX(Degrees15[[Month]:[Multiple (England)]],MATCH('1. Input energy data'!$L41, Degrees15[Month], 1) + $F$2 - 1,MATCH(IF('1. Input energy data'!$G$11="Multiple (England)", '1. Input energy data'!$J41, '1. Input energy data'!$G$11),Degrees15[#Headers], 0))))</f>
        <v/>
      </c>
      <c r="G24" s="151" t="str" cm="1">
        <f t="array" ref="G24">IF(OR(CalcTable[[#This Row],[Building]]=0, '1. Input energy data'!$Q41=""), "",IF(OR('1. Input energy data'!$F41="Hospital",'1. Input energy data'!$F41="Nursing residential homes and hostels"),INDEX(Degrees18[[Month]:[Multiple (England)]],MATCH('1. Input energy data'!$L41, Degrees18[Month], 1) + $G$2 - 1,MATCH(IF('1. Input energy data'!$G$11="Multiple (England)", '1. Input energy data'!$J41, '1. Input energy data'!$G$11),Degrees18[#Headers], 0)),INDEX(Degrees15[[Month]:[Multiple (England)]],MATCH('1. Input energy data'!$L41, Degrees15[Month], 1) + $G$2 - 1,MATCH(IF('1. Input energy data'!$G$11="Multiple (England)", '1. Input energy data'!$J41, '1. Input energy data'!$G$11),Degrees15[#Headers], 0))))</f>
        <v/>
      </c>
      <c r="H24" s="151" t="str" cm="1">
        <f t="array" ref="H24">IF(OR(CalcTable[[#This Row],[Building]]=0, '1. Input energy data'!$R41=""), "",IF(OR('1. Input energy data'!$F41="Hospital",'1. Input energy data'!$F41="Nursing residential homes and hostels"),INDEX(Degrees18[[Month]:[Multiple (England)]],MATCH('1. Input energy data'!$L41, Degrees18[Month], 1) + $H$2 - 1,MATCH(IF('1. Input energy data'!$G$11="Multiple (England)", '1. Input energy data'!$J41, '1. Input energy data'!$G$11),Degrees18[#Headers], 0)),INDEX(Degrees15[[Month]:[Multiple (England)]],MATCH('1. Input energy data'!$L41, Degrees15[Month], 1) + $H$2 - 1,MATCH(IF('1. Input energy data'!$G$11="Multiple (England)", '1. Input energy data'!$J41, '1. Input energy data'!$G$11),Degrees15[#Headers], 0))))</f>
        <v/>
      </c>
      <c r="I24" s="151" t="str" cm="1">
        <f t="array" ref="I24">IF(OR(CalcTable[[#This Row],[Building]]=0, '1. Input energy data'!$S41=""), "",IF(OR('1. Input energy data'!$F41="Hospital",'1. Input energy data'!$F41="Nursing residential homes and hostels"),INDEX(Degrees18[[Month]:[Multiple (England)]],MATCH('1. Input energy data'!$L41, Degrees18[Month], 1) + $I$2 - 1,MATCH(IF('1. Input energy data'!$G$11="Multiple (England)", '1. Input energy data'!$J41, '1. Input energy data'!$G$11),Degrees18[#Headers], 0)),INDEX(Degrees15[[Month]:[Multiple (England)]],MATCH('1. Input energy data'!$L41, Degrees15[Month], 1) + $I$2 - 1,MATCH(IF('1. Input energy data'!$G$11="Multiple (England)", '1. Input energy data'!$J41, '1. Input energy data'!$G$11),Degrees15[#Headers], 0))))</f>
        <v/>
      </c>
      <c r="J24" s="151" t="str" cm="1">
        <f t="array" ref="J24">IF(OR(CalcTable[[#This Row],[Building]]=0, '1. Input energy data'!$T41=""), "",IF(OR('1. Input energy data'!$F41="Hospital",'1. Input energy data'!$F41="Nursing residential homes and hostels"),INDEX(Degrees18[[Month]:[Multiple (England)]],MATCH('1. Input energy data'!$L41, Degrees18[Month], 1) + $J$2 - 1,MATCH(IF('1. Input energy data'!$G$11="Multiple (England)", '1. Input energy data'!$J41, '1. Input energy data'!$G$11),Degrees18[#Headers], 0)),INDEX(Degrees15[[Month]:[Multiple (England)]],MATCH('1. Input energy data'!$L41, Degrees15[Month], 1) + $J$2 - 1,MATCH(IF('1. Input energy data'!$G$11="Multiple (England)", '1. Input energy data'!$J41, '1. Input energy data'!$G$11),Degrees15[#Headers], 0))))</f>
        <v/>
      </c>
      <c r="K24" s="151" t="str" cm="1">
        <f t="array" ref="K24">IF(OR(CalcTable[[#This Row],[Building]]=0, '1. Input energy data'!$U41=""), "",IF(OR('1. Input energy data'!$F41="Hospital",'1. Input energy data'!$F41="Nursing residential homes and hostels"),INDEX(Degrees18[[Month]:[Multiple (England)]],MATCH('1. Input energy data'!$L41, Degrees18[Month], 1) + $K$2 - 1,MATCH(IF('1. Input energy data'!$G$11="Multiple (England)", '1. Input energy data'!$J41, '1. Input energy data'!$G$11),Degrees18[#Headers], 0)),INDEX(Degrees15[[Month]:[Multiple (England)]],MATCH('1. Input energy data'!$L41, Degrees15[Month], 1) + $K$2 - 1,MATCH(IF('1. Input energy data'!$G$11="Multiple (England)", '1. Input energy data'!$J41, '1. Input energy data'!$G$11),Degrees15[#Headers], 0))))</f>
        <v/>
      </c>
      <c r="L24" s="151" t="str" cm="1">
        <f t="array" ref="L24">IF(OR(CalcTable[[#This Row],[Building]]=0, '1. Input energy data'!$V41=""), "",IF(OR('1. Input energy data'!$F41="Hospital",'1. Input energy data'!$F41="Nursing residential homes and hostels"),INDEX(Degrees18[[Month]:[Multiple (England)]],MATCH('1. Input energy data'!$L41, Degrees18[Month], 1) + $L$2 - 1,MATCH(IF('1. Input energy data'!$G$11="Multiple (England)", '1. Input energy data'!$J41, '1. Input energy data'!$G$11),Degrees18[#Headers], 0)),INDEX(Degrees15[[Month]:[Multiple (England)]],MATCH('1. Input energy data'!$L41, Degrees15[Month], 1) + $L$2 - 1,MATCH(IF('1. Input energy data'!$G$11="Multiple (England)", '1. Input energy data'!$J41, '1. Input energy data'!$G$11),Degrees15[#Headers], 0))))</f>
        <v/>
      </c>
      <c r="M24" s="151" t="str" cm="1">
        <f t="array" ref="M24">IF(OR(CalcTable[[#This Row],[Building]]=0, '1. Input energy data'!$W41=""), "",IF(OR('1. Input energy data'!$F41="Hospital",'1. Input energy data'!$F41="Nursing residential homes and hostels"),INDEX(Degrees18[[Month]:[Multiple (England)]],MATCH('1. Input energy data'!$L41, Degrees18[Month], 1) + $M$2 - 1,MATCH(IF('1. Input energy data'!$G$11="Multiple (England)", '1. Input energy data'!$J41, '1. Input energy data'!$G$11),Degrees18[#Headers], 0)),INDEX(Degrees15[[Month]:[Multiple (England)]],MATCH('1. Input energy data'!$L41, Degrees15[Month], 1) + $M$2 - 1,MATCH(IF('1. Input energy data'!$G$11="Multiple (England)", '1. Input energy data'!$J41, '1. Input energy data'!$G$11),Degrees15[#Headers], 0))))</f>
        <v/>
      </c>
      <c r="N24" s="151" t="str" cm="1">
        <f t="array" ref="N24">IF(OR(CalcTable[[#This Row],[Building]]=0, '1. Input energy data'!$X41=""), "",IF(OR('1. Input energy data'!$F41="Hospital",'1. Input energy data'!$F41="Nursing residential homes and hostels"),INDEX(Degrees18[[Month]:[Multiple (England)]],MATCH('1. Input energy data'!$L41, Degrees18[Month], 1) + $N$2 - 1,MATCH(IF('1. Input energy data'!$G$11="Multiple (England)", '1. Input energy data'!$J41, '1. Input energy data'!$G$11),Degrees18[#Headers], 0)),INDEX(Degrees15[[Month]:[Multiple (England)]],MATCH('1. Input energy data'!$L41, Degrees15[Month], 1) + $N$2 - 1,MATCH(IF('1. Input energy data'!$G$11="Multiple (England)", '1. Input energy data'!$J41, '1. Input energy data'!$G$11),Degrees15[#Headers], 0))))</f>
        <v/>
      </c>
      <c r="O24" s="151" t="str" cm="1">
        <f t="array" ref="O24">IF(OR(CalcTable[[#This Row],[Building]]=0, '1. Input energy data'!$Y41=""), "",IF(OR('1. Input energy data'!$F41="Hospital",'1. Input energy data'!$F41="Nursing residential homes and hostels"),INDEX(Degrees18[[Month]:[Multiple (England)]],MATCH('1. Input energy data'!$L41, Degrees18[Month], 1) + $O$2 - 1,MATCH(IF('1. Input energy data'!$G$11="Multiple (England)", '1. Input energy data'!$J41, '1. Input energy data'!$G$11),Degrees18[#Headers], 0)),INDEX(Degrees15[[Month]:[Multiple (England)]],MATCH('1. Input energy data'!$L41, Degrees15[Month], 1) + $O$2 - 1,MATCH(IF('1. Input energy data'!$G$11="Multiple (England)", '1. Input energy data'!$J41, '1. Input energy data'!$G$11),Degrees15[#Headers], 0))))</f>
        <v/>
      </c>
      <c r="P24" t="str">
        <f>IF(CalcTable[[#This Row],[Building]]=0,"",SLOPE('1. Input energy data'!N41:Y41,CalcTable[[#This Row],[1]:[12]]))</f>
        <v/>
      </c>
      <c r="Q24" t="str">
        <f>IF(CalcTable[[#This Row],[Building]]=0,"",INTERCEPT('1. Input energy data'!N41:Y41,CalcTable[[#This Row],[1]:[12]]))</f>
        <v/>
      </c>
      <c r="R24" t="str">
        <f>IF(CalcTable[[#This Row],[Building]]=0,"",RSQ('1. Input energy data'!N41:Y41,CalcTable[[#This Row],[1]:[12]]))</f>
        <v/>
      </c>
      <c r="S24" s="151" t="str" cm="1">
        <f t="array" ref="S24">IF(OR($A24=0, '1. Input energy data'!$AF41=""), "",IF(OR('1. Input energy data'!$F41="Hospital",'1. Input energy data'!$F41="Nursing residential homes and hostels"),INDEX(Degrees18[[Month]:[Multiple (England)]],MATCH('1. Input energy data'!$AD41, Degrees18[Month], 1)+S$2-13,MATCH(IF('1. Input energy data'!$G$11="Multiple (England)", '1. Input energy data'!$J41, '1. Input energy data'!$G$11),Degrees18[#Headers], 0)),INDEX(Degrees15[[Month]:[Multiple (England)]],MATCH('1. Input energy data'!$AD41, Degrees15[Month], 1)+S$2-13,MATCH(IF('1. Input energy data'!$G$11="Multiple (England)", '1. Input energy data'!$J41, '1. Input energy data'!$G$11),Degrees15[#Headers], 0))))</f>
        <v/>
      </c>
      <c r="T24" s="151" t="str" cm="1">
        <f t="array" ref="T24">IF(OR($A24=0, '1. Input energy data'!$AG41=""), "",IF(OR('1. Input energy data'!$F41="Hospital",'1. Input energy data'!$F41="Nursing residential homes and hostels"),INDEX(Degrees18[[Month]:[Multiple (England)]],MATCH('1. Input energy data'!$AD41, Degrees18[Month], 1)+T$2-13,MATCH(IF('1. Input energy data'!$G$11="Multiple (England)", '1. Input energy data'!$J41, '1. Input energy data'!$G$11),Degrees18[#Headers], 0)),INDEX(Degrees15[[Month]:[Multiple (England)]],MATCH('1. Input energy data'!$AD41,Degrees15[Month], 1)+T$2-13,MATCH(IF('1. Input energy data'!$G$11="Multiple (England)", '1. Input energy data'!$J41, '1. Input energy data'!$G$11),Degrees15[#Headers], 0))))</f>
        <v/>
      </c>
      <c r="U24" s="151" t="str" cm="1">
        <f t="array" ref="U24">IF(OR($A24=0, '1. Input energy data'!$AH41=""), "",IF(OR('1. Input energy data'!$F41="Hospital",'1. Input energy data'!$F41="Nursing residential homes and hostels"),INDEX(Degrees18[[Month]:[Multiple (England)]],MATCH('1. Input energy data'!$AD41, Degrees18[Month], 1)+U$2-13,MATCH(IF('1. Input energy data'!$G$11="Multiple (England)", '1. Input energy data'!$J41, '1. Input energy data'!$G$11),Degrees18[#Headers], 0)),INDEX(Degrees15[[Month]:[Multiple (England)]],MATCH('1. Input energy data'!$AD41,Degrees15[Month], 1)+U$2-13,MATCH(IF('1. Input energy data'!$G$11="Multiple (England)", '1. Input energy data'!$J41, '1. Input energy data'!$G$11),Degrees15[#Headers], 0))))</f>
        <v/>
      </c>
      <c r="V24" s="151" t="str" cm="1">
        <f t="array" ref="V24">IF(OR($A24=0, '1. Input energy data'!$AI41=""), "",IF(OR('1. Input energy data'!$F41="Hospital",'1. Input energy data'!$F41="Nursing residential homes and hostels"),INDEX(Degrees18[[Month]:[Multiple (England)]],MATCH('1. Input energy data'!$AD41, Degrees18[Month], 1)+V$2-13,MATCH(IF('1. Input energy data'!$G$11="Multiple (England)", '1. Input energy data'!$J41, '1. Input energy data'!$G$11),Degrees18[#Headers], 0)),INDEX(Degrees15[[Month]:[Multiple (England)]],MATCH('1. Input energy data'!$AD41,Degrees15[Month], 1)+V$2-13,MATCH(IF('1. Input energy data'!$G$11="Multiple (England)", '1. Input energy data'!$J41, '1. Input energy data'!$G$11),Degrees15[#Headers], 0))))</f>
        <v/>
      </c>
      <c r="W24" s="151" t="str" cm="1">
        <f t="array" ref="W24">IF(OR($A24=0, '1. Input energy data'!$AJ41=""), "",IF(OR('1. Input energy data'!$F41="Hospital",'1. Input energy data'!$F41="Nursing residential homes and hostels"),INDEX(Degrees18[[Month]:[Multiple (England)]],MATCH('1. Input energy data'!$AD41, Degrees18[Month], 1)+W$2-13,MATCH(IF('1. Input energy data'!$G$11="Multiple (England)", '1. Input energy data'!$J41, '1. Input energy data'!$G$11),Degrees18[#Headers], 0)),INDEX(Degrees15[[Month]:[Multiple (England)]],MATCH('1. Input energy data'!$AD41,Degrees15[Month], 1)+W$2-13,MATCH(IF('1. Input energy data'!$G$11="Multiple (England)", '1. Input energy data'!$J41, '1. Input energy data'!$G$11),Degrees15[#Headers], 0))))</f>
        <v/>
      </c>
      <c r="X24" s="151" t="str" cm="1">
        <f t="array" ref="X24">IF(OR($A24=0, '1. Input energy data'!$AK41=""), "",IF(OR('1. Input energy data'!$F41="Hospital",'1. Input energy data'!$F41="Nursing residential homes and hostels"),INDEX(Degrees18[[Month]:[Multiple (England)]],MATCH('1. Input energy data'!$AD41, Degrees18[Month], 1)+X$2-13,MATCH(IF('1. Input energy data'!$G$11="Multiple (England)", '1. Input energy data'!$J41, '1. Input energy data'!$G$11),Degrees18[#Headers], 0)),INDEX(Degrees15[[Month]:[Multiple (England)]],MATCH('1. Input energy data'!$AD41,Degrees15[Month], 1)+X$2-13,MATCH(IF('1. Input energy data'!$G$11="Multiple (England)", '1. Input energy data'!$J41, '1. Input energy data'!$G$11),Degrees15[#Headers], 0))))</f>
        <v/>
      </c>
      <c r="Y24" s="151" t="str" cm="1">
        <f t="array" ref="Y24">IF(OR($A24=0, '1. Input energy data'!$AL41=""), "",IF(OR('1. Input energy data'!$F41="Hospital",'1. Input energy data'!$F41="Nursing residential homes and hostels"),INDEX(Degrees18[[Month]:[Multiple (England)]],MATCH('1. Input energy data'!$AD41, Degrees18[Month], 1)+Y$2-13,MATCH(IF('1. Input energy data'!$G$11="Multiple (England)", '1. Input energy data'!$J41, '1. Input energy data'!$G$11),Degrees18[#Headers], 0)),INDEX(Degrees15[[Month]:[Multiple (England)]],MATCH('1. Input energy data'!$AD41,Degrees15[Month], 1)+Y$2-13,MATCH(IF('1. Input energy data'!$G$11="Multiple (England)", '1. Input energy data'!$J41, '1. Input energy data'!$G$11),Degrees15[#Headers], 0))))</f>
        <v/>
      </c>
      <c r="Z24" s="151" t="str" cm="1">
        <f t="array" ref="Z24">IF(OR($A24=0, '1. Input energy data'!$AM41=""), "",IF(OR('1. Input energy data'!$F41="Hospital",'1. Input energy data'!$F41="Nursing residential homes and hostels"),INDEX(Degrees18[[Month]:[Multiple (England)]],MATCH('1. Input energy data'!$AD41, Degrees18[Month], 1)+Z$2-13,MATCH(IF('1. Input energy data'!$G$11="Multiple (England)", '1. Input energy data'!$J41, '1. Input energy data'!$G$11),Degrees18[#Headers], 0)),INDEX(Degrees15[[Month]:[Multiple (England)]],MATCH('1. Input energy data'!$AD41,Degrees15[Month], 1)+Z$2-13,MATCH(IF('1. Input energy data'!$G$11="Multiple (England)", '1. Input energy data'!$J41, '1. Input energy data'!$G$11),Degrees15[#Headers], 0))))</f>
        <v/>
      </c>
      <c r="AA24" s="151" t="str" cm="1">
        <f t="array" ref="AA24">IF(OR($A24=0, '1. Input energy data'!$AN41=""), "",IF(OR('1. Input energy data'!$F41="Hospital",'1. Input energy data'!$F41="Nursing residential homes and hostels"),INDEX(Degrees18[[Month]:[Multiple (England)]],MATCH('1. Input energy data'!$AD41, Degrees18[Month], 1)+AA$2-13,MATCH(IF('1. Input energy data'!$G$11="Multiple (England)", '1. Input energy data'!$J41, '1. Input energy data'!$G$11),Degrees18[#Headers], 0)),INDEX(Degrees15[[Month]:[Multiple (England)]],MATCH('1. Input energy data'!$AD41,Degrees15[Month], 1)+AA$2-13,MATCH(IF('1. Input energy data'!$G$11="Multiple (England)", '1. Input energy data'!$J41, '1. Input energy data'!$G$11),Degrees15[#Headers], 0))))</f>
        <v/>
      </c>
      <c r="AB24" s="151" t="str" cm="1">
        <f t="array" ref="AB24">IF(OR($A24=0, '1. Input energy data'!$AO41=""), "",IF(OR('1. Input energy data'!$F41="Hospital",'1. Input energy data'!$F41="Nursing residential homes and hostels"),INDEX(Degrees18[[Month]:[Multiple (England)]],MATCH('1. Input energy data'!$AD41, Degrees18[Month], 1)+AB$2-13,MATCH(IF('1. Input energy data'!$G$11="Multiple (England)", '1. Input energy data'!$J41, '1. Input energy data'!$G$11),Degrees18[#Headers], 0)),INDEX(Degrees15[[Month]:[Multiple (England)]],MATCH('1. Input energy data'!$AD41,Degrees15[Month], 1)+AB$2-13,MATCH(IF('1. Input energy data'!$G$11="Multiple (England)", '1. Input energy data'!$J41, '1. Input energy data'!$G$11),Degrees15[#Headers], 0))))</f>
        <v/>
      </c>
      <c r="AC24" s="151" t="str" cm="1">
        <f t="array" ref="AC24">IF(OR($A24=0, '1. Input energy data'!$AP41=""), "",IF(OR('1. Input energy data'!$F41="Hospital",'1. Input energy data'!$F41="Nursing residential homes and hostels"),INDEX(Degrees18[[Month]:[Multiple (England)]],MATCH('1. Input energy data'!$AD41, Degrees18[Month], 1)+AC$2-13,MATCH(IF('1. Input energy data'!$G$11="Multiple (England)", '1. Input energy data'!$J41, '1. Input energy data'!$G$11),Degrees18[#Headers], 0)),INDEX(Degrees15[[Month]:[Multiple (England)]],MATCH('1. Input energy data'!$AD41,Degrees15[Month], 1)+AC$2-13,MATCH(IF('1. Input energy data'!$G$11="Multiple (England)", '1. Input energy data'!$J41, '1. Input energy data'!$G$11),Degrees15[#Headers], 0))))</f>
        <v/>
      </c>
      <c r="AD24" s="151" t="str" cm="1">
        <f t="array" ref="AD24">IF(OR($A24=0, '1. Input energy data'!$AQ41=""), "",IF(OR('1. Input energy data'!$F41="Hospital",'1. Input energy data'!$F41="Nursing residential homes and hostels"),INDEX(Degrees18[[Month]:[Multiple (England)]],MATCH('1. Input energy data'!$AD41, Degrees18[Month], 1)+AD$2-13,MATCH(IF('1. Input energy data'!$G$11="Multiple (England)", '1. Input energy data'!$J41, '1. Input energy data'!$G$11),Degrees18[#Headers], 0)),INDEX(Degrees15[[Month]:[Multiple (England)]],MATCH('1. Input energy data'!$AD41,Degrees15[Month], 1)+AD$2-13,MATCH(IF('1. Input energy data'!$G$11="Multiple (England)", '1. Input energy data'!$J41, '1. Input energy data'!$G$11),Degrees15[#Headers], 0))))</f>
        <v/>
      </c>
      <c r="AE24" s="151" t="str">
        <f>IF(OR($A24=0, $P24="", CalcTable[[#This Row],[13]]="", $Q24="", '1. Input energy data'!AF41=""), "", ($P24*CalcTable[[#This Row],[13]]+$Q24)-'1. Input energy data'!AF41)</f>
        <v/>
      </c>
      <c r="AF24" s="151" t="str">
        <f>IF(OR($A24=0, $P24="", CalcTable[[#This Row],[14]]="", $Q24="", '1. Input energy data'!AG41=""), "", ($P24*CalcTable[[#This Row],[14]]+$Q24)-'1. Input energy data'!AG41)</f>
        <v/>
      </c>
      <c r="AG24" s="151" t="str">
        <f>IF(OR($A24=0, $P24="", CalcTable[[#This Row],[15]]="", $Q24="", '1. Input energy data'!AH41=""), "", ($P24*CalcTable[[#This Row],[15]]+$Q24)-'1. Input energy data'!AH41)</f>
        <v/>
      </c>
      <c r="AH24" s="151" t="str">
        <f>IF(OR($A24=0, $P24="", CalcTable[[#This Row],[16]]="", $Q24="", '1. Input energy data'!AI41=""), "", ($P24*CalcTable[[#This Row],[16]]+$Q24)-'1. Input energy data'!AI41)</f>
        <v/>
      </c>
      <c r="AI24" s="151" t="str">
        <f>IF(OR($A24=0, $P24="", CalcTable[[#This Row],[17]]="", $Q24="", '1. Input energy data'!AJ41=""), "", ($P24*CalcTable[[#This Row],[17]]+$Q24)-'1. Input energy data'!AJ41)</f>
        <v/>
      </c>
      <c r="AJ24" s="151" t="str">
        <f>IF(OR($A24=0, $P24="", CalcTable[[#This Row],[18]]="", $Q24="", '1. Input energy data'!AK41=""), "", ($P24*CalcTable[[#This Row],[18]]+$Q24)-'1. Input energy data'!AK41)</f>
        <v/>
      </c>
      <c r="AK24" s="151" t="str">
        <f>IF(OR($A24=0, $P24="", CalcTable[[#This Row],[19]]="", $Q24="", '1. Input energy data'!AL41=""), "", ($P24*CalcTable[[#This Row],[19]]+$Q24)-'1. Input energy data'!AL41)</f>
        <v/>
      </c>
      <c r="AL24" s="151" t="str">
        <f>IF(OR($A24=0, $P24="", CalcTable[[#This Row],[20]]="", $Q24="", '1. Input energy data'!AM41=""), "", ($P24*CalcTable[[#This Row],[20]]+$Q24)-'1. Input energy data'!AM41)</f>
        <v/>
      </c>
      <c r="AM24" s="151" t="str">
        <f>IF(OR($A24=0, $P24="", CalcTable[[#This Row],[21]]="", $Q24="", '1. Input energy data'!AN41=""), "", ($P24*CalcTable[[#This Row],[21]]+$Q24)-'1. Input energy data'!AN41)</f>
        <v/>
      </c>
      <c r="AN24" s="151" t="str">
        <f>IF(OR($A24=0, $P24="", CalcTable[[#This Row],[22]]="", $Q24="", '1. Input energy data'!AO41=""), "", ($P24*CalcTable[[#This Row],[22]]+$Q24)-'1. Input energy data'!AO41)</f>
        <v/>
      </c>
      <c r="AO24" s="151" t="str">
        <f>IF(OR($A24=0, $P24="", CalcTable[[#This Row],[23]]="", $Q24="", '1. Input energy data'!AP41=""), "", ($P24*CalcTable[[#This Row],[23]]+$Q24)-'1. Input energy data'!AP41)</f>
        <v/>
      </c>
      <c r="AP24" s="151" t="str">
        <f>IF(OR($A24=0, $P24="", CalcTable[[#This Row],[24]]="", $Q24="", '1. Input energy data'!AQ41=""), "", ($P24*CalcTable[[#This Row],[24]]+$Q24)-'1. Input energy data'!AQ41)</f>
        <v/>
      </c>
      <c r="AQ24" s="239" t="str">
        <f>IF(CalcTable[[#This Row],[Building]]=0,"",1-((1-CalcTable[[#This Row],[R2]])*(COUNT('1. Input energy data'!N41:Y41)-1)/(COUNT('1. Input energy data'!N41:Y41)-2)))</f>
        <v/>
      </c>
      <c r="AR24" s="165" t="str">
        <f>IF(CalcTable[[#This Row],[Building]]=0,"",1.26*TINV(0.1,COUNT('1. Input energy data'!N41:Y41)-2)*STEYX('1. Input energy data'!N41:Y41,CalcTable[[#This Row],[1]:[12]])*((1+2/COUNT('1. Input energy data'!N41:Y41))*COUNT(CalcTable[[#This Row],[Month 1 avoided kWh]:[Month 12]]))^0.5)</f>
        <v/>
      </c>
      <c r="AS24" s="166" t="str">
        <f>IF(CalcTable[[#This Row],[Building]]=0,"",ABS(CalcTable[[#This Row],[Absolute Uncertainty]]/SUM(CalcTable[[#This Row],[Month 1 avoided kWh]:[Month 12]])))</f>
        <v/>
      </c>
      <c r="AT24" s="165" t="str">
        <f>IF(CalcTable[[#This Row],[Building]]=0,"",COUNT('1. Input energy data'!N41:Y41))</f>
        <v/>
      </c>
      <c r="AU24" s="165" t="str">
        <f>IF(CalcTable[[#This Row],[Building]]=0,"",COUNT('1. Input energy data'!AF41:AQ41))</f>
        <v/>
      </c>
      <c r="AV24" s="151" t="str" cm="1">
        <f t="array" ref="AV24">_xlfn.IFS(CalcTable[[#This Row],[Building]]=0,"",AND(OR('1. Input energy data'!AT41="Energy Bills - Actual",'1. Input energy data'!AT41="Meter Readings",'1. Input energy data'!AT41="Half Hourly Data"),OR('1. Input energy data'!Z41="Energy Bills - Actual",'1. Input energy data'!Z41="Meter Readings",'1. Input energy data'!Z41="Half Hourly Data")),"ACTUAL",OR('1. Input energy data'!AT41="",'1. Input energy data'!Z41=""),"BLANK",OR('1. Input energy data'!AT41="Other (specify in commentary)",'1. Input energy data'!Z41="Other (specify in commentary)"),"OTHER",OR('1. Input energy data'!AT41="Energy Bills - Estimated",'1. Input energy data'!Z41="Energy Bills - Estimated"),"ESTIMATED",OR('1. Input energy data'!AT41="Energy Bills - Partially Estimated",'1. Input energy data'!Z41="Energy Bills - Partially Estimated"),"PARTIALLY ESTIMATED",TRUE,"BLANK")</f>
        <v/>
      </c>
    </row>
    <row r="25" spans="1:48">
      <c r="A25">
        <f>'1. Input energy data'!C42</f>
        <v>0</v>
      </c>
      <c r="B25" s="150">
        <f>'1. Input energy data'!F42</f>
        <v>0</v>
      </c>
      <c r="C25">
        <f>'1. Input energy data'!G42</f>
        <v>0</v>
      </c>
      <c r="D25" s="151" t="str">
        <f>IF(OR(CalcTable[[#This Row],[Building]]=0, '1. Input energy data'!$N42=""), "",IF(OR('1. Input energy data'!$F42="Hospital",'1. Input energy data'!$F42="Nursing residential homes and hostels"),INDEX(Degrees18[[Month]:[Multiple (England)]],MATCH('1. Input energy data'!$L42, Degrees18[Month], 1),MATCH(IF('1. Input energy data'!$G$11="Multiple (England)", '1. Input energy data'!$J42, '1. Input energy data'!$G$11), Degrees18[#Headers], 0)),INDEX(Degrees15[[Month]:[Multiple (England)]],MATCH('1. Input energy data'!$L42, Degrees15[Month], 1),MATCH(IF('1. Input energy data'!$G$11="Multiple (England)", '1. Input energy data'!$J42, '1. Input energy data'!$G$11), Degrees15[#Headers], 0))))</f>
        <v/>
      </c>
      <c r="E25" s="151" t="str" cm="1">
        <f t="array" ref="E25">IF(OR(CalcTable[[#This Row],[Building]]=0, '1. Input energy data'!$O42=""), "",IF(OR('1. Input energy data'!$F42="Hospital",'1. Input energy data'!$F42="Nursing residential homes and hostels"),INDEX(Degrees18[[Month]:[Multiple (England)]],MATCH('1. Input energy data'!$L42, Degrees18[Month], 1) + $E$2 - 1,MATCH(IF('1. Input energy data'!$G$11="Multiple (England)", '1. Input energy data'!$J42, '1. Input energy data'!$G$11),Degrees18[#Headers], 0)),INDEX(Degrees15[[Month]:[Multiple (England)]],MATCH('1. Input energy data'!$L42, Degrees15[Month], 1) + $E$2 - 1,MATCH(IF('1. Input energy data'!$G$11="Multiple (England)", '1. Input energy data'!$J42, '1. Input energy data'!$G$11),Degrees15[#Headers], 0))))</f>
        <v/>
      </c>
      <c r="F25" s="151" t="str" cm="1">
        <f t="array" ref="F25">IF(OR(CalcTable[[#This Row],[Building]]=0, '1. Input energy data'!$P42=""), "",IF(OR('1. Input energy data'!$F42="Hospital",'1. Input energy data'!$F42="Nursing residential homes and hostels"),INDEX(Degrees18[[Month]:[Multiple (England)]],MATCH('1. Input energy data'!$L42, Degrees18[Month], 1) + $F$2 - 1,MATCH(IF('1. Input energy data'!$G$11="Multiple (England)", '1. Input energy data'!$J42, '1. Input energy data'!$G$11),Degrees18[#Headers], 0)),INDEX(Degrees15[[Month]:[Multiple (England)]],MATCH('1. Input energy data'!$L42, Degrees15[Month], 1) + $F$2 - 1,MATCH(IF('1. Input energy data'!$G$11="Multiple (England)", '1. Input energy data'!$J42, '1. Input energy data'!$G$11),Degrees15[#Headers], 0))))</f>
        <v/>
      </c>
      <c r="G25" s="151" t="str" cm="1">
        <f t="array" ref="G25">IF(OR(CalcTable[[#This Row],[Building]]=0, '1. Input energy data'!$Q42=""), "",IF(OR('1. Input energy data'!$F42="Hospital",'1. Input energy data'!$F42="Nursing residential homes and hostels"),INDEX(Degrees18[[Month]:[Multiple (England)]],MATCH('1. Input energy data'!$L42, Degrees18[Month], 1) + $G$2 - 1,MATCH(IF('1. Input energy data'!$G$11="Multiple (England)", '1. Input energy data'!$J42, '1. Input energy data'!$G$11),Degrees18[#Headers], 0)),INDEX(Degrees15[[Month]:[Multiple (England)]],MATCH('1. Input energy data'!$L42, Degrees15[Month], 1) + $G$2 - 1,MATCH(IF('1. Input energy data'!$G$11="Multiple (England)", '1. Input energy data'!$J42, '1. Input energy data'!$G$11),Degrees15[#Headers], 0))))</f>
        <v/>
      </c>
      <c r="H25" s="151" t="str" cm="1">
        <f t="array" ref="H25">IF(OR(CalcTable[[#This Row],[Building]]=0, '1. Input energy data'!$R42=""), "",IF(OR('1. Input energy data'!$F42="Hospital",'1. Input energy data'!$F42="Nursing residential homes and hostels"),INDEX(Degrees18[[Month]:[Multiple (England)]],MATCH('1. Input energy data'!$L42, Degrees18[Month], 1) + $H$2 - 1,MATCH(IF('1. Input energy data'!$G$11="Multiple (England)", '1. Input energy data'!$J42, '1. Input energy data'!$G$11),Degrees18[#Headers], 0)),INDEX(Degrees15[[Month]:[Multiple (England)]],MATCH('1. Input energy data'!$L42, Degrees15[Month], 1) + $H$2 - 1,MATCH(IF('1. Input energy data'!$G$11="Multiple (England)", '1. Input energy data'!$J42, '1. Input energy data'!$G$11),Degrees15[#Headers], 0))))</f>
        <v/>
      </c>
      <c r="I25" s="151" t="str" cm="1">
        <f t="array" ref="I25">IF(OR(CalcTable[[#This Row],[Building]]=0, '1. Input energy data'!$S42=""), "",IF(OR('1. Input energy data'!$F42="Hospital",'1. Input energy data'!$F42="Nursing residential homes and hostels"),INDEX(Degrees18[[Month]:[Multiple (England)]],MATCH('1. Input energy data'!$L42, Degrees18[Month], 1) + $I$2 - 1,MATCH(IF('1. Input energy data'!$G$11="Multiple (England)", '1. Input energy data'!$J42, '1. Input energy data'!$G$11),Degrees18[#Headers], 0)),INDEX(Degrees15[[Month]:[Multiple (England)]],MATCH('1. Input energy data'!$L42, Degrees15[Month], 1) + $I$2 - 1,MATCH(IF('1. Input energy data'!$G$11="Multiple (England)", '1. Input energy data'!$J42, '1. Input energy data'!$G$11),Degrees15[#Headers], 0))))</f>
        <v/>
      </c>
      <c r="J25" s="151" t="str" cm="1">
        <f t="array" ref="J25">IF(OR(CalcTable[[#This Row],[Building]]=0, '1. Input energy data'!$T42=""), "",IF(OR('1. Input energy data'!$F42="Hospital",'1. Input energy data'!$F42="Nursing residential homes and hostels"),INDEX(Degrees18[[Month]:[Multiple (England)]],MATCH('1. Input energy data'!$L42, Degrees18[Month], 1) + $J$2 - 1,MATCH(IF('1. Input energy data'!$G$11="Multiple (England)", '1. Input energy data'!$J42, '1. Input energy data'!$G$11),Degrees18[#Headers], 0)),INDEX(Degrees15[[Month]:[Multiple (England)]],MATCH('1. Input energy data'!$L42, Degrees15[Month], 1) + $J$2 - 1,MATCH(IF('1. Input energy data'!$G$11="Multiple (England)", '1. Input energy data'!$J42, '1. Input energy data'!$G$11),Degrees15[#Headers], 0))))</f>
        <v/>
      </c>
      <c r="K25" s="151" t="str" cm="1">
        <f t="array" ref="K25">IF(OR(CalcTable[[#This Row],[Building]]=0, '1. Input energy data'!$U42=""), "",IF(OR('1. Input energy data'!$F42="Hospital",'1. Input energy data'!$F42="Nursing residential homes and hostels"),INDEX(Degrees18[[Month]:[Multiple (England)]],MATCH('1. Input energy data'!$L42, Degrees18[Month], 1) + $K$2 - 1,MATCH(IF('1. Input energy data'!$G$11="Multiple (England)", '1. Input energy data'!$J42, '1. Input energy data'!$G$11),Degrees18[#Headers], 0)),INDEX(Degrees15[[Month]:[Multiple (England)]],MATCH('1. Input energy data'!$L42, Degrees15[Month], 1) + $K$2 - 1,MATCH(IF('1. Input energy data'!$G$11="Multiple (England)", '1. Input energy data'!$J42, '1. Input energy data'!$G$11),Degrees15[#Headers], 0))))</f>
        <v/>
      </c>
      <c r="L25" s="151" t="str" cm="1">
        <f t="array" ref="L25">IF(OR(CalcTable[[#This Row],[Building]]=0, '1. Input energy data'!$V42=""), "",IF(OR('1. Input energy data'!$F42="Hospital",'1. Input energy data'!$F42="Nursing residential homes and hostels"),INDEX(Degrees18[[Month]:[Multiple (England)]],MATCH('1. Input energy data'!$L42, Degrees18[Month], 1) + $L$2 - 1,MATCH(IF('1. Input energy data'!$G$11="Multiple (England)", '1. Input energy data'!$J42, '1. Input energy data'!$G$11),Degrees18[#Headers], 0)),INDEX(Degrees15[[Month]:[Multiple (England)]],MATCH('1. Input energy data'!$L42, Degrees15[Month], 1) + $L$2 - 1,MATCH(IF('1. Input energy data'!$G$11="Multiple (England)", '1. Input energy data'!$J42, '1. Input energy data'!$G$11),Degrees15[#Headers], 0))))</f>
        <v/>
      </c>
      <c r="M25" s="151" t="str" cm="1">
        <f t="array" ref="M25">IF(OR(CalcTable[[#This Row],[Building]]=0, '1. Input energy data'!$W42=""), "",IF(OR('1. Input energy data'!$F42="Hospital",'1. Input energy data'!$F42="Nursing residential homes and hostels"),INDEX(Degrees18[[Month]:[Multiple (England)]],MATCH('1. Input energy data'!$L42, Degrees18[Month], 1) + $M$2 - 1,MATCH(IF('1. Input energy data'!$G$11="Multiple (England)", '1. Input energy data'!$J42, '1. Input energy data'!$G$11),Degrees18[#Headers], 0)),INDEX(Degrees15[[Month]:[Multiple (England)]],MATCH('1. Input energy data'!$L42, Degrees15[Month], 1) + $M$2 - 1,MATCH(IF('1. Input energy data'!$G$11="Multiple (England)", '1. Input energy data'!$J42, '1. Input energy data'!$G$11),Degrees15[#Headers], 0))))</f>
        <v/>
      </c>
      <c r="N25" s="151" t="str" cm="1">
        <f t="array" ref="N25">IF(OR(CalcTable[[#This Row],[Building]]=0, '1. Input energy data'!$X42=""), "",IF(OR('1. Input energy data'!$F42="Hospital",'1. Input energy data'!$F42="Nursing residential homes and hostels"),INDEX(Degrees18[[Month]:[Multiple (England)]],MATCH('1. Input energy data'!$L42, Degrees18[Month], 1) + $N$2 - 1,MATCH(IF('1. Input energy data'!$G$11="Multiple (England)", '1. Input energy data'!$J42, '1. Input energy data'!$G$11),Degrees18[#Headers], 0)),INDEX(Degrees15[[Month]:[Multiple (England)]],MATCH('1. Input energy data'!$L42, Degrees15[Month], 1) + $N$2 - 1,MATCH(IF('1. Input energy data'!$G$11="Multiple (England)", '1. Input energy data'!$J42, '1. Input energy data'!$G$11),Degrees15[#Headers], 0))))</f>
        <v/>
      </c>
      <c r="O25" s="151" t="str" cm="1">
        <f t="array" ref="O25">IF(OR(CalcTable[[#This Row],[Building]]=0, '1. Input energy data'!$Y42=""), "",IF(OR('1. Input energy data'!$F42="Hospital",'1. Input energy data'!$F42="Nursing residential homes and hostels"),INDEX(Degrees18[[Month]:[Multiple (England)]],MATCH('1. Input energy data'!$L42, Degrees18[Month], 1) + $O$2 - 1,MATCH(IF('1. Input energy data'!$G$11="Multiple (England)", '1. Input energy data'!$J42, '1. Input energy data'!$G$11),Degrees18[#Headers], 0)),INDEX(Degrees15[[Month]:[Multiple (England)]],MATCH('1. Input energy data'!$L42, Degrees15[Month], 1) + $O$2 - 1,MATCH(IF('1. Input energy data'!$G$11="Multiple (England)", '1. Input energy data'!$J42, '1. Input energy data'!$G$11),Degrees15[#Headers], 0))))</f>
        <v/>
      </c>
      <c r="P25" t="str">
        <f>IF(CalcTable[[#This Row],[Building]]=0,"",SLOPE('1. Input energy data'!N42:Y42,CalcTable[[#This Row],[1]:[12]]))</f>
        <v/>
      </c>
      <c r="Q25" t="str">
        <f>IF(CalcTable[[#This Row],[Building]]=0,"",INTERCEPT('1. Input energy data'!N42:Y42,CalcTable[[#This Row],[1]:[12]]))</f>
        <v/>
      </c>
      <c r="R25" t="str">
        <f>IF(CalcTable[[#This Row],[Building]]=0,"",RSQ('1. Input energy data'!N42:Y42,CalcTable[[#This Row],[1]:[12]]))</f>
        <v/>
      </c>
      <c r="S25" s="151" t="str" cm="1">
        <f t="array" ref="S25">IF(OR($A25=0, '1. Input energy data'!$AF42=""), "",IF(OR('1. Input energy data'!$F42="Hospital",'1. Input energy data'!$F42="Nursing residential homes and hostels"),INDEX(Degrees18[[Month]:[Multiple (England)]],MATCH('1. Input energy data'!$AD42, Degrees18[Month], 1)+S$2-13,MATCH(IF('1. Input energy data'!$G$11="Multiple (England)", '1. Input energy data'!$J42, '1. Input energy data'!$G$11),Degrees18[#Headers], 0)),INDEX(Degrees15[[Month]:[Multiple (England)]],MATCH('1. Input energy data'!$AD42, Degrees15[Month], 1)+S$2-13,MATCH(IF('1. Input energy data'!$G$11="Multiple (England)", '1. Input energy data'!$J42, '1. Input energy data'!$G$11),Degrees15[#Headers], 0))))</f>
        <v/>
      </c>
      <c r="T25" s="151" t="str" cm="1">
        <f t="array" ref="T25">IF(OR($A25=0, '1. Input energy data'!$AG42=""), "",IF(OR('1. Input energy data'!$F42="Hospital",'1. Input energy data'!$F42="Nursing residential homes and hostels"),INDEX(Degrees18[[Month]:[Multiple (England)]],MATCH('1. Input energy data'!$AD42, Degrees18[Month], 1)+T$2-13,MATCH(IF('1. Input energy data'!$G$11="Multiple (England)", '1. Input energy data'!$J42, '1. Input energy data'!$G$11),Degrees18[#Headers], 0)),INDEX(Degrees15[[Month]:[Multiple (England)]],MATCH('1. Input energy data'!$AD42,Degrees15[Month], 1)+T$2-13,MATCH(IF('1. Input energy data'!$G$11="Multiple (England)", '1. Input energy data'!$J42, '1. Input energy data'!$G$11),Degrees15[#Headers], 0))))</f>
        <v/>
      </c>
      <c r="U25" s="151" t="str" cm="1">
        <f t="array" ref="U25">IF(OR($A25=0, '1. Input energy data'!$AH42=""), "",IF(OR('1. Input energy data'!$F42="Hospital",'1. Input energy data'!$F42="Nursing residential homes and hostels"),INDEX(Degrees18[[Month]:[Multiple (England)]],MATCH('1. Input energy data'!$AD42, Degrees18[Month], 1)+U$2-13,MATCH(IF('1. Input energy data'!$G$11="Multiple (England)", '1. Input energy data'!$J42, '1. Input energy data'!$G$11),Degrees18[#Headers], 0)),INDEX(Degrees15[[Month]:[Multiple (England)]],MATCH('1. Input energy data'!$AD42,Degrees15[Month], 1)+U$2-13,MATCH(IF('1. Input energy data'!$G$11="Multiple (England)", '1. Input energy data'!$J42, '1. Input energy data'!$G$11),Degrees15[#Headers], 0))))</f>
        <v/>
      </c>
      <c r="V25" s="151" t="str" cm="1">
        <f t="array" ref="V25">IF(OR($A25=0, '1. Input energy data'!$AI42=""), "",IF(OR('1. Input energy data'!$F42="Hospital",'1. Input energy data'!$F42="Nursing residential homes and hostels"),INDEX(Degrees18[[Month]:[Multiple (England)]],MATCH('1. Input energy data'!$AD42, Degrees18[Month], 1)+V$2-13,MATCH(IF('1. Input energy data'!$G$11="Multiple (England)", '1. Input energy data'!$J42, '1. Input energy data'!$G$11),Degrees18[#Headers], 0)),INDEX(Degrees15[[Month]:[Multiple (England)]],MATCH('1. Input energy data'!$AD42,Degrees15[Month], 1)+V$2-13,MATCH(IF('1. Input energy data'!$G$11="Multiple (England)", '1. Input energy data'!$J42, '1. Input energy data'!$G$11),Degrees15[#Headers], 0))))</f>
        <v/>
      </c>
      <c r="W25" s="151" t="str" cm="1">
        <f t="array" ref="W25">IF(OR($A25=0, '1. Input energy data'!$AJ42=""), "",IF(OR('1. Input energy data'!$F42="Hospital",'1. Input energy data'!$F42="Nursing residential homes and hostels"),INDEX(Degrees18[[Month]:[Multiple (England)]],MATCH('1. Input energy data'!$AD42, Degrees18[Month], 1)+W$2-13,MATCH(IF('1. Input energy data'!$G$11="Multiple (England)", '1. Input energy data'!$J42, '1. Input energy data'!$G$11),Degrees18[#Headers], 0)),INDEX(Degrees15[[Month]:[Multiple (England)]],MATCH('1. Input energy data'!$AD42,Degrees15[Month], 1)+W$2-13,MATCH(IF('1. Input energy data'!$G$11="Multiple (England)", '1. Input energy data'!$J42, '1. Input energy data'!$G$11),Degrees15[#Headers], 0))))</f>
        <v/>
      </c>
      <c r="X25" s="151" t="str" cm="1">
        <f t="array" ref="X25">IF(OR($A25=0, '1. Input energy data'!$AK42=""), "",IF(OR('1. Input energy data'!$F42="Hospital",'1. Input energy data'!$F42="Nursing residential homes and hostels"),INDEX(Degrees18[[Month]:[Multiple (England)]],MATCH('1. Input energy data'!$AD42, Degrees18[Month], 1)+X$2-13,MATCH(IF('1. Input energy data'!$G$11="Multiple (England)", '1. Input energy data'!$J42, '1. Input energy data'!$G$11),Degrees18[#Headers], 0)),INDEX(Degrees15[[Month]:[Multiple (England)]],MATCH('1. Input energy data'!$AD42,Degrees15[Month], 1)+X$2-13,MATCH(IF('1. Input energy data'!$G$11="Multiple (England)", '1. Input energy data'!$J42, '1. Input energy data'!$G$11),Degrees15[#Headers], 0))))</f>
        <v/>
      </c>
      <c r="Y25" s="151" t="str" cm="1">
        <f t="array" ref="Y25">IF(OR($A25=0, '1. Input energy data'!$AL42=""), "",IF(OR('1. Input energy data'!$F42="Hospital",'1. Input energy data'!$F42="Nursing residential homes and hostels"),INDEX(Degrees18[[Month]:[Multiple (England)]],MATCH('1. Input energy data'!$AD42, Degrees18[Month], 1)+Y$2-13,MATCH(IF('1. Input energy data'!$G$11="Multiple (England)", '1. Input energy data'!$J42, '1. Input energy data'!$G$11),Degrees18[#Headers], 0)),INDEX(Degrees15[[Month]:[Multiple (England)]],MATCH('1. Input energy data'!$AD42,Degrees15[Month], 1)+Y$2-13,MATCH(IF('1. Input energy data'!$G$11="Multiple (England)", '1. Input energy data'!$J42, '1. Input energy data'!$G$11),Degrees15[#Headers], 0))))</f>
        <v/>
      </c>
      <c r="Z25" s="151" t="str" cm="1">
        <f t="array" ref="Z25">IF(OR($A25=0, '1. Input energy data'!$AM42=""), "",IF(OR('1. Input energy data'!$F42="Hospital",'1. Input energy data'!$F42="Nursing residential homes and hostels"),INDEX(Degrees18[[Month]:[Multiple (England)]],MATCH('1. Input energy data'!$AD42, Degrees18[Month], 1)+Z$2-13,MATCH(IF('1. Input energy data'!$G$11="Multiple (England)", '1. Input energy data'!$J42, '1. Input energy data'!$G$11),Degrees18[#Headers], 0)),INDEX(Degrees15[[Month]:[Multiple (England)]],MATCH('1. Input energy data'!$AD42,Degrees15[Month], 1)+Z$2-13,MATCH(IF('1. Input energy data'!$G$11="Multiple (England)", '1. Input energy data'!$J42, '1. Input energy data'!$G$11),Degrees15[#Headers], 0))))</f>
        <v/>
      </c>
      <c r="AA25" s="151" t="str" cm="1">
        <f t="array" ref="AA25">IF(OR($A25=0, '1. Input energy data'!$AN42=""), "",IF(OR('1. Input energy data'!$F42="Hospital",'1. Input energy data'!$F42="Nursing residential homes and hostels"),INDEX(Degrees18[[Month]:[Multiple (England)]],MATCH('1. Input energy data'!$AD42, Degrees18[Month], 1)+AA$2-13,MATCH(IF('1. Input energy data'!$G$11="Multiple (England)", '1. Input energy data'!$J42, '1. Input energy data'!$G$11),Degrees18[#Headers], 0)),INDEX(Degrees15[[Month]:[Multiple (England)]],MATCH('1. Input energy data'!$AD42,Degrees15[Month], 1)+AA$2-13,MATCH(IF('1. Input energy data'!$G$11="Multiple (England)", '1. Input energy data'!$J42, '1. Input energy data'!$G$11),Degrees15[#Headers], 0))))</f>
        <v/>
      </c>
      <c r="AB25" s="151" t="str" cm="1">
        <f t="array" ref="AB25">IF(OR($A25=0, '1. Input energy data'!$AO42=""), "",IF(OR('1. Input energy data'!$F42="Hospital",'1. Input energy data'!$F42="Nursing residential homes and hostels"),INDEX(Degrees18[[Month]:[Multiple (England)]],MATCH('1. Input energy data'!$AD42, Degrees18[Month], 1)+AB$2-13,MATCH(IF('1. Input energy data'!$G$11="Multiple (England)", '1. Input energy data'!$J42, '1. Input energy data'!$G$11),Degrees18[#Headers], 0)),INDEX(Degrees15[[Month]:[Multiple (England)]],MATCH('1. Input energy data'!$AD42,Degrees15[Month], 1)+AB$2-13,MATCH(IF('1. Input energy data'!$G$11="Multiple (England)", '1. Input energy data'!$J42, '1. Input energy data'!$G$11),Degrees15[#Headers], 0))))</f>
        <v/>
      </c>
      <c r="AC25" s="151" t="str" cm="1">
        <f t="array" ref="AC25">IF(OR($A25=0, '1. Input energy data'!$AP42=""), "",IF(OR('1. Input energy data'!$F42="Hospital",'1. Input energy data'!$F42="Nursing residential homes and hostels"),INDEX(Degrees18[[Month]:[Multiple (England)]],MATCH('1. Input energy data'!$AD42, Degrees18[Month], 1)+AC$2-13,MATCH(IF('1. Input energy data'!$G$11="Multiple (England)", '1. Input energy data'!$J42, '1. Input energy data'!$G$11),Degrees18[#Headers], 0)),INDEX(Degrees15[[Month]:[Multiple (England)]],MATCH('1. Input energy data'!$AD42,Degrees15[Month], 1)+AC$2-13,MATCH(IF('1. Input energy data'!$G$11="Multiple (England)", '1. Input energy data'!$J42, '1. Input energy data'!$G$11),Degrees15[#Headers], 0))))</f>
        <v/>
      </c>
      <c r="AD25" s="151" t="str" cm="1">
        <f t="array" ref="AD25">IF(OR($A25=0, '1. Input energy data'!$AQ42=""), "",IF(OR('1. Input energy data'!$F42="Hospital",'1. Input energy data'!$F42="Nursing residential homes and hostels"),INDEX(Degrees18[[Month]:[Multiple (England)]],MATCH('1. Input energy data'!$AD42, Degrees18[Month], 1)+AD$2-13,MATCH(IF('1. Input energy data'!$G$11="Multiple (England)", '1. Input energy data'!$J42, '1. Input energy data'!$G$11),Degrees18[#Headers], 0)),INDEX(Degrees15[[Month]:[Multiple (England)]],MATCH('1. Input energy data'!$AD42,Degrees15[Month], 1)+AD$2-13,MATCH(IF('1. Input energy data'!$G$11="Multiple (England)", '1. Input energy data'!$J42, '1. Input energy data'!$G$11),Degrees15[#Headers], 0))))</f>
        <v/>
      </c>
      <c r="AE25" s="151" t="str">
        <f>IF(OR($A25=0, $P25="", CalcTable[[#This Row],[13]]="", $Q25="", '1. Input energy data'!AF42=""), "", ($P25*CalcTable[[#This Row],[13]]+$Q25)-'1. Input energy data'!AF42)</f>
        <v/>
      </c>
      <c r="AF25" s="151" t="str">
        <f>IF(OR($A25=0, $P25="", CalcTable[[#This Row],[14]]="", $Q25="", '1. Input energy data'!AG42=""), "", ($P25*CalcTable[[#This Row],[14]]+$Q25)-'1. Input energy data'!AG42)</f>
        <v/>
      </c>
      <c r="AG25" s="151" t="str">
        <f>IF(OR($A25=0, $P25="", CalcTable[[#This Row],[15]]="", $Q25="", '1. Input energy data'!AH42=""), "", ($P25*CalcTable[[#This Row],[15]]+$Q25)-'1. Input energy data'!AH42)</f>
        <v/>
      </c>
      <c r="AH25" s="151" t="str">
        <f>IF(OR($A25=0, $P25="", CalcTable[[#This Row],[16]]="", $Q25="", '1. Input energy data'!AI42=""), "", ($P25*CalcTable[[#This Row],[16]]+$Q25)-'1. Input energy data'!AI42)</f>
        <v/>
      </c>
      <c r="AI25" s="151" t="str">
        <f>IF(OR($A25=0, $P25="", CalcTable[[#This Row],[17]]="", $Q25="", '1. Input energy data'!AJ42=""), "", ($P25*CalcTable[[#This Row],[17]]+$Q25)-'1. Input energy data'!AJ42)</f>
        <v/>
      </c>
      <c r="AJ25" s="151" t="str">
        <f>IF(OR($A25=0, $P25="", CalcTable[[#This Row],[18]]="", $Q25="", '1. Input energy data'!AK42=""), "", ($P25*CalcTable[[#This Row],[18]]+$Q25)-'1. Input energy data'!AK42)</f>
        <v/>
      </c>
      <c r="AK25" s="151" t="str">
        <f>IF(OR($A25=0, $P25="", CalcTable[[#This Row],[19]]="", $Q25="", '1. Input energy data'!AL42=""), "", ($P25*CalcTable[[#This Row],[19]]+$Q25)-'1. Input energy data'!AL42)</f>
        <v/>
      </c>
      <c r="AL25" s="151" t="str">
        <f>IF(OR($A25=0, $P25="", CalcTable[[#This Row],[20]]="", $Q25="", '1. Input energy data'!AM42=""), "", ($P25*CalcTable[[#This Row],[20]]+$Q25)-'1. Input energy data'!AM42)</f>
        <v/>
      </c>
      <c r="AM25" s="151" t="str">
        <f>IF(OR($A25=0, $P25="", CalcTable[[#This Row],[21]]="", $Q25="", '1. Input energy data'!AN42=""), "", ($P25*CalcTable[[#This Row],[21]]+$Q25)-'1. Input energy data'!AN42)</f>
        <v/>
      </c>
      <c r="AN25" s="151" t="str">
        <f>IF(OR($A25=0, $P25="", CalcTable[[#This Row],[22]]="", $Q25="", '1. Input energy data'!AO42=""), "", ($P25*CalcTable[[#This Row],[22]]+$Q25)-'1. Input energy data'!AO42)</f>
        <v/>
      </c>
      <c r="AO25" s="151" t="str">
        <f>IF(OR($A25=0, $P25="", CalcTable[[#This Row],[23]]="", $Q25="", '1. Input energy data'!AP42=""), "", ($P25*CalcTable[[#This Row],[23]]+$Q25)-'1. Input energy data'!AP42)</f>
        <v/>
      </c>
      <c r="AP25" s="151" t="str">
        <f>IF(OR($A25=0, $P25="", CalcTable[[#This Row],[24]]="", $Q25="", '1. Input energy data'!AQ42=""), "", ($P25*CalcTable[[#This Row],[24]]+$Q25)-'1. Input energy data'!AQ42)</f>
        <v/>
      </c>
      <c r="AQ25" s="239" t="str">
        <f>IF(CalcTable[[#This Row],[Building]]=0,"",1-((1-CalcTable[[#This Row],[R2]])*(COUNT('1. Input energy data'!N42:Y42)-1)/(COUNT('1. Input energy data'!N42:Y42)-2)))</f>
        <v/>
      </c>
      <c r="AR25" s="165" t="str">
        <f>IF(CalcTable[[#This Row],[Building]]=0,"",1.26*TINV(0.1,COUNT('1. Input energy data'!N42:Y42)-2)*STEYX('1. Input energy data'!N42:Y42,CalcTable[[#This Row],[1]:[12]])*((1+2/COUNT('1. Input energy data'!N42:Y42))*COUNT(CalcTable[[#This Row],[Month 1 avoided kWh]:[Month 12]]))^0.5)</f>
        <v/>
      </c>
      <c r="AS25" s="166" t="str">
        <f>IF(CalcTable[[#This Row],[Building]]=0,"",ABS(CalcTable[[#This Row],[Absolute Uncertainty]]/SUM(CalcTable[[#This Row],[Month 1 avoided kWh]:[Month 12]])))</f>
        <v/>
      </c>
      <c r="AT25" s="165" t="str">
        <f>IF(CalcTable[[#This Row],[Building]]=0,"",COUNT('1. Input energy data'!N42:Y42))</f>
        <v/>
      </c>
      <c r="AU25" s="165" t="str">
        <f>IF(CalcTable[[#This Row],[Building]]=0,"",COUNT('1. Input energy data'!AF42:AQ42))</f>
        <v/>
      </c>
      <c r="AV25" s="151" t="str" cm="1">
        <f t="array" ref="AV25">_xlfn.IFS(CalcTable[[#This Row],[Building]]=0,"",AND(OR('1. Input energy data'!AT42="Energy Bills - Actual",'1. Input energy data'!AT42="Meter Readings",'1. Input energy data'!AT42="Half Hourly Data"),OR('1. Input energy data'!Z42="Energy Bills - Actual",'1. Input energy data'!Z42="Meter Readings",'1. Input energy data'!Z42="Half Hourly Data")),"ACTUAL",OR('1. Input energy data'!AT42="",'1. Input energy data'!Z42=""),"BLANK",OR('1. Input energy data'!AT42="Other (specify in commentary)",'1. Input energy data'!Z42="Other (specify in commentary)"),"OTHER",OR('1. Input energy data'!AT42="Energy Bills - Estimated",'1. Input energy data'!Z42="Energy Bills - Estimated"),"ESTIMATED",OR('1. Input energy data'!AT42="Energy Bills - Partially Estimated",'1. Input energy data'!Z42="Energy Bills - Partially Estimated"),"PARTIALLY ESTIMATED",TRUE,"BLANK")</f>
        <v/>
      </c>
    </row>
    <row r="26" spans="1:48">
      <c r="A26">
        <f>'1. Input energy data'!C43</f>
        <v>0</v>
      </c>
      <c r="B26" s="150">
        <f>'1. Input energy data'!F43</f>
        <v>0</v>
      </c>
      <c r="C26">
        <f>'1. Input energy data'!G43</f>
        <v>0</v>
      </c>
      <c r="D26" s="151" t="str">
        <f>IF(OR(CalcTable[[#This Row],[Building]]=0, '1. Input energy data'!$N43=""), "",IF(OR('1. Input energy data'!$F43="Hospital",'1. Input energy data'!$F43="Nursing residential homes and hostels"),INDEX(Degrees18[[Month]:[Multiple (England)]],MATCH('1. Input energy data'!$L43, Degrees18[Month], 1),MATCH(IF('1. Input energy data'!$G$11="Multiple (England)", '1. Input energy data'!$J43, '1. Input energy data'!$G$11), Degrees18[#Headers], 0)),INDEX(Degrees15[[Month]:[Multiple (England)]],MATCH('1. Input energy data'!$L43, Degrees15[Month], 1),MATCH(IF('1. Input energy data'!$G$11="Multiple (England)", '1. Input energy data'!$J43, '1. Input energy data'!$G$11), Degrees15[#Headers], 0))))</f>
        <v/>
      </c>
      <c r="E26" s="151" t="str" cm="1">
        <f t="array" ref="E26">IF(OR(CalcTable[[#This Row],[Building]]=0, '1. Input energy data'!$O43=""), "",IF(OR('1. Input energy data'!$F43="Hospital",'1. Input energy data'!$F43="Nursing residential homes and hostels"),INDEX(Degrees18[[Month]:[Multiple (England)]],MATCH('1. Input energy data'!$L43, Degrees18[Month], 1) + $E$2 - 1,MATCH(IF('1. Input energy data'!$G$11="Multiple (England)", '1. Input energy data'!$J43, '1. Input energy data'!$G$11),Degrees18[#Headers], 0)),INDEX(Degrees15[[Month]:[Multiple (England)]],MATCH('1. Input energy data'!$L43, Degrees15[Month], 1) + $E$2 - 1,MATCH(IF('1. Input energy data'!$G$11="Multiple (England)", '1. Input energy data'!$J43, '1. Input energy data'!$G$11),Degrees15[#Headers], 0))))</f>
        <v/>
      </c>
      <c r="F26" s="151" t="str" cm="1">
        <f t="array" ref="F26">IF(OR(CalcTable[[#This Row],[Building]]=0, '1. Input energy data'!$P43=""), "",IF(OR('1. Input energy data'!$F43="Hospital",'1. Input energy data'!$F43="Nursing residential homes and hostels"),INDEX(Degrees18[[Month]:[Multiple (England)]],MATCH('1. Input energy data'!$L43, Degrees18[Month], 1) + $F$2 - 1,MATCH(IF('1. Input energy data'!$G$11="Multiple (England)", '1. Input energy data'!$J43, '1. Input energy data'!$G$11),Degrees18[#Headers], 0)),INDEX(Degrees15[[Month]:[Multiple (England)]],MATCH('1. Input energy data'!$L43, Degrees15[Month], 1) + $F$2 - 1,MATCH(IF('1. Input energy data'!$G$11="Multiple (England)", '1. Input energy data'!$J43, '1. Input energy data'!$G$11),Degrees15[#Headers], 0))))</f>
        <v/>
      </c>
      <c r="G26" s="151" t="str" cm="1">
        <f t="array" ref="G26">IF(OR(CalcTable[[#This Row],[Building]]=0, '1. Input energy data'!$Q43=""), "",IF(OR('1. Input energy data'!$F43="Hospital",'1. Input energy data'!$F43="Nursing residential homes and hostels"),INDEX(Degrees18[[Month]:[Multiple (England)]],MATCH('1. Input energy data'!$L43, Degrees18[Month], 1) + $G$2 - 1,MATCH(IF('1. Input energy data'!$G$11="Multiple (England)", '1. Input energy data'!$J43, '1. Input energy data'!$G$11),Degrees18[#Headers], 0)),INDEX(Degrees15[[Month]:[Multiple (England)]],MATCH('1. Input energy data'!$L43, Degrees15[Month], 1) + $G$2 - 1,MATCH(IF('1. Input energy data'!$G$11="Multiple (England)", '1. Input energy data'!$J43, '1. Input energy data'!$G$11),Degrees15[#Headers], 0))))</f>
        <v/>
      </c>
      <c r="H26" s="151" t="str" cm="1">
        <f t="array" ref="H26">IF(OR(CalcTable[[#This Row],[Building]]=0, '1. Input energy data'!$R43=""), "",IF(OR('1. Input energy data'!$F43="Hospital",'1. Input energy data'!$F43="Nursing residential homes and hostels"),INDEX(Degrees18[[Month]:[Multiple (England)]],MATCH('1. Input energy data'!$L43, Degrees18[Month], 1) + $H$2 - 1,MATCH(IF('1. Input energy data'!$G$11="Multiple (England)", '1. Input energy data'!$J43, '1. Input energy data'!$G$11),Degrees18[#Headers], 0)),INDEX(Degrees15[[Month]:[Multiple (England)]],MATCH('1. Input energy data'!$L43, Degrees15[Month], 1) + $H$2 - 1,MATCH(IF('1. Input energy data'!$G$11="Multiple (England)", '1. Input energy data'!$J43, '1. Input energy data'!$G$11),Degrees15[#Headers], 0))))</f>
        <v/>
      </c>
      <c r="I26" s="151" t="str" cm="1">
        <f t="array" ref="I26">IF(OR(CalcTable[[#This Row],[Building]]=0, '1. Input energy data'!$S43=""), "",IF(OR('1. Input energy data'!$F43="Hospital",'1. Input energy data'!$F43="Nursing residential homes and hostels"),INDEX(Degrees18[[Month]:[Multiple (England)]],MATCH('1. Input energy data'!$L43, Degrees18[Month], 1) + $I$2 - 1,MATCH(IF('1. Input energy data'!$G$11="Multiple (England)", '1. Input energy data'!$J43, '1. Input energy data'!$G$11),Degrees18[#Headers], 0)),INDEX(Degrees15[[Month]:[Multiple (England)]],MATCH('1. Input energy data'!$L43, Degrees15[Month], 1) + $I$2 - 1,MATCH(IF('1. Input energy data'!$G$11="Multiple (England)", '1. Input energy data'!$J43, '1. Input energy data'!$G$11),Degrees15[#Headers], 0))))</f>
        <v/>
      </c>
      <c r="J26" s="151" t="str" cm="1">
        <f t="array" ref="J26">IF(OR(CalcTable[[#This Row],[Building]]=0, '1. Input energy data'!$T43=""), "",IF(OR('1. Input energy data'!$F43="Hospital",'1. Input energy data'!$F43="Nursing residential homes and hostels"),INDEX(Degrees18[[Month]:[Multiple (England)]],MATCH('1. Input energy data'!$L43, Degrees18[Month], 1) + $J$2 - 1,MATCH(IF('1. Input energy data'!$G$11="Multiple (England)", '1. Input energy data'!$J43, '1. Input energy data'!$G$11),Degrees18[#Headers], 0)),INDEX(Degrees15[[Month]:[Multiple (England)]],MATCH('1. Input energy data'!$L43, Degrees15[Month], 1) + $J$2 - 1,MATCH(IF('1. Input energy data'!$G$11="Multiple (England)", '1. Input energy data'!$J43, '1. Input energy data'!$G$11),Degrees15[#Headers], 0))))</f>
        <v/>
      </c>
      <c r="K26" s="151" t="str" cm="1">
        <f t="array" ref="K26">IF(OR(CalcTable[[#This Row],[Building]]=0, '1. Input energy data'!$U43=""), "",IF(OR('1. Input energy data'!$F43="Hospital",'1. Input energy data'!$F43="Nursing residential homes and hostels"),INDEX(Degrees18[[Month]:[Multiple (England)]],MATCH('1. Input energy data'!$L43, Degrees18[Month], 1) + $K$2 - 1,MATCH(IF('1. Input energy data'!$G$11="Multiple (England)", '1. Input energy data'!$J43, '1. Input energy data'!$G$11),Degrees18[#Headers], 0)),INDEX(Degrees15[[Month]:[Multiple (England)]],MATCH('1. Input energy data'!$L43, Degrees15[Month], 1) + $K$2 - 1,MATCH(IF('1. Input energy data'!$G$11="Multiple (England)", '1. Input energy data'!$J43, '1. Input energy data'!$G$11),Degrees15[#Headers], 0))))</f>
        <v/>
      </c>
      <c r="L26" s="151" t="str" cm="1">
        <f t="array" ref="L26">IF(OR(CalcTable[[#This Row],[Building]]=0, '1. Input energy data'!$V43=""), "",IF(OR('1. Input energy data'!$F43="Hospital",'1. Input energy data'!$F43="Nursing residential homes and hostels"),INDEX(Degrees18[[Month]:[Multiple (England)]],MATCH('1. Input energy data'!$L43, Degrees18[Month], 1) + $L$2 - 1,MATCH(IF('1. Input energy data'!$G$11="Multiple (England)", '1. Input energy data'!$J43, '1. Input energy data'!$G$11),Degrees18[#Headers], 0)),INDEX(Degrees15[[Month]:[Multiple (England)]],MATCH('1. Input energy data'!$L43, Degrees15[Month], 1) + $L$2 - 1,MATCH(IF('1. Input energy data'!$G$11="Multiple (England)", '1. Input energy data'!$J43, '1. Input energy data'!$G$11),Degrees15[#Headers], 0))))</f>
        <v/>
      </c>
      <c r="M26" s="151" t="str" cm="1">
        <f t="array" ref="M26">IF(OR(CalcTable[[#This Row],[Building]]=0, '1. Input energy data'!$W43=""), "",IF(OR('1. Input energy data'!$F43="Hospital",'1. Input energy data'!$F43="Nursing residential homes and hostels"),INDEX(Degrees18[[Month]:[Multiple (England)]],MATCH('1. Input energy data'!$L43, Degrees18[Month], 1) + $M$2 - 1,MATCH(IF('1. Input energy data'!$G$11="Multiple (England)", '1. Input energy data'!$J43, '1. Input energy data'!$G$11),Degrees18[#Headers], 0)),INDEX(Degrees15[[Month]:[Multiple (England)]],MATCH('1. Input energy data'!$L43, Degrees15[Month], 1) + $M$2 - 1,MATCH(IF('1. Input energy data'!$G$11="Multiple (England)", '1. Input energy data'!$J43, '1. Input energy data'!$G$11),Degrees15[#Headers], 0))))</f>
        <v/>
      </c>
      <c r="N26" s="151" t="str" cm="1">
        <f t="array" ref="N26">IF(OR(CalcTable[[#This Row],[Building]]=0, '1. Input energy data'!$X43=""), "",IF(OR('1. Input energy data'!$F43="Hospital",'1. Input energy data'!$F43="Nursing residential homes and hostels"),INDEX(Degrees18[[Month]:[Multiple (England)]],MATCH('1. Input energy data'!$L43, Degrees18[Month], 1) + $N$2 - 1,MATCH(IF('1. Input energy data'!$G$11="Multiple (England)", '1. Input energy data'!$J43, '1. Input energy data'!$G$11),Degrees18[#Headers], 0)),INDEX(Degrees15[[Month]:[Multiple (England)]],MATCH('1. Input energy data'!$L43, Degrees15[Month], 1) + $N$2 - 1,MATCH(IF('1. Input energy data'!$G$11="Multiple (England)", '1. Input energy data'!$J43, '1. Input energy data'!$G$11),Degrees15[#Headers], 0))))</f>
        <v/>
      </c>
      <c r="O26" s="151" t="str" cm="1">
        <f t="array" ref="O26">IF(OR(CalcTable[[#This Row],[Building]]=0, '1. Input energy data'!$Y43=""), "",IF(OR('1. Input energy data'!$F43="Hospital",'1. Input energy data'!$F43="Nursing residential homes and hostels"),INDEX(Degrees18[[Month]:[Multiple (England)]],MATCH('1. Input energy data'!$L43, Degrees18[Month], 1) + $O$2 - 1,MATCH(IF('1. Input energy data'!$G$11="Multiple (England)", '1. Input energy data'!$J43, '1. Input energy data'!$G$11),Degrees18[#Headers], 0)),INDEX(Degrees15[[Month]:[Multiple (England)]],MATCH('1. Input energy data'!$L43, Degrees15[Month], 1) + $O$2 - 1,MATCH(IF('1. Input energy data'!$G$11="Multiple (England)", '1. Input energy data'!$J43, '1. Input energy data'!$G$11),Degrees15[#Headers], 0))))</f>
        <v/>
      </c>
      <c r="P26" t="str">
        <f>IF(CalcTable[[#This Row],[Building]]=0,"",SLOPE('1. Input energy data'!N43:Y43,CalcTable[[#This Row],[1]:[12]]))</f>
        <v/>
      </c>
      <c r="Q26" t="str">
        <f>IF(CalcTable[[#This Row],[Building]]=0,"",INTERCEPT('1. Input energy data'!N43:Y43,CalcTable[[#This Row],[1]:[12]]))</f>
        <v/>
      </c>
      <c r="R26" t="str">
        <f>IF(CalcTable[[#This Row],[Building]]=0,"",RSQ('1. Input energy data'!N43:Y43,CalcTable[[#This Row],[1]:[12]]))</f>
        <v/>
      </c>
      <c r="S26" s="151" t="str" cm="1">
        <f t="array" ref="S26">IF(OR($A26=0, '1. Input energy data'!$AF43=""), "",IF(OR('1. Input energy data'!$F43="Hospital",'1. Input energy data'!$F43="Nursing residential homes and hostels"),INDEX(Degrees18[[Month]:[Multiple (England)]],MATCH('1. Input energy data'!$AD43, Degrees18[Month], 1)+S$2-13,MATCH(IF('1. Input energy data'!$G$11="Multiple (England)", '1. Input energy data'!$J43, '1. Input energy data'!$G$11),Degrees18[#Headers], 0)),INDEX(Degrees15[[Month]:[Multiple (England)]],MATCH('1. Input energy data'!$AD43, Degrees15[Month], 1)+S$2-13,MATCH(IF('1. Input energy data'!$G$11="Multiple (England)", '1. Input energy data'!$J43, '1. Input energy data'!$G$11),Degrees15[#Headers], 0))))</f>
        <v/>
      </c>
      <c r="T26" s="151" t="str" cm="1">
        <f t="array" ref="T26">IF(OR($A26=0, '1. Input energy data'!$AG43=""), "",IF(OR('1. Input energy data'!$F43="Hospital",'1. Input energy data'!$F43="Nursing residential homes and hostels"),INDEX(Degrees18[[Month]:[Multiple (England)]],MATCH('1. Input energy data'!$AD43, Degrees18[Month], 1)+T$2-13,MATCH(IF('1. Input energy data'!$G$11="Multiple (England)", '1. Input energy data'!$J43, '1. Input energy data'!$G$11),Degrees18[#Headers], 0)),INDEX(Degrees15[[Month]:[Multiple (England)]],MATCH('1. Input energy data'!$AD43,Degrees15[Month], 1)+T$2-13,MATCH(IF('1. Input energy data'!$G$11="Multiple (England)", '1. Input energy data'!$J43, '1. Input energy data'!$G$11),Degrees15[#Headers], 0))))</f>
        <v/>
      </c>
      <c r="U26" s="151" t="str" cm="1">
        <f t="array" ref="U26">IF(OR($A26=0, '1. Input energy data'!$AH43=""), "",IF(OR('1. Input energy data'!$F43="Hospital",'1. Input energy data'!$F43="Nursing residential homes and hostels"),INDEX(Degrees18[[Month]:[Multiple (England)]],MATCH('1. Input energy data'!$AD43, Degrees18[Month], 1)+U$2-13,MATCH(IF('1. Input energy data'!$G$11="Multiple (England)", '1. Input energy data'!$J43, '1. Input energy data'!$G$11),Degrees18[#Headers], 0)),INDEX(Degrees15[[Month]:[Multiple (England)]],MATCH('1. Input energy data'!$AD43,Degrees15[Month], 1)+U$2-13,MATCH(IF('1. Input energy data'!$G$11="Multiple (England)", '1. Input energy data'!$J43, '1. Input energy data'!$G$11),Degrees15[#Headers], 0))))</f>
        <v/>
      </c>
      <c r="V26" s="151" t="str" cm="1">
        <f t="array" ref="V26">IF(OR($A26=0, '1. Input energy data'!$AI43=""), "",IF(OR('1. Input energy data'!$F43="Hospital",'1. Input energy data'!$F43="Nursing residential homes and hostels"),INDEX(Degrees18[[Month]:[Multiple (England)]],MATCH('1. Input energy data'!$AD43, Degrees18[Month], 1)+V$2-13,MATCH(IF('1. Input energy data'!$G$11="Multiple (England)", '1. Input energy data'!$J43, '1. Input energy data'!$G$11),Degrees18[#Headers], 0)),INDEX(Degrees15[[Month]:[Multiple (England)]],MATCH('1. Input energy data'!$AD43,Degrees15[Month], 1)+V$2-13,MATCH(IF('1. Input energy data'!$G$11="Multiple (England)", '1. Input energy data'!$J43, '1. Input energy data'!$G$11),Degrees15[#Headers], 0))))</f>
        <v/>
      </c>
      <c r="W26" s="151" t="str" cm="1">
        <f t="array" ref="W26">IF(OR($A26=0, '1. Input energy data'!$AJ43=""), "",IF(OR('1. Input energy data'!$F43="Hospital",'1. Input energy data'!$F43="Nursing residential homes and hostels"),INDEX(Degrees18[[Month]:[Multiple (England)]],MATCH('1. Input energy data'!$AD43, Degrees18[Month], 1)+W$2-13,MATCH(IF('1. Input energy data'!$G$11="Multiple (England)", '1. Input energy data'!$J43, '1. Input energy data'!$G$11),Degrees18[#Headers], 0)),INDEX(Degrees15[[Month]:[Multiple (England)]],MATCH('1. Input energy data'!$AD43,Degrees15[Month], 1)+W$2-13,MATCH(IF('1. Input energy data'!$G$11="Multiple (England)", '1. Input energy data'!$J43, '1. Input energy data'!$G$11),Degrees15[#Headers], 0))))</f>
        <v/>
      </c>
      <c r="X26" s="151" t="str" cm="1">
        <f t="array" ref="X26">IF(OR($A26=0, '1. Input energy data'!$AK43=""), "",IF(OR('1. Input energy data'!$F43="Hospital",'1. Input energy data'!$F43="Nursing residential homes and hostels"),INDEX(Degrees18[[Month]:[Multiple (England)]],MATCH('1. Input energy data'!$AD43, Degrees18[Month], 1)+X$2-13,MATCH(IF('1. Input energy data'!$G$11="Multiple (England)", '1. Input energy data'!$J43, '1. Input energy data'!$G$11),Degrees18[#Headers], 0)),INDEX(Degrees15[[Month]:[Multiple (England)]],MATCH('1. Input energy data'!$AD43,Degrees15[Month], 1)+X$2-13,MATCH(IF('1. Input energy data'!$G$11="Multiple (England)", '1. Input energy data'!$J43, '1. Input energy data'!$G$11),Degrees15[#Headers], 0))))</f>
        <v/>
      </c>
      <c r="Y26" s="151" t="str" cm="1">
        <f t="array" ref="Y26">IF(OR($A26=0, '1. Input energy data'!$AL43=""), "",IF(OR('1. Input energy data'!$F43="Hospital",'1. Input energy data'!$F43="Nursing residential homes and hostels"),INDEX(Degrees18[[Month]:[Multiple (England)]],MATCH('1. Input energy data'!$AD43, Degrees18[Month], 1)+Y$2-13,MATCH(IF('1. Input energy data'!$G$11="Multiple (England)", '1. Input energy data'!$J43, '1. Input energy data'!$G$11),Degrees18[#Headers], 0)),INDEX(Degrees15[[Month]:[Multiple (England)]],MATCH('1. Input energy data'!$AD43,Degrees15[Month], 1)+Y$2-13,MATCH(IF('1. Input energy data'!$G$11="Multiple (England)", '1. Input energy data'!$J43, '1. Input energy data'!$G$11),Degrees15[#Headers], 0))))</f>
        <v/>
      </c>
      <c r="Z26" s="151" t="str" cm="1">
        <f t="array" ref="Z26">IF(OR($A26=0, '1. Input energy data'!$AM43=""), "",IF(OR('1. Input energy data'!$F43="Hospital",'1. Input energy data'!$F43="Nursing residential homes and hostels"),INDEX(Degrees18[[Month]:[Multiple (England)]],MATCH('1. Input energy data'!$AD43, Degrees18[Month], 1)+Z$2-13,MATCH(IF('1. Input energy data'!$G$11="Multiple (England)", '1. Input energy data'!$J43, '1. Input energy data'!$G$11),Degrees18[#Headers], 0)),INDEX(Degrees15[[Month]:[Multiple (England)]],MATCH('1. Input energy data'!$AD43,Degrees15[Month], 1)+Z$2-13,MATCH(IF('1. Input energy data'!$G$11="Multiple (England)", '1. Input energy data'!$J43, '1. Input energy data'!$G$11),Degrees15[#Headers], 0))))</f>
        <v/>
      </c>
      <c r="AA26" s="151" t="str" cm="1">
        <f t="array" ref="AA26">IF(OR($A26=0, '1. Input energy data'!$AN43=""), "",IF(OR('1. Input energy data'!$F43="Hospital",'1. Input energy data'!$F43="Nursing residential homes and hostels"),INDEX(Degrees18[[Month]:[Multiple (England)]],MATCH('1. Input energy data'!$AD43, Degrees18[Month], 1)+AA$2-13,MATCH(IF('1. Input energy data'!$G$11="Multiple (England)", '1. Input energy data'!$J43, '1. Input energy data'!$G$11),Degrees18[#Headers], 0)),INDEX(Degrees15[[Month]:[Multiple (England)]],MATCH('1. Input energy data'!$AD43,Degrees15[Month], 1)+AA$2-13,MATCH(IF('1. Input energy data'!$G$11="Multiple (England)", '1. Input energy data'!$J43, '1. Input energy data'!$G$11),Degrees15[#Headers], 0))))</f>
        <v/>
      </c>
      <c r="AB26" s="151" t="str" cm="1">
        <f t="array" ref="AB26">IF(OR($A26=0, '1. Input energy data'!$AO43=""), "",IF(OR('1. Input energy data'!$F43="Hospital",'1. Input energy data'!$F43="Nursing residential homes and hostels"),INDEX(Degrees18[[Month]:[Multiple (England)]],MATCH('1. Input energy data'!$AD43, Degrees18[Month], 1)+AB$2-13,MATCH(IF('1. Input energy data'!$G$11="Multiple (England)", '1. Input energy data'!$J43, '1. Input energy data'!$G$11),Degrees18[#Headers], 0)),INDEX(Degrees15[[Month]:[Multiple (England)]],MATCH('1. Input energy data'!$AD43,Degrees15[Month], 1)+AB$2-13,MATCH(IF('1. Input energy data'!$G$11="Multiple (England)", '1. Input energy data'!$J43, '1. Input energy data'!$G$11),Degrees15[#Headers], 0))))</f>
        <v/>
      </c>
      <c r="AC26" s="151" t="str" cm="1">
        <f t="array" ref="AC26">IF(OR($A26=0, '1. Input energy data'!$AP43=""), "",IF(OR('1. Input energy data'!$F43="Hospital",'1. Input energy data'!$F43="Nursing residential homes and hostels"),INDEX(Degrees18[[Month]:[Multiple (England)]],MATCH('1. Input energy data'!$AD43, Degrees18[Month], 1)+AC$2-13,MATCH(IF('1. Input energy data'!$G$11="Multiple (England)", '1. Input energy data'!$J43, '1. Input energy data'!$G$11),Degrees18[#Headers], 0)),INDEX(Degrees15[[Month]:[Multiple (England)]],MATCH('1. Input energy data'!$AD43,Degrees15[Month], 1)+AC$2-13,MATCH(IF('1. Input energy data'!$G$11="Multiple (England)", '1. Input energy data'!$J43, '1. Input energy data'!$G$11),Degrees15[#Headers], 0))))</f>
        <v/>
      </c>
      <c r="AD26" s="151" t="str" cm="1">
        <f t="array" ref="AD26">IF(OR($A26=0, '1. Input energy data'!$AQ43=""), "",IF(OR('1. Input energy data'!$F43="Hospital",'1. Input energy data'!$F43="Nursing residential homes and hostels"),INDEX(Degrees18[[Month]:[Multiple (England)]],MATCH('1. Input energy data'!$AD43, Degrees18[Month], 1)+AD$2-13,MATCH(IF('1. Input energy data'!$G$11="Multiple (England)", '1. Input energy data'!$J43, '1. Input energy data'!$G$11),Degrees18[#Headers], 0)),INDEX(Degrees15[[Month]:[Multiple (England)]],MATCH('1. Input energy data'!$AD43,Degrees15[Month], 1)+AD$2-13,MATCH(IF('1. Input energy data'!$G$11="Multiple (England)", '1. Input energy data'!$J43, '1. Input energy data'!$G$11),Degrees15[#Headers], 0))))</f>
        <v/>
      </c>
      <c r="AE26" s="151" t="str">
        <f>IF(OR($A26=0, $P26="", CalcTable[[#This Row],[13]]="", $Q26="", '1. Input energy data'!AF43=""), "", ($P26*CalcTable[[#This Row],[13]]+$Q26)-'1. Input energy data'!AF43)</f>
        <v/>
      </c>
      <c r="AF26" s="151" t="str">
        <f>IF(OR($A26=0, $P26="", CalcTable[[#This Row],[14]]="", $Q26="", '1. Input energy data'!AG43=""), "", ($P26*CalcTable[[#This Row],[14]]+$Q26)-'1. Input energy data'!AG43)</f>
        <v/>
      </c>
      <c r="AG26" s="151" t="str">
        <f>IF(OR($A26=0, $P26="", CalcTable[[#This Row],[15]]="", $Q26="", '1. Input energy data'!AH43=""), "", ($P26*CalcTable[[#This Row],[15]]+$Q26)-'1. Input energy data'!AH43)</f>
        <v/>
      </c>
      <c r="AH26" s="151" t="str">
        <f>IF(OR($A26=0, $P26="", CalcTable[[#This Row],[16]]="", $Q26="", '1. Input energy data'!AI43=""), "", ($P26*CalcTable[[#This Row],[16]]+$Q26)-'1. Input energy data'!AI43)</f>
        <v/>
      </c>
      <c r="AI26" s="151" t="str">
        <f>IF(OR($A26=0, $P26="", CalcTable[[#This Row],[17]]="", $Q26="", '1. Input energy data'!AJ43=""), "", ($P26*CalcTable[[#This Row],[17]]+$Q26)-'1. Input energy data'!AJ43)</f>
        <v/>
      </c>
      <c r="AJ26" s="151" t="str">
        <f>IF(OR($A26=0, $P26="", CalcTable[[#This Row],[18]]="", $Q26="", '1. Input energy data'!AK43=""), "", ($P26*CalcTable[[#This Row],[18]]+$Q26)-'1. Input energy data'!AK43)</f>
        <v/>
      </c>
      <c r="AK26" s="151" t="str">
        <f>IF(OR($A26=0, $P26="", CalcTable[[#This Row],[19]]="", $Q26="", '1. Input energy data'!AL43=""), "", ($P26*CalcTable[[#This Row],[19]]+$Q26)-'1. Input energy data'!AL43)</f>
        <v/>
      </c>
      <c r="AL26" s="151" t="str">
        <f>IF(OR($A26=0, $P26="", CalcTable[[#This Row],[20]]="", $Q26="", '1. Input energy data'!AM43=""), "", ($P26*CalcTable[[#This Row],[20]]+$Q26)-'1. Input energy data'!AM43)</f>
        <v/>
      </c>
      <c r="AM26" s="151" t="str">
        <f>IF(OR($A26=0, $P26="", CalcTable[[#This Row],[21]]="", $Q26="", '1. Input energy data'!AN43=""), "", ($P26*CalcTable[[#This Row],[21]]+$Q26)-'1. Input energy data'!AN43)</f>
        <v/>
      </c>
      <c r="AN26" s="151" t="str">
        <f>IF(OR($A26=0, $P26="", CalcTable[[#This Row],[22]]="", $Q26="", '1. Input energy data'!AO43=""), "", ($P26*CalcTable[[#This Row],[22]]+$Q26)-'1. Input energy data'!AO43)</f>
        <v/>
      </c>
      <c r="AO26" s="151" t="str">
        <f>IF(OR($A26=0, $P26="", CalcTable[[#This Row],[23]]="", $Q26="", '1. Input energy data'!AP43=""), "", ($P26*CalcTable[[#This Row],[23]]+$Q26)-'1. Input energy data'!AP43)</f>
        <v/>
      </c>
      <c r="AP26" s="151" t="str">
        <f>IF(OR($A26=0, $P26="", CalcTable[[#This Row],[24]]="", $Q26="", '1. Input energy data'!AQ43=""), "", ($P26*CalcTable[[#This Row],[24]]+$Q26)-'1. Input energy data'!AQ43)</f>
        <v/>
      </c>
      <c r="AQ26" s="239" t="str">
        <f>IF(CalcTable[[#This Row],[Building]]=0,"",1-((1-CalcTable[[#This Row],[R2]])*(COUNT('1. Input energy data'!N43:Y43)-1)/(COUNT('1. Input energy data'!N43:Y43)-2)))</f>
        <v/>
      </c>
      <c r="AR26" s="165" t="str">
        <f>IF(CalcTable[[#This Row],[Building]]=0,"",1.26*TINV(0.1,COUNT('1. Input energy data'!N43:Y43)-2)*STEYX('1. Input energy data'!N43:Y43,CalcTable[[#This Row],[1]:[12]])*((1+2/COUNT('1. Input energy data'!N43:Y43))*COUNT(CalcTable[[#This Row],[Month 1 avoided kWh]:[Month 12]]))^0.5)</f>
        <v/>
      </c>
      <c r="AS26" s="166" t="str">
        <f>IF(CalcTable[[#This Row],[Building]]=0,"",ABS(CalcTable[[#This Row],[Absolute Uncertainty]]/SUM(CalcTable[[#This Row],[Month 1 avoided kWh]:[Month 12]])))</f>
        <v/>
      </c>
      <c r="AT26" s="165" t="str">
        <f>IF(CalcTable[[#This Row],[Building]]=0,"",COUNT('1. Input energy data'!N43:Y43))</f>
        <v/>
      </c>
      <c r="AU26" s="165" t="str">
        <f>IF(CalcTable[[#This Row],[Building]]=0,"",COUNT('1. Input energy data'!AF43:AQ43))</f>
        <v/>
      </c>
      <c r="AV26" s="151" t="str" cm="1">
        <f t="array" ref="AV26">_xlfn.IFS(CalcTable[[#This Row],[Building]]=0,"",AND(OR('1. Input energy data'!AT43="Energy Bills - Actual",'1. Input energy data'!AT43="Meter Readings",'1. Input energy data'!AT43="Half Hourly Data"),OR('1. Input energy data'!Z43="Energy Bills - Actual",'1. Input energy data'!Z43="Meter Readings",'1. Input energy data'!Z43="Half Hourly Data")),"ACTUAL",OR('1. Input energy data'!AT43="",'1. Input energy data'!Z43=""),"BLANK",OR('1. Input energy data'!AT43="Other (specify in commentary)",'1. Input energy data'!Z43="Other (specify in commentary)"),"OTHER",OR('1. Input energy data'!AT43="Energy Bills - Estimated",'1. Input energy data'!Z43="Energy Bills - Estimated"),"ESTIMATED",OR('1. Input energy data'!AT43="Energy Bills - Partially Estimated",'1. Input energy data'!Z43="Energy Bills - Partially Estimated"),"PARTIALLY ESTIMATED",TRUE,"BLANK")</f>
        <v/>
      </c>
    </row>
    <row r="27" spans="1:48">
      <c r="A27">
        <f>'1. Input energy data'!C44</f>
        <v>0</v>
      </c>
      <c r="B27" s="150">
        <f>'1. Input energy data'!F44</f>
        <v>0</v>
      </c>
      <c r="C27">
        <f>'1. Input energy data'!G44</f>
        <v>0</v>
      </c>
      <c r="D27" s="151" t="str">
        <f>IF(OR(CalcTable[[#This Row],[Building]]=0, '1. Input energy data'!$N44=""), "",IF(OR('1. Input energy data'!$F44="Hospital",'1. Input energy data'!$F44="Nursing residential homes and hostels"),INDEX(Degrees18[[Month]:[Multiple (England)]],MATCH('1. Input energy data'!$L44, Degrees18[Month], 1),MATCH(IF('1. Input energy data'!$G$11="Multiple (England)", '1. Input energy data'!$J44, '1. Input energy data'!$G$11), Degrees18[#Headers], 0)),INDEX(Degrees15[[Month]:[Multiple (England)]],MATCH('1. Input energy data'!$L44, Degrees15[Month], 1),MATCH(IF('1. Input energy data'!$G$11="Multiple (England)", '1. Input energy data'!$J44, '1. Input energy data'!$G$11), Degrees15[#Headers], 0))))</f>
        <v/>
      </c>
      <c r="E27" s="151" t="str" cm="1">
        <f t="array" ref="E27">IF(OR(CalcTable[[#This Row],[Building]]=0, '1. Input energy data'!$O44=""), "",IF(OR('1. Input energy data'!$F44="Hospital",'1. Input energy data'!$F44="Nursing residential homes and hostels"),INDEX(Degrees18[[Month]:[Multiple (England)]],MATCH('1. Input energy data'!$L44, Degrees18[Month], 1) + $E$2 - 1,MATCH(IF('1. Input energy data'!$G$11="Multiple (England)", '1. Input energy data'!$J44, '1. Input energy data'!$G$11),Degrees18[#Headers], 0)),INDEX(Degrees15[[Month]:[Multiple (England)]],MATCH('1. Input energy data'!$L44, Degrees15[Month], 1) + $E$2 - 1,MATCH(IF('1. Input energy data'!$G$11="Multiple (England)", '1. Input energy data'!$J44, '1. Input energy data'!$G$11),Degrees15[#Headers], 0))))</f>
        <v/>
      </c>
      <c r="F27" s="151" t="str" cm="1">
        <f t="array" ref="F27">IF(OR(CalcTable[[#This Row],[Building]]=0, '1. Input energy data'!$P44=""), "",IF(OR('1. Input energy data'!$F44="Hospital",'1. Input energy data'!$F44="Nursing residential homes and hostels"),INDEX(Degrees18[[Month]:[Multiple (England)]],MATCH('1. Input energy data'!$L44, Degrees18[Month], 1) + $F$2 - 1,MATCH(IF('1. Input energy data'!$G$11="Multiple (England)", '1. Input energy data'!$J44, '1. Input energy data'!$G$11),Degrees18[#Headers], 0)),INDEX(Degrees15[[Month]:[Multiple (England)]],MATCH('1. Input energy data'!$L44, Degrees15[Month], 1) + $F$2 - 1,MATCH(IF('1. Input energy data'!$G$11="Multiple (England)", '1. Input energy data'!$J44, '1. Input energy data'!$G$11),Degrees15[#Headers], 0))))</f>
        <v/>
      </c>
      <c r="G27" s="151" t="str" cm="1">
        <f t="array" ref="G27">IF(OR(CalcTable[[#This Row],[Building]]=0, '1. Input energy data'!$Q44=""), "",IF(OR('1. Input energy data'!$F44="Hospital",'1. Input energy data'!$F44="Nursing residential homes and hostels"),INDEX(Degrees18[[Month]:[Multiple (England)]],MATCH('1. Input energy data'!$L44, Degrees18[Month], 1) + $G$2 - 1,MATCH(IF('1. Input energy data'!$G$11="Multiple (England)", '1. Input energy data'!$J44, '1. Input energy data'!$G$11),Degrees18[#Headers], 0)),INDEX(Degrees15[[Month]:[Multiple (England)]],MATCH('1. Input energy data'!$L44, Degrees15[Month], 1) + $G$2 - 1,MATCH(IF('1. Input energy data'!$G$11="Multiple (England)", '1. Input energy data'!$J44, '1. Input energy data'!$G$11),Degrees15[#Headers], 0))))</f>
        <v/>
      </c>
      <c r="H27" s="151" t="str" cm="1">
        <f t="array" ref="H27">IF(OR(CalcTable[[#This Row],[Building]]=0, '1. Input energy data'!$R44=""), "",IF(OR('1. Input energy data'!$F44="Hospital",'1. Input energy data'!$F44="Nursing residential homes and hostels"),INDEX(Degrees18[[Month]:[Multiple (England)]],MATCH('1. Input energy data'!$L44, Degrees18[Month], 1) + $H$2 - 1,MATCH(IF('1. Input energy data'!$G$11="Multiple (England)", '1. Input energy data'!$J44, '1. Input energy data'!$G$11),Degrees18[#Headers], 0)),INDEX(Degrees15[[Month]:[Multiple (England)]],MATCH('1. Input energy data'!$L44, Degrees15[Month], 1) + $H$2 - 1,MATCH(IF('1. Input energy data'!$G$11="Multiple (England)", '1. Input energy data'!$J44, '1. Input energy data'!$G$11),Degrees15[#Headers], 0))))</f>
        <v/>
      </c>
      <c r="I27" s="151" t="str" cm="1">
        <f t="array" ref="I27">IF(OR(CalcTable[[#This Row],[Building]]=0, '1. Input energy data'!$S44=""), "",IF(OR('1. Input energy data'!$F44="Hospital",'1. Input energy data'!$F44="Nursing residential homes and hostels"),INDEX(Degrees18[[Month]:[Multiple (England)]],MATCH('1. Input energy data'!$L44, Degrees18[Month], 1) + $I$2 - 1,MATCH(IF('1. Input energy data'!$G$11="Multiple (England)", '1. Input energy data'!$J44, '1. Input energy data'!$G$11),Degrees18[#Headers], 0)),INDEX(Degrees15[[Month]:[Multiple (England)]],MATCH('1. Input energy data'!$L44, Degrees15[Month], 1) + $I$2 - 1,MATCH(IF('1. Input energy data'!$G$11="Multiple (England)", '1. Input energy data'!$J44, '1. Input energy data'!$G$11),Degrees15[#Headers], 0))))</f>
        <v/>
      </c>
      <c r="J27" s="151" t="str" cm="1">
        <f t="array" ref="J27">IF(OR(CalcTable[[#This Row],[Building]]=0, '1. Input energy data'!$T44=""), "",IF(OR('1. Input energy data'!$F44="Hospital",'1. Input energy data'!$F44="Nursing residential homes and hostels"),INDEX(Degrees18[[Month]:[Multiple (England)]],MATCH('1. Input energy data'!$L44, Degrees18[Month], 1) + $J$2 - 1,MATCH(IF('1. Input energy data'!$G$11="Multiple (England)", '1. Input energy data'!$J44, '1. Input energy data'!$G$11),Degrees18[#Headers], 0)),INDEX(Degrees15[[Month]:[Multiple (England)]],MATCH('1. Input energy data'!$L44, Degrees15[Month], 1) + $J$2 - 1,MATCH(IF('1. Input energy data'!$G$11="Multiple (England)", '1. Input energy data'!$J44, '1. Input energy data'!$G$11),Degrees15[#Headers], 0))))</f>
        <v/>
      </c>
      <c r="K27" s="151" t="str" cm="1">
        <f t="array" ref="K27">IF(OR(CalcTable[[#This Row],[Building]]=0, '1. Input energy data'!$U44=""), "",IF(OR('1. Input energy data'!$F44="Hospital",'1. Input energy data'!$F44="Nursing residential homes and hostels"),INDEX(Degrees18[[Month]:[Multiple (England)]],MATCH('1. Input energy data'!$L44, Degrees18[Month], 1) + $K$2 - 1,MATCH(IF('1. Input energy data'!$G$11="Multiple (England)", '1. Input energy data'!$J44, '1. Input energy data'!$G$11),Degrees18[#Headers], 0)),INDEX(Degrees15[[Month]:[Multiple (England)]],MATCH('1. Input energy data'!$L44, Degrees15[Month], 1) + $K$2 - 1,MATCH(IF('1. Input energy data'!$G$11="Multiple (England)", '1. Input energy data'!$J44, '1. Input energy data'!$G$11),Degrees15[#Headers], 0))))</f>
        <v/>
      </c>
      <c r="L27" s="151" t="str" cm="1">
        <f t="array" ref="L27">IF(OR(CalcTable[[#This Row],[Building]]=0, '1. Input energy data'!$V44=""), "",IF(OR('1. Input energy data'!$F44="Hospital",'1. Input energy data'!$F44="Nursing residential homes and hostels"),INDEX(Degrees18[[Month]:[Multiple (England)]],MATCH('1. Input energy data'!$L44, Degrees18[Month], 1) + $L$2 - 1,MATCH(IF('1. Input energy data'!$G$11="Multiple (England)", '1. Input energy data'!$J44, '1. Input energy data'!$G$11),Degrees18[#Headers], 0)),INDEX(Degrees15[[Month]:[Multiple (England)]],MATCH('1. Input energy data'!$L44, Degrees15[Month], 1) + $L$2 - 1,MATCH(IF('1. Input energy data'!$G$11="Multiple (England)", '1. Input energy data'!$J44, '1. Input energy data'!$G$11),Degrees15[#Headers], 0))))</f>
        <v/>
      </c>
      <c r="M27" s="151" t="str" cm="1">
        <f t="array" ref="M27">IF(OR(CalcTable[[#This Row],[Building]]=0, '1. Input energy data'!$W44=""), "",IF(OR('1. Input energy data'!$F44="Hospital",'1. Input energy data'!$F44="Nursing residential homes and hostels"),INDEX(Degrees18[[Month]:[Multiple (England)]],MATCH('1. Input energy data'!$L44, Degrees18[Month], 1) + $M$2 - 1,MATCH(IF('1. Input energy data'!$G$11="Multiple (England)", '1. Input energy data'!$J44, '1. Input energy data'!$G$11),Degrees18[#Headers], 0)),INDEX(Degrees15[[Month]:[Multiple (England)]],MATCH('1. Input energy data'!$L44, Degrees15[Month], 1) + $M$2 - 1,MATCH(IF('1. Input energy data'!$G$11="Multiple (England)", '1. Input energy data'!$J44, '1. Input energy data'!$G$11),Degrees15[#Headers], 0))))</f>
        <v/>
      </c>
      <c r="N27" s="151" t="str" cm="1">
        <f t="array" ref="N27">IF(OR(CalcTable[[#This Row],[Building]]=0, '1. Input energy data'!$X44=""), "",IF(OR('1. Input energy data'!$F44="Hospital",'1. Input energy data'!$F44="Nursing residential homes and hostels"),INDEX(Degrees18[[Month]:[Multiple (England)]],MATCH('1. Input energy data'!$L44, Degrees18[Month], 1) + $N$2 - 1,MATCH(IF('1. Input energy data'!$G$11="Multiple (England)", '1. Input energy data'!$J44, '1. Input energy data'!$G$11),Degrees18[#Headers], 0)),INDEX(Degrees15[[Month]:[Multiple (England)]],MATCH('1. Input energy data'!$L44, Degrees15[Month], 1) + $N$2 - 1,MATCH(IF('1. Input energy data'!$G$11="Multiple (England)", '1. Input energy data'!$J44, '1. Input energy data'!$G$11),Degrees15[#Headers], 0))))</f>
        <v/>
      </c>
      <c r="O27" s="151" t="str" cm="1">
        <f t="array" ref="O27">IF(OR(CalcTable[[#This Row],[Building]]=0, '1. Input energy data'!$Y44=""), "",IF(OR('1. Input energy data'!$F44="Hospital",'1. Input energy data'!$F44="Nursing residential homes and hostels"),INDEX(Degrees18[[Month]:[Multiple (England)]],MATCH('1. Input energy data'!$L44, Degrees18[Month], 1) + $O$2 - 1,MATCH(IF('1. Input energy data'!$G$11="Multiple (England)", '1. Input energy data'!$J44, '1. Input energy data'!$G$11),Degrees18[#Headers], 0)),INDEX(Degrees15[[Month]:[Multiple (England)]],MATCH('1. Input energy data'!$L44, Degrees15[Month], 1) + $O$2 - 1,MATCH(IF('1. Input energy data'!$G$11="Multiple (England)", '1. Input energy data'!$J44, '1. Input energy data'!$G$11),Degrees15[#Headers], 0))))</f>
        <v/>
      </c>
      <c r="P27" t="str">
        <f>IF(CalcTable[[#This Row],[Building]]=0,"",SLOPE('1. Input energy data'!N44:Y44,CalcTable[[#This Row],[1]:[12]]))</f>
        <v/>
      </c>
      <c r="Q27" t="str">
        <f>IF(CalcTable[[#This Row],[Building]]=0,"",INTERCEPT('1. Input energy data'!N44:Y44,CalcTable[[#This Row],[1]:[12]]))</f>
        <v/>
      </c>
      <c r="R27" t="str">
        <f>IF(CalcTable[[#This Row],[Building]]=0,"",RSQ('1. Input energy data'!N44:Y44,CalcTable[[#This Row],[1]:[12]]))</f>
        <v/>
      </c>
      <c r="S27" s="151" t="str" cm="1">
        <f t="array" ref="S27">IF(OR($A27=0, '1. Input energy data'!$AF44=""), "",IF(OR('1. Input energy data'!$F44="Hospital",'1. Input energy data'!$F44="Nursing residential homes and hostels"),INDEX(Degrees18[[Month]:[Multiple (England)]],MATCH('1. Input energy data'!$AD44, Degrees18[Month], 1)+S$2-13,MATCH(IF('1. Input energy data'!$G$11="Multiple (England)", '1. Input energy data'!$J44, '1. Input energy data'!$G$11),Degrees18[#Headers], 0)),INDEX(Degrees15[[Month]:[Multiple (England)]],MATCH('1. Input energy data'!$AD44, Degrees15[Month], 1)+S$2-13,MATCH(IF('1. Input energy data'!$G$11="Multiple (England)", '1. Input energy data'!$J44, '1. Input energy data'!$G$11),Degrees15[#Headers], 0))))</f>
        <v/>
      </c>
      <c r="T27" s="151" t="str" cm="1">
        <f t="array" ref="T27">IF(OR($A27=0, '1. Input energy data'!$AG44=""), "",IF(OR('1. Input energy data'!$F44="Hospital",'1. Input energy data'!$F44="Nursing residential homes and hostels"),INDEX(Degrees18[[Month]:[Multiple (England)]],MATCH('1. Input energy data'!$AD44, Degrees18[Month], 1)+T$2-13,MATCH(IF('1. Input energy data'!$G$11="Multiple (England)", '1. Input energy data'!$J44, '1. Input energy data'!$G$11),Degrees18[#Headers], 0)),INDEX(Degrees15[[Month]:[Multiple (England)]],MATCH('1. Input energy data'!$AD44,Degrees15[Month], 1)+T$2-13,MATCH(IF('1. Input energy data'!$G$11="Multiple (England)", '1. Input energy data'!$J44, '1. Input energy data'!$G$11),Degrees15[#Headers], 0))))</f>
        <v/>
      </c>
      <c r="U27" s="151" t="str" cm="1">
        <f t="array" ref="U27">IF(OR($A27=0, '1. Input energy data'!$AH44=""), "",IF(OR('1. Input energy data'!$F44="Hospital",'1. Input energy data'!$F44="Nursing residential homes and hostels"),INDEX(Degrees18[[Month]:[Multiple (England)]],MATCH('1. Input energy data'!$AD44, Degrees18[Month], 1)+U$2-13,MATCH(IF('1. Input energy data'!$G$11="Multiple (England)", '1. Input energy data'!$J44, '1. Input energy data'!$G$11),Degrees18[#Headers], 0)),INDEX(Degrees15[[Month]:[Multiple (England)]],MATCH('1. Input energy data'!$AD44,Degrees15[Month], 1)+U$2-13,MATCH(IF('1. Input energy data'!$G$11="Multiple (England)", '1. Input energy data'!$J44, '1. Input energy data'!$G$11),Degrees15[#Headers], 0))))</f>
        <v/>
      </c>
      <c r="V27" s="151" t="str" cm="1">
        <f t="array" ref="V27">IF(OR($A27=0, '1. Input energy data'!$AI44=""), "",IF(OR('1. Input energy data'!$F44="Hospital",'1. Input energy data'!$F44="Nursing residential homes and hostels"),INDEX(Degrees18[[Month]:[Multiple (England)]],MATCH('1. Input energy data'!$AD44, Degrees18[Month], 1)+V$2-13,MATCH(IF('1. Input energy data'!$G$11="Multiple (England)", '1. Input energy data'!$J44, '1. Input energy data'!$G$11),Degrees18[#Headers], 0)),INDEX(Degrees15[[Month]:[Multiple (England)]],MATCH('1. Input energy data'!$AD44,Degrees15[Month], 1)+V$2-13,MATCH(IF('1. Input energy data'!$G$11="Multiple (England)", '1. Input energy data'!$J44, '1. Input energy data'!$G$11),Degrees15[#Headers], 0))))</f>
        <v/>
      </c>
      <c r="W27" s="151" t="str" cm="1">
        <f t="array" ref="W27">IF(OR($A27=0, '1. Input energy data'!$AJ44=""), "",IF(OR('1. Input energy data'!$F44="Hospital",'1. Input energy data'!$F44="Nursing residential homes and hostels"),INDEX(Degrees18[[Month]:[Multiple (England)]],MATCH('1. Input energy data'!$AD44, Degrees18[Month], 1)+W$2-13,MATCH(IF('1. Input energy data'!$G$11="Multiple (England)", '1. Input energy data'!$J44, '1. Input energy data'!$G$11),Degrees18[#Headers], 0)),INDEX(Degrees15[[Month]:[Multiple (England)]],MATCH('1. Input energy data'!$AD44,Degrees15[Month], 1)+W$2-13,MATCH(IF('1. Input energy data'!$G$11="Multiple (England)", '1. Input energy data'!$J44, '1. Input energy data'!$G$11),Degrees15[#Headers], 0))))</f>
        <v/>
      </c>
      <c r="X27" s="151" t="str" cm="1">
        <f t="array" ref="X27">IF(OR($A27=0, '1. Input energy data'!$AK44=""), "",IF(OR('1. Input energy data'!$F44="Hospital",'1. Input energy data'!$F44="Nursing residential homes and hostels"),INDEX(Degrees18[[Month]:[Multiple (England)]],MATCH('1. Input energy data'!$AD44, Degrees18[Month], 1)+X$2-13,MATCH(IF('1. Input energy data'!$G$11="Multiple (England)", '1. Input energy data'!$J44, '1. Input energy data'!$G$11),Degrees18[#Headers], 0)),INDEX(Degrees15[[Month]:[Multiple (England)]],MATCH('1. Input energy data'!$AD44,Degrees15[Month], 1)+X$2-13,MATCH(IF('1. Input energy data'!$G$11="Multiple (England)", '1. Input energy data'!$J44, '1. Input energy data'!$G$11),Degrees15[#Headers], 0))))</f>
        <v/>
      </c>
      <c r="Y27" s="151" t="str" cm="1">
        <f t="array" ref="Y27">IF(OR($A27=0, '1. Input energy data'!$AL44=""), "",IF(OR('1. Input energy data'!$F44="Hospital",'1. Input energy data'!$F44="Nursing residential homes and hostels"),INDEX(Degrees18[[Month]:[Multiple (England)]],MATCH('1. Input energy data'!$AD44, Degrees18[Month], 1)+Y$2-13,MATCH(IF('1. Input energy data'!$G$11="Multiple (England)", '1. Input energy data'!$J44, '1. Input energy data'!$G$11),Degrees18[#Headers], 0)),INDEX(Degrees15[[Month]:[Multiple (England)]],MATCH('1. Input energy data'!$AD44,Degrees15[Month], 1)+Y$2-13,MATCH(IF('1. Input energy data'!$G$11="Multiple (England)", '1. Input energy data'!$J44, '1. Input energy data'!$G$11),Degrees15[#Headers], 0))))</f>
        <v/>
      </c>
      <c r="Z27" s="151" t="str" cm="1">
        <f t="array" ref="Z27">IF(OR($A27=0, '1. Input energy data'!$AM44=""), "",IF(OR('1. Input energy data'!$F44="Hospital",'1. Input energy data'!$F44="Nursing residential homes and hostels"),INDEX(Degrees18[[Month]:[Multiple (England)]],MATCH('1. Input energy data'!$AD44, Degrees18[Month], 1)+Z$2-13,MATCH(IF('1. Input energy data'!$G$11="Multiple (England)", '1. Input energy data'!$J44, '1. Input energy data'!$G$11),Degrees18[#Headers], 0)),INDEX(Degrees15[[Month]:[Multiple (England)]],MATCH('1. Input energy data'!$AD44,Degrees15[Month], 1)+Z$2-13,MATCH(IF('1. Input energy data'!$G$11="Multiple (England)", '1. Input energy data'!$J44, '1. Input energy data'!$G$11),Degrees15[#Headers], 0))))</f>
        <v/>
      </c>
      <c r="AA27" s="151" t="str" cm="1">
        <f t="array" ref="AA27">IF(OR($A27=0, '1. Input energy data'!$AN44=""), "",IF(OR('1. Input energy data'!$F44="Hospital",'1. Input energy data'!$F44="Nursing residential homes and hostels"),INDEX(Degrees18[[Month]:[Multiple (England)]],MATCH('1. Input energy data'!$AD44, Degrees18[Month], 1)+AA$2-13,MATCH(IF('1. Input energy data'!$G$11="Multiple (England)", '1. Input energy data'!$J44, '1. Input energy data'!$G$11),Degrees18[#Headers], 0)),INDEX(Degrees15[[Month]:[Multiple (England)]],MATCH('1. Input energy data'!$AD44,Degrees15[Month], 1)+AA$2-13,MATCH(IF('1. Input energy data'!$G$11="Multiple (England)", '1. Input energy data'!$J44, '1. Input energy data'!$G$11),Degrees15[#Headers], 0))))</f>
        <v/>
      </c>
      <c r="AB27" s="151" t="str" cm="1">
        <f t="array" ref="AB27">IF(OR($A27=0, '1. Input energy data'!$AO44=""), "",IF(OR('1. Input energy data'!$F44="Hospital",'1. Input energy data'!$F44="Nursing residential homes and hostels"),INDEX(Degrees18[[Month]:[Multiple (England)]],MATCH('1. Input energy data'!$AD44, Degrees18[Month], 1)+AB$2-13,MATCH(IF('1. Input energy data'!$G$11="Multiple (England)", '1. Input energy data'!$J44, '1. Input energy data'!$G$11),Degrees18[#Headers], 0)),INDEX(Degrees15[[Month]:[Multiple (England)]],MATCH('1. Input energy data'!$AD44,Degrees15[Month], 1)+AB$2-13,MATCH(IF('1. Input energy data'!$G$11="Multiple (England)", '1. Input energy data'!$J44, '1. Input energy data'!$G$11),Degrees15[#Headers], 0))))</f>
        <v/>
      </c>
      <c r="AC27" s="151" t="str" cm="1">
        <f t="array" ref="AC27">IF(OR($A27=0, '1. Input energy data'!$AP44=""), "",IF(OR('1. Input energy data'!$F44="Hospital",'1. Input energy data'!$F44="Nursing residential homes and hostels"),INDEX(Degrees18[[Month]:[Multiple (England)]],MATCH('1. Input energy data'!$AD44, Degrees18[Month], 1)+AC$2-13,MATCH(IF('1. Input energy data'!$G$11="Multiple (England)", '1. Input energy data'!$J44, '1. Input energy data'!$G$11),Degrees18[#Headers], 0)),INDEX(Degrees15[[Month]:[Multiple (England)]],MATCH('1. Input energy data'!$AD44,Degrees15[Month], 1)+AC$2-13,MATCH(IF('1. Input energy data'!$G$11="Multiple (England)", '1. Input energy data'!$J44, '1. Input energy data'!$G$11),Degrees15[#Headers], 0))))</f>
        <v/>
      </c>
      <c r="AD27" s="151" t="str" cm="1">
        <f t="array" ref="AD27">IF(OR($A27=0, '1. Input energy data'!$AQ44=""), "",IF(OR('1. Input energy data'!$F44="Hospital",'1. Input energy data'!$F44="Nursing residential homes and hostels"),INDEX(Degrees18[[Month]:[Multiple (England)]],MATCH('1. Input energy data'!$AD44, Degrees18[Month], 1)+AD$2-13,MATCH(IF('1. Input energy data'!$G$11="Multiple (England)", '1. Input energy data'!$J44, '1. Input energy data'!$G$11),Degrees18[#Headers], 0)),INDEX(Degrees15[[Month]:[Multiple (England)]],MATCH('1. Input energy data'!$AD44,Degrees15[Month], 1)+AD$2-13,MATCH(IF('1. Input energy data'!$G$11="Multiple (England)", '1. Input energy data'!$J44, '1. Input energy data'!$G$11),Degrees15[#Headers], 0))))</f>
        <v/>
      </c>
      <c r="AE27" s="151" t="str">
        <f>IF(OR($A27=0, $P27="", CalcTable[[#This Row],[13]]="", $Q27="", '1. Input energy data'!AF44=""), "", ($P27*CalcTable[[#This Row],[13]]+$Q27)-'1. Input energy data'!AF44)</f>
        <v/>
      </c>
      <c r="AF27" s="151" t="str">
        <f>IF(OR($A27=0, $P27="", CalcTable[[#This Row],[14]]="", $Q27="", '1. Input energy data'!AG44=""), "", ($P27*CalcTable[[#This Row],[14]]+$Q27)-'1. Input energy data'!AG44)</f>
        <v/>
      </c>
      <c r="AG27" s="151" t="str">
        <f>IF(OR($A27=0, $P27="", CalcTable[[#This Row],[15]]="", $Q27="", '1. Input energy data'!AH44=""), "", ($P27*CalcTable[[#This Row],[15]]+$Q27)-'1. Input energy data'!AH44)</f>
        <v/>
      </c>
      <c r="AH27" s="151" t="str">
        <f>IF(OR($A27=0, $P27="", CalcTable[[#This Row],[16]]="", $Q27="", '1. Input energy data'!AI44=""), "", ($P27*CalcTable[[#This Row],[16]]+$Q27)-'1. Input energy data'!AI44)</f>
        <v/>
      </c>
      <c r="AI27" s="151" t="str">
        <f>IF(OR($A27=0, $P27="", CalcTable[[#This Row],[17]]="", $Q27="", '1. Input energy data'!AJ44=""), "", ($P27*CalcTable[[#This Row],[17]]+$Q27)-'1. Input energy data'!AJ44)</f>
        <v/>
      </c>
      <c r="AJ27" s="151" t="str">
        <f>IF(OR($A27=0, $P27="", CalcTable[[#This Row],[18]]="", $Q27="", '1. Input energy data'!AK44=""), "", ($P27*CalcTable[[#This Row],[18]]+$Q27)-'1. Input energy data'!AK44)</f>
        <v/>
      </c>
      <c r="AK27" s="151" t="str">
        <f>IF(OR($A27=0, $P27="", CalcTable[[#This Row],[19]]="", $Q27="", '1. Input energy data'!AL44=""), "", ($P27*CalcTable[[#This Row],[19]]+$Q27)-'1. Input energy data'!AL44)</f>
        <v/>
      </c>
      <c r="AL27" s="151" t="str">
        <f>IF(OR($A27=0, $P27="", CalcTable[[#This Row],[20]]="", $Q27="", '1. Input energy data'!AM44=""), "", ($P27*CalcTable[[#This Row],[20]]+$Q27)-'1. Input energy data'!AM44)</f>
        <v/>
      </c>
      <c r="AM27" s="151" t="str">
        <f>IF(OR($A27=0, $P27="", CalcTable[[#This Row],[21]]="", $Q27="", '1. Input energy data'!AN44=""), "", ($P27*CalcTable[[#This Row],[21]]+$Q27)-'1. Input energy data'!AN44)</f>
        <v/>
      </c>
      <c r="AN27" s="151" t="str">
        <f>IF(OR($A27=0, $P27="", CalcTable[[#This Row],[22]]="", $Q27="", '1. Input energy data'!AO44=""), "", ($P27*CalcTable[[#This Row],[22]]+$Q27)-'1. Input energy data'!AO44)</f>
        <v/>
      </c>
      <c r="AO27" s="151" t="str">
        <f>IF(OR($A27=0, $P27="", CalcTable[[#This Row],[23]]="", $Q27="", '1. Input energy data'!AP44=""), "", ($P27*CalcTable[[#This Row],[23]]+$Q27)-'1. Input energy data'!AP44)</f>
        <v/>
      </c>
      <c r="AP27" s="151" t="str">
        <f>IF(OR($A27=0, $P27="", CalcTable[[#This Row],[24]]="", $Q27="", '1. Input energy data'!AQ44=""), "", ($P27*CalcTable[[#This Row],[24]]+$Q27)-'1. Input energy data'!AQ44)</f>
        <v/>
      </c>
      <c r="AQ27" s="239" t="str">
        <f>IF(CalcTable[[#This Row],[Building]]=0,"",1-((1-CalcTable[[#This Row],[R2]])*(COUNT('1. Input energy data'!N44:Y44)-1)/(COUNT('1. Input energy data'!N44:Y44)-2)))</f>
        <v/>
      </c>
      <c r="AR27" s="165" t="str">
        <f>IF(CalcTable[[#This Row],[Building]]=0,"",1.26*TINV(0.1,COUNT('1. Input energy data'!N44:Y44)-2)*STEYX('1. Input energy data'!N44:Y44,CalcTable[[#This Row],[1]:[12]])*((1+2/COUNT('1. Input energy data'!N44:Y44))*COUNT(CalcTable[[#This Row],[Month 1 avoided kWh]:[Month 12]]))^0.5)</f>
        <v/>
      </c>
      <c r="AS27" s="166" t="str">
        <f>IF(CalcTable[[#This Row],[Building]]=0,"",ABS(CalcTable[[#This Row],[Absolute Uncertainty]]/SUM(CalcTable[[#This Row],[Month 1 avoided kWh]:[Month 12]])))</f>
        <v/>
      </c>
      <c r="AT27" s="165" t="str">
        <f>IF(CalcTable[[#This Row],[Building]]=0,"",COUNT('1. Input energy data'!N44:Y44))</f>
        <v/>
      </c>
      <c r="AU27" s="165" t="str">
        <f>IF(CalcTable[[#This Row],[Building]]=0,"",COUNT('1. Input energy data'!AF44:AQ44))</f>
        <v/>
      </c>
      <c r="AV27" s="151" t="str" cm="1">
        <f t="array" ref="AV27">_xlfn.IFS(CalcTable[[#This Row],[Building]]=0,"",AND(OR('1. Input energy data'!AT44="Energy Bills - Actual",'1. Input energy data'!AT44="Meter Readings",'1. Input energy data'!AT44="Half Hourly Data"),OR('1. Input energy data'!Z44="Energy Bills - Actual",'1. Input energy data'!Z44="Meter Readings",'1. Input energy data'!Z44="Half Hourly Data")),"ACTUAL",OR('1. Input energy data'!AT44="",'1. Input energy data'!Z44=""),"BLANK",OR('1. Input energy data'!AT44="Other (specify in commentary)",'1. Input energy data'!Z44="Other (specify in commentary)"),"OTHER",OR('1. Input energy data'!AT44="Energy Bills - Estimated",'1. Input energy data'!Z44="Energy Bills - Estimated"),"ESTIMATED",OR('1. Input energy data'!AT44="Energy Bills - Partially Estimated",'1. Input energy data'!Z44="Energy Bills - Partially Estimated"),"PARTIALLY ESTIMATED",TRUE,"BLANK")</f>
        <v/>
      </c>
    </row>
    <row r="28" spans="1:48">
      <c r="A28">
        <f>'1. Input energy data'!C45</f>
        <v>0</v>
      </c>
      <c r="B28" s="150">
        <f>'1. Input energy data'!F45</f>
        <v>0</v>
      </c>
      <c r="C28">
        <f>'1. Input energy data'!G45</f>
        <v>0</v>
      </c>
      <c r="D28" s="151" t="str">
        <f>IF(OR(CalcTable[[#This Row],[Building]]=0, '1. Input energy data'!$N45=""), "",IF(OR('1. Input energy data'!$F45="Hospital",'1. Input energy data'!$F45="Nursing residential homes and hostels"),INDEX(Degrees18[[Month]:[Multiple (England)]],MATCH('1. Input energy data'!$L45, Degrees18[Month], 1),MATCH(IF('1. Input energy data'!$G$11="Multiple (England)", '1. Input energy data'!$J45, '1. Input energy data'!$G$11), Degrees18[#Headers], 0)),INDEX(Degrees15[[Month]:[Multiple (England)]],MATCH('1. Input energy data'!$L45, Degrees15[Month], 1),MATCH(IF('1. Input energy data'!$G$11="Multiple (England)", '1. Input energy data'!$J45, '1. Input energy data'!$G$11), Degrees15[#Headers], 0))))</f>
        <v/>
      </c>
      <c r="E28" s="151" t="str" cm="1">
        <f t="array" ref="E28">IF(OR(CalcTable[[#This Row],[Building]]=0, '1. Input energy data'!$O45=""), "",IF(OR('1. Input energy data'!$F45="Hospital",'1. Input energy data'!$F45="Nursing residential homes and hostels"),INDEX(Degrees18[[Month]:[Multiple (England)]],MATCH('1. Input energy data'!$L45, Degrees18[Month], 1) + $E$2 - 1,MATCH(IF('1. Input energy data'!$G$11="Multiple (England)", '1. Input energy data'!$J45, '1. Input energy data'!$G$11),Degrees18[#Headers], 0)),INDEX(Degrees15[[Month]:[Multiple (England)]],MATCH('1. Input energy data'!$L45, Degrees15[Month], 1) + $E$2 - 1,MATCH(IF('1. Input energy data'!$G$11="Multiple (England)", '1. Input energy data'!$J45, '1. Input energy data'!$G$11),Degrees15[#Headers], 0))))</f>
        <v/>
      </c>
      <c r="F28" s="151" t="str" cm="1">
        <f t="array" ref="F28">IF(OR(CalcTable[[#This Row],[Building]]=0, '1. Input energy data'!$P45=""), "",IF(OR('1. Input energy data'!$F45="Hospital",'1. Input energy data'!$F45="Nursing residential homes and hostels"),INDEX(Degrees18[[Month]:[Multiple (England)]],MATCH('1. Input energy data'!$L45, Degrees18[Month], 1) + $F$2 - 1,MATCH(IF('1. Input energy data'!$G$11="Multiple (England)", '1. Input energy data'!$J45, '1. Input energy data'!$G$11),Degrees18[#Headers], 0)),INDEX(Degrees15[[Month]:[Multiple (England)]],MATCH('1. Input energy data'!$L45, Degrees15[Month], 1) + $F$2 - 1,MATCH(IF('1. Input energy data'!$G$11="Multiple (England)", '1. Input energy data'!$J45, '1. Input energy data'!$G$11),Degrees15[#Headers], 0))))</f>
        <v/>
      </c>
      <c r="G28" s="151" t="str" cm="1">
        <f t="array" ref="G28">IF(OR(CalcTable[[#This Row],[Building]]=0, '1. Input energy data'!$Q45=""), "",IF(OR('1. Input energy data'!$F45="Hospital",'1. Input energy data'!$F45="Nursing residential homes and hostels"),INDEX(Degrees18[[Month]:[Multiple (England)]],MATCH('1. Input energy data'!$L45, Degrees18[Month], 1) + $G$2 - 1,MATCH(IF('1. Input energy data'!$G$11="Multiple (England)", '1. Input energy data'!$J45, '1. Input energy data'!$G$11),Degrees18[#Headers], 0)),INDEX(Degrees15[[Month]:[Multiple (England)]],MATCH('1. Input energy data'!$L45, Degrees15[Month], 1) + $G$2 - 1,MATCH(IF('1. Input energy data'!$G$11="Multiple (England)", '1. Input energy data'!$J45, '1. Input energy data'!$G$11),Degrees15[#Headers], 0))))</f>
        <v/>
      </c>
      <c r="H28" s="151" t="str" cm="1">
        <f t="array" ref="H28">IF(OR(CalcTable[[#This Row],[Building]]=0, '1. Input energy data'!$R45=""), "",IF(OR('1. Input energy data'!$F45="Hospital",'1. Input energy data'!$F45="Nursing residential homes and hostels"),INDEX(Degrees18[[Month]:[Multiple (England)]],MATCH('1. Input energy data'!$L45, Degrees18[Month], 1) + $H$2 - 1,MATCH(IF('1. Input energy data'!$G$11="Multiple (England)", '1. Input energy data'!$J45, '1. Input energy data'!$G$11),Degrees18[#Headers], 0)),INDEX(Degrees15[[Month]:[Multiple (England)]],MATCH('1. Input energy data'!$L45, Degrees15[Month], 1) + $H$2 - 1,MATCH(IF('1. Input energy data'!$G$11="Multiple (England)", '1. Input energy data'!$J45, '1. Input energy data'!$G$11),Degrees15[#Headers], 0))))</f>
        <v/>
      </c>
      <c r="I28" s="151" t="str" cm="1">
        <f t="array" ref="I28">IF(OR(CalcTable[[#This Row],[Building]]=0, '1. Input energy data'!$S45=""), "",IF(OR('1. Input energy data'!$F45="Hospital",'1. Input energy data'!$F45="Nursing residential homes and hostels"),INDEX(Degrees18[[Month]:[Multiple (England)]],MATCH('1. Input energy data'!$L45, Degrees18[Month], 1) + $I$2 - 1,MATCH(IF('1. Input energy data'!$G$11="Multiple (England)", '1. Input energy data'!$J45, '1. Input energy data'!$G$11),Degrees18[#Headers], 0)),INDEX(Degrees15[[Month]:[Multiple (England)]],MATCH('1. Input energy data'!$L45, Degrees15[Month], 1) + $I$2 - 1,MATCH(IF('1. Input energy data'!$G$11="Multiple (England)", '1. Input energy data'!$J45, '1. Input energy data'!$G$11),Degrees15[#Headers], 0))))</f>
        <v/>
      </c>
      <c r="J28" s="151" t="str" cm="1">
        <f t="array" ref="J28">IF(OR(CalcTable[[#This Row],[Building]]=0, '1. Input energy data'!$T45=""), "",IF(OR('1. Input energy data'!$F45="Hospital",'1. Input energy data'!$F45="Nursing residential homes and hostels"),INDEX(Degrees18[[Month]:[Multiple (England)]],MATCH('1. Input energy data'!$L45, Degrees18[Month], 1) + $J$2 - 1,MATCH(IF('1. Input energy data'!$G$11="Multiple (England)", '1. Input energy data'!$J45, '1. Input energy data'!$G$11),Degrees18[#Headers], 0)),INDEX(Degrees15[[Month]:[Multiple (England)]],MATCH('1. Input energy data'!$L45, Degrees15[Month], 1) + $J$2 - 1,MATCH(IF('1. Input energy data'!$G$11="Multiple (England)", '1. Input energy data'!$J45, '1. Input energy data'!$G$11),Degrees15[#Headers], 0))))</f>
        <v/>
      </c>
      <c r="K28" s="151" t="str" cm="1">
        <f t="array" ref="K28">IF(OR(CalcTable[[#This Row],[Building]]=0, '1. Input energy data'!$U45=""), "",IF(OR('1. Input energy data'!$F45="Hospital",'1. Input energy data'!$F45="Nursing residential homes and hostels"),INDEX(Degrees18[[Month]:[Multiple (England)]],MATCH('1. Input energy data'!$L45, Degrees18[Month], 1) + $K$2 - 1,MATCH(IF('1. Input energy data'!$G$11="Multiple (England)", '1. Input energy data'!$J45, '1. Input energy data'!$G$11),Degrees18[#Headers], 0)),INDEX(Degrees15[[Month]:[Multiple (England)]],MATCH('1. Input energy data'!$L45, Degrees15[Month], 1) + $K$2 - 1,MATCH(IF('1. Input energy data'!$G$11="Multiple (England)", '1. Input energy data'!$J45, '1. Input energy data'!$G$11),Degrees15[#Headers], 0))))</f>
        <v/>
      </c>
      <c r="L28" s="151" t="str" cm="1">
        <f t="array" ref="L28">IF(OR(CalcTable[[#This Row],[Building]]=0, '1. Input energy data'!$V45=""), "",IF(OR('1. Input energy data'!$F45="Hospital",'1. Input energy data'!$F45="Nursing residential homes and hostels"),INDEX(Degrees18[[Month]:[Multiple (England)]],MATCH('1. Input energy data'!$L45, Degrees18[Month], 1) + $L$2 - 1,MATCH(IF('1. Input energy data'!$G$11="Multiple (England)", '1. Input energy data'!$J45, '1. Input energy data'!$G$11),Degrees18[#Headers], 0)),INDEX(Degrees15[[Month]:[Multiple (England)]],MATCH('1. Input energy data'!$L45, Degrees15[Month], 1) + $L$2 - 1,MATCH(IF('1. Input energy data'!$G$11="Multiple (England)", '1. Input energy data'!$J45, '1. Input energy data'!$G$11),Degrees15[#Headers], 0))))</f>
        <v/>
      </c>
      <c r="M28" s="151" t="str" cm="1">
        <f t="array" ref="M28">IF(OR(CalcTable[[#This Row],[Building]]=0, '1. Input energy data'!$W45=""), "",IF(OR('1. Input energy data'!$F45="Hospital",'1. Input energy data'!$F45="Nursing residential homes and hostels"),INDEX(Degrees18[[Month]:[Multiple (England)]],MATCH('1. Input energy data'!$L45, Degrees18[Month], 1) + $M$2 - 1,MATCH(IF('1. Input energy data'!$G$11="Multiple (England)", '1. Input energy data'!$J45, '1. Input energy data'!$G$11),Degrees18[#Headers], 0)),INDEX(Degrees15[[Month]:[Multiple (England)]],MATCH('1. Input energy data'!$L45, Degrees15[Month], 1) + $M$2 - 1,MATCH(IF('1. Input energy data'!$G$11="Multiple (England)", '1. Input energy data'!$J45, '1. Input energy data'!$G$11),Degrees15[#Headers], 0))))</f>
        <v/>
      </c>
      <c r="N28" s="151" t="str" cm="1">
        <f t="array" ref="N28">IF(OR(CalcTable[[#This Row],[Building]]=0, '1. Input energy data'!$X45=""), "",IF(OR('1. Input energy data'!$F45="Hospital",'1. Input energy data'!$F45="Nursing residential homes and hostels"),INDEX(Degrees18[[Month]:[Multiple (England)]],MATCH('1. Input energy data'!$L45, Degrees18[Month], 1) + $N$2 - 1,MATCH(IF('1. Input energy data'!$G$11="Multiple (England)", '1. Input energy data'!$J45, '1. Input energy data'!$G$11),Degrees18[#Headers], 0)),INDEX(Degrees15[[Month]:[Multiple (England)]],MATCH('1. Input energy data'!$L45, Degrees15[Month], 1) + $N$2 - 1,MATCH(IF('1. Input energy data'!$G$11="Multiple (England)", '1. Input energy data'!$J45, '1. Input energy data'!$G$11),Degrees15[#Headers], 0))))</f>
        <v/>
      </c>
      <c r="O28" s="151" t="str" cm="1">
        <f t="array" ref="O28">IF(OR(CalcTable[[#This Row],[Building]]=0, '1. Input energy data'!$Y45=""), "",IF(OR('1. Input energy data'!$F45="Hospital",'1. Input energy data'!$F45="Nursing residential homes and hostels"),INDEX(Degrees18[[Month]:[Multiple (England)]],MATCH('1. Input energy data'!$L45, Degrees18[Month], 1) + $O$2 - 1,MATCH(IF('1. Input energy data'!$G$11="Multiple (England)", '1. Input energy data'!$J45, '1. Input energy data'!$G$11),Degrees18[#Headers], 0)),INDEX(Degrees15[[Month]:[Multiple (England)]],MATCH('1. Input energy data'!$L45, Degrees15[Month], 1) + $O$2 - 1,MATCH(IF('1. Input energy data'!$G$11="Multiple (England)", '1. Input energy data'!$J45, '1. Input energy data'!$G$11),Degrees15[#Headers], 0))))</f>
        <v/>
      </c>
      <c r="P28" t="str">
        <f>IF(CalcTable[[#This Row],[Building]]=0,"",SLOPE('1. Input energy data'!N45:Y45,CalcTable[[#This Row],[1]:[12]]))</f>
        <v/>
      </c>
      <c r="Q28" t="str">
        <f>IF(CalcTable[[#This Row],[Building]]=0,"",INTERCEPT('1. Input energy data'!N45:Y45,CalcTable[[#This Row],[1]:[12]]))</f>
        <v/>
      </c>
      <c r="R28" t="str">
        <f>IF(CalcTable[[#This Row],[Building]]=0,"",RSQ('1. Input energy data'!N45:Y45,CalcTable[[#This Row],[1]:[12]]))</f>
        <v/>
      </c>
      <c r="S28" s="151" t="str" cm="1">
        <f t="array" ref="S28">IF(OR($A28=0, '1. Input energy data'!$AF45=""), "",IF(OR('1. Input energy data'!$F45="Hospital",'1. Input energy data'!$F45="Nursing residential homes and hostels"),INDEX(Degrees18[[Month]:[Multiple (England)]],MATCH('1. Input energy data'!$AD45, Degrees18[Month], 1)+S$2-13,MATCH(IF('1. Input energy data'!$G$11="Multiple (England)", '1. Input energy data'!$J45, '1. Input energy data'!$G$11),Degrees18[#Headers], 0)),INDEX(Degrees15[[Month]:[Multiple (England)]],MATCH('1. Input energy data'!$AD45, Degrees15[Month], 1)+S$2-13,MATCH(IF('1. Input energy data'!$G$11="Multiple (England)", '1. Input energy data'!$J45, '1. Input energy data'!$G$11),Degrees15[#Headers], 0))))</f>
        <v/>
      </c>
      <c r="T28" s="151" t="str" cm="1">
        <f t="array" ref="T28">IF(OR($A28=0, '1. Input energy data'!$AG45=""), "",IF(OR('1. Input energy data'!$F45="Hospital",'1. Input energy data'!$F45="Nursing residential homes and hostels"),INDEX(Degrees18[[Month]:[Multiple (England)]],MATCH('1. Input energy data'!$AD45, Degrees18[Month], 1)+T$2-13,MATCH(IF('1. Input energy data'!$G$11="Multiple (England)", '1. Input energy data'!$J45, '1. Input energy data'!$G$11),Degrees18[#Headers], 0)),INDEX(Degrees15[[Month]:[Multiple (England)]],MATCH('1. Input energy data'!$AD45,Degrees15[Month], 1)+T$2-13,MATCH(IF('1. Input energy data'!$G$11="Multiple (England)", '1. Input energy data'!$J45, '1. Input energy data'!$G$11),Degrees15[#Headers], 0))))</f>
        <v/>
      </c>
      <c r="U28" s="151" t="str" cm="1">
        <f t="array" ref="U28">IF(OR($A28=0, '1. Input energy data'!$AH45=""), "",IF(OR('1. Input energy data'!$F45="Hospital",'1. Input energy data'!$F45="Nursing residential homes and hostels"),INDEX(Degrees18[[Month]:[Multiple (England)]],MATCH('1. Input energy data'!$AD45, Degrees18[Month], 1)+U$2-13,MATCH(IF('1. Input energy data'!$G$11="Multiple (England)", '1. Input energy data'!$J45, '1. Input energy data'!$G$11),Degrees18[#Headers], 0)),INDEX(Degrees15[[Month]:[Multiple (England)]],MATCH('1. Input energy data'!$AD45,Degrees15[Month], 1)+U$2-13,MATCH(IF('1. Input energy data'!$G$11="Multiple (England)", '1. Input energy data'!$J45, '1. Input energy data'!$G$11),Degrees15[#Headers], 0))))</f>
        <v/>
      </c>
      <c r="V28" s="151" t="str" cm="1">
        <f t="array" ref="V28">IF(OR($A28=0, '1. Input energy data'!$AI45=""), "",IF(OR('1. Input energy data'!$F45="Hospital",'1. Input energy data'!$F45="Nursing residential homes and hostels"),INDEX(Degrees18[[Month]:[Multiple (England)]],MATCH('1. Input energy data'!$AD45, Degrees18[Month], 1)+V$2-13,MATCH(IF('1. Input energy data'!$G$11="Multiple (England)", '1. Input energy data'!$J45, '1. Input energy data'!$G$11),Degrees18[#Headers], 0)),INDEX(Degrees15[[Month]:[Multiple (England)]],MATCH('1. Input energy data'!$AD45,Degrees15[Month], 1)+V$2-13,MATCH(IF('1. Input energy data'!$G$11="Multiple (England)", '1. Input energy data'!$J45, '1. Input energy data'!$G$11),Degrees15[#Headers], 0))))</f>
        <v/>
      </c>
      <c r="W28" s="151" t="str" cm="1">
        <f t="array" ref="W28">IF(OR($A28=0, '1. Input energy data'!$AJ45=""), "",IF(OR('1. Input energy data'!$F45="Hospital",'1. Input energy data'!$F45="Nursing residential homes and hostels"),INDEX(Degrees18[[Month]:[Multiple (England)]],MATCH('1. Input energy data'!$AD45, Degrees18[Month], 1)+W$2-13,MATCH(IF('1. Input energy data'!$G$11="Multiple (England)", '1. Input energy data'!$J45, '1. Input energy data'!$G$11),Degrees18[#Headers], 0)),INDEX(Degrees15[[Month]:[Multiple (England)]],MATCH('1. Input energy data'!$AD45,Degrees15[Month], 1)+W$2-13,MATCH(IF('1. Input energy data'!$G$11="Multiple (England)", '1. Input energy data'!$J45, '1. Input energy data'!$G$11),Degrees15[#Headers], 0))))</f>
        <v/>
      </c>
      <c r="X28" s="151" t="str" cm="1">
        <f t="array" ref="X28">IF(OR($A28=0, '1. Input energy data'!$AK45=""), "",IF(OR('1. Input energy data'!$F45="Hospital",'1. Input energy data'!$F45="Nursing residential homes and hostels"),INDEX(Degrees18[[Month]:[Multiple (England)]],MATCH('1. Input energy data'!$AD45, Degrees18[Month], 1)+X$2-13,MATCH(IF('1. Input energy data'!$G$11="Multiple (England)", '1. Input energy data'!$J45, '1. Input energy data'!$G$11),Degrees18[#Headers], 0)),INDEX(Degrees15[[Month]:[Multiple (England)]],MATCH('1. Input energy data'!$AD45,Degrees15[Month], 1)+X$2-13,MATCH(IF('1. Input energy data'!$G$11="Multiple (England)", '1. Input energy data'!$J45, '1. Input energy data'!$G$11),Degrees15[#Headers], 0))))</f>
        <v/>
      </c>
      <c r="Y28" s="151" t="str" cm="1">
        <f t="array" ref="Y28">IF(OR($A28=0, '1. Input energy data'!$AL45=""), "",IF(OR('1. Input energy data'!$F45="Hospital",'1. Input energy data'!$F45="Nursing residential homes and hostels"),INDEX(Degrees18[[Month]:[Multiple (England)]],MATCH('1. Input energy data'!$AD45, Degrees18[Month], 1)+Y$2-13,MATCH(IF('1. Input energy data'!$G$11="Multiple (England)", '1. Input energy data'!$J45, '1. Input energy data'!$G$11),Degrees18[#Headers], 0)),INDEX(Degrees15[[Month]:[Multiple (England)]],MATCH('1. Input energy data'!$AD45,Degrees15[Month], 1)+Y$2-13,MATCH(IF('1. Input energy data'!$G$11="Multiple (England)", '1. Input energy data'!$J45, '1. Input energy data'!$G$11),Degrees15[#Headers], 0))))</f>
        <v/>
      </c>
      <c r="Z28" s="151" t="str" cm="1">
        <f t="array" ref="Z28">IF(OR($A28=0, '1. Input energy data'!$AM45=""), "",IF(OR('1. Input energy data'!$F45="Hospital",'1. Input energy data'!$F45="Nursing residential homes and hostels"),INDEX(Degrees18[[Month]:[Multiple (England)]],MATCH('1. Input energy data'!$AD45, Degrees18[Month], 1)+Z$2-13,MATCH(IF('1. Input energy data'!$G$11="Multiple (England)", '1. Input energy data'!$J45, '1. Input energy data'!$G$11),Degrees18[#Headers], 0)),INDEX(Degrees15[[Month]:[Multiple (England)]],MATCH('1. Input energy data'!$AD45,Degrees15[Month], 1)+Z$2-13,MATCH(IF('1. Input energy data'!$G$11="Multiple (England)", '1. Input energy data'!$J45, '1. Input energy data'!$G$11),Degrees15[#Headers], 0))))</f>
        <v/>
      </c>
      <c r="AA28" s="151" t="str" cm="1">
        <f t="array" ref="AA28">IF(OR($A28=0, '1. Input energy data'!$AN45=""), "",IF(OR('1. Input energy data'!$F45="Hospital",'1. Input energy data'!$F45="Nursing residential homes and hostels"),INDEX(Degrees18[[Month]:[Multiple (England)]],MATCH('1. Input energy data'!$AD45, Degrees18[Month], 1)+AA$2-13,MATCH(IF('1. Input energy data'!$G$11="Multiple (England)", '1. Input energy data'!$J45, '1. Input energy data'!$G$11),Degrees18[#Headers], 0)),INDEX(Degrees15[[Month]:[Multiple (England)]],MATCH('1. Input energy data'!$AD45,Degrees15[Month], 1)+AA$2-13,MATCH(IF('1. Input energy data'!$G$11="Multiple (England)", '1. Input energy data'!$J45, '1. Input energy data'!$G$11),Degrees15[#Headers], 0))))</f>
        <v/>
      </c>
      <c r="AB28" s="151" t="str" cm="1">
        <f t="array" ref="AB28">IF(OR($A28=0, '1. Input energy data'!$AO45=""), "",IF(OR('1. Input energy data'!$F45="Hospital",'1. Input energy data'!$F45="Nursing residential homes and hostels"),INDEX(Degrees18[[Month]:[Multiple (England)]],MATCH('1. Input energy data'!$AD45, Degrees18[Month], 1)+AB$2-13,MATCH(IF('1. Input energy data'!$G$11="Multiple (England)", '1. Input energy data'!$J45, '1. Input energy data'!$G$11),Degrees18[#Headers], 0)),INDEX(Degrees15[[Month]:[Multiple (England)]],MATCH('1. Input energy data'!$AD45,Degrees15[Month], 1)+AB$2-13,MATCH(IF('1. Input energy data'!$G$11="Multiple (England)", '1. Input energy data'!$J45, '1. Input energy data'!$G$11),Degrees15[#Headers], 0))))</f>
        <v/>
      </c>
      <c r="AC28" s="151" t="str" cm="1">
        <f t="array" ref="AC28">IF(OR($A28=0, '1. Input energy data'!$AP45=""), "",IF(OR('1. Input energy data'!$F45="Hospital",'1. Input energy data'!$F45="Nursing residential homes and hostels"),INDEX(Degrees18[[Month]:[Multiple (England)]],MATCH('1. Input energy data'!$AD45, Degrees18[Month], 1)+AC$2-13,MATCH(IF('1. Input energy data'!$G$11="Multiple (England)", '1. Input energy data'!$J45, '1. Input energy data'!$G$11),Degrees18[#Headers], 0)),INDEX(Degrees15[[Month]:[Multiple (England)]],MATCH('1. Input energy data'!$AD45,Degrees15[Month], 1)+AC$2-13,MATCH(IF('1. Input energy data'!$G$11="Multiple (England)", '1. Input energy data'!$J45, '1. Input energy data'!$G$11),Degrees15[#Headers], 0))))</f>
        <v/>
      </c>
      <c r="AD28" s="151" t="str" cm="1">
        <f t="array" ref="AD28">IF(OR($A28=0, '1. Input energy data'!$AQ45=""), "",IF(OR('1. Input energy data'!$F45="Hospital",'1. Input energy data'!$F45="Nursing residential homes and hostels"),INDEX(Degrees18[[Month]:[Multiple (England)]],MATCH('1. Input energy data'!$AD45, Degrees18[Month], 1)+AD$2-13,MATCH(IF('1. Input energy data'!$G$11="Multiple (England)", '1. Input energy data'!$J45, '1. Input energy data'!$G$11),Degrees18[#Headers], 0)),INDEX(Degrees15[[Month]:[Multiple (England)]],MATCH('1. Input energy data'!$AD45,Degrees15[Month], 1)+AD$2-13,MATCH(IF('1. Input energy data'!$G$11="Multiple (England)", '1. Input energy data'!$J45, '1. Input energy data'!$G$11),Degrees15[#Headers], 0))))</f>
        <v/>
      </c>
      <c r="AE28" s="151" t="str">
        <f>IF(OR($A28=0, $P28="", CalcTable[[#This Row],[13]]="", $Q28="", '1. Input energy data'!AF45=""), "", ($P28*CalcTable[[#This Row],[13]]+$Q28)-'1. Input energy data'!AF45)</f>
        <v/>
      </c>
      <c r="AF28" s="151" t="str">
        <f>IF(OR($A28=0, $P28="", CalcTable[[#This Row],[14]]="", $Q28="", '1. Input energy data'!AG45=""), "", ($P28*CalcTable[[#This Row],[14]]+$Q28)-'1. Input energy data'!AG45)</f>
        <v/>
      </c>
      <c r="AG28" s="151" t="str">
        <f>IF(OR($A28=0, $P28="", CalcTable[[#This Row],[15]]="", $Q28="", '1. Input energy data'!AH45=""), "", ($P28*CalcTable[[#This Row],[15]]+$Q28)-'1. Input energy data'!AH45)</f>
        <v/>
      </c>
      <c r="AH28" s="151" t="str">
        <f>IF(OR($A28=0, $P28="", CalcTable[[#This Row],[16]]="", $Q28="", '1. Input energy data'!AI45=""), "", ($P28*CalcTable[[#This Row],[16]]+$Q28)-'1. Input energy data'!AI45)</f>
        <v/>
      </c>
      <c r="AI28" s="151" t="str">
        <f>IF(OR($A28=0, $P28="", CalcTable[[#This Row],[17]]="", $Q28="", '1. Input energy data'!AJ45=""), "", ($P28*CalcTable[[#This Row],[17]]+$Q28)-'1. Input energy data'!AJ45)</f>
        <v/>
      </c>
      <c r="AJ28" s="151" t="str">
        <f>IF(OR($A28=0, $P28="", CalcTable[[#This Row],[18]]="", $Q28="", '1. Input energy data'!AK45=""), "", ($P28*CalcTable[[#This Row],[18]]+$Q28)-'1. Input energy data'!AK45)</f>
        <v/>
      </c>
      <c r="AK28" s="151" t="str">
        <f>IF(OR($A28=0, $P28="", CalcTable[[#This Row],[19]]="", $Q28="", '1. Input energy data'!AL45=""), "", ($P28*CalcTable[[#This Row],[19]]+$Q28)-'1. Input energy data'!AL45)</f>
        <v/>
      </c>
      <c r="AL28" s="151" t="str">
        <f>IF(OR($A28=0, $P28="", CalcTable[[#This Row],[20]]="", $Q28="", '1. Input energy data'!AM45=""), "", ($P28*CalcTable[[#This Row],[20]]+$Q28)-'1. Input energy data'!AM45)</f>
        <v/>
      </c>
      <c r="AM28" s="151" t="str">
        <f>IF(OR($A28=0, $P28="", CalcTable[[#This Row],[21]]="", $Q28="", '1. Input energy data'!AN45=""), "", ($P28*CalcTable[[#This Row],[21]]+$Q28)-'1. Input energy data'!AN45)</f>
        <v/>
      </c>
      <c r="AN28" s="151" t="str">
        <f>IF(OR($A28=0, $P28="", CalcTable[[#This Row],[22]]="", $Q28="", '1. Input energy data'!AO45=""), "", ($P28*CalcTable[[#This Row],[22]]+$Q28)-'1. Input energy data'!AO45)</f>
        <v/>
      </c>
      <c r="AO28" s="151" t="str">
        <f>IF(OR($A28=0, $P28="", CalcTable[[#This Row],[23]]="", $Q28="", '1. Input energy data'!AP45=""), "", ($P28*CalcTable[[#This Row],[23]]+$Q28)-'1. Input energy data'!AP45)</f>
        <v/>
      </c>
      <c r="AP28" s="151" t="str">
        <f>IF(OR($A28=0, $P28="", CalcTable[[#This Row],[24]]="", $Q28="", '1. Input energy data'!AQ45=""), "", ($P28*CalcTable[[#This Row],[24]]+$Q28)-'1. Input energy data'!AQ45)</f>
        <v/>
      </c>
      <c r="AQ28" s="239" t="str">
        <f>IF(CalcTable[[#This Row],[Building]]=0,"",1-((1-CalcTable[[#This Row],[R2]])*(COUNT('1. Input energy data'!N45:Y45)-1)/(COUNT('1. Input energy data'!N45:Y45)-2)))</f>
        <v/>
      </c>
      <c r="AR28" s="165" t="str">
        <f>IF(CalcTable[[#This Row],[Building]]=0,"",1.26*TINV(0.1,COUNT('1. Input energy data'!N45:Y45)-2)*STEYX('1. Input energy data'!N45:Y45,CalcTable[[#This Row],[1]:[12]])*((1+2/COUNT('1. Input energy data'!N45:Y45))*COUNT(CalcTable[[#This Row],[Month 1 avoided kWh]:[Month 12]]))^0.5)</f>
        <v/>
      </c>
      <c r="AS28" s="166" t="str">
        <f>IF(CalcTable[[#This Row],[Building]]=0,"",ABS(CalcTable[[#This Row],[Absolute Uncertainty]]/SUM(CalcTable[[#This Row],[Month 1 avoided kWh]:[Month 12]])))</f>
        <v/>
      </c>
      <c r="AT28" s="165" t="str">
        <f>IF(CalcTable[[#This Row],[Building]]=0,"",COUNT('1. Input energy data'!N45:Y45))</f>
        <v/>
      </c>
      <c r="AU28" s="165" t="str">
        <f>IF(CalcTable[[#This Row],[Building]]=0,"",COUNT('1. Input energy data'!AF45:AQ45))</f>
        <v/>
      </c>
      <c r="AV28" s="151" t="str" cm="1">
        <f t="array" ref="AV28">_xlfn.IFS(CalcTable[[#This Row],[Building]]=0,"",AND(OR('1. Input energy data'!AT45="Energy Bills - Actual",'1. Input energy data'!AT45="Meter Readings",'1. Input energy data'!AT45="Half Hourly Data"),OR('1. Input energy data'!Z45="Energy Bills - Actual",'1. Input energy data'!Z45="Meter Readings",'1. Input energy data'!Z45="Half Hourly Data")),"ACTUAL",OR('1. Input energy data'!AT45="",'1. Input energy data'!Z45=""),"BLANK",OR('1. Input energy data'!AT45="Other (specify in commentary)",'1. Input energy data'!Z45="Other (specify in commentary)"),"OTHER",OR('1. Input energy data'!AT45="Energy Bills - Estimated",'1. Input energy data'!Z45="Energy Bills - Estimated"),"ESTIMATED",OR('1. Input energy data'!AT45="Energy Bills - Partially Estimated",'1. Input energy data'!Z45="Energy Bills - Partially Estimated"),"PARTIALLY ESTIMATED",TRUE,"BLANK")</f>
        <v/>
      </c>
    </row>
    <row r="29" spans="1:48">
      <c r="A29">
        <f>'1. Input energy data'!C46</f>
        <v>0</v>
      </c>
      <c r="B29" s="150">
        <f>'1. Input energy data'!F46</f>
        <v>0</v>
      </c>
      <c r="C29">
        <f>'1. Input energy data'!G46</f>
        <v>0</v>
      </c>
      <c r="D29" s="151" t="str">
        <f>IF(OR(CalcTable[[#This Row],[Building]]=0, '1. Input energy data'!$N46=""), "",IF(OR('1. Input energy data'!$F46="Hospital",'1. Input energy data'!$F46="Nursing residential homes and hostels"),INDEX(Degrees18[[Month]:[Multiple (England)]],MATCH('1. Input energy data'!$L46, Degrees18[Month], 1),MATCH(IF('1. Input energy data'!$G$11="Multiple (England)", '1. Input energy data'!$J46, '1. Input energy data'!$G$11), Degrees18[#Headers], 0)),INDEX(Degrees15[[Month]:[Multiple (England)]],MATCH('1. Input energy data'!$L46, Degrees15[Month], 1),MATCH(IF('1. Input energy data'!$G$11="Multiple (England)", '1. Input energy data'!$J46, '1. Input energy data'!$G$11), Degrees15[#Headers], 0))))</f>
        <v/>
      </c>
      <c r="E29" s="151" t="str" cm="1">
        <f t="array" ref="E29">IF(OR(CalcTable[[#This Row],[Building]]=0, '1. Input energy data'!$O46=""), "",IF(OR('1. Input energy data'!$F46="Hospital",'1. Input energy data'!$F46="Nursing residential homes and hostels"),INDEX(Degrees18[[Month]:[Multiple (England)]],MATCH('1. Input energy data'!$L46, Degrees18[Month], 1) + $E$2 - 1,MATCH(IF('1. Input energy data'!$G$11="Multiple (England)", '1. Input energy data'!$J46, '1. Input energy data'!$G$11),Degrees18[#Headers], 0)),INDEX(Degrees15[[Month]:[Multiple (England)]],MATCH('1. Input energy data'!$L46, Degrees15[Month], 1) + $E$2 - 1,MATCH(IF('1. Input energy data'!$G$11="Multiple (England)", '1. Input energy data'!$J46, '1. Input energy data'!$G$11),Degrees15[#Headers], 0))))</f>
        <v/>
      </c>
      <c r="F29" s="151" t="str" cm="1">
        <f t="array" ref="F29">IF(OR(CalcTable[[#This Row],[Building]]=0, '1. Input energy data'!$P46=""), "",IF(OR('1. Input energy data'!$F46="Hospital",'1. Input energy data'!$F46="Nursing residential homes and hostels"),INDEX(Degrees18[[Month]:[Multiple (England)]],MATCH('1. Input energy data'!$L46, Degrees18[Month], 1) + $F$2 - 1,MATCH(IF('1. Input energy data'!$G$11="Multiple (England)", '1. Input energy data'!$J46, '1. Input energy data'!$G$11),Degrees18[#Headers], 0)),INDEX(Degrees15[[Month]:[Multiple (England)]],MATCH('1. Input energy data'!$L46, Degrees15[Month], 1) + $F$2 - 1,MATCH(IF('1. Input energy data'!$G$11="Multiple (England)", '1. Input energy data'!$J46, '1. Input energy data'!$G$11),Degrees15[#Headers], 0))))</f>
        <v/>
      </c>
      <c r="G29" s="151" t="str" cm="1">
        <f t="array" ref="G29">IF(OR(CalcTable[[#This Row],[Building]]=0, '1. Input energy data'!$Q46=""), "",IF(OR('1. Input energy data'!$F46="Hospital",'1. Input energy data'!$F46="Nursing residential homes and hostels"),INDEX(Degrees18[[Month]:[Multiple (England)]],MATCH('1. Input energy data'!$L46, Degrees18[Month], 1) + $G$2 - 1,MATCH(IF('1. Input energy data'!$G$11="Multiple (England)", '1. Input energy data'!$J46, '1. Input energy data'!$G$11),Degrees18[#Headers], 0)),INDEX(Degrees15[[Month]:[Multiple (England)]],MATCH('1. Input energy data'!$L46, Degrees15[Month], 1) + $G$2 - 1,MATCH(IF('1. Input energy data'!$G$11="Multiple (England)", '1. Input energy data'!$J46, '1. Input energy data'!$G$11),Degrees15[#Headers], 0))))</f>
        <v/>
      </c>
      <c r="H29" s="151" t="str" cm="1">
        <f t="array" ref="H29">IF(OR(CalcTable[[#This Row],[Building]]=0, '1. Input energy data'!$R46=""), "",IF(OR('1. Input energy data'!$F46="Hospital",'1. Input energy data'!$F46="Nursing residential homes and hostels"),INDEX(Degrees18[[Month]:[Multiple (England)]],MATCH('1. Input energy data'!$L46, Degrees18[Month], 1) + $H$2 - 1,MATCH(IF('1. Input energy data'!$G$11="Multiple (England)", '1. Input energy data'!$J46, '1. Input energy data'!$G$11),Degrees18[#Headers], 0)),INDEX(Degrees15[[Month]:[Multiple (England)]],MATCH('1. Input energy data'!$L46, Degrees15[Month], 1) + $H$2 - 1,MATCH(IF('1. Input energy data'!$G$11="Multiple (England)", '1. Input energy data'!$J46, '1. Input energy data'!$G$11),Degrees15[#Headers], 0))))</f>
        <v/>
      </c>
      <c r="I29" s="151" t="str" cm="1">
        <f t="array" ref="I29">IF(OR(CalcTable[[#This Row],[Building]]=0, '1. Input energy data'!$S46=""), "",IF(OR('1. Input energy data'!$F46="Hospital",'1. Input energy data'!$F46="Nursing residential homes and hostels"),INDEX(Degrees18[[Month]:[Multiple (England)]],MATCH('1. Input energy data'!$L46, Degrees18[Month], 1) + $I$2 - 1,MATCH(IF('1. Input energy data'!$G$11="Multiple (England)", '1. Input energy data'!$J46, '1. Input energy data'!$G$11),Degrees18[#Headers], 0)),INDEX(Degrees15[[Month]:[Multiple (England)]],MATCH('1. Input energy data'!$L46, Degrees15[Month], 1) + $I$2 - 1,MATCH(IF('1. Input energy data'!$G$11="Multiple (England)", '1. Input energy data'!$J46, '1. Input energy data'!$G$11),Degrees15[#Headers], 0))))</f>
        <v/>
      </c>
      <c r="J29" s="151" t="str" cm="1">
        <f t="array" ref="J29">IF(OR(CalcTable[[#This Row],[Building]]=0, '1. Input energy data'!$T46=""), "",IF(OR('1. Input energy data'!$F46="Hospital",'1. Input energy data'!$F46="Nursing residential homes and hostels"),INDEX(Degrees18[[Month]:[Multiple (England)]],MATCH('1. Input energy data'!$L46, Degrees18[Month], 1) + $J$2 - 1,MATCH(IF('1. Input energy data'!$G$11="Multiple (England)", '1. Input energy data'!$J46, '1. Input energy data'!$G$11),Degrees18[#Headers], 0)),INDEX(Degrees15[[Month]:[Multiple (England)]],MATCH('1. Input energy data'!$L46, Degrees15[Month], 1) + $J$2 - 1,MATCH(IF('1. Input energy data'!$G$11="Multiple (England)", '1. Input energy data'!$J46, '1. Input energy data'!$G$11),Degrees15[#Headers], 0))))</f>
        <v/>
      </c>
      <c r="K29" s="151" t="str" cm="1">
        <f t="array" ref="K29">IF(OR(CalcTable[[#This Row],[Building]]=0, '1. Input energy data'!$U46=""), "",IF(OR('1. Input energy data'!$F46="Hospital",'1. Input energy data'!$F46="Nursing residential homes and hostels"),INDEX(Degrees18[[Month]:[Multiple (England)]],MATCH('1. Input energy data'!$L46, Degrees18[Month], 1) + $K$2 - 1,MATCH(IF('1. Input energy data'!$G$11="Multiple (England)", '1. Input energy data'!$J46, '1. Input energy data'!$G$11),Degrees18[#Headers], 0)),INDEX(Degrees15[[Month]:[Multiple (England)]],MATCH('1. Input energy data'!$L46, Degrees15[Month], 1) + $K$2 - 1,MATCH(IF('1. Input energy data'!$G$11="Multiple (England)", '1. Input energy data'!$J46, '1. Input energy data'!$G$11),Degrees15[#Headers], 0))))</f>
        <v/>
      </c>
      <c r="L29" s="151" t="str" cm="1">
        <f t="array" ref="L29">IF(OR(CalcTable[[#This Row],[Building]]=0, '1. Input energy data'!$V46=""), "",IF(OR('1. Input energy data'!$F46="Hospital",'1. Input energy data'!$F46="Nursing residential homes and hostels"),INDEX(Degrees18[[Month]:[Multiple (England)]],MATCH('1. Input energy data'!$L46, Degrees18[Month], 1) + $L$2 - 1,MATCH(IF('1. Input energy data'!$G$11="Multiple (England)", '1. Input energy data'!$J46, '1. Input energy data'!$G$11),Degrees18[#Headers], 0)),INDEX(Degrees15[[Month]:[Multiple (England)]],MATCH('1. Input energy data'!$L46, Degrees15[Month], 1) + $L$2 - 1,MATCH(IF('1. Input energy data'!$G$11="Multiple (England)", '1. Input energy data'!$J46, '1. Input energy data'!$G$11),Degrees15[#Headers], 0))))</f>
        <v/>
      </c>
      <c r="M29" s="151" t="str" cm="1">
        <f t="array" ref="M29">IF(OR(CalcTable[[#This Row],[Building]]=0, '1. Input energy data'!$W46=""), "",IF(OR('1. Input energy data'!$F46="Hospital",'1. Input energy data'!$F46="Nursing residential homes and hostels"),INDEX(Degrees18[[Month]:[Multiple (England)]],MATCH('1. Input energy data'!$L46, Degrees18[Month], 1) + $M$2 - 1,MATCH(IF('1. Input energy data'!$G$11="Multiple (England)", '1. Input energy data'!$J46, '1. Input energy data'!$G$11),Degrees18[#Headers], 0)),INDEX(Degrees15[[Month]:[Multiple (England)]],MATCH('1. Input energy data'!$L46, Degrees15[Month], 1) + $M$2 - 1,MATCH(IF('1. Input energy data'!$G$11="Multiple (England)", '1. Input energy data'!$J46, '1. Input energy data'!$G$11),Degrees15[#Headers], 0))))</f>
        <v/>
      </c>
      <c r="N29" s="151" t="str" cm="1">
        <f t="array" ref="N29">IF(OR(CalcTable[[#This Row],[Building]]=0, '1. Input energy data'!$X46=""), "",IF(OR('1. Input energy data'!$F46="Hospital",'1. Input energy data'!$F46="Nursing residential homes and hostels"),INDEX(Degrees18[[Month]:[Multiple (England)]],MATCH('1. Input energy data'!$L46, Degrees18[Month], 1) + $N$2 - 1,MATCH(IF('1. Input energy data'!$G$11="Multiple (England)", '1. Input energy data'!$J46, '1. Input energy data'!$G$11),Degrees18[#Headers], 0)),INDEX(Degrees15[[Month]:[Multiple (England)]],MATCH('1. Input energy data'!$L46, Degrees15[Month], 1) + $N$2 - 1,MATCH(IF('1. Input energy data'!$G$11="Multiple (England)", '1. Input energy data'!$J46, '1. Input energy data'!$G$11),Degrees15[#Headers], 0))))</f>
        <v/>
      </c>
      <c r="O29" s="151" t="str" cm="1">
        <f t="array" ref="O29">IF(OR(CalcTable[[#This Row],[Building]]=0, '1. Input energy data'!$Y46=""), "",IF(OR('1. Input energy data'!$F46="Hospital",'1. Input energy data'!$F46="Nursing residential homes and hostels"),INDEX(Degrees18[[Month]:[Multiple (England)]],MATCH('1. Input energy data'!$L46, Degrees18[Month], 1) + $O$2 - 1,MATCH(IF('1. Input energy data'!$G$11="Multiple (England)", '1. Input energy data'!$J46, '1. Input energy data'!$G$11),Degrees18[#Headers], 0)),INDEX(Degrees15[[Month]:[Multiple (England)]],MATCH('1. Input energy data'!$L46, Degrees15[Month], 1) + $O$2 - 1,MATCH(IF('1. Input energy data'!$G$11="Multiple (England)", '1. Input energy data'!$J46, '1. Input energy data'!$G$11),Degrees15[#Headers], 0))))</f>
        <v/>
      </c>
      <c r="P29" t="str">
        <f>IF(CalcTable[[#This Row],[Building]]=0,"",SLOPE('1. Input energy data'!N46:Y46,CalcTable[[#This Row],[1]:[12]]))</f>
        <v/>
      </c>
      <c r="Q29" t="str">
        <f>IF(CalcTable[[#This Row],[Building]]=0,"",INTERCEPT('1. Input energy data'!N46:Y46,CalcTable[[#This Row],[1]:[12]]))</f>
        <v/>
      </c>
      <c r="R29" t="str">
        <f>IF(CalcTable[[#This Row],[Building]]=0,"",RSQ('1. Input energy data'!N46:Y46,CalcTable[[#This Row],[1]:[12]]))</f>
        <v/>
      </c>
      <c r="S29" s="151" t="str" cm="1">
        <f t="array" ref="S29">IF(OR($A29=0, '1. Input energy data'!$AF46=""), "",IF(OR('1. Input energy data'!$F46="Hospital",'1. Input energy data'!$F46="Nursing residential homes and hostels"),INDEX(Degrees18[[Month]:[Multiple (England)]],MATCH('1. Input energy data'!$AD46, Degrees18[Month], 1)+S$2-13,MATCH(IF('1. Input energy data'!$G$11="Multiple (England)", '1. Input energy data'!$J46, '1. Input energy data'!$G$11),Degrees18[#Headers], 0)),INDEX(Degrees15[[Month]:[Multiple (England)]],MATCH('1. Input energy data'!$AD46, Degrees15[Month], 1)+S$2-13,MATCH(IF('1. Input energy data'!$G$11="Multiple (England)", '1. Input energy data'!$J46, '1. Input energy data'!$G$11),Degrees15[#Headers], 0))))</f>
        <v/>
      </c>
      <c r="T29" s="151" t="str" cm="1">
        <f t="array" ref="T29">IF(OR($A29=0, '1. Input energy data'!$AG46=""), "",IF(OR('1. Input energy data'!$F46="Hospital",'1. Input energy data'!$F46="Nursing residential homes and hostels"),INDEX(Degrees18[[Month]:[Multiple (England)]],MATCH('1. Input energy data'!$AD46, Degrees18[Month], 1)+T$2-13,MATCH(IF('1. Input energy data'!$G$11="Multiple (England)", '1. Input energy data'!$J46, '1. Input energy data'!$G$11),Degrees18[#Headers], 0)),INDEX(Degrees15[[Month]:[Multiple (England)]],MATCH('1. Input energy data'!$AD46,Degrees15[Month], 1)+T$2-13,MATCH(IF('1. Input energy data'!$G$11="Multiple (England)", '1. Input energy data'!$J46, '1. Input energy data'!$G$11),Degrees15[#Headers], 0))))</f>
        <v/>
      </c>
      <c r="U29" s="151" t="str" cm="1">
        <f t="array" ref="U29">IF(OR($A29=0, '1. Input energy data'!$AH46=""), "",IF(OR('1. Input energy data'!$F46="Hospital",'1. Input energy data'!$F46="Nursing residential homes and hostels"),INDEX(Degrees18[[Month]:[Multiple (England)]],MATCH('1. Input energy data'!$AD46, Degrees18[Month], 1)+U$2-13,MATCH(IF('1. Input energy data'!$G$11="Multiple (England)", '1. Input energy data'!$J46, '1. Input energy data'!$G$11),Degrees18[#Headers], 0)),INDEX(Degrees15[[Month]:[Multiple (England)]],MATCH('1. Input energy data'!$AD46,Degrees15[Month], 1)+U$2-13,MATCH(IF('1. Input energy data'!$G$11="Multiple (England)", '1. Input energy data'!$J46, '1. Input energy data'!$G$11),Degrees15[#Headers], 0))))</f>
        <v/>
      </c>
      <c r="V29" s="151" t="str" cm="1">
        <f t="array" ref="V29">IF(OR($A29=0, '1. Input energy data'!$AI46=""), "",IF(OR('1. Input energy data'!$F46="Hospital",'1. Input energy data'!$F46="Nursing residential homes and hostels"),INDEX(Degrees18[[Month]:[Multiple (England)]],MATCH('1. Input energy data'!$AD46, Degrees18[Month], 1)+V$2-13,MATCH(IF('1. Input energy data'!$G$11="Multiple (England)", '1. Input energy data'!$J46, '1. Input energy data'!$G$11),Degrees18[#Headers], 0)),INDEX(Degrees15[[Month]:[Multiple (England)]],MATCH('1. Input energy data'!$AD46,Degrees15[Month], 1)+V$2-13,MATCH(IF('1. Input energy data'!$G$11="Multiple (England)", '1. Input energy data'!$J46, '1. Input energy data'!$G$11),Degrees15[#Headers], 0))))</f>
        <v/>
      </c>
      <c r="W29" s="151" t="str" cm="1">
        <f t="array" ref="W29">IF(OR($A29=0, '1. Input energy data'!$AJ46=""), "",IF(OR('1. Input energy data'!$F46="Hospital",'1. Input energy data'!$F46="Nursing residential homes and hostels"),INDEX(Degrees18[[Month]:[Multiple (England)]],MATCH('1. Input energy data'!$AD46, Degrees18[Month], 1)+W$2-13,MATCH(IF('1. Input energy data'!$G$11="Multiple (England)", '1. Input energy data'!$J46, '1. Input energy data'!$G$11),Degrees18[#Headers], 0)),INDEX(Degrees15[[Month]:[Multiple (England)]],MATCH('1. Input energy data'!$AD46,Degrees15[Month], 1)+W$2-13,MATCH(IF('1. Input energy data'!$G$11="Multiple (England)", '1. Input energy data'!$J46, '1. Input energy data'!$G$11),Degrees15[#Headers], 0))))</f>
        <v/>
      </c>
      <c r="X29" s="151" t="str" cm="1">
        <f t="array" ref="X29">IF(OR($A29=0, '1. Input energy data'!$AK46=""), "",IF(OR('1. Input energy data'!$F46="Hospital",'1. Input energy data'!$F46="Nursing residential homes and hostels"),INDEX(Degrees18[[Month]:[Multiple (England)]],MATCH('1. Input energy data'!$AD46, Degrees18[Month], 1)+X$2-13,MATCH(IF('1. Input energy data'!$G$11="Multiple (England)", '1. Input energy data'!$J46, '1. Input energy data'!$G$11),Degrees18[#Headers], 0)),INDEX(Degrees15[[Month]:[Multiple (England)]],MATCH('1. Input energy data'!$AD46,Degrees15[Month], 1)+X$2-13,MATCH(IF('1. Input energy data'!$G$11="Multiple (England)", '1. Input energy data'!$J46, '1. Input energy data'!$G$11),Degrees15[#Headers], 0))))</f>
        <v/>
      </c>
      <c r="Y29" s="151" t="str" cm="1">
        <f t="array" ref="Y29">IF(OR($A29=0, '1. Input energy data'!$AL46=""), "",IF(OR('1. Input energy data'!$F46="Hospital",'1. Input energy data'!$F46="Nursing residential homes and hostels"),INDEX(Degrees18[[Month]:[Multiple (England)]],MATCH('1. Input energy data'!$AD46, Degrees18[Month], 1)+Y$2-13,MATCH(IF('1. Input energy data'!$G$11="Multiple (England)", '1. Input energy data'!$J46, '1. Input energy data'!$G$11),Degrees18[#Headers], 0)),INDEX(Degrees15[[Month]:[Multiple (England)]],MATCH('1. Input energy data'!$AD46,Degrees15[Month], 1)+Y$2-13,MATCH(IF('1. Input energy data'!$G$11="Multiple (England)", '1. Input energy data'!$J46, '1. Input energy data'!$G$11),Degrees15[#Headers], 0))))</f>
        <v/>
      </c>
      <c r="Z29" s="151" t="str" cm="1">
        <f t="array" ref="Z29">IF(OR($A29=0, '1. Input energy data'!$AM46=""), "",IF(OR('1. Input energy data'!$F46="Hospital",'1. Input energy data'!$F46="Nursing residential homes and hostels"),INDEX(Degrees18[[Month]:[Multiple (England)]],MATCH('1. Input energy data'!$AD46, Degrees18[Month], 1)+Z$2-13,MATCH(IF('1. Input energy data'!$G$11="Multiple (England)", '1. Input energy data'!$J46, '1. Input energy data'!$G$11),Degrees18[#Headers], 0)),INDEX(Degrees15[[Month]:[Multiple (England)]],MATCH('1. Input energy data'!$AD46,Degrees15[Month], 1)+Z$2-13,MATCH(IF('1. Input energy data'!$G$11="Multiple (England)", '1. Input energy data'!$J46, '1. Input energy data'!$G$11),Degrees15[#Headers], 0))))</f>
        <v/>
      </c>
      <c r="AA29" s="151" t="str" cm="1">
        <f t="array" ref="AA29">IF(OR($A29=0, '1. Input energy data'!$AN46=""), "",IF(OR('1. Input energy data'!$F46="Hospital",'1. Input energy data'!$F46="Nursing residential homes and hostels"),INDEX(Degrees18[[Month]:[Multiple (England)]],MATCH('1. Input energy data'!$AD46, Degrees18[Month], 1)+AA$2-13,MATCH(IF('1. Input energy data'!$G$11="Multiple (England)", '1. Input energy data'!$J46, '1. Input energy data'!$G$11),Degrees18[#Headers], 0)),INDEX(Degrees15[[Month]:[Multiple (England)]],MATCH('1. Input energy data'!$AD46,Degrees15[Month], 1)+AA$2-13,MATCH(IF('1. Input energy data'!$G$11="Multiple (England)", '1. Input energy data'!$J46, '1. Input energy data'!$G$11),Degrees15[#Headers], 0))))</f>
        <v/>
      </c>
      <c r="AB29" s="151" t="str" cm="1">
        <f t="array" ref="AB29">IF(OR($A29=0, '1. Input energy data'!$AO46=""), "",IF(OR('1. Input energy data'!$F46="Hospital",'1. Input energy data'!$F46="Nursing residential homes and hostels"),INDEX(Degrees18[[Month]:[Multiple (England)]],MATCH('1. Input energy data'!$AD46, Degrees18[Month], 1)+AB$2-13,MATCH(IF('1. Input energy data'!$G$11="Multiple (England)", '1. Input energy data'!$J46, '1. Input energy data'!$G$11),Degrees18[#Headers], 0)),INDEX(Degrees15[[Month]:[Multiple (England)]],MATCH('1. Input energy data'!$AD46,Degrees15[Month], 1)+AB$2-13,MATCH(IF('1. Input energy data'!$G$11="Multiple (England)", '1. Input energy data'!$J46, '1. Input energy data'!$G$11),Degrees15[#Headers], 0))))</f>
        <v/>
      </c>
      <c r="AC29" s="151" t="str" cm="1">
        <f t="array" ref="AC29">IF(OR($A29=0, '1. Input energy data'!$AP46=""), "",IF(OR('1. Input energy data'!$F46="Hospital",'1. Input energy data'!$F46="Nursing residential homes and hostels"),INDEX(Degrees18[[Month]:[Multiple (England)]],MATCH('1. Input energy data'!$AD46, Degrees18[Month], 1)+AC$2-13,MATCH(IF('1. Input energy data'!$G$11="Multiple (England)", '1. Input energy data'!$J46, '1. Input energy data'!$G$11),Degrees18[#Headers], 0)),INDEX(Degrees15[[Month]:[Multiple (England)]],MATCH('1. Input energy data'!$AD46,Degrees15[Month], 1)+AC$2-13,MATCH(IF('1. Input energy data'!$G$11="Multiple (England)", '1. Input energy data'!$J46, '1. Input energy data'!$G$11),Degrees15[#Headers], 0))))</f>
        <v/>
      </c>
      <c r="AD29" s="151" t="str" cm="1">
        <f t="array" ref="AD29">IF(OR($A29=0, '1. Input energy data'!$AQ46=""), "",IF(OR('1. Input energy data'!$F46="Hospital",'1. Input energy data'!$F46="Nursing residential homes and hostels"),INDEX(Degrees18[[Month]:[Multiple (England)]],MATCH('1. Input energy data'!$AD46, Degrees18[Month], 1)+AD$2-13,MATCH(IF('1. Input energy data'!$G$11="Multiple (England)", '1. Input energy data'!$J46, '1. Input energy data'!$G$11),Degrees18[#Headers], 0)),INDEX(Degrees15[[Month]:[Multiple (England)]],MATCH('1. Input energy data'!$AD46,Degrees15[Month], 1)+AD$2-13,MATCH(IF('1. Input energy data'!$G$11="Multiple (England)", '1. Input energy data'!$J46, '1. Input energy data'!$G$11),Degrees15[#Headers], 0))))</f>
        <v/>
      </c>
      <c r="AE29" s="151" t="str">
        <f>IF(OR($A29=0, $P29="", CalcTable[[#This Row],[13]]="", $Q29="", '1. Input energy data'!AF46=""), "", ($P29*CalcTable[[#This Row],[13]]+$Q29)-'1. Input energy data'!AF46)</f>
        <v/>
      </c>
      <c r="AF29" s="151" t="str">
        <f>IF(OR($A29=0, $P29="", CalcTable[[#This Row],[14]]="", $Q29="", '1. Input energy data'!AG46=""), "", ($P29*CalcTable[[#This Row],[14]]+$Q29)-'1. Input energy data'!AG46)</f>
        <v/>
      </c>
      <c r="AG29" s="151" t="str">
        <f>IF(OR($A29=0, $P29="", CalcTable[[#This Row],[15]]="", $Q29="", '1. Input energy data'!AH46=""), "", ($P29*CalcTable[[#This Row],[15]]+$Q29)-'1. Input energy data'!AH46)</f>
        <v/>
      </c>
      <c r="AH29" s="151" t="str">
        <f>IF(OR($A29=0, $P29="", CalcTable[[#This Row],[16]]="", $Q29="", '1. Input energy data'!AI46=""), "", ($P29*CalcTable[[#This Row],[16]]+$Q29)-'1. Input energy data'!AI46)</f>
        <v/>
      </c>
      <c r="AI29" s="151" t="str">
        <f>IF(OR($A29=0, $P29="", CalcTable[[#This Row],[17]]="", $Q29="", '1. Input energy data'!AJ46=""), "", ($P29*CalcTable[[#This Row],[17]]+$Q29)-'1. Input energy data'!AJ46)</f>
        <v/>
      </c>
      <c r="AJ29" s="151" t="str">
        <f>IF(OR($A29=0, $P29="", CalcTable[[#This Row],[18]]="", $Q29="", '1. Input energy data'!AK46=""), "", ($P29*CalcTable[[#This Row],[18]]+$Q29)-'1. Input energy data'!AK46)</f>
        <v/>
      </c>
      <c r="AK29" s="151" t="str">
        <f>IF(OR($A29=0, $P29="", CalcTable[[#This Row],[19]]="", $Q29="", '1. Input energy data'!AL46=""), "", ($P29*CalcTable[[#This Row],[19]]+$Q29)-'1. Input energy data'!AL46)</f>
        <v/>
      </c>
      <c r="AL29" s="151" t="str">
        <f>IF(OR($A29=0, $P29="", CalcTable[[#This Row],[20]]="", $Q29="", '1. Input energy data'!AM46=""), "", ($P29*CalcTable[[#This Row],[20]]+$Q29)-'1. Input energy data'!AM46)</f>
        <v/>
      </c>
      <c r="AM29" s="151" t="str">
        <f>IF(OR($A29=0, $P29="", CalcTable[[#This Row],[21]]="", $Q29="", '1. Input energy data'!AN46=""), "", ($P29*CalcTable[[#This Row],[21]]+$Q29)-'1. Input energy data'!AN46)</f>
        <v/>
      </c>
      <c r="AN29" s="151" t="str">
        <f>IF(OR($A29=0, $P29="", CalcTable[[#This Row],[22]]="", $Q29="", '1. Input energy data'!AO46=""), "", ($P29*CalcTable[[#This Row],[22]]+$Q29)-'1. Input energy data'!AO46)</f>
        <v/>
      </c>
      <c r="AO29" s="151" t="str">
        <f>IF(OR($A29=0, $P29="", CalcTable[[#This Row],[23]]="", $Q29="", '1. Input energy data'!AP46=""), "", ($P29*CalcTable[[#This Row],[23]]+$Q29)-'1. Input energy data'!AP46)</f>
        <v/>
      </c>
      <c r="AP29" s="151" t="str">
        <f>IF(OR($A29=0, $P29="", CalcTable[[#This Row],[24]]="", $Q29="", '1. Input energy data'!AQ46=""), "", ($P29*CalcTable[[#This Row],[24]]+$Q29)-'1. Input energy data'!AQ46)</f>
        <v/>
      </c>
      <c r="AQ29" s="239" t="str">
        <f>IF(CalcTable[[#This Row],[Building]]=0,"",1-((1-CalcTable[[#This Row],[R2]])*(COUNT('1. Input energy data'!N46:Y46)-1)/(COUNT('1. Input energy data'!N46:Y46)-2)))</f>
        <v/>
      </c>
      <c r="AR29" s="165" t="str">
        <f>IF(CalcTable[[#This Row],[Building]]=0,"",1.26*TINV(0.1,COUNT('1. Input energy data'!N46:Y46)-2)*STEYX('1. Input energy data'!N46:Y46,CalcTable[[#This Row],[1]:[12]])*((1+2/COUNT('1. Input energy data'!N46:Y46))*COUNT(CalcTable[[#This Row],[Month 1 avoided kWh]:[Month 12]]))^0.5)</f>
        <v/>
      </c>
      <c r="AS29" s="166" t="str">
        <f>IF(CalcTable[[#This Row],[Building]]=0,"",ABS(CalcTable[[#This Row],[Absolute Uncertainty]]/SUM(CalcTable[[#This Row],[Month 1 avoided kWh]:[Month 12]])))</f>
        <v/>
      </c>
      <c r="AT29" s="165" t="str">
        <f>IF(CalcTable[[#This Row],[Building]]=0,"",COUNT('1. Input energy data'!N46:Y46))</f>
        <v/>
      </c>
      <c r="AU29" s="165" t="str">
        <f>IF(CalcTable[[#This Row],[Building]]=0,"",COUNT('1. Input energy data'!AF46:AQ46))</f>
        <v/>
      </c>
      <c r="AV29" s="151" t="str" cm="1">
        <f t="array" ref="AV29">_xlfn.IFS(CalcTable[[#This Row],[Building]]=0,"",AND(OR('1. Input energy data'!AT46="Energy Bills - Actual",'1. Input energy data'!AT46="Meter Readings",'1. Input energy data'!AT46="Half Hourly Data"),OR('1. Input energy data'!Z46="Energy Bills - Actual",'1. Input energy data'!Z46="Meter Readings",'1. Input energy data'!Z46="Half Hourly Data")),"ACTUAL",OR('1. Input energy data'!AT46="",'1. Input energy data'!Z46=""),"BLANK",OR('1. Input energy data'!AT46="Other (specify in commentary)",'1. Input energy data'!Z46="Other (specify in commentary)"),"OTHER",OR('1. Input energy data'!AT46="Energy Bills - Estimated",'1. Input energy data'!Z46="Energy Bills - Estimated"),"ESTIMATED",OR('1. Input energy data'!AT46="Energy Bills - Partially Estimated",'1. Input energy data'!Z46="Energy Bills - Partially Estimated"),"PARTIALLY ESTIMATED",TRUE,"BLANK")</f>
        <v/>
      </c>
    </row>
    <row r="30" spans="1:48">
      <c r="A30">
        <f>'1. Input energy data'!C47</f>
        <v>0</v>
      </c>
      <c r="B30" s="150">
        <f>'1. Input energy data'!F47</f>
        <v>0</v>
      </c>
      <c r="C30">
        <f>'1. Input energy data'!G47</f>
        <v>0</v>
      </c>
      <c r="D30" s="151" t="str">
        <f>IF(OR(CalcTable[[#This Row],[Building]]=0, '1. Input energy data'!$N47=""), "",IF(OR('1. Input energy data'!$F47="Hospital",'1. Input energy data'!$F47="Nursing residential homes and hostels"),INDEX(Degrees18[[Month]:[Multiple (England)]],MATCH('1. Input energy data'!$L47, Degrees18[Month], 1),MATCH(IF('1. Input energy data'!$G$11="Multiple (England)", '1. Input energy data'!$J47, '1. Input energy data'!$G$11), Degrees18[#Headers], 0)),INDEX(Degrees15[[Month]:[Multiple (England)]],MATCH('1. Input energy data'!$L47, Degrees15[Month], 1),MATCH(IF('1. Input energy data'!$G$11="Multiple (England)", '1. Input energy data'!$J47, '1. Input energy data'!$G$11), Degrees15[#Headers], 0))))</f>
        <v/>
      </c>
      <c r="E30" s="151" t="str" cm="1">
        <f t="array" ref="E30">IF(OR(CalcTable[[#This Row],[Building]]=0, '1. Input energy data'!$O47=""), "",IF(OR('1. Input energy data'!$F47="Hospital",'1. Input energy data'!$F47="Nursing residential homes and hostels"),INDEX(Degrees18[[Month]:[Multiple (England)]],MATCH('1. Input energy data'!$L47, Degrees18[Month], 1) + $E$2 - 1,MATCH(IF('1. Input energy data'!$G$11="Multiple (England)", '1. Input energy data'!$J47, '1. Input energy data'!$G$11),Degrees18[#Headers], 0)),INDEX(Degrees15[[Month]:[Multiple (England)]],MATCH('1. Input energy data'!$L47, Degrees15[Month], 1) + $E$2 - 1,MATCH(IF('1. Input energy data'!$G$11="Multiple (England)", '1. Input energy data'!$J47, '1. Input energy data'!$G$11),Degrees15[#Headers], 0))))</f>
        <v/>
      </c>
      <c r="F30" s="151" t="str" cm="1">
        <f t="array" ref="F30">IF(OR(CalcTable[[#This Row],[Building]]=0, '1. Input energy data'!$P47=""), "",IF(OR('1. Input energy data'!$F47="Hospital",'1. Input energy data'!$F47="Nursing residential homes and hostels"),INDEX(Degrees18[[Month]:[Multiple (England)]],MATCH('1. Input energy data'!$L47, Degrees18[Month], 1) + $F$2 - 1,MATCH(IF('1. Input energy data'!$G$11="Multiple (England)", '1. Input energy data'!$J47, '1. Input energy data'!$G$11),Degrees18[#Headers], 0)),INDEX(Degrees15[[Month]:[Multiple (England)]],MATCH('1. Input energy data'!$L47, Degrees15[Month], 1) + $F$2 - 1,MATCH(IF('1. Input energy data'!$G$11="Multiple (England)", '1. Input energy data'!$J47, '1. Input energy data'!$G$11),Degrees15[#Headers], 0))))</f>
        <v/>
      </c>
      <c r="G30" s="151" t="str" cm="1">
        <f t="array" ref="G30">IF(OR(CalcTable[[#This Row],[Building]]=0, '1. Input energy data'!$Q47=""), "",IF(OR('1. Input energy data'!$F47="Hospital",'1. Input energy data'!$F47="Nursing residential homes and hostels"),INDEX(Degrees18[[Month]:[Multiple (England)]],MATCH('1. Input energy data'!$L47, Degrees18[Month], 1) + $G$2 - 1,MATCH(IF('1. Input energy data'!$G$11="Multiple (England)", '1. Input energy data'!$J47, '1. Input energy data'!$G$11),Degrees18[#Headers], 0)),INDEX(Degrees15[[Month]:[Multiple (England)]],MATCH('1. Input energy data'!$L47, Degrees15[Month], 1) + $G$2 - 1,MATCH(IF('1. Input energy data'!$G$11="Multiple (England)", '1. Input energy data'!$J47, '1. Input energy data'!$G$11),Degrees15[#Headers], 0))))</f>
        <v/>
      </c>
      <c r="H30" s="151" t="str" cm="1">
        <f t="array" ref="H30">IF(OR(CalcTable[[#This Row],[Building]]=0, '1. Input energy data'!$R47=""), "",IF(OR('1. Input energy data'!$F47="Hospital",'1. Input energy data'!$F47="Nursing residential homes and hostels"),INDEX(Degrees18[[Month]:[Multiple (England)]],MATCH('1. Input energy data'!$L47, Degrees18[Month], 1) + $H$2 - 1,MATCH(IF('1. Input energy data'!$G$11="Multiple (England)", '1. Input energy data'!$J47, '1. Input energy data'!$G$11),Degrees18[#Headers], 0)),INDEX(Degrees15[[Month]:[Multiple (England)]],MATCH('1. Input energy data'!$L47, Degrees15[Month], 1) + $H$2 - 1,MATCH(IF('1. Input energy data'!$G$11="Multiple (England)", '1. Input energy data'!$J47, '1. Input energy data'!$G$11),Degrees15[#Headers], 0))))</f>
        <v/>
      </c>
      <c r="I30" s="151" t="str" cm="1">
        <f t="array" ref="I30">IF(OR(CalcTable[[#This Row],[Building]]=0, '1. Input energy data'!$S47=""), "",IF(OR('1. Input energy data'!$F47="Hospital",'1. Input energy data'!$F47="Nursing residential homes and hostels"),INDEX(Degrees18[[Month]:[Multiple (England)]],MATCH('1. Input energy data'!$L47, Degrees18[Month], 1) + $I$2 - 1,MATCH(IF('1. Input energy data'!$G$11="Multiple (England)", '1. Input energy data'!$J47, '1. Input energy data'!$G$11),Degrees18[#Headers], 0)),INDEX(Degrees15[[Month]:[Multiple (England)]],MATCH('1. Input energy data'!$L47, Degrees15[Month], 1) + $I$2 - 1,MATCH(IF('1. Input energy data'!$G$11="Multiple (England)", '1. Input energy data'!$J47, '1. Input energy data'!$G$11),Degrees15[#Headers], 0))))</f>
        <v/>
      </c>
      <c r="J30" s="151" t="str" cm="1">
        <f t="array" ref="J30">IF(OR(CalcTable[[#This Row],[Building]]=0, '1. Input energy data'!$T47=""), "",IF(OR('1. Input energy data'!$F47="Hospital",'1. Input energy data'!$F47="Nursing residential homes and hostels"),INDEX(Degrees18[[Month]:[Multiple (England)]],MATCH('1. Input energy data'!$L47, Degrees18[Month], 1) + $J$2 - 1,MATCH(IF('1. Input energy data'!$G$11="Multiple (England)", '1. Input energy data'!$J47, '1. Input energy data'!$G$11),Degrees18[#Headers], 0)),INDEX(Degrees15[[Month]:[Multiple (England)]],MATCH('1. Input energy data'!$L47, Degrees15[Month], 1) + $J$2 - 1,MATCH(IF('1. Input energy data'!$G$11="Multiple (England)", '1. Input energy data'!$J47, '1. Input energy data'!$G$11),Degrees15[#Headers], 0))))</f>
        <v/>
      </c>
      <c r="K30" s="151" t="str" cm="1">
        <f t="array" ref="K30">IF(OR(CalcTable[[#This Row],[Building]]=0, '1. Input energy data'!$U47=""), "",IF(OR('1. Input energy data'!$F47="Hospital",'1. Input energy data'!$F47="Nursing residential homes and hostels"),INDEX(Degrees18[[Month]:[Multiple (England)]],MATCH('1. Input energy data'!$L47, Degrees18[Month], 1) + $K$2 - 1,MATCH(IF('1. Input energy data'!$G$11="Multiple (England)", '1. Input energy data'!$J47, '1. Input energy data'!$G$11),Degrees18[#Headers], 0)),INDEX(Degrees15[[Month]:[Multiple (England)]],MATCH('1. Input energy data'!$L47, Degrees15[Month], 1) + $K$2 - 1,MATCH(IF('1. Input energy data'!$G$11="Multiple (England)", '1. Input energy data'!$J47, '1. Input energy data'!$G$11),Degrees15[#Headers], 0))))</f>
        <v/>
      </c>
      <c r="L30" s="151" t="str" cm="1">
        <f t="array" ref="L30">IF(OR(CalcTable[[#This Row],[Building]]=0, '1. Input energy data'!$V47=""), "",IF(OR('1. Input energy data'!$F47="Hospital",'1. Input energy data'!$F47="Nursing residential homes and hostels"),INDEX(Degrees18[[Month]:[Multiple (England)]],MATCH('1. Input energy data'!$L47, Degrees18[Month], 1) + $L$2 - 1,MATCH(IF('1. Input energy data'!$G$11="Multiple (England)", '1. Input energy data'!$J47, '1. Input energy data'!$G$11),Degrees18[#Headers], 0)),INDEX(Degrees15[[Month]:[Multiple (England)]],MATCH('1. Input energy data'!$L47, Degrees15[Month], 1) + $L$2 - 1,MATCH(IF('1. Input energy data'!$G$11="Multiple (England)", '1. Input energy data'!$J47, '1. Input energy data'!$G$11),Degrees15[#Headers], 0))))</f>
        <v/>
      </c>
      <c r="M30" s="151" t="str" cm="1">
        <f t="array" ref="M30">IF(OR(CalcTable[[#This Row],[Building]]=0, '1. Input energy data'!$W47=""), "",IF(OR('1. Input energy data'!$F47="Hospital",'1. Input energy data'!$F47="Nursing residential homes and hostels"),INDEX(Degrees18[[Month]:[Multiple (England)]],MATCH('1. Input energy data'!$L47, Degrees18[Month], 1) + $M$2 - 1,MATCH(IF('1. Input energy data'!$G$11="Multiple (England)", '1. Input energy data'!$J47, '1. Input energy data'!$G$11),Degrees18[#Headers], 0)),INDEX(Degrees15[[Month]:[Multiple (England)]],MATCH('1. Input energy data'!$L47, Degrees15[Month], 1) + $M$2 - 1,MATCH(IF('1. Input energy data'!$G$11="Multiple (England)", '1. Input energy data'!$J47, '1. Input energy data'!$G$11),Degrees15[#Headers], 0))))</f>
        <v/>
      </c>
      <c r="N30" s="151" t="str" cm="1">
        <f t="array" ref="N30">IF(OR(CalcTable[[#This Row],[Building]]=0, '1. Input energy data'!$X47=""), "",IF(OR('1. Input energy data'!$F47="Hospital",'1. Input energy data'!$F47="Nursing residential homes and hostels"),INDEX(Degrees18[[Month]:[Multiple (England)]],MATCH('1. Input energy data'!$L47, Degrees18[Month], 1) + $N$2 - 1,MATCH(IF('1. Input energy data'!$G$11="Multiple (England)", '1. Input energy data'!$J47, '1. Input energy data'!$G$11),Degrees18[#Headers], 0)),INDEX(Degrees15[[Month]:[Multiple (England)]],MATCH('1. Input energy data'!$L47, Degrees15[Month], 1) + $N$2 - 1,MATCH(IF('1. Input energy data'!$G$11="Multiple (England)", '1. Input energy data'!$J47, '1. Input energy data'!$G$11),Degrees15[#Headers], 0))))</f>
        <v/>
      </c>
      <c r="O30" s="151" t="str" cm="1">
        <f t="array" ref="O30">IF(OR(CalcTable[[#This Row],[Building]]=0, '1. Input energy data'!$Y47=""), "",IF(OR('1. Input energy data'!$F47="Hospital",'1. Input energy data'!$F47="Nursing residential homes and hostels"),INDEX(Degrees18[[Month]:[Multiple (England)]],MATCH('1. Input energy data'!$L47, Degrees18[Month], 1) + $O$2 - 1,MATCH(IF('1. Input energy data'!$G$11="Multiple (England)", '1. Input energy data'!$J47, '1. Input energy data'!$G$11),Degrees18[#Headers], 0)),INDEX(Degrees15[[Month]:[Multiple (England)]],MATCH('1. Input energy data'!$L47, Degrees15[Month], 1) + $O$2 - 1,MATCH(IF('1. Input energy data'!$G$11="Multiple (England)", '1. Input energy data'!$J47, '1. Input energy data'!$G$11),Degrees15[#Headers], 0))))</f>
        <v/>
      </c>
      <c r="P30" t="str">
        <f>IF(CalcTable[[#This Row],[Building]]=0,"",SLOPE('1. Input energy data'!N47:Y47,CalcTable[[#This Row],[1]:[12]]))</f>
        <v/>
      </c>
      <c r="Q30" t="str">
        <f>IF(CalcTable[[#This Row],[Building]]=0,"",INTERCEPT('1. Input energy data'!N47:Y47,CalcTable[[#This Row],[1]:[12]]))</f>
        <v/>
      </c>
      <c r="R30" t="str">
        <f>IF(CalcTable[[#This Row],[Building]]=0,"",RSQ('1. Input energy data'!N47:Y47,CalcTable[[#This Row],[1]:[12]]))</f>
        <v/>
      </c>
      <c r="S30" s="151" t="str" cm="1">
        <f t="array" ref="S30">IF(OR($A30=0, '1. Input energy data'!$AF47=""), "",IF(OR('1. Input energy data'!$F47="Hospital",'1. Input energy data'!$F47="Nursing residential homes and hostels"),INDEX(Degrees18[[Month]:[Multiple (England)]],MATCH('1. Input energy data'!$AD47, Degrees18[Month], 1)+S$2-13,MATCH(IF('1. Input energy data'!$G$11="Multiple (England)", '1. Input energy data'!$J47, '1. Input energy data'!$G$11),Degrees18[#Headers], 0)),INDEX(Degrees15[[Month]:[Multiple (England)]],MATCH('1. Input energy data'!$AD47, Degrees15[Month], 1)+S$2-13,MATCH(IF('1. Input energy data'!$G$11="Multiple (England)", '1. Input energy data'!$J47, '1. Input energy data'!$G$11),Degrees15[#Headers], 0))))</f>
        <v/>
      </c>
      <c r="T30" s="151" t="str" cm="1">
        <f t="array" ref="T30">IF(OR($A30=0, '1. Input energy data'!$AG47=""), "",IF(OR('1. Input energy data'!$F47="Hospital",'1. Input energy data'!$F47="Nursing residential homes and hostels"),INDEX(Degrees18[[Month]:[Multiple (England)]],MATCH('1. Input energy data'!$AD47, Degrees18[Month], 1)+T$2-13,MATCH(IF('1. Input energy data'!$G$11="Multiple (England)", '1. Input energy data'!$J47, '1. Input energy data'!$G$11),Degrees18[#Headers], 0)),INDEX(Degrees15[[Month]:[Multiple (England)]],MATCH('1. Input energy data'!$AD47,Degrees15[Month], 1)+T$2-13,MATCH(IF('1. Input energy data'!$G$11="Multiple (England)", '1. Input energy data'!$J47, '1. Input energy data'!$G$11),Degrees15[#Headers], 0))))</f>
        <v/>
      </c>
      <c r="U30" s="151" t="str" cm="1">
        <f t="array" ref="U30">IF(OR($A30=0, '1. Input energy data'!$AH47=""), "",IF(OR('1. Input energy data'!$F47="Hospital",'1. Input energy data'!$F47="Nursing residential homes and hostels"),INDEX(Degrees18[[Month]:[Multiple (England)]],MATCH('1. Input energy data'!$AD47, Degrees18[Month], 1)+U$2-13,MATCH(IF('1. Input energy data'!$G$11="Multiple (England)", '1. Input energy data'!$J47, '1. Input energy data'!$G$11),Degrees18[#Headers], 0)),INDEX(Degrees15[[Month]:[Multiple (England)]],MATCH('1. Input energy data'!$AD47,Degrees15[Month], 1)+U$2-13,MATCH(IF('1. Input energy data'!$G$11="Multiple (England)", '1. Input energy data'!$J47, '1. Input energy data'!$G$11),Degrees15[#Headers], 0))))</f>
        <v/>
      </c>
      <c r="V30" s="151" t="str" cm="1">
        <f t="array" ref="V30">IF(OR($A30=0, '1. Input energy data'!$AI47=""), "",IF(OR('1. Input energy data'!$F47="Hospital",'1. Input energy data'!$F47="Nursing residential homes and hostels"),INDEX(Degrees18[[Month]:[Multiple (England)]],MATCH('1. Input energy data'!$AD47, Degrees18[Month], 1)+V$2-13,MATCH(IF('1. Input energy data'!$G$11="Multiple (England)", '1. Input energy data'!$J47, '1. Input energy data'!$G$11),Degrees18[#Headers], 0)),INDEX(Degrees15[[Month]:[Multiple (England)]],MATCH('1. Input energy data'!$AD47,Degrees15[Month], 1)+V$2-13,MATCH(IF('1. Input energy data'!$G$11="Multiple (England)", '1. Input energy data'!$J47, '1. Input energy data'!$G$11),Degrees15[#Headers], 0))))</f>
        <v/>
      </c>
      <c r="W30" s="151" t="str" cm="1">
        <f t="array" ref="W30">IF(OR($A30=0, '1. Input energy data'!$AJ47=""), "",IF(OR('1. Input energy data'!$F47="Hospital",'1. Input energy data'!$F47="Nursing residential homes and hostels"),INDEX(Degrees18[[Month]:[Multiple (England)]],MATCH('1. Input energy data'!$AD47, Degrees18[Month], 1)+W$2-13,MATCH(IF('1. Input energy data'!$G$11="Multiple (England)", '1. Input energy data'!$J47, '1. Input energy data'!$G$11),Degrees18[#Headers], 0)),INDEX(Degrees15[[Month]:[Multiple (England)]],MATCH('1. Input energy data'!$AD47,Degrees15[Month], 1)+W$2-13,MATCH(IF('1. Input energy data'!$G$11="Multiple (England)", '1. Input energy data'!$J47, '1. Input energy data'!$G$11),Degrees15[#Headers], 0))))</f>
        <v/>
      </c>
      <c r="X30" s="151" t="str" cm="1">
        <f t="array" ref="X30">IF(OR($A30=0, '1. Input energy data'!$AK47=""), "",IF(OR('1. Input energy data'!$F47="Hospital",'1. Input energy data'!$F47="Nursing residential homes and hostels"),INDEX(Degrees18[[Month]:[Multiple (England)]],MATCH('1. Input energy data'!$AD47, Degrees18[Month], 1)+X$2-13,MATCH(IF('1. Input energy data'!$G$11="Multiple (England)", '1. Input energy data'!$J47, '1. Input energy data'!$G$11),Degrees18[#Headers], 0)),INDEX(Degrees15[[Month]:[Multiple (England)]],MATCH('1. Input energy data'!$AD47,Degrees15[Month], 1)+X$2-13,MATCH(IF('1. Input energy data'!$G$11="Multiple (England)", '1. Input energy data'!$J47, '1. Input energy data'!$G$11),Degrees15[#Headers], 0))))</f>
        <v/>
      </c>
      <c r="Y30" s="151" t="str" cm="1">
        <f t="array" ref="Y30">IF(OR($A30=0, '1. Input energy data'!$AL47=""), "",IF(OR('1. Input energy data'!$F47="Hospital",'1. Input energy data'!$F47="Nursing residential homes and hostels"),INDEX(Degrees18[[Month]:[Multiple (England)]],MATCH('1. Input energy data'!$AD47, Degrees18[Month], 1)+Y$2-13,MATCH(IF('1. Input energy data'!$G$11="Multiple (England)", '1. Input energy data'!$J47, '1. Input energy data'!$G$11),Degrees18[#Headers], 0)),INDEX(Degrees15[[Month]:[Multiple (England)]],MATCH('1. Input energy data'!$AD47,Degrees15[Month], 1)+Y$2-13,MATCH(IF('1. Input energy data'!$G$11="Multiple (England)", '1. Input energy data'!$J47, '1. Input energy data'!$G$11),Degrees15[#Headers], 0))))</f>
        <v/>
      </c>
      <c r="Z30" s="151" t="str" cm="1">
        <f t="array" ref="Z30">IF(OR($A30=0, '1. Input energy data'!$AM47=""), "",IF(OR('1. Input energy data'!$F47="Hospital",'1. Input energy data'!$F47="Nursing residential homes and hostels"),INDEX(Degrees18[[Month]:[Multiple (England)]],MATCH('1. Input energy data'!$AD47, Degrees18[Month], 1)+Z$2-13,MATCH(IF('1. Input energy data'!$G$11="Multiple (England)", '1. Input energy data'!$J47, '1. Input energy data'!$G$11),Degrees18[#Headers], 0)),INDEX(Degrees15[[Month]:[Multiple (England)]],MATCH('1. Input energy data'!$AD47,Degrees15[Month], 1)+Z$2-13,MATCH(IF('1. Input energy data'!$G$11="Multiple (England)", '1. Input energy data'!$J47, '1. Input energy data'!$G$11),Degrees15[#Headers], 0))))</f>
        <v/>
      </c>
      <c r="AA30" s="151" t="str" cm="1">
        <f t="array" ref="AA30">IF(OR($A30=0, '1. Input energy data'!$AN47=""), "",IF(OR('1. Input energy data'!$F47="Hospital",'1. Input energy data'!$F47="Nursing residential homes and hostels"),INDEX(Degrees18[[Month]:[Multiple (England)]],MATCH('1. Input energy data'!$AD47, Degrees18[Month], 1)+AA$2-13,MATCH(IF('1. Input energy data'!$G$11="Multiple (England)", '1. Input energy data'!$J47, '1. Input energy data'!$G$11),Degrees18[#Headers], 0)),INDEX(Degrees15[[Month]:[Multiple (England)]],MATCH('1. Input energy data'!$AD47,Degrees15[Month], 1)+AA$2-13,MATCH(IF('1. Input energy data'!$G$11="Multiple (England)", '1. Input energy data'!$J47, '1. Input energy data'!$G$11),Degrees15[#Headers], 0))))</f>
        <v/>
      </c>
      <c r="AB30" s="151" t="str" cm="1">
        <f t="array" ref="AB30">IF(OR($A30=0, '1. Input energy data'!$AO47=""), "",IF(OR('1. Input energy data'!$F47="Hospital",'1. Input energy data'!$F47="Nursing residential homes and hostels"),INDEX(Degrees18[[Month]:[Multiple (England)]],MATCH('1. Input energy data'!$AD47, Degrees18[Month], 1)+AB$2-13,MATCH(IF('1. Input energy data'!$G$11="Multiple (England)", '1. Input energy data'!$J47, '1. Input energy data'!$G$11),Degrees18[#Headers], 0)),INDEX(Degrees15[[Month]:[Multiple (England)]],MATCH('1. Input energy data'!$AD47,Degrees15[Month], 1)+AB$2-13,MATCH(IF('1. Input energy data'!$G$11="Multiple (England)", '1. Input energy data'!$J47, '1. Input energy data'!$G$11),Degrees15[#Headers], 0))))</f>
        <v/>
      </c>
      <c r="AC30" s="151" t="str" cm="1">
        <f t="array" ref="AC30">IF(OR($A30=0, '1. Input energy data'!$AP47=""), "",IF(OR('1. Input energy data'!$F47="Hospital",'1. Input energy data'!$F47="Nursing residential homes and hostels"),INDEX(Degrees18[[Month]:[Multiple (England)]],MATCH('1. Input energy data'!$AD47, Degrees18[Month], 1)+AC$2-13,MATCH(IF('1. Input energy data'!$G$11="Multiple (England)", '1. Input energy data'!$J47, '1. Input energy data'!$G$11),Degrees18[#Headers], 0)),INDEX(Degrees15[[Month]:[Multiple (England)]],MATCH('1. Input energy data'!$AD47,Degrees15[Month], 1)+AC$2-13,MATCH(IF('1. Input energy data'!$G$11="Multiple (England)", '1. Input energy data'!$J47, '1. Input energy data'!$G$11),Degrees15[#Headers], 0))))</f>
        <v/>
      </c>
      <c r="AD30" s="151" t="str" cm="1">
        <f t="array" ref="AD30">IF(OR($A30=0, '1. Input energy data'!$AQ47=""), "",IF(OR('1. Input energy data'!$F47="Hospital",'1. Input energy data'!$F47="Nursing residential homes and hostels"),INDEX(Degrees18[[Month]:[Multiple (England)]],MATCH('1. Input energy data'!$AD47, Degrees18[Month], 1)+AD$2-13,MATCH(IF('1. Input energy data'!$G$11="Multiple (England)", '1. Input energy data'!$J47, '1. Input energy data'!$G$11),Degrees18[#Headers], 0)),INDEX(Degrees15[[Month]:[Multiple (England)]],MATCH('1. Input energy data'!$AD47,Degrees15[Month], 1)+AD$2-13,MATCH(IF('1. Input energy data'!$G$11="Multiple (England)", '1. Input energy data'!$J47, '1. Input energy data'!$G$11),Degrees15[#Headers], 0))))</f>
        <v/>
      </c>
      <c r="AE30" s="151" t="str">
        <f>IF(OR($A30=0, $P30="", CalcTable[[#This Row],[13]]="", $Q30="", '1. Input energy data'!AF47=""), "", ($P30*CalcTable[[#This Row],[13]]+$Q30)-'1. Input energy data'!AF47)</f>
        <v/>
      </c>
      <c r="AF30" s="151" t="str">
        <f>IF(OR($A30=0, $P30="", CalcTable[[#This Row],[14]]="", $Q30="", '1. Input energy data'!AG47=""), "", ($P30*CalcTable[[#This Row],[14]]+$Q30)-'1. Input energy data'!AG47)</f>
        <v/>
      </c>
      <c r="AG30" s="151" t="str">
        <f>IF(OR($A30=0, $P30="", CalcTable[[#This Row],[15]]="", $Q30="", '1. Input energy data'!AH47=""), "", ($P30*CalcTable[[#This Row],[15]]+$Q30)-'1. Input energy data'!AH47)</f>
        <v/>
      </c>
      <c r="AH30" s="151" t="str">
        <f>IF(OR($A30=0, $P30="", CalcTable[[#This Row],[16]]="", $Q30="", '1. Input energy data'!AI47=""), "", ($P30*CalcTable[[#This Row],[16]]+$Q30)-'1. Input energy data'!AI47)</f>
        <v/>
      </c>
      <c r="AI30" s="151" t="str">
        <f>IF(OR($A30=0, $P30="", CalcTable[[#This Row],[17]]="", $Q30="", '1. Input energy data'!AJ47=""), "", ($P30*CalcTable[[#This Row],[17]]+$Q30)-'1. Input energy data'!AJ47)</f>
        <v/>
      </c>
      <c r="AJ30" s="151" t="str">
        <f>IF(OR($A30=0, $P30="", CalcTable[[#This Row],[18]]="", $Q30="", '1. Input energy data'!AK47=""), "", ($P30*CalcTable[[#This Row],[18]]+$Q30)-'1. Input energy data'!AK47)</f>
        <v/>
      </c>
      <c r="AK30" s="151" t="str">
        <f>IF(OR($A30=0, $P30="", CalcTable[[#This Row],[19]]="", $Q30="", '1. Input energy data'!AL47=""), "", ($P30*CalcTable[[#This Row],[19]]+$Q30)-'1. Input energy data'!AL47)</f>
        <v/>
      </c>
      <c r="AL30" s="151" t="str">
        <f>IF(OR($A30=0, $P30="", CalcTable[[#This Row],[20]]="", $Q30="", '1. Input energy data'!AM47=""), "", ($P30*CalcTable[[#This Row],[20]]+$Q30)-'1. Input energy data'!AM47)</f>
        <v/>
      </c>
      <c r="AM30" s="151" t="str">
        <f>IF(OR($A30=0, $P30="", CalcTable[[#This Row],[21]]="", $Q30="", '1. Input energy data'!AN47=""), "", ($P30*CalcTable[[#This Row],[21]]+$Q30)-'1. Input energy data'!AN47)</f>
        <v/>
      </c>
      <c r="AN30" s="151" t="str">
        <f>IF(OR($A30=0, $P30="", CalcTable[[#This Row],[22]]="", $Q30="", '1. Input energy data'!AO47=""), "", ($P30*CalcTable[[#This Row],[22]]+$Q30)-'1. Input energy data'!AO47)</f>
        <v/>
      </c>
      <c r="AO30" s="151" t="str">
        <f>IF(OR($A30=0, $P30="", CalcTable[[#This Row],[23]]="", $Q30="", '1. Input energy data'!AP47=""), "", ($P30*CalcTable[[#This Row],[23]]+$Q30)-'1. Input energy data'!AP47)</f>
        <v/>
      </c>
      <c r="AP30" s="151" t="str">
        <f>IF(OR($A30=0, $P30="", CalcTable[[#This Row],[24]]="", $Q30="", '1. Input energy data'!AQ47=""), "", ($P30*CalcTable[[#This Row],[24]]+$Q30)-'1. Input energy data'!AQ47)</f>
        <v/>
      </c>
      <c r="AQ30" s="239" t="str">
        <f>IF(CalcTable[[#This Row],[Building]]=0,"",1-((1-CalcTable[[#This Row],[R2]])*(COUNT('1. Input energy data'!N47:Y47)-1)/(COUNT('1. Input energy data'!N47:Y47)-2)))</f>
        <v/>
      </c>
      <c r="AR30" s="165" t="str">
        <f>IF(CalcTable[[#This Row],[Building]]=0,"",1.26*TINV(0.1,COUNT('1. Input energy data'!N47:Y47)-2)*STEYX('1. Input energy data'!N47:Y47,CalcTable[[#This Row],[1]:[12]])*((1+2/COUNT('1. Input energy data'!N47:Y47))*COUNT(CalcTable[[#This Row],[Month 1 avoided kWh]:[Month 12]]))^0.5)</f>
        <v/>
      </c>
      <c r="AS30" s="166" t="str">
        <f>IF(CalcTable[[#This Row],[Building]]=0,"",ABS(CalcTable[[#This Row],[Absolute Uncertainty]]/SUM(CalcTable[[#This Row],[Month 1 avoided kWh]:[Month 12]])))</f>
        <v/>
      </c>
      <c r="AT30" s="165" t="str">
        <f>IF(CalcTable[[#This Row],[Building]]=0,"",COUNT('1. Input energy data'!N47:Y47))</f>
        <v/>
      </c>
      <c r="AU30" s="165" t="str">
        <f>IF(CalcTable[[#This Row],[Building]]=0,"",COUNT('1. Input energy data'!AF47:AQ47))</f>
        <v/>
      </c>
      <c r="AV30" s="151" t="str" cm="1">
        <f t="array" ref="AV30">_xlfn.IFS(CalcTable[[#This Row],[Building]]=0,"",AND(OR('1. Input energy data'!AT47="Energy Bills - Actual",'1. Input energy data'!AT47="Meter Readings",'1. Input energy data'!AT47="Half Hourly Data"),OR('1. Input energy data'!Z47="Energy Bills - Actual",'1. Input energy data'!Z47="Meter Readings",'1. Input energy data'!Z47="Half Hourly Data")),"ACTUAL",OR('1. Input energy data'!AT47="",'1. Input energy data'!Z47=""),"BLANK",OR('1. Input energy data'!AT47="Other (specify in commentary)",'1. Input energy data'!Z47="Other (specify in commentary)"),"OTHER",OR('1. Input energy data'!AT47="Energy Bills - Estimated",'1. Input energy data'!Z47="Energy Bills - Estimated"),"ESTIMATED",OR('1. Input energy data'!AT47="Energy Bills - Partially Estimated",'1. Input energy data'!Z47="Energy Bills - Partially Estimated"),"PARTIALLY ESTIMATED",TRUE,"BLANK")</f>
        <v/>
      </c>
    </row>
    <row r="31" spans="1:48">
      <c r="A31">
        <f>'1. Input energy data'!C48</f>
        <v>0</v>
      </c>
      <c r="B31" s="150">
        <f>'1. Input energy data'!F48</f>
        <v>0</v>
      </c>
      <c r="C31">
        <f>'1. Input energy data'!G48</f>
        <v>0</v>
      </c>
      <c r="D31" s="151" t="str">
        <f>IF(OR(CalcTable[[#This Row],[Building]]=0, '1. Input energy data'!$N48=""), "",IF(OR('1. Input energy data'!$F48="Hospital",'1. Input energy data'!$F48="Nursing residential homes and hostels"),INDEX(Degrees18[[Month]:[Multiple (England)]],MATCH('1. Input energy data'!$L48, Degrees18[Month], 1),MATCH(IF('1. Input energy data'!$G$11="Multiple (England)", '1. Input energy data'!$J48, '1. Input energy data'!$G$11), Degrees18[#Headers], 0)),INDEX(Degrees15[[Month]:[Multiple (England)]],MATCH('1. Input energy data'!$L48, Degrees15[Month], 1),MATCH(IF('1. Input energy data'!$G$11="Multiple (England)", '1. Input energy data'!$J48, '1. Input energy data'!$G$11), Degrees15[#Headers], 0))))</f>
        <v/>
      </c>
      <c r="E31" s="151" t="str" cm="1">
        <f t="array" ref="E31">IF(OR(CalcTable[[#This Row],[Building]]=0, '1. Input energy data'!$O48=""), "",IF(OR('1. Input energy data'!$F48="Hospital",'1. Input energy data'!$F48="Nursing residential homes and hostels"),INDEX(Degrees18[[Month]:[Multiple (England)]],MATCH('1. Input energy data'!$L48, Degrees18[Month], 1) + $E$2 - 1,MATCH(IF('1. Input energy data'!$G$11="Multiple (England)", '1. Input energy data'!$J48, '1. Input energy data'!$G$11),Degrees18[#Headers], 0)),INDEX(Degrees15[[Month]:[Multiple (England)]],MATCH('1. Input energy data'!$L48, Degrees15[Month], 1) + $E$2 - 1,MATCH(IF('1. Input energy data'!$G$11="Multiple (England)", '1. Input energy data'!$J48, '1. Input energy data'!$G$11),Degrees15[#Headers], 0))))</f>
        <v/>
      </c>
      <c r="F31" s="151" t="str" cm="1">
        <f t="array" ref="F31">IF(OR(CalcTable[[#This Row],[Building]]=0, '1. Input energy data'!$P48=""), "",IF(OR('1. Input energy data'!$F48="Hospital",'1. Input energy data'!$F48="Nursing residential homes and hostels"),INDEX(Degrees18[[Month]:[Multiple (England)]],MATCH('1. Input energy data'!$L48, Degrees18[Month], 1) + $F$2 - 1,MATCH(IF('1. Input energy data'!$G$11="Multiple (England)", '1. Input energy data'!$J48, '1. Input energy data'!$G$11),Degrees18[#Headers], 0)),INDEX(Degrees15[[Month]:[Multiple (England)]],MATCH('1. Input energy data'!$L48, Degrees15[Month], 1) + $F$2 - 1,MATCH(IF('1. Input energy data'!$G$11="Multiple (England)", '1. Input energy data'!$J48, '1. Input energy data'!$G$11),Degrees15[#Headers], 0))))</f>
        <v/>
      </c>
      <c r="G31" s="151" t="str" cm="1">
        <f t="array" ref="G31">IF(OR(CalcTable[[#This Row],[Building]]=0, '1. Input energy data'!$Q48=""), "",IF(OR('1. Input energy data'!$F48="Hospital",'1. Input energy data'!$F48="Nursing residential homes and hostels"),INDEX(Degrees18[[Month]:[Multiple (England)]],MATCH('1. Input energy data'!$L48, Degrees18[Month], 1) + $G$2 - 1,MATCH(IF('1. Input energy data'!$G$11="Multiple (England)", '1. Input energy data'!$J48, '1. Input energy data'!$G$11),Degrees18[#Headers], 0)),INDEX(Degrees15[[Month]:[Multiple (England)]],MATCH('1. Input energy data'!$L48, Degrees15[Month], 1) + $G$2 - 1,MATCH(IF('1. Input energy data'!$G$11="Multiple (England)", '1. Input energy data'!$J48, '1. Input energy data'!$G$11),Degrees15[#Headers], 0))))</f>
        <v/>
      </c>
      <c r="H31" s="151" t="str" cm="1">
        <f t="array" ref="H31">IF(OR(CalcTable[[#This Row],[Building]]=0, '1. Input energy data'!$R48=""), "",IF(OR('1. Input energy data'!$F48="Hospital",'1. Input energy data'!$F48="Nursing residential homes and hostels"),INDEX(Degrees18[[Month]:[Multiple (England)]],MATCH('1. Input energy data'!$L48, Degrees18[Month], 1) + $H$2 - 1,MATCH(IF('1. Input energy data'!$G$11="Multiple (England)", '1. Input energy data'!$J48, '1. Input energy data'!$G$11),Degrees18[#Headers], 0)),INDEX(Degrees15[[Month]:[Multiple (England)]],MATCH('1. Input energy data'!$L48, Degrees15[Month], 1) + $H$2 - 1,MATCH(IF('1. Input energy data'!$G$11="Multiple (England)", '1. Input energy data'!$J48, '1. Input energy data'!$G$11),Degrees15[#Headers], 0))))</f>
        <v/>
      </c>
      <c r="I31" s="151" t="str" cm="1">
        <f t="array" ref="I31">IF(OR(CalcTable[[#This Row],[Building]]=0, '1. Input energy data'!$S48=""), "",IF(OR('1. Input energy data'!$F48="Hospital",'1. Input energy data'!$F48="Nursing residential homes and hostels"),INDEX(Degrees18[[Month]:[Multiple (England)]],MATCH('1. Input energy data'!$L48, Degrees18[Month], 1) + $I$2 - 1,MATCH(IF('1. Input energy data'!$G$11="Multiple (England)", '1. Input energy data'!$J48, '1. Input energy data'!$G$11),Degrees18[#Headers], 0)),INDEX(Degrees15[[Month]:[Multiple (England)]],MATCH('1. Input energy data'!$L48, Degrees15[Month], 1) + $I$2 - 1,MATCH(IF('1. Input energy data'!$G$11="Multiple (England)", '1. Input energy data'!$J48, '1. Input energy data'!$G$11),Degrees15[#Headers], 0))))</f>
        <v/>
      </c>
      <c r="J31" s="151" t="str" cm="1">
        <f t="array" ref="J31">IF(OR(CalcTable[[#This Row],[Building]]=0, '1. Input energy data'!$T48=""), "",IF(OR('1. Input energy data'!$F48="Hospital",'1. Input energy data'!$F48="Nursing residential homes and hostels"),INDEX(Degrees18[[Month]:[Multiple (England)]],MATCH('1. Input energy data'!$L48, Degrees18[Month], 1) + $J$2 - 1,MATCH(IF('1. Input energy data'!$G$11="Multiple (England)", '1. Input energy data'!$J48, '1. Input energy data'!$G$11),Degrees18[#Headers], 0)),INDEX(Degrees15[[Month]:[Multiple (England)]],MATCH('1. Input energy data'!$L48, Degrees15[Month], 1) + $J$2 - 1,MATCH(IF('1. Input energy data'!$G$11="Multiple (England)", '1. Input energy data'!$J48, '1. Input energy data'!$G$11),Degrees15[#Headers], 0))))</f>
        <v/>
      </c>
      <c r="K31" s="151" t="str" cm="1">
        <f t="array" ref="K31">IF(OR(CalcTable[[#This Row],[Building]]=0, '1. Input energy data'!$U48=""), "",IF(OR('1. Input energy data'!$F48="Hospital",'1. Input energy data'!$F48="Nursing residential homes and hostels"),INDEX(Degrees18[[Month]:[Multiple (England)]],MATCH('1. Input energy data'!$L48, Degrees18[Month], 1) + $K$2 - 1,MATCH(IF('1. Input energy data'!$G$11="Multiple (England)", '1. Input energy data'!$J48, '1. Input energy data'!$G$11),Degrees18[#Headers], 0)),INDEX(Degrees15[[Month]:[Multiple (England)]],MATCH('1. Input energy data'!$L48, Degrees15[Month], 1) + $K$2 - 1,MATCH(IF('1. Input energy data'!$G$11="Multiple (England)", '1. Input energy data'!$J48, '1. Input energy data'!$G$11),Degrees15[#Headers], 0))))</f>
        <v/>
      </c>
      <c r="L31" s="151" t="str" cm="1">
        <f t="array" ref="L31">IF(OR(CalcTable[[#This Row],[Building]]=0, '1. Input energy data'!$V48=""), "",IF(OR('1. Input energy data'!$F48="Hospital",'1. Input energy data'!$F48="Nursing residential homes and hostels"),INDEX(Degrees18[[Month]:[Multiple (England)]],MATCH('1. Input energy data'!$L48, Degrees18[Month], 1) + $L$2 - 1,MATCH(IF('1. Input energy data'!$G$11="Multiple (England)", '1. Input energy data'!$J48, '1. Input energy data'!$G$11),Degrees18[#Headers], 0)),INDEX(Degrees15[[Month]:[Multiple (England)]],MATCH('1. Input energy data'!$L48, Degrees15[Month], 1) + $L$2 - 1,MATCH(IF('1. Input energy data'!$G$11="Multiple (England)", '1. Input energy data'!$J48, '1. Input energy data'!$G$11),Degrees15[#Headers], 0))))</f>
        <v/>
      </c>
      <c r="M31" s="151" t="str" cm="1">
        <f t="array" ref="M31">IF(OR(CalcTable[[#This Row],[Building]]=0, '1. Input energy data'!$W48=""), "",IF(OR('1. Input energy data'!$F48="Hospital",'1. Input energy data'!$F48="Nursing residential homes and hostels"),INDEX(Degrees18[[Month]:[Multiple (England)]],MATCH('1. Input energy data'!$L48, Degrees18[Month], 1) + $M$2 - 1,MATCH(IF('1. Input energy data'!$G$11="Multiple (England)", '1. Input energy data'!$J48, '1. Input energy data'!$G$11),Degrees18[#Headers], 0)),INDEX(Degrees15[[Month]:[Multiple (England)]],MATCH('1. Input energy data'!$L48, Degrees15[Month], 1) + $M$2 - 1,MATCH(IF('1. Input energy data'!$G$11="Multiple (England)", '1. Input energy data'!$J48, '1. Input energy data'!$G$11),Degrees15[#Headers], 0))))</f>
        <v/>
      </c>
      <c r="N31" s="151" t="str" cm="1">
        <f t="array" ref="N31">IF(OR(CalcTable[[#This Row],[Building]]=0, '1. Input energy data'!$X48=""), "",IF(OR('1. Input energy data'!$F48="Hospital",'1. Input energy data'!$F48="Nursing residential homes and hostels"),INDEX(Degrees18[[Month]:[Multiple (England)]],MATCH('1. Input energy data'!$L48, Degrees18[Month], 1) + $N$2 - 1,MATCH(IF('1. Input energy data'!$G$11="Multiple (England)", '1. Input energy data'!$J48, '1. Input energy data'!$G$11),Degrees18[#Headers], 0)),INDEX(Degrees15[[Month]:[Multiple (England)]],MATCH('1. Input energy data'!$L48, Degrees15[Month], 1) + $N$2 - 1,MATCH(IF('1. Input energy data'!$G$11="Multiple (England)", '1. Input energy data'!$J48, '1. Input energy data'!$G$11),Degrees15[#Headers], 0))))</f>
        <v/>
      </c>
      <c r="O31" s="151" t="str" cm="1">
        <f t="array" ref="O31">IF(OR(CalcTable[[#This Row],[Building]]=0, '1. Input energy data'!$Y48=""), "",IF(OR('1. Input energy data'!$F48="Hospital",'1. Input energy data'!$F48="Nursing residential homes and hostels"),INDEX(Degrees18[[Month]:[Multiple (England)]],MATCH('1. Input energy data'!$L48, Degrees18[Month], 1) + $O$2 - 1,MATCH(IF('1. Input energy data'!$G$11="Multiple (England)", '1. Input energy data'!$J48, '1. Input energy data'!$G$11),Degrees18[#Headers], 0)),INDEX(Degrees15[[Month]:[Multiple (England)]],MATCH('1. Input energy data'!$L48, Degrees15[Month], 1) + $O$2 - 1,MATCH(IF('1. Input energy data'!$G$11="Multiple (England)", '1. Input energy data'!$J48, '1. Input energy data'!$G$11),Degrees15[#Headers], 0))))</f>
        <v/>
      </c>
      <c r="P31" t="str">
        <f>IF(CalcTable[[#This Row],[Building]]=0,"",SLOPE('1. Input energy data'!N48:Y48,CalcTable[[#This Row],[1]:[12]]))</f>
        <v/>
      </c>
      <c r="Q31" t="str">
        <f>IF(CalcTable[[#This Row],[Building]]=0,"",INTERCEPT('1. Input energy data'!N48:Y48,CalcTable[[#This Row],[1]:[12]]))</f>
        <v/>
      </c>
      <c r="R31" t="str">
        <f>IF(CalcTable[[#This Row],[Building]]=0,"",RSQ('1. Input energy data'!N48:Y48,CalcTable[[#This Row],[1]:[12]]))</f>
        <v/>
      </c>
      <c r="S31" s="151" t="str" cm="1">
        <f t="array" ref="S31">IF(OR($A31=0, '1. Input energy data'!$AF48=""), "",IF(OR('1. Input energy data'!$F48="Hospital",'1. Input energy data'!$F48="Nursing residential homes and hostels"),INDEX(Degrees18[[Month]:[Multiple (England)]],MATCH('1. Input energy data'!$AD48, Degrees18[Month], 1)+S$2-13,MATCH(IF('1. Input energy data'!$G$11="Multiple (England)", '1. Input energy data'!$J48, '1. Input energy data'!$G$11),Degrees18[#Headers], 0)),INDEX(Degrees15[[Month]:[Multiple (England)]],MATCH('1. Input energy data'!$AD48, Degrees15[Month], 1)+S$2-13,MATCH(IF('1. Input energy data'!$G$11="Multiple (England)", '1. Input energy data'!$J48, '1. Input energy data'!$G$11),Degrees15[#Headers], 0))))</f>
        <v/>
      </c>
      <c r="T31" s="151" t="str" cm="1">
        <f t="array" ref="T31">IF(OR($A31=0, '1. Input energy data'!$AG48=""), "",IF(OR('1. Input energy data'!$F48="Hospital",'1. Input energy data'!$F48="Nursing residential homes and hostels"),INDEX(Degrees18[[Month]:[Multiple (England)]],MATCH('1. Input energy data'!$AD48, Degrees18[Month], 1)+T$2-13,MATCH(IF('1. Input energy data'!$G$11="Multiple (England)", '1. Input energy data'!$J48, '1. Input energy data'!$G$11),Degrees18[#Headers], 0)),INDEX(Degrees15[[Month]:[Multiple (England)]],MATCH('1. Input energy data'!$AD48,Degrees15[Month], 1)+T$2-13,MATCH(IF('1. Input energy data'!$G$11="Multiple (England)", '1. Input energy data'!$J48, '1. Input energy data'!$G$11),Degrees15[#Headers], 0))))</f>
        <v/>
      </c>
      <c r="U31" s="151" t="str" cm="1">
        <f t="array" ref="U31">IF(OR($A31=0, '1. Input energy data'!$AH48=""), "",IF(OR('1. Input energy data'!$F48="Hospital",'1. Input energy data'!$F48="Nursing residential homes and hostels"),INDEX(Degrees18[[Month]:[Multiple (England)]],MATCH('1. Input energy data'!$AD48, Degrees18[Month], 1)+U$2-13,MATCH(IF('1. Input energy data'!$G$11="Multiple (England)", '1. Input energy data'!$J48, '1. Input energy data'!$G$11),Degrees18[#Headers], 0)),INDEX(Degrees15[[Month]:[Multiple (England)]],MATCH('1. Input energy data'!$AD48,Degrees15[Month], 1)+U$2-13,MATCH(IF('1. Input energy data'!$G$11="Multiple (England)", '1. Input energy data'!$J48, '1. Input energy data'!$G$11),Degrees15[#Headers], 0))))</f>
        <v/>
      </c>
      <c r="V31" s="151" t="str" cm="1">
        <f t="array" ref="V31">IF(OR($A31=0, '1. Input energy data'!$AI48=""), "",IF(OR('1. Input energy data'!$F48="Hospital",'1. Input energy data'!$F48="Nursing residential homes and hostels"),INDEX(Degrees18[[Month]:[Multiple (England)]],MATCH('1. Input energy data'!$AD48, Degrees18[Month], 1)+V$2-13,MATCH(IF('1. Input energy data'!$G$11="Multiple (England)", '1. Input energy data'!$J48, '1. Input energy data'!$G$11),Degrees18[#Headers], 0)),INDEX(Degrees15[[Month]:[Multiple (England)]],MATCH('1. Input energy data'!$AD48,Degrees15[Month], 1)+V$2-13,MATCH(IF('1. Input energy data'!$G$11="Multiple (England)", '1. Input energy data'!$J48, '1. Input energy data'!$G$11),Degrees15[#Headers], 0))))</f>
        <v/>
      </c>
      <c r="W31" s="151" t="str" cm="1">
        <f t="array" ref="W31">IF(OR($A31=0, '1. Input energy data'!$AJ48=""), "",IF(OR('1. Input energy data'!$F48="Hospital",'1. Input energy data'!$F48="Nursing residential homes and hostels"),INDEX(Degrees18[[Month]:[Multiple (England)]],MATCH('1. Input energy data'!$AD48, Degrees18[Month], 1)+W$2-13,MATCH(IF('1. Input energy data'!$G$11="Multiple (England)", '1. Input energy data'!$J48, '1. Input energy data'!$G$11),Degrees18[#Headers], 0)),INDEX(Degrees15[[Month]:[Multiple (England)]],MATCH('1. Input energy data'!$AD48,Degrees15[Month], 1)+W$2-13,MATCH(IF('1. Input energy data'!$G$11="Multiple (England)", '1. Input energy data'!$J48, '1. Input energy data'!$G$11),Degrees15[#Headers], 0))))</f>
        <v/>
      </c>
      <c r="X31" s="151" t="str" cm="1">
        <f t="array" ref="X31">IF(OR($A31=0, '1. Input energy data'!$AK48=""), "",IF(OR('1. Input energy data'!$F48="Hospital",'1. Input energy data'!$F48="Nursing residential homes and hostels"),INDEX(Degrees18[[Month]:[Multiple (England)]],MATCH('1. Input energy data'!$AD48, Degrees18[Month], 1)+X$2-13,MATCH(IF('1. Input energy data'!$G$11="Multiple (England)", '1. Input energy data'!$J48, '1. Input energy data'!$G$11),Degrees18[#Headers], 0)),INDEX(Degrees15[[Month]:[Multiple (England)]],MATCH('1. Input energy data'!$AD48,Degrees15[Month], 1)+X$2-13,MATCH(IF('1. Input energy data'!$G$11="Multiple (England)", '1. Input energy data'!$J48, '1. Input energy data'!$G$11),Degrees15[#Headers], 0))))</f>
        <v/>
      </c>
      <c r="Y31" s="151" t="str" cm="1">
        <f t="array" ref="Y31">IF(OR($A31=0, '1. Input energy data'!$AL48=""), "",IF(OR('1. Input energy data'!$F48="Hospital",'1. Input energy data'!$F48="Nursing residential homes and hostels"),INDEX(Degrees18[[Month]:[Multiple (England)]],MATCH('1. Input energy data'!$AD48, Degrees18[Month], 1)+Y$2-13,MATCH(IF('1. Input energy data'!$G$11="Multiple (England)", '1. Input energy data'!$J48, '1. Input energy data'!$G$11),Degrees18[#Headers], 0)),INDEX(Degrees15[[Month]:[Multiple (England)]],MATCH('1. Input energy data'!$AD48,Degrees15[Month], 1)+Y$2-13,MATCH(IF('1. Input energy data'!$G$11="Multiple (England)", '1. Input energy data'!$J48, '1. Input energy data'!$G$11),Degrees15[#Headers], 0))))</f>
        <v/>
      </c>
      <c r="Z31" s="151" t="str" cm="1">
        <f t="array" ref="Z31">IF(OR($A31=0, '1. Input energy data'!$AM48=""), "",IF(OR('1. Input energy data'!$F48="Hospital",'1. Input energy data'!$F48="Nursing residential homes and hostels"),INDEX(Degrees18[[Month]:[Multiple (England)]],MATCH('1. Input energy data'!$AD48, Degrees18[Month], 1)+Z$2-13,MATCH(IF('1. Input energy data'!$G$11="Multiple (England)", '1. Input energy data'!$J48, '1. Input energy data'!$G$11),Degrees18[#Headers], 0)),INDEX(Degrees15[[Month]:[Multiple (England)]],MATCH('1. Input energy data'!$AD48,Degrees15[Month], 1)+Z$2-13,MATCH(IF('1. Input energy data'!$G$11="Multiple (England)", '1. Input energy data'!$J48, '1. Input energy data'!$G$11),Degrees15[#Headers], 0))))</f>
        <v/>
      </c>
      <c r="AA31" s="151" t="str" cm="1">
        <f t="array" ref="AA31">IF(OR($A31=0, '1. Input energy data'!$AN48=""), "",IF(OR('1. Input energy data'!$F48="Hospital",'1. Input energy data'!$F48="Nursing residential homes and hostels"),INDEX(Degrees18[[Month]:[Multiple (England)]],MATCH('1. Input energy data'!$AD48, Degrees18[Month], 1)+AA$2-13,MATCH(IF('1. Input energy data'!$G$11="Multiple (England)", '1. Input energy data'!$J48, '1. Input energy data'!$G$11),Degrees18[#Headers], 0)),INDEX(Degrees15[[Month]:[Multiple (England)]],MATCH('1. Input energy data'!$AD48,Degrees15[Month], 1)+AA$2-13,MATCH(IF('1. Input energy data'!$G$11="Multiple (England)", '1. Input energy data'!$J48, '1. Input energy data'!$G$11),Degrees15[#Headers], 0))))</f>
        <v/>
      </c>
      <c r="AB31" s="151" t="str" cm="1">
        <f t="array" ref="AB31">IF(OR($A31=0, '1. Input energy data'!$AO48=""), "",IF(OR('1. Input energy data'!$F48="Hospital",'1. Input energy data'!$F48="Nursing residential homes and hostels"),INDEX(Degrees18[[Month]:[Multiple (England)]],MATCH('1. Input energy data'!$AD48, Degrees18[Month], 1)+AB$2-13,MATCH(IF('1. Input energy data'!$G$11="Multiple (England)", '1. Input energy data'!$J48, '1. Input energy data'!$G$11),Degrees18[#Headers], 0)),INDEX(Degrees15[[Month]:[Multiple (England)]],MATCH('1. Input energy data'!$AD48,Degrees15[Month], 1)+AB$2-13,MATCH(IF('1. Input energy data'!$G$11="Multiple (England)", '1. Input energy data'!$J48, '1. Input energy data'!$G$11),Degrees15[#Headers], 0))))</f>
        <v/>
      </c>
      <c r="AC31" s="151" t="str" cm="1">
        <f t="array" ref="AC31">IF(OR($A31=0, '1. Input energy data'!$AP48=""), "",IF(OR('1. Input energy data'!$F48="Hospital",'1. Input energy data'!$F48="Nursing residential homes and hostels"),INDEX(Degrees18[[Month]:[Multiple (England)]],MATCH('1. Input energy data'!$AD48, Degrees18[Month], 1)+AC$2-13,MATCH(IF('1. Input energy data'!$G$11="Multiple (England)", '1. Input energy data'!$J48, '1. Input energy data'!$G$11),Degrees18[#Headers], 0)),INDEX(Degrees15[[Month]:[Multiple (England)]],MATCH('1. Input energy data'!$AD48,Degrees15[Month], 1)+AC$2-13,MATCH(IF('1. Input energy data'!$G$11="Multiple (England)", '1. Input energy data'!$J48, '1. Input energy data'!$G$11),Degrees15[#Headers], 0))))</f>
        <v/>
      </c>
      <c r="AD31" s="151" t="str" cm="1">
        <f t="array" ref="AD31">IF(OR($A31=0, '1. Input energy data'!$AQ48=""), "",IF(OR('1. Input energy data'!$F48="Hospital",'1. Input energy data'!$F48="Nursing residential homes and hostels"),INDEX(Degrees18[[Month]:[Multiple (England)]],MATCH('1. Input energy data'!$AD48, Degrees18[Month], 1)+AD$2-13,MATCH(IF('1. Input energy data'!$G$11="Multiple (England)", '1. Input energy data'!$J48, '1. Input energy data'!$G$11),Degrees18[#Headers], 0)),INDEX(Degrees15[[Month]:[Multiple (England)]],MATCH('1. Input energy data'!$AD48,Degrees15[Month], 1)+AD$2-13,MATCH(IF('1. Input energy data'!$G$11="Multiple (England)", '1. Input energy data'!$J48, '1. Input energy data'!$G$11),Degrees15[#Headers], 0))))</f>
        <v/>
      </c>
      <c r="AE31" s="151" t="str">
        <f>IF(OR($A31=0, $P31="", CalcTable[[#This Row],[13]]="", $Q31="", '1. Input energy data'!AF48=""), "", ($P31*CalcTable[[#This Row],[13]]+$Q31)-'1. Input energy data'!AF48)</f>
        <v/>
      </c>
      <c r="AF31" s="151" t="str">
        <f>IF(OR($A31=0, $P31="", CalcTable[[#This Row],[14]]="", $Q31="", '1. Input energy data'!AG48=""), "", ($P31*CalcTable[[#This Row],[14]]+$Q31)-'1. Input energy data'!AG48)</f>
        <v/>
      </c>
      <c r="AG31" s="151" t="str">
        <f>IF(OR($A31=0, $P31="", CalcTable[[#This Row],[15]]="", $Q31="", '1. Input energy data'!AH48=""), "", ($P31*CalcTable[[#This Row],[15]]+$Q31)-'1. Input energy data'!AH48)</f>
        <v/>
      </c>
      <c r="AH31" s="151" t="str">
        <f>IF(OR($A31=0, $P31="", CalcTable[[#This Row],[16]]="", $Q31="", '1. Input energy data'!AI48=""), "", ($P31*CalcTable[[#This Row],[16]]+$Q31)-'1. Input energy data'!AI48)</f>
        <v/>
      </c>
      <c r="AI31" s="151" t="str">
        <f>IF(OR($A31=0, $P31="", CalcTable[[#This Row],[17]]="", $Q31="", '1. Input energy data'!AJ48=""), "", ($P31*CalcTable[[#This Row],[17]]+$Q31)-'1. Input energy data'!AJ48)</f>
        <v/>
      </c>
      <c r="AJ31" s="151" t="str">
        <f>IF(OR($A31=0, $P31="", CalcTable[[#This Row],[18]]="", $Q31="", '1. Input energy data'!AK48=""), "", ($P31*CalcTable[[#This Row],[18]]+$Q31)-'1. Input energy data'!AK48)</f>
        <v/>
      </c>
      <c r="AK31" s="151" t="str">
        <f>IF(OR($A31=0, $P31="", CalcTable[[#This Row],[19]]="", $Q31="", '1. Input energy data'!AL48=""), "", ($P31*CalcTable[[#This Row],[19]]+$Q31)-'1. Input energy data'!AL48)</f>
        <v/>
      </c>
      <c r="AL31" s="151" t="str">
        <f>IF(OR($A31=0, $P31="", CalcTable[[#This Row],[20]]="", $Q31="", '1. Input energy data'!AM48=""), "", ($P31*CalcTable[[#This Row],[20]]+$Q31)-'1. Input energy data'!AM48)</f>
        <v/>
      </c>
      <c r="AM31" s="151" t="str">
        <f>IF(OR($A31=0, $P31="", CalcTable[[#This Row],[21]]="", $Q31="", '1. Input energy data'!AN48=""), "", ($P31*CalcTable[[#This Row],[21]]+$Q31)-'1. Input energy data'!AN48)</f>
        <v/>
      </c>
      <c r="AN31" s="151" t="str">
        <f>IF(OR($A31=0, $P31="", CalcTable[[#This Row],[22]]="", $Q31="", '1. Input energy data'!AO48=""), "", ($P31*CalcTable[[#This Row],[22]]+$Q31)-'1. Input energy data'!AO48)</f>
        <v/>
      </c>
      <c r="AO31" s="151" t="str">
        <f>IF(OR($A31=0, $P31="", CalcTable[[#This Row],[23]]="", $Q31="", '1. Input energy data'!AP48=""), "", ($P31*CalcTable[[#This Row],[23]]+$Q31)-'1. Input energy data'!AP48)</f>
        <v/>
      </c>
      <c r="AP31" s="151" t="str">
        <f>IF(OR($A31=0, $P31="", CalcTable[[#This Row],[24]]="", $Q31="", '1. Input energy data'!AQ48=""), "", ($P31*CalcTable[[#This Row],[24]]+$Q31)-'1. Input energy data'!AQ48)</f>
        <v/>
      </c>
      <c r="AQ31" s="239" t="str">
        <f>IF(CalcTable[[#This Row],[Building]]=0,"",1-((1-CalcTable[[#This Row],[R2]])*(COUNT('1. Input energy data'!N48:Y48)-1)/(COUNT('1. Input energy data'!N48:Y48)-2)))</f>
        <v/>
      </c>
      <c r="AR31" s="165" t="str">
        <f>IF(CalcTable[[#This Row],[Building]]=0,"",1.26*TINV(0.1,COUNT('1. Input energy data'!N48:Y48)-2)*STEYX('1. Input energy data'!N48:Y48,CalcTable[[#This Row],[1]:[12]])*((1+2/COUNT('1. Input energy data'!N48:Y48))*COUNT(CalcTable[[#This Row],[Month 1 avoided kWh]:[Month 12]]))^0.5)</f>
        <v/>
      </c>
      <c r="AS31" s="166" t="str">
        <f>IF(CalcTable[[#This Row],[Building]]=0,"",ABS(CalcTable[[#This Row],[Absolute Uncertainty]]/SUM(CalcTable[[#This Row],[Month 1 avoided kWh]:[Month 12]])))</f>
        <v/>
      </c>
      <c r="AT31" s="165" t="str">
        <f>IF(CalcTable[[#This Row],[Building]]=0,"",COUNT('1. Input energy data'!N48:Y48))</f>
        <v/>
      </c>
      <c r="AU31" s="165" t="str">
        <f>IF(CalcTable[[#This Row],[Building]]=0,"",COUNT('1. Input energy data'!AF48:AQ48))</f>
        <v/>
      </c>
      <c r="AV31" s="151" t="str" cm="1">
        <f t="array" ref="AV31">_xlfn.IFS(CalcTable[[#This Row],[Building]]=0,"",AND(OR('1. Input energy data'!AT48="Energy Bills - Actual",'1. Input energy data'!AT48="Meter Readings",'1. Input energy data'!AT48="Half Hourly Data"),OR('1. Input energy data'!Z48="Energy Bills - Actual",'1. Input energy data'!Z48="Meter Readings",'1. Input energy data'!Z48="Half Hourly Data")),"ACTUAL",OR('1. Input energy data'!AT48="",'1. Input energy data'!Z48=""),"BLANK",OR('1. Input energy data'!AT48="Other (specify in commentary)",'1. Input energy data'!Z48="Other (specify in commentary)"),"OTHER",OR('1. Input energy data'!AT48="Energy Bills - Estimated",'1. Input energy data'!Z48="Energy Bills - Estimated"),"ESTIMATED",OR('1. Input energy data'!AT48="Energy Bills - Partially Estimated",'1. Input energy data'!Z48="Energy Bills - Partially Estimated"),"PARTIALLY ESTIMATED",TRUE,"BLANK")</f>
        <v/>
      </c>
    </row>
    <row r="32" spans="1:48">
      <c r="A32">
        <f>'1. Input energy data'!C49</f>
        <v>0</v>
      </c>
      <c r="B32" s="150">
        <f>'1. Input energy data'!F49</f>
        <v>0</v>
      </c>
      <c r="C32">
        <f>'1. Input energy data'!G49</f>
        <v>0</v>
      </c>
      <c r="D32" s="151" t="str">
        <f>IF(OR(CalcTable[[#This Row],[Building]]=0, '1. Input energy data'!$N49=""), "",IF(OR('1. Input energy data'!$F49="Hospital",'1. Input energy data'!$F49="Nursing residential homes and hostels"),INDEX(Degrees18[[Month]:[Multiple (England)]],MATCH('1. Input energy data'!$L49, Degrees18[Month], 1),MATCH(IF('1. Input energy data'!$G$11="Multiple (England)", '1. Input energy data'!$J49, '1. Input energy data'!$G$11), Degrees18[#Headers], 0)),INDEX(Degrees15[[Month]:[Multiple (England)]],MATCH('1. Input energy data'!$L49, Degrees15[Month], 1),MATCH(IF('1. Input energy data'!$G$11="Multiple (England)", '1. Input energy data'!$J49, '1. Input energy data'!$G$11), Degrees15[#Headers], 0))))</f>
        <v/>
      </c>
      <c r="E32" s="151" t="str" cm="1">
        <f t="array" ref="E32">IF(OR(CalcTable[[#This Row],[Building]]=0, '1. Input energy data'!$O49=""), "",IF(OR('1. Input energy data'!$F49="Hospital",'1. Input energy data'!$F49="Nursing residential homes and hostels"),INDEX(Degrees18[[Month]:[Multiple (England)]],MATCH('1. Input energy data'!$L49, Degrees18[Month], 1) + $E$2 - 1,MATCH(IF('1. Input energy data'!$G$11="Multiple (England)", '1. Input energy data'!$J49, '1. Input energy data'!$G$11),Degrees18[#Headers], 0)),INDEX(Degrees15[[Month]:[Multiple (England)]],MATCH('1. Input energy data'!$L49, Degrees15[Month], 1) + $E$2 - 1,MATCH(IF('1. Input energy data'!$G$11="Multiple (England)", '1. Input energy data'!$J49, '1. Input energy data'!$G$11),Degrees15[#Headers], 0))))</f>
        <v/>
      </c>
      <c r="F32" s="151" t="str" cm="1">
        <f t="array" ref="F32">IF(OR(CalcTable[[#This Row],[Building]]=0, '1. Input energy data'!$P49=""), "",IF(OR('1. Input energy data'!$F49="Hospital",'1. Input energy data'!$F49="Nursing residential homes and hostels"),INDEX(Degrees18[[Month]:[Multiple (England)]],MATCH('1. Input energy data'!$L49, Degrees18[Month], 1) + $F$2 - 1,MATCH(IF('1. Input energy data'!$G$11="Multiple (England)", '1. Input energy data'!$J49, '1. Input energy data'!$G$11),Degrees18[#Headers], 0)),INDEX(Degrees15[[Month]:[Multiple (England)]],MATCH('1. Input energy data'!$L49, Degrees15[Month], 1) + $F$2 - 1,MATCH(IF('1. Input energy data'!$G$11="Multiple (England)", '1. Input energy data'!$J49, '1. Input energy data'!$G$11),Degrees15[#Headers], 0))))</f>
        <v/>
      </c>
      <c r="G32" s="151" t="str" cm="1">
        <f t="array" ref="G32">IF(OR(CalcTable[[#This Row],[Building]]=0, '1. Input energy data'!$Q49=""), "",IF(OR('1. Input energy data'!$F49="Hospital",'1. Input energy data'!$F49="Nursing residential homes and hostels"),INDEX(Degrees18[[Month]:[Multiple (England)]],MATCH('1. Input energy data'!$L49, Degrees18[Month], 1) + $G$2 - 1,MATCH(IF('1. Input energy data'!$G$11="Multiple (England)", '1. Input energy data'!$J49, '1. Input energy data'!$G$11),Degrees18[#Headers], 0)),INDEX(Degrees15[[Month]:[Multiple (England)]],MATCH('1. Input energy data'!$L49, Degrees15[Month], 1) + $G$2 - 1,MATCH(IF('1. Input energy data'!$G$11="Multiple (England)", '1. Input energy data'!$J49, '1. Input energy data'!$G$11),Degrees15[#Headers], 0))))</f>
        <v/>
      </c>
      <c r="H32" s="151" t="str" cm="1">
        <f t="array" ref="H32">IF(OR(CalcTable[[#This Row],[Building]]=0, '1. Input energy data'!$R49=""), "",IF(OR('1. Input energy data'!$F49="Hospital",'1. Input energy data'!$F49="Nursing residential homes and hostels"),INDEX(Degrees18[[Month]:[Multiple (England)]],MATCH('1. Input energy data'!$L49, Degrees18[Month], 1) + $H$2 - 1,MATCH(IF('1. Input energy data'!$G$11="Multiple (England)", '1. Input energy data'!$J49, '1. Input energy data'!$G$11),Degrees18[#Headers], 0)),INDEX(Degrees15[[Month]:[Multiple (England)]],MATCH('1. Input energy data'!$L49, Degrees15[Month], 1) + $H$2 - 1,MATCH(IF('1. Input energy data'!$G$11="Multiple (England)", '1. Input energy data'!$J49, '1. Input energy data'!$G$11),Degrees15[#Headers], 0))))</f>
        <v/>
      </c>
      <c r="I32" s="151" t="str" cm="1">
        <f t="array" ref="I32">IF(OR(CalcTable[[#This Row],[Building]]=0, '1. Input energy data'!$S49=""), "",IF(OR('1. Input energy data'!$F49="Hospital",'1. Input energy data'!$F49="Nursing residential homes and hostels"),INDEX(Degrees18[[Month]:[Multiple (England)]],MATCH('1. Input energy data'!$L49, Degrees18[Month], 1) + $I$2 - 1,MATCH(IF('1. Input energy data'!$G$11="Multiple (England)", '1. Input energy data'!$J49, '1. Input energy data'!$G$11),Degrees18[#Headers], 0)),INDEX(Degrees15[[Month]:[Multiple (England)]],MATCH('1. Input energy data'!$L49, Degrees15[Month], 1) + $I$2 - 1,MATCH(IF('1. Input energy data'!$G$11="Multiple (England)", '1. Input energy data'!$J49, '1. Input energy data'!$G$11),Degrees15[#Headers], 0))))</f>
        <v/>
      </c>
      <c r="J32" s="151" t="str" cm="1">
        <f t="array" ref="J32">IF(OR(CalcTable[[#This Row],[Building]]=0, '1. Input energy data'!$T49=""), "",IF(OR('1. Input energy data'!$F49="Hospital",'1. Input energy data'!$F49="Nursing residential homes and hostels"),INDEX(Degrees18[[Month]:[Multiple (England)]],MATCH('1. Input energy data'!$L49, Degrees18[Month], 1) + $J$2 - 1,MATCH(IF('1. Input energy data'!$G$11="Multiple (England)", '1. Input energy data'!$J49, '1. Input energy data'!$G$11),Degrees18[#Headers], 0)),INDEX(Degrees15[[Month]:[Multiple (England)]],MATCH('1. Input energy data'!$L49, Degrees15[Month], 1) + $J$2 - 1,MATCH(IF('1. Input energy data'!$G$11="Multiple (England)", '1. Input energy data'!$J49, '1. Input energy data'!$G$11),Degrees15[#Headers], 0))))</f>
        <v/>
      </c>
      <c r="K32" s="151" t="str" cm="1">
        <f t="array" ref="K32">IF(OR(CalcTable[[#This Row],[Building]]=0, '1. Input energy data'!$U49=""), "",IF(OR('1. Input energy data'!$F49="Hospital",'1. Input energy data'!$F49="Nursing residential homes and hostels"),INDEX(Degrees18[[Month]:[Multiple (England)]],MATCH('1. Input energy data'!$L49, Degrees18[Month], 1) + $K$2 - 1,MATCH(IF('1. Input energy data'!$G$11="Multiple (England)", '1. Input energy data'!$J49, '1. Input energy data'!$G$11),Degrees18[#Headers], 0)),INDEX(Degrees15[[Month]:[Multiple (England)]],MATCH('1. Input energy data'!$L49, Degrees15[Month], 1) + $K$2 - 1,MATCH(IF('1. Input energy data'!$G$11="Multiple (England)", '1. Input energy data'!$J49, '1. Input energy data'!$G$11),Degrees15[#Headers], 0))))</f>
        <v/>
      </c>
      <c r="L32" s="151" t="str" cm="1">
        <f t="array" ref="L32">IF(OR(CalcTable[[#This Row],[Building]]=0, '1. Input energy data'!$V49=""), "",IF(OR('1. Input energy data'!$F49="Hospital",'1. Input energy data'!$F49="Nursing residential homes and hostels"),INDEX(Degrees18[[Month]:[Multiple (England)]],MATCH('1. Input energy data'!$L49, Degrees18[Month], 1) + $L$2 - 1,MATCH(IF('1. Input energy data'!$G$11="Multiple (England)", '1. Input energy data'!$J49, '1. Input energy data'!$G$11),Degrees18[#Headers], 0)),INDEX(Degrees15[[Month]:[Multiple (England)]],MATCH('1. Input energy data'!$L49, Degrees15[Month], 1) + $L$2 - 1,MATCH(IF('1. Input energy data'!$G$11="Multiple (England)", '1. Input energy data'!$J49, '1. Input energy data'!$G$11),Degrees15[#Headers], 0))))</f>
        <v/>
      </c>
      <c r="M32" s="151" t="str" cm="1">
        <f t="array" ref="M32">IF(OR(CalcTable[[#This Row],[Building]]=0, '1. Input energy data'!$W49=""), "",IF(OR('1. Input energy data'!$F49="Hospital",'1. Input energy data'!$F49="Nursing residential homes and hostels"),INDEX(Degrees18[[Month]:[Multiple (England)]],MATCH('1. Input energy data'!$L49, Degrees18[Month], 1) + $M$2 - 1,MATCH(IF('1. Input energy data'!$G$11="Multiple (England)", '1. Input energy data'!$J49, '1. Input energy data'!$G$11),Degrees18[#Headers], 0)),INDEX(Degrees15[[Month]:[Multiple (England)]],MATCH('1. Input energy data'!$L49, Degrees15[Month], 1) + $M$2 - 1,MATCH(IF('1. Input energy data'!$G$11="Multiple (England)", '1. Input energy data'!$J49, '1. Input energy data'!$G$11),Degrees15[#Headers], 0))))</f>
        <v/>
      </c>
      <c r="N32" s="151" t="str" cm="1">
        <f t="array" ref="N32">IF(OR(CalcTable[[#This Row],[Building]]=0, '1. Input energy data'!$X49=""), "",IF(OR('1. Input energy data'!$F49="Hospital",'1. Input energy data'!$F49="Nursing residential homes and hostels"),INDEX(Degrees18[[Month]:[Multiple (England)]],MATCH('1. Input energy data'!$L49, Degrees18[Month], 1) + $N$2 - 1,MATCH(IF('1. Input energy data'!$G$11="Multiple (England)", '1. Input energy data'!$J49, '1. Input energy data'!$G$11),Degrees18[#Headers], 0)),INDEX(Degrees15[[Month]:[Multiple (England)]],MATCH('1. Input energy data'!$L49, Degrees15[Month], 1) + $N$2 - 1,MATCH(IF('1. Input energy data'!$G$11="Multiple (England)", '1. Input energy data'!$J49, '1. Input energy data'!$G$11),Degrees15[#Headers], 0))))</f>
        <v/>
      </c>
      <c r="O32" s="151" t="str" cm="1">
        <f t="array" ref="O32">IF(OR(CalcTable[[#This Row],[Building]]=0, '1. Input energy data'!$Y49=""), "",IF(OR('1. Input energy data'!$F49="Hospital",'1. Input energy data'!$F49="Nursing residential homes and hostels"),INDEX(Degrees18[[Month]:[Multiple (England)]],MATCH('1. Input energy data'!$L49, Degrees18[Month], 1) + $O$2 - 1,MATCH(IF('1. Input energy data'!$G$11="Multiple (England)", '1. Input energy data'!$J49, '1. Input energy data'!$G$11),Degrees18[#Headers], 0)),INDEX(Degrees15[[Month]:[Multiple (England)]],MATCH('1. Input energy data'!$L49, Degrees15[Month], 1) + $O$2 - 1,MATCH(IF('1. Input energy data'!$G$11="Multiple (England)", '1. Input energy data'!$J49, '1. Input energy data'!$G$11),Degrees15[#Headers], 0))))</f>
        <v/>
      </c>
      <c r="P32" t="str">
        <f>IF(CalcTable[[#This Row],[Building]]=0,"",SLOPE('1. Input energy data'!N49:Y49,CalcTable[[#This Row],[1]:[12]]))</f>
        <v/>
      </c>
      <c r="Q32" t="str">
        <f>IF(CalcTable[[#This Row],[Building]]=0,"",INTERCEPT('1. Input energy data'!N49:Y49,CalcTable[[#This Row],[1]:[12]]))</f>
        <v/>
      </c>
      <c r="R32" t="str">
        <f>IF(CalcTable[[#This Row],[Building]]=0,"",RSQ('1. Input energy data'!N49:Y49,CalcTable[[#This Row],[1]:[12]]))</f>
        <v/>
      </c>
      <c r="S32" s="151" t="str" cm="1">
        <f t="array" ref="S32">IF(OR($A32=0, '1. Input energy data'!$AF49=""), "",IF(OR('1. Input energy data'!$F49="Hospital",'1. Input energy data'!$F49="Nursing residential homes and hostels"),INDEX(Degrees18[[Month]:[Multiple (England)]],MATCH('1. Input energy data'!$AD49, Degrees18[Month], 1)+S$2-13,MATCH(IF('1. Input energy data'!$G$11="Multiple (England)", '1. Input energy data'!$J49, '1. Input energy data'!$G$11),Degrees18[#Headers], 0)),INDEX(Degrees15[[Month]:[Multiple (England)]],MATCH('1. Input energy data'!$AD49, Degrees15[Month], 1)+S$2-13,MATCH(IF('1. Input energy data'!$G$11="Multiple (England)", '1. Input energy data'!$J49, '1. Input energy data'!$G$11),Degrees15[#Headers], 0))))</f>
        <v/>
      </c>
      <c r="T32" s="151" t="str" cm="1">
        <f t="array" ref="T32">IF(OR($A32=0, '1. Input energy data'!$AG49=""), "",IF(OR('1. Input energy data'!$F49="Hospital",'1. Input energy data'!$F49="Nursing residential homes and hostels"),INDEX(Degrees18[[Month]:[Multiple (England)]],MATCH('1. Input energy data'!$AD49, Degrees18[Month], 1)+T$2-13,MATCH(IF('1. Input energy data'!$G$11="Multiple (England)", '1. Input energy data'!$J49, '1. Input energy data'!$G$11),Degrees18[#Headers], 0)),INDEX(Degrees15[[Month]:[Multiple (England)]],MATCH('1. Input energy data'!$AD49,Degrees15[Month], 1)+T$2-13,MATCH(IF('1. Input energy data'!$G$11="Multiple (England)", '1. Input energy data'!$J49, '1. Input energy data'!$G$11),Degrees15[#Headers], 0))))</f>
        <v/>
      </c>
      <c r="U32" s="151" t="str" cm="1">
        <f t="array" ref="U32">IF(OR($A32=0, '1. Input energy data'!$AH49=""), "",IF(OR('1. Input energy data'!$F49="Hospital",'1. Input energy data'!$F49="Nursing residential homes and hostels"),INDEX(Degrees18[[Month]:[Multiple (England)]],MATCH('1. Input energy data'!$AD49, Degrees18[Month], 1)+U$2-13,MATCH(IF('1. Input energy data'!$G$11="Multiple (England)", '1. Input energy data'!$J49, '1. Input energy data'!$G$11),Degrees18[#Headers], 0)),INDEX(Degrees15[[Month]:[Multiple (England)]],MATCH('1. Input energy data'!$AD49,Degrees15[Month], 1)+U$2-13,MATCH(IF('1. Input energy data'!$G$11="Multiple (England)", '1. Input energy data'!$J49, '1. Input energy data'!$G$11),Degrees15[#Headers], 0))))</f>
        <v/>
      </c>
      <c r="V32" s="151" t="str" cm="1">
        <f t="array" ref="V32">IF(OR($A32=0, '1. Input energy data'!$AI49=""), "",IF(OR('1. Input energy data'!$F49="Hospital",'1. Input energy data'!$F49="Nursing residential homes and hostels"),INDEX(Degrees18[[Month]:[Multiple (England)]],MATCH('1. Input energy data'!$AD49, Degrees18[Month], 1)+V$2-13,MATCH(IF('1. Input energy data'!$G$11="Multiple (England)", '1. Input energy data'!$J49, '1. Input energy data'!$G$11),Degrees18[#Headers], 0)),INDEX(Degrees15[[Month]:[Multiple (England)]],MATCH('1. Input energy data'!$AD49,Degrees15[Month], 1)+V$2-13,MATCH(IF('1. Input energy data'!$G$11="Multiple (England)", '1. Input energy data'!$J49, '1. Input energy data'!$G$11),Degrees15[#Headers], 0))))</f>
        <v/>
      </c>
      <c r="W32" s="151" t="str" cm="1">
        <f t="array" ref="W32">IF(OR($A32=0, '1. Input energy data'!$AJ49=""), "",IF(OR('1. Input energy data'!$F49="Hospital",'1. Input energy data'!$F49="Nursing residential homes and hostels"),INDEX(Degrees18[[Month]:[Multiple (England)]],MATCH('1. Input energy data'!$AD49, Degrees18[Month], 1)+W$2-13,MATCH(IF('1. Input energy data'!$G$11="Multiple (England)", '1. Input energy data'!$J49, '1. Input energy data'!$G$11),Degrees18[#Headers], 0)),INDEX(Degrees15[[Month]:[Multiple (England)]],MATCH('1. Input energy data'!$AD49,Degrees15[Month], 1)+W$2-13,MATCH(IF('1. Input energy data'!$G$11="Multiple (England)", '1. Input energy data'!$J49, '1. Input energy data'!$G$11),Degrees15[#Headers], 0))))</f>
        <v/>
      </c>
      <c r="X32" s="151" t="str" cm="1">
        <f t="array" ref="X32">IF(OR($A32=0, '1. Input energy data'!$AK49=""), "",IF(OR('1. Input energy data'!$F49="Hospital",'1. Input energy data'!$F49="Nursing residential homes and hostels"),INDEX(Degrees18[[Month]:[Multiple (England)]],MATCH('1. Input energy data'!$AD49, Degrees18[Month], 1)+X$2-13,MATCH(IF('1. Input energy data'!$G$11="Multiple (England)", '1. Input energy data'!$J49, '1. Input energy data'!$G$11),Degrees18[#Headers], 0)),INDEX(Degrees15[[Month]:[Multiple (England)]],MATCH('1. Input energy data'!$AD49,Degrees15[Month], 1)+X$2-13,MATCH(IF('1. Input energy data'!$G$11="Multiple (England)", '1. Input energy data'!$J49, '1. Input energy data'!$G$11),Degrees15[#Headers], 0))))</f>
        <v/>
      </c>
      <c r="Y32" s="151" t="str" cm="1">
        <f t="array" ref="Y32">IF(OR($A32=0, '1. Input energy data'!$AL49=""), "",IF(OR('1. Input energy data'!$F49="Hospital",'1. Input energy data'!$F49="Nursing residential homes and hostels"),INDEX(Degrees18[[Month]:[Multiple (England)]],MATCH('1. Input energy data'!$AD49, Degrees18[Month], 1)+Y$2-13,MATCH(IF('1. Input energy data'!$G$11="Multiple (England)", '1. Input energy data'!$J49, '1. Input energy data'!$G$11),Degrees18[#Headers], 0)),INDEX(Degrees15[[Month]:[Multiple (England)]],MATCH('1. Input energy data'!$AD49,Degrees15[Month], 1)+Y$2-13,MATCH(IF('1. Input energy data'!$G$11="Multiple (England)", '1. Input energy data'!$J49, '1. Input energy data'!$G$11),Degrees15[#Headers], 0))))</f>
        <v/>
      </c>
      <c r="Z32" s="151" t="str" cm="1">
        <f t="array" ref="Z32">IF(OR($A32=0, '1. Input energy data'!$AM49=""), "",IF(OR('1. Input energy data'!$F49="Hospital",'1. Input energy data'!$F49="Nursing residential homes and hostels"),INDEX(Degrees18[[Month]:[Multiple (England)]],MATCH('1. Input energy data'!$AD49, Degrees18[Month], 1)+Z$2-13,MATCH(IF('1. Input energy data'!$G$11="Multiple (England)", '1. Input energy data'!$J49, '1. Input energy data'!$G$11),Degrees18[#Headers], 0)),INDEX(Degrees15[[Month]:[Multiple (England)]],MATCH('1. Input energy data'!$AD49,Degrees15[Month], 1)+Z$2-13,MATCH(IF('1. Input energy data'!$G$11="Multiple (England)", '1. Input energy data'!$J49, '1. Input energy data'!$G$11),Degrees15[#Headers], 0))))</f>
        <v/>
      </c>
      <c r="AA32" s="151" t="str" cm="1">
        <f t="array" ref="AA32">IF(OR($A32=0, '1. Input energy data'!$AN49=""), "",IF(OR('1. Input energy data'!$F49="Hospital",'1. Input energy data'!$F49="Nursing residential homes and hostels"),INDEX(Degrees18[[Month]:[Multiple (England)]],MATCH('1. Input energy data'!$AD49, Degrees18[Month], 1)+AA$2-13,MATCH(IF('1. Input energy data'!$G$11="Multiple (England)", '1. Input energy data'!$J49, '1. Input energy data'!$G$11),Degrees18[#Headers], 0)),INDEX(Degrees15[[Month]:[Multiple (England)]],MATCH('1. Input energy data'!$AD49,Degrees15[Month], 1)+AA$2-13,MATCH(IF('1. Input energy data'!$G$11="Multiple (England)", '1. Input energy data'!$J49, '1. Input energy data'!$G$11),Degrees15[#Headers], 0))))</f>
        <v/>
      </c>
      <c r="AB32" s="151" t="str" cm="1">
        <f t="array" ref="AB32">IF(OR($A32=0, '1. Input energy data'!$AO49=""), "",IF(OR('1. Input energy data'!$F49="Hospital",'1. Input energy data'!$F49="Nursing residential homes and hostels"),INDEX(Degrees18[[Month]:[Multiple (England)]],MATCH('1. Input energy data'!$AD49, Degrees18[Month], 1)+AB$2-13,MATCH(IF('1. Input energy data'!$G$11="Multiple (England)", '1. Input energy data'!$J49, '1. Input energy data'!$G$11),Degrees18[#Headers], 0)),INDEX(Degrees15[[Month]:[Multiple (England)]],MATCH('1. Input energy data'!$AD49,Degrees15[Month], 1)+AB$2-13,MATCH(IF('1. Input energy data'!$G$11="Multiple (England)", '1. Input energy data'!$J49, '1. Input energy data'!$G$11),Degrees15[#Headers], 0))))</f>
        <v/>
      </c>
      <c r="AC32" s="151" t="str" cm="1">
        <f t="array" ref="AC32">IF(OR($A32=0, '1. Input energy data'!$AP49=""), "",IF(OR('1. Input energy data'!$F49="Hospital",'1. Input energy data'!$F49="Nursing residential homes and hostels"),INDEX(Degrees18[[Month]:[Multiple (England)]],MATCH('1. Input energy data'!$AD49, Degrees18[Month], 1)+AC$2-13,MATCH(IF('1. Input energy data'!$G$11="Multiple (England)", '1. Input energy data'!$J49, '1. Input energy data'!$G$11),Degrees18[#Headers], 0)),INDEX(Degrees15[[Month]:[Multiple (England)]],MATCH('1. Input energy data'!$AD49,Degrees15[Month], 1)+AC$2-13,MATCH(IF('1. Input energy data'!$G$11="Multiple (England)", '1. Input energy data'!$J49, '1. Input energy data'!$G$11),Degrees15[#Headers], 0))))</f>
        <v/>
      </c>
      <c r="AD32" s="151" t="str" cm="1">
        <f t="array" ref="AD32">IF(OR($A32=0, '1. Input energy data'!$AQ49=""), "",IF(OR('1. Input energy data'!$F49="Hospital",'1. Input energy data'!$F49="Nursing residential homes and hostels"),INDEX(Degrees18[[Month]:[Multiple (England)]],MATCH('1. Input energy data'!$AD49, Degrees18[Month], 1)+AD$2-13,MATCH(IF('1. Input energy data'!$G$11="Multiple (England)", '1. Input energy data'!$J49, '1. Input energy data'!$G$11),Degrees18[#Headers], 0)),INDEX(Degrees15[[Month]:[Multiple (England)]],MATCH('1. Input energy data'!$AD49,Degrees15[Month], 1)+AD$2-13,MATCH(IF('1. Input energy data'!$G$11="Multiple (England)", '1. Input energy data'!$J49, '1. Input energy data'!$G$11),Degrees15[#Headers], 0))))</f>
        <v/>
      </c>
      <c r="AE32" s="151" t="str">
        <f>IF(OR($A32=0, $P32="", CalcTable[[#This Row],[13]]="", $Q32="", '1. Input energy data'!AF49=""), "", ($P32*CalcTable[[#This Row],[13]]+$Q32)-'1. Input energy data'!AF49)</f>
        <v/>
      </c>
      <c r="AF32" s="151" t="str">
        <f>IF(OR($A32=0, $P32="", CalcTable[[#This Row],[14]]="", $Q32="", '1. Input energy data'!AG49=""), "", ($P32*CalcTable[[#This Row],[14]]+$Q32)-'1. Input energy data'!AG49)</f>
        <v/>
      </c>
      <c r="AG32" s="151" t="str">
        <f>IF(OR($A32=0, $P32="", CalcTable[[#This Row],[15]]="", $Q32="", '1. Input energy data'!AH49=""), "", ($P32*CalcTable[[#This Row],[15]]+$Q32)-'1. Input energy data'!AH49)</f>
        <v/>
      </c>
      <c r="AH32" s="151" t="str">
        <f>IF(OR($A32=0, $P32="", CalcTable[[#This Row],[16]]="", $Q32="", '1. Input energy data'!AI49=""), "", ($P32*CalcTable[[#This Row],[16]]+$Q32)-'1. Input energy data'!AI49)</f>
        <v/>
      </c>
      <c r="AI32" s="151" t="str">
        <f>IF(OR($A32=0, $P32="", CalcTable[[#This Row],[17]]="", $Q32="", '1. Input energy data'!AJ49=""), "", ($P32*CalcTable[[#This Row],[17]]+$Q32)-'1. Input energy data'!AJ49)</f>
        <v/>
      </c>
      <c r="AJ32" s="151" t="str">
        <f>IF(OR($A32=0, $P32="", CalcTable[[#This Row],[18]]="", $Q32="", '1. Input energy data'!AK49=""), "", ($P32*CalcTable[[#This Row],[18]]+$Q32)-'1. Input energy data'!AK49)</f>
        <v/>
      </c>
      <c r="AK32" s="151" t="str">
        <f>IF(OR($A32=0, $P32="", CalcTable[[#This Row],[19]]="", $Q32="", '1. Input energy data'!AL49=""), "", ($P32*CalcTable[[#This Row],[19]]+$Q32)-'1. Input energy data'!AL49)</f>
        <v/>
      </c>
      <c r="AL32" s="151" t="str">
        <f>IF(OR($A32=0, $P32="", CalcTable[[#This Row],[20]]="", $Q32="", '1. Input energy data'!AM49=""), "", ($P32*CalcTable[[#This Row],[20]]+$Q32)-'1. Input energy data'!AM49)</f>
        <v/>
      </c>
      <c r="AM32" s="151" t="str">
        <f>IF(OR($A32=0, $P32="", CalcTable[[#This Row],[21]]="", $Q32="", '1. Input energy data'!AN49=""), "", ($P32*CalcTable[[#This Row],[21]]+$Q32)-'1. Input energy data'!AN49)</f>
        <v/>
      </c>
      <c r="AN32" s="151" t="str">
        <f>IF(OR($A32=0, $P32="", CalcTable[[#This Row],[22]]="", $Q32="", '1. Input energy data'!AO49=""), "", ($P32*CalcTable[[#This Row],[22]]+$Q32)-'1. Input energy data'!AO49)</f>
        <v/>
      </c>
      <c r="AO32" s="151" t="str">
        <f>IF(OR($A32=0, $P32="", CalcTable[[#This Row],[23]]="", $Q32="", '1. Input energy data'!AP49=""), "", ($P32*CalcTable[[#This Row],[23]]+$Q32)-'1. Input energy data'!AP49)</f>
        <v/>
      </c>
      <c r="AP32" s="151" t="str">
        <f>IF(OR($A32=0, $P32="", CalcTable[[#This Row],[24]]="", $Q32="", '1. Input energy data'!AQ49=""), "", ($P32*CalcTable[[#This Row],[24]]+$Q32)-'1. Input energy data'!AQ49)</f>
        <v/>
      </c>
      <c r="AQ32" s="239" t="str">
        <f>IF(CalcTable[[#This Row],[Building]]=0,"",1-((1-CalcTable[[#This Row],[R2]])*(COUNT('1. Input energy data'!N49:Y49)-1)/(COUNT('1. Input energy data'!N49:Y49)-2)))</f>
        <v/>
      </c>
      <c r="AR32" s="165" t="str">
        <f>IF(CalcTable[[#This Row],[Building]]=0,"",1.26*TINV(0.1,COUNT('1. Input energy data'!N49:Y49)-2)*STEYX('1. Input energy data'!N49:Y49,CalcTable[[#This Row],[1]:[12]])*((1+2/COUNT('1. Input energy data'!N49:Y49))*COUNT(CalcTable[[#This Row],[Month 1 avoided kWh]:[Month 12]]))^0.5)</f>
        <v/>
      </c>
      <c r="AS32" s="166" t="str">
        <f>IF(CalcTable[[#This Row],[Building]]=0,"",ABS(CalcTable[[#This Row],[Absolute Uncertainty]]/SUM(CalcTable[[#This Row],[Month 1 avoided kWh]:[Month 12]])))</f>
        <v/>
      </c>
      <c r="AT32" s="165" t="str">
        <f>IF(CalcTable[[#This Row],[Building]]=0,"",COUNT('1. Input energy data'!N49:Y49))</f>
        <v/>
      </c>
      <c r="AU32" s="165" t="str">
        <f>IF(CalcTable[[#This Row],[Building]]=0,"",COUNT('1. Input energy data'!AF49:AQ49))</f>
        <v/>
      </c>
      <c r="AV32" s="151" t="str" cm="1">
        <f t="array" ref="AV32">_xlfn.IFS(CalcTable[[#This Row],[Building]]=0,"",AND(OR('1. Input energy data'!AT49="Energy Bills - Actual",'1. Input energy data'!AT49="Meter Readings",'1. Input energy data'!AT49="Half Hourly Data"),OR('1. Input energy data'!Z49="Energy Bills - Actual",'1. Input energy data'!Z49="Meter Readings",'1. Input energy data'!Z49="Half Hourly Data")),"ACTUAL",OR('1. Input energy data'!AT49="",'1. Input energy data'!Z49=""),"BLANK",OR('1. Input energy data'!AT49="Other (specify in commentary)",'1. Input energy data'!Z49="Other (specify in commentary)"),"OTHER",OR('1. Input energy data'!AT49="Energy Bills - Estimated",'1. Input energy data'!Z49="Energy Bills - Estimated"),"ESTIMATED",OR('1. Input energy data'!AT49="Energy Bills - Partially Estimated",'1. Input energy data'!Z49="Energy Bills - Partially Estimated"),"PARTIALLY ESTIMATED",TRUE,"BLANK")</f>
        <v/>
      </c>
    </row>
    <row r="33" spans="1:48">
      <c r="A33">
        <f>'1. Input energy data'!C50</f>
        <v>0</v>
      </c>
      <c r="B33" s="150">
        <f>'1. Input energy data'!F50</f>
        <v>0</v>
      </c>
      <c r="C33">
        <f>'1. Input energy data'!G50</f>
        <v>0</v>
      </c>
      <c r="D33" s="151" t="str">
        <f>IF(OR(CalcTable[[#This Row],[Building]]=0, '1. Input energy data'!$N50=""), "",IF(OR('1. Input energy data'!$F50="Hospital",'1. Input energy data'!$F50="Nursing residential homes and hostels"),INDEX(Degrees18[[Month]:[Multiple (England)]],MATCH('1. Input energy data'!$L50, Degrees18[Month], 1),MATCH(IF('1. Input energy data'!$G$11="Multiple (England)", '1. Input energy data'!$J50, '1. Input energy data'!$G$11), Degrees18[#Headers], 0)),INDEX(Degrees15[[Month]:[Multiple (England)]],MATCH('1. Input energy data'!$L50, Degrees15[Month], 1),MATCH(IF('1. Input energy data'!$G$11="Multiple (England)", '1. Input energy data'!$J50, '1. Input energy data'!$G$11), Degrees15[#Headers], 0))))</f>
        <v/>
      </c>
      <c r="E33" s="151" t="str" cm="1">
        <f t="array" ref="E33">IF(OR(CalcTable[[#This Row],[Building]]=0, '1. Input energy data'!$O50=""), "",IF(OR('1. Input energy data'!$F50="Hospital",'1. Input energy data'!$F50="Nursing residential homes and hostels"),INDEX(Degrees18[[Month]:[Multiple (England)]],MATCH('1. Input energy data'!$L50, Degrees18[Month], 1) + $E$2 - 1,MATCH(IF('1. Input energy data'!$G$11="Multiple (England)", '1. Input energy data'!$J50, '1. Input energy data'!$G$11),Degrees18[#Headers], 0)),INDEX(Degrees15[[Month]:[Multiple (England)]],MATCH('1. Input energy data'!$L50, Degrees15[Month], 1) + $E$2 - 1,MATCH(IF('1. Input energy data'!$G$11="Multiple (England)", '1. Input energy data'!$J50, '1. Input energy data'!$G$11),Degrees15[#Headers], 0))))</f>
        <v/>
      </c>
      <c r="F33" s="151" t="str" cm="1">
        <f t="array" ref="F33">IF(OR(CalcTable[[#This Row],[Building]]=0, '1. Input energy data'!$P50=""), "",IF(OR('1. Input energy data'!$F50="Hospital",'1. Input energy data'!$F50="Nursing residential homes and hostels"),INDEX(Degrees18[[Month]:[Multiple (England)]],MATCH('1. Input energy data'!$L50, Degrees18[Month], 1) + $F$2 - 1,MATCH(IF('1. Input energy data'!$G$11="Multiple (England)", '1. Input energy data'!$J50, '1. Input energy data'!$G$11),Degrees18[#Headers], 0)),INDEX(Degrees15[[Month]:[Multiple (England)]],MATCH('1. Input energy data'!$L50, Degrees15[Month], 1) + $F$2 - 1,MATCH(IF('1. Input energy data'!$G$11="Multiple (England)", '1. Input energy data'!$J50, '1. Input energy data'!$G$11),Degrees15[#Headers], 0))))</f>
        <v/>
      </c>
      <c r="G33" s="151" t="str" cm="1">
        <f t="array" ref="G33">IF(OR(CalcTable[[#This Row],[Building]]=0, '1. Input energy data'!$Q50=""), "",IF(OR('1. Input energy data'!$F50="Hospital",'1. Input energy data'!$F50="Nursing residential homes and hostels"),INDEX(Degrees18[[Month]:[Multiple (England)]],MATCH('1. Input energy data'!$L50, Degrees18[Month], 1) + $G$2 - 1,MATCH(IF('1. Input energy data'!$G$11="Multiple (England)", '1. Input energy data'!$J50, '1. Input energy data'!$G$11),Degrees18[#Headers], 0)),INDEX(Degrees15[[Month]:[Multiple (England)]],MATCH('1. Input energy data'!$L50, Degrees15[Month], 1) + $G$2 - 1,MATCH(IF('1. Input energy data'!$G$11="Multiple (England)", '1. Input energy data'!$J50, '1. Input energy data'!$G$11),Degrees15[#Headers], 0))))</f>
        <v/>
      </c>
      <c r="H33" s="151" t="str" cm="1">
        <f t="array" ref="H33">IF(OR(CalcTable[[#This Row],[Building]]=0, '1. Input energy data'!$R50=""), "",IF(OR('1. Input energy data'!$F50="Hospital",'1. Input energy data'!$F50="Nursing residential homes and hostels"),INDEX(Degrees18[[Month]:[Multiple (England)]],MATCH('1. Input energy data'!$L50, Degrees18[Month], 1) + $H$2 - 1,MATCH(IF('1. Input energy data'!$G$11="Multiple (England)", '1. Input energy data'!$J50, '1. Input energy data'!$G$11),Degrees18[#Headers], 0)),INDEX(Degrees15[[Month]:[Multiple (England)]],MATCH('1. Input energy data'!$L50, Degrees15[Month], 1) + $H$2 - 1,MATCH(IF('1. Input energy data'!$G$11="Multiple (England)", '1. Input energy data'!$J50, '1. Input energy data'!$G$11),Degrees15[#Headers], 0))))</f>
        <v/>
      </c>
      <c r="I33" s="151" t="str" cm="1">
        <f t="array" ref="I33">IF(OR(CalcTable[[#This Row],[Building]]=0, '1. Input energy data'!$S50=""), "",IF(OR('1. Input energy data'!$F50="Hospital",'1. Input energy data'!$F50="Nursing residential homes and hostels"),INDEX(Degrees18[[Month]:[Multiple (England)]],MATCH('1. Input energy data'!$L50, Degrees18[Month], 1) + $I$2 - 1,MATCH(IF('1. Input energy data'!$G$11="Multiple (England)", '1. Input energy data'!$J50, '1. Input energy data'!$G$11),Degrees18[#Headers], 0)),INDEX(Degrees15[[Month]:[Multiple (England)]],MATCH('1. Input energy data'!$L50, Degrees15[Month], 1) + $I$2 - 1,MATCH(IF('1. Input energy data'!$G$11="Multiple (England)", '1. Input energy data'!$J50, '1. Input energy data'!$G$11),Degrees15[#Headers], 0))))</f>
        <v/>
      </c>
      <c r="J33" s="151" t="str" cm="1">
        <f t="array" ref="J33">IF(OR(CalcTable[[#This Row],[Building]]=0, '1. Input energy data'!$T50=""), "",IF(OR('1. Input energy data'!$F50="Hospital",'1. Input energy data'!$F50="Nursing residential homes and hostels"),INDEX(Degrees18[[Month]:[Multiple (England)]],MATCH('1. Input energy data'!$L50, Degrees18[Month], 1) + $J$2 - 1,MATCH(IF('1. Input energy data'!$G$11="Multiple (England)", '1. Input energy data'!$J50, '1. Input energy data'!$G$11),Degrees18[#Headers], 0)),INDEX(Degrees15[[Month]:[Multiple (England)]],MATCH('1. Input energy data'!$L50, Degrees15[Month], 1) + $J$2 - 1,MATCH(IF('1. Input energy data'!$G$11="Multiple (England)", '1. Input energy data'!$J50, '1. Input energy data'!$G$11),Degrees15[#Headers], 0))))</f>
        <v/>
      </c>
      <c r="K33" s="151" t="str" cm="1">
        <f t="array" ref="K33">IF(OR(CalcTable[[#This Row],[Building]]=0, '1. Input energy data'!$U50=""), "",IF(OR('1. Input energy data'!$F50="Hospital",'1. Input energy data'!$F50="Nursing residential homes and hostels"),INDEX(Degrees18[[Month]:[Multiple (England)]],MATCH('1. Input energy data'!$L50, Degrees18[Month], 1) + $K$2 - 1,MATCH(IF('1. Input energy data'!$G$11="Multiple (England)", '1. Input energy data'!$J50, '1. Input energy data'!$G$11),Degrees18[#Headers], 0)),INDEX(Degrees15[[Month]:[Multiple (England)]],MATCH('1. Input energy data'!$L50, Degrees15[Month], 1) + $K$2 - 1,MATCH(IF('1. Input energy data'!$G$11="Multiple (England)", '1. Input energy data'!$J50, '1. Input energy data'!$G$11),Degrees15[#Headers], 0))))</f>
        <v/>
      </c>
      <c r="L33" s="151" t="str" cm="1">
        <f t="array" ref="L33">IF(OR(CalcTable[[#This Row],[Building]]=0, '1. Input energy data'!$V50=""), "",IF(OR('1. Input energy data'!$F50="Hospital",'1. Input energy data'!$F50="Nursing residential homes and hostels"),INDEX(Degrees18[[Month]:[Multiple (England)]],MATCH('1. Input energy data'!$L50, Degrees18[Month], 1) + $L$2 - 1,MATCH(IF('1. Input energy data'!$G$11="Multiple (England)", '1. Input energy data'!$J50, '1. Input energy data'!$G$11),Degrees18[#Headers], 0)),INDEX(Degrees15[[Month]:[Multiple (England)]],MATCH('1. Input energy data'!$L50, Degrees15[Month], 1) + $L$2 - 1,MATCH(IF('1. Input energy data'!$G$11="Multiple (England)", '1. Input energy data'!$J50, '1. Input energy data'!$G$11),Degrees15[#Headers], 0))))</f>
        <v/>
      </c>
      <c r="M33" s="151" t="str" cm="1">
        <f t="array" ref="M33">IF(OR(CalcTable[[#This Row],[Building]]=0, '1. Input energy data'!$W50=""), "",IF(OR('1. Input energy data'!$F50="Hospital",'1. Input energy data'!$F50="Nursing residential homes and hostels"),INDEX(Degrees18[[Month]:[Multiple (England)]],MATCH('1. Input energy data'!$L50, Degrees18[Month], 1) + $M$2 - 1,MATCH(IF('1. Input energy data'!$G$11="Multiple (England)", '1. Input energy data'!$J50, '1. Input energy data'!$G$11),Degrees18[#Headers], 0)),INDEX(Degrees15[[Month]:[Multiple (England)]],MATCH('1. Input energy data'!$L50, Degrees15[Month], 1) + $M$2 - 1,MATCH(IF('1. Input energy data'!$G$11="Multiple (England)", '1. Input energy data'!$J50, '1. Input energy data'!$G$11),Degrees15[#Headers], 0))))</f>
        <v/>
      </c>
      <c r="N33" s="151" t="str" cm="1">
        <f t="array" ref="N33">IF(OR(CalcTable[[#This Row],[Building]]=0, '1. Input energy data'!$X50=""), "",IF(OR('1. Input energy data'!$F50="Hospital",'1. Input energy data'!$F50="Nursing residential homes and hostels"),INDEX(Degrees18[[Month]:[Multiple (England)]],MATCH('1. Input energy data'!$L50, Degrees18[Month], 1) + $N$2 - 1,MATCH(IF('1. Input energy data'!$G$11="Multiple (England)", '1. Input energy data'!$J50, '1. Input energy data'!$G$11),Degrees18[#Headers], 0)),INDEX(Degrees15[[Month]:[Multiple (England)]],MATCH('1. Input energy data'!$L50, Degrees15[Month], 1) + $N$2 - 1,MATCH(IF('1. Input energy data'!$G$11="Multiple (England)", '1. Input energy data'!$J50, '1. Input energy data'!$G$11),Degrees15[#Headers], 0))))</f>
        <v/>
      </c>
      <c r="O33" s="151" t="str" cm="1">
        <f t="array" ref="O33">IF(OR(CalcTable[[#This Row],[Building]]=0, '1. Input energy data'!$Y50=""), "",IF(OR('1. Input energy data'!$F50="Hospital",'1. Input energy data'!$F50="Nursing residential homes and hostels"),INDEX(Degrees18[[Month]:[Multiple (England)]],MATCH('1. Input energy data'!$L50, Degrees18[Month], 1) + $O$2 - 1,MATCH(IF('1. Input energy data'!$G$11="Multiple (England)", '1. Input energy data'!$J50, '1. Input energy data'!$G$11),Degrees18[#Headers], 0)),INDEX(Degrees15[[Month]:[Multiple (England)]],MATCH('1. Input energy data'!$L50, Degrees15[Month], 1) + $O$2 - 1,MATCH(IF('1. Input energy data'!$G$11="Multiple (England)", '1. Input energy data'!$J50, '1. Input energy data'!$G$11),Degrees15[#Headers], 0))))</f>
        <v/>
      </c>
      <c r="P33" t="str">
        <f>IF(CalcTable[[#This Row],[Building]]=0,"",SLOPE('1. Input energy data'!N50:Y50,CalcTable[[#This Row],[1]:[12]]))</f>
        <v/>
      </c>
      <c r="Q33" t="str">
        <f>IF(CalcTable[[#This Row],[Building]]=0,"",INTERCEPT('1. Input energy data'!N50:Y50,CalcTable[[#This Row],[1]:[12]]))</f>
        <v/>
      </c>
      <c r="R33" t="str">
        <f>IF(CalcTable[[#This Row],[Building]]=0,"",RSQ('1. Input energy data'!N50:Y50,CalcTable[[#This Row],[1]:[12]]))</f>
        <v/>
      </c>
      <c r="S33" s="151" t="str" cm="1">
        <f t="array" ref="S33">IF(OR($A33=0, '1. Input energy data'!$AF50=""), "",IF(OR('1. Input energy data'!$F50="Hospital",'1. Input energy data'!$F50="Nursing residential homes and hostels"),INDEX(Degrees18[[Month]:[Multiple (England)]],MATCH('1. Input energy data'!$AD50, Degrees18[Month], 1)+S$2-13,MATCH(IF('1. Input energy data'!$G$11="Multiple (England)", '1. Input energy data'!$J50, '1. Input energy data'!$G$11),Degrees18[#Headers], 0)),INDEX(Degrees15[[Month]:[Multiple (England)]],MATCH('1. Input energy data'!$AD50, Degrees15[Month], 1)+S$2-13,MATCH(IF('1. Input energy data'!$G$11="Multiple (England)", '1. Input energy data'!$J50, '1. Input energy data'!$G$11),Degrees15[#Headers], 0))))</f>
        <v/>
      </c>
      <c r="T33" s="151" t="str" cm="1">
        <f t="array" ref="T33">IF(OR($A33=0, '1. Input energy data'!$AG50=""), "",IF(OR('1. Input energy data'!$F50="Hospital",'1. Input energy data'!$F50="Nursing residential homes and hostels"),INDEX(Degrees18[[Month]:[Multiple (England)]],MATCH('1. Input energy data'!$AD50, Degrees18[Month], 1)+T$2-13,MATCH(IF('1. Input energy data'!$G$11="Multiple (England)", '1. Input energy data'!$J50, '1. Input energy data'!$G$11),Degrees18[#Headers], 0)),INDEX(Degrees15[[Month]:[Multiple (England)]],MATCH('1. Input energy data'!$AD50,Degrees15[Month], 1)+T$2-13,MATCH(IF('1. Input energy data'!$G$11="Multiple (England)", '1. Input energy data'!$J50, '1. Input energy data'!$G$11),Degrees15[#Headers], 0))))</f>
        <v/>
      </c>
      <c r="U33" s="151" t="str" cm="1">
        <f t="array" ref="U33">IF(OR($A33=0, '1. Input energy data'!$AH50=""), "",IF(OR('1. Input energy data'!$F50="Hospital",'1. Input energy data'!$F50="Nursing residential homes and hostels"),INDEX(Degrees18[[Month]:[Multiple (England)]],MATCH('1. Input energy data'!$AD50, Degrees18[Month], 1)+U$2-13,MATCH(IF('1. Input energy data'!$G$11="Multiple (England)", '1. Input energy data'!$J50, '1. Input energy data'!$G$11),Degrees18[#Headers], 0)),INDEX(Degrees15[[Month]:[Multiple (England)]],MATCH('1. Input energy data'!$AD50,Degrees15[Month], 1)+U$2-13,MATCH(IF('1. Input energy data'!$G$11="Multiple (England)", '1. Input energy data'!$J50, '1. Input energy data'!$G$11),Degrees15[#Headers], 0))))</f>
        <v/>
      </c>
      <c r="V33" s="151" t="str" cm="1">
        <f t="array" ref="V33">IF(OR($A33=0, '1. Input energy data'!$AI50=""), "",IF(OR('1. Input energy data'!$F50="Hospital",'1. Input energy data'!$F50="Nursing residential homes and hostels"),INDEX(Degrees18[[Month]:[Multiple (England)]],MATCH('1. Input energy data'!$AD50, Degrees18[Month], 1)+V$2-13,MATCH(IF('1. Input energy data'!$G$11="Multiple (England)", '1. Input energy data'!$J50, '1. Input energy data'!$G$11),Degrees18[#Headers], 0)),INDEX(Degrees15[[Month]:[Multiple (England)]],MATCH('1. Input energy data'!$AD50,Degrees15[Month], 1)+V$2-13,MATCH(IF('1. Input energy data'!$G$11="Multiple (England)", '1. Input energy data'!$J50, '1. Input energy data'!$G$11),Degrees15[#Headers], 0))))</f>
        <v/>
      </c>
      <c r="W33" s="151" t="str" cm="1">
        <f t="array" ref="W33">IF(OR($A33=0, '1. Input energy data'!$AJ50=""), "",IF(OR('1. Input energy data'!$F50="Hospital",'1. Input energy data'!$F50="Nursing residential homes and hostels"),INDEX(Degrees18[[Month]:[Multiple (England)]],MATCH('1. Input energy data'!$AD50, Degrees18[Month], 1)+W$2-13,MATCH(IF('1. Input energy data'!$G$11="Multiple (England)", '1. Input energy data'!$J50, '1. Input energy data'!$G$11),Degrees18[#Headers], 0)),INDEX(Degrees15[[Month]:[Multiple (England)]],MATCH('1. Input energy data'!$AD50,Degrees15[Month], 1)+W$2-13,MATCH(IF('1. Input energy data'!$G$11="Multiple (England)", '1. Input energy data'!$J50, '1. Input energy data'!$G$11),Degrees15[#Headers], 0))))</f>
        <v/>
      </c>
      <c r="X33" s="151" t="str" cm="1">
        <f t="array" ref="X33">IF(OR($A33=0, '1. Input energy data'!$AK50=""), "",IF(OR('1. Input energy data'!$F50="Hospital",'1. Input energy data'!$F50="Nursing residential homes and hostels"),INDEX(Degrees18[[Month]:[Multiple (England)]],MATCH('1. Input energy data'!$AD50, Degrees18[Month], 1)+X$2-13,MATCH(IF('1. Input energy data'!$G$11="Multiple (England)", '1. Input energy data'!$J50, '1. Input energy data'!$G$11),Degrees18[#Headers], 0)),INDEX(Degrees15[[Month]:[Multiple (England)]],MATCH('1. Input energy data'!$AD50,Degrees15[Month], 1)+X$2-13,MATCH(IF('1. Input energy data'!$G$11="Multiple (England)", '1. Input energy data'!$J50, '1. Input energy data'!$G$11),Degrees15[#Headers], 0))))</f>
        <v/>
      </c>
      <c r="Y33" s="151" t="str" cm="1">
        <f t="array" ref="Y33">IF(OR($A33=0, '1. Input energy data'!$AL50=""), "",IF(OR('1. Input energy data'!$F50="Hospital",'1. Input energy data'!$F50="Nursing residential homes and hostels"),INDEX(Degrees18[[Month]:[Multiple (England)]],MATCH('1. Input energy data'!$AD50, Degrees18[Month], 1)+Y$2-13,MATCH(IF('1. Input energy data'!$G$11="Multiple (England)", '1. Input energy data'!$J50, '1. Input energy data'!$G$11),Degrees18[#Headers], 0)),INDEX(Degrees15[[Month]:[Multiple (England)]],MATCH('1. Input energy data'!$AD50,Degrees15[Month], 1)+Y$2-13,MATCH(IF('1. Input energy data'!$G$11="Multiple (England)", '1. Input energy data'!$J50, '1. Input energy data'!$G$11),Degrees15[#Headers], 0))))</f>
        <v/>
      </c>
      <c r="Z33" s="151" t="str" cm="1">
        <f t="array" ref="Z33">IF(OR($A33=0, '1. Input energy data'!$AM50=""), "",IF(OR('1. Input energy data'!$F50="Hospital",'1. Input energy data'!$F50="Nursing residential homes and hostels"),INDEX(Degrees18[[Month]:[Multiple (England)]],MATCH('1. Input energy data'!$AD50, Degrees18[Month], 1)+Z$2-13,MATCH(IF('1. Input energy data'!$G$11="Multiple (England)", '1. Input energy data'!$J50, '1. Input energy data'!$G$11),Degrees18[#Headers], 0)),INDEX(Degrees15[[Month]:[Multiple (England)]],MATCH('1. Input energy data'!$AD50,Degrees15[Month], 1)+Z$2-13,MATCH(IF('1. Input energy data'!$G$11="Multiple (England)", '1. Input energy data'!$J50, '1. Input energy data'!$G$11),Degrees15[#Headers], 0))))</f>
        <v/>
      </c>
      <c r="AA33" s="151" t="str" cm="1">
        <f t="array" ref="AA33">IF(OR($A33=0, '1. Input energy data'!$AN50=""), "",IF(OR('1. Input energy data'!$F50="Hospital",'1. Input energy data'!$F50="Nursing residential homes and hostels"),INDEX(Degrees18[[Month]:[Multiple (England)]],MATCH('1. Input energy data'!$AD50, Degrees18[Month], 1)+AA$2-13,MATCH(IF('1. Input energy data'!$G$11="Multiple (England)", '1. Input energy data'!$J50, '1. Input energy data'!$G$11),Degrees18[#Headers], 0)),INDEX(Degrees15[[Month]:[Multiple (England)]],MATCH('1. Input energy data'!$AD50,Degrees15[Month], 1)+AA$2-13,MATCH(IF('1. Input energy data'!$G$11="Multiple (England)", '1. Input energy data'!$J50, '1. Input energy data'!$G$11),Degrees15[#Headers], 0))))</f>
        <v/>
      </c>
      <c r="AB33" s="151" t="str" cm="1">
        <f t="array" ref="AB33">IF(OR($A33=0, '1. Input energy data'!$AO50=""), "",IF(OR('1. Input energy data'!$F50="Hospital",'1. Input energy data'!$F50="Nursing residential homes and hostels"),INDEX(Degrees18[[Month]:[Multiple (England)]],MATCH('1. Input energy data'!$AD50, Degrees18[Month], 1)+AB$2-13,MATCH(IF('1. Input energy data'!$G$11="Multiple (England)", '1. Input energy data'!$J50, '1. Input energy data'!$G$11),Degrees18[#Headers], 0)),INDEX(Degrees15[[Month]:[Multiple (England)]],MATCH('1. Input energy data'!$AD50,Degrees15[Month], 1)+AB$2-13,MATCH(IF('1. Input energy data'!$G$11="Multiple (England)", '1. Input energy data'!$J50, '1. Input energy data'!$G$11),Degrees15[#Headers], 0))))</f>
        <v/>
      </c>
      <c r="AC33" s="151" t="str" cm="1">
        <f t="array" ref="AC33">IF(OR($A33=0, '1. Input energy data'!$AP50=""), "",IF(OR('1. Input energy data'!$F50="Hospital",'1. Input energy data'!$F50="Nursing residential homes and hostels"),INDEX(Degrees18[[Month]:[Multiple (England)]],MATCH('1. Input energy data'!$AD50, Degrees18[Month], 1)+AC$2-13,MATCH(IF('1. Input energy data'!$G$11="Multiple (England)", '1. Input energy data'!$J50, '1. Input energy data'!$G$11),Degrees18[#Headers], 0)),INDEX(Degrees15[[Month]:[Multiple (England)]],MATCH('1. Input energy data'!$AD50,Degrees15[Month], 1)+AC$2-13,MATCH(IF('1. Input energy data'!$G$11="Multiple (England)", '1. Input energy data'!$J50, '1. Input energy data'!$G$11),Degrees15[#Headers], 0))))</f>
        <v/>
      </c>
      <c r="AD33" s="151" t="str" cm="1">
        <f t="array" ref="AD33">IF(OR($A33=0, '1. Input energy data'!$AQ50=""), "",IF(OR('1. Input energy data'!$F50="Hospital",'1. Input energy data'!$F50="Nursing residential homes and hostels"),INDEX(Degrees18[[Month]:[Multiple (England)]],MATCH('1. Input energy data'!$AD50, Degrees18[Month], 1)+AD$2-13,MATCH(IF('1. Input energy data'!$G$11="Multiple (England)", '1. Input energy data'!$J50, '1. Input energy data'!$G$11),Degrees18[#Headers], 0)),INDEX(Degrees15[[Month]:[Multiple (England)]],MATCH('1. Input energy data'!$AD50,Degrees15[Month], 1)+AD$2-13,MATCH(IF('1. Input energy data'!$G$11="Multiple (England)", '1. Input energy data'!$J50, '1. Input energy data'!$G$11),Degrees15[#Headers], 0))))</f>
        <v/>
      </c>
      <c r="AE33" s="151" t="str">
        <f>IF(OR($A33=0, $P33="", CalcTable[[#This Row],[13]]="", $Q33="", '1. Input energy data'!AF50=""), "", ($P33*CalcTable[[#This Row],[13]]+$Q33)-'1. Input energy data'!AF50)</f>
        <v/>
      </c>
      <c r="AF33" s="151" t="str">
        <f>IF(OR($A33=0, $P33="", CalcTable[[#This Row],[14]]="", $Q33="", '1. Input energy data'!AG50=""), "", ($P33*CalcTable[[#This Row],[14]]+$Q33)-'1. Input energy data'!AG50)</f>
        <v/>
      </c>
      <c r="AG33" s="151" t="str">
        <f>IF(OR($A33=0, $P33="", CalcTable[[#This Row],[15]]="", $Q33="", '1. Input energy data'!AH50=""), "", ($P33*CalcTable[[#This Row],[15]]+$Q33)-'1. Input energy data'!AH50)</f>
        <v/>
      </c>
      <c r="AH33" s="151" t="str">
        <f>IF(OR($A33=0, $P33="", CalcTable[[#This Row],[16]]="", $Q33="", '1. Input energy data'!AI50=""), "", ($P33*CalcTable[[#This Row],[16]]+$Q33)-'1. Input energy data'!AI50)</f>
        <v/>
      </c>
      <c r="AI33" s="151" t="str">
        <f>IF(OR($A33=0, $P33="", CalcTable[[#This Row],[17]]="", $Q33="", '1. Input energy data'!AJ50=""), "", ($P33*CalcTable[[#This Row],[17]]+$Q33)-'1. Input energy data'!AJ50)</f>
        <v/>
      </c>
      <c r="AJ33" s="151" t="str">
        <f>IF(OR($A33=0, $P33="", CalcTable[[#This Row],[18]]="", $Q33="", '1. Input energy data'!AK50=""), "", ($P33*CalcTable[[#This Row],[18]]+$Q33)-'1. Input energy data'!AK50)</f>
        <v/>
      </c>
      <c r="AK33" s="151" t="str">
        <f>IF(OR($A33=0, $P33="", CalcTable[[#This Row],[19]]="", $Q33="", '1. Input energy data'!AL50=""), "", ($P33*CalcTable[[#This Row],[19]]+$Q33)-'1. Input energy data'!AL50)</f>
        <v/>
      </c>
      <c r="AL33" s="151" t="str">
        <f>IF(OR($A33=0, $P33="", CalcTable[[#This Row],[20]]="", $Q33="", '1. Input energy data'!AM50=""), "", ($P33*CalcTable[[#This Row],[20]]+$Q33)-'1. Input energy data'!AM50)</f>
        <v/>
      </c>
      <c r="AM33" s="151" t="str">
        <f>IF(OR($A33=0, $P33="", CalcTable[[#This Row],[21]]="", $Q33="", '1. Input energy data'!AN50=""), "", ($P33*CalcTable[[#This Row],[21]]+$Q33)-'1. Input energy data'!AN50)</f>
        <v/>
      </c>
      <c r="AN33" s="151" t="str">
        <f>IF(OR($A33=0, $P33="", CalcTable[[#This Row],[22]]="", $Q33="", '1. Input energy data'!AO50=""), "", ($P33*CalcTable[[#This Row],[22]]+$Q33)-'1. Input energy data'!AO50)</f>
        <v/>
      </c>
      <c r="AO33" s="151" t="str">
        <f>IF(OR($A33=0, $P33="", CalcTable[[#This Row],[23]]="", $Q33="", '1. Input energy data'!AP50=""), "", ($P33*CalcTable[[#This Row],[23]]+$Q33)-'1. Input energy data'!AP50)</f>
        <v/>
      </c>
      <c r="AP33" s="151" t="str">
        <f>IF(OR($A33=0, $P33="", CalcTable[[#This Row],[24]]="", $Q33="", '1. Input energy data'!AQ50=""), "", ($P33*CalcTable[[#This Row],[24]]+$Q33)-'1. Input energy data'!AQ50)</f>
        <v/>
      </c>
      <c r="AQ33" s="239" t="str">
        <f>IF(CalcTable[[#This Row],[Building]]=0,"",1-((1-CalcTable[[#This Row],[R2]])*(COUNT('1. Input energy data'!N50:Y50)-1)/(COUNT('1. Input energy data'!N50:Y50)-2)))</f>
        <v/>
      </c>
      <c r="AR33" s="165" t="str">
        <f>IF(CalcTable[[#This Row],[Building]]=0,"",1.26*TINV(0.1,COUNT('1. Input energy data'!N50:Y50)-2)*STEYX('1. Input energy data'!N50:Y50,CalcTable[[#This Row],[1]:[12]])*((1+2/COUNT('1. Input energy data'!N50:Y50))*COUNT(CalcTable[[#This Row],[Month 1 avoided kWh]:[Month 12]]))^0.5)</f>
        <v/>
      </c>
      <c r="AS33" s="166" t="str">
        <f>IF(CalcTable[[#This Row],[Building]]=0,"",ABS(CalcTable[[#This Row],[Absolute Uncertainty]]/SUM(CalcTable[[#This Row],[Month 1 avoided kWh]:[Month 12]])))</f>
        <v/>
      </c>
      <c r="AT33" s="165" t="str">
        <f>IF(CalcTable[[#This Row],[Building]]=0,"",COUNT('1. Input energy data'!N50:Y50))</f>
        <v/>
      </c>
      <c r="AU33" s="165" t="str">
        <f>IF(CalcTable[[#This Row],[Building]]=0,"",COUNT('1. Input energy data'!AF50:AQ50))</f>
        <v/>
      </c>
      <c r="AV33" s="151" t="str" cm="1">
        <f t="array" ref="AV33">_xlfn.IFS(CalcTable[[#This Row],[Building]]=0,"",AND(OR('1. Input energy data'!AT50="Energy Bills - Actual",'1. Input energy data'!AT50="Meter Readings",'1. Input energy data'!AT50="Half Hourly Data"),OR('1. Input energy data'!Z50="Energy Bills - Actual",'1. Input energy data'!Z50="Meter Readings",'1. Input energy data'!Z50="Half Hourly Data")),"ACTUAL",OR('1. Input energy data'!AT50="",'1. Input energy data'!Z50=""),"BLANK",OR('1. Input energy data'!AT50="Other (specify in commentary)",'1. Input energy data'!Z50="Other (specify in commentary)"),"OTHER",OR('1. Input energy data'!AT50="Energy Bills - Estimated",'1. Input energy data'!Z50="Energy Bills - Estimated"),"ESTIMATED",OR('1. Input energy data'!AT50="Energy Bills - Partially Estimated",'1. Input energy data'!Z50="Energy Bills - Partially Estimated"),"PARTIALLY ESTIMATED",TRUE,"BLANK")</f>
        <v/>
      </c>
    </row>
    <row r="34" spans="1:48">
      <c r="A34">
        <f>'1. Input energy data'!C51</f>
        <v>0</v>
      </c>
      <c r="B34" s="150">
        <f>'1. Input energy data'!F51</f>
        <v>0</v>
      </c>
      <c r="C34">
        <f>'1. Input energy data'!G51</f>
        <v>0</v>
      </c>
      <c r="D34" s="151" t="str">
        <f>IF(OR(CalcTable[[#This Row],[Building]]=0, '1. Input energy data'!$N51=""), "",IF(OR('1. Input energy data'!$F51="Hospital",'1. Input energy data'!$F51="Nursing residential homes and hostels"),INDEX(Degrees18[[Month]:[Multiple (England)]],MATCH('1. Input energy data'!$L51, Degrees18[Month], 1),MATCH(IF('1. Input energy data'!$G$11="Multiple (England)", '1. Input energy data'!$J51, '1. Input energy data'!$G$11), Degrees18[#Headers], 0)),INDEX(Degrees15[[Month]:[Multiple (England)]],MATCH('1. Input energy data'!$L51, Degrees15[Month], 1),MATCH(IF('1. Input energy data'!$G$11="Multiple (England)", '1. Input energy data'!$J51, '1. Input energy data'!$G$11), Degrees15[#Headers], 0))))</f>
        <v/>
      </c>
      <c r="E34" s="151" t="str" cm="1">
        <f t="array" ref="E34">IF(OR(CalcTable[[#This Row],[Building]]=0, '1. Input energy data'!$O51=""), "",IF(OR('1. Input energy data'!$F51="Hospital",'1. Input energy data'!$F51="Nursing residential homes and hostels"),INDEX(Degrees18[[Month]:[Multiple (England)]],MATCH('1. Input energy data'!$L51, Degrees18[Month], 1) + $E$2 - 1,MATCH(IF('1. Input energy data'!$G$11="Multiple (England)", '1. Input energy data'!$J51, '1. Input energy data'!$G$11),Degrees18[#Headers], 0)),INDEX(Degrees15[[Month]:[Multiple (England)]],MATCH('1. Input energy data'!$L51, Degrees15[Month], 1) + $E$2 - 1,MATCH(IF('1. Input energy data'!$G$11="Multiple (England)", '1. Input energy data'!$J51, '1. Input energy data'!$G$11),Degrees15[#Headers], 0))))</f>
        <v/>
      </c>
      <c r="F34" s="151" t="str" cm="1">
        <f t="array" ref="F34">IF(OR(CalcTable[[#This Row],[Building]]=0, '1. Input energy data'!$P51=""), "",IF(OR('1. Input energy data'!$F51="Hospital",'1. Input energy data'!$F51="Nursing residential homes and hostels"),INDEX(Degrees18[[Month]:[Multiple (England)]],MATCH('1. Input energy data'!$L51, Degrees18[Month], 1) + $F$2 - 1,MATCH(IF('1. Input energy data'!$G$11="Multiple (England)", '1. Input energy data'!$J51, '1. Input energy data'!$G$11),Degrees18[#Headers], 0)),INDEX(Degrees15[[Month]:[Multiple (England)]],MATCH('1. Input energy data'!$L51, Degrees15[Month], 1) + $F$2 - 1,MATCH(IF('1. Input energy data'!$G$11="Multiple (England)", '1. Input energy data'!$J51, '1. Input energy data'!$G$11),Degrees15[#Headers], 0))))</f>
        <v/>
      </c>
      <c r="G34" s="151" t="str" cm="1">
        <f t="array" ref="G34">IF(OR(CalcTable[[#This Row],[Building]]=0, '1. Input energy data'!$Q51=""), "",IF(OR('1. Input energy data'!$F51="Hospital",'1. Input energy data'!$F51="Nursing residential homes and hostels"),INDEX(Degrees18[[Month]:[Multiple (England)]],MATCH('1. Input energy data'!$L51, Degrees18[Month], 1) + $G$2 - 1,MATCH(IF('1. Input energy data'!$G$11="Multiple (England)", '1. Input energy data'!$J51, '1. Input energy data'!$G$11),Degrees18[#Headers], 0)),INDEX(Degrees15[[Month]:[Multiple (England)]],MATCH('1. Input energy data'!$L51, Degrees15[Month], 1) + $G$2 - 1,MATCH(IF('1. Input energy data'!$G$11="Multiple (England)", '1. Input energy data'!$J51, '1. Input energy data'!$G$11),Degrees15[#Headers], 0))))</f>
        <v/>
      </c>
      <c r="H34" s="151" t="str" cm="1">
        <f t="array" ref="H34">IF(OR(CalcTable[[#This Row],[Building]]=0, '1. Input energy data'!$R51=""), "",IF(OR('1. Input energy data'!$F51="Hospital",'1. Input energy data'!$F51="Nursing residential homes and hostels"),INDEX(Degrees18[[Month]:[Multiple (England)]],MATCH('1. Input energy data'!$L51, Degrees18[Month], 1) + $H$2 - 1,MATCH(IF('1. Input energy data'!$G$11="Multiple (England)", '1. Input energy data'!$J51, '1. Input energy data'!$G$11),Degrees18[#Headers], 0)),INDEX(Degrees15[[Month]:[Multiple (England)]],MATCH('1. Input energy data'!$L51, Degrees15[Month], 1) + $H$2 - 1,MATCH(IF('1. Input energy data'!$G$11="Multiple (England)", '1. Input energy data'!$J51, '1. Input energy data'!$G$11),Degrees15[#Headers], 0))))</f>
        <v/>
      </c>
      <c r="I34" s="151" t="str" cm="1">
        <f t="array" ref="I34">IF(OR(CalcTable[[#This Row],[Building]]=0, '1. Input energy data'!$S51=""), "",IF(OR('1. Input energy data'!$F51="Hospital",'1. Input energy data'!$F51="Nursing residential homes and hostels"),INDEX(Degrees18[[Month]:[Multiple (England)]],MATCH('1. Input energy data'!$L51, Degrees18[Month], 1) + $I$2 - 1,MATCH(IF('1. Input energy data'!$G$11="Multiple (England)", '1. Input energy data'!$J51, '1. Input energy data'!$G$11),Degrees18[#Headers], 0)),INDEX(Degrees15[[Month]:[Multiple (England)]],MATCH('1. Input energy data'!$L51, Degrees15[Month], 1) + $I$2 - 1,MATCH(IF('1. Input energy data'!$G$11="Multiple (England)", '1. Input energy data'!$J51, '1. Input energy data'!$G$11),Degrees15[#Headers], 0))))</f>
        <v/>
      </c>
      <c r="J34" s="151" t="str" cm="1">
        <f t="array" ref="J34">IF(OR(CalcTable[[#This Row],[Building]]=0, '1. Input energy data'!$T51=""), "",IF(OR('1. Input energy data'!$F51="Hospital",'1. Input energy data'!$F51="Nursing residential homes and hostels"),INDEX(Degrees18[[Month]:[Multiple (England)]],MATCH('1. Input energy data'!$L51, Degrees18[Month], 1) + $J$2 - 1,MATCH(IF('1. Input energy data'!$G$11="Multiple (England)", '1. Input energy data'!$J51, '1. Input energy data'!$G$11),Degrees18[#Headers], 0)),INDEX(Degrees15[[Month]:[Multiple (England)]],MATCH('1. Input energy data'!$L51, Degrees15[Month], 1) + $J$2 - 1,MATCH(IF('1. Input energy data'!$G$11="Multiple (England)", '1. Input energy data'!$J51, '1. Input energy data'!$G$11),Degrees15[#Headers], 0))))</f>
        <v/>
      </c>
      <c r="K34" s="151" t="str" cm="1">
        <f t="array" ref="K34">IF(OR(CalcTable[[#This Row],[Building]]=0, '1. Input energy data'!$U51=""), "",IF(OR('1. Input energy data'!$F51="Hospital",'1. Input energy data'!$F51="Nursing residential homes and hostels"),INDEX(Degrees18[[Month]:[Multiple (England)]],MATCH('1. Input energy data'!$L51, Degrees18[Month], 1) + $K$2 - 1,MATCH(IF('1. Input energy data'!$G$11="Multiple (England)", '1. Input energy data'!$J51, '1. Input energy data'!$G$11),Degrees18[#Headers], 0)),INDEX(Degrees15[[Month]:[Multiple (England)]],MATCH('1. Input energy data'!$L51, Degrees15[Month], 1) + $K$2 - 1,MATCH(IF('1. Input energy data'!$G$11="Multiple (England)", '1. Input energy data'!$J51, '1. Input energy data'!$G$11),Degrees15[#Headers], 0))))</f>
        <v/>
      </c>
      <c r="L34" s="151" t="str" cm="1">
        <f t="array" ref="L34">IF(OR(CalcTable[[#This Row],[Building]]=0, '1. Input energy data'!$V51=""), "",IF(OR('1. Input energy data'!$F51="Hospital",'1. Input energy data'!$F51="Nursing residential homes and hostels"),INDEX(Degrees18[[Month]:[Multiple (England)]],MATCH('1. Input energy data'!$L51, Degrees18[Month], 1) + $L$2 - 1,MATCH(IF('1. Input energy data'!$G$11="Multiple (England)", '1. Input energy data'!$J51, '1. Input energy data'!$G$11),Degrees18[#Headers], 0)),INDEX(Degrees15[[Month]:[Multiple (England)]],MATCH('1. Input energy data'!$L51, Degrees15[Month], 1) + $L$2 - 1,MATCH(IF('1. Input energy data'!$G$11="Multiple (England)", '1. Input energy data'!$J51, '1. Input energy data'!$G$11),Degrees15[#Headers], 0))))</f>
        <v/>
      </c>
      <c r="M34" s="151" t="str" cm="1">
        <f t="array" ref="M34">IF(OR(CalcTable[[#This Row],[Building]]=0, '1. Input energy data'!$W51=""), "",IF(OR('1. Input energy data'!$F51="Hospital",'1. Input energy data'!$F51="Nursing residential homes and hostels"),INDEX(Degrees18[[Month]:[Multiple (England)]],MATCH('1. Input energy data'!$L51, Degrees18[Month], 1) + $M$2 - 1,MATCH(IF('1. Input energy data'!$G$11="Multiple (England)", '1. Input energy data'!$J51, '1. Input energy data'!$G$11),Degrees18[#Headers], 0)),INDEX(Degrees15[[Month]:[Multiple (England)]],MATCH('1. Input energy data'!$L51, Degrees15[Month], 1) + $M$2 - 1,MATCH(IF('1. Input energy data'!$G$11="Multiple (England)", '1. Input energy data'!$J51, '1. Input energy data'!$G$11),Degrees15[#Headers], 0))))</f>
        <v/>
      </c>
      <c r="N34" s="151" t="str" cm="1">
        <f t="array" ref="N34">IF(OR(CalcTable[[#This Row],[Building]]=0, '1. Input energy data'!$X51=""), "",IF(OR('1. Input energy data'!$F51="Hospital",'1. Input energy data'!$F51="Nursing residential homes and hostels"),INDEX(Degrees18[[Month]:[Multiple (England)]],MATCH('1. Input energy data'!$L51, Degrees18[Month], 1) + $N$2 - 1,MATCH(IF('1. Input energy data'!$G$11="Multiple (England)", '1. Input energy data'!$J51, '1. Input energy data'!$G$11),Degrees18[#Headers], 0)),INDEX(Degrees15[[Month]:[Multiple (England)]],MATCH('1. Input energy data'!$L51, Degrees15[Month], 1) + $N$2 - 1,MATCH(IF('1. Input energy data'!$G$11="Multiple (England)", '1. Input energy data'!$J51, '1. Input energy data'!$G$11),Degrees15[#Headers], 0))))</f>
        <v/>
      </c>
      <c r="O34" s="151" t="str" cm="1">
        <f t="array" ref="O34">IF(OR(CalcTable[[#This Row],[Building]]=0, '1. Input energy data'!$Y51=""), "",IF(OR('1. Input energy data'!$F51="Hospital",'1. Input energy data'!$F51="Nursing residential homes and hostels"),INDEX(Degrees18[[Month]:[Multiple (England)]],MATCH('1. Input energy data'!$L51, Degrees18[Month], 1) + $O$2 - 1,MATCH(IF('1. Input energy data'!$G$11="Multiple (England)", '1. Input energy data'!$J51, '1. Input energy data'!$G$11),Degrees18[#Headers], 0)),INDEX(Degrees15[[Month]:[Multiple (England)]],MATCH('1. Input energy data'!$L51, Degrees15[Month], 1) + $O$2 - 1,MATCH(IF('1. Input energy data'!$G$11="Multiple (England)", '1. Input energy data'!$J51, '1. Input energy data'!$G$11),Degrees15[#Headers], 0))))</f>
        <v/>
      </c>
      <c r="P34" t="str">
        <f>IF(CalcTable[[#This Row],[Building]]=0,"",SLOPE('1. Input energy data'!N51:Y51,CalcTable[[#This Row],[1]:[12]]))</f>
        <v/>
      </c>
      <c r="Q34" t="str">
        <f>IF(CalcTable[[#This Row],[Building]]=0,"",INTERCEPT('1. Input energy data'!N51:Y51,CalcTable[[#This Row],[1]:[12]]))</f>
        <v/>
      </c>
      <c r="R34" t="str">
        <f>IF(CalcTable[[#This Row],[Building]]=0,"",RSQ('1. Input energy data'!N51:Y51,CalcTable[[#This Row],[1]:[12]]))</f>
        <v/>
      </c>
      <c r="S34" s="151" t="str" cm="1">
        <f t="array" ref="S34">IF(OR($A34=0, '1. Input energy data'!$AF51=""), "",IF(OR('1. Input energy data'!$F51="Hospital",'1. Input energy data'!$F51="Nursing residential homes and hostels"),INDEX(Degrees18[[Month]:[Multiple (England)]],MATCH('1. Input energy data'!$AD51, Degrees18[Month], 1)+S$2-13,MATCH(IF('1. Input energy data'!$G$11="Multiple (England)", '1. Input energy data'!$J51, '1. Input energy data'!$G$11),Degrees18[#Headers], 0)),INDEX(Degrees15[[Month]:[Multiple (England)]],MATCH('1. Input energy data'!$AD51, Degrees15[Month], 1)+S$2-13,MATCH(IF('1. Input energy data'!$G$11="Multiple (England)", '1. Input energy data'!$J51, '1. Input energy data'!$G$11),Degrees15[#Headers], 0))))</f>
        <v/>
      </c>
      <c r="T34" s="151" t="str" cm="1">
        <f t="array" ref="T34">IF(OR($A34=0, '1. Input energy data'!$AG51=""), "",IF(OR('1. Input energy data'!$F51="Hospital",'1. Input energy data'!$F51="Nursing residential homes and hostels"),INDEX(Degrees18[[Month]:[Multiple (England)]],MATCH('1. Input energy data'!$AD51, Degrees18[Month], 1)+T$2-13,MATCH(IF('1. Input energy data'!$G$11="Multiple (England)", '1. Input energy data'!$J51, '1. Input energy data'!$G$11),Degrees18[#Headers], 0)),INDEX(Degrees15[[Month]:[Multiple (England)]],MATCH('1. Input energy data'!$AD51,Degrees15[Month], 1)+T$2-13,MATCH(IF('1. Input energy data'!$G$11="Multiple (England)", '1. Input energy data'!$J51, '1. Input energy data'!$G$11),Degrees15[#Headers], 0))))</f>
        <v/>
      </c>
      <c r="U34" s="151" t="str" cm="1">
        <f t="array" ref="U34">IF(OR($A34=0, '1. Input energy data'!$AH51=""), "",IF(OR('1. Input energy data'!$F51="Hospital",'1. Input energy data'!$F51="Nursing residential homes and hostels"),INDEX(Degrees18[[Month]:[Multiple (England)]],MATCH('1. Input energy data'!$AD51, Degrees18[Month], 1)+U$2-13,MATCH(IF('1. Input energy data'!$G$11="Multiple (England)", '1. Input energy data'!$J51, '1. Input energy data'!$G$11),Degrees18[#Headers], 0)),INDEX(Degrees15[[Month]:[Multiple (England)]],MATCH('1. Input energy data'!$AD51,Degrees15[Month], 1)+U$2-13,MATCH(IF('1. Input energy data'!$G$11="Multiple (England)", '1. Input energy data'!$J51, '1. Input energy data'!$G$11),Degrees15[#Headers], 0))))</f>
        <v/>
      </c>
      <c r="V34" s="151" t="str" cm="1">
        <f t="array" ref="V34">IF(OR($A34=0, '1. Input energy data'!$AI51=""), "",IF(OR('1. Input energy data'!$F51="Hospital",'1. Input energy data'!$F51="Nursing residential homes and hostels"),INDEX(Degrees18[[Month]:[Multiple (England)]],MATCH('1. Input energy data'!$AD51, Degrees18[Month], 1)+V$2-13,MATCH(IF('1. Input energy data'!$G$11="Multiple (England)", '1. Input energy data'!$J51, '1. Input energy data'!$G$11),Degrees18[#Headers], 0)),INDEX(Degrees15[[Month]:[Multiple (England)]],MATCH('1. Input energy data'!$AD51,Degrees15[Month], 1)+V$2-13,MATCH(IF('1. Input energy data'!$G$11="Multiple (England)", '1. Input energy data'!$J51, '1. Input energy data'!$G$11),Degrees15[#Headers], 0))))</f>
        <v/>
      </c>
      <c r="W34" s="151" t="str" cm="1">
        <f t="array" ref="W34">IF(OR($A34=0, '1. Input energy data'!$AJ51=""), "",IF(OR('1. Input energy data'!$F51="Hospital",'1. Input energy data'!$F51="Nursing residential homes and hostels"),INDEX(Degrees18[[Month]:[Multiple (England)]],MATCH('1. Input energy data'!$AD51, Degrees18[Month], 1)+W$2-13,MATCH(IF('1. Input energy data'!$G$11="Multiple (England)", '1. Input energy data'!$J51, '1. Input energy data'!$G$11),Degrees18[#Headers], 0)),INDEX(Degrees15[[Month]:[Multiple (England)]],MATCH('1. Input energy data'!$AD51,Degrees15[Month], 1)+W$2-13,MATCH(IF('1. Input energy data'!$G$11="Multiple (England)", '1. Input energy data'!$J51, '1. Input energy data'!$G$11),Degrees15[#Headers], 0))))</f>
        <v/>
      </c>
      <c r="X34" s="151" t="str" cm="1">
        <f t="array" ref="X34">IF(OR($A34=0, '1. Input energy data'!$AK51=""), "",IF(OR('1. Input energy data'!$F51="Hospital",'1. Input energy data'!$F51="Nursing residential homes and hostels"),INDEX(Degrees18[[Month]:[Multiple (England)]],MATCH('1. Input energy data'!$AD51, Degrees18[Month], 1)+X$2-13,MATCH(IF('1. Input energy data'!$G$11="Multiple (England)", '1. Input energy data'!$J51, '1. Input energy data'!$G$11),Degrees18[#Headers], 0)),INDEX(Degrees15[[Month]:[Multiple (England)]],MATCH('1. Input energy data'!$AD51,Degrees15[Month], 1)+X$2-13,MATCH(IF('1. Input energy data'!$G$11="Multiple (England)", '1. Input energy data'!$J51, '1. Input energy data'!$G$11),Degrees15[#Headers], 0))))</f>
        <v/>
      </c>
      <c r="Y34" s="151" t="str" cm="1">
        <f t="array" ref="Y34">IF(OR($A34=0, '1. Input energy data'!$AL51=""), "",IF(OR('1. Input energy data'!$F51="Hospital",'1. Input energy data'!$F51="Nursing residential homes and hostels"),INDEX(Degrees18[[Month]:[Multiple (England)]],MATCH('1. Input energy data'!$AD51, Degrees18[Month], 1)+Y$2-13,MATCH(IF('1. Input energy data'!$G$11="Multiple (England)", '1. Input energy data'!$J51, '1. Input energy data'!$G$11),Degrees18[#Headers], 0)),INDEX(Degrees15[[Month]:[Multiple (England)]],MATCH('1. Input energy data'!$AD51,Degrees15[Month], 1)+Y$2-13,MATCH(IF('1. Input energy data'!$G$11="Multiple (England)", '1. Input energy data'!$J51, '1. Input energy data'!$G$11),Degrees15[#Headers], 0))))</f>
        <v/>
      </c>
      <c r="Z34" s="151" t="str" cm="1">
        <f t="array" ref="Z34">IF(OR($A34=0, '1. Input energy data'!$AM51=""), "",IF(OR('1. Input energy data'!$F51="Hospital",'1. Input energy data'!$F51="Nursing residential homes and hostels"),INDEX(Degrees18[[Month]:[Multiple (England)]],MATCH('1. Input energy data'!$AD51, Degrees18[Month], 1)+Z$2-13,MATCH(IF('1. Input energy data'!$G$11="Multiple (England)", '1. Input energy data'!$J51, '1. Input energy data'!$G$11),Degrees18[#Headers], 0)),INDEX(Degrees15[[Month]:[Multiple (England)]],MATCH('1. Input energy data'!$AD51,Degrees15[Month], 1)+Z$2-13,MATCH(IF('1. Input energy data'!$G$11="Multiple (England)", '1. Input energy data'!$J51, '1. Input energy data'!$G$11),Degrees15[#Headers], 0))))</f>
        <v/>
      </c>
      <c r="AA34" s="151" t="str" cm="1">
        <f t="array" ref="AA34">IF(OR($A34=0, '1. Input energy data'!$AN51=""), "",IF(OR('1. Input energy data'!$F51="Hospital",'1. Input energy data'!$F51="Nursing residential homes and hostels"),INDEX(Degrees18[[Month]:[Multiple (England)]],MATCH('1. Input energy data'!$AD51, Degrees18[Month], 1)+AA$2-13,MATCH(IF('1. Input energy data'!$G$11="Multiple (England)", '1. Input energy data'!$J51, '1. Input energy data'!$G$11),Degrees18[#Headers], 0)),INDEX(Degrees15[[Month]:[Multiple (England)]],MATCH('1. Input energy data'!$AD51,Degrees15[Month], 1)+AA$2-13,MATCH(IF('1. Input energy data'!$G$11="Multiple (England)", '1. Input energy data'!$J51, '1. Input energy data'!$G$11),Degrees15[#Headers], 0))))</f>
        <v/>
      </c>
      <c r="AB34" s="151" t="str" cm="1">
        <f t="array" ref="AB34">IF(OR($A34=0, '1. Input energy data'!$AO51=""), "",IF(OR('1. Input energy data'!$F51="Hospital",'1. Input energy data'!$F51="Nursing residential homes and hostels"),INDEX(Degrees18[[Month]:[Multiple (England)]],MATCH('1. Input energy data'!$AD51, Degrees18[Month], 1)+AB$2-13,MATCH(IF('1. Input energy data'!$G$11="Multiple (England)", '1. Input energy data'!$J51, '1. Input energy data'!$G$11),Degrees18[#Headers], 0)),INDEX(Degrees15[[Month]:[Multiple (England)]],MATCH('1. Input energy data'!$AD51,Degrees15[Month], 1)+AB$2-13,MATCH(IF('1. Input energy data'!$G$11="Multiple (England)", '1. Input energy data'!$J51, '1. Input energy data'!$G$11),Degrees15[#Headers], 0))))</f>
        <v/>
      </c>
      <c r="AC34" s="151" t="str" cm="1">
        <f t="array" ref="AC34">IF(OR($A34=0, '1. Input energy data'!$AP51=""), "",IF(OR('1. Input energy data'!$F51="Hospital",'1. Input energy data'!$F51="Nursing residential homes and hostels"),INDEX(Degrees18[[Month]:[Multiple (England)]],MATCH('1. Input energy data'!$AD51, Degrees18[Month], 1)+AC$2-13,MATCH(IF('1. Input energy data'!$G$11="Multiple (England)", '1. Input energy data'!$J51, '1. Input energy data'!$G$11),Degrees18[#Headers], 0)),INDEX(Degrees15[[Month]:[Multiple (England)]],MATCH('1. Input energy data'!$AD51,Degrees15[Month], 1)+AC$2-13,MATCH(IF('1. Input energy data'!$G$11="Multiple (England)", '1. Input energy data'!$J51, '1. Input energy data'!$G$11),Degrees15[#Headers], 0))))</f>
        <v/>
      </c>
      <c r="AD34" s="151" t="str" cm="1">
        <f t="array" ref="AD34">IF(OR($A34=0, '1. Input energy data'!$AQ51=""), "",IF(OR('1. Input energy data'!$F51="Hospital",'1. Input energy data'!$F51="Nursing residential homes and hostels"),INDEX(Degrees18[[Month]:[Multiple (England)]],MATCH('1. Input energy data'!$AD51, Degrees18[Month], 1)+AD$2-13,MATCH(IF('1. Input energy data'!$G$11="Multiple (England)", '1. Input energy data'!$J51, '1. Input energy data'!$G$11),Degrees18[#Headers], 0)),INDEX(Degrees15[[Month]:[Multiple (England)]],MATCH('1. Input energy data'!$AD51,Degrees15[Month], 1)+AD$2-13,MATCH(IF('1. Input energy data'!$G$11="Multiple (England)", '1. Input energy data'!$J51, '1. Input energy data'!$G$11),Degrees15[#Headers], 0))))</f>
        <v/>
      </c>
      <c r="AE34" s="151" t="str">
        <f>IF(OR($A34=0, $P34="", CalcTable[[#This Row],[13]]="", $Q34="", '1. Input energy data'!AF51=""), "", ($P34*CalcTable[[#This Row],[13]]+$Q34)-'1. Input energy data'!AF51)</f>
        <v/>
      </c>
      <c r="AF34" s="151" t="str">
        <f>IF(OR($A34=0, $P34="", CalcTable[[#This Row],[14]]="", $Q34="", '1. Input energy data'!AG51=""), "", ($P34*CalcTable[[#This Row],[14]]+$Q34)-'1. Input energy data'!AG51)</f>
        <v/>
      </c>
      <c r="AG34" s="151" t="str">
        <f>IF(OR($A34=0, $P34="", CalcTable[[#This Row],[15]]="", $Q34="", '1. Input energy data'!AH51=""), "", ($P34*CalcTable[[#This Row],[15]]+$Q34)-'1. Input energy data'!AH51)</f>
        <v/>
      </c>
      <c r="AH34" s="151" t="str">
        <f>IF(OR($A34=0, $P34="", CalcTable[[#This Row],[16]]="", $Q34="", '1. Input energy data'!AI51=""), "", ($P34*CalcTable[[#This Row],[16]]+$Q34)-'1. Input energy data'!AI51)</f>
        <v/>
      </c>
      <c r="AI34" s="151" t="str">
        <f>IF(OR($A34=0, $P34="", CalcTable[[#This Row],[17]]="", $Q34="", '1. Input energy data'!AJ51=""), "", ($P34*CalcTable[[#This Row],[17]]+$Q34)-'1. Input energy data'!AJ51)</f>
        <v/>
      </c>
      <c r="AJ34" s="151" t="str">
        <f>IF(OR($A34=0, $P34="", CalcTable[[#This Row],[18]]="", $Q34="", '1. Input energy data'!AK51=""), "", ($P34*CalcTable[[#This Row],[18]]+$Q34)-'1. Input energy data'!AK51)</f>
        <v/>
      </c>
      <c r="AK34" s="151" t="str">
        <f>IF(OR($A34=0, $P34="", CalcTable[[#This Row],[19]]="", $Q34="", '1. Input energy data'!AL51=""), "", ($P34*CalcTable[[#This Row],[19]]+$Q34)-'1. Input energy data'!AL51)</f>
        <v/>
      </c>
      <c r="AL34" s="151" t="str">
        <f>IF(OR($A34=0, $P34="", CalcTable[[#This Row],[20]]="", $Q34="", '1. Input energy data'!AM51=""), "", ($P34*CalcTable[[#This Row],[20]]+$Q34)-'1. Input energy data'!AM51)</f>
        <v/>
      </c>
      <c r="AM34" s="151" t="str">
        <f>IF(OR($A34=0, $P34="", CalcTable[[#This Row],[21]]="", $Q34="", '1. Input energy data'!AN51=""), "", ($P34*CalcTable[[#This Row],[21]]+$Q34)-'1. Input energy data'!AN51)</f>
        <v/>
      </c>
      <c r="AN34" s="151" t="str">
        <f>IF(OR($A34=0, $P34="", CalcTable[[#This Row],[22]]="", $Q34="", '1. Input energy data'!AO51=""), "", ($P34*CalcTable[[#This Row],[22]]+$Q34)-'1. Input energy data'!AO51)</f>
        <v/>
      </c>
      <c r="AO34" s="151" t="str">
        <f>IF(OR($A34=0, $P34="", CalcTable[[#This Row],[23]]="", $Q34="", '1. Input energy data'!AP51=""), "", ($P34*CalcTable[[#This Row],[23]]+$Q34)-'1. Input energy data'!AP51)</f>
        <v/>
      </c>
      <c r="AP34" s="151" t="str">
        <f>IF(OR($A34=0, $P34="", CalcTable[[#This Row],[24]]="", $Q34="", '1. Input energy data'!AQ51=""), "", ($P34*CalcTable[[#This Row],[24]]+$Q34)-'1. Input energy data'!AQ51)</f>
        <v/>
      </c>
      <c r="AQ34" s="239" t="str">
        <f>IF(CalcTable[[#This Row],[Building]]=0,"",1-((1-CalcTable[[#This Row],[R2]])*(COUNT('1. Input energy data'!N51:Y51)-1)/(COUNT('1. Input energy data'!N51:Y51)-2)))</f>
        <v/>
      </c>
      <c r="AR34" s="165" t="str">
        <f>IF(CalcTable[[#This Row],[Building]]=0,"",1.26*TINV(0.1,COUNT('1. Input energy data'!N51:Y51)-2)*STEYX('1. Input energy data'!N51:Y51,CalcTable[[#This Row],[1]:[12]])*((1+2/COUNT('1. Input energy data'!N51:Y51))*COUNT(CalcTable[[#This Row],[Month 1 avoided kWh]:[Month 12]]))^0.5)</f>
        <v/>
      </c>
      <c r="AS34" s="166" t="str">
        <f>IF(CalcTable[[#This Row],[Building]]=0,"",ABS(CalcTable[[#This Row],[Absolute Uncertainty]]/SUM(CalcTable[[#This Row],[Month 1 avoided kWh]:[Month 12]])))</f>
        <v/>
      </c>
      <c r="AT34" s="165" t="str">
        <f>IF(CalcTable[[#This Row],[Building]]=0,"",COUNT('1. Input energy data'!N51:Y51))</f>
        <v/>
      </c>
      <c r="AU34" s="165" t="str">
        <f>IF(CalcTable[[#This Row],[Building]]=0,"",COUNT('1. Input energy data'!AF51:AQ51))</f>
        <v/>
      </c>
      <c r="AV34" s="151" t="str" cm="1">
        <f t="array" ref="AV34">_xlfn.IFS(CalcTable[[#This Row],[Building]]=0,"",AND(OR('1. Input energy data'!AT51="Energy Bills - Actual",'1. Input energy data'!AT51="Meter Readings",'1. Input energy data'!AT51="Half Hourly Data"),OR('1. Input energy data'!Z51="Energy Bills - Actual",'1. Input energy data'!Z51="Meter Readings",'1. Input energy data'!Z51="Half Hourly Data")),"ACTUAL",OR('1. Input energy data'!AT51="",'1. Input energy data'!Z51=""),"BLANK",OR('1. Input energy data'!AT51="Other (specify in commentary)",'1. Input energy data'!Z51="Other (specify in commentary)"),"OTHER",OR('1. Input energy data'!AT51="Energy Bills - Estimated",'1. Input energy data'!Z51="Energy Bills - Estimated"),"ESTIMATED",OR('1. Input energy data'!AT51="Energy Bills - Partially Estimated",'1. Input energy data'!Z51="Energy Bills - Partially Estimated"),"PARTIALLY ESTIMATED",TRUE,"BLANK")</f>
        <v/>
      </c>
    </row>
    <row r="35" spans="1:48">
      <c r="A35">
        <f>'1. Input energy data'!C52</f>
        <v>0</v>
      </c>
      <c r="B35" s="150">
        <f>'1. Input energy data'!F52</f>
        <v>0</v>
      </c>
      <c r="C35">
        <f>'1. Input energy data'!G52</f>
        <v>0</v>
      </c>
      <c r="D35" s="151" t="str">
        <f>IF(OR(CalcTable[[#This Row],[Building]]=0, '1. Input energy data'!$N52=""), "",IF(OR('1. Input energy data'!$F52="Hospital",'1. Input energy data'!$F52="Nursing residential homes and hostels"),INDEX(Degrees18[[Month]:[Multiple (England)]],MATCH('1. Input energy data'!$L52, Degrees18[Month], 1),MATCH(IF('1. Input energy data'!$G$11="Multiple (England)", '1. Input energy data'!$J52, '1. Input energy data'!$G$11), Degrees18[#Headers], 0)),INDEX(Degrees15[[Month]:[Multiple (England)]],MATCH('1. Input energy data'!$L52, Degrees15[Month], 1),MATCH(IF('1. Input energy data'!$G$11="Multiple (England)", '1. Input energy data'!$J52, '1. Input energy data'!$G$11), Degrees15[#Headers], 0))))</f>
        <v/>
      </c>
      <c r="E35" s="151" t="str" cm="1">
        <f t="array" ref="E35">IF(OR(CalcTable[[#This Row],[Building]]=0, '1. Input energy data'!$O52=""), "",IF(OR('1. Input energy data'!$F52="Hospital",'1. Input energy data'!$F52="Nursing residential homes and hostels"),INDEX(Degrees18[[Month]:[Multiple (England)]],MATCH('1. Input energy data'!$L52, Degrees18[Month], 1) + $E$2 - 1,MATCH(IF('1. Input energy data'!$G$11="Multiple (England)", '1. Input energy data'!$J52, '1. Input energy data'!$G$11),Degrees18[#Headers], 0)),INDEX(Degrees15[[Month]:[Multiple (England)]],MATCH('1. Input energy data'!$L52, Degrees15[Month], 1) + $E$2 - 1,MATCH(IF('1. Input energy data'!$G$11="Multiple (England)", '1. Input energy data'!$J52, '1. Input energy data'!$G$11),Degrees15[#Headers], 0))))</f>
        <v/>
      </c>
      <c r="F35" s="151" t="str" cm="1">
        <f t="array" ref="F35">IF(OR(CalcTable[[#This Row],[Building]]=0, '1. Input energy data'!$P52=""), "",IF(OR('1. Input energy data'!$F52="Hospital",'1. Input energy data'!$F52="Nursing residential homes and hostels"),INDEX(Degrees18[[Month]:[Multiple (England)]],MATCH('1. Input energy data'!$L52, Degrees18[Month], 1) + $F$2 - 1,MATCH(IF('1. Input energy data'!$G$11="Multiple (England)", '1. Input energy data'!$J52, '1. Input energy data'!$G$11),Degrees18[#Headers], 0)),INDEX(Degrees15[[Month]:[Multiple (England)]],MATCH('1. Input energy data'!$L52, Degrees15[Month], 1) + $F$2 - 1,MATCH(IF('1. Input energy data'!$G$11="Multiple (England)", '1. Input energy data'!$J52, '1. Input energy data'!$G$11),Degrees15[#Headers], 0))))</f>
        <v/>
      </c>
      <c r="G35" s="151" t="str" cm="1">
        <f t="array" ref="G35">IF(OR(CalcTable[[#This Row],[Building]]=0, '1. Input energy data'!$Q52=""), "",IF(OR('1. Input energy data'!$F52="Hospital",'1. Input energy data'!$F52="Nursing residential homes and hostels"),INDEX(Degrees18[[Month]:[Multiple (England)]],MATCH('1. Input energy data'!$L52, Degrees18[Month], 1) + $G$2 - 1,MATCH(IF('1. Input energy data'!$G$11="Multiple (England)", '1. Input energy data'!$J52, '1. Input energy data'!$G$11),Degrees18[#Headers], 0)),INDEX(Degrees15[[Month]:[Multiple (England)]],MATCH('1. Input energy data'!$L52, Degrees15[Month], 1) + $G$2 - 1,MATCH(IF('1. Input energy data'!$G$11="Multiple (England)", '1. Input energy data'!$J52, '1. Input energy data'!$G$11),Degrees15[#Headers], 0))))</f>
        <v/>
      </c>
      <c r="H35" s="151" t="str" cm="1">
        <f t="array" ref="H35">IF(OR(CalcTable[[#This Row],[Building]]=0, '1. Input energy data'!$R52=""), "",IF(OR('1. Input energy data'!$F52="Hospital",'1. Input energy data'!$F52="Nursing residential homes and hostels"),INDEX(Degrees18[[Month]:[Multiple (England)]],MATCH('1. Input energy data'!$L52, Degrees18[Month], 1) + $H$2 - 1,MATCH(IF('1. Input energy data'!$G$11="Multiple (England)", '1. Input energy data'!$J52, '1. Input energy data'!$G$11),Degrees18[#Headers], 0)),INDEX(Degrees15[[Month]:[Multiple (England)]],MATCH('1. Input energy data'!$L52, Degrees15[Month], 1) + $H$2 - 1,MATCH(IF('1. Input energy data'!$G$11="Multiple (England)", '1. Input energy data'!$J52, '1. Input energy data'!$G$11),Degrees15[#Headers], 0))))</f>
        <v/>
      </c>
      <c r="I35" s="151" t="str" cm="1">
        <f t="array" ref="I35">IF(OR(CalcTable[[#This Row],[Building]]=0, '1. Input energy data'!$S52=""), "",IF(OR('1. Input energy data'!$F52="Hospital",'1. Input energy data'!$F52="Nursing residential homes and hostels"),INDEX(Degrees18[[Month]:[Multiple (England)]],MATCH('1. Input energy data'!$L52, Degrees18[Month], 1) + $I$2 - 1,MATCH(IF('1. Input energy data'!$G$11="Multiple (England)", '1. Input energy data'!$J52, '1. Input energy data'!$G$11),Degrees18[#Headers], 0)),INDEX(Degrees15[[Month]:[Multiple (England)]],MATCH('1. Input energy data'!$L52, Degrees15[Month], 1) + $I$2 - 1,MATCH(IF('1. Input energy data'!$G$11="Multiple (England)", '1. Input energy data'!$J52, '1. Input energy data'!$G$11),Degrees15[#Headers], 0))))</f>
        <v/>
      </c>
      <c r="J35" s="151" t="str" cm="1">
        <f t="array" ref="J35">IF(OR(CalcTable[[#This Row],[Building]]=0, '1. Input energy data'!$T52=""), "",IF(OR('1. Input energy data'!$F52="Hospital",'1. Input energy data'!$F52="Nursing residential homes and hostels"),INDEX(Degrees18[[Month]:[Multiple (England)]],MATCH('1. Input energy data'!$L52, Degrees18[Month], 1) + $J$2 - 1,MATCH(IF('1. Input energy data'!$G$11="Multiple (England)", '1. Input energy data'!$J52, '1. Input energy data'!$G$11),Degrees18[#Headers], 0)),INDEX(Degrees15[[Month]:[Multiple (England)]],MATCH('1. Input energy data'!$L52, Degrees15[Month], 1) + $J$2 - 1,MATCH(IF('1. Input energy data'!$G$11="Multiple (England)", '1. Input energy data'!$J52, '1. Input energy data'!$G$11),Degrees15[#Headers], 0))))</f>
        <v/>
      </c>
      <c r="K35" s="151" t="str" cm="1">
        <f t="array" ref="K35">IF(OR(CalcTable[[#This Row],[Building]]=0, '1. Input energy data'!$U52=""), "",IF(OR('1. Input energy data'!$F52="Hospital",'1. Input energy data'!$F52="Nursing residential homes and hostels"),INDEX(Degrees18[[Month]:[Multiple (England)]],MATCH('1. Input energy data'!$L52, Degrees18[Month], 1) + $K$2 - 1,MATCH(IF('1. Input energy data'!$G$11="Multiple (England)", '1. Input energy data'!$J52, '1. Input energy data'!$G$11),Degrees18[#Headers], 0)),INDEX(Degrees15[[Month]:[Multiple (England)]],MATCH('1. Input energy data'!$L52, Degrees15[Month], 1) + $K$2 - 1,MATCH(IF('1. Input energy data'!$G$11="Multiple (England)", '1. Input energy data'!$J52, '1. Input energy data'!$G$11),Degrees15[#Headers], 0))))</f>
        <v/>
      </c>
      <c r="L35" s="151" t="str" cm="1">
        <f t="array" ref="L35">IF(OR(CalcTable[[#This Row],[Building]]=0, '1. Input energy data'!$V52=""), "",IF(OR('1. Input energy data'!$F52="Hospital",'1. Input energy data'!$F52="Nursing residential homes and hostels"),INDEX(Degrees18[[Month]:[Multiple (England)]],MATCH('1. Input energy data'!$L52, Degrees18[Month], 1) + $L$2 - 1,MATCH(IF('1. Input energy data'!$G$11="Multiple (England)", '1. Input energy data'!$J52, '1. Input energy data'!$G$11),Degrees18[#Headers], 0)),INDEX(Degrees15[[Month]:[Multiple (England)]],MATCH('1. Input energy data'!$L52, Degrees15[Month], 1) + $L$2 - 1,MATCH(IF('1. Input energy data'!$G$11="Multiple (England)", '1. Input energy data'!$J52, '1. Input energy data'!$G$11),Degrees15[#Headers], 0))))</f>
        <v/>
      </c>
      <c r="M35" s="151" t="str" cm="1">
        <f t="array" ref="M35">IF(OR(CalcTable[[#This Row],[Building]]=0, '1. Input energy data'!$W52=""), "",IF(OR('1. Input energy data'!$F52="Hospital",'1. Input energy data'!$F52="Nursing residential homes and hostels"),INDEX(Degrees18[[Month]:[Multiple (England)]],MATCH('1. Input energy data'!$L52, Degrees18[Month], 1) + $M$2 - 1,MATCH(IF('1. Input energy data'!$G$11="Multiple (England)", '1. Input energy data'!$J52, '1. Input energy data'!$G$11),Degrees18[#Headers], 0)),INDEX(Degrees15[[Month]:[Multiple (England)]],MATCH('1. Input energy data'!$L52, Degrees15[Month], 1) + $M$2 - 1,MATCH(IF('1. Input energy data'!$G$11="Multiple (England)", '1. Input energy data'!$J52, '1. Input energy data'!$G$11),Degrees15[#Headers], 0))))</f>
        <v/>
      </c>
      <c r="N35" s="151" t="str" cm="1">
        <f t="array" ref="N35">IF(OR(CalcTable[[#This Row],[Building]]=0, '1. Input energy data'!$X52=""), "",IF(OR('1. Input energy data'!$F52="Hospital",'1. Input energy data'!$F52="Nursing residential homes and hostels"),INDEX(Degrees18[[Month]:[Multiple (England)]],MATCH('1. Input energy data'!$L52, Degrees18[Month], 1) + $N$2 - 1,MATCH(IF('1. Input energy data'!$G$11="Multiple (England)", '1. Input energy data'!$J52, '1. Input energy data'!$G$11),Degrees18[#Headers], 0)),INDEX(Degrees15[[Month]:[Multiple (England)]],MATCH('1. Input energy data'!$L52, Degrees15[Month], 1) + $N$2 - 1,MATCH(IF('1. Input energy data'!$G$11="Multiple (England)", '1. Input energy data'!$J52, '1. Input energy data'!$G$11),Degrees15[#Headers], 0))))</f>
        <v/>
      </c>
      <c r="O35" s="151" t="str" cm="1">
        <f t="array" ref="O35">IF(OR(CalcTable[[#This Row],[Building]]=0, '1. Input energy data'!$Y52=""), "",IF(OR('1. Input energy data'!$F52="Hospital",'1. Input energy data'!$F52="Nursing residential homes and hostels"),INDEX(Degrees18[[Month]:[Multiple (England)]],MATCH('1. Input energy data'!$L52, Degrees18[Month], 1) + $O$2 - 1,MATCH(IF('1. Input energy data'!$G$11="Multiple (England)", '1. Input energy data'!$J52, '1. Input energy data'!$G$11),Degrees18[#Headers], 0)),INDEX(Degrees15[[Month]:[Multiple (England)]],MATCH('1. Input energy data'!$L52, Degrees15[Month], 1) + $O$2 - 1,MATCH(IF('1. Input energy data'!$G$11="Multiple (England)", '1. Input energy data'!$J52, '1. Input energy data'!$G$11),Degrees15[#Headers], 0))))</f>
        <v/>
      </c>
      <c r="P35" t="str">
        <f>IF(CalcTable[[#This Row],[Building]]=0,"",SLOPE('1. Input energy data'!N52:Y52,CalcTable[[#This Row],[1]:[12]]))</f>
        <v/>
      </c>
      <c r="Q35" t="str">
        <f>IF(CalcTable[[#This Row],[Building]]=0,"",INTERCEPT('1. Input energy data'!N52:Y52,CalcTable[[#This Row],[1]:[12]]))</f>
        <v/>
      </c>
      <c r="R35" t="str">
        <f>IF(CalcTable[[#This Row],[Building]]=0,"",RSQ('1. Input energy data'!N52:Y52,CalcTable[[#This Row],[1]:[12]]))</f>
        <v/>
      </c>
      <c r="S35" s="151" t="str" cm="1">
        <f t="array" ref="S35">IF(OR($A35=0, '1. Input energy data'!$AF52=""), "",IF(OR('1. Input energy data'!$F52="Hospital",'1. Input energy data'!$F52="Nursing residential homes and hostels"),INDEX(Degrees18[[Month]:[Multiple (England)]],MATCH('1. Input energy data'!$AD52, Degrees18[Month], 1)+S$2-13,MATCH(IF('1. Input energy data'!$G$11="Multiple (England)", '1. Input energy data'!$J52, '1. Input energy data'!$G$11),Degrees18[#Headers], 0)),INDEX(Degrees15[[Month]:[Multiple (England)]],MATCH('1. Input energy data'!$AD52, Degrees15[Month], 1)+S$2-13,MATCH(IF('1. Input energy data'!$G$11="Multiple (England)", '1. Input energy data'!$J52, '1. Input energy data'!$G$11),Degrees15[#Headers], 0))))</f>
        <v/>
      </c>
      <c r="T35" s="151" t="str" cm="1">
        <f t="array" ref="T35">IF(OR($A35=0, '1. Input energy data'!$AG52=""), "",IF(OR('1. Input energy data'!$F52="Hospital",'1. Input energy data'!$F52="Nursing residential homes and hostels"),INDEX(Degrees18[[Month]:[Multiple (England)]],MATCH('1. Input energy data'!$AD52, Degrees18[Month], 1)+T$2-13,MATCH(IF('1. Input energy data'!$G$11="Multiple (England)", '1. Input energy data'!$J52, '1. Input energy data'!$G$11),Degrees18[#Headers], 0)),INDEX(Degrees15[[Month]:[Multiple (England)]],MATCH('1. Input energy data'!$AD52,Degrees15[Month], 1)+T$2-13,MATCH(IF('1. Input energy data'!$G$11="Multiple (England)", '1. Input energy data'!$J52, '1. Input energy data'!$G$11),Degrees15[#Headers], 0))))</f>
        <v/>
      </c>
      <c r="U35" s="151" t="str" cm="1">
        <f t="array" ref="U35">IF(OR($A35=0, '1. Input energy data'!$AH52=""), "",IF(OR('1. Input energy data'!$F52="Hospital",'1. Input energy data'!$F52="Nursing residential homes and hostels"),INDEX(Degrees18[[Month]:[Multiple (England)]],MATCH('1. Input energy data'!$AD52, Degrees18[Month], 1)+U$2-13,MATCH(IF('1. Input energy data'!$G$11="Multiple (England)", '1. Input energy data'!$J52, '1. Input energy data'!$G$11),Degrees18[#Headers], 0)),INDEX(Degrees15[[Month]:[Multiple (England)]],MATCH('1. Input energy data'!$AD52,Degrees15[Month], 1)+U$2-13,MATCH(IF('1. Input energy data'!$G$11="Multiple (England)", '1. Input energy data'!$J52, '1. Input energy data'!$G$11),Degrees15[#Headers], 0))))</f>
        <v/>
      </c>
      <c r="V35" s="151" t="str" cm="1">
        <f t="array" ref="V35">IF(OR($A35=0, '1. Input energy data'!$AI52=""), "",IF(OR('1. Input energy data'!$F52="Hospital",'1. Input energy data'!$F52="Nursing residential homes and hostels"),INDEX(Degrees18[[Month]:[Multiple (England)]],MATCH('1. Input energy data'!$AD52, Degrees18[Month], 1)+V$2-13,MATCH(IF('1. Input energy data'!$G$11="Multiple (England)", '1. Input energy data'!$J52, '1. Input energy data'!$G$11),Degrees18[#Headers], 0)),INDEX(Degrees15[[Month]:[Multiple (England)]],MATCH('1. Input energy data'!$AD52,Degrees15[Month], 1)+V$2-13,MATCH(IF('1. Input energy data'!$G$11="Multiple (England)", '1. Input energy data'!$J52, '1. Input energy data'!$G$11),Degrees15[#Headers], 0))))</f>
        <v/>
      </c>
      <c r="W35" s="151" t="str" cm="1">
        <f t="array" ref="W35">IF(OR($A35=0, '1. Input energy data'!$AJ52=""), "",IF(OR('1. Input energy data'!$F52="Hospital",'1. Input energy data'!$F52="Nursing residential homes and hostels"),INDEX(Degrees18[[Month]:[Multiple (England)]],MATCH('1. Input energy data'!$AD52, Degrees18[Month], 1)+W$2-13,MATCH(IF('1. Input energy data'!$G$11="Multiple (England)", '1. Input energy data'!$J52, '1. Input energy data'!$G$11),Degrees18[#Headers], 0)),INDEX(Degrees15[[Month]:[Multiple (England)]],MATCH('1. Input energy data'!$AD52,Degrees15[Month], 1)+W$2-13,MATCH(IF('1. Input energy data'!$G$11="Multiple (England)", '1. Input energy data'!$J52, '1. Input energy data'!$G$11),Degrees15[#Headers], 0))))</f>
        <v/>
      </c>
      <c r="X35" s="151" t="str" cm="1">
        <f t="array" ref="X35">IF(OR($A35=0, '1. Input energy data'!$AK52=""), "",IF(OR('1. Input energy data'!$F52="Hospital",'1. Input energy data'!$F52="Nursing residential homes and hostels"),INDEX(Degrees18[[Month]:[Multiple (England)]],MATCH('1. Input energy data'!$AD52, Degrees18[Month], 1)+X$2-13,MATCH(IF('1. Input energy data'!$G$11="Multiple (England)", '1. Input energy data'!$J52, '1. Input energy data'!$G$11),Degrees18[#Headers], 0)),INDEX(Degrees15[[Month]:[Multiple (England)]],MATCH('1. Input energy data'!$AD52,Degrees15[Month], 1)+X$2-13,MATCH(IF('1. Input energy data'!$G$11="Multiple (England)", '1. Input energy data'!$J52, '1. Input energy data'!$G$11),Degrees15[#Headers], 0))))</f>
        <v/>
      </c>
      <c r="Y35" s="151" t="str" cm="1">
        <f t="array" ref="Y35">IF(OR($A35=0, '1. Input energy data'!$AL52=""), "",IF(OR('1. Input energy data'!$F52="Hospital",'1. Input energy data'!$F52="Nursing residential homes and hostels"),INDEX(Degrees18[[Month]:[Multiple (England)]],MATCH('1. Input energy data'!$AD52, Degrees18[Month], 1)+Y$2-13,MATCH(IF('1. Input energy data'!$G$11="Multiple (England)", '1. Input energy data'!$J52, '1. Input energy data'!$G$11),Degrees18[#Headers], 0)),INDEX(Degrees15[[Month]:[Multiple (England)]],MATCH('1. Input energy data'!$AD52,Degrees15[Month], 1)+Y$2-13,MATCH(IF('1. Input energy data'!$G$11="Multiple (England)", '1. Input energy data'!$J52, '1. Input energy data'!$G$11),Degrees15[#Headers], 0))))</f>
        <v/>
      </c>
      <c r="Z35" s="151" t="str" cm="1">
        <f t="array" ref="Z35">IF(OR($A35=0, '1. Input energy data'!$AM52=""), "",IF(OR('1. Input energy data'!$F52="Hospital",'1. Input energy data'!$F52="Nursing residential homes and hostels"),INDEX(Degrees18[[Month]:[Multiple (England)]],MATCH('1. Input energy data'!$AD52, Degrees18[Month], 1)+Z$2-13,MATCH(IF('1. Input energy data'!$G$11="Multiple (England)", '1. Input energy data'!$J52, '1. Input energy data'!$G$11),Degrees18[#Headers], 0)),INDEX(Degrees15[[Month]:[Multiple (England)]],MATCH('1. Input energy data'!$AD52,Degrees15[Month], 1)+Z$2-13,MATCH(IF('1. Input energy data'!$G$11="Multiple (England)", '1. Input energy data'!$J52, '1. Input energy data'!$G$11),Degrees15[#Headers], 0))))</f>
        <v/>
      </c>
      <c r="AA35" s="151" t="str" cm="1">
        <f t="array" ref="AA35">IF(OR($A35=0, '1. Input energy data'!$AN52=""), "",IF(OR('1. Input energy data'!$F52="Hospital",'1. Input energy data'!$F52="Nursing residential homes and hostels"),INDEX(Degrees18[[Month]:[Multiple (England)]],MATCH('1. Input energy data'!$AD52, Degrees18[Month], 1)+AA$2-13,MATCH(IF('1. Input energy data'!$G$11="Multiple (England)", '1. Input energy data'!$J52, '1. Input energy data'!$G$11),Degrees18[#Headers], 0)),INDEX(Degrees15[[Month]:[Multiple (England)]],MATCH('1. Input energy data'!$AD52,Degrees15[Month], 1)+AA$2-13,MATCH(IF('1. Input energy data'!$G$11="Multiple (England)", '1. Input energy data'!$J52, '1. Input energy data'!$G$11),Degrees15[#Headers], 0))))</f>
        <v/>
      </c>
      <c r="AB35" s="151" t="str" cm="1">
        <f t="array" ref="AB35">IF(OR($A35=0, '1. Input energy data'!$AO52=""), "",IF(OR('1. Input energy data'!$F52="Hospital",'1. Input energy data'!$F52="Nursing residential homes and hostels"),INDEX(Degrees18[[Month]:[Multiple (England)]],MATCH('1. Input energy data'!$AD52, Degrees18[Month], 1)+AB$2-13,MATCH(IF('1. Input energy data'!$G$11="Multiple (England)", '1. Input energy data'!$J52, '1. Input energy data'!$G$11),Degrees18[#Headers], 0)),INDEX(Degrees15[[Month]:[Multiple (England)]],MATCH('1. Input energy data'!$AD52,Degrees15[Month], 1)+AB$2-13,MATCH(IF('1. Input energy data'!$G$11="Multiple (England)", '1. Input energy data'!$J52, '1. Input energy data'!$G$11),Degrees15[#Headers], 0))))</f>
        <v/>
      </c>
      <c r="AC35" s="151" t="str" cm="1">
        <f t="array" ref="AC35">IF(OR($A35=0, '1. Input energy data'!$AP52=""), "",IF(OR('1. Input energy data'!$F52="Hospital",'1. Input energy data'!$F52="Nursing residential homes and hostels"),INDEX(Degrees18[[Month]:[Multiple (England)]],MATCH('1. Input energy data'!$AD52, Degrees18[Month], 1)+AC$2-13,MATCH(IF('1. Input energy data'!$G$11="Multiple (England)", '1. Input energy data'!$J52, '1. Input energy data'!$G$11),Degrees18[#Headers], 0)),INDEX(Degrees15[[Month]:[Multiple (England)]],MATCH('1. Input energy data'!$AD52,Degrees15[Month], 1)+AC$2-13,MATCH(IF('1. Input energy data'!$G$11="Multiple (England)", '1. Input energy data'!$J52, '1. Input energy data'!$G$11),Degrees15[#Headers], 0))))</f>
        <v/>
      </c>
      <c r="AD35" s="151" t="str" cm="1">
        <f t="array" ref="AD35">IF(OR($A35=0, '1. Input energy data'!$AQ52=""), "",IF(OR('1. Input energy data'!$F52="Hospital",'1. Input energy data'!$F52="Nursing residential homes and hostels"),INDEX(Degrees18[[Month]:[Multiple (England)]],MATCH('1. Input energy data'!$AD52, Degrees18[Month], 1)+AD$2-13,MATCH(IF('1. Input energy data'!$G$11="Multiple (England)", '1. Input energy data'!$J52, '1. Input energy data'!$G$11),Degrees18[#Headers], 0)),INDEX(Degrees15[[Month]:[Multiple (England)]],MATCH('1. Input energy data'!$AD52,Degrees15[Month], 1)+AD$2-13,MATCH(IF('1. Input energy data'!$G$11="Multiple (England)", '1. Input energy data'!$J52, '1. Input energy data'!$G$11),Degrees15[#Headers], 0))))</f>
        <v/>
      </c>
      <c r="AE35" s="151" t="str">
        <f>IF(OR($A35=0, $P35="", CalcTable[[#This Row],[13]]="", $Q35="", '1. Input energy data'!AF52=""), "", ($P35*CalcTable[[#This Row],[13]]+$Q35)-'1. Input energy data'!AF52)</f>
        <v/>
      </c>
      <c r="AF35" s="151" t="str">
        <f>IF(OR($A35=0, $P35="", CalcTable[[#This Row],[14]]="", $Q35="", '1. Input energy data'!AG52=""), "", ($P35*CalcTable[[#This Row],[14]]+$Q35)-'1. Input energy data'!AG52)</f>
        <v/>
      </c>
      <c r="AG35" s="151" t="str">
        <f>IF(OR($A35=0, $P35="", CalcTable[[#This Row],[15]]="", $Q35="", '1. Input energy data'!AH52=""), "", ($P35*CalcTable[[#This Row],[15]]+$Q35)-'1. Input energy data'!AH52)</f>
        <v/>
      </c>
      <c r="AH35" s="151" t="str">
        <f>IF(OR($A35=0, $P35="", CalcTable[[#This Row],[16]]="", $Q35="", '1. Input energy data'!AI52=""), "", ($P35*CalcTable[[#This Row],[16]]+$Q35)-'1. Input energy data'!AI52)</f>
        <v/>
      </c>
      <c r="AI35" s="151" t="str">
        <f>IF(OR($A35=0, $P35="", CalcTable[[#This Row],[17]]="", $Q35="", '1. Input energy data'!AJ52=""), "", ($P35*CalcTable[[#This Row],[17]]+$Q35)-'1. Input energy data'!AJ52)</f>
        <v/>
      </c>
      <c r="AJ35" s="151" t="str">
        <f>IF(OR($A35=0, $P35="", CalcTable[[#This Row],[18]]="", $Q35="", '1. Input energy data'!AK52=""), "", ($P35*CalcTable[[#This Row],[18]]+$Q35)-'1. Input energy data'!AK52)</f>
        <v/>
      </c>
      <c r="AK35" s="151" t="str">
        <f>IF(OR($A35=0, $P35="", CalcTable[[#This Row],[19]]="", $Q35="", '1. Input energy data'!AL52=""), "", ($P35*CalcTable[[#This Row],[19]]+$Q35)-'1. Input energy data'!AL52)</f>
        <v/>
      </c>
      <c r="AL35" s="151" t="str">
        <f>IF(OR($A35=0, $P35="", CalcTable[[#This Row],[20]]="", $Q35="", '1. Input energy data'!AM52=""), "", ($P35*CalcTable[[#This Row],[20]]+$Q35)-'1. Input energy data'!AM52)</f>
        <v/>
      </c>
      <c r="AM35" s="151" t="str">
        <f>IF(OR($A35=0, $P35="", CalcTable[[#This Row],[21]]="", $Q35="", '1. Input energy data'!AN52=""), "", ($P35*CalcTable[[#This Row],[21]]+$Q35)-'1. Input energy data'!AN52)</f>
        <v/>
      </c>
      <c r="AN35" s="151" t="str">
        <f>IF(OR($A35=0, $P35="", CalcTable[[#This Row],[22]]="", $Q35="", '1. Input energy data'!AO52=""), "", ($P35*CalcTable[[#This Row],[22]]+$Q35)-'1. Input energy data'!AO52)</f>
        <v/>
      </c>
      <c r="AO35" s="151" t="str">
        <f>IF(OR($A35=0, $P35="", CalcTable[[#This Row],[23]]="", $Q35="", '1. Input energy data'!AP52=""), "", ($P35*CalcTable[[#This Row],[23]]+$Q35)-'1. Input energy data'!AP52)</f>
        <v/>
      </c>
      <c r="AP35" s="151" t="str">
        <f>IF(OR($A35=0, $P35="", CalcTable[[#This Row],[24]]="", $Q35="", '1. Input energy data'!AQ52=""), "", ($P35*CalcTable[[#This Row],[24]]+$Q35)-'1. Input energy data'!AQ52)</f>
        <v/>
      </c>
      <c r="AQ35" s="239" t="str">
        <f>IF(CalcTable[[#This Row],[Building]]=0,"",1-((1-CalcTable[[#This Row],[R2]])*(COUNT('1. Input energy data'!N52:Y52)-1)/(COUNT('1. Input energy data'!N52:Y52)-2)))</f>
        <v/>
      </c>
      <c r="AR35" s="165" t="str">
        <f>IF(CalcTable[[#This Row],[Building]]=0,"",1.26*TINV(0.1,COUNT('1. Input energy data'!N52:Y52)-2)*STEYX('1. Input energy data'!N52:Y52,CalcTable[[#This Row],[1]:[12]])*((1+2/COUNT('1. Input energy data'!N52:Y52))*COUNT(CalcTable[[#This Row],[Month 1 avoided kWh]:[Month 12]]))^0.5)</f>
        <v/>
      </c>
      <c r="AS35" s="166" t="str">
        <f>IF(CalcTable[[#This Row],[Building]]=0,"",ABS(CalcTable[[#This Row],[Absolute Uncertainty]]/SUM(CalcTable[[#This Row],[Month 1 avoided kWh]:[Month 12]])))</f>
        <v/>
      </c>
      <c r="AT35" s="165" t="str">
        <f>IF(CalcTable[[#This Row],[Building]]=0,"",COUNT('1. Input energy data'!N52:Y52))</f>
        <v/>
      </c>
      <c r="AU35" s="165" t="str">
        <f>IF(CalcTable[[#This Row],[Building]]=0,"",COUNT('1. Input energy data'!AF52:AQ52))</f>
        <v/>
      </c>
      <c r="AV35" s="151" t="str" cm="1">
        <f t="array" ref="AV35">_xlfn.IFS(CalcTable[[#This Row],[Building]]=0,"",AND(OR('1. Input energy data'!AT52="Energy Bills - Actual",'1. Input energy data'!AT52="Meter Readings",'1. Input energy data'!AT52="Half Hourly Data"),OR('1. Input energy data'!Z52="Energy Bills - Actual",'1. Input energy data'!Z52="Meter Readings",'1. Input energy data'!Z52="Half Hourly Data")),"ACTUAL",OR('1. Input energy data'!AT52="",'1. Input energy data'!Z52=""),"BLANK",OR('1. Input energy data'!AT52="Other (specify in commentary)",'1. Input energy data'!Z52="Other (specify in commentary)"),"OTHER",OR('1. Input energy data'!AT52="Energy Bills - Estimated",'1. Input energy data'!Z52="Energy Bills - Estimated"),"ESTIMATED",OR('1. Input energy data'!AT52="Energy Bills - Partially Estimated",'1. Input energy data'!Z52="Energy Bills - Partially Estimated"),"PARTIALLY ESTIMATED",TRUE,"BLANK")</f>
        <v/>
      </c>
    </row>
    <row r="36" spans="1:48">
      <c r="A36">
        <f>'1. Input energy data'!C53</f>
        <v>0</v>
      </c>
      <c r="B36" s="150">
        <f>'1. Input energy data'!F53</f>
        <v>0</v>
      </c>
      <c r="C36">
        <f>'1. Input energy data'!G53</f>
        <v>0</v>
      </c>
      <c r="D36" s="151" t="str">
        <f>IF(OR(CalcTable[[#This Row],[Building]]=0, '1. Input energy data'!$N53=""), "",IF(OR('1. Input energy data'!$F53="Hospital",'1. Input energy data'!$F53="Nursing residential homes and hostels"),INDEX(Degrees18[[Month]:[Multiple (England)]],MATCH('1. Input energy data'!$L53, Degrees18[Month], 1),MATCH(IF('1. Input energy data'!$G$11="Multiple (England)", '1. Input energy data'!$J53, '1. Input energy data'!$G$11), Degrees18[#Headers], 0)),INDEX(Degrees15[[Month]:[Multiple (England)]],MATCH('1. Input energy data'!$L53, Degrees15[Month], 1),MATCH(IF('1. Input energy data'!$G$11="Multiple (England)", '1. Input energy data'!$J53, '1. Input energy data'!$G$11), Degrees15[#Headers], 0))))</f>
        <v/>
      </c>
      <c r="E36" s="151" t="str" cm="1">
        <f t="array" ref="E36">IF(OR(CalcTable[[#This Row],[Building]]=0, '1. Input energy data'!$O53=""), "",IF(OR('1. Input energy data'!$F53="Hospital",'1. Input energy data'!$F53="Nursing residential homes and hostels"),INDEX(Degrees18[[Month]:[Multiple (England)]],MATCH('1. Input energy data'!$L53, Degrees18[Month], 1) + $E$2 - 1,MATCH(IF('1. Input energy data'!$G$11="Multiple (England)", '1. Input energy data'!$J53, '1. Input energy data'!$G$11),Degrees18[#Headers], 0)),INDEX(Degrees15[[Month]:[Multiple (England)]],MATCH('1. Input energy data'!$L53, Degrees15[Month], 1) + $E$2 - 1,MATCH(IF('1. Input energy data'!$G$11="Multiple (England)", '1. Input energy data'!$J53, '1. Input energy data'!$G$11),Degrees15[#Headers], 0))))</f>
        <v/>
      </c>
      <c r="F36" s="151" t="str" cm="1">
        <f t="array" ref="F36">IF(OR(CalcTable[[#This Row],[Building]]=0, '1. Input energy data'!$P53=""), "",IF(OR('1. Input energy data'!$F53="Hospital",'1. Input energy data'!$F53="Nursing residential homes and hostels"),INDEX(Degrees18[[Month]:[Multiple (England)]],MATCH('1. Input energy data'!$L53, Degrees18[Month], 1) + $F$2 - 1,MATCH(IF('1. Input energy data'!$G$11="Multiple (England)", '1. Input energy data'!$J53, '1. Input energy data'!$G$11),Degrees18[#Headers], 0)),INDEX(Degrees15[[Month]:[Multiple (England)]],MATCH('1. Input energy data'!$L53, Degrees15[Month], 1) + $F$2 - 1,MATCH(IF('1. Input energy data'!$G$11="Multiple (England)", '1. Input energy data'!$J53, '1. Input energy data'!$G$11),Degrees15[#Headers], 0))))</f>
        <v/>
      </c>
      <c r="G36" s="151" t="str" cm="1">
        <f t="array" ref="G36">IF(OR(CalcTable[[#This Row],[Building]]=0, '1. Input energy data'!$Q53=""), "",IF(OR('1. Input energy data'!$F53="Hospital",'1. Input energy data'!$F53="Nursing residential homes and hostels"),INDEX(Degrees18[[Month]:[Multiple (England)]],MATCH('1. Input energy data'!$L53, Degrees18[Month], 1) + $G$2 - 1,MATCH(IF('1. Input energy data'!$G$11="Multiple (England)", '1. Input energy data'!$J53, '1. Input energy data'!$G$11),Degrees18[#Headers], 0)),INDEX(Degrees15[[Month]:[Multiple (England)]],MATCH('1. Input energy data'!$L53, Degrees15[Month], 1) + $G$2 - 1,MATCH(IF('1. Input energy data'!$G$11="Multiple (England)", '1. Input energy data'!$J53, '1. Input energy data'!$G$11),Degrees15[#Headers], 0))))</f>
        <v/>
      </c>
      <c r="H36" s="151" t="str" cm="1">
        <f t="array" ref="H36">IF(OR(CalcTable[[#This Row],[Building]]=0, '1. Input energy data'!$R53=""), "",IF(OR('1. Input energy data'!$F53="Hospital",'1. Input energy data'!$F53="Nursing residential homes and hostels"),INDEX(Degrees18[[Month]:[Multiple (England)]],MATCH('1. Input energy data'!$L53, Degrees18[Month], 1) + $H$2 - 1,MATCH(IF('1. Input energy data'!$G$11="Multiple (England)", '1. Input energy data'!$J53, '1. Input energy data'!$G$11),Degrees18[#Headers], 0)),INDEX(Degrees15[[Month]:[Multiple (England)]],MATCH('1. Input energy data'!$L53, Degrees15[Month], 1) + $H$2 - 1,MATCH(IF('1. Input energy data'!$G$11="Multiple (England)", '1. Input energy data'!$J53, '1. Input energy data'!$G$11),Degrees15[#Headers], 0))))</f>
        <v/>
      </c>
      <c r="I36" s="151" t="str" cm="1">
        <f t="array" ref="I36">IF(OR(CalcTable[[#This Row],[Building]]=0, '1. Input energy data'!$S53=""), "",IF(OR('1. Input energy data'!$F53="Hospital",'1. Input energy data'!$F53="Nursing residential homes and hostels"),INDEX(Degrees18[[Month]:[Multiple (England)]],MATCH('1. Input energy data'!$L53, Degrees18[Month], 1) + $I$2 - 1,MATCH(IF('1. Input energy data'!$G$11="Multiple (England)", '1. Input energy data'!$J53, '1. Input energy data'!$G$11),Degrees18[#Headers], 0)),INDEX(Degrees15[[Month]:[Multiple (England)]],MATCH('1. Input energy data'!$L53, Degrees15[Month], 1) + $I$2 - 1,MATCH(IF('1. Input energy data'!$G$11="Multiple (England)", '1. Input energy data'!$J53, '1. Input energy data'!$G$11),Degrees15[#Headers], 0))))</f>
        <v/>
      </c>
      <c r="J36" s="151" t="str" cm="1">
        <f t="array" ref="J36">IF(OR(CalcTable[[#This Row],[Building]]=0, '1. Input energy data'!$T53=""), "",IF(OR('1. Input energy data'!$F53="Hospital",'1. Input energy data'!$F53="Nursing residential homes and hostels"),INDEX(Degrees18[[Month]:[Multiple (England)]],MATCH('1. Input energy data'!$L53, Degrees18[Month], 1) + $J$2 - 1,MATCH(IF('1. Input energy data'!$G$11="Multiple (England)", '1. Input energy data'!$J53, '1. Input energy data'!$G$11),Degrees18[#Headers], 0)),INDEX(Degrees15[[Month]:[Multiple (England)]],MATCH('1. Input energy data'!$L53, Degrees15[Month], 1) + $J$2 - 1,MATCH(IF('1. Input energy data'!$G$11="Multiple (England)", '1. Input energy data'!$J53, '1. Input energy data'!$G$11),Degrees15[#Headers], 0))))</f>
        <v/>
      </c>
      <c r="K36" s="151" t="str" cm="1">
        <f t="array" ref="K36">IF(OR(CalcTable[[#This Row],[Building]]=0, '1. Input energy data'!$U53=""), "",IF(OR('1. Input energy data'!$F53="Hospital",'1. Input energy data'!$F53="Nursing residential homes and hostels"),INDEX(Degrees18[[Month]:[Multiple (England)]],MATCH('1. Input energy data'!$L53, Degrees18[Month], 1) + $K$2 - 1,MATCH(IF('1. Input energy data'!$G$11="Multiple (England)", '1. Input energy data'!$J53, '1. Input energy data'!$G$11),Degrees18[#Headers], 0)),INDEX(Degrees15[[Month]:[Multiple (England)]],MATCH('1. Input energy data'!$L53, Degrees15[Month], 1) + $K$2 - 1,MATCH(IF('1. Input energy data'!$G$11="Multiple (England)", '1. Input energy data'!$J53, '1. Input energy data'!$G$11),Degrees15[#Headers], 0))))</f>
        <v/>
      </c>
      <c r="L36" s="151" t="str" cm="1">
        <f t="array" ref="L36">IF(OR(CalcTable[[#This Row],[Building]]=0, '1. Input energy data'!$V53=""), "",IF(OR('1. Input energy data'!$F53="Hospital",'1. Input energy data'!$F53="Nursing residential homes and hostels"),INDEX(Degrees18[[Month]:[Multiple (England)]],MATCH('1. Input energy data'!$L53, Degrees18[Month], 1) + $L$2 - 1,MATCH(IF('1. Input energy data'!$G$11="Multiple (England)", '1. Input energy data'!$J53, '1. Input energy data'!$G$11),Degrees18[#Headers], 0)),INDEX(Degrees15[[Month]:[Multiple (England)]],MATCH('1. Input energy data'!$L53, Degrees15[Month], 1) + $L$2 - 1,MATCH(IF('1. Input energy data'!$G$11="Multiple (England)", '1. Input energy data'!$J53, '1. Input energy data'!$G$11),Degrees15[#Headers], 0))))</f>
        <v/>
      </c>
      <c r="M36" s="151" t="str" cm="1">
        <f t="array" ref="M36">IF(OR(CalcTable[[#This Row],[Building]]=0, '1. Input energy data'!$W53=""), "",IF(OR('1. Input energy data'!$F53="Hospital",'1. Input energy data'!$F53="Nursing residential homes and hostels"),INDEX(Degrees18[[Month]:[Multiple (England)]],MATCH('1. Input energy data'!$L53, Degrees18[Month], 1) + $M$2 - 1,MATCH(IF('1. Input energy data'!$G$11="Multiple (England)", '1. Input energy data'!$J53, '1. Input energy data'!$G$11),Degrees18[#Headers], 0)),INDEX(Degrees15[[Month]:[Multiple (England)]],MATCH('1. Input energy data'!$L53, Degrees15[Month], 1) + $M$2 - 1,MATCH(IF('1. Input energy data'!$G$11="Multiple (England)", '1. Input energy data'!$J53, '1. Input energy data'!$G$11),Degrees15[#Headers], 0))))</f>
        <v/>
      </c>
      <c r="N36" s="151" t="str" cm="1">
        <f t="array" ref="N36">IF(OR(CalcTable[[#This Row],[Building]]=0, '1. Input energy data'!$X53=""), "",IF(OR('1. Input energy data'!$F53="Hospital",'1. Input energy data'!$F53="Nursing residential homes and hostels"),INDEX(Degrees18[[Month]:[Multiple (England)]],MATCH('1. Input energy data'!$L53, Degrees18[Month], 1) + $N$2 - 1,MATCH(IF('1. Input energy data'!$G$11="Multiple (England)", '1. Input energy data'!$J53, '1. Input energy data'!$G$11),Degrees18[#Headers], 0)),INDEX(Degrees15[[Month]:[Multiple (England)]],MATCH('1. Input energy data'!$L53, Degrees15[Month], 1) + $N$2 - 1,MATCH(IF('1. Input energy data'!$G$11="Multiple (England)", '1. Input energy data'!$J53, '1. Input energy data'!$G$11),Degrees15[#Headers], 0))))</f>
        <v/>
      </c>
      <c r="O36" s="151" t="str" cm="1">
        <f t="array" ref="O36">IF(OR(CalcTable[[#This Row],[Building]]=0, '1. Input energy data'!$Y53=""), "",IF(OR('1. Input energy data'!$F53="Hospital",'1. Input energy data'!$F53="Nursing residential homes and hostels"),INDEX(Degrees18[[Month]:[Multiple (England)]],MATCH('1. Input energy data'!$L53, Degrees18[Month], 1) + $O$2 - 1,MATCH(IF('1. Input energy data'!$G$11="Multiple (England)", '1. Input energy data'!$J53, '1. Input energy data'!$G$11),Degrees18[#Headers], 0)),INDEX(Degrees15[[Month]:[Multiple (England)]],MATCH('1. Input energy data'!$L53, Degrees15[Month], 1) + $O$2 - 1,MATCH(IF('1. Input energy data'!$G$11="Multiple (England)", '1. Input energy data'!$J53, '1. Input energy data'!$G$11),Degrees15[#Headers], 0))))</f>
        <v/>
      </c>
      <c r="P36" t="str">
        <f>IF(CalcTable[[#This Row],[Building]]=0,"",SLOPE('1. Input energy data'!N53:Y53,CalcTable[[#This Row],[1]:[12]]))</f>
        <v/>
      </c>
      <c r="Q36" t="str">
        <f>IF(CalcTable[[#This Row],[Building]]=0,"",INTERCEPT('1. Input energy data'!N53:Y53,CalcTable[[#This Row],[1]:[12]]))</f>
        <v/>
      </c>
      <c r="R36" t="str">
        <f>IF(CalcTable[[#This Row],[Building]]=0,"",RSQ('1. Input energy data'!N53:Y53,CalcTable[[#This Row],[1]:[12]]))</f>
        <v/>
      </c>
      <c r="S36" s="151" t="str" cm="1">
        <f t="array" ref="S36">IF(OR($A36=0, '1. Input energy data'!$AF53=""), "",IF(OR('1. Input energy data'!$F53="Hospital",'1. Input energy data'!$F53="Nursing residential homes and hostels"),INDEX(Degrees18[[Month]:[Multiple (England)]],MATCH('1. Input energy data'!$AD53, Degrees18[Month], 1)+S$2-13,MATCH(IF('1. Input energy data'!$G$11="Multiple (England)", '1. Input energy data'!$J53, '1. Input energy data'!$G$11),Degrees18[#Headers], 0)),INDEX(Degrees15[[Month]:[Multiple (England)]],MATCH('1. Input energy data'!$AD53, Degrees15[Month], 1)+S$2-13,MATCH(IF('1. Input energy data'!$G$11="Multiple (England)", '1. Input energy data'!$J53, '1. Input energy data'!$G$11),Degrees15[#Headers], 0))))</f>
        <v/>
      </c>
      <c r="T36" s="151" t="str" cm="1">
        <f t="array" ref="T36">IF(OR($A36=0, '1. Input energy data'!$AG53=""), "",IF(OR('1. Input energy data'!$F53="Hospital",'1. Input energy data'!$F53="Nursing residential homes and hostels"),INDEX(Degrees18[[Month]:[Multiple (England)]],MATCH('1. Input energy data'!$AD53, Degrees18[Month], 1)+T$2-13,MATCH(IF('1. Input energy data'!$G$11="Multiple (England)", '1. Input energy data'!$J53, '1. Input energy data'!$G$11),Degrees18[#Headers], 0)),INDEX(Degrees15[[Month]:[Multiple (England)]],MATCH('1. Input energy data'!$AD53,Degrees15[Month], 1)+T$2-13,MATCH(IF('1. Input energy data'!$G$11="Multiple (England)", '1. Input energy data'!$J53, '1. Input energy data'!$G$11),Degrees15[#Headers], 0))))</f>
        <v/>
      </c>
      <c r="U36" s="151" t="str" cm="1">
        <f t="array" ref="U36">IF(OR($A36=0, '1. Input energy data'!$AH53=""), "",IF(OR('1. Input energy data'!$F53="Hospital",'1. Input energy data'!$F53="Nursing residential homes and hostels"),INDEX(Degrees18[[Month]:[Multiple (England)]],MATCH('1. Input energy data'!$AD53, Degrees18[Month], 1)+U$2-13,MATCH(IF('1. Input energy data'!$G$11="Multiple (England)", '1. Input energy data'!$J53, '1. Input energy data'!$G$11),Degrees18[#Headers], 0)),INDEX(Degrees15[[Month]:[Multiple (England)]],MATCH('1. Input energy data'!$AD53,Degrees15[Month], 1)+U$2-13,MATCH(IF('1. Input energy data'!$G$11="Multiple (England)", '1. Input energy data'!$J53, '1. Input energy data'!$G$11),Degrees15[#Headers], 0))))</f>
        <v/>
      </c>
      <c r="V36" s="151" t="str" cm="1">
        <f t="array" ref="V36">IF(OR($A36=0, '1. Input energy data'!$AI53=""), "",IF(OR('1. Input energy data'!$F53="Hospital",'1. Input energy data'!$F53="Nursing residential homes and hostels"),INDEX(Degrees18[[Month]:[Multiple (England)]],MATCH('1. Input energy data'!$AD53, Degrees18[Month], 1)+V$2-13,MATCH(IF('1. Input energy data'!$G$11="Multiple (England)", '1. Input energy data'!$J53, '1. Input energy data'!$G$11),Degrees18[#Headers], 0)),INDEX(Degrees15[[Month]:[Multiple (England)]],MATCH('1. Input energy data'!$AD53,Degrees15[Month], 1)+V$2-13,MATCH(IF('1. Input energy data'!$G$11="Multiple (England)", '1. Input energy data'!$J53, '1. Input energy data'!$G$11),Degrees15[#Headers], 0))))</f>
        <v/>
      </c>
      <c r="W36" s="151" t="str" cm="1">
        <f t="array" ref="W36">IF(OR($A36=0, '1. Input energy data'!$AJ53=""), "",IF(OR('1. Input energy data'!$F53="Hospital",'1. Input energy data'!$F53="Nursing residential homes and hostels"),INDEX(Degrees18[[Month]:[Multiple (England)]],MATCH('1. Input energy data'!$AD53, Degrees18[Month], 1)+W$2-13,MATCH(IF('1. Input energy data'!$G$11="Multiple (England)", '1. Input energy data'!$J53, '1. Input energy data'!$G$11),Degrees18[#Headers], 0)),INDEX(Degrees15[[Month]:[Multiple (England)]],MATCH('1. Input energy data'!$AD53,Degrees15[Month], 1)+W$2-13,MATCH(IF('1. Input energy data'!$G$11="Multiple (England)", '1. Input energy data'!$J53, '1. Input energy data'!$G$11),Degrees15[#Headers], 0))))</f>
        <v/>
      </c>
      <c r="X36" s="151" t="str" cm="1">
        <f t="array" ref="X36">IF(OR($A36=0, '1. Input energy data'!$AK53=""), "",IF(OR('1. Input energy data'!$F53="Hospital",'1. Input energy data'!$F53="Nursing residential homes and hostels"),INDEX(Degrees18[[Month]:[Multiple (England)]],MATCH('1. Input energy data'!$AD53, Degrees18[Month], 1)+X$2-13,MATCH(IF('1. Input energy data'!$G$11="Multiple (England)", '1. Input energy data'!$J53, '1. Input energy data'!$G$11),Degrees18[#Headers], 0)),INDEX(Degrees15[[Month]:[Multiple (England)]],MATCH('1. Input energy data'!$AD53,Degrees15[Month], 1)+X$2-13,MATCH(IF('1. Input energy data'!$G$11="Multiple (England)", '1. Input energy data'!$J53, '1. Input energy data'!$G$11),Degrees15[#Headers], 0))))</f>
        <v/>
      </c>
      <c r="Y36" s="151" t="str" cm="1">
        <f t="array" ref="Y36">IF(OR($A36=0, '1. Input energy data'!$AL53=""), "",IF(OR('1. Input energy data'!$F53="Hospital",'1. Input energy data'!$F53="Nursing residential homes and hostels"),INDEX(Degrees18[[Month]:[Multiple (England)]],MATCH('1. Input energy data'!$AD53, Degrees18[Month], 1)+Y$2-13,MATCH(IF('1. Input energy data'!$G$11="Multiple (England)", '1. Input energy data'!$J53, '1. Input energy data'!$G$11),Degrees18[#Headers], 0)),INDEX(Degrees15[[Month]:[Multiple (England)]],MATCH('1. Input energy data'!$AD53,Degrees15[Month], 1)+Y$2-13,MATCH(IF('1. Input energy data'!$G$11="Multiple (England)", '1. Input energy data'!$J53, '1. Input energy data'!$G$11),Degrees15[#Headers], 0))))</f>
        <v/>
      </c>
      <c r="Z36" s="151" t="str" cm="1">
        <f t="array" ref="Z36">IF(OR($A36=0, '1. Input energy data'!$AM53=""), "",IF(OR('1. Input energy data'!$F53="Hospital",'1. Input energy data'!$F53="Nursing residential homes and hostels"),INDEX(Degrees18[[Month]:[Multiple (England)]],MATCH('1. Input energy data'!$AD53, Degrees18[Month], 1)+Z$2-13,MATCH(IF('1. Input energy data'!$G$11="Multiple (England)", '1. Input energy data'!$J53, '1. Input energy data'!$G$11),Degrees18[#Headers], 0)),INDEX(Degrees15[[Month]:[Multiple (England)]],MATCH('1. Input energy data'!$AD53,Degrees15[Month], 1)+Z$2-13,MATCH(IF('1. Input energy data'!$G$11="Multiple (England)", '1. Input energy data'!$J53, '1. Input energy data'!$G$11),Degrees15[#Headers], 0))))</f>
        <v/>
      </c>
      <c r="AA36" s="151" t="str" cm="1">
        <f t="array" ref="AA36">IF(OR($A36=0, '1. Input energy data'!$AN53=""), "",IF(OR('1. Input energy data'!$F53="Hospital",'1. Input energy data'!$F53="Nursing residential homes and hostels"),INDEX(Degrees18[[Month]:[Multiple (England)]],MATCH('1. Input energy data'!$AD53, Degrees18[Month], 1)+AA$2-13,MATCH(IF('1. Input energy data'!$G$11="Multiple (England)", '1. Input energy data'!$J53, '1. Input energy data'!$G$11),Degrees18[#Headers], 0)),INDEX(Degrees15[[Month]:[Multiple (England)]],MATCH('1. Input energy data'!$AD53,Degrees15[Month], 1)+AA$2-13,MATCH(IF('1. Input energy data'!$G$11="Multiple (England)", '1. Input energy data'!$J53, '1. Input energy data'!$G$11),Degrees15[#Headers], 0))))</f>
        <v/>
      </c>
      <c r="AB36" s="151" t="str" cm="1">
        <f t="array" ref="AB36">IF(OR($A36=0, '1. Input energy data'!$AO53=""), "",IF(OR('1. Input energy data'!$F53="Hospital",'1. Input energy data'!$F53="Nursing residential homes and hostels"),INDEX(Degrees18[[Month]:[Multiple (England)]],MATCH('1. Input energy data'!$AD53, Degrees18[Month], 1)+AB$2-13,MATCH(IF('1. Input energy data'!$G$11="Multiple (England)", '1. Input energy data'!$J53, '1. Input energy data'!$G$11),Degrees18[#Headers], 0)),INDEX(Degrees15[[Month]:[Multiple (England)]],MATCH('1. Input energy data'!$AD53,Degrees15[Month], 1)+AB$2-13,MATCH(IF('1. Input energy data'!$G$11="Multiple (England)", '1. Input energy data'!$J53, '1. Input energy data'!$G$11),Degrees15[#Headers], 0))))</f>
        <v/>
      </c>
      <c r="AC36" s="151" t="str" cm="1">
        <f t="array" ref="AC36">IF(OR($A36=0, '1. Input energy data'!$AP53=""), "",IF(OR('1. Input energy data'!$F53="Hospital",'1. Input energy data'!$F53="Nursing residential homes and hostels"),INDEX(Degrees18[[Month]:[Multiple (England)]],MATCH('1. Input energy data'!$AD53, Degrees18[Month], 1)+AC$2-13,MATCH(IF('1. Input energy data'!$G$11="Multiple (England)", '1. Input energy data'!$J53, '1. Input energy data'!$G$11),Degrees18[#Headers], 0)),INDEX(Degrees15[[Month]:[Multiple (England)]],MATCH('1. Input energy data'!$AD53,Degrees15[Month], 1)+AC$2-13,MATCH(IF('1. Input energy data'!$G$11="Multiple (England)", '1. Input energy data'!$J53, '1. Input energy data'!$G$11),Degrees15[#Headers], 0))))</f>
        <v/>
      </c>
      <c r="AD36" s="151" t="str" cm="1">
        <f t="array" ref="AD36">IF(OR($A36=0, '1. Input energy data'!$AQ53=""), "",IF(OR('1. Input energy data'!$F53="Hospital",'1. Input energy data'!$F53="Nursing residential homes and hostels"),INDEX(Degrees18[[Month]:[Multiple (England)]],MATCH('1. Input energy data'!$AD53, Degrees18[Month], 1)+AD$2-13,MATCH(IF('1. Input energy data'!$G$11="Multiple (England)", '1. Input energy data'!$J53, '1. Input energy data'!$G$11),Degrees18[#Headers], 0)),INDEX(Degrees15[[Month]:[Multiple (England)]],MATCH('1. Input energy data'!$AD53,Degrees15[Month], 1)+AD$2-13,MATCH(IF('1. Input energy data'!$G$11="Multiple (England)", '1. Input energy data'!$J53, '1. Input energy data'!$G$11),Degrees15[#Headers], 0))))</f>
        <v/>
      </c>
      <c r="AE36" s="151" t="str">
        <f>IF(OR($A36=0, $P36="", CalcTable[[#This Row],[13]]="", $Q36="", '1. Input energy data'!AF53=""), "", ($P36*CalcTable[[#This Row],[13]]+$Q36)-'1. Input energy data'!AF53)</f>
        <v/>
      </c>
      <c r="AF36" s="151" t="str">
        <f>IF(OR($A36=0, $P36="", CalcTable[[#This Row],[14]]="", $Q36="", '1. Input energy data'!AG53=""), "", ($P36*CalcTable[[#This Row],[14]]+$Q36)-'1. Input energy data'!AG53)</f>
        <v/>
      </c>
      <c r="AG36" s="151" t="str">
        <f>IF(OR($A36=0, $P36="", CalcTable[[#This Row],[15]]="", $Q36="", '1. Input energy data'!AH53=""), "", ($P36*CalcTable[[#This Row],[15]]+$Q36)-'1. Input energy data'!AH53)</f>
        <v/>
      </c>
      <c r="AH36" s="151" t="str">
        <f>IF(OR($A36=0, $P36="", CalcTable[[#This Row],[16]]="", $Q36="", '1. Input energy data'!AI53=""), "", ($P36*CalcTable[[#This Row],[16]]+$Q36)-'1. Input energy data'!AI53)</f>
        <v/>
      </c>
      <c r="AI36" s="151" t="str">
        <f>IF(OR($A36=0, $P36="", CalcTable[[#This Row],[17]]="", $Q36="", '1. Input energy data'!AJ53=""), "", ($P36*CalcTable[[#This Row],[17]]+$Q36)-'1. Input energy data'!AJ53)</f>
        <v/>
      </c>
      <c r="AJ36" s="151" t="str">
        <f>IF(OR($A36=0, $P36="", CalcTable[[#This Row],[18]]="", $Q36="", '1. Input energy data'!AK53=""), "", ($P36*CalcTable[[#This Row],[18]]+$Q36)-'1. Input energy data'!AK53)</f>
        <v/>
      </c>
      <c r="AK36" s="151" t="str">
        <f>IF(OR($A36=0, $P36="", CalcTable[[#This Row],[19]]="", $Q36="", '1. Input energy data'!AL53=""), "", ($P36*CalcTable[[#This Row],[19]]+$Q36)-'1. Input energy data'!AL53)</f>
        <v/>
      </c>
      <c r="AL36" s="151" t="str">
        <f>IF(OR($A36=0, $P36="", CalcTable[[#This Row],[20]]="", $Q36="", '1. Input energy data'!AM53=""), "", ($P36*CalcTable[[#This Row],[20]]+$Q36)-'1. Input energy data'!AM53)</f>
        <v/>
      </c>
      <c r="AM36" s="151" t="str">
        <f>IF(OR($A36=0, $P36="", CalcTable[[#This Row],[21]]="", $Q36="", '1. Input energy data'!AN53=""), "", ($P36*CalcTable[[#This Row],[21]]+$Q36)-'1. Input energy data'!AN53)</f>
        <v/>
      </c>
      <c r="AN36" s="151" t="str">
        <f>IF(OR($A36=0, $P36="", CalcTable[[#This Row],[22]]="", $Q36="", '1. Input energy data'!AO53=""), "", ($P36*CalcTable[[#This Row],[22]]+$Q36)-'1. Input energy data'!AO53)</f>
        <v/>
      </c>
      <c r="AO36" s="151" t="str">
        <f>IF(OR($A36=0, $P36="", CalcTable[[#This Row],[23]]="", $Q36="", '1. Input energy data'!AP53=""), "", ($P36*CalcTable[[#This Row],[23]]+$Q36)-'1. Input energy data'!AP53)</f>
        <v/>
      </c>
      <c r="AP36" s="151" t="str">
        <f>IF(OR($A36=0, $P36="", CalcTable[[#This Row],[24]]="", $Q36="", '1. Input energy data'!AQ53=""), "", ($P36*CalcTable[[#This Row],[24]]+$Q36)-'1. Input energy data'!AQ53)</f>
        <v/>
      </c>
      <c r="AQ36" s="239" t="str">
        <f>IF(CalcTable[[#This Row],[Building]]=0,"",1-((1-CalcTable[[#This Row],[R2]])*(COUNT('1. Input energy data'!N53:Y53)-1)/(COUNT('1. Input energy data'!N53:Y53)-2)))</f>
        <v/>
      </c>
      <c r="AR36" s="165" t="str">
        <f>IF(CalcTable[[#This Row],[Building]]=0,"",1.26*TINV(0.1,COUNT('1. Input energy data'!N53:Y53)-2)*STEYX('1. Input energy data'!N53:Y53,CalcTable[[#This Row],[1]:[12]])*((1+2/COUNT('1. Input energy data'!N53:Y53))*COUNT(CalcTable[[#This Row],[Month 1 avoided kWh]:[Month 12]]))^0.5)</f>
        <v/>
      </c>
      <c r="AS36" s="166" t="str">
        <f>IF(CalcTable[[#This Row],[Building]]=0,"",ABS(CalcTable[[#This Row],[Absolute Uncertainty]]/SUM(CalcTable[[#This Row],[Month 1 avoided kWh]:[Month 12]])))</f>
        <v/>
      </c>
      <c r="AT36" s="165" t="str">
        <f>IF(CalcTable[[#This Row],[Building]]=0,"",COUNT('1. Input energy data'!N53:Y53))</f>
        <v/>
      </c>
      <c r="AU36" s="165" t="str">
        <f>IF(CalcTable[[#This Row],[Building]]=0,"",COUNT('1. Input energy data'!AF53:AQ53))</f>
        <v/>
      </c>
      <c r="AV36" s="151" t="str" cm="1">
        <f t="array" ref="AV36">_xlfn.IFS(CalcTable[[#This Row],[Building]]=0,"",AND(OR('1. Input energy data'!AT53="Energy Bills - Actual",'1. Input energy data'!AT53="Meter Readings",'1. Input energy data'!AT53="Half Hourly Data"),OR('1. Input energy data'!Z53="Energy Bills - Actual",'1. Input energy data'!Z53="Meter Readings",'1. Input energy data'!Z53="Half Hourly Data")),"ACTUAL",OR('1. Input energy data'!AT53="",'1. Input energy data'!Z53=""),"BLANK",OR('1. Input energy data'!AT53="Other (specify in commentary)",'1. Input energy data'!Z53="Other (specify in commentary)"),"OTHER",OR('1. Input energy data'!AT53="Energy Bills - Estimated",'1. Input energy data'!Z53="Energy Bills - Estimated"),"ESTIMATED",OR('1. Input energy data'!AT53="Energy Bills - Partially Estimated",'1. Input energy data'!Z53="Energy Bills - Partially Estimated"),"PARTIALLY ESTIMATED",TRUE,"BLANK")</f>
        <v/>
      </c>
    </row>
    <row r="37" spans="1:48">
      <c r="A37">
        <f>'1. Input energy data'!C54</f>
        <v>0</v>
      </c>
      <c r="B37" s="150">
        <f>'1. Input energy data'!F54</f>
        <v>0</v>
      </c>
      <c r="C37">
        <f>'1. Input energy data'!G54</f>
        <v>0</v>
      </c>
      <c r="D37" s="151" t="str">
        <f>IF(OR(CalcTable[[#This Row],[Building]]=0, '1. Input energy data'!$N54=""), "",IF(OR('1. Input energy data'!$F54="Hospital",'1. Input energy data'!$F54="Nursing residential homes and hostels"),INDEX(Degrees18[[Month]:[Multiple (England)]],MATCH('1. Input energy data'!$L54, Degrees18[Month], 1),MATCH(IF('1. Input energy data'!$G$11="Multiple (England)", '1. Input energy data'!$J54, '1. Input energy data'!$G$11), Degrees18[#Headers], 0)),INDEX(Degrees15[[Month]:[Multiple (England)]],MATCH('1. Input energy data'!$L54, Degrees15[Month], 1),MATCH(IF('1. Input energy data'!$G$11="Multiple (England)", '1. Input energy data'!$J54, '1. Input energy data'!$G$11), Degrees15[#Headers], 0))))</f>
        <v/>
      </c>
      <c r="E37" s="151" t="str" cm="1">
        <f t="array" ref="E37">IF(OR(CalcTable[[#This Row],[Building]]=0, '1. Input energy data'!$O54=""), "",IF(OR('1. Input energy data'!$F54="Hospital",'1. Input energy data'!$F54="Nursing residential homes and hostels"),INDEX(Degrees18[[Month]:[Multiple (England)]],MATCH('1. Input energy data'!$L54, Degrees18[Month], 1) + $E$2 - 1,MATCH(IF('1. Input energy data'!$G$11="Multiple (England)", '1. Input energy data'!$J54, '1. Input energy data'!$G$11),Degrees18[#Headers], 0)),INDEX(Degrees15[[Month]:[Multiple (England)]],MATCH('1. Input energy data'!$L54, Degrees15[Month], 1) + $E$2 - 1,MATCH(IF('1. Input energy data'!$G$11="Multiple (England)", '1. Input energy data'!$J54, '1. Input energy data'!$G$11),Degrees15[#Headers], 0))))</f>
        <v/>
      </c>
      <c r="F37" s="151" t="str" cm="1">
        <f t="array" ref="F37">IF(OR(CalcTable[[#This Row],[Building]]=0, '1. Input energy data'!$P54=""), "",IF(OR('1. Input energy data'!$F54="Hospital",'1. Input energy data'!$F54="Nursing residential homes and hostels"),INDEX(Degrees18[[Month]:[Multiple (England)]],MATCH('1. Input energy data'!$L54, Degrees18[Month], 1) + $F$2 - 1,MATCH(IF('1. Input energy data'!$G$11="Multiple (England)", '1. Input energy data'!$J54, '1. Input energy data'!$G$11),Degrees18[#Headers], 0)),INDEX(Degrees15[[Month]:[Multiple (England)]],MATCH('1. Input energy data'!$L54, Degrees15[Month], 1) + $F$2 - 1,MATCH(IF('1. Input energy data'!$G$11="Multiple (England)", '1. Input energy data'!$J54, '1. Input energy data'!$G$11),Degrees15[#Headers], 0))))</f>
        <v/>
      </c>
      <c r="G37" s="151" t="str" cm="1">
        <f t="array" ref="G37">IF(OR(CalcTable[[#This Row],[Building]]=0, '1. Input energy data'!$Q54=""), "",IF(OR('1. Input energy data'!$F54="Hospital",'1. Input energy data'!$F54="Nursing residential homes and hostels"),INDEX(Degrees18[[Month]:[Multiple (England)]],MATCH('1. Input energy data'!$L54, Degrees18[Month], 1) + $G$2 - 1,MATCH(IF('1. Input energy data'!$G$11="Multiple (England)", '1. Input energy data'!$J54, '1. Input energy data'!$G$11),Degrees18[#Headers], 0)),INDEX(Degrees15[[Month]:[Multiple (England)]],MATCH('1. Input energy data'!$L54, Degrees15[Month], 1) + $G$2 - 1,MATCH(IF('1. Input energy data'!$G$11="Multiple (England)", '1. Input energy data'!$J54, '1. Input energy data'!$G$11),Degrees15[#Headers], 0))))</f>
        <v/>
      </c>
      <c r="H37" s="151" t="str" cm="1">
        <f t="array" ref="H37">IF(OR(CalcTable[[#This Row],[Building]]=0, '1. Input energy data'!$R54=""), "",IF(OR('1. Input energy data'!$F54="Hospital",'1. Input energy data'!$F54="Nursing residential homes and hostels"),INDEX(Degrees18[[Month]:[Multiple (England)]],MATCH('1. Input energy data'!$L54, Degrees18[Month], 1) + $H$2 - 1,MATCH(IF('1. Input energy data'!$G$11="Multiple (England)", '1. Input energy data'!$J54, '1. Input energy data'!$G$11),Degrees18[#Headers], 0)),INDEX(Degrees15[[Month]:[Multiple (England)]],MATCH('1. Input energy data'!$L54, Degrees15[Month], 1) + $H$2 - 1,MATCH(IF('1. Input energy data'!$G$11="Multiple (England)", '1. Input energy data'!$J54, '1. Input energy data'!$G$11),Degrees15[#Headers], 0))))</f>
        <v/>
      </c>
      <c r="I37" s="151" t="str" cm="1">
        <f t="array" ref="I37">IF(OR(CalcTable[[#This Row],[Building]]=0, '1. Input energy data'!$S54=""), "",IF(OR('1. Input energy data'!$F54="Hospital",'1. Input energy data'!$F54="Nursing residential homes and hostels"),INDEX(Degrees18[[Month]:[Multiple (England)]],MATCH('1. Input energy data'!$L54, Degrees18[Month], 1) + $I$2 - 1,MATCH(IF('1. Input energy data'!$G$11="Multiple (England)", '1. Input energy data'!$J54, '1. Input energy data'!$G$11),Degrees18[#Headers], 0)),INDEX(Degrees15[[Month]:[Multiple (England)]],MATCH('1. Input energy data'!$L54, Degrees15[Month], 1) + $I$2 - 1,MATCH(IF('1. Input energy data'!$G$11="Multiple (England)", '1. Input energy data'!$J54, '1. Input energy data'!$G$11),Degrees15[#Headers], 0))))</f>
        <v/>
      </c>
      <c r="J37" s="151" t="str" cm="1">
        <f t="array" ref="J37">IF(OR(CalcTable[[#This Row],[Building]]=0, '1. Input energy data'!$T54=""), "",IF(OR('1. Input energy data'!$F54="Hospital",'1. Input energy data'!$F54="Nursing residential homes and hostels"),INDEX(Degrees18[[Month]:[Multiple (England)]],MATCH('1. Input energy data'!$L54, Degrees18[Month], 1) + $J$2 - 1,MATCH(IF('1. Input energy data'!$G$11="Multiple (England)", '1. Input energy data'!$J54, '1. Input energy data'!$G$11),Degrees18[#Headers], 0)),INDEX(Degrees15[[Month]:[Multiple (England)]],MATCH('1. Input energy data'!$L54, Degrees15[Month], 1) + $J$2 - 1,MATCH(IF('1. Input energy data'!$G$11="Multiple (England)", '1. Input energy data'!$J54, '1. Input energy data'!$G$11),Degrees15[#Headers], 0))))</f>
        <v/>
      </c>
      <c r="K37" s="151" t="str" cm="1">
        <f t="array" ref="K37">IF(OR(CalcTable[[#This Row],[Building]]=0, '1. Input energy data'!$U54=""), "",IF(OR('1. Input energy data'!$F54="Hospital",'1. Input energy data'!$F54="Nursing residential homes and hostels"),INDEX(Degrees18[[Month]:[Multiple (England)]],MATCH('1. Input energy data'!$L54, Degrees18[Month], 1) + $K$2 - 1,MATCH(IF('1. Input energy data'!$G$11="Multiple (England)", '1. Input energy data'!$J54, '1. Input energy data'!$G$11),Degrees18[#Headers], 0)),INDEX(Degrees15[[Month]:[Multiple (England)]],MATCH('1. Input energy data'!$L54, Degrees15[Month], 1) + $K$2 - 1,MATCH(IF('1. Input energy data'!$G$11="Multiple (England)", '1. Input energy data'!$J54, '1. Input energy data'!$G$11),Degrees15[#Headers], 0))))</f>
        <v/>
      </c>
      <c r="L37" s="151" t="str" cm="1">
        <f t="array" ref="L37">IF(OR(CalcTable[[#This Row],[Building]]=0, '1. Input energy data'!$V54=""), "",IF(OR('1. Input energy data'!$F54="Hospital",'1. Input energy data'!$F54="Nursing residential homes and hostels"),INDEX(Degrees18[[Month]:[Multiple (England)]],MATCH('1. Input energy data'!$L54, Degrees18[Month], 1) + $L$2 - 1,MATCH(IF('1. Input energy data'!$G$11="Multiple (England)", '1. Input energy data'!$J54, '1. Input energy data'!$G$11),Degrees18[#Headers], 0)),INDEX(Degrees15[[Month]:[Multiple (England)]],MATCH('1. Input energy data'!$L54, Degrees15[Month], 1) + $L$2 - 1,MATCH(IF('1. Input energy data'!$G$11="Multiple (England)", '1. Input energy data'!$J54, '1. Input energy data'!$G$11),Degrees15[#Headers], 0))))</f>
        <v/>
      </c>
      <c r="M37" s="151" t="str" cm="1">
        <f t="array" ref="M37">IF(OR(CalcTable[[#This Row],[Building]]=0, '1. Input energy data'!$W54=""), "",IF(OR('1. Input energy data'!$F54="Hospital",'1. Input energy data'!$F54="Nursing residential homes and hostels"),INDEX(Degrees18[[Month]:[Multiple (England)]],MATCH('1. Input energy data'!$L54, Degrees18[Month], 1) + $M$2 - 1,MATCH(IF('1. Input energy data'!$G$11="Multiple (England)", '1. Input energy data'!$J54, '1. Input energy data'!$G$11),Degrees18[#Headers], 0)),INDEX(Degrees15[[Month]:[Multiple (England)]],MATCH('1. Input energy data'!$L54, Degrees15[Month], 1) + $M$2 - 1,MATCH(IF('1. Input energy data'!$G$11="Multiple (England)", '1. Input energy data'!$J54, '1. Input energy data'!$G$11),Degrees15[#Headers], 0))))</f>
        <v/>
      </c>
      <c r="N37" s="151" t="str" cm="1">
        <f t="array" ref="N37">IF(OR(CalcTable[[#This Row],[Building]]=0, '1. Input energy data'!$X54=""), "",IF(OR('1. Input energy data'!$F54="Hospital",'1. Input energy data'!$F54="Nursing residential homes and hostels"),INDEX(Degrees18[[Month]:[Multiple (England)]],MATCH('1. Input energy data'!$L54, Degrees18[Month], 1) + $N$2 - 1,MATCH(IF('1. Input energy data'!$G$11="Multiple (England)", '1. Input energy data'!$J54, '1. Input energy data'!$G$11),Degrees18[#Headers], 0)),INDEX(Degrees15[[Month]:[Multiple (England)]],MATCH('1. Input energy data'!$L54, Degrees15[Month], 1) + $N$2 - 1,MATCH(IF('1. Input energy data'!$G$11="Multiple (England)", '1. Input energy data'!$J54, '1. Input energy data'!$G$11),Degrees15[#Headers], 0))))</f>
        <v/>
      </c>
      <c r="O37" s="151" t="str" cm="1">
        <f t="array" ref="O37">IF(OR(CalcTable[[#This Row],[Building]]=0, '1. Input energy data'!$Y54=""), "",IF(OR('1. Input energy data'!$F54="Hospital",'1. Input energy data'!$F54="Nursing residential homes and hostels"),INDEX(Degrees18[[Month]:[Multiple (England)]],MATCH('1. Input energy data'!$L54, Degrees18[Month], 1) + $O$2 - 1,MATCH(IF('1. Input energy data'!$G$11="Multiple (England)", '1. Input energy data'!$J54, '1. Input energy data'!$G$11),Degrees18[#Headers], 0)),INDEX(Degrees15[[Month]:[Multiple (England)]],MATCH('1. Input energy data'!$L54, Degrees15[Month], 1) + $O$2 - 1,MATCH(IF('1. Input energy data'!$G$11="Multiple (England)", '1. Input energy data'!$J54, '1. Input energy data'!$G$11),Degrees15[#Headers], 0))))</f>
        <v/>
      </c>
      <c r="P37" t="str">
        <f>IF(CalcTable[[#This Row],[Building]]=0,"",SLOPE('1. Input energy data'!N54:Y54,CalcTable[[#This Row],[1]:[12]]))</f>
        <v/>
      </c>
      <c r="Q37" t="str">
        <f>IF(CalcTable[[#This Row],[Building]]=0,"",INTERCEPT('1. Input energy data'!N54:Y54,CalcTable[[#This Row],[1]:[12]]))</f>
        <v/>
      </c>
      <c r="R37" t="str">
        <f>IF(CalcTable[[#This Row],[Building]]=0,"",RSQ('1. Input energy data'!N54:Y54,CalcTable[[#This Row],[1]:[12]]))</f>
        <v/>
      </c>
      <c r="S37" s="151" t="str" cm="1">
        <f t="array" ref="S37">IF(OR($A37=0, '1. Input energy data'!$AF54=""), "",IF(OR('1. Input energy data'!$F54="Hospital",'1. Input energy data'!$F54="Nursing residential homes and hostels"),INDEX(Degrees18[[Month]:[Multiple (England)]],MATCH('1. Input energy data'!$AD54, Degrees18[Month], 1)+S$2-13,MATCH(IF('1. Input energy data'!$G$11="Multiple (England)", '1. Input energy data'!$J54, '1. Input energy data'!$G$11),Degrees18[#Headers], 0)),INDEX(Degrees15[[Month]:[Multiple (England)]],MATCH('1. Input energy data'!$AD54, Degrees15[Month], 1)+S$2-13,MATCH(IF('1. Input energy data'!$G$11="Multiple (England)", '1. Input energy data'!$J54, '1. Input energy data'!$G$11),Degrees15[#Headers], 0))))</f>
        <v/>
      </c>
      <c r="T37" s="151" t="str" cm="1">
        <f t="array" ref="T37">IF(OR($A37=0, '1. Input energy data'!$AG54=""), "",IF(OR('1. Input energy data'!$F54="Hospital",'1. Input energy data'!$F54="Nursing residential homes and hostels"),INDEX(Degrees18[[Month]:[Multiple (England)]],MATCH('1. Input energy data'!$AD54, Degrees18[Month], 1)+T$2-13,MATCH(IF('1. Input energy data'!$G$11="Multiple (England)", '1. Input energy data'!$J54, '1. Input energy data'!$G$11),Degrees18[#Headers], 0)),INDEX(Degrees15[[Month]:[Multiple (England)]],MATCH('1. Input energy data'!$AD54,Degrees15[Month], 1)+T$2-13,MATCH(IF('1. Input energy data'!$G$11="Multiple (England)", '1. Input energy data'!$J54, '1. Input energy data'!$G$11),Degrees15[#Headers], 0))))</f>
        <v/>
      </c>
      <c r="U37" s="151" t="str" cm="1">
        <f t="array" ref="U37">IF(OR($A37=0, '1. Input energy data'!$AH54=""), "",IF(OR('1. Input energy data'!$F54="Hospital",'1. Input energy data'!$F54="Nursing residential homes and hostels"),INDEX(Degrees18[[Month]:[Multiple (England)]],MATCH('1. Input energy data'!$AD54, Degrees18[Month], 1)+U$2-13,MATCH(IF('1. Input energy data'!$G$11="Multiple (England)", '1. Input energy data'!$J54, '1. Input energy data'!$G$11),Degrees18[#Headers], 0)),INDEX(Degrees15[[Month]:[Multiple (England)]],MATCH('1. Input energy data'!$AD54,Degrees15[Month], 1)+U$2-13,MATCH(IF('1. Input energy data'!$G$11="Multiple (England)", '1. Input energy data'!$J54, '1. Input energy data'!$G$11),Degrees15[#Headers], 0))))</f>
        <v/>
      </c>
      <c r="V37" s="151" t="str" cm="1">
        <f t="array" ref="V37">IF(OR($A37=0, '1. Input energy data'!$AI54=""), "",IF(OR('1. Input energy data'!$F54="Hospital",'1. Input energy data'!$F54="Nursing residential homes and hostels"),INDEX(Degrees18[[Month]:[Multiple (England)]],MATCH('1. Input energy data'!$AD54, Degrees18[Month], 1)+V$2-13,MATCH(IF('1. Input energy data'!$G$11="Multiple (England)", '1. Input energy data'!$J54, '1. Input energy data'!$G$11),Degrees18[#Headers], 0)),INDEX(Degrees15[[Month]:[Multiple (England)]],MATCH('1. Input energy data'!$AD54,Degrees15[Month], 1)+V$2-13,MATCH(IF('1. Input energy data'!$G$11="Multiple (England)", '1. Input energy data'!$J54, '1. Input energy data'!$G$11),Degrees15[#Headers], 0))))</f>
        <v/>
      </c>
      <c r="W37" s="151" t="str" cm="1">
        <f t="array" ref="W37">IF(OR($A37=0, '1. Input energy data'!$AJ54=""), "",IF(OR('1. Input energy data'!$F54="Hospital",'1. Input energy data'!$F54="Nursing residential homes and hostels"),INDEX(Degrees18[[Month]:[Multiple (England)]],MATCH('1. Input energy data'!$AD54, Degrees18[Month], 1)+W$2-13,MATCH(IF('1. Input energy data'!$G$11="Multiple (England)", '1. Input energy data'!$J54, '1. Input energy data'!$G$11),Degrees18[#Headers], 0)),INDEX(Degrees15[[Month]:[Multiple (England)]],MATCH('1. Input energy data'!$AD54,Degrees15[Month], 1)+W$2-13,MATCH(IF('1. Input energy data'!$G$11="Multiple (England)", '1. Input energy data'!$J54, '1. Input energy data'!$G$11),Degrees15[#Headers], 0))))</f>
        <v/>
      </c>
      <c r="X37" s="151" t="str" cm="1">
        <f t="array" ref="X37">IF(OR($A37=0, '1. Input energy data'!$AK54=""), "",IF(OR('1. Input energy data'!$F54="Hospital",'1. Input energy data'!$F54="Nursing residential homes and hostels"),INDEX(Degrees18[[Month]:[Multiple (England)]],MATCH('1. Input energy data'!$AD54, Degrees18[Month], 1)+X$2-13,MATCH(IF('1. Input energy data'!$G$11="Multiple (England)", '1. Input energy data'!$J54, '1. Input energy data'!$G$11),Degrees18[#Headers], 0)),INDEX(Degrees15[[Month]:[Multiple (England)]],MATCH('1. Input energy data'!$AD54,Degrees15[Month], 1)+X$2-13,MATCH(IF('1. Input energy data'!$G$11="Multiple (England)", '1. Input energy data'!$J54, '1. Input energy data'!$G$11),Degrees15[#Headers], 0))))</f>
        <v/>
      </c>
      <c r="Y37" s="151" t="str" cm="1">
        <f t="array" ref="Y37">IF(OR($A37=0, '1. Input energy data'!$AL54=""), "",IF(OR('1. Input energy data'!$F54="Hospital",'1. Input energy data'!$F54="Nursing residential homes and hostels"),INDEX(Degrees18[[Month]:[Multiple (England)]],MATCH('1. Input energy data'!$AD54, Degrees18[Month], 1)+Y$2-13,MATCH(IF('1. Input energy data'!$G$11="Multiple (England)", '1. Input energy data'!$J54, '1. Input energy data'!$G$11),Degrees18[#Headers], 0)),INDEX(Degrees15[[Month]:[Multiple (England)]],MATCH('1. Input energy data'!$AD54,Degrees15[Month], 1)+Y$2-13,MATCH(IF('1. Input energy data'!$G$11="Multiple (England)", '1. Input energy data'!$J54, '1. Input energy data'!$G$11),Degrees15[#Headers], 0))))</f>
        <v/>
      </c>
      <c r="Z37" s="151" t="str" cm="1">
        <f t="array" ref="Z37">IF(OR($A37=0, '1. Input energy data'!$AM54=""), "",IF(OR('1. Input energy data'!$F54="Hospital",'1. Input energy data'!$F54="Nursing residential homes and hostels"),INDEX(Degrees18[[Month]:[Multiple (England)]],MATCH('1. Input energy data'!$AD54, Degrees18[Month], 1)+Z$2-13,MATCH(IF('1. Input energy data'!$G$11="Multiple (England)", '1. Input energy data'!$J54, '1. Input energy data'!$G$11),Degrees18[#Headers], 0)),INDEX(Degrees15[[Month]:[Multiple (England)]],MATCH('1. Input energy data'!$AD54,Degrees15[Month], 1)+Z$2-13,MATCH(IF('1. Input energy data'!$G$11="Multiple (England)", '1. Input energy data'!$J54, '1. Input energy data'!$G$11),Degrees15[#Headers], 0))))</f>
        <v/>
      </c>
      <c r="AA37" s="151" t="str" cm="1">
        <f t="array" ref="AA37">IF(OR($A37=0, '1. Input energy data'!$AN54=""), "",IF(OR('1. Input energy data'!$F54="Hospital",'1. Input energy data'!$F54="Nursing residential homes and hostels"),INDEX(Degrees18[[Month]:[Multiple (England)]],MATCH('1. Input energy data'!$AD54, Degrees18[Month], 1)+AA$2-13,MATCH(IF('1. Input energy data'!$G$11="Multiple (England)", '1. Input energy data'!$J54, '1. Input energy data'!$G$11),Degrees18[#Headers], 0)),INDEX(Degrees15[[Month]:[Multiple (England)]],MATCH('1. Input energy data'!$AD54,Degrees15[Month], 1)+AA$2-13,MATCH(IF('1. Input energy data'!$G$11="Multiple (England)", '1. Input energy data'!$J54, '1. Input energy data'!$G$11),Degrees15[#Headers], 0))))</f>
        <v/>
      </c>
      <c r="AB37" s="151" t="str" cm="1">
        <f t="array" ref="AB37">IF(OR($A37=0, '1. Input energy data'!$AO54=""), "",IF(OR('1. Input energy data'!$F54="Hospital",'1. Input energy data'!$F54="Nursing residential homes and hostels"),INDEX(Degrees18[[Month]:[Multiple (England)]],MATCH('1. Input energy data'!$AD54, Degrees18[Month], 1)+AB$2-13,MATCH(IF('1. Input energy data'!$G$11="Multiple (England)", '1. Input energy data'!$J54, '1. Input energy data'!$G$11),Degrees18[#Headers], 0)),INDEX(Degrees15[[Month]:[Multiple (England)]],MATCH('1. Input energy data'!$AD54,Degrees15[Month], 1)+AB$2-13,MATCH(IF('1. Input energy data'!$G$11="Multiple (England)", '1. Input energy data'!$J54, '1. Input energy data'!$G$11),Degrees15[#Headers], 0))))</f>
        <v/>
      </c>
      <c r="AC37" s="151" t="str" cm="1">
        <f t="array" ref="AC37">IF(OR($A37=0, '1. Input energy data'!$AP54=""), "",IF(OR('1. Input energy data'!$F54="Hospital",'1. Input energy data'!$F54="Nursing residential homes and hostels"),INDEX(Degrees18[[Month]:[Multiple (England)]],MATCH('1. Input energy data'!$AD54, Degrees18[Month], 1)+AC$2-13,MATCH(IF('1. Input energy data'!$G$11="Multiple (England)", '1. Input energy data'!$J54, '1. Input energy data'!$G$11),Degrees18[#Headers], 0)),INDEX(Degrees15[[Month]:[Multiple (England)]],MATCH('1. Input energy data'!$AD54,Degrees15[Month], 1)+AC$2-13,MATCH(IF('1. Input energy data'!$G$11="Multiple (England)", '1. Input energy data'!$J54, '1. Input energy data'!$G$11),Degrees15[#Headers], 0))))</f>
        <v/>
      </c>
      <c r="AD37" s="151" t="str" cm="1">
        <f t="array" ref="AD37">IF(OR($A37=0, '1. Input energy data'!$AQ54=""), "",IF(OR('1. Input energy data'!$F54="Hospital",'1. Input energy data'!$F54="Nursing residential homes and hostels"),INDEX(Degrees18[[Month]:[Multiple (England)]],MATCH('1. Input energy data'!$AD54, Degrees18[Month], 1)+AD$2-13,MATCH(IF('1. Input energy data'!$G$11="Multiple (England)", '1. Input energy data'!$J54, '1. Input energy data'!$G$11),Degrees18[#Headers], 0)),INDEX(Degrees15[[Month]:[Multiple (England)]],MATCH('1. Input energy data'!$AD54,Degrees15[Month], 1)+AD$2-13,MATCH(IF('1. Input energy data'!$G$11="Multiple (England)", '1. Input energy data'!$J54, '1. Input energy data'!$G$11),Degrees15[#Headers], 0))))</f>
        <v/>
      </c>
      <c r="AE37" s="151" t="str">
        <f>IF(OR($A37=0, $P37="", CalcTable[[#This Row],[13]]="", $Q37="", '1. Input energy data'!AF54=""), "", ($P37*CalcTable[[#This Row],[13]]+$Q37)-'1. Input energy data'!AF54)</f>
        <v/>
      </c>
      <c r="AF37" s="151" t="str">
        <f>IF(OR($A37=0, $P37="", CalcTable[[#This Row],[14]]="", $Q37="", '1. Input energy data'!AG54=""), "", ($P37*CalcTable[[#This Row],[14]]+$Q37)-'1. Input energy data'!AG54)</f>
        <v/>
      </c>
      <c r="AG37" s="151" t="str">
        <f>IF(OR($A37=0, $P37="", CalcTable[[#This Row],[15]]="", $Q37="", '1. Input energy data'!AH54=""), "", ($P37*CalcTable[[#This Row],[15]]+$Q37)-'1. Input energy data'!AH54)</f>
        <v/>
      </c>
      <c r="AH37" s="151" t="str">
        <f>IF(OR($A37=0, $P37="", CalcTable[[#This Row],[16]]="", $Q37="", '1. Input energy data'!AI54=""), "", ($P37*CalcTable[[#This Row],[16]]+$Q37)-'1. Input energy data'!AI54)</f>
        <v/>
      </c>
      <c r="AI37" s="151" t="str">
        <f>IF(OR($A37=0, $P37="", CalcTable[[#This Row],[17]]="", $Q37="", '1. Input energy data'!AJ54=""), "", ($P37*CalcTable[[#This Row],[17]]+$Q37)-'1. Input energy data'!AJ54)</f>
        <v/>
      </c>
      <c r="AJ37" s="151" t="str">
        <f>IF(OR($A37=0, $P37="", CalcTable[[#This Row],[18]]="", $Q37="", '1. Input energy data'!AK54=""), "", ($P37*CalcTable[[#This Row],[18]]+$Q37)-'1. Input energy data'!AK54)</f>
        <v/>
      </c>
      <c r="AK37" s="151" t="str">
        <f>IF(OR($A37=0, $P37="", CalcTable[[#This Row],[19]]="", $Q37="", '1. Input energy data'!AL54=""), "", ($P37*CalcTable[[#This Row],[19]]+$Q37)-'1. Input energy data'!AL54)</f>
        <v/>
      </c>
      <c r="AL37" s="151" t="str">
        <f>IF(OR($A37=0, $P37="", CalcTable[[#This Row],[20]]="", $Q37="", '1. Input energy data'!AM54=""), "", ($P37*CalcTable[[#This Row],[20]]+$Q37)-'1. Input energy data'!AM54)</f>
        <v/>
      </c>
      <c r="AM37" s="151" t="str">
        <f>IF(OR($A37=0, $P37="", CalcTable[[#This Row],[21]]="", $Q37="", '1. Input energy data'!AN54=""), "", ($P37*CalcTable[[#This Row],[21]]+$Q37)-'1. Input energy data'!AN54)</f>
        <v/>
      </c>
      <c r="AN37" s="151" t="str">
        <f>IF(OR($A37=0, $P37="", CalcTable[[#This Row],[22]]="", $Q37="", '1. Input energy data'!AO54=""), "", ($P37*CalcTable[[#This Row],[22]]+$Q37)-'1. Input energy data'!AO54)</f>
        <v/>
      </c>
      <c r="AO37" s="151" t="str">
        <f>IF(OR($A37=0, $P37="", CalcTable[[#This Row],[23]]="", $Q37="", '1. Input energy data'!AP54=""), "", ($P37*CalcTable[[#This Row],[23]]+$Q37)-'1. Input energy data'!AP54)</f>
        <v/>
      </c>
      <c r="AP37" s="151" t="str">
        <f>IF(OR($A37=0, $P37="", CalcTable[[#This Row],[24]]="", $Q37="", '1. Input energy data'!AQ54=""), "", ($P37*CalcTable[[#This Row],[24]]+$Q37)-'1. Input energy data'!AQ54)</f>
        <v/>
      </c>
      <c r="AQ37" s="239" t="str">
        <f>IF(CalcTable[[#This Row],[Building]]=0,"",1-((1-CalcTable[[#This Row],[R2]])*(COUNT('1. Input energy data'!N54:Y54)-1)/(COUNT('1. Input energy data'!N54:Y54)-2)))</f>
        <v/>
      </c>
      <c r="AR37" s="165" t="str">
        <f>IF(CalcTable[[#This Row],[Building]]=0,"",1.26*TINV(0.1,COUNT('1. Input energy data'!N54:Y54)-2)*STEYX('1. Input energy data'!N54:Y54,CalcTable[[#This Row],[1]:[12]])*((1+2/COUNT('1. Input energy data'!N54:Y54))*COUNT(CalcTable[[#This Row],[Month 1 avoided kWh]:[Month 12]]))^0.5)</f>
        <v/>
      </c>
      <c r="AS37" s="166" t="str">
        <f>IF(CalcTable[[#This Row],[Building]]=0,"",ABS(CalcTable[[#This Row],[Absolute Uncertainty]]/SUM(CalcTable[[#This Row],[Month 1 avoided kWh]:[Month 12]])))</f>
        <v/>
      </c>
      <c r="AT37" s="165" t="str">
        <f>IF(CalcTable[[#This Row],[Building]]=0,"",COUNT('1. Input energy data'!N54:Y54))</f>
        <v/>
      </c>
      <c r="AU37" s="165" t="str">
        <f>IF(CalcTable[[#This Row],[Building]]=0,"",COUNT('1. Input energy data'!AF54:AQ54))</f>
        <v/>
      </c>
      <c r="AV37" s="151" t="str" cm="1">
        <f t="array" ref="AV37">_xlfn.IFS(CalcTable[[#This Row],[Building]]=0,"",AND(OR('1. Input energy data'!AT54="Energy Bills - Actual",'1. Input energy data'!AT54="Meter Readings",'1. Input energy data'!AT54="Half Hourly Data"),OR('1. Input energy data'!Z54="Energy Bills - Actual",'1. Input energy data'!Z54="Meter Readings",'1. Input energy data'!Z54="Half Hourly Data")),"ACTUAL",OR('1. Input energy data'!AT54="",'1. Input energy data'!Z54=""),"BLANK",OR('1. Input energy data'!AT54="Other (specify in commentary)",'1. Input energy data'!Z54="Other (specify in commentary)"),"OTHER",OR('1. Input energy data'!AT54="Energy Bills - Estimated",'1. Input energy data'!Z54="Energy Bills - Estimated"),"ESTIMATED",OR('1. Input energy data'!AT54="Energy Bills - Partially Estimated",'1. Input energy data'!Z54="Energy Bills - Partially Estimated"),"PARTIALLY ESTIMATED",TRUE,"BLANK")</f>
        <v/>
      </c>
    </row>
    <row r="38" spans="1:48">
      <c r="A38">
        <f>'1. Input energy data'!C55</f>
        <v>0</v>
      </c>
      <c r="B38" s="150">
        <f>'1. Input energy data'!F55</f>
        <v>0</v>
      </c>
      <c r="C38">
        <f>'1. Input energy data'!G55</f>
        <v>0</v>
      </c>
      <c r="D38" s="151" t="str">
        <f>IF(OR(CalcTable[[#This Row],[Building]]=0, '1. Input energy data'!$N55=""), "",IF(OR('1. Input energy data'!$F55="Hospital",'1. Input energy data'!$F55="Nursing residential homes and hostels"),INDEX(Degrees18[[Month]:[Multiple (England)]],MATCH('1. Input energy data'!$L55, Degrees18[Month], 1),MATCH(IF('1. Input energy data'!$G$11="Multiple (England)", '1. Input energy data'!$J55, '1. Input energy data'!$G$11), Degrees18[#Headers], 0)),INDEX(Degrees15[[Month]:[Multiple (England)]],MATCH('1. Input energy data'!$L55, Degrees15[Month], 1),MATCH(IF('1. Input energy data'!$G$11="Multiple (England)", '1. Input energy data'!$J55, '1. Input energy data'!$G$11), Degrees15[#Headers], 0))))</f>
        <v/>
      </c>
      <c r="E38" s="151" t="str" cm="1">
        <f t="array" ref="E38">IF(OR(CalcTable[[#This Row],[Building]]=0, '1. Input energy data'!$O55=""), "",IF(OR('1. Input energy data'!$F55="Hospital",'1. Input energy data'!$F55="Nursing residential homes and hostels"),INDEX(Degrees18[[Month]:[Multiple (England)]],MATCH('1. Input energy data'!$L55, Degrees18[Month], 1) + $E$2 - 1,MATCH(IF('1. Input energy data'!$G$11="Multiple (England)", '1. Input energy data'!$J55, '1. Input energy data'!$G$11),Degrees18[#Headers], 0)),INDEX(Degrees15[[Month]:[Multiple (England)]],MATCH('1. Input energy data'!$L55, Degrees15[Month], 1) + $E$2 - 1,MATCH(IF('1. Input energy data'!$G$11="Multiple (England)", '1. Input energy data'!$J55, '1. Input energy data'!$G$11),Degrees15[#Headers], 0))))</f>
        <v/>
      </c>
      <c r="F38" s="151" t="str" cm="1">
        <f t="array" ref="F38">IF(OR(CalcTable[[#This Row],[Building]]=0, '1. Input energy data'!$P55=""), "",IF(OR('1. Input energy data'!$F55="Hospital",'1. Input energy data'!$F55="Nursing residential homes and hostels"),INDEX(Degrees18[[Month]:[Multiple (England)]],MATCH('1. Input energy data'!$L55, Degrees18[Month], 1) + $F$2 - 1,MATCH(IF('1. Input energy data'!$G$11="Multiple (England)", '1. Input energy data'!$J55, '1. Input energy data'!$G$11),Degrees18[#Headers], 0)),INDEX(Degrees15[[Month]:[Multiple (England)]],MATCH('1. Input energy data'!$L55, Degrees15[Month], 1) + $F$2 - 1,MATCH(IF('1. Input energy data'!$G$11="Multiple (England)", '1. Input energy data'!$J55, '1. Input energy data'!$G$11),Degrees15[#Headers], 0))))</f>
        <v/>
      </c>
      <c r="G38" s="151" t="str" cm="1">
        <f t="array" ref="G38">IF(OR(CalcTable[[#This Row],[Building]]=0, '1. Input energy data'!$Q55=""), "",IF(OR('1. Input energy data'!$F55="Hospital",'1. Input energy data'!$F55="Nursing residential homes and hostels"),INDEX(Degrees18[[Month]:[Multiple (England)]],MATCH('1. Input energy data'!$L55, Degrees18[Month], 1) + $G$2 - 1,MATCH(IF('1. Input energy data'!$G$11="Multiple (England)", '1. Input energy data'!$J55, '1. Input energy data'!$G$11),Degrees18[#Headers], 0)),INDEX(Degrees15[[Month]:[Multiple (England)]],MATCH('1. Input energy data'!$L55, Degrees15[Month], 1) + $G$2 - 1,MATCH(IF('1. Input energy data'!$G$11="Multiple (England)", '1. Input energy data'!$J55, '1. Input energy data'!$G$11),Degrees15[#Headers], 0))))</f>
        <v/>
      </c>
      <c r="H38" s="151" t="str" cm="1">
        <f t="array" ref="H38">IF(OR(CalcTable[[#This Row],[Building]]=0, '1. Input energy data'!$R55=""), "",IF(OR('1. Input energy data'!$F55="Hospital",'1. Input energy data'!$F55="Nursing residential homes and hostels"),INDEX(Degrees18[[Month]:[Multiple (England)]],MATCH('1. Input energy data'!$L55, Degrees18[Month], 1) + $H$2 - 1,MATCH(IF('1. Input energy data'!$G$11="Multiple (England)", '1. Input energy data'!$J55, '1. Input energy data'!$G$11),Degrees18[#Headers], 0)),INDEX(Degrees15[[Month]:[Multiple (England)]],MATCH('1. Input energy data'!$L55, Degrees15[Month], 1) + $H$2 - 1,MATCH(IF('1. Input energy data'!$G$11="Multiple (England)", '1. Input energy data'!$J55, '1. Input energy data'!$G$11),Degrees15[#Headers], 0))))</f>
        <v/>
      </c>
      <c r="I38" s="151" t="str" cm="1">
        <f t="array" ref="I38">IF(OR(CalcTable[[#This Row],[Building]]=0, '1. Input energy data'!$S55=""), "",IF(OR('1. Input energy data'!$F55="Hospital",'1. Input energy data'!$F55="Nursing residential homes and hostels"),INDEX(Degrees18[[Month]:[Multiple (England)]],MATCH('1. Input energy data'!$L55, Degrees18[Month], 1) + $I$2 - 1,MATCH(IF('1. Input energy data'!$G$11="Multiple (England)", '1. Input energy data'!$J55, '1. Input energy data'!$G$11),Degrees18[#Headers], 0)),INDEX(Degrees15[[Month]:[Multiple (England)]],MATCH('1. Input energy data'!$L55, Degrees15[Month], 1) + $I$2 - 1,MATCH(IF('1. Input energy data'!$G$11="Multiple (England)", '1. Input energy data'!$J55, '1. Input energy data'!$G$11),Degrees15[#Headers], 0))))</f>
        <v/>
      </c>
      <c r="J38" s="151" t="str" cm="1">
        <f t="array" ref="J38">IF(OR(CalcTable[[#This Row],[Building]]=0, '1. Input energy data'!$T55=""), "",IF(OR('1. Input energy data'!$F55="Hospital",'1. Input energy data'!$F55="Nursing residential homes and hostels"),INDEX(Degrees18[[Month]:[Multiple (England)]],MATCH('1. Input energy data'!$L55, Degrees18[Month], 1) + $J$2 - 1,MATCH(IF('1. Input energy data'!$G$11="Multiple (England)", '1. Input energy data'!$J55, '1. Input energy data'!$G$11),Degrees18[#Headers], 0)),INDEX(Degrees15[[Month]:[Multiple (England)]],MATCH('1. Input energy data'!$L55, Degrees15[Month], 1) + $J$2 - 1,MATCH(IF('1. Input energy data'!$G$11="Multiple (England)", '1. Input energy data'!$J55, '1. Input energy data'!$G$11),Degrees15[#Headers], 0))))</f>
        <v/>
      </c>
      <c r="K38" s="151" t="str" cm="1">
        <f t="array" ref="K38">IF(OR(CalcTable[[#This Row],[Building]]=0, '1. Input energy data'!$U55=""), "",IF(OR('1. Input energy data'!$F55="Hospital",'1. Input energy data'!$F55="Nursing residential homes and hostels"),INDEX(Degrees18[[Month]:[Multiple (England)]],MATCH('1. Input energy data'!$L55, Degrees18[Month], 1) + $K$2 - 1,MATCH(IF('1. Input energy data'!$G$11="Multiple (England)", '1. Input energy data'!$J55, '1. Input energy data'!$G$11),Degrees18[#Headers], 0)),INDEX(Degrees15[[Month]:[Multiple (England)]],MATCH('1. Input energy data'!$L55, Degrees15[Month], 1) + $K$2 - 1,MATCH(IF('1. Input energy data'!$G$11="Multiple (England)", '1. Input energy data'!$J55, '1. Input energy data'!$G$11),Degrees15[#Headers], 0))))</f>
        <v/>
      </c>
      <c r="L38" s="151" t="str" cm="1">
        <f t="array" ref="L38">IF(OR(CalcTable[[#This Row],[Building]]=0, '1. Input energy data'!$V55=""), "",IF(OR('1. Input energy data'!$F55="Hospital",'1. Input energy data'!$F55="Nursing residential homes and hostels"),INDEX(Degrees18[[Month]:[Multiple (England)]],MATCH('1. Input energy data'!$L55, Degrees18[Month], 1) + $L$2 - 1,MATCH(IF('1. Input energy data'!$G$11="Multiple (England)", '1. Input energy data'!$J55, '1. Input energy data'!$G$11),Degrees18[#Headers], 0)),INDEX(Degrees15[[Month]:[Multiple (England)]],MATCH('1. Input energy data'!$L55, Degrees15[Month], 1) + $L$2 - 1,MATCH(IF('1. Input energy data'!$G$11="Multiple (England)", '1. Input energy data'!$J55, '1. Input energy data'!$G$11),Degrees15[#Headers], 0))))</f>
        <v/>
      </c>
      <c r="M38" s="151" t="str" cm="1">
        <f t="array" ref="M38">IF(OR(CalcTable[[#This Row],[Building]]=0, '1. Input energy data'!$W55=""), "",IF(OR('1. Input energy data'!$F55="Hospital",'1. Input energy data'!$F55="Nursing residential homes and hostels"),INDEX(Degrees18[[Month]:[Multiple (England)]],MATCH('1. Input energy data'!$L55, Degrees18[Month], 1) + $M$2 - 1,MATCH(IF('1. Input energy data'!$G$11="Multiple (England)", '1. Input energy data'!$J55, '1. Input energy data'!$G$11),Degrees18[#Headers], 0)),INDEX(Degrees15[[Month]:[Multiple (England)]],MATCH('1. Input energy data'!$L55, Degrees15[Month], 1) + $M$2 - 1,MATCH(IF('1. Input energy data'!$G$11="Multiple (England)", '1. Input energy data'!$J55, '1. Input energy data'!$G$11),Degrees15[#Headers], 0))))</f>
        <v/>
      </c>
      <c r="N38" s="151" t="str" cm="1">
        <f t="array" ref="N38">IF(OR(CalcTable[[#This Row],[Building]]=0, '1. Input energy data'!$X55=""), "",IF(OR('1. Input energy data'!$F55="Hospital",'1. Input energy data'!$F55="Nursing residential homes and hostels"),INDEX(Degrees18[[Month]:[Multiple (England)]],MATCH('1. Input energy data'!$L55, Degrees18[Month], 1) + $N$2 - 1,MATCH(IF('1. Input energy data'!$G$11="Multiple (England)", '1. Input energy data'!$J55, '1. Input energy data'!$G$11),Degrees18[#Headers], 0)),INDEX(Degrees15[[Month]:[Multiple (England)]],MATCH('1. Input energy data'!$L55, Degrees15[Month], 1) + $N$2 - 1,MATCH(IF('1. Input energy data'!$G$11="Multiple (England)", '1. Input energy data'!$J55, '1. Input energy data'!$G$11),Degrees15[#Headers], 0))))</f>
        <v/>
      </c>
      <c r="O38" s="151" t="str" cm="1">
        <f t="array" ref="O38">IF(OR(CalcTable[[#This Row],[Building]]=0, '1. Input energy data'!$Y55=""), "",IF(OR('1. Input energy data'!$F55="Hospital",'1. Input energy data'!$F55="Nursing residential homes and hostels"),INDEX(Degrees18[[Month]:[Multiple (England)]],MATCH('1. Input energy data'!$L55, Degrees18[Month], 1) + $O$2 - 1,MATCH(IF('1. Input energy data'!$G$11="Multiple (England)", '1. Input energy data'!$J55, '1. Input energy data'!$G$11),Degrees18[#Headers], 0)),INDEX(Degrees15[[Month]:[Multiple (England)]],MATCH('1. Input energy data'!$L55, Degrees15[Month], 1) + $O$2 - 1,MATCH(IF('1. Input energy data'!$G$11="Multiple (England)", '1. Input energy data'!$J55, '1. Input energy data'!$G$11),Degrees15[#Headers], 0))))</f>
        <v/>
      </c>
      <c r="P38" t="str">
        <f>IF(CalcTable[[#This Row],[Building]]=0,"",SLOPE('1. Input energy data'!N55:Y55,CalcTable[[#This Row],[1]:[12]]))</f>
        <v/>
      </c>
      <c r="Q38" t="str">
        <f>IF(CalcTable[[#This Row],[Building]]=0,"",INTERCEPT('1. Input energy data'!N55:Y55,CalcTable[[#This Row],[1]:[12]]))</f>
        <v/>
      </c>
      <c r="R38" t="str">
        <f>IF(CalcTable[[#This Row],[Building]]=0,"",RSQ('1. Input energy data'!N55:Y55,CalcTable[[#This Row],[1]:[12]]))</f>
        <v/>
      </c>
      <c r="S38" s="151" t="str" cm="1">
        <f t="array" ref="S38">IF(OR($A38=0, '1. Input energy data'!$AF55=""), "",IF(OR('1. Input energy data'!$F55="Hospital",'1. Input energy data'!$F55="Nursing residential homes and hostels"),INDEX(Degrees18[[Month]:[Multiple (England)]],MATCH('1. Input energy data'!$AD55, Degrees18[Month], 1)+S$2-13,MATCH(IF('1. Input energy data'!$G$11="Multiple (England)", '1. Input energy data'!$J55, '1. Input energy data'!$G$11),Degrees18[#Headers], 0)),INDEX(Degrees15[[Month]:[Multiple (England)]],MATCH('1. Input energy data'!$AD55, Degrees15[Month], 1)+S$2-13,MATCH(IF('1. Input energy data'!$G$11="Multiple (England)", '1. Input energy data'!$J55, '1. Input energy data'!$G$11),Degrees15[#Headers], 0))))</f>
        <v/>
      </c>
      <c r="T38" s="151" t="str" cm="1">
        <f t="array" ref="T38">IF(OR($A38=0, '1. Input energy data'!$AG55=""), "",IF(OR('1. Input energy data'!$F55="Hospital",'1. Input energy data'!$F55="Nursing residential homes and hostels"),INDEX(Degrees18[[Month]:[Multiple (England)]],MATCH('1. Input energy data'!$AD55, Degrees18[Month], 1)+T$2-13,MATCH(IF('1. Input energy data'!$G$11="Multiple (England)", '1. Input energy data'!$J55, '1. Input energy data'!$G$11),Degrees18[#Headers], 0)),INDEX(Degrees15[[Month]:[Multiple (England)]],MATCH('1. Input energy data'!$AD55,Degrees15[Month], 1)+T$2-13,MATCH(IF('1. Input energy data'!$G$11="Multiple (England)", '1. Input energy data'!$J55, '1. Input energy data'!$G$11),Degrees15[#Headers], 0))))</f>
        <v/>
      </c>
      <c r="U38" s="151" t="str" cm="1">
        <f t="array" ref="U38">IF(OR($A38=0, '1. Input energy data'!$AH55=""), "",IF(OR('1. Input energy data'!$F55="Hospital",'1. Input energy data'!$F55="Nursing residential homes and hostels"),INDEX(Degrees18[[Month]:[Multiple (England)]],MATCH('1. Input energy data'!$AD55, Degrees18[Month], 1)+U$2-13,MATCH(IF('1. Input energy data'!$G$11="Multiple (England)", '1. Input energy data'!$J55, '1. Input energy data'!$G$11),Degrees18[#Headers], 0)),INDEX(Degrees15[[Month]:[Multiple (England)]],MATCH('1. Input energy data'!$AD55,Degrees15[Month], 1)+U$2-13,MATCH(IF('1. Input energy data'!$G$11="Multiple (England)", '1. Input energy data'!$J55, '1. Input energy data'!$G$11),Degrees15[#Headers], 0))))</f>
        <v/>
      </c>
      <c r="V38" s="151" t="str" cm="1">
        <f t="array" ref="V38">IF(OR($A38=0, '1. Input energy data'!$AI55=""), "",IF(OR('1. Input energy data'!$F55="Hospital",'1. Input energy data'!$F55="Nursing residential homes and hostels"),INDEX(Degrees18[[Month]:[Multiple (England)]],MATCH('1. Input energy data'!$AD55, Degrees18[Month], 1)+V$2-13,MATCH(IF('1. Input energy data'!$G$11="Multiple (England)", '1. Input energy data'!$J55, '1. Input energy data'!$G$11),Degrees18[#Headers], 0)),INDEX(Degrees15[[Month]:[Multiple (England)]],MATCH('1. Input energy data'!$AD55,Degrees15[Month], 1)+V$2-13,MATCH(IF('1. Input energy data'!$G$11="Multiple (England)", '1. Input energy data'!$J55, '1. Input energy data'!$G$11),Degrees15[#Headers], 0))))</f>
        <v/>
      </c>
      <c r="W38" s="151" t="str" cm="1">
        <f t="array" ref="W38">IF(OR($A38=0, '1. Input energy data'!$AJ55=""), "",IF(OR('1. Input energy data'!$F55="Hospital",'1. Input energy data'!$F55="Nursing residential homes and hostels"),INDEX(Degrees18[[Month]:[Multiple (England)]],MATCH('1. Input energy data'!$AD55, Degrees18[Month], 1)+W$2-13,MATCH(IF('1. Input energy data'!$G$11="Multiple (England)", '1. Input energy data'!$J55, '1. Input energy data'!$G$11),Degrees18[#Headers], 0)),INDEX(Degrees15[[Month]:[Multiple (England)]],MATCH('1. Input energy data'!$AD55,Degrees15[Month], 1)+W$2-13,MATCH(IF('1. Input energy data'!$G$11="Multiple (England)", '1. Input energy data'!$J55, '1. Input energy data'!$G$11),Degrees15[#Headers], 0))))</f>
        <v/>
      </c>
      <c r="X38" s="151" t="str" cm="1">
        <f t="array" ref="X38">IF(OR($A38=0, '1. Input energy data'!$AK55=""), "",IF(OR('1. Input energy data'!$F55="Hospital",'1. Input energy data'!$F55="Nursing residential homes and hostels"),INDEX(Degrees18[[Month]:[Multiple (England)]],MATCH('1. Input energy data'!$AD55, Degrees18[Month], 1)+X$2-13,MATCH(IF('1. Input energy data'!$G$11="Multiple (England)", '1. Input energy data'!$J55, '1. Input energy data'!$G$11),Degrees18[#Headers], 0)),INDEX(Degrees15[[Month]:[Multiple (England)]],MATCH('1. Input energy data'!$AD55,Degrees15[Month], 1)+X$2-13,MATCH(IF('1. Input energy data'!$G$11="Multiple (England)", '1. Input energy data'!$J55, '1. Input energy data'!$G$11),Degrees15[#Headers], 0))))</f>
        <v/>
      </c>
      <c r="Y38" s="151" t="str" cm="1">
        <f t="array" ref="Y38">IF(OR($A38=0, '1. Input energy data'!$AL55=""), "",IF(OR('1. Input energy data'!$F55="Hospital",'1. Input energy data'!$F55="Nursing residential homes and hostels"),INDEX(Degrees18[[Month]:[Multiple (England)]],MATCH('1. Input energy data'!$AD55, Degrees18[Month], 1)+Y$2-13,MATCH(IF('1. Input energy data'!$G$11="Multiple (England)", '1. Input energy data'!$J55, '1. Input energy data'!$G$11),Degrees18[#Headers], 0)),INDEX(Degrees15[[Month]:[Multiple (England)]],MATCH('1. Input energy data'!$AD55,Degrees15[Month], 1)+Y$2-13,MATCH(IF('1. Input energy data'!$G$11="Multiple (England)", '1. Input energy data'!$J55, '1. Input energy data'!$G$11),Degrees15[#Headers], 0))))</f>
        <v/>
      </c>
      <c r="Z38" s="151" t="str" cm="1">
        <f t="array" ref="Z38">IF(OR($A38=0, '1. Input energy data'!$AM55=""), "",IF(OR('1. Input energy data'!$F55="Hospital",'1. Input energy data'!$F55="Nursing residential homes and hostels"),INDEX(Degrees18[[Month]:[Multiple (England)]],MATCH('1. Input energy data'!$AD55, Degrees18[Month], 1)+Z$2-13,MATCH(IF('1. Input energy data'!$G$11="Multiple (England)", '1. Input energy data'!$J55, '1. Input energy data'!$G$11),Degrees18[#Headers], 0)),INDEX(Degrees15[[Month]:[Multiple (England)]],MATCH('1. Input energy data'!$AD55,Degrees15[Month], 1)+Z$2-13,MATCH(IF('1. Input energy data'!$G$11="Multiple (England)", '1. Input energy data'!$J55, '1. Input energy data'!$G$11),Degrees15[#Headers], 0))))</f>
        <v/>
      </c>
      <c r="AA38" s="151" t="str" cm="1">
        <f t="array" ref="AA38">IF(OR($A38=0, '1. Input energy data'!$AN55=""), "",IF(OR('1. Input energy data'!$F55="Hospital",'1. Input energy data'!$F55="Nursing residential homes and hostels"),INDEX(Degrees18[[Month]:[Multiple (England)]],MATCH('1. Input energy data'!$AD55, Degrees18[Month], 1)+AA$2-13,MATCH(IF('1. Input energy data'!$G$11="Multiple (England)", '1. Input energy data'!$J55, '1. Input energy data'!$G$11),Degrees18[#Headers], 0)),INDEX(Degrees15[[Month]:[Multiple (England)]],MATCH('1. Input energy data'!$AD55,Degrees15[Month], 1)+AA$2-13,MATCH(IF('1. Input energy data'!$G$11="Multiple (England)", '1. Input energy data'!$J55, '1. Input energy data'!$G$11),Degrees15[#Headers], 0))))</f>
        <v/>
      </c>
      <c r="AB38" s="151" t="str" cm="1">
        <f t="array" ref="AB38">IF(OR($A38=0, '1. Input energy data'!$AO55=""), "",IF(OR('1. Input energy data'!$F55="Hospital",'1. Input energy data'!$F55="Nursing residential homes and hostels"),INDEX(Degrees18[[Month]:[Multiple (England)]],MATCH('1. Input energy data'!$AD55, Degrees18[Month], 1)+AB$2-13,MATCH(IF('1. Input energy data'!$G$11="Multiple (England)", '1. Input energy data'!$J55, '1. Input energy data'!$G$11),Degrees18[#Headers], 0)),INDEX(Degrees15[[Month]:[Multiple (England)]],MATCH('1. Input energy data'!$AD55,Degrees15[Month], 1)+AB$2-13,MATCH(IF('1. Input energy data'!$G$11="Multiple (England)", '1. Input energy data'!$J55, '1. Input energy data'!$G$11),Degrees15[#Headers], 0))))</f>
        <v/>
      </c>
      <c r="AC38" s="151" t="str" cm="1">
        <f t="array" ref="AC38">IF(OR($A38=0, '1. Input energy data'!$AP55=""), "",IF(OR('1. Input energy data'!$F55="Hospital",'1. Input energy data'!$F55="Nursing residential homes and hostels"),INDEX(Degrees18[[Month]:[Multiple (England)]],MATCH('1. Input energy data'!$AD55, Degrees18[Month], 1)+AC$2-13,MATCH(IF('1. Input energy data'!$G$11="Multiple (England)", '1. Input energy data'!$J55, '1. Input energy data'!$G$11),Degrees18[#Headers], 0)),INDEX(Degrees15[[Month]:[Multiple (England)]],MATCH('1. Input energy data'!$AD55,Degrees15[Month], 1)+AC$2-13,MATCH(IF('1. Input energy data'!$G$11="Multiple (England)", '1. Input energy data'!$J55, '1. Input energy data'!$G$11),Degrees15[#Headers], 0))))</f>
        <v/>
      </c>
      <c r="AD38" s="151" t="str" cm="1">
        <f t="array" ref="AD38">IF(OR($A38=0, '1. Input energy data'!$AQ55=""), "",IF(OR('1. Input energy data'!$F55="Hospital",'1. Input energy data'!$F55="Nursing residential homes and hostels"),INDEX(Degrees18[[Month]:[Multiple (England)]],MATCH('1. Input energy data'!$AD55, Degrees18[Month], 1)+AD$2-13,MATCH(IF('1. Input energy data'!$G$11="Multiple (England)", '1. Input energy data'!$J55, '1. Input energy data'!$G$11),Degrees18[#Headers], 0)),INDEX(Degrees15[[Month]:[Multiple (England)]],MATCH('1. Input energy data'!$AD55,Degrees15[Month], 1)+AD$2-13,MATCH(IF('1. Input energy data'!$G$11="Multiple (England)", '1. Input energy data'!$J55, '1. Input energy data'!$G$11),Degrees15[#Headers], 0))))</f>
        <v/>
      </c>
      <c r="AE38" s="151" t="str">
        <f>IF(OR($A38=0, $P38="", CalcTable[[#This Row],[13]]="", $Q38="", '1. Input energy data'!AF55=""), "", ($P38*CalcTable[[#This Row],[13]]+$Q38)-'1. Input energy data'!AF55)</f>
        <v/>
      </c>
      <c r="AF38" s="151" t="str">
        <f>IF(OR($A38=0, $P38="", CalcTable[[#This Row],[14]]="", $Q38="", '1. Input energy data'!AG55=""), "", ($P38*CalcTable[[#This Row],[14]]+$Q38)-'1. Input energy data'!AG55)</f>
        <v/>
      </c>
      <c r="AG38" s="151" t="str">
        <f>IF(OR($A38=0, $P38="", CalcTable[[#This Row],[15]]="", $Q38="", '1. Input energy data'!AH55=""), "", ($P38*CalcTable[[#This Row],[15]]+$Q38)-'1. Input energy data'!AH55)</f>
        <v/>
      </c>
      <c r="AH38" s="151" t="str">
        <f>IF(OR($A38=0, $P38="", CalcTable[[#This Row],[16]]="", $Q38="", '1. Input energy data'!AI55=""), "", ($P38*CalcTable[[#This Row],[16]]+$Q38)-'1. Input energy data'!AI55)</f>
        <v/>
      </c>
      <c r="AI38" s="151" t="str">
        <f>IF(OR($A38=0, $P38="", CalcTable[[#This Row],[17]]="", $Q38="", '1. Input energy data'!AJ55=""), "", ($P38*CalcTable[[#This Row],[17]]+$Q38)-'1. Input energy data'!AJ55)</f>
        <v/>
      </c>
      <c r="AJ38" s="151" t="str">
        <f>IF(OR($A38=0, $P38="", CalcTable[[#This Row],[18]]="", $Q38="", '1. Input energy data'!AK55=""), "", ($P38*CalcTable[[#This Row],[18]]+$Q38)-'1. Input energy data'!AK55)</f>
        <v/>
      </c>
      <c r="AK38" s="151" t="str">
        <f>IF(OR($A38=0, $P38="", CalcTable[[#This Row],[19]]="", $Q38="", '1. Input energy data'!AL55=""), "", ($P38*CalcTable[[#This Row],[19]]+$Q38)-'1. Input energy data'!AL55)</f>
        <v/>
      </c>
      <c r="AL38" s="151" t="str">
        <f>IF(OR($A38=0, $P38="", CalcTable[[#This Row],[20]]="", $Q38="", '1. Input energy data'!AM55=""), "", ($P38*CalcTable[[#This Row],[20]]+$Q38)-'1. Input energy data'!AM55)</f>
        <v/>
      </c>
      <c r="AM38" s="151" t="str">
        <f>IF(OR($A38=0, $P38="", CalcTable[[#This Row],[21]]="", $Q38="", '1. Input energy data'!AN55=""), "", ($P38*CalcTable[[#This Row],[21]]+$Q38)-'1. Input energy data'!AN55)</f>
        <v/>
      </c>
      <c r="AN38" s="151" t="str">
        <f>IF(OR($A38=0, $P38="", CalcTable[[#This Row],[22]]="", $Q38="", '1. Input energy data'!AO55=""), "", ($P38*CalcTable[[#This Row],[22]]+$Q38)-'1. Input energy data'!AO55)</f>
        <v/>
      </c>
      <c r="AO38" s="151" t="str">
        <f>IF(OR($A38=0, $P38="", CalcTable[[#This Row],[23]]="", $Q38="", '1. Input energy data'!AP55=""), "", ($P38*CalcTable[[#This Row],[23]]+$Q38)-'1. Input energy data'!AP55)</f>
        <v/>
      </c>
      <c r="AP38" s="151" t="str">
        <f>IF(OR($A38=0, $P38="", CalcTable[[#This Row],[24]]="", $Q38="", '1. Input energy data'!AQ55=""), "", ($P38*CalcTable[[#This Row],[24]]+$Q38)-'1. Input energy data'!AQ55)</f>
        <v/>
      </c>
      <c r="AQ38" s="239" t="str">
        <f>IF(CalcTable[[#This Row],[Building]]=0,"",1-((1-CalcTable[[#This Row],[R2]])*(COUNT('1. Input energy data'!N55:Y55)-1)/(COUNT('1. Input energy data'!N55:Y55)-2)))</f>
        <v/>
      </c>
      <c r="AR38" s="165" t="str">
        <f>IF(CalcTable[[#This Row],[Building]]=0,"",1.26*TINV(0.1,COUNT('1. Input energy data'!N55:Y55)-2)*STEYX('1. Input energy data'!N55:Y55,CalcTable[[#This Row],[1]:[12]])*((1+2/COUNT('1. Input energy data'!N55:Y55))*COUNT(CalcTable[[#This Row],[Month 1 avoided kWh]:[Month 12]]))^0.5)</f>
        <v/>
      </c>
      <c r="AS38" s="166" t="str">
        <f>IF(CalcTable[[#This Row],[Building]]=0,"",ABS(CalcTable[[#This Row],[Absolute Uncertainty]]/SUM(CalcTable[[#This Row],[Month 1 avoided kWh]:[Month 12]])))</f>
        <v/>
      </c>
      <c r="AT38" s="165" t="str">
        <f>IF(CalcTable[[#This Row],[Building]]=0,"",COUNT('1. Input energy data'!N55:Y55))</f>
        <v/>
      </c>
      <c r="AU38" s="165" t="str">
        <f>IF(CalcTable[[#This Row],[Building]]=0,"",COUNT('1. Input energy data'!AF55:AQ55))</f>
        <v/>
      </c>
      <c r="AV38" s="151" t="str" cm="1">
        <f t="array" ref="AV38">_xlfn.IFS(CalcTable[[#This Row],[Building]]=0,"",AND(OR('1. Input energy data'!AT55="Energy Bills - Actual",'1. Input energy data'!AT55="Meter Readings",'1. Input energy data'!AT55="Half Hourly Data"),OR('1. Input energy data'!Z55="Energy Bills - Actual",'1. Input energy data'!Z55="Meter Readings",'1. Input energy data'!Z55="Half Hourly Data")),"ACTUAL",OR('1. Input energy data'!AT55="",'1. Input energy data'!Z55=""),"BLANK",OR('1. Input energy data'!AT55="Other (specify in commentary)",'1. Input energy data'!Z55="Other (specify in commentary)"),"OTHER",OR('1. Input energy data'!AT55="Energy Bills - Estimated",'1. Input energy data'!Z55="Energy Bills - Estimated"),"ESTIMATED",OR('1. Input energy data'!AT55="Energy Bills - Partially Estimated",'1. Input energy data'!Z55="Energy Bills - Partially Estimated"),"PARTIALLY ESTIMATED",TRUE,"BLANK")</f>
        <v/>
      </c>
    </row>
    <row r="39" spans="1:48">
      <c r="A39">
        <f>'1. Input energy data'!C56</f>
        <v>0</v>
      </c>
      <c r="B39" s="150">
        <f>'1. Input energy data'!F56</f>
        <v>0</v>
      </c>
      <c r="C39">
        <f>'1. Input energy data'!G56</f>
        <v>0</v>
      </c>
      <c r="D39" s="151" t="str">
        <f>IF(OR(CalcTable[[#This Row],[Building]]=0, '1. Input energy data'!$N56=""), "",IF(OR('1. Input energy data'!$F56="Hospital",'1. Input energy data'!$F56="Nursing residential homes and hostels"),INDEX(Degrees18[[Month]:[Multiple (England)]],MATCH('1. Input energy data'!$L56, Degrees18[Month], 1),MATCH(IF('1. Input energy data'!$G$11="Multiple (England)", '1. Input energy data'!$J56, '1. Input energy data'!$G$11), Degrees18[#Headers], 0)),INDEX(Degrees15[[Month]:[Multiple (England)]],MATCH('1. Input energy data'!$L56, Degrees15[Month], 1),MATCH(IF('1. Input energy data'!$G$11="Multiple (England)", '1. Input energy data'!$J56, '1. Input energy data'!$G$11), Degrees15[#Headers], 0))))</f>
        <v/>
      </c>
      <c r="E39" s="151" t="str" cm="1">
        <f t="array" ref="E39">IF(OR(CalcTable[[#This Row],[Building]]=0, '1. Input energy data'!$O56=""), "",IF(OR('1. Input energy data'!$F56="Hospital",'1. Input energy data'!$F56="Nursing residential homes and hostels"),INDEX(Degrees18[[Month]:[Multiple (England)]],MATCH('1. Input energy data'!$L56, Degrees18[Month], 1) + $E$2 - 1,MATCH(IF('1. Input energy data'!$G$11="Multiple (England)", '1. Input energy data'!$J56, '1. Input energy data'!$G$11),Degrees18[#Headers], 0)),INDEX(Degrees15[[Month]:[Multiple (England)]],MATCH('1. Input energy data'!$L56, Degrees15[Month], 1) + $E$2 - 1,MATCH(IF('1. Input energy data'!$G$11="Multiple (England)", '1. Input energy data'!$J56, '1. Input energy data'!$G$11),Degrees15[#Headers], 0))))</f>
        <v/>
      </c>
      <c r="F39" s="151" t="str" cm="1">
        <f t="array" ref="F39">IF(OR(CalcTable[[#This Row],[Building]]=0, '1. Input energy data'!$P56=""), "",IF(OR('1. Input energy data'!$F56="Hospital",'1. Input energy data'!$F56="Nursing residential homes and hostels"),INDEX(Degrees18[[Month]:[Multiple (England)]],MATCH('1. Input energy data'!$L56, Degrees18[Month], 1) + $F$2 - 1,MATCH(IF('1. Input energy data'!$G$11="Multiple (England)", '1. Input energy data'!$J56, '1. Input energy data'!$G$11),Degrees18[#Headers], 0)),INDEX(Degrees15[[Month]:[Multiple (England)]],MATCH('1. Input energy data'!$L56, Degrees15[Month], 1) + $F$2 - 1,MATCH(IF('1. Input energy data'!$G$11="Multiple (England)", '1. Input energy data'!$J56, '1. Input energy data'!$G$11),Degrees15[#Headers], 0))))</f>
        <v/>
      </c>
      <c r="G39" s="151" t="str" cm="1">
        <f t="array" ref="G39">IF(OR(CalcTable[[#This Row],[Building]]=0, '1. Input energy data'!$Q56=""), "",IF(OR('1. Input energy data'!$F56="Hospital",'1. Input energy data'!$F56="Nursing residential homes and hostels"),INDEX(Degrees18[[Month]:[Multiple (England)]],MATCH('1. Input energy data'!$L56, Degrees18[Month], 1) + $G$2 - 1,MATCH(IF('1. Input energy data'!$G$11="Multiple (England)", '1. Input energy data'!$J56, '1. Input energy data'!$G$11),Degrees18[#Headers], 0)),INDEX(Degrees15[[Month]:[Multiple (England)]],MATCH('1. Input energy data'!$L56, Degrees15[Month], 1) + $G$2 - 1,MATCH(IF('1. Input energy data'!$G$11="Multiple (England)", '1. Input energy data'!$J56, '1. Input energy data'!$G$11),Degrees15[#Headers], 0))))</f>
        <v/>
      </c>
      <c r="H39" s="151" t="str" cm="1">
        <f t="array" ref="H39">IF(OR(CalcTable[[#This Row],[Building]]=0, '1. Input energy data'!$R56=""), "",IF(OR('1. Input energy data'!$F56="Hospital",'1. Input energy data'!$F56="Nursing residential homes and hostels"),INDEX(Degrees18[[Month]:[Multiple (England)]],MATCH('1. Input energy data'!$L56, Degrees18[Month], 1) + $H$2 - 1,MATCH(IF('1. Input energy data'!$G$11="Multiple (England)", '1. Input energy data'!$J56, '1. Input energy data'!$G$11),Degrees18[#Headers], 0)),INDEX(Degrees15[[Month]:[Multiple (England)]],MATCH('1. Input energy data'!$L56, Degrees15[Month], 1) + $H$2 - 1,MATCH(IF('1. Input energy data'!$G$11="Multiple (England)", '1. Input energy data'!$J56, '1. Input energy data'!$G$11),Degrees15[#Headers], 0))))</f>
        <v/>
      </c>
      <c r="I39" s="151" t="str" cm="1">
        <f t="array" ref="I39">IF(OR(CalcTable[[#This Row],[Building]]=0, '1. Input energy data'!$S56=""), "",IF(OR('1. Input energy data'!$F56="Hospital",'1. Input energy data'!$F56="Nursing residential homes and hostels"),INDEX(Degrees18[[Month]:[Multiple (England)]],MATCH('1. Input energy data'!$L56, Degrees18[Month], 1) + $I$2 - 1,MATCH(IF('1. Input energy data'!$G$11="Multiple (England)", '1. Input energy data'!$J56, '1. Input energy data'!$G$11),Degrees18[#Headers], 0)),INDEX(Degrees15[[Month]:[Multiple (England)]],MATCH('1. Input energy data'!$L56, Degrees15[Month], 1) + $I$2 - 1,MATCH(IF('1. Input energy data'!$G$11="Multiple (England)", '1. Input energy data'!$J56, '1. Input energy data'!$G$11),Degrees15[#Headers], 0))))</f>
        <v/>
      </c>
      <c r="J39" s="151" t="str" cm="1">
        <f t="array" ref="J39">IF(OR(CalcTable[[#This Row],[Building]]=0, '1. Input energy data'!$T56=""), "",IF(OR('1. Input energy data'!$F56="Hospital",'1. Input energy data'!$F56="Nursing residential homes and hostels"),INDEX(Degrees18[[Month]:[Multiple (England)]],MATCH('1. Input energy data'!$L56, Degrees18[Month], 1) + $J$2 - 1,MATCH(IF('1. Input energy data'!$G$11="Multiple (England)", '1. Input energy data'!$J56, '1. Input energy data'!$G$11),Degrees18[#Headers], 0)),INDEX(Degrees15[[Month]:[Multiple (England)]],MATCH('1. Input energy data'!$L56, Degrees15[Month], 1) + $J$2 - 1,MATCH(IF('1. Input energy data'!$G$11="Multiple (England)", '1. Input energy data'!$J56, '1. Input energy data'!$G$11),Degrees15[#Headers], 0))))</f>
        <v/>
      </c>
      <c r="K39" s="151" t="str" cm="1">
        <f t="array" ref="K39">IF(OR(CalcTable[[#This Row],[Building]]=0, '1. Input energy data'!$U56=""), "",IF(OR('1. Input energy data'!$F56="Hospital",'1. Input energy data'!$F56="Nursing residential homes and hostels"),INDEX(Degrees18[[Month]:[Multiple (England)]],MATCH('1. Input energy data'!$L56, Degrees18[Month], 1) + $K$2 - 1,MATCH(IF('1. Input energy data'!$G$11="Multiple (England)", '1. Input energy data'!$J56, '1. Input energy data'!$G$11),Degrees18[#Headers], 0)),INDEX(Degrees15[[Month]:[Multiple (England)]],MATCH('1. Input energy data'!$L56, Degrees15[Month], 1) + $K$2 - 1,MATCH(IF('1. Input energy data'!$G$11="Multiple (England)", '1. Input energy data'!$J56, '1. Input energy data'!$G$11),Degrees15[#Headers], 0))))</f>
        <v/>
      </c>
      <c r="L39" s="151" t="str" cm="1">
        <f t="array" ref="L39">IF(OR(CalcTable[[#This Row],[Building]]=0, '1. Input energy data'!$V56=""), "",IF(OR('1. Input energy data'!$F56="Hospital",'1. Input energy data'!$F56="Nursing residential homes and hostels"),INDEX(Degrees18[[Month]:[Multiple (England)]],MATCH('1. Input energy data'!$L56, Degrees18[Month], 1) + $L$2 - 1,MATCH(IF('1. Input energy data'!$G$11="Multiple (England)", '1. Input energy data'!$J56, '1. Input energy data'!$G$11),Degrees18[#Headers], 0)),INDEX(Degrees15[[Month]:[Multiple (England)]],MATCH('1. Input energy data'!$L56, Degrees15[Month], 1) + $L$2 - 1,MATCH(IF('1. Input energy data'!$G$11="Multiple (England)", '1. Input energy data'!$J56, '1. Input energy data'!$G$11),Degrees15[#Headers], 0))))</f>
        <v/>
      </c>
      <c r="M39" s="151" t="str" cm="1">
        <f t="array" ref="M39">IF(OR(CalcTable[[#This Row],[Building]]=0, '1. Input energy data'!$W56=""), "",IF(OR('1. Input energy data'!$F56="Hospital",'1. Input energy data'!$F56="Nursing residential homes and hostels"),INDEX(Degrees18[[Month]:[Multiple (England)]],MATCH('1. Input energy data'!$L56, Degrees18[Month], 1) + $M$2 - 1,MATCH(IF('1. Input energy data'!$G$11="Multiple (England)", '1. Input energy data'!$J56, '1. Input energy data'!$G$11),Degrees18[#Headers], 0)),INDEX(Degrees15[[Month]:[Multiple (England)]],MATCH('1. Input energy data'!$L56, Degrees15[Month], 1) + $M$2 - 1,MATCH(IF('1. Input energy data'!$G$11="Multiple (England)", '1. Input energy data'!$J56, '1. Input energy data'!$G$11),Degrees15[#Headers], 0))))</f>
        <v/>
      </c>
      <c r="N39" s="151" t="str" cm="1">
        <f t="array" ref="N39">IF(OR(CalcTable[[#This Row],[Building]]=0, '1. Input energy data'!$X56=""), "",IF(OR('1. Input energy data'!$F56="Hospital",'1. Input energy data'!$F56="Nursing residential homes and hostels"),INDEX(Degrees18[[Month]:[Multiple (England)]],MATCH('1. Input energy data'!$L56, Degrees18[Month], 1) + $N$2 - 1,MATCH(IF('1. Input energy data'!$G$11="Multiple (England)", '1. Input energy data'!$J56, '1. Input energy data'!$G$11),Degrees18[#Headers], 0)),INDEX(Degrees15[[Month]:[Multiple (England)]],MATCH('1. Input energy data'!$L56, Degrees15[Month], 1) + $N$2 - 1,MATCH(IF('1. Input energy data'!$G$11="Multiple (England)", '1. Input energy data'!$J56, '1. Input energy data'!$G$11),Degrees15[#Headers], 0))))</f>
        <v/>
      </c>
      <c r="O39" s="151" t="str" cm="1">
        <f t="array" ref="O39">IF(OR(CalcTable[[#This Row],[Building]]=0, '1. Input energy data'!$Y56=""), "",IF(OR('1. Input energy data'!$F56="Hospital",'1. Input energy data'!$F56="Nursing residential homes and hostels"),INDEX(Degrees18[[Month]:[Multiple (England)]],MATCH('1. Input energy data'!$L56, Degrees18[Month], 1) + $O$2 - 1,MATCH(IF('1. Input energy data'!$G$11="Multiple (England)", '1. Input energy data'!$J56, '1. Input energy data'!$G$11),Degrees18[#Headers], 0)),INDEX(Degrees15[[Month]:[Multiple (England)]],MATCH('1. Input energy data'!$L56, Degrees15[Month], 1) + $O$2 - 1,MATCH(IF('1. Input energy data'!$G$11="Multiple (England)", '1. Input energy data'!$J56, '1. Input energy data'!$G$11),Degrees15[#Headers], 0))))</f>
        <v/>
      </c>
      <c r="P39" t="str">
        <f>IF(CalcTable[[#This Row],[Building]]=0,"",SLOPE('1. Input energy data'!N56:Y56,CalcTable[[#This Row],[1]:[12]]))</f>
        <v/>
      </c>
      <c r="Q39" t="str">
        <f>IF(CalcTable[[#This Row],[Building]]=0,"",INTERCEPT('1. Input energy data'!N56:Y56,CalcTable[[#This Row],[1]:[12]]))</f>
        <v/>
      </c>
      <c r="R39" t="str">
        <f>IF(CalcTable[[#This Row],[Building]]=0,"",RSQ('1. Input energy data'!N56:Y56,CalcTable[[#This Row],[1]:[12]]))</f>
        <v/>
      </c>
      <c r="S39" s="151" t="str" cm="1">
        <f t="array" ref="S39">IF(OR($A39=0, '1. Input energy data'!$AF56=""), "",IF(OR('1. Input energy data'!$F56="Hospital",'1. Input energy data'!$F56="Nursing residential homes and hostels"),INDEX(Degrees18[[Month]:[Multiple (England)]],MATCH('1. Input energy data'!$AD56, Degrees18[Month], 1)+S$2-13,MATCH(IF('1. Input energy data'!$G$11="Multiple (England)", '1. Input energy data'!$J56, '1. Input energy data'!$G$11),Degrees18[#Headers], 0)),INDEX(Degrees15[[Month]:[Multiple (England)]],MATCH('1. Input energy data'!$AD56, Degrees15[Month], 1)+S$2-13,MATCH(IF('1. Input energy data'!$G$11="Multiple (England)", '1. Input energy data'!$J56, '1. Input energy data'!$G$11),Degrees15[#Headers], 0))))</f>
        <v/>
      </c>
      <c r="T39" s="151" t="str" cm="1">
        <f t="array" ref="T39">IF(OR($A39=0, '1. Input energy data'!$AG56=""), "",IF(OR('1. Input energy data'!$F56="Hospital",'1. Input energy data'!$F56="Nursing residential homes and hostels"),INDEX(Degrees18[[Month]:[Multiple (England)]],MATCH('1. Input energy data'!$AD56, Degrees18[Month], 1)+T$2-13,MATCH(IF('1. Input energy data'!$G$11="Multiple (England)", '1. Input energy data'!$J56, '1. Input energy data'!$G$11),Degrees18[#Headers], 0)),INDEX(Degrees15[[Month]:[Multiple (England)]],MATCH('1. Input energy data'!$AD56,Degrees15[Month], 1)+T$2-13,MATCH(IF('1. Input energy data'!$G$11="Multiple (England)", '1. Input energy data'!$J56, '1. Input energy data'!$G$11),Degrees15[#Headers], 0))))</f>
        <v/>
      </c>
      <c r="U39" s="151" t="str" cm="1">
        <f t="array" ref="U39">IF(OR($A39=0, '1. Input energy data'!$AH56=""), "",IF(OR('1. Input energy data'!$F56="Hospital",'1. Input energy data'!$F56="Nursing residential homes and hostels"),INDEX(Degrees18[[Month]:[Multiple (England)]],MATCH('1. Input energy data'!$AD56, Degrees18[Month], 1)+U$2-13,MATCH(IF('1. Input energy data'!$G$11="Multiple (England)", '1. Input energy data'!$J56, '1. Input energy data'!$G$11),Degrees18[#Headers], 0)),INDEX(Degrees15[[Month]:[Multiple (England)]],MATCH('1. Input energy data'!$AD56,Degrees15[Month], 1)+U$2-13,MATCH(IF('1. Input energy data'!$G$11="Multiple (England)", '1. Input energy data'!$J56, '1. Input energy data'!$G$11),Degrees15[#Headers], 0))))</f>
        <v/>
      </c>
      <c r="V39" s="151" t="str" cm="1">
        <f t="array" ref="V39">IF(OR($A39=0, '1. Input energy data'!$AI56=""), "",IF(OR('1. Input energy data'!$F56="Hospital",'1. Input energy data'!$F56="Nursing residential homes and hostels"),INDEX(Degrees18[[Month]:[Multiple (England)]],MATCH('1. Input energy data'!$AD56, Degrees18[Month], 1)+V$2-13,MATCH(IF('1. Input energy data'!$G$11="Multiple (England)", '1. Input energy data'!$J56, '1. Input energy data'!$G$11),Degrees18[#Headers], 0)),INDEX(Degrees15[[Month]:[Multiple (England)]],MATCH('1. Input energy data'!$AD56,Degrees15[Month], 1)+V$2-13,MATCH(IF('1. Input energy data'!$G$11="Multiple (England)", '1. Input energy data'!$J56, '1. Input energy data'!$G$11),Degrees15[#Headers], 0))))</f>
        <v/>
      </c>
      <c r="W39" s="151" t="str" cm="1">
        <f t="array" ref="W39">IF(OR($A39=0, '1. Input energy data'!$AJ56=""), "",IF(OR('1. Input energy data'!$F56="Hospital",'1. Input energy data'!$F56="Nursing residential homes and hostels"),INDEX(Degrees18[[Month]:[Multiple (England)]],MATCH('1. Input energy data'!$AD56, Degrees18[Month], 1)+W$2-13,MATCH(IF('1. Input energy data'!$G$11="Multiple (England)", '1. Input energy data'!$J56, '1. Input energy data'!$G$11),Degrees18[#Headers], 0)),INDEX(Degrees15[[Month]:[Multiple (England)]],MATCH('1. Input energy data'!$AD56,Degrees15[Month], 1)+W$2-13,MATCH(IF('1. Input energy data'!$G$11="Multiple (England)", '1. Input energy data'!$J56, '1. Input energy data'!$G$11),Degrees15[#Headers], 0))))</f>
        <v/>
      </c>
      <c r="X39" s="151" t="str" cm="1">
        <f t="array" ref="X39">IF(OR($A39=0, '1. Input energy data'!$AK56=""), "",IF(OR('1. Input energy data'!$F56="Hospital",'1. Input energy data'!$F56="Nursing residential homes and hostels"),INDEX(Degrees18[[Month]:[Multiple (England)]],MATCH('1. Input energy data'!$AD56, Degrees18[Month], 1)+X$2-13,MATCH(IF('1. Input energy data'!$G$11="Multiple (England)", '1. Input energy data'!$J56, '1. Input energy data'!$G$11),Degrees18[#Headers], 0)),INDEX(Degrees15[[Month]:[Multiple (England)]],MATCH('1. Input energy data'!$AD56,Degrees15[Month], 1)+X$2-13,MATCH(IF('1. Input energy data'!$G$11="Multiple (England)", '1. Input energy data'!$J56, '1. Input energy data'!$G$11),Degrees15[#Headers], 0))))</f>
        <v/>
      </c>
      <c r="Y39" s="151" t="str" cm="1">
        <f t="array" ref="Y39">IF(OR($A39=0, '1. Input energy data'!$AL56=""), "",IF(OR('1. Input energy data'!$F56="Hospital",'1. Input energy data'!$F56="Nursing residential homes and hostels"),INDEX(Degrees18[[Month]:[Multiple (England)]],MATCH('1. Input energy data'!$AD56, Degrees18[Month], 1)+Y$2-13,MATCH(IF('1. Input energy data'!$G$11="Multiple (England)", '1. Input energy data'!$J56, '1. Input energy data'!$G$11),Degrees18[#Headers], 0)),INDEX(Degrees15[[Month]:[Multiple (England)]],MATCH('1. Input energy data'!$AD56,Degrees15[Month], 1)+Y$2-13,MATCH(IF('1. Input energy data'!$G$11="Multiple (England)", '1. Input energy data'!$J56, '1. Input energy data'!$G$11),Degrees15[#Headers], 0))))</f>
        <v/>
      </c>
      <c r="Z39" s="151" t="str" cm="1">
        <f t="array" ref="Z39">IF(OR($A39=0, '1. Input energy data'!$AM56=""), "",IF(OR('1. Input energy data'!$F56="Hospital",'1. Input energy data'!$F56="Nursing residential homes and hostels"),INDEX(Degrees18[[Month]:[Multiple (England)]],MATCH('1. Input energy data'!$AD56, Degrees18[Month], 1)+Z$2-13,MATCH(IF('1. Input energy data'!$G$11="Multiple (England)", '1. Input energy data'!$J56, '1. Input energy data'!$G$11),Degrees18[#Headers], 0)),INDEX(Degrees15[[Month]:[Multiple (England)]],MATCH('1. Input energy data'!$AD56,Degrees15[Month], 1)+Z$2-13,MATCH(IF('1. Input energy data'!$G$11="Multiple (England)", '1. Input energy data'!$J56, '1. Input energy data'!$G$11),Degrees15[#Headers], 0))))</f>
        <v/>
      </c>
      <c r="AA39" s="151" t="str" cm="1">
        <f t="array" ref="AA39">IF(OR($A39=0, '1. Input energy data'!$AN56=""), "",IF(OR('1. Input energy data'!$F56="Hospital",'1. Input energy data'!$F56="Nursing residential homes and hostels"),INDEX(Degrees18[[Month]:[Multiple (England)]],MATCH('1. Input energy data'!$AD56, Degrees18[Month], 1)+AA$2-13,MATCH(IF('1. Input energy data'!$G$11="Multiple (England)", '1. Input energy data'!$J56, '1. Input energy data'!$G$11),Degrees18[#Headers], 0)),INDEX(Degrees15[[Month]:[Multiple (England)]],MATCH('1. Input energy data'!$AD56,Degrees15[Month], 1)+AA$2-13,MATCH(IF('1. Input energy data'!$G$11="Multiple (England)", '1. Input energy data'!$J56, '1. Input energy data'!$G$11),Degrees15[#Headers], 0))))</f>
        <v/>
      </c>
      <c r="AB39" s="151" t="str" cm="1">
        <f t="array" ref="AB39">IF(OR($A39=0, '1. Input energy data'!$AO56=""), "",IF(OR('1. Input energy data'!$F56="Hospital",'1. Input energy data'!$F56="Nursing residential homes and hostels"),INDEX(Degrees18[[Month]:[Multiple (England)]],MATCH('1. Input energy data'!$AD56, Degrees18[Month], 1)+AB$2-13,MATCH(IF('1. Input energy data'!$G$11="Multiple (England)", '1. Input energy data'!$J56, '1. Input energy data'!$G$11),Degrees18[#Headers], 0)),INDEX(Degrees15[[Month]:[Multiple (England)]],MATCH('1. Input energy data'!$AD56,Degrees15[Month], 1)+AB$2-13,MATCH(IF('1. Input energy data'!$G$11="Multiple (England)", '1. Input energy data'!$J56, '1. Input energy data'!$G$11),Degrees15[#Headers], 0))))</f>
        <v/>
      </c>
      <c r="AC39" s="151" t="str" cm="1">
        <f t="array" ref="AC39">IF(OR($A39=0, '1. Input energy data'!$AP56=""), "",IF(OR('1. Input energy data'!$F56="Hospital",'1. Input energy data'!$F56="Nursing residential homes and hostels"),INDEX(Degrees18[[Month]:[Multiple (England)]],MATCH('1. Input energy data'!$AD56, Degrees18[Month], 1)+AC$2-13,MATCH(IF('1. Input energy data'!$G$11="Multiple (England)", '1. Input energy data'!$J56, '1. Input energy data'!$G$11),Degrees18[#Headers], 0)),INDEX(Degrees15[[Month]:[Multiple (England)]],MATCH('1. Input energy data'!$AD56,Degrees15[Month], 1)+AC$2-13,MATCH(IF('1. Input energy data'!$G$11="Multiple (England)", '1. Input energy data'!$J56, '1. Input energy data'!$G$11),Degrees15[#Headers], 0))))</f>
        <v/>
      </c>
      <c r="AD39" s="151" t="str" cm="1">
        <f t="array" ref="AD39">IF(OR($A39=0, '1. Input energy data'!$AQ56=""), "",IF(OR('1. Input energy data'!$F56="Hospital",'1. Input energy data'!$F56="Nursing residential homes and hostels"),INDEX(Degrees18[[Month]:[Multiple (England)]],MATCH('1. Input energy data'!$AD56, Degrees18[Month], 1)+AD$2-13,MATCH(IF('1. Input energy data'!$G$11="Multiple (England)", '1. Input energy data'!$J56, '1. Input energy data'!$G$11),Degrees18[#Headers], 0)),INDEX(Degrees15[[Month]:[Multiple (England)]],MATCH('1. Input energy data'!$AD56,Degrees15[Month], 1)+AD$2-13,MATCH(IF('1. Input energy data'!$G$11="Multiple (England)", '1. Input energy data'!$J56, '1. Input energy data'!$G$11),Degrees15[#Headers], 0))))</f>
        <v/>
      </c>
      <c r="AE39" s="151" t="str">
        <f>IF(OR($A39=0, $P39="", CalcTable[[#This Row],[13]]="", $Q39="", '1. Input energy data'!AF56=""), "", ($P39*CalcTable[[#This Row],[13]]+$Q39)-'1. Input energy data'!AF56)</f>
        <v/>
      </c>
      <c r="AF39" s="151" t="str">
        <f>IF(OR($A39=0, $P39="", CalcTable[[#This Row],[14]]="", $Q39="", '1. Input energy data'!AG56=""), "", ($P39*CalcTable[[#This Row],[14]]+$Q39)-'1. Input energy data'!AG56)</f>
        <v/>
      </c>
      <c r="AG39" s="151" t="str">
        <f>IF(OR($A39=0, $P39="", CalcTable[[#This Row],[15]]="", $Q39="", '1. Input energy data'!AH56=""), "", ($P39*CalcTable[[#This Row],[15]]+$Q39)-'1. Input energy data'!AH56)</f>
        <v/>
      </c>
      <c r="AH39" s="151" t="str">
        <f>IF(OR($A39=0, $P39="", CalcTable[[#This Row],[16]]="", $Q39="", '1. Input energy data'!AI56=""), "", ($P39*CalcTable[[#This Row],[16]]+$Q39)-'1. Input energy data'!AI56)</f>
        <v/>
      </c>
      <c r="AI39" s="151" t="str">
        <f>IF(OR($A39=0, $P39="", CalcTable[[#This Row],[17]]="", $Q39="", '1. Input energy data'!AJ56=""), "", ($P39*CalcTable[[#This Row],[17]]+$Q39)-'1. Input energy data'!AJ56)</f>
        <v/>
      </c>
      <c r="AJ39" s="151" t="str">
        <f>IF(OR($A39=0, $P39="", CalcTable[[#This Row],[18]]="", $Q39="", '1. Input energy data'!AK56=""), "", ($P39*CalcTable[[#This Row],[18]]+$Q39)-'1. Input energy data'!AK56)</f>
        <v/>
      </c>
      <c r="AK39" s="151" t="str">
        <f>IF(OR($A39=0, $P39="", CalcTable[[#This Row],[19]]="", $Q39="", '1. Input energy data'!AL56=""), "", ($P39*CalcTable[[#This Row],[19]]+$Q39)-'1. Input energy data'!AL56)</f>
        <v/>
      </c>
      <c r="AL39" s="151" t="str">
        <f>IF(OR($A39=0, $P39="", CalcTable[[#This Row],[20]]="", $Q39="", '1. Input energy data'!AM56=""), "", ($P39*CalcTable[[#This Row],[20]]+$Q39)-'1. Input energy data'!AM56)</f>
        <v/>
      </c>
      <c r="AM39" s="151" t="str">
        <f>IF(OR($A39=0, $P39="", CalcTable[[#This Row],[21]]="", $Q39="", '1. Input energy data'!AN56=""), "", ($P39*CalcTable[[#This Row],[21]]+$Q39)-'1. Input energy data'!AN56)</f>
        <v/>
      </c>
      <c r="AN39" s="151" t="str">
        <f>IF(OR($A39=0, $P39="", CalcTable[[#This Row],[22]]="", $Q39="", '1. Input energy data'!AO56=""), "", ($P39*CalcTable[[#This Row],[22]]+$Q39)-'1. Input energy data'!AO56)</f>
        <v/>
      </c>
      <c r="AO39" s="151" t="str">
        <f>IF(OR($A39=0, $P39="", CalcTable[[#This Row],[23]]="", $Q39="", '1. Input energy data'!AP56=""), "", ($P39*CalcTable[[#This Row],[23]]+$Q39)-'1. Input energy data'!AP56)</f>
        <v/>
      </c>
      <c r="AP39" s="151" t="str">
        <f>IF(OR($A39=0, $P39="", CalcTable[[#This Row],[24]]="", $Q39="", '1. Input energy data'!AQ56=""), "", ($P39*CalcTable[[#This Row],[24]]+$Q39)-'1. Input energy data'!AQ56)</f>
        <v/>
      </c>
      <c r="AQ39" s="239" t="str">
        <f>IF(CalcTable[[#This Row],[Building]]=0,"",1-((1-CalcTable[[#This Row],[R2]])*(COUNT('1. Input energy data'!N56:Y56)-1)/(COUNT('1. Input energy data'!N56:Y56)-2)))</f>
        <v/>
      </c>
      <c r="AR39" s="165" t="str">
        <f>IF(CalcTable[[#This Row],[Building]]=0,"",1.26*TINV(0.1,COUNT('1. Input energy data'!N56:Y56)-2)*STEYX('1. Input energy data'!N56:Y56,CalcTable[[#This Row],[1]:[12]])*((1+2/COUNT('1. Input energy data'!N56:Y56))*COUNT(CalcTable[[#This Row],[Month 1 avoided kWh]:[Month 12]]))^0.5)</f>
        <v/>
      </c>
      <c r="AS39" s="166" t="str">
        <f>IF(CalcTable[[#This Row],[Building]]=0,"",ABS(CalcTable[[#This Row],[Absolute Uncertainty]]/SUM(CalcTable[[#This Row],[Month 1 avoided kWh]:[Month 12]])))</f>
        <v/>
      </c>
      <c r="AT39" s="165" t="str">
        <f>IF(CalcTable[[#This Row],[Building]]=0,"",COUNT('1. Input energy data'!N56:Y56))</f>
        <v/>
      </c>
      <c r="AU39" s="165" t="str">
        <f>IF(CalcTable[[#This Row],[Building]]=0,"",COUNT('1. Input energy data'!AF56:AQ56))</f>
        <v/>
      </c>
      <c r="AV39" s="151" t="str" cm="1">
        <f t="array" ref="AV39">_xlfn.IFS(CalcTable[[#This Row],[Building]]=0,"",AND(OR('1. Input energy data'!AT56="Energy Bills - Actual",'1. Input energy data'!AT56="Meter Readings",'1. Input energy data'!AT56="Half Hourly Data"),OR('1. Input energy data'!Z56="Energy Bills - Actual",'1. Input energy data'!Z56="Meter Readings",'1. Input energy data'!Z56="Half Hourly Data")),"ACTUAL",OR('1. Input energy data'!AT56="",'1. Input energy data'!Z56=""),"BLANK",OR('1. Input energy data'!AT56="Other (specify in commentary)",'1. Input energy data'!Z56="Other (specify in commentary)"),"OTHER",OR('1. Input energy data'!AT56="Energy Bills - Estimated",'1. Input energy data'!Z56="Energy Bills - Estimated"),"ESTIMATED",OR('1. Input energy data'!AT56="Energy Bills - Partially Estimated",'1. Input energy data'!Z56="Energy Bills - Partially Estimated"),"PARTIALLY ESTIMATED",TRUE,"BLANK")</f>
        <v/>
      </c>
    </row>
    <row r="40" spans="1:48">
      <c r="A40">
        <f>'1. Input energy data'!C57</f>
        <v>0</v>
      </c>
      <c r="B40" s="150">
        <f>'1. Input energy data'!F57</f>
        <v>0</v>
      </c>
      <c r="C40">
        <f>'1. Input energy data'!G57</f>
        <v>0</v>
      </c>
      <c r="D40" s="151" t="str">
        <f>IF(OR(CalcTable[[#This Row],[Building]]=0, '1. Input energy data'!$N57=""), "",IF(OR('1. Input energy data'!$F57="Hospital",'1. Input energy data'!$F57="Nursing residential homes and hostels"),INDEX(Degrees18[[Month]:[Multiple (England)]],MATCH('1. Input energy data'!$L57, Degrees18[Month], 1),MATCH(IF('1. Input energy data'!$G$11="Multiple (England)", '1. Input energy data'!$J57, '1. Input energy data'!$G$11), Degrees18[#Headers], 0)),INDEX(Degrees15[[Month]:[Multiple (England)]],MATCH('1. Input energy data'!$L57, Degrees15[Month], 1),MATCH(IF('1. Input energy data'!$G$11="Multiple (England)", '1. Input energy data'!$J57, '1. Input energy data'!$G$11), Degrees15[#Headers], 0))))</f>
        <v/>
      </c>
      <c r="E40" s="151" t="str" cm="1">
        <f t="array" ref="E40">IF(OR(CalcTable[[#This Row],[Building]]=0, '1. Input energy data'!$O57=""), "",IF(OR('1. Input energy data'!$F57="Hospital",'1. Input energy data'!$F57="Nursing residential homes and hostels"),INDEX(Degrees18[[Month]:[Multiple (England)]],MATCH('1. Input energy data'!$L57, Degrees18[Month], 1) + $E$2 - 1,MATCH(IF('1. Input energy data'!$G$11="Multiple (England)", '1. Input energy data'!$J57, '1. Input energy data'!$G$11),Degrees18[#Headers], 0)),INDEX(Degrees15[[Month]:[Multiple (England)]],MATCH('1. Input energy data'!$L57, Degrees15[Month], 1) + $E$2 - 1,MATCH(IF('1. Input energy data'!$G$11="Multiple (England)", '1. Input energy data'!$J57, '1. Input energy data'!$G$11),Degrees15[#Headers], 0))))</f>
        <v/>
      </c>
      <c r="F40" s="151" t="str" cm="1">
        <f t="array" ref="F40">IF(OR(CalcTable[[#This Row],[Building]]=0, '1. Input energy data'!$P57=""), "",IF(OR('1. Input energy data'!$F57="Hospital",'1. Input energy data'!$F57="Nursing residential homes and hostels"),INDEX(Degrees18[[Month]:[Multiple (England)]],MATCH('1. Input energy data'!$L57, Degrees18[Month], 1) + $F$2 - 1,MATCH(IF('1. Input energy data'!$G$11="Multiple (England)", '1. Input energy data'!$J57, '1. Input energy data'!$G$11),Degrees18[#Headers], 0)),INDEX(Degrees15[[Month]:[Multiple (England)]],MATCH('1. Input energy data'!$L57, Degrees15[Month], 1) + $F$2 - 1,MATCH(IF('1. Input energy data'!$G$11="Multiple (England)", '1. Input energy data'!$J57, '1. Input energy data'!$G$11),Degrees15[#Headers], 0))))</f>
        <v/>
      </c>
      <c r="G40" s="151" t="str" cm="1">
        <f t="array" ref="G40">IF(OR(CalcTable[[#This Row],[Building]]=0, '1. Input energy data'!$Q57=""), "",IF(OR('1. Input energy data'!$F57="Hospital",'1. Input energy data'!$F57="Nursing residential homes and hostels"),INDEX(Degrees18[[Month]:[Multiple (England)]],MATCH('1. Input energy data'!$L57, Degrees18[Month], 1) + $G$2 - 1,MATCH(IF('1. Input energy data'!$G$11="Multiple (England)", '1. Input energy data'!$J57, '1. Input energy data'!$G$11),Degrees18[#Headers], 0)),INDEX(Degrees15[[Month]:[Multiple (England)]],MATCH('1. Input energy data'!$L57, Degrees15[Month], 1) + $G$2 - 1,MATCH(IF('1. Input energy data'!$G$11="Multiple (England)", '1. Input energy data'!$J57, '1. Input energy data'!$G$11),Degrees15[#Headers], 0))))</f>
        <v/>
      </c>
      <c r="H40" s="151" t="str" cm="1">
        <f t="array" ref="H40">IF(OR(CalcTable[[#This Row],[Building]]=0, '1. Input energy data'!$R57=""), "",IF(OR('1. Input energy data'!$F57="Hospital",'1. Input energy data'!$F57="Nursing residential homes and hostels"),INDEX(Degrees18[[Month]:[Multiple (England)]],MATCH('1. Input energy data'!$L57, Degrees18[Month], 1) + $H$2 - 1,MATCH(IF('1. Input energy data'!$G$11="Multiple (England)", '1. Input energy data'!$J57, '1. Input energy data'!$G$11),Degrees18[#Headers], 0)),INDEX(Degrees15[[Month]:[Multiple (England)]],MATCH('1. Input energy data'!$L57, Degrees15[Month], 1) + $H$2 - 1,MATCH(IF('1. Input energy data'!$G$11="Multiple (England)", '1. Input energy data'!$J57, '1. Input energy data'!$G$11),Degrees15[#Headers], 0))))</f>
        <v/>
      </c>
      <c r="I40" s="151" t="str" cm="1">
        <f t="array" ref="I40">IF(OR(CalcTable[[#This Row],[Building]]=0, '1. Input energy data'!$S57=""), "",IF(OR('1. Input energy data'!$F57="Hospital",'1. Input energy data'!$F57="Nursing residential homes and hostels"),INDEX(Degrees18[[Month]:[Multiple (England)]],MATCH('1. Input energy data'!$L57, Degrees18[Month], 1) + $I$2 - 1,MATCH(IF('1. Input energy data'!$G$11="Multiple (England)", '1. Input energy data'!$J57, '1. Input energy data'!$G$11),Degrees18[#Headers], 0)),INDEX(Degrees15[[Month]:[Multiple (England)]],MATCH('1. Input energy data'!$L57, Degrees15[Month], 1) + $I$2 - 1,MATCH(IF('1. Input energy data'!$G$11="Multiple (England)", '1. Input energy data'!$J57, '1. Input energy data'!$G$11),Degrees15[#Headers], 0))))</f>
        <v/>
      </c>
      <c r="J40" s="151" t="str" cm="1">
        <f t="array" ref="J40">IF(OR(CalcTable[[#This Row],[Building]]=0, '1. Input energy data'!$T57=""), "",IF(OR('1. Input energy data'!$F57="Hospital",'1. Input energy data'!$F57="Nursing residential homes and hostels"),INDEX(Degrees18[[Month]:[Multiple (England)]],MATCH('1. Input energy data'!$L57, Degrees18[Month], 1) + $J$2 - 1,MATCH(IF('1. Input energy data'!$G$11="Multiple (England)", '1. Input energy data'!$J57, '1. Input energy data'!$G$11),Degrees18[#Headers], 0)),INDEX(Degrees15[[Month]:[Multiple (England)]],MATCH('1. Input energy data'!$L57, Degrees15[Month], 1) + $J$2 - 1,MATCH(IF('1. Input energy data'!$G$11="Multiple (England)", '1. Input energy data'!$J57, '1. Input energy data'!$G$11),Degrees15[#Headers], 0))))</f>
        <v/>
      </c>
      <c r="K40" s="151" t="str" cm="1">
        <f t="array" ref="K40">IF(OR(CalcTable[[#This Row],[Building]]=0, '1. Input energy data'!$U57=""), "",IF(OR('1. Input energy data'!$F57="Hospital",'1. Input energy data'!$F57="Nursing residential homes and hostels"),INDEX(Degrees18[[Month]:[Multiple (England)]],MATCH('1. Input energy data'!$L57, Degrees18[Month], 1) + $K$2 - 1,MATCH(IF('1. Input energy data'!$G$11="Multiple (England)", '1. Input energy data'!$J57, '1. Input energy data'!$G$11),Degrees18[#Headers], 0)),INDEX(Degrees15[[Month]:[Multiple (England)]],MATCH('1. Input energy data'!$L57, Degrees15[Month], 1) + $K$2 - 1,MATCH(IF('1. Input energy data'!$G$11="Multiple (England)", '1. Input energy data'!$J57, '1. Input energy data'!$G$11),Degrees15[#Headers], 0))))</f>
        <v/>
      </c>
      <c r="L40" s="151" t="str" cm="1">
        <f t="array" ref="L40">IF(OR(CalcTable[[#This Row],[Building]]=0, '1. Input energy data'!$V57=""), "",IF(OR('1. Input energy data'!$F57="Hospital",'1. Input energy data'!$F57="Nursing residential homes and hostels"),INDEX(Degrees18[[Month]:[Multiple (England)]],MATCH('1. Input energy data'!$L57, Degrees18[Month], 1) + $L$2 - 1,MATCH(IF('1. Input energy data'!$G$11="Multiple (England)", '1. Input energy data'!$J57, '1. Input energy data'!$G$11),Degrees18[#Headers], 0)),INDEX(Degrees15[[Month]:[Multiple (England)]],MATCH('1. Input energy data'!$L57, Degrees15[Month], 1) + $L$2 - 1,MATCH(IF('1. Input energy data'!$G$11="Multiple (England)", '1. Input energy data'!$J57, '1. Input energy data'!$G$11),Degrees15[#Headers], 0))))</f>
        <v/>
      </c>
      <c r="M40" s="151" t="str" cm="1">
        <f t="array" ref="M40">IF(OR(CalcTable[[#This Row],[Building]]=0, '1. Input energy data'!$W57=""), "",IF(OR('1. Input energy data'!$F57="Hospital",'1. Input energy data'!$F57="Nursing residential homes and hostels"),INDEX(Degrees18[[Month]:[Multiple (England)]],MATCH('1. Input energy data'!$L57, Degrees18[Month], 1) + $M$2 - 1,MATCH(IF('1. Input energy data'!$G$11="Multiple (England)", '1. Input energy data'!$J57, '1. Input energy data'!$G$11),Degrees18[#Headers], 0)),INDEX(Degrees15[[Month]:[Multiple (England)]],MATCH('1. Input energy data'!$L57, Degrees15[Month], 1) + $M$2 - 1,MATCH(IF('1. Input energy data'!$G$11="Multiple (England)", '1. Input energy data'!$J57, '1. Input energy data'!$G$11),Degrees15[#Headers], 0))))</f>
        <v/>
      </c>
      <c r="N40" s="151" t="str" cm="1">
        <f t="array" ref="N40">IF(OR(CalcTable[[#This Row],[Building]]=0, '1. Input energy data'!$X57=""), "",IF(OR('1. Input energy data'!$F57="Hospital",'1. Input energy data'!$F57="Nursing residential homes and hostels"),INDEX(Degrees18[[Month]:[Multiple (England)]],MATCH('1. Input energy data'!$L57, Degrees18[Month], 1) + $N$2 - 1,MATCH(IF('1. Input energy data'!$G$11="Multiple (England)", '1. Input energy data'!$J57, '1. Input energy data'!$G$11),Degrees18[#Headers], 0)),INDEX(Degrees15[[Month]:[Multiple (England)]],MATCH('1. Input energy data'!$L57, Degrees15[Month], 1) + $N$2 - 1,MATCH(IF('1. Input energy data'!$G$11="Multiple (England)", '1. Input energy data'!$J57, '1. Input energy data'!$G$11),Degrees15[#Headers], 0))))</f>
        <v/>
      </c>
      <c r="O40" s="151" t="str" cm="1">
        <f t="array" ref="O40">IF(OR(CalcTable[[#This Row],[Building]]=0, '1. Input energy data'!$Y57=""), "",IF(OR('1. Input energy data'!$F57="Hospital",'1. Input energy data'!$F57="Nursing residential homes and hostels"),INDEX(Degrees18[[Month]:[Multiple (England)]],MATCH('1. Input energy data'!$L57, Degrees18[Month], 1) + $O$2 - 1,MATCH(IF('1. Input energy data'!$G$11="Multiple (England)", '1. Input energy data'!$J57, '1. Input energy data'!$G$11),Degrees18[#Headers], 0)),INDEX(Degrees15[[Month]:[Multiple (England)]],MATCH('1. Input energy data'!$L57, Degrees15[Month], 1) + $O$2 - 1,MATCH(IF('1. Input energy data'!$G$11="Multiple (England)", '1. Input energy data'!$J57, '1. Input energy data'!$G$11),Degrees15[#Headers], 0))))</f>
        <v/>
      </c>
      <c r="P40" t="str">
        <f>IF(CalcTable[[#This Row],[Building]]=0,"",SLOPE('1. Input energy data'!N57:Y57,CalcTable[[#This Row],[1]:[12]]))</f>
        <v/>
      </c>
      <c r="Q40" t="str">
        <f>IF(CalcTable[[#This Row],[Building]]=0,"",INTERCEPT('1. Input energy data'!N57:Y57,CalcTable[[#This Row],[1]:[12]]))</f>
        <v/>
      </c>
      <c r="R40" t="str">
        <f>IF(CalcTable[[#This Row],[Building]]=0,"",RSQ('1. Input energy data'!N57:Y57,CalcTable[[#This Row],[1]:[12]]))</f>
        <v/>
      </c>
      <c r="S40" s="151" t="str" cm="1">
        <f t="array" ref="S40">IF(OR($A40=0, '1. Input energy data'!$AF57=""), "",IF(OR('1. Input energy data'!$F57="Hospital",'1. Input energy data'!$F57="Nursing residential homes and hostels"),INDEX(Degrees18[[Month]:[Multiple (England)]],MATCH('1. Input energy data'!$AD57, Degrees18[Month], 1)+S$2-13,MATCH(IF('1. Input energy data'!$G$11="Multiple (England)", '1. Input energy data'!$J57, '1. Input energy data'!$G$11),Degrees18[#Headers], 0)),INDEX(Degrees15[[Month]:[Multiple (England)]],MATCH('1. Input energy data'!$AD57, Degrees15[Month], 1)+S$2-13,MATCH(IF('1. Input energy data'!$G$11="Multiple (England)", '1. Input energy data'!$J57, '1. Input energy data'!$G$11),Degrees15[#Headers], 0))))</f>
        <v/>
      </c>
      <c r="T40" s="151" t="str" cm="1">
        <f t="array" ref="T40">IF(OR($A40=0, '1. Input energy data'!$AG57=""), "",IF(OR('1. Input energy data'!$F57="Hospital",'1. Input energy data'!$F57="Nursing residential homes and hostels"),INDEX(Degrees18[[Month]:[Multiple (England)]],MATCH('1. Input energy data'!$AD57, Degrees18[Month], 1)+T$2-13,MATCH(IF('1. Input energy data'!$G$11="Multiple (England)", '1. Input energy data'!$J57, '1. Input energy data'!$G$11),Degrees18[#Headers], 0)),INDEX(Degrees15[[Month]:[Multiple (England)]],MATCH('1. Input energy data'!$AD57,Degrees15[Month], 1)+T$2-13,MATCH(IF('1. Input energy data'!$G$11="Multiple (England)", '1. Input energy data'!$J57, '1. Input energy data'!$G$11),Degrees15[#Headers], 0))))</f>
        <v/>
      </c>
      <c r="U40" s="151" t="str" cm="1">
        <f t="array" ref="U40">IF(OR($A40=0, '1. Input energy data'!$AH57=""), "",IF(OR('1. Input energy data'!$F57="Hospital",'1. Input energy data'!$F57="Nursing residential homes and hostels"),INDEX(Degrees18[[Month]:[Multiple (England)]],MATCH('1. Input energy data'!$AD57, Degrees18[Month], 1)+U$2-13,MATCH(IF('1. Input energy data'!$G$11="Multiple (England)", '1. Input energy data'!$J57, '1. Input energy data'!$G$11),Degrees18[#Headers], 0)),INDEX(Degrees15[[Month]:[Multiple (England)]],MATCH('1. Input energy data'!$AD57,Degrees15[Month], 1)+U$2-13,MATCH(IF('1. Input energy data'!$G$11="Multiple (England)", '1. Input energy data'!$J57, '1. Input energy data'!$G$11),Degrees15[#Headers], 0))))</f>
        <v/>
      </c>
      <c r="V40" s="151" t="str" cm="1">
        <f t="array" ref="V40">IF(OR($A40=0, '1. Input energy data'!$AI57=""), "",IF(OR('1. Input energy data'!$F57="Hospital",'1. Input energy data'!$F57="Nursing residential homes and hostels"),INDEX(Degrees18[[Month]:[Multiple (England)]],MATCH('1. Input energy data'!$AD57, Degrees18[Month], 1)+V$2-13,MATCH(IF('1. Input energy data'!$G$11="Multiple (England)", '1. Input energy data'!$J57, '1. Input energy data'!$G$11),Degrees18[#Headers], 0)),INDEX(Degrees15[[Month]:[Multiple (England)]],MATCH('1. Input energy data'!$AD57,Degrees15[Month], 1)+V$2-13,MATCH(IF('1. Input energy data'!$G$11="Multiple (England)", '1. Input energy data'!$J57, '1. Input energy data'!$G$11),Degrees15[#Headers], 0))))</f>
        <v/>
      </c>
      <c r="W40" s="151" t="str" cm="1">
        <f t="array" ref="W40">IF(OR($A40=0, '1. Input energy data'!$AJ57=""), "",IF(OR('1. Input energy data'!$F57="Hospital",'1. Input energy data'!$F57="Nursing residential homes and hostels"),INDEX(Degrees18[[Month]:[Multiple (England)]],MATCH('1. Input energy data'!$AD57, Degrees18[Month], 1)+W$2-13,MATCH(IF('1. Input energy data'!$G$11="Multiple (England)", '1. Input energy data'!$J57, '1. Input energy data'!$G$11),Degrees18[#Headers], 0)),INDEX(Degrees15[[Month]:[Multiple (England)]],MATCH('1. Input energy data'!$AD57,Degrees15[Month], 1)+W$2-13,MATCH(IF('1. Input energy data'!$G$11="Multiple (England)", '1. Input energy data'!$J57, '1. Input energy data'!$G$11),Degrees15[#Headers], 0))))</f>
        <v/>
      </c>
      <c r="X40" s="151" t="str" cm="1">
        <f t="array" ref="X40">IF(OR($A40=0, '1. Input energy data'!$AK57=""), "",IF(OR('1. Input energy data'!$F57="Hospital",'1. Input energy data'!$F57="Nursing residential homes and hostels"),INDEX(Degrees18[[Month]:[Multiple (England)]],MATCH('1. Input energy data'!$AD57, Degrees18[Month], 1)+X$2-13,MATCH(IF('1. Input energy data'!$G$11="Multiple (England)", '1. Input energy data'!$J57, '1. Input energy data'!$G$11),Degrees18[#Headers], 0)),INDEX(Degrees15[[Month]:[Multiple (England)]],MATCH('1. Input energy data'!$AD57,Degrees15[Month], 1)+X$2-13,MATCH(IF('1. Input energy data'!$G$11="Multiple (England)", '1. Input energy data'!$J57, '1. Input energy data'!$G$11),Degrees15[#Headers], 0))))</f>
        <v/>
      </c>
      <c r="Y40" s="151" t="str" cm="1">
        <f t="array" ref="Y40">IF(OR($A40=0, '1. Input energy data'!$AL57=""), "",IF(OR('1. Input energy data'!$F57="Hospital",'1. Input energy data'!$F57="Nursing residential homes and hostels"),INDEX(Degrees18[[Month]:[Multiple (England)]],MATCH('1. Input energy data'!$AD57, Degrees18[Month], 1)+Y$2-13,MATCH(IF('1. Input energy data'!$G$11="Multiple (England)", '1. Input energy data'!$J57, '1. Input energy data'!$G$11),Degrees18[#Headers], 0)),INDEX(Degrees15[[Month]:[Multiple (England)]],MATCH('1. Input energy data'!$AD57,Degrees15[Month], 1)+Y$2-13,MATCH(IF('1. Input energy data'!$G$11="Multiple (England)", '1. Input energy data'!$J57, '1. Input energy data'!$G$11),Degrees15[#Headers], 0))))</f>
        <v/>
      </c>
      <c r="Z40" s="151" t="str" cm="1">
        <f t="array" ref="Z40">IF(OR($A40=0, '1. Input energy data'!$AM57=""), "",IF(OR('1. Input energy data'!$F57="Hospital",'1. Input energy data'!$F57="Nursing residential homes and hostels"),INDEX(Degrees18[[Month]:[Multiple (England)]],MATCH('1. Input energy data'!$AD57, Degrees18[Month], 1)+Z$2-13,MATCH(IF('1. Input energy data'!$G$11="Multiple (England)", '1. Input energy data'!$J57, '1. Input energy data'!$G$11),Degrees18[#Headers], 0)),INDEX(Degrees15[[Month]:[Multiple (England)]],MATCH('1. Input energy data'!$AD57,Degrees15[Month], 1)+Z$2-13,MATCH(IF('1. Input energy data'!$G$11="Multiple (England)", '1. Input energy data'!$J57, '1. Input energy data'!$G$11),Degrees15[#Headers], 0))))</f>
        <v/>
      </c>
      <c r="AA40" s="151" t="str" cm="1">
        <f t="array" ref="AA40">IF(OR($A40=0, '1. Input energy data'!$AN57=""), "",IF(OR('1. Input energy data'!$F57="Hospital",'1. Input energy data'!$F57="Nursing residential homes and hostels"),INDEX(Degrees18[[Month]:[Multiple (England)]],MATCH('1. Input energy data'!$AD57, Degrees18[Month], 1)+AA$2-13,MATCH(IF('1. Input energy data'!$G$11="Multiple (England)", '1. Input energy data'!$J57, '1. Input energy data'!$G$11),Degrees18[#Headers], 0)),INDEX(Degrees15[[Month]:[Multiple (England)]],MATCH('1. Input energy data'!$AD57,Degrees15[Month], 1)+AA$2-13,MATCH(IF('1. Input energy data'!$G$11="Multiple (England)", '1. Input energy data'!$J57, '1. Input energy data'!$G$11),Degrees15[#Headers], 0))))</f>
        <v/>
      </c>
      <c r="AB40" s="151" t="str" cm="1">
        <f t="array" ref="AB40">IF(OR($A40=0, '1. Input energy data'!$AO57=""), "",IF(OR('1. Input energy data'!$F57="Hospital",'1. Input energy data'!$F57="Nursing residential homes and hostels"),INDEX(Degrees18[[Month]:[Multiple (England)]],MATCH('1. Input energy data'!$AD57, Degrees18[Month], 1)+AB$2-13,MATCH(IF('1. Input energy data'!$G$11="Multiple (England)", '1. Input energy data'!$J57, '1. Input energy data'!$G$11),Degrees18[#Headers], 0)),INDEX(Degrees15[[Month]:[Multiple (England)]],MATCH('1. Input energy data'!$AD57,Degrees15[Month], 1)+AB$2-13,MATCH(IF('1. Input energy data'!$G$11="Multiple (England)", '1. Input energy data'!$J57, '1. Input energy data'!$G$11),Degrees15[#Headers], 0))))</f>
        <v/>
      </c>
      <c r="AC40" s="151" t="str" cm="1">
        <f t="array" ref="AC40">IF(OR($A40=0, '1. Input energy data'!$AP57=""), "",IF(OR('1. Input energy data'!$F57="Hospital",'1. Input energy data'!$F57="Nursing residential homes and hostels"),INDEX(Degrees18[[Month]:[Multiple (England)]],MATCH('1. Input energy data'!$AD57, Degrees18[Month], 1)+AC$2-13,MATCH(IF('1. Input energy data'!$G$11="Multiple (England)", '1. Input energy data'!$J57, '1. Input energy data'!$G$11),Degrees18[#Headers], 0)),INDEX(Degrees15[[Month]:[Multiple (England)]],MATCH('1. Input energy data'!$AD57,Degrees15[Month], 1)+AC$2-13,MATCH(IF('1. Input energy data'!$G$11="Multiple (England)", '1. Input energy data'!$J57, '1. Input energy data'!$G$11),Degrees15[#Headers], 0))))</f>
        <v/>
      </c>
      <c r="AD40" s="151" t="str" cm="1">
        <f t="array" ref="AD40">IF(OR($A40=0, '1. Input energy data'!$AQ57=""), "",IF(OR('1. Input energy data'!$F57="Hospital",'1. Input energy data'!$F57="Nursing residential homes and hostels"),INDEX(Degrees18[[Month]:[Multiple (England)]],MATCH('1. Input energy data'!$AD57, Degrees18[Month], 1)+AD$2-13,MATCH(IF('1. Input energy data'!$G$11="Multiple (England)", '1. Input energy data'!$J57, '1. Input energy data'!$G$11),Degrees18[#Headers], 0)),INDEX(Degrees15[[Month]:[Multiple (England)]],MATCH('1. Input energy data'!$AD57,Degrees15[Month], 1)+AD$2-13,MATCH(IF('1. Input energy data'!$G$11="Multiple (England)", '1. Input energy data'!$J57, '1. Input energy data'!$G$11),Degrees15[#Headers], 0))))</f>
        <v/>
      </c>
      <c r="AE40" s="151" t="str">
        <f>IF(OR($A40=0, $P40="", CalcTable[[#This Row],[13]]="", $Q40="", '1. Input energy data'!AF57=""), "", ($P40*CalcTable[[#This Row],[13]]+$Q40)-'1. Input energy data'!AF57)</f>
        <v/>
      </c>
      <c r="AF40" s="151" t="str">
        <f>IF(OR($A40=0, $P40="", CalcTable[[#This Row],[14]]="", $Q40="", '1. Input energy data'!AG57=""), "", ($P40*CalcTable[[#This Row],[14]]+$Q40)-'1. Input energy data'!AG57)</f>
        <v/>
      </c>
      <c r="AG40" s="151" t="str">
        <f>IF(OR($A40=0, $P40="", CalcTable[[#This Row],[15]]="", $Q40="", '1. Input energy data'!AH57=""), "", ($P40*CalcTable[[#This Row],[15]]+$Q40)-'1. Input energy data'!AH57)</f>
        <v/>
      </c>
      <c r="AH40" s="151" t="str">
        <f>IF(OR($A40=0, $P40="", CalcTable[[#This Row],[16]]="", $Q40="", '1. Input energy data'!AI57=""), "", ($P40*CalcTable[[#This Row],[16]]+$Q40)-'1. Input energy data'!AI57)</f>
        <v/>
      </c>
      <c r="AI40" s="151" t="str">
        <f>IF(OR($A40=0, $P40="", CalcTable[[#This Row],[17]]="", $Q40="", '1. Input energy data'!AJ57=""), "", ($P40*CalcTable[[#This Row],[17]]+$Q40)-'1. Input energy data'!AJ57)</f>
        <v/>
      </c>
      <c r="AJ40" s="151" t="str">
        <f>IF(OR($A40=0, $P40="", CalcTable[[#This Row],[18]]="", $Q40="", '1. Input energy data'!AK57=""), "", ($P40*CalcTable[[#This Row],[18]]+$Q40)-'1. Input energy data'!AK57)</f>
        <v/>
      </c>
      <c r="AK40" s="151" t="str">
        <f>IF(OR($A40=0, $P40="", CalcTable[[#This Row],[19]]="", $Q40="", '1. Input energy data'!AL57=""), "", ($P40*CalcTable[[#This Row],[19]]+$Q40)-'1. Input energy data'!AL57)</f>
        <v/>
      </c>
      <c r="AL40" s="151" t="str">
        <f>IF(OR($A40=0, $P40="", CalcTable[[#This Row],[20]]="", $Q40="", '1. Input energy data'!AM57=""), "", ($P40*CalcTable[[#This Row],[20]]+$Q40)-'1. Input energy data'!AM57)</f>
        <v/>
      </c>
      <c r="AM40" s="151" t="str">
        <f>IF(OR($A40=0, $P40="", CalcTable[[#This Row],[21]]="", $Q40="", '1. Input energy data'!AN57=""), "", ($P40*CalcTable[[#This Row],[21]]+$Q40)-'1. Input energy data'!AN57)</f>
        <v/>
      </c>
      <c r="AN40" s="151" t="str">
        <f>IF(OR($A40=0, $P40="", CalcTable[[#This Row],[22]]="", $Q40="", '1. Input energy data'!AO57=""), "", ($P40*CalcTable[[#This Row],[22]]+$Q40)-'1. Input energy data'!AO57)</f>
        <v/>
      </c>
      <c r="AO40" s="151" t="str">
        <f>IF(OR($A40=0, $P40="", CalcTable[[#This Row],[23]]="", $Q40="", '1. Input energy data'!AP57=""), "", ($P40*CalcTable[[#This Row],[23]]+$Q40)-'1. Input energy data'!AP57)</f>
        <v/>
      </c>
      <c r="AP40" s="151" t="str">
        <f>IF(OR($A40=0, $P40="", CalcTable[[#This Row],[24]]="", $Q40="", '1. Input energy data'!AQ57=""), "", ($P40*CalcTable[[#This Row],[24]]+$Q40)-'1. Input energy data'!AQ57)</f>
        <v/>
      </c>
      <c r="AQ40" s="239" t="str">
        <f>IF(CalcTable[[#This Row],[Building]]=0,"",1-((1-CalcTable[[#This Row],[R2]])*(COUNT('1. Input energy data'!N57:Y57)-1)/(COUNT('1. Input energy data'!N57:Y57)-2)))</f>
        <v/>
      </c>
      <c r="AR40" s="165" t="str">
        <f>IF(CalcTable[[#This Row],[Building]]=0,"",1.26*TINV(0.1,COUNT('1. Input energy data'!N57:Y57)-2)*STEYX('1. Input energy data'!N57:Y57,CalcTable[[#This Row],[1]:[12]])*((1+2/COUNT('1. Input energy data'!N57:Y57))*COUNT(CalcTable[[#This Row],[Month 1 avoided kWh]:[Month 12]]))^0.5)</f>
        <v/>
      </c>
      <c r="AS40" s="166" t="str">
        <f>IF(CalcTable[[#This Row],[Building]]=0,"",ABS(CalcTable[[#This Row],[Absolute Uncertainty]]/SUM(CalcTable[[#This Row],[Month 1 avoided kWh]:[Month 12]])))</f>
        <v/>
      </c>
      <c r="AT40" s="165" t="str">
        <f>IF(CalcTable[[#This Row],[Building]]=0,"",COUNT('1. Input energy data'!N57:Y57))</f>
        <v/>
      </c>
      <c r="AU40" s="165" t="str">
        <f>IF(CalcTable[[#This Row],[Building]]=0,"",COUNT('1. Input energy data'!AF57:AQ57))</f>
        <v/>
      </c>
      <c r="AV40" s="151" t="str" cm="1">
        <f t="array" ref="AV40">_xlfn.IFS(CalcTable[[#This Row],[Building]]=0,"",AND(OR('1. Input energy data'!AT57="Energy Bills - Actual",'1. Input energy data'!AT57="Meter Readings",'1. Input energy data'!AT57="Half Hourly Data"),OR('1. Input energy data'!Z57="Energy Bills - Actual",'1. Input energy data'!Z57="Meter Readings",'1. Input energy data'!Z57="Half Hourly Data")),"ACTUAL",OR('1. Input energy data'!AT57="",'1. Input energy data'!Z57=""),"BLANK",OR('1. Input energy data'!AT57="Other (specify in commentary)",'1. Input energy data'!Z57="Other (specify in commentary)"),"OTHER",OR('1. Input energy data'!AT57="Energy Bills - Estimated",'1. Input energy data'!Z57="Energy Bills - Estimated"),"ESTIMATED",OR('1. Input energy data'!AT57="Energy Bills - Partially Estimated",'1. Input energy data'!Z57="Energy Bills - Partially Estimated"),"PARTIALLY ESTIMATED",TRUE,"BLANK")</f>
        <v/>
      </c>
    </row>
    <row r="41" spans="1:48">
      <c r="A41">
        <f>'1. Input energy data'!C58</f>
        <v>0</v>
      </c>
      <c r="B41" s="150">
        <f>'1. Input energy data'!F58</f>
        <v>0</v>
      </c>
      <c r="C41">
        <f>'1. Input energy data'!G58</f>
        <v>0</v>
      </c>
      <c r="D41" s="151" t="str">
        <f>IF(OR(CalcTable[[#This Row],[Building]]=0, '1. Input energy data'!$N58=""), "",IF(OR('1. Input energy data'!$F58="Hospital",'1. Input energy data'!$F58="Nursing residential homes and hostels"),INDEX(Degrees18[[Month]:[Multiple (England)]],MATCH('1. Input energy data'!$L58, Degrees18[Month], 1),MATCH(IF('1. Input energy data'!$G$11="Multiple (England)", '1. Input energy data'!$J58, '1. Input energy data'!$G$11), Degrees18[#Headers], 0)),INDEX(Degrees15[[Month]:[Multiple (England)]],MATCH('1. Input energy data'!$L58, Degrees15[Month], 1),MATCH(IF('1. Input energy data'!$G$11="Multiple (England)", '1. Input energy data'!$J58, '1. Input energy data'!$G$11), Degrees15[#Headers], 0))))</f>
        <v/>
      </c>
      <c r="E41" s="151" t="str" cm="1">
        <f t="array" ref="E41">IF(OR(CalcTable[[#This Row],[Building]]=0, '1. Input energy data'!$O58=""), "",IF(OR('1. Input energy data'!$F58="Hospital",'1. Input energy data'!$F58="Nursing residential homes and hostels"),INDEX(Degrees18[[Month]:[Multiple (England)]],MATCH('1. Input energy data'!$L58, Degrees18[Month], 1) + $E$2 - 1,MATCH(IF('1. Input energy data'!$G$11="Multiple (England)", '1. Input energy data'!$J58, '1. Input energy data'!$G$11),Degrees18[#Headers], 0)),INDEX(Degrees15[[Month]:[Multiple (England)]],MATCH('1. Input energy data'!$L58, Degrees15[Month], 1) + $E$2 - 1,MATCH(IF('1. Input energy data'!$G$11="Multiple (England)", '1. Input energy data'!$J58, '1. Input energy data'!$G$11),Degrees15[#Headers], 0))))</f>
        <v/>
      </c>
      <c r="F41" s="151" t="str" cm="1">
        <f t="array" ref="F41">IF(OR(CalcTable[[#This Row],[Building]]=0, '1. Input energy data'!$P58=""), "",IF(OR('1. Input energy data'!$F58="Hospital",'1. Input energy data'!$F58="Nursing residential homes and hostels"),INDEX(Degrees18[[Month]:[Multiple (England)]],MATCH('1. Input energy data'!$L58, Degrees18[Month], 1) + $F$2 - 1,MATCH(IF('1. Input energy data'!$G$11="Multiple (England)", '1. Input energy data'!$J58, '1. Input energy data'!$G$11),Degrees18[#Headers], 0)),INDEX(Degrees15[[Month]:[Multiple (England)]],MATCH('1. Input energy data'!$L58, Degrees15[Month], 1) + $F$2 - 1,MATCH(IF('1. Input energy data'!$G$11="Multiple (England)", '1. Input energy data'!$J58, '1. Input energy data'!$G$11),Degrees15[#Headers], 0))))</f>
        <v/>
      </c>
      <c r="G41" s="151" t="str" cm="1">
        <f t="array" ref="G41">IF(OR(CalcTable[[#This Row],[Building]]=0, '1. Input energy data'!$Q58=""), "",IF(OR('1. Input energy data'!$F58="Hospital",'1. Input energy data'!$F58="Nursing residential homes and hostels"),INDEX(Degrees18[[Month]:[Multiple (England)]],MATCH('1. Input energy data'!$L58, Degrees18[Month], 1) + $G$2 - 1,MATCH(IF('1. Input energy data'!$G$11="Multiple (England)", '1. Input energy data'!$J58, '1. Input energy data'!$G$11),Degrees18[#Headers], 0)),INDEX(Degrees15[[Month]:[Multiple (England)]],MATCH('1. Input energy data'!$L58, Degrees15[Month], 1) + $G$2 - 1,MATCH(IF('1. Input energy data'!$G$11="Multiple (England)", '1. Input energy data'!$J58, '1. Input energy data'!$G$11),Degrees15[#Headers], 0))))</f>
        <v/>
      </c>
      <c r="H41" s="151" t="str" cm="1">
        <f t="array" ref="H41">IF(OR(CalcTable[[#This Row],[Building]]=0, '1. Input energy data'!$R58=""), "",IF(OR('1. Input energy data'!$F58="Hospital",'1. Input energy data'!$F58="Nursing residential homes and hostels"),INDEX(Degrees18[[Month]:[Multiple (England)]],MATCH('1. Input energy data'!$L58, Degrees18[Month], 1) + $H$2 - 1,MATCH(IF('1. Input energy data'!$G$11="Multiple (England)", '1. Input energy data'!$J58, '1. Input energy data'!$G$11),Degrees18[#Headers], 0)),INDEX(Degrees15[[Month]:[Multiple (England)]],MATCH('1. Input energy data'!$L58, Degrees15[Month], 1) + $H$2 - 1,MATCH(IF('1. Input energy data'!$G$11="Multiple (England)", '1. Input energy data'!$J58, '1. Input energy data'!$G$11),Degrees15[#Headers], 0))))</f>
        <v/>
      </c>
      <c r="I41" s="151" t="str" cm="1">
        <f t="array" ref="I41">IF(OR(CalcTable[[#This Row],[Building]]=0, '1. Input energy data'!$S58=""), "",IF(OR('1. Input energy data'!$F58="Hospital",'1. Input energy data'!$F58="Nursing residential homes and hostels"),INDEX(Degrees18[[Month]:[Multiple (England)]],MATCH('1. Input energy data'!$L58, Degrees18[Month], 1) + $I$2 - 1,MATCH(IF('1. Input energy data'!$G$11="Multiple (England)", '1. Input energy data'!$J58, '1. Input energy data'!$G$11),Degrees18[#Headers], 0)),INDEX(Degrees15[[Month]:[Multiple (England)]],MATCH('1. Input energy data'!$L58, Degrees15[Month], 1) + $I$2 - 1,MATCH(IF('1. Input energy data'!$G$11="Multiple (England)", '1. Input energy data'!$J58, '1. Input energy data'!$G$11),Degrees15[#Headers], 0))))</f>
        <v/>
      </c>
      <c r="J41" s="151" t="str" cm="1">
        <f t="array" ref="J41">IF(OR(CalcTable[[#This Row],[Building]]=0, '1. Input energy data'!$T58=""), "",IF(OR('1. Input energy data'!$F58="Hospital",'1. Input energy data'!$F58="Nursing residential homes and hostels"),INDEX(Degrees18[[Month]:[Multiple (England)]],MATCH('1. Input energy data'!$L58, Degrees18[Month], 1) + $J$2 - 1,MATCH(IF('1. Input energy data'!$G$11="Multiple (England)", '1. Input energy data'!$J58, '1. Input energy data'!$G$11),Degrees18[#Headers], 0)),INDEX(Degrees15[[Month]:[Multiple (England)]],MATCH('1. Input energy data'!$L58, Degrees15[Month], 1) + $J$2 - 1,MATCH(IF('1. Input energy data'!$G$11="Multiple (England)", '1. Input energy data'!$J58, '1. Input energy data'!$G$11),Degrees15[#Headers], 0))))</f>
        <v/>
      </c>
      <c r="K41" s="151" t="str" cm="1">
        <f t="array" ref="K41">IF(OR(CalcTable[[#This Row],[Building]]=0, '1. Input energy data'!$U58=""), "",IF(OR('1. Input energy data'!$F58="Hospital",'1. Input energy data'!$F58="Nursing residential homes and hostels"),INDEX(Degrees18[[Month]:[Multiple (England)]],MATCH('1. Input energy data'!$L58, Degrees18[Month], 1) + $K$2 - 1,MATCH(IF('1. Input energy data'!$G$11="Multiple (England)", '1. Input energy data'!$J58, '1. Input energy data'!$G$11),Degrees18[#Headers], 0)),INDEX(Degrees15[[Month]:[Multiple (England)]],MATCH('1. Input energy data'!$L58, Degrees15[Month], 1) + $K$2 - 1,MATCH(IF('1. Input energy data'!$G$11="Multiple (England)", '1. Input energy data'!$J58, '1. Input energy data'!$G$11),Degrees15[#Headers], 0))))</f>
        <v/>
      </c>
      <c r="L41" s="151" t="str" cm="1">
        <f t="array" ref="L41">IF(OR(CalcTable[[#This Row],[Building]]=0, '1. Input energy data'!$V58=""), "",IF(OR('1. Input energy data'!$F58="Hospital",'1. Input energy data'!$F58="Nursing residential homes and hostels"),INDEX(Degrees18[[Month]:[Multiple (England)]],MATCH('1. Input energy data'!$L58, Degrees18[Month], 1) + $L$2 - 1,MATCH(IF('1. Input energy data'!$G$11="Multiple (England)", '1. Input energy data'!$J58, '1. Input energy data'!$G$11),Degrees18[#Headers], 0)),INDEX(Degrees15[[Month]:[Multiple (England)]],MATCH('1. Input energy data'!$L58, Degrees15[Month], 1) + $L$2 - 1,MATCH(IF('1. Input energy data'!$G$11="Multiple (England)", '1. Input energy data'!$J58, '1. Input energy data'!$G$11),Degrees15[#Headers], 0))))</f>
        <v/>
      </c>
      <c r="M41" s="151" t="str" cm="1">
        <f t="array" ref="M41">IF(OR(CalcTable[[#This Row],[Building]]=0, '1. Input energy data'!$W58=""), "",IF(OR('1. Input energy data'!$F58="Hospital",'1. Input energy data'!$F58="Nursing residential homes and hostels"),INDEX(Degrees18[[Month]:[Multiple (England)]],MATCH('1. Input energy data'!$L58, Degrees18[Month], 1) + $M$2 - 1,MATCH(IF('1. Input energy data'!$G$11="Multiple (England)", '1. Input energy data'!$J58, '1. Input energy data'!$G$11),Degrees18[#Headers], 0)),INDEX(Degrees15[[Month]:[Multiple (England)]],MATCH('1. Input energy data'!$L58, Degrees15[Month], 1) + $M$2 - 1,MATCH(IF('1. Input energy data'!$G$11="Multiple (England)", '1. Input energy data'!$J58, '1. Input energy data'!$G$11),Degrees15[#Headers], 0))))</f>
        <v/>
      </c>
      <c r="N41" s="151" t="str" cm="1">
        <f t="array" ref="N41">IF(OR(CalcTable[[#This Row],[Building]]=0, '1. Input energy data'!$X58=""), "",IF(OR('1. Input energy data'!$F58="Hospital",'1. Input energy data'!$F58="Nursing residential homes and hostels"),INDEX(Degrees18[[Month]:[Multiple (England)]],MATCH('1. Input energy data'!$L58, Degrees18[Month], 1) + $N$2 - 1,MATCH(IF('1. Input energy data'!$G$11="Multiple (England)", '1. Input energy data'!$J58, '1. Input energy data'!$G$11),Degrees18[#Headers], 0)),INDEX(Degrees15[[Month]:[Multiple (England)]],MATCH('1. Input energy data'!$L58, Degrees15[Month], 1) + $N$2 - 1,MATCH(IF('1. Input energy data'!$G$11="Multiple (England)", '1. Input energy data'!$J58, '1. Input energy data'!$G$11),Degrees15[#Headers], 0))))</f>
        <v/>
      </c>
      <c r="O41" s="151" t="str" cm="1">
        <f t="array" ref="O41">IF(OR(CalcTable[[#This Row],[Building]]=0, '1. Input energy data'!$Y58=""), "",IF(OR('1. Input energy data'!$F58="Hospital",'1. Input energy data'!$F58="Nursing residential homes and hostels"),INDEX(Degrees18[[Month]:[Multiple (England)]],MATCH('1. Input energy data'!$L58, Degrees18[Month], 1) + $O$2 - 1,MATCH(IF('1. Input energy data'!$G$11="Multiple (England)", '1. Input energy data'!$J58, '1. Input energy data'!$G$11),Degrees18[#Headers], 0)),INDEX(Degrees15[[Month]:[Multiple (England)]],MATCH('1. Input energy data'!$L58, Degrees15[Month], 1) + $O$2 - 1,MATCH(IF('1. Input energy data'!$G$11="Multiple (England)", '1. Input energy data'!$J58, '1. Input energy data'!$G$11),Degrees15[#Headers], 0))))</f>
        <v/>
      </c>
      <c r="P41" t="str">
        <f>IF(CalcTable[[#This Row],[Building]]=0,"",SLOPE('1. Input energy data'!N58:Y58,CalcTable[[#This Row],[1]:[12]]))</f>
        <v/>
      </c>
      <c r="Q41" t="str">
        <f>IF(CalcTable[[#This Row],[Building]]=0,"",INTERCEPT('1. Input energy data'!N58:Y58,CalcTable[[#This Row],[1]:[12]]))</f>
        <v/>
      </c>
      <c r="R41" t="str">
        <f>IF(CalcTable[[#This Row],[Building]]=0,"",RSQ('1. Input energy data'!N58:Y58,CalcTable[[#This Row],[1]:[12]]))</f>
        <v/>
      </c>
      <c r="S41" s="151" t="str" cm="1">
        <f t="array" ref="S41">IF(OR($A41=0, '1. Input energy data'!$AF58=""), "",IF(OR('1. Input energy data'!$F58="Hospital",'1. Input energy data'!$F58="Nursing residential homes and hostels"),INDEX(Degrees18[[Month]:[Multiple (England)]],MATCH('1. Input energy data'!$AD58, Degrees18[Month], 1)+S$2-13,MATCH(IF('1. Input energy data'!$G$11="Multiple (England)", '1. Input energy data'!$J58, '1. Input energy data'!$G$11),Degrees18[#Headers], 0)),INDEX(Degrees15[[Month]:[Multiple (England)]],MATCH('1. Input energy data'!$AD58, Degrees15[Month], 1)+S$2-13,MATCH(IF('1. Input energy data'!$G$11="Multiple (England)", '1. Input energy data'!$J58, '1. Input energy data'!$G$11),Degrees15[#Headers], 0))))</f>
        <v/>
      </c>
      <c r="T41" s="151" t="str" cm="1">
        <f t="array" ref="T41">IF(OR($A41=0, '1. Input energy data'!$AG58=""), "",IF(OR('1. Input energy data'!$F58="Hospital",'1. Input energy data'!$F58="Nursing residential homes and hostels"),INDEX(Degrees18[[Month]:[Multiple (England)]],MATCH('1. Input energy data'!$AD58, Degrees18[Month], 1)+T$2-13,MATCH(IF('1. Input energy data'!$G$11="Multiple (England)", '1. Input energy data'!$J58, '1. Input energy data'!$G$11),Degrees18[#Headers], 0)),INDEX(Degrees15[[Month]:[Multiple (England)]],MATCH('1. Input energy data'!$AD58,Degrees15[Month], 1)+T$2-13,MATCH(IF('1. Input energy data'!$G$11="Multiple (England)", '1. Input energy data'!$J58, '1. Input energy data'!$G$11),Degrees15[#Headers], 0))))</f>
        <v/>
      </c>
      <c r="U41" s="151" t="str" cm="1">
        <f t="array" ref="U41">IF(OR($A41=0, '1. Input energy data'!$AH58=""), "",IF(OR('1. Input energy data'!$F58="Hospital",'1. Input energy data'!$F58="Nursing residential homes and hostels"),INDEX(Degrees18[[Month]:[Multiple (England)]],MATCH('1. Input energy data'!$AD58, Degrees18[Month], 1)+U$2-13,MATCH(IF('1. Input energy data'!$G$11="Multiple (England)", '1. Input energy data'!$J58, '1. Input energy data'!$G$11),Degrees18[#Headers], 0)),INDEX(Degrees15[[Month]:[Multiple (England)]],MATCH('1. Input energy data'!$AD58,Degrees15[Month], 1)+U$2-13,MATCH(IF('1. Input energy data'!$G$11="Multiple (England)", '1. Input energy data'!$J58, '1. Input energy data'!$G$11),Degrees15[#Headers], 0))))</f>
        <v/>
      </c>
      <c r="V41" s="151" t="str" cm="1">
        <f t="array" ref="V41">IF(OR($A41=0, '1. Input energy data'!$AI58=""), "",IF(OR('1. Input energy data'!$F58="Hospital",'1. Input energy data'!$F58="Nursing residential homes and hostels"),INDEX(Degrees18[[Month]:[Multiple (England)]],MATCH('1. Input energy data'!$AD58, Degrees18[Month], 1)+V$2-13,MATCH(IF('1. Input energy data'!$G$11="Multiple (England)", '1. Input energy data'!$J58, '1. Input energy data'!$G$11),Degrees18[#Headers], 0)),INDEX(Degrees15[[Month]:[Multiple (England)]],MATCH('1. Input energy data'!$AD58,Degrees15[Month], 1)+V$2-13,MATCH(IF('1. Input energy data'!$G$11="Multiple (England)", '1. Input energy data'!$J58, '1. Input energy data'!$G$11),Degrees15[#Headers], 0))))</f>
        <v/>
      </c>
      <c r="W41" s="151" t="str" cm="1">
        <f t="array" ref="W41">IF(OR($A41=0, '1. Input energy data'!$AJ58=""), "",IF(OR('1. Input energy data'!$F58="Hospital",'1. Input energy data'!$F58="Nursing residential homes and hostels"),INDEX(Degrees18[[Month]:[Multiple (England)]],MATCH('1. Input energy data'!$AD58, Degrees18[Month], 1)+W$2-13,MATCH(IF('1. Input energy data'!$G$11="Multiple (England)", '1. Input energy data'!$J58, '1. Input energy data'!$G$11),Degrees18[#Headers], 0)),INDEX(Degrees15[[Month]:[Multiple (England)]],MATCH('1. Input energy data'!$AD58,Degrees15[Month], 1)+W$2-13,MATCH(IF('1. Input energy data'!$G$11="Multiple (England)", '1. Input energy data'!$J58, '1. Input energy data'!$G$11),Degrees15[#Headers], 0))))</f>
        <v/>
      </c>
      <c r="X41" s="151" t="str" cm="1">
        <f t="array" ref="X41">IF(OR($A41=0, '1. Input energy data'!$AK58=""), "",IF(OR('1. Input energy data'!$F58="Hospital",'1. Input energy data'!$F58="Nursing residential homes and hostels"),INDEX(Degrees18[[Month]:[Multiple (England)]],MATCH('1. Input energy data'!$AD58, Degrees18[Month], 1)+X$2-13,MATCH(IF('1. Input energy data'!$G$11="Multiple (England)", '1. Input energy data'!$J58, '1. Input energy data'!$G$11),Degrees18[#Headers], 0)),INDEX(Degrees15[[Month]:[Multiple (England)]],MATCH('1. Input energy data'!$AD58,Degrees15[Month], 1)+X$2-13,MATCH(IF('1. Input energy data'!$G$11="Multiple (England)", '1. Input energy data'!$J58, '1. Input energy data'!$G$11),Degrees15[#Headers], 0))))</f>
        <v/>
      </c>
      <c r="Y41" s="151" t="str" cm="1">
        <f t="array" ref="Y41">IF(OR($A41=0, '1. Input energy data'!$AL58=""), "",IF(OR('1. Input energy data'!$F58="Hospital",'1. Input energy data'!$F58="Nursing residential homes and hostels"),INDEX(Degrees18[[Month]:[Multiple (England)]],MATCH('1. Input energy data'!$AD58, Degrees18[Month], 1)+Y$2-13,MATCH(IF('1. Input energy data'!$G$11="Multiple (England)", '1. Input energy data'!$J58, '1. Input energy data'!$G$11),Degrees18[#Headers], 0)),INDEX(Degrees15[[Month]:[Multiple (England)]],MATCH('1. Input energy data'!$AD58,Degrees15[Month], 1)+Y$2-13,MATCH(IF('1. Input energy data'!$G$11="Multiple (England)", '1. Input energy data'!$J58, '1. Input energy data'!$G$11),Degrees15[#Headers], 0))))</f>
        <v/>
      </c>
      <c r="Z41" s="151" t="str" cm="1">
        <f t="array" ref="Z41">IF(OR($A41=0, '1. Input energy data'!$AM58=""), "",IF(OR('1. Input energy data'!$F58="Hospital",'1. Input energy data'!$F58="Nursing residential homes and hostels"),INDEX(Degrees18[[Month]:[Multiple (England)]],MATCH('1. Input energy data'!$AD58, Degrees18[Month], 1)+Z$2-13,MATCH(IF('1. Input energy data'!$G$11="Multiple (England)", '1. Input energy data'!$J58, '1. Input energy data'!$G$11),Degrees18[#Headers], 0)),INDEX(Degrees15[[Month]:[Multiple (England)]],MATCH('1. Input energy data'!$AD58,Degrees15[Month], 1)+Z$2-13,MATCH(IF('1. Input energy data'!$G$11="Multiple (England)", '1. Input energy data'!$J58, '1. Input energy data'!$G$11),Degrees15[#Headers], 0))))</f>
        <v/>
      </c>
      <c r="AA41" s="151" t="str" cm="1">
        <f t="array" ref="AA41">IF(OR($A41=0, '1. Input energy data'!$AN58=""), "",IF(OR('1. Input energy data'!$F58="Hospital",'1. Input energy data'!$F58="Nursing residential homes and hostels"),INDEX(Degrees18[[Month]:[Multiple (England)]],MATCH('1. Input energy data'!$AD58, Degrees18[Month], 1)+AA$2-13,MATCH(IF('1. Input energy data'!$G$11="Multiple (England)", '1. Input energy data'!$J58, '1. Input energy data'!$G$11),Degrees18[#Headers], 0)),INDEX(Degrees15[[Month]:[Multiple (England)]],MATCH('1. Input energy data'!$AD58,Degrees15[Month], 1)+AA$2-13,MATCH(IF('1. Input energy data'!$G$11="Multiple (England)", '1. Input energy data'!$J58, '1. Input energy data'!$G$11),Degrees15[#Headers], 0))))</f>
        <v/>
      </c>
      <c r="AB41" s="151" t="str" cm="1">
        <f t="array" ref="AB41">IF(OR($A41=0, '1. Input energy data'!$AO58=""), "",IF(OR('1. Input energy data'!$F58="Hospital",'1. Input energy data'!$F58="Nursing residential homes and hostels"),INDEX(Degrees18[[Month]:[Multiple (England)]],MATCH('1. Input energy data'!$AD58, Degrees18[Month], 1)+AB$2-13,MATCH(IF('1. Input energy data'!$G$11="Multiple (England)", '1. Input energy data'!$J58, '1. Input energy data'!$G$11),Degrees18[#Headers], 0)),INDEX(Degrees15[[Month]:[Multiple (England)]],MATCH('1. Input energy data'!$AD58,Degrees15[Month], 1)+AB$2-13,MATCH(IF('1. Input energy data'!$G$11="Multiple (England)", '1. Input energy data'!$J58, '1. Input energy data'!$G$11),Degrees15[#Headers], 0))))</f>
        <v/>
      </c>
      <c r="AC41" s="151" t="str" cm="1">
        <f t="array" ref="AC41">IF(OR($A41=0, '1. Input energy data'!$AP58=""), "",IF(OR('1. Input energy data'!$F58="Hospital",'1. Input energy data'!$F58="Nursing residential homes and hostels"),INDEX(Degrees18[[Month]:[Multiple (England)]],MATCH('1. Input energy data'!$AD58, Degrees18[Month], 1)+AC$2-13,MATCH(IF('1. Input energy data'!$G$11="Multiple (England)", '1. Input energy data'!$J58, '1. Input energy data'!$G$11),Degrees18[#Headers], 0)),INDEX(Degrees15[[Month]:[Multiple (England)]],MATCH('1. Input energy data'!$AD58,Degrees15[Month], 1)+AC$2-13,MATCH(IF('1. Input energy data'!$G$11="Multiple (England)", '1. Input energy data'!$J58, '1. Input energy data'!$G$11),Degrees15[#Headers], 0))))</f>
        <v/>
      </c>
      <c r="AD41" s="151" t="str" cm="1">
        <f t="array" ref="AD41">IF(OR($A41=0, '1. Input energy data'!$AQ58=""), "",IF(OR('1. Input energy data'!$F58="Hospital",'1. Input energy data'!$F58="Nursing residential homes and hostels"),INDEX(Degrees18[[Month]:[Multiple (England)]],MATCH('1. Input energy data'!$AD58, Degrees18[Month], 1)+AD$2-13,MATCH(IF('1. Input energy data'!$G$11="Multiple (England)", '1. Input energy data'!$J58, '1. Input energy data'!$G$11),Degrees18[#Headers], 0)),INDEX(Degrees15[[Month]:[Multiple (England)]],MATCH('1. Input energy data'!$AD58,Degrees15[Month], 1)+AD$2-13,MATCH(IF('1. Input energy data'!$G$11="Multiple (England)", '1. Input energy data'!$J58, '1. Input energy data'!$G$11),Degrees15[#Headers], 0))))</f>
        <v/>
      </c>
      <c r="AE41" s="151" t="str">
        <f>IF(OR($A41=0, $P41="", CalcTable[[#This Row],[13]]="", $Q41="", '1. Input energy data'!AF58=""), "", ($P41*CalcTable[[#This Row],[13]]+$Q41)-'1. Input energy data'!AF58)</f>
        <v/>
      </c>
      <c r="AF41" s="151" t="str">
        <f>IF(OR($A41=0, $P41="", CalcTable[[#This Row],[14]]="", $Q41="", '1. Input energy data'!AG58=""), "", ($P41*CalcTable[[#This Row],[14]]+$Q41)-'1. Input energy data'!AG58)</f>
        <v/>
      </c>
      <c r="AG41" s="151" t="str">
        <f>IF(OR($A41=0, $P41="", CalcTable[[#This Row],[15]]="", $Q41="", '1. Input energy data'!AH58=""), "", ($P41*CalcTable[[#This Row],[15]]+$Q41)-'1. Input energy data'!AH58)</f>
        <v/>
      </c>
      <c r="AH41" s="151" t="str">
        <f>IF(OR($A41=0, $P41="", CalcTable[[#This Row],[16]]="", $Q41="", '1. Input energy data'!AI58=""), "", ($P41*CalcTable[[#This Row],[16]]+$Q41)-'1. Input energy data'!AI58)</f>
        <v/>
      </c>
      <c r="AI41" s="151" t="str">
        <f>IF(OR($A41=0, $P41="", CalcTable[[#This Row],[17]]="", $Q41="", '1. Input energy data'!AJ58=""), "", ($P41*CalcTable[[#This Row],[17]]+$Q41)-'1. Input energy data'!AJ58)</f>
        <v/>
      </c>
      <c r="AJ41" s="151" t="str">
        <f>IF(OR($A41=0, $P41="", CalcTable[[#This Row],[18]]="", $Q41="", '1. Input energy data'!AK58=""), "", ($P41*CalcTable[[#This Row],[18]]+$Q41)-'1. Input energy data'!AK58)</f>
        <v/>
      </c>
      <c r="AK41" s="151" t="str">
        <f>IF(OR($A41=0, $P41="", CalcTable[[#This Row],[19]]="", $Q41="", '1. Input energy data'!AL58=""), "", ($P41*CalcTable[[#This Row],[19]]+$Q41)-'1. Input energy data'!AL58)</f>
        <v/>
      </c>
      <c r="AL41" s="151" t="str">
        <f>IF(OR($A41=0, $P41="", CalcTable[[#This Row],[20]]="", $Q41="", '1. Input energy data'!AM58=""), "", ($P41*CalcTable[[#This Row],[20]]+$Q41)-'1. Input energy data'!AM58)</f>
        <v/>
      </c>
      <c r="AM41" s="151" t="str">
        <f>IF(OR($A41=0, $P41="", CalcTable[[#This Row],[21]]="", $Q41="", '1. Input energy data'!AN58=""), "", ($P41*CalcTable[[#This Row],[21]]+$Q41)-'1. Input energy data'!AN58)</f>
        <v/>
      </c>
      <c r="AN41" s="151" t="str">
        <f>IF(OR($A41=0, $P41="", CalcTable[[#This Row],[22]]="", $Q41="", '1. Input energy data'!AO58=""), "", ($P41*CalcTable[[#This Row],[22]]+$Q41)-'1. Input energy data'!AO58)</f>
        <v/>
      </c>
      <c r="AO41" s="151" t="str">
        <f>IF(OR($A41=0, $P41="", CalcTable[[#This Row],[23]]="", $Q41="", '1. Input energy data'!AP58=""), "", ($P41*CalcTable[[#This Row],[23]]+$Q41)-'1. Input energy data'!AP58)</f>
        <v/>
      </c>
      <c r="AP41" s="151" t="str">
        <f>IF(OR($A41=0, $P41="", CalcTable[[#This Row],[24]]="", $Q41="", '1. Input energy data'!AQ58=""), "", ($P41*CalcTable[[#This Row],[24]]+$Q41)-'1. Input energy data'!AQ58)</f>
        <v/>
      </c>
      <c r="AQ41" s="239" t="str">
        <f>IF(CalcTable[[#This Row],[Building]]=0,"",1-((1-CalcTable[[#This Row],[R2]])*(COUNT('1. Input energy data'!N58:Y58)-1)/(COUNT('1. Input energy data'!N58:Y58)-2)))</f>
        <v/>
      </c>
      <c r="AR41" s="165" t="str">
        <f>IF(CalcTable[[#This Row],[Building]]=0,"",1.26*TINV(0.1,COUNT('1. Input energy data'!N58:Y58)-2)*STEYX('1. Input energy data'!N58:Y58,CalcTable[[#This Row],[1]:[12]])*((1+2/COUNT('1. Input energy data'!N58:Y58))*COUNT(CalcTable[[#This Row],[Month 1 avoided kWh]:[Month 12]]))^0.5)</f>
        <v/>
      </c>
      <c r="AS41" s="166" t="str">
        <f>IF(CalcTable[[#This Row],[Building]]=0,"",ABS(CalcTable[[#This Row],[Absolute Uncertainty]]/SUM(CalcTable[[#This Row],[Month 1 avoided kWh]:[Month 12]])))</f>
        <v/>
      </c>
      <c r="AT41" s="165" t="str">
        <f>IF(CalcTable[[#This Row],[Building]]=0,"",COUNT('1. Input energy data'!N58:Y58))</f>
        <v/>
      </c>
      <c r="AU41" s="165" t="str">
        <f>IF(CalcTable[[#This Row],[Building]]=0,"",COUNT('1. Input energy data'!AF58:AQ58))</f>
        <v/>
      </c>
      <c r="AV41" s="151" t="str" cm="1">
        <f t="array" ref="AV41">_xlfn.IFS(CalcTable[[#This Row],[Building]]=0,"",AND(OR('1. Input energy data'!AT58="Energy Bills - Actual",'1. Input energy data'!AT58="Meter Readings",'1. Input energy data'!AT58="Half Hourly Data"),OR('1. Input energy data'!Z58="Energy Bills - Actual",'1. Input energy data'!Z58="Meter Readings",'1. Input energy data'!Z58="Half Hourly Data")),"ACTUAL",OR('1. Input energy data'!AT58="",'1. Input energy data'!Z58=""),"BLANK",OR('1. Input energy data'!AT58="Other (specify in commentary)",'1. Input energy data'!Z58="Other (specify in commentary)"),"OTHER",OR('1. Input energy data'!AT58="Energy Bills - Estimated",'1. Input energy data'!Z58="Energy Bills - Estimated"),"ESTIMATED",OR('1. Input energy data'!AT58="Energy Bills - Partially Estimated",'1. Input energy data'!Z58="Energy Bills - Partially Estimated"),"PARTIALLY ESTIMATED",TRUE,"BLANK")</f>
        <v/>
      </c>
    </row>
    <row r="42" spans="1:48">
      <c r="A42">
        <f>'1. Input energy data'!C59</f>
        <v>0</v>
      </c>
      <c r="B42" s="150">
        <f>'1. Input energy data'!F59</f>
        <v>0</v>
      </c>
      <c r="C42">
        <f>'1. Input energy data'!G59</f>
        <v>0</v>
      </c>
      <c r="D42" s="151" t="str">
        <f>IF(OR(CalcTable[[#This Row],[Building]]=0, '1. Input energy data'!$N59=""), "",IF(OR('1. Input energy data'!$F59="Hospital",'1. Input energy data'!$F59="Nursing residential homes and hostels"),INDEX(Degrees18[[Month]:[Multiple (England)]],MATCH('1. Input energy data'!$L59, Degrees18[Month], 1),MATCH(IF('1. Input energy data'!$G$11="Multiple (England)", '1. Input energy data'!$J59, '1. Input energy data'!$G$11), Degrees18[#Headers], 0)),INDEX(Degrees15[[Month]:[Multiple (England)]],MATCH('1. Input energy data'!$L59, Degrees15[Month], 1),MATCH(IF('1. Input energy data'!$G$11="Multiple (England)", '1. Input energy data'!$J59, '1. Input energy data'!$G$11), Degrees15[#Headers], 0))))</f>
        <v/>
      </c>
      <c r="E42" s="151" t="str" cm="1">
        <f t="array" ref="E42">IF(OR(CalcTable[[#This Row],[Building]]=0, '1. Input energy data'!$O59=""), "",IF(OR('1. Input energy data'!$F59="Hospital",'1. Input energy data'!$F59="Nursing residential homes and hostels"),INDEX(Degrees18[[Month]:[Multiple (England)]],MATCH('1. Input energy data'!$L59, Degrees18[Month], 1) + $E$2 - 1,MATCH(IF('1. Input energy data'!$G$11="Multiple (England)", '1. Input energy data'!$J59, '1. Input energy data'!$G$11),Degrees18[#Headers], 0)),INDEX(Degrees15[[Month]:[Multiple (England)]],MATCH('1. Input energy data'!$L59, Degrees15[Month], 1) + $E$2 - 1,MATCH(IF('1. Input energy data'!$G$11="Multiple (England)", '1. Input energy data'!$J59, '1. Input energy data'!$G$11),Degrees15[#Headers], 0))))</f>
        <v/>
      </c>
      <c r="F42" s="151" t="str" cm="1">
        <f t="array" ref="F42">IF(OR(CalcTable[[#This Row],[Building]]=0, '1. Input energy data'!$P59=""), "",IF(OR('1. Input energy data'!$F59="Hospital",'1. Input energy data'!$F59="Nursing residential homes and hostels"),INDEX(Degrees18[[Month]:[Multiple (England)]],MATCH('1. Input energy data'!$L59, Degrees18[Month], 1) + $F$2 - 1,MATCH(IF('1. Input energy data'!$G$11="Multiple (England)", '1. Input energy data'!$J59, '1. Input energy data'!$G$11),Degrees18[#Headers], 0)),INDEX(Degrees15[[Month]:[Multiple (England)]],MATCH('1. Input energy data'!$L59, Degrees15[Month], 1) + $F$2 - 1,MATCH(IF('1. Input energy data'!$G$11="Multiple (England)", '1. Input energy data'!$J59, '1. Input energy data'!$G$11),Degrees15[#Headers], 0))))</f>
        <v/>
      </c>
      <c r="G42" s="151" t="str" cm="1">
        <f t="array" ref="G42">IF(OR(CalcTable[[#This Row],[Building]]=0, '1. Input energy data'!$Q59=""), "",IF(OR('1. Input energy data'!$F59="Hospital",'1. Input energy data'!$F59="Nursing residential homes and hostels"),INDEX(Degrees18[[Month]:[Multiple (England)]],MATCH('1. Input energy data'!$L59, Degrees18[Month], 1) + $G$2 - 1,MATCH(IF('1. Input energy data'!$G$11="Multiple (England)", '1. Input energy data'!$J59, '1. Input energy data'!$G$11),Degrees18[#Headers], 0)),INDEX(Degrees15[[Month]:[Multiple (England)]],MATCH('1. Input energy data'!$L59, Degrees15[Month], 1) + $G$2 - 1,MATCH(IF('1. Input energy data'!$G$11="Multiple (England)", '1. Input energy data'!$J59, '1. Input energy data'!$G$11),Degrees15[#Headers], 0))))</f>
        <v/>
      </c>
      <c r="H42" s="151" t="str" cm="1">
        <f t="array" ref="H42">IF(OR(CalcTable[[#This Row],[Building]]=0, '1. Input energy data'!$R59=""), "",IF(OR('1. Input energy data'!$F59="Hospital",'1. Input energy data'!$F59="Nursing residential homes and hostels"),INDEX(Degrees18[[Month]:[Multiple (England)]],MATCH('1. Input energy data'!$L59, Degrees18[Month], 1) + $H$2 - 1,MATCH(IF('1. Input energy data'!$G$11="Multiple (England)", '1. Input energy data'!$J59, '1. Input energy data'!$G$11),Degrees18[#Headers], 0)),INDEX(Degrees15[[Month]:[Multiple (England)]],MATCH('1. Input energy data'!$L59, Degrees15[Month], 1) + $H$2 - 1,MATCH(IF('1. Input energy data'!$G$11="Multiple (England)", '1. Input energy data'!$J59, '1. Input energy data'!$G$11),Degrees15[#Headers], 0))))</f>
        <v/>
      </c>
      <c r="I42" s="151" t="str" cm="1">
        <f t="array" ref="I42">IF(OR(CalcTable[[#This Row],[Building]]=0, '1. Input energy data'!$S59=""), "",IF(OR('1. Input energy data'!$F59="Hospital",'1. Input energy data'!$F59="Nursing residential homes and hostels"),INDEX(Degrees18[[Month]:[Multiple (England)]],MATCH('1. Input energy data'!$L59, Degrees18[Month], 1) + $I$2 - 1,MATCH(IF('1. Input energy data'!$G$11="Multiple (England)", '1. Input energy data'!$J59, '1. Input energy data'!$G$11),Degrees18[#Headers], 0)),INDEX(Degrees15[[Month]:[Multiple (England)]],MATCH('1. Input energy data'!$L59, Degrees15[Month], 1) + $I$2 - 1,MATCH(IF('1. Input energy data'!$G$11="Multiple (England)", '1. Input energy data'!$J59, '1. Input energy data'!$G$11),Degrees15[#Headers], 0))))</f>
        <v/>
      </c>
      <c r="J42" s="151" t="str" cm="1">
        <f t="array" ref="J42">IF(OR(CalcTable[[#This Row],[Building]]=0, '1. Input energy data'!$T59=""), "",IF(OR('1. Input energy data'!$F59="Hospital",'1. Input energy data'!$F59="Nursing residential homes and hostels"),INDEX(Degrees18[[Month]:[Multiple (England)]],MATCH('1. Input energy data'!$L59, Degrees18[Month], 1) + $J$2 - 1,MATCH(IF('1. Input energy data'!$G$11="Multiple (England)", '1. Input energy data'!$J59, '1. Input energy data'!$G$11),Degrees18[#Headers], 0)),INDEX(Degrees15[[Month]:[Multiple (England)]],MATCH('1. Input energy data'!$L59, Degrees15[Month], 1) + $J$2 - 1,MATCH(IF('1. Input energy data'!$G$11="Multiple (England)", '1. Input energy data'!$J59, '1. Input energy data'!$G$11),Degrees15[#Headers], 0))))</f>
        <v/>
      </c>
      <c r="K42" s="151" t="str" cm="1">
        <f t="array" ref="K42">IF(OR(CalcTable[[#This Row],[Building]]=0, '1. Input energy data'!$U59=""), "",IF(OR('1. Input energy data'!$F59="Hospital",'1. Input energy data'!$F59="Nursing residential homes and hostels"),INDEX(Degrees18[[Month]:[Multiple (England)]],MATCH('1. Input energy data'!$L59, Degrees18[Month], 1) + $K$2 - 1,MATCH(IF('1. Input energy data'!$G$11="Multiple (England)", '1. Input energy data'!$J59, '1. Input energy data'!$G$11),Degrees18[#Headers], 0)),INDEX(Degrees15[[Month]:[Multiple (England)]],MATCH('1. Input energy data'!$L59, Degrees15[Month], 1) + $K$2 - 1,MATCH(IF('1. Input energy data'!$G$11="Multiple (England)", '1. Input energy data'!$J59, '1. Input energy data'!$G$11),Degrees15[#Headers], 0))))</f>
        <v/>
      </c>
      <c r="L42" s="151" t="str" cm="1">
        <f t="array" ref="L42">IF(OR(CalcTable[[#This Row],[Building]]=0, '1. Input energy data'!$V59=""), "",IF(OR('1. Input energy data'!$F59="Hospital",'1. Input energy data'!$F59="Nursing residential homes and hostels"),INDEX(Degrees18[[Month]:[Multiple (England)]],MATCH('1. Input energy data'!$L59, Degrees18[Month], 1) + $L$2 - 1,MATCH(IF('1. Input energy data'!$G$11="Multiple (England)", '1. Input energy data'!$J59, '1. Input energy data'!$G$11),Degrees18[#Headers], 0)),INDEX(Degrees15[[Month]:[Multiple (England)]],MATCH('1. Input energy data'!$L59, Degrees15[Month], 1) + $L$2 - 1,MATCH(IF('1. Input energy data'!$G$11="Multiple (England)", '1. Input energy data'!$J59, '1. Input energy data'!$G$11),Degrees15[#Headers], 0))))</f>
        <v/>
      </c>
      <c r="M42" s="151" t="str" cm="1">
        <f t="array" ref="M42">IF(OR(CalcTable[[#This Row],[Building]]=0, '1. Input energy data'!$W59=""), "",IF(OR('1. Input energy data'!$F59="Hospital",'1. Input energy data'!$F59="Nursing residential homes and hostels"),INDEX(Degrees18[[Month]:[Multiple (England)]],MATCH('1. Input energy data'!$L59, Degrees18[Month], 1) + $M$2 - 1,MATCH(IF('1. Input energy data'!$G$11="Multiple (England)", '1. Input energy data'!$J59, '1. Input energy data'!$G$11),Degrees18[#Headers], 0)),INDEX(Degrees15[[Month]:[Multiple (England)]],MATCH('1. Input energy data'!$L59, Degrees15[Month], 1) + $M$2 - 1,MATCH(IF('1. Input energy data'!$G$11="Multiple (England)", '1. Input energy data'!$J59, '1. Input energy data'!$G$11),Degrees15[#Headers], 0))))</f>
        <v/>
      </c>
      <c r="N42" s="151" t="str" cm="1">
        <f t="array" ref="N42">IF(OR(CalcTable[[#This Row],[Building]]=0, '1. Input energy data'!$X59=""), "",IF(OR('1. Input energy data'!$F59="Hospital",'1. Input energy data'!$F59="Nursing residential homes and hostels"),INDEX(Degrees18[[Month]:[Multiple (England)]],MATCH('1. Input energy data'!$L59, Degrees18[Month], 1) + $N$2 - 1,MATCH(IF('1. Input energy data'!$G$11="Multiple (England)", '1. Input energy data'!$J59, '1. Input energy data'!$G$11),Degrees18[#Headers], 0)),INDEX(Degrees15[[Month]:[Multiple (England)]],MATCH('1. Input energy data'!$L59, Degrees15[Month], 1) + $N$2 - 1,MATCH(IF('1. Input energy data'!$G$11="Multiple (England)", '1. Input energy data'!$J59, '1. Input energy data'!$G$11),Degrees15[#Headers], 0))))</f>
        <v/>
      </c>
      <c r="O42" s="151" t="str" cm="1">
        <f t="array" ref="O42">IF(OR(CalcTable[[#This Row],[Building]]=0, '1. Input energy data'!$Y59=""), "",IF(OR('1. Input energy data'!$F59="Hospital",'1. Input energy data'!$F59="Nursing residential homes and hostels"),INDEX(Degrees18[[Month]:[Multiple (England)]],MATCH('1. Input energy data'!$L59, Degrees18[Month], 1) + $O$2 - 1,MATCH(IF('1. Input energy data'!$G$11="Multiple (England)", '1. Input energy data'!$J59, '1. Input energy data'!$G$11),Degrees18[#Headers], 0)),INDEX(Degrees15[[Month]:[Multiple (England)]],MATCH('1. Input energy data'!$L59, Degrees15[Month], 1) + $O$2 - 1,MATCH(IF('1. Input energy data'!$G$11="Multiple (England)", '1. Input energy data'!$J59, '1. Input energy data'!$G$11),Degrees15[#Headers], 0))))</f>
        <v/>
      </c>
      <c r="P42" t="str">
        <f>IF(CalcTable[[#This Row],[Building]]=0,"",SLOPE('1. Input energy data'!N59:Y59,CalcTable[[#This Row],[1]:[12]]))</f>
        <v/>
      </c>
      <c r="Q42" t="str">
        <f>IF(CalcTable[[#This Row],[Building]]=0,"",INTERCEPT('1. Input energy data'!N59:Y59,CalcTable[[#This Row],[1]:[12]]))</f>
        <v/>
      </c>
      <c r="R42" t="str">
        <f>IF(CalcTable[[#This Row],[Building]]=0,"",RSQ('1. Input energy data'!N59:Y59,CalcTable[[#This Row],[1]:[12]]))</f>
        <v/>
      </c>
      <c r="S42" s="151" t="str" cm="1">
        <f t="array" ref="S42">IF(OR($A42=0, '1. Input energy data'!$AF59=""), "",IF(OR('1. Input energy data'!$F59="Hospital",'1. Input energy data'!$F59="Nursing residential homes and hostels"),INDEX(Degrees18[[Month]:[Multiple (England)]],MATCH('1. Input energy data'!$AD59, Degrees18[Month], 1)+S$2-13,MATCH(IF('1. Input energy data'!$G$11="Multiple (England)", '1. Input energy data'!$J59, '1. Input energy data'!$G$11),Degrees18[#Headers], 0)),INDEX(Degrees15[[Month]:[Multiple (England)]],MATCH('1. Input energy data'!$AD59, Degrees15[Month], 1)+S$2-13,MATCH(IF('1. Input energy data'!$G$11="Multiple (England)", '1. Input energy data'!$J59, '1. Input energy data'!$G$11),Degrees15[#Headers], 0))))</f>
        <v/>
      </c>
      <c r="T42" s="151" t="str" cm="1">
        <f t="array" ref="T42">IF(OR($A42=0, '1. Input energy data'!$AG59=""), "",IF(OR('1. Input energy data'!$F59="Hospital",'1. Input energy data'!$F59="Nursing residential homes and hostels"),INDEX(Degrees18[[Month]:[Multiple (England)]],MATCH('1. Input energy data'!$AD59, Degrees18[Month], 1)+T$2-13,MATCH(IF('1. Input energy data'!$G$11="Multiple (England)", '1. Input energy data'!$J59, '1. Input energy data'!$G$11),Degrees18[#Headers], 0)),INDEX(Degrees15[[Month]:[Multiple (England)]],MATCH('1. Input energy data'!$AD59,Degrees15[Month], 1)+T$2-13,MATCH(IF('1. Input energy data'!$G$11="Multiple (England)", '1. Input energy data'!$J59, '1. Input energy data'!$G$11),Degrees15[#Headers], 0))))</f>
        <v/>
      </c>
      <c r="U42" s="151" t="str" cm="1">
        <f t="array" ref="U42">IF(OR($A42=0, '1. Input energy data'!$AH59=""), "",IF(OR('1. Input energy data'!$F59="Hospital",'1. Input energy data'!$F59="Nursing residential homes and hostels"),INDEX(Degrees18[[Month]:[Multiple (England)]],MATCH('1. Input energy data'!$AD59, Degrees18[Month], 1)+U$2-13,MATCH(IF('1. Input energy data'!$G$11="Multiple (England)", '1. Input energy data'!$J59, '1. Input energy data'!$G$11),Degrees18[#Headers], 0)),INDEX(Degrees15[[Month]:[Multiple (England)]],MATCH('1. Input energy data'!$AD59,Degrees15[Month], 1)+U$2-13,MATCH(IF('1. Input energy data'!$G$11="Multiple (England)", '1. Input energy data'!$J59, '1. Input energy data'!$G$11),Degrees15[#Headers], 0))))</f>
        <v/>
      </c>
      <c r="V42" s="151" t="str" cm="1">
        <f t="array" ref="V42">IF(OR($A42=0, '1. Input energy data'!$AI59=""), "",IF(OR('1. Input energy data'!$F59="Hospital",'1. Input energy data'!$F59="Nursing residential homes and hostels"),INDEX(Degrees18[[Month]:[Multiple (England)]],MATCH('1. Input energy data'!$AD59, Degrees18[Month], 1)+V$2-13,MATCH(IF('1. Input energy data'!$G$11="Multiple (England)", '1. Input energy data'!$J59, '1. Input energy data'!$G$11),Degrees18[#Headers], 0)),INDEX(Degrees15[[Month]:[Multiple (England)]],MATCH('1. Input energy data'!$AD59,Degrees15[Month], 1)+V$2-13,MATCH(IF('1. Input energy data'!$G$11="Multiple (England)", '1. Input energy data'!$J59, '1. Input energy data'!$G$11),Degrees15[#Headers], 0))))</f>
        <v/>
      </c>
      <c r="W42" s="151" t="str" cm="1">
        <f t="array" ref="W42">IF(OR($A42=0, '1. Input energy data'!$AJ59=""), "",IF(OR('1. Input energy data'!$F59="Hospital",'1. Input energy data'!$F59="Nursing residential homes and hostels"),INDEX(Degrees18[[Month]:[Multiple (England)]],MATCH('1. Input energy data'!$AD59, Degrees18[Month], 1)+W$2-13,MATCH(IF('1. Input energy data'!$G$11="Multiple (England)", '1. Input energy data'!$J59, '1. Input energy data'!$G$11),Degrees18[#Headers], 0)),INDEX(Degrees15[[Month]:[Multiple (England)]],MATCH('1. Input energy data'!$AD59,Degrees15[Month], 1)+W$2-13,MATCH(IF('1. Input energy data'!$G$11="Multiple (England)", '1. Input energy data'!$J59, '1. Input energy data'!$G$11),Degrees15[#Headers], 0))))</f>
        <v/>
      </c>
      <c r="X42" s="151" t="str" cm="1">
        <f t="array" ref="X42">IF(OR($A42=0, '1. Input energy data'!$AK59=""), "",IF(OR('1. Input energy data'!$F59="Hospital",'1. Input energy data'!$F59="Nursing residential homes and hostels"),INDEX(Degrees18[[Month]:[Multiple (England)]],MATCH('1. Input energy data'!$AD59, Degrees18[Month], 1)+X$2-13,MATCH(IF('1. Input energy data'!$G$11="Multiple (England)", '1. Input energy data'!$J59, '1. Input energy data'!$G$11),Degrees18[#Headers], 0)),INDEX(Degrees15[[Month]:[Multiple (England)]],MATCH('1. Input energy data'!$AD59,Degrees15[Month], 1)+X$2-13,MATCH(IF('1. Input energy data'!$G$11="Multiple (England)", '1. Input energy data'!$J59, '1. Input energy data'!$G$11),Degrees15[#Headers], 0))))</f>
        <v/>
      </c>
      <c r="Y42" s="151" t="str" cm="1">
        <f t="array" ref="Y42">IF(OR($A42=0, '1. Input energy data'!$AL59=""), "",IF(OR('1. Input energy data'!$F59="Hospital",'1. Input energy data'!$F59="Nursing residential homes and hostels"),INDEX(Degrees18[[Month]:[Multiple (England)]],MATCH('1. Input energy data'!$AD59, Degrees18[Month], 1)+Y$2-13,MATCH(IF('1. Input energy data'!$G$11="Multiple (England)", '1. Input energy data'!$J59, '1. Input energy data'!$G$11),Degrees18[#Headers], 0)),INDEX(Degrees15[[Month]:[Multiple (England)]],MATCH('1. Input energy data'!$AD59,Degrees15[Month], 1)+Y$2-13,MATCH(IF('1. Input energy data'!$G$11="Multiple (England)", '1. Input energy data'!$J59, '1. Input energy data'!$G$11),Degrees15[#Headers], 0))))</f>
        <v/>
      </c>
      <c r="Z42" s="151" t="str" cm="1">
        <f t="array" ref="Z42">IF(OR($A42=0, '1. Input energy data'!$AM59=""), "",IF(OR('1. Input energy data'!$F59="Hospital",'1. Input energy data'!$F59="Nursing residential homes and hostels"),INDEX(Degrees18[[Month]:[Multiple (England)]],MATCH('1. Input energy data'!$AD59, Degrees18[Month], 1)+Z$2-13,MATCH(IF('1. Input energy data'!$G$11="Multiple (England)", '1. Input energy data'!$J59, '1. Input energy data'!$G$11),Degrees18[#Headers], 0)),INDEX(Degrees15[[Month]:[Multiple (England)]],MATCH('1. Input energy data'!$AD59,Degrees15[Month], 1)+Z$2-13,MATCH(IF('1. Input energy data'!$G$11="Multiple (England)", '1. Input energy data'!$J59, '1. Input energy data'!$G$11),Degrees15[#Headers], 0))))</f>
        <v/>
      </c>
      <c r="AA42" s="151" t="str" cm="1">
        <f t="array" ref="AA42">IF(OR($A42=0, '1. Input energy data'!$AN59=""), "",IF(OR('1. Input energy data'!$F59="Hospital",'1. Input energy data'!$F59="Nursing residential homes and hostels"),INDEX(Degrees18[[Month]:[Multiple (England)]],MATCH('1. Input energy data'!$AD59, Degrees18[Month], 1)+AA$2-13,MATCH(IF('1. Input energy data'!$G$11="Multiple (England)", '1. Input energy data'!$J59, '1. Input energy data'!$G$11),Degrees18[#Headers], 0)),INDEX(Degrees15[[Month]:[Multiple (England)]],MATCH('1. Input energy data'!$AD59,Degrees15[Month], 1)+AA$2-13,MATCH(IF('1. Input energy data'!$G$11="Multiple (England)", '1. Input energy data'!$J59, '1. Input energy data'!$G$11),Degrees15[#Headers], 0))))</f>
        <v/>
      </c>
      <c r="AB42" s="151" t="str" cm="1">
        <f t="array" ref="AB42">IF(OR($A42=0, '1. Input energy data'!$AO59=""), "",IF(OR('1. Input energy data'!$F59="Hospital",'1. Input energy data'!$F59="Nursing residential homes and hostels"),INDEX(Degrees18[[Month]:[Multiple (England)]],MATCH('1. Input energy data'!$AD59, Degrees18[Month], 1)+AB$2-13,MATCH(IF('1. Input energy data'!$G$11="Multiple (England)", '1. Input energy data'!$J59, '1. Input energy data'!$G$11),Degrees18[#Headers], 0)),INDEX(Degrees15[[Month]:[Multiple (England)]],MATCH('1. Input energy data'!$AD59,Degrees15[Month], 1)+AB$2-13,MATCH(IF('1. Input energy data'!$G$11="Multiple (England)", '1. Input energy data'!$J59, '1. Input energy data'!$G$11),Degrees15[#Headers], 0))))</f>
        <v/>
      </c>
      <c r="AC42" s="151" t="str" cm="1">
        <f t="array" ref="AC42">IF(OR($A42=0, '1. Input energy data'!$AP59=""), "",IF(OR('1. Input energy data'!$F59="Hospital",'1. Input energy data'!$F59="Nursing residential homes and hostels"),INDEX(Degrees18[[Month]:[Multiple (England)]],MATCH('1. Input energy data'!$AD59, Degrees18[Month], 1)+AC$2-13,MATCH(IF('1. Input energy data'!$G$11="Multiple (England)", '1. Input energy data'!$J59, '1. Input energy data'!$G$11),Degrees18[#Headers], 0)),INDEX(Degrees15[[Month]:[Multiple (England)]],MATCH('1. Input energy data'!$AD59,Degrees15[Month], 1)+AC$2-13,MATCH(IF('1. Input energy data'!$G$11="Multiple (England)", '1. Input energy data'!$J59, '1. Input energy data'!$G$11),Degrees15[#Headers], 0))))</f>
        <v/>
      </c>
      <c r="AD42" s="151" t="str" cm="1">
        <f t="array" ref="AD42">IF(OR($A42=0, '1. Input energy data'!$AQ59=""), "",IF(OR('1. Input energy data'!$F59="Hospital",'1. Input energy data'!$F59="Nursing residential homes and hostels"),INDEX(Degrees18[[Month]:[Multiple (England)]],MATCH('1. Input energy data'!$AD59, Degrees18[Month], 1)+AD$2-13,MATCH(IF('1. Input energy data'!$G$11="Multiple (England)", '1. Input energy data'!$J59, '1. Input energy data'!$G$11),Degrees18[#Headers], 0)),INDEX(Degrees15[[Month]:[Multiple (England)]],MATCH('1. Input energy data'!$AD59,Degrees15[Month], 1)+AD$2-13,MATCH(IF('1. Input energy data'!$G$11="Multiple (England)", '1. Input energy data'!$J59, '1. Input energy data'!$G$11),Degrees15[#Headers], 0))))</f>
        <v/>
      </c>
      <c r="AE42" s="151" t="str">
        <f>IF(OR($A42=0, $P42="", CalcTable[[#This Row],[13]]="", $Q42="", '1. Input energy data'!AF59=""), "", ($P42*CalcTable[[#This Row],[13]]+$Q42)-'1. Input energy data'!AF59)</f>
        <v/>
      </c>
      <c r="AF42" s="151" t="str">
        <f>IF(OR($A42=0, $P42="", CalcTable[[#This Row],[14]]="", $Q42="", '1. Input energy data'!AG59=""), "", ($P42*CalcTable[[#This Row],[14]]+$Q42)-'1. Input energy data'!AG59)</f>
        <v/>
      </c>
      <c r="AG42" s="151" t="str">
        <f>IF(OR($A42=0, $P42="", CalcTable[[#This Row],[15]]="", $Q42="", '1. Input energy data'!AH59=""), "", ($P42*CalcTable[[#This Row],[15]]+$Q42)-'1. Input energy data'!AH59)</f>
        <v/>
      </c>
      <c r="AH42" s="151" t="str">
        <f>IF(OR($A42=0, $P42="", CalcTable[[#This Row],[16]]="", $Q42="", '1. Input energy data'!AI59=""), "", ($P42*CalcTable[[#This Row],[16]]+$Q42)-'1. Input energy data'!AI59)</f>
        <v/>
      </c>
      <c r="AI42" s="151" t="str">
        <f>IF(OR($A42=0, $P42="", CalcTable[[#This Row],[17]]="", $Q42="", '1. Input energy data'!AJ59=""), "", ($P42*CalcTable[[#This Row],[17]]+$Q42)-'1. Input energy data'!AJ59)</f>
        <v/>
      </c>
      <c r="AJ42" s="151" t="str">
        <f>IF(OR($A42=0, $P42="", CalcTable[[#This Row],[18]]="", $Q42="", '1. Input energy data'!AK59=""), "", ($P42*CalcTable[[#This Row],[18]]+$Q42)-'1. Input energy data'!AK59)</f>
        <v/>
      </c>
      <c r="AK42" s="151" t="str">
        <f>IF(OR($A42=0, $P42="", CalcTable[[#This Row],[19]]="", $Q42="", '1. Input energy data'!AL59=""), "", ($P42*CalcTable[[#This Row],[19]]+$Q42)-'1. Input energy data'!AL59)</f>
        <v/>
      </c>
      <c r="AL42" s="151" t="str">
        <f>IF(OR($A42=0, $P42="", CalcTable[[#This Row],[20]]="", $Q42="", '1. Input energy data'!AM59=""), "", ($P42*CalcTable[[#This Row],[20]]+$Q42)-'1. Input energy data'!AM59)</f>
        <v/>
      </c>
      <c r="AM42" s="151" t="str">
        <f>IF(OR($A42=0, $P42="", CalcTable[[#This Row],[21]]="", $Q42="", '1. Input energy data'!AN59=""), "", ($P42*CalcTable[[#This Row],[21]]+$Q42)-'1. Input energy data'!AN59)</f>
        <v/>
      </c>
      <c r="AN42" s="151" t="str">
        <f>IF(OR($A42=0, $P42="", CalcTable[[#This Row],[22]]="", $Q42="", '1. Input energy data'!AO59=""), "", ($P42*CalcTable[[#This Row],[22]]+$Q42)-'1. Input energy data'!AO59)</f>
        <v/>
      </c>
      <c r="AO42" s="151" t="str">
        <f>IF(OR($A42=0, $P42="", CalcTable[[#This Row],[23]]="", $Q42="", '1. Input energy data'!AP59=""), "", ($P42*CalcTable[[#This Row],[23]]+$Q42)-'1. Input energy data'!AP59)</f>
        <v/>
      </c>
      <c r="AP42" s="151" t="str">
        <f>IF(OR($A42=0, $P42="", CalcTable[[#This Row],[24]]="", $Q42="", '1. Input energy data'!AQ59=""), "", ($P42*CalcTable[[#This Row],[24]]+$Q42)-'1. Input energy data'!AQ59)</f>
        <v/>
      </c>
      <c r="AQ42" s="239" t="str">
        <f>IF(CalcTable[[#This Row],[Building]]=0,"",1-((1-CalcTable[[#This Row],[R2]])*(COUNT('1. Input energy data'!N59:Y59)-1)/(COUNT('1. Input energy data'!N59:Y59)-2)))</f>
        <v/>
      </c>
      <c r="AR42" s="165" t="str">
        <f>IF(CalcTable[[#This Row],[Building]]=0,"",1.26*TINV(0.1,COUNT('1. Input energy data'!N59:Y59)-2)*STEYX('1. Input energy data'!N59:Y59,CalcTable[[#This Row],[1]:[12]])*((1+2/COUNT('1. Input energy data'!N59:Y59))*COUNT(CalcTable[[#This Row],[Month 1 avoided kWh]:[Month 12]]))^0.5)</f>
        <v/>
      </c>
      <c r="AS42" s="166" t="str">
        <f>IF(CalcTable[[#This Row],[Building]]=0,"",ABS(CalcTable[[#This Row],[Absolute Uncertainty]]/SUM(CalcTable[[#This Row],[Month 1 avoided kWh]:[Month 12]])))</f>
        <v/>
      </c>
      <c r="AT42" s="165" t="str">
        <f>IF(CalcTable[[#This Row],[Building]]=0,"",COUNT('1. Input energy data'!N59:Y59))</f>
        <v/>
      </c>
      <c r="AU42" s="165" t="str">
        <f>IF(CalcTable[[#This Row],[Building]]=0,"",COUNT('1. Input energy data'!AF59:AQ59))</f>
        <v/>
      </c>
      <c r="AV42" s="151" t="str" cm="1">
        <f t="array" ref="AV42">_xlfn.IFS(CalcTable[[#This Row],[Building]]=0,"",AND(OR('1. Input energy data'!AT59="Energy Bills - Actual",'1. Input energy data'!AT59="Meter Readings",'1. Input energy data'!AT59="Half Hourly Data"),OR('1. Input energy data'!Z59="Energy Bills - Actual",'1. Input energy data'!Z59="Meter Readings",'1. Input energy data'!Z59="Half Hourly Data")),"ACTUAL",OR('1. Input energy data'!AT59="",'1. Input energy data'!Z59=""),"BLANK",OR('1. Input energy data'!AT59="Other (specify in commentary)",'1. Input energy data'!Z59="Other (specify in commentary)"),"OTHER",OR('1. Input energy data'!AT59="Energy Bills - Estimated",'1. Input energy data'!Z59="Energy Bills - Estimated"),"ESTIMATED",OR('1. Input energy data'!AT59="Energy Bills - Partially Estimated",'1. Input energy data'!Z59="Energy Bills - Partially Estimated"),"PARTIALLY ESTIMATED",TRUE,"BLANK")</f>
        <v/>
      </c>
    </row>
    <row r="43" spans="1:48">
      <c r="A43">
        <f>'1. Input energy data'!C60</f>
        <v>0</v>
      </c>
      <c r="B43" s="150">
        <f>'1. Input energy data'!F60</f>
        <v>0</v>
      </c>
      <c r="C43">
        <f>'1. Input energy data'!G60</f>
        <v>0</v>
      </c>
      <c r="D43" s="151" t="str">
        <f>IF(OR(CalcTable[[#This Row],[Building]]=0, '1. Input energy data'!$N60=""), "",IF(OR('1. Input energy data'!$F60="Hospital",'1. Input energy data'!$F60="Nursing residential homes and hostels"),INDEX(Degrees18[[Month]:[Multiple (England)]],MATCH('1. Input energy data'!$L60, Degrees18[Month], 1),MATCH(IF('1. Input energy data'!$G$11="Multiple (England)", '1. Input energy data'!$J60, '1. Input energy data'!$G$11), Degrees18[#Headers], 0)),INDEX(Degrees15[[Month]:[Multiple (England)]],MATCH('1. Input energy data'!$L60, Degrees15[Month], 1),MATCH(IF('1. Input energy data'!$G$11="Multiple (England)", '1. Input energy data'!$J60, '1. Input energy data'!$G$11), Degrees15[#Headers], 0))))</f>
        <v/>
      </c>
      <c r="E43" s="151" t="str" cm="1">
        <f t="array" ref="E43">IF(OR(CalcTable[[#This Row],[Building]]=0, '1. Input energy data'!$O60=""), "",IF(OR('1. Input energy data'!$F60="Hospital",'1. Input energy data'!$F60="Nursing residential homes and hostels"),INDEX(Degrees18[[Month]:[Multiple (England)]],MATCH('1. Input energy data'!$L60, Degrees18[Month], 1) + $E$2 - 1,MATCH(IF('1. Input energy data'!$G$11="Multiple (England)", '1. Input energy data'!$J60, '1. Input energy data'!$G$11),Degrees18[#Headers], 0)),INDEX(Degrees15[[Month]:[Multiple (England)]],MATCH('1. Input energy data'!$L60, Degrees15[Month], 1) + $E$2 - 1,MATCH(IF('1. Input energy data'!$G$11="Multiple (England)", '1. Input energy data'!$J60, '1. Input energy data'!$G$11),Degrees15[#Headers], 0))))</f>
        <v/>
      </c>
      <c r="F43" s="151" t="str" cm="1">
        <f t="array" ref="F43">IF(OR(CalcTable[[#This Row],[Building]]=0, '1. Input energy data'!$P60=""), "",IF(OR('1. Input energy data'!$F60="Hospital",'1. Input energy data'!$F60="Nursing residential homes and hostels"),INDEX(Degrees18[[Month]:[Multiple (England)]],MATCH('1. Input energy data'!$L60, Degrees18[Month], 1) + $F$2 - 1,MATCH(IF('1. Input energy data'!$G$11="Multiple (England)", '1. Input energy data'!$J60, '1. Input energy data'!$G$11),Degrees18[#Headers], 0)),INDEX(Degrees15[[Month]:[Multiple (England)]],MATCH('1. Input energy data'!$L60, Degrees15[Month], 1) + $F$2 - 1,MATCH(IF('1. Input energy data'!$G$11="Multiple (England)", '1. Input energy data'!$J60, '1. Input energy data'!$G$11),Degrees15[#Headers], 0))))</f>
        <v/>
      </c>
      <c r="G43" s="151" t="str" cm="1">
        <f t="array" ref="G43">IF(OR(CalcTable[[#This Row],[Building]]=0, '1. Input energy data'!$Q60=""), "",IF(OR('1. Input energy data'!$F60="Hospital",'1. Input energy data'!$F60="Nursing residential homes and hostels"),INDEX(Degrees18[[Month]:[Multiple (England)]],MATCH('1. Input energy data'!$L60, Degrees18[Month], 1) + $G$2 - 1,MATCH(IF('1. Input energy data'!$G$11="Multiple (England)", '1. Input energy data'!$J60, '1. Input energy data'!$G$11),Degrees18[#Headers], 0)),INDEX(Degrees15[[Month]:[Multiple (England)]],MATCH('1. Input energy data'!$L60, Degrees15[Month], 1) + $G$2 - 1,MATCH(IF('1. Input energy data'!$G$11="Multiple (England)", '1. Input energy data'!$J60, '1. Input energy data'!$G$11),Degrees15[#Headers], 0))))</f>
        <v/>
      </c>
      <c r="H43" s="151" t="str" cm="1">
        <f t="array" ref="H43">IF(OR(CalcTable[[#This Row],[Building]]=0, '1. Input energy data'!$R60=""), "",IF(OR('1. Input energy data'!$F60="Hospital",'1. Input energy data'!$F60="Nursing residential homes and hostels"),INDEX(Degrees18[[Month]:[Multiple (England)]],MATCH('1. Input energy data'!$L60, Degrees18[Month], 1) + $H$2 - 1,MATCH(IF('1. Input energy data'!$G$11="Multiple (England)", '1. Input energy data'!$J60, '1. Input energy data'!$G$11),Degrees18[#Headers], 0)),INDEX(Degrees15[[Month]:[Multiple (England)]],MATCH('1. Input energy data'!$L60, Degrees15[Month], 1) + $H$2 - 1,MATCH(IF('1. Input energy data'!$G$11="Multiple (England)", '1. Input energy data'!$J60, '1. Input energy data'!$G$11),Degrees15[#Headers], 0))))</f>
        <v/>
      </c>
      <c r="I43" s="151" t="str" cm="1">
        <f t="array" ref="I43">IF(OR(CalcTable[[#This Row],[Building]]=0, '1. Input energy data'!$S60=""), "",IF(OR('1. Input energy data'!$F60="Hospital",'1. Input energy data'!$F60="Nursing residential homes and hostels"),INDEX(Degrees18[[Month]:[Multiple (England)]],MATCH('1. Input energy data'!$L60, Degrees18[Month], 1) + $I$2 - 1,MATCH(IF('1. Input energy data'!$G$11="Multiple (England)", '1. Input energy data'!$J60, '1. Input energy data'!$G$11),Degrees18[#Headers], 0)),INDEX(Degrees15[[Month]:[Multiple (England)]],MATCH('1. Input energy data'!$L60, Degrees15[Month], 1) + $I$2 - 1,MATCH(IF('1. Input energy data'!$G$11="Multiple (England)", '1. Input energy data'!$J60, '1. Input energy data'!$G$11),Degrees15[#Headers], 0))))</f>
        <v/>
      </c>
      <c r="J43" s="151" t="str" cm="1">
        <f t="array" ref="J43">IF(OR(CalcTable[[#This Row],[Building]]=0, '1. Input energy data'!$T60=""), "",IF(OR('1. Input energy data'!$F60="Hospital",'1. Input energy data'!$F60="Nursing residential homes and hostels"),INDEX(Degrees18[[Month]:[Multiple (England)]],MATCH('1. Input energy data'!$L60, Degrees18[Month], 1) + $J$2 - 1,MATCH(IF('1. Input energy data'!$G$11="Multiple (England)", '1. Input energy data'!$J60, '1. Input energy data'!$G$11),Degrees18[#Headers], 0)),INDEX(Degrees15[[Month]:[Multiple (England)]],MATCH('1. Input energy data'!$L60, Degrees15[Month], 1) + $J$2 - 1,MATCH(IF('1. Input energy data'!$G$11="Multiple (England)", '1. Input energy data'!$J60, '1. Input energy data'!$G$11),Degrees15[#Headers], 0))))</f>
        <v/>
      </c>
      <c r="K43" s="151" t="str" cm="1">
        <f t="array" ref="K43">IF(OR(CalcTable[[#This Row],[Building]]=0, '1. Input energy data'!$U60=""), "",IF(OR('1. Input energy data'!$F60="Hospital",'1. Input energy data'!$F60="Nursing residential homes and hostels"),INDEX(Degrees18[[Month]:[Multiple (England)]],MATCH('1. Input energy data'!$L60, Degrees18[Month], 1) + $K$2 - 1,MATCH(IF('1. Input energy data'!$G$11="Multiple (England)", '1. Input energy data'!$J60, '1. Input energy data'!$G$11),Degrees18[#Headers], 0)),INDEX(Degrees15[[Month]:[Multiple (England)]],MATCH('1. Input energy data'!$L60, Degrees15[Month], 1) + $K$2 - 1,MATCH(IF('1. Input energy data'!$G$11="Multiple (England)", '1. Input energy data'!$J60, '1. Input energy data'!$G$11),Degrees15[#Headers], 0))))</f>
        <v/>
      </c>
      <c r="L43" s="151" t="str" cm="1">
        <f t="array" ref="L43">IF(OR(CalcTable[[#This Row],[Building]]=0, '1. Input energy data'!$V60=""), "",IF(OR('1. Input energy data'!$F60="Hospital",'1. Input energy data'!$F60="Nursing residential homes and hostels"),INDEX(Degrees18[[Month]:[Multiple (England)]],MATCH('1. Input energy data'!$L60, Degrees18[Month], 1) + $L$2 - 1,MATCH(IF('1. Input energy data'!$G$11="Multiple (England)", '1. Input energy data'!$J60, '1. Input energy data'!$G$11),Degrees18[#Headers], 0)),INDEX(Degrees15[[Month]:[Multiple (England)]],MATCH('1. Input energy data'!$L60, Degrees15[Month], 1) + $L$2 - 1,MATCH(IF('1. Input energy data'!$G$11="Multiple (England)", '1. Input energy data'!$J60, '1. Input energy data'!$G$11),Degrees15[#Headers], 0))))</f>
        <v/>
      </c>
      <c r="M43" s="151" t="str" cm="1">
        <f t="array" ref="M43">IF(OR(CalcTable[[#This Row],[Building]]=0, '1. Input energy data'!$W60=""), "",IF(OR('1. Input energy data'!$F60="Hospital",'1. Input energy data'!$F60="Nursing residential homes and hostels"),INDEX(Degrees18[[Month]:[Multiple (England)]],MATCH('1. Input energy data'!$L60, Degrees18[Month], 1) + $M$2 - 1,MATCH(IF('1. Input energy data'!$G$11="Multiple (England)", '1. Input energy data'!$J60, '1. Input energy data'!$G$11),Degrees18[#Headers], 0)),INDEX(Degrees15[[Month]:[Multiple (England)]],MATCH('1. Input energy data'!$L60, Degrees15[Month], 1) + $M$2 - 1,MATCH(IF('1. Input energy data'!$G$11="Multiple (England)", '1. Input energy data'!$J60, '1. Input energy data'!$G$11),Degrees15[#Headers], 0))))</f>
        <v/>
      </c>
      <c r="N43" s="151" t="str" cm="1">
        <f t="array" ref="N43">IF(OR(CalcTable[[#This Row],[Building]]=0, '1. Input energy data'!$X60=""), "",IF(OR('1. Input energy data'!$F60="Hospital",'1. Input energy data'!$F60="Nursing residential homes and hostels"),INDEX(Degrees18[[Month]:[Multiple (England)]],MATCH('1. Input energy data'!$L60, Degrees18[Month], 1) + $N$2 - 1,MATCH(IF('1. Input energy data'!$G$11="Multiple (England)", '1. Input energy data'!$J60, '1. Input energy data'!$G$11),Degrees18[#Headers], 0)),INDEX(Degrees15[[Month]:[Multiple (England)]],MATCH('1. Input energy data'!$L60, Degrees15[Month], 1) + $N$2 - 1,MATCH(IF('1. Input energy data'!$G$11="Multiple (England)", '1. Input energy data'!$J60, '1. Input energy data'!$G$11),Degrees15[#Headers], 0))))</f>
        <v/>
      </c>
      <c r="O43" s="151" t="str" cm="1">
        <f t="array" ref="O43">IF(OR(CalcTable[[#This Row],[Building]]=0, '1. Input energy data'!$Y60=""), "",IF(OR('1. Input energy data'!$F60="Hospital",'1. Input energy data'!$F60="Nursing residential homes and hostels"),INDEX(Degrees18[[Month]:[Multiple (England)]],MATCH('1. Input energy data'!$L60, Degrees18[Month], 1) + $O$2 - 1,MATCH(IF('1. Input energy data'!$G$11="Multiple (England)", '1. Input energy data'!$J60, '1. Input energy data'!$G$11),Degrees18[#Headers], 0)),INDEX(Degrees15[[Month]:[Multiple (England)]],MATCH('1. Input energy data'!$L60, Degrees15[Month], 1) + $O$2 - 1,MATCH(IF('1. Input energy data'!$G$11="Multiple (England)", '1. Input energy data'!$J60, '1. Input energy data'!$G$11),Degrees15[#Headers], 0))))</f>
        <v/>
      </c>
      <c r="P43" t="str">
        <f>IF(CalcTable[[#This Row],[Building]]=0,"",SLOPE('1. Input energy data'!N60:Y60,CalcTable[[#This Row],[1]:[12]]))</f>
        <v/>
      </c>
      <c r="Q43" t="str">
        <f>IF(CalcTable[[#This Row],[Building]]=0,"",INTERCEPT('1. Input energy data'!N60:Y60,CalcTable[[#This Row],[1]:[12]]))</f>
        <v/>
      </c>
      <c r="R43" t="str">
        <f>IF(CalcTable[[#This Row],[Building]]=0,"",RSQ('1. Input energy data'!N60:Y60,CalcTable[[#This Row],[1]:[12]]))</f>
        <v/>
      </c>
      <c r="S43" s="151" t="str" cm="1">
        <f t="array" ref="S43">IF(OR($A43=0, '1. Input energy data'!$AF60=""), "",IF(OR('1. Input energy data'!$F60="Hospital",'1. Input energy data'!$F60="Nursing residential homes and hostels"),INDEX(Degrees18[[Month]:[Multiple (England)]],MATCH('1. Input energy data'!$AD60, Degrees18[Month], 1)+S$2-13,MATCH(IF('1. Input energy data'!$G$11="Multiple (England)", '1. Input energy data'!$J60, '1. Input energy data'!$G$11),Degrees18[#Headers], 0)),INDEX(Degrees15[[Month]:[Multiple (England)]],MATCH('1. Input energy data'!$AD60, Degrees15[Month], 1)+S$2-13,MATCH(IF('1. Input energy data'!$G$11="Multiple (England)", '1. Input energy data'!$J60, '1. Input energy data'!$G$11),Degrees15[#Headers], 0))))</f>
        <v/>
      </c>
      <c r="T43" s="151" t="str" cm="1">
        <f t="array" ref="T43">IF(OR($A43=0, '1. Input energy data'!$AG60=""), "",IF(OR('1. Input energy data'!$F60="Hospital",'1. Input energy data'!$F60="Nursing residential homes and hostels"),INDEX(Degrees18[[Month]:[Multiple (England)]],MATCH('1. Input energy data'!$AD60, Degrees18[Month], 1)+T$2-13,MATCH(IF('1. Input energy data'!$G$11="Multiple (England)", '1. Input energy data'!$J60, '1. Input energy data'!$G$11),Degrees18[#Headers], 0)),INDEX(Degrees15[[Month]:[Multiple (England)]],MATCH('1. Input energy data'!$AD60,Degrees15[Month], 1)+T$2-13,MATCH(IF('1. Input energy data'!$G$11="Multiple (England)", '1. Input energy data'!$J60, '1. Input energy data'!$G$11),Degrees15[#Headers], 0))))</f>
        <v/>
      </c>
      <c r="U43" s="151" t="str" cm="1">
        <f t="array" ref="U43">IF(OR($A43=0, '1. Input energy data'!$AH60=""), "",IF(OR('1. Input energy data'!$F60="Hospital",'1. Input energy data'!$F60="Nursing residential homes and hostels"),INDEX(Degrees18[[Month]:[Multiple (England)]],MATCH('1. Input energy data'!$AD60, Degrees18[Month], 1)+U$2-13,MATCH(IF('1. Input energy data'!$G$11="Multiple (England)", '1. Input energy data'!$J60, '1. Input energy data'!$G$11),Degrees18[#Headers], 0)),INDEX(Degrees15[[Month]:[Multiple (England)]],MATCH('1. Input energy data'!$AD60,Degrees15[Month], 1)+U$2-13,MATCH(IF('1. Input energy data'!$G$11="Multiple (England)", '1. Input energy data'!$J60, '1. Input energy data'!$G$11),Degrees15[#Headers], 0))))</f>
        <v/>
      </c>
      <c r="V43" s="151" t="str" cm="1">
        <f t="array" ref="V43">IF(OR($A43=0, '1. Input energy data'!$AI60=""), "",IF(OR('1. Input energy data'!$F60="Hospital",'1. Input energy data'!$F60="Nursing residential homes and hostels"),INDEX(Degrees18[[Month]:[Multiple (England)]],MATCH('1. Input energy data'!$AD60, Degrees18[Month], 1)+V$2-13,MATCH(IF('1. Input energy data'!$G$11="Multiple (England)", '1. Input energy data'!$J60, '1. Input energy data'!$G$11),Degrees18[#Headers], 0)),INDEX(Degrees15[[Month]:[Multiple (England)]],MATCH('1. Input energy data'!$AD60,Degrees15[Month], 1)+V$2-13,MATCH(IF('1. Input energy data'!$G$11="Multiple (England)", '1. Input energy data'!$J60, '1. Input energy data'!$G$11),Degrees15[#Headers], 0))))</f>
        <v/>
      </c>
      <c r="W43" s="151" t="str" cm="1">
        <f t="array" ref="W43">IF(OR($A43=0, '1. Input energy data'!$AJ60=""), "",IF(OR('1. Input energy data'!$F60="Hospital",'1. Input energy data'!$F60="Nursing residential homes and hostels"),INDEX(Degrees18[[Month]:[Multiple (England)]],MATCH('1. Input energy data'!$AD60, Degrees18[Month], 1)+W$2-13,MATCH(IF('1. Input energy data'!$G$11="Multiple (England)", '1. Input energy data'!$J60, '1. Input energy data'!$G$11),Degrees18[#Headers], 0)),INDEX(Degrees15[[Month]:[Multiple (England)]],MATCH('1. Input energy data'!$AD60,Degrees15[Month], 1)+W$2-13,MATCH(IF('1. Input energy data'!$G$11="Multiple (England)", '1. Input energy data'!$J60, '1. Input energy data'!$G$11),Degrees15[#Headers], 0))))</f>
        <v/>
      </c>
      <c r="X43" s="151" t="str" cm="1">
        <f t="array" ref="X43">IF(OR($A43=0, '1. Input energy data'!$AK60=""), "",IF(OR('1. Input energy data'!$F60="Hospital",'1. Input energy data'!$F60="Nursing residential homes and hostels"),INDEX(Degrees18[[Month]:[Multiple (England)]],MATCH('1. Input energy data'!$AD60, Degrees18[Month], 1)+X$2-13,MATCH(IF('1. Input energy data'!$G$11="Multiple (England)", '1. Input energy data'!$J60, '1. Input energy data'!$G$11),Degrees18[#Headers], 0)),INDEX(Degrees15[[Month]:[Multiple (England)]],MATCH('1. Input energy data'!$AD60,Degrees15[Month], 1)+X$2-13,MATCH(IF('1. Input energy data'!$G$11="Multiple (England)", '1. Input energy data'!$J60, '1. Input energy data'!$G$11),Degrees15[#Headers], 0))))</f>
        <v/>
      </c>
      <c r="Y43" s="151" t="str" cm="1">
        <f t="array" ref="Y43">IF(OR($A43=0, '1. Input energy data'!$AL60=""), "",IF(OR('1. Input energy data'!$F60="Hospital",'1. Input energy data'!$F60="Nursing residential homes and hostels"),INDEX(Degrees18[[Month]:[Multiple (England)]],MATCH('1. Input energy data'!$AD60, Degrees18[Month], 1)+Y$2-13,MATCH(IF('1. Input energy data'!$G$11="Multiple (England)", '1. Input energy data'!$J60, '1. Input energy data'!$G$11),Degrees18[#Headers], 0)),INDEX(Degrees15[[Month]:[Multiple (England)]],MATCH('1. Input energy data'!$AD60,Degrees15[Month], 1)+Y$2-13,MATCH(IF('1. Input energy data'!$G$11="Multiple (England)", '1. Input energy data'!$J60, '1. Input energy data'!$G$11),Degrees15[#Headers], 0))))</f>
        <v/>
      </c>
      <c r="Z43" s="151" t="str" cm="1">
        <f t="array" ref="Z43">IF(OR($A43=0, '1. Input energy data'!$AM60=""), "",IF(OR('1. Input energy data'!$F60="Hospital",'1. Input energy data'!$F60="Nursing residential homes and hostels"),INDEX(Degrees18[[Month]:[Multiple (England)]],MATCH('1. Input energy data'!$AD60, Degrees18[Month], 1)+Z$2-13,MATCH(IF('1. Input energy data'!$G$11="Multiple (England)", '1. Input energy data'!$J60, '1. Input energy data'!$G$11),Degrees18[#Headers], 0)),INDEX(Degrees15[[Month]:[Multiple (England)]],MATCH('1. Input energy data'!$AD60,Degrees15[Month], 1)+Z$2-13,MATCH(IF('1. Input energy data'!$G$11="Multiple (England)", '1. Input energy data'!$J60, '1. Input energy data'!$G$11),Degrees15[#Headers], 0))))</f>
        <v/>
      </c>
      <c r="AA43" s="151" t="str" cm="1">
        <f t="array" ref="AA43">IF(OR($A43=0, '1. Input energy data'!$AN60=""), "",IF(OR('1. Input energy data'!$F60="Hospital",'1. Input energy data'!$F60="Nursing residential homes and hostels"),INDEX(Degrees18[[Month]:[Multiple (England)]],MATCH('1. Input energy data'!$AD60, Degrees18[Month], 1)+AA$2-13,MATCH(IF('1. Input energy data'!$G$11="Multiple (England)", '1. Input energy data'!$J60, '1. Input energy data'!$G$11),Degrees18[#Headers], 0)),INDEX(Degrees15[[Month]:[Multiple (England)]],MATCH('1. Input energy data'!$AD60,Degrees15[Month], 1)+AA$2-13,MATCH(IF('1. Input energy data'!$G$11="Multiple (England)", '1. Input energy data'!$J60, '1. Input energy data'!$G$11),Degrees15[#Headers], 0))))</f>
        <v/>
      </c>
      <c r="AB43" s="151" t="str" cm="1">
        <f t="array" ref="AB43">IF(OR($A43=0, '1. Input energy data'!$AO60=""), "",IF(OR('1. Input energy data'!$F60="Hospital",'1. Input energy data'!$F60="Nursing residential homes and hostels"),INDEX(Degrees18[[Month]:[Multiple (England)]],MATCH('1. Input energy data'!$AD60, Degrees18[Month], 1)+AB$2-13,MATCH(IF('1. Input energy data'!$G$11="Multiple (England)", '1. Input energy data'!$J60, '1. Input energy data'!$G$11),Degrees18[#Headers], 0)),INDEX(Degrees15[[Month]:[Multiple (England)]],MATCH('1. Input energy data'!$AD60,Degrees15[Month], 1)+AB$2-13,MATCH(IF('1. Input energy data'!$G$11="Multiple (England)", '1. Input energy data'!$J60, '1. Input energy data'!$G$11),Degrees15[#Headers], 0))))</f>
        <v/>
      </c>
      <c r="AC43" s="151" t="str" cm="1">
        <f t="array" ref="AC43">IF(OR($A43=0, '1. Input energy data'!$AP60=""), "",IF(OR('1. Input energy data'!$F60="Hospital",'1. Input energy data'!$F60="Nursing residential homes and hostels"),INDEX(Degrees18[[Month]:[Multiple (England)]],MATCH('1. Input energy data'!$AD60, Degrees18[Month], 1)+AC$2-13,MATCH(IF('1. Input energy data'!$G$11="Multiple (England)", '1. Input energy data'!$J60, '1. Input energy data'!$G$11),Degrees18[#Headers], 0)),INDEX(Degrees15[[Month]:[Multiple (England)]],MATCH('1. Input energy data'!$AD60,Degrees15[Month], 1)+AC$2-13,MATCH(IF('1. Input energy data'!$G$11="Multiple (England)", '1. Input energy data'!$J60, '1. Input energy data'!$G$11),Degrees15[#Headers], 0))))</f>
        <v/>
      </c>
      <c r="AD43" s="151" t="str" cm="1">
        <f t="array" ref="AD43">IF(OR($A43=0, '1. Input energy data'!$AQ60=""), "",IF(OR('1. Input energy data'!$F60="Hospital",'1. Input energy data'!$F60="Nursing residential homes and hostels"),INDEX(Degrees18[[Month]:[Multiple (England)]],MATCH('1. Input energy data'!$AD60, Degrees18[Month], 1)+AD$2-13,MATCH(IF('1. Input energy data'!$G$11="Multiple (England)", '1. Input energy data'!$J60, '1. Input energy data'!$G$11),Degrees18[#Headers], 0)),INDEX(Degrees15[[Month]:[Multiple (England)]],MATCH('1. Input energy data'!$AD60,Degrees15[Month], 1)+AD$2-13,MATCH(IF('1. Input energy data'!$G$11="Multiple (England)", '1. Input energy data'!$J60, '1. Input energy data'!$G$11),Degrees15[#Headers], 0))))</f>
        <v/>
      </c>
      <c r="AE43" s="151" t="str">
        <f>IF(OR($A43=0, $P43="", CalcTable[[#This Row],[13]]="", $Q43="", '1. Input energy data'!AF60=""), "", ($P43*CalcTable[[#This Row],[13]]+$Q43)-'1. Input energy data'!AF60)</f>
        <v/>
      </c>
      <c r="AF43" s="151" t="str">
        <f>IF(OR($A43=0, $P43="", CalcTable[[#This Row],[14]]="", $Q43="", '1. Input energy data'!AG60=""), "", ($P43*CalcTable[[#This Row],[14]]+$Q43)-'1. Input energy data'!AG60)</f>
        <v/>
      </c>
      <c r="AG43" s="151" t="str">
        <f>IF(OR($A43=0, $P43="", CalcTable[[#This Row],[15]]="", $Q43="", '1. Input energy data'!AH60=""), "", ($P43*CalcTable[[#This Row],[15]]+$Q43)-'1. Input energy data'!AH60)</f>
        <v/>
      </c>
      <c r="AH43" s="151" t="str">
        <f>IF(OR($A43=0, $P43="", CalcTable[[#This Row],[16]]="", $Q43="", '1. Input energy data'!AI60=""), "", ($P43*CalcTable[[#This Row],[16]]+$Q43)-'1. Input energy data'!AI60)</f>
        <v/>
      </c>
      <c r="AI43" s="151" t="str">
        <f>IF(OR($A43=0, $P43="", CalcTable[[#This Row],[17]]="", $Q43="", '1. Input energy data'!AJ60=""), "", ($P43*CalcTable[[#This Row],[17]]+$Q43)-'1. Input energy data'!AJ60)</f>
        <v/>
      </c>
      <c r="AJ43" s="151" t="str">
        <f>IF(OR($A43=0, $P43="", CalcTable[[#This Row],[18]]="", $Q43="", '1. Input energy data'!AK60=""), "", ($P43*CalcTable[[#This Row],[18]]+$Q43)-'1. Input energy data'!AK60)</f>
        <v/>
      </c>
      <c r="AK43" s="151" t="str">
        <f>IF(OR($A43=0, $P43="", CalcTable[[#This Row],[19]]="", $Q43="", '1. Input energy data'!AL60=""), "", ($P43*CalcTable[[#This Row],[19]]+$Q43)-'1. Input energy data'!AL60)</f>
        <v/>
      </c>
      <c r="AL43" s="151" t="str">
        <f>IF(OR($A43=0, $P43="", CalcTable[[#This Row],[20]]="", $Q43="", '1. Input energy data'!AM60=""), "", ($P43*CalcTable[[#This Row],[20]]+$Q43)-'1. Input energy data'!AM60)</f>
        <v/>
      </c>
      <c r="AM43" s="151" t="str">
        <f>IF(OR($A43=0, $P43="", CalcTable[[#This Row],[21]]="", $Q43="", '1. Input energy data'!AN60=""), "", ($P43*CalcTable[[#This Row],[21]]+$Q43)-'1. Input energy data'!AN60)</f>
        <v/>
      </c>
      <c r="AN43" s="151" t="str">
        <f>IF(OR($A43=0, $P43="", CalcTable[[#This Row],[22]]="", $Q43="", '1. Input energy data'!AO60=""), "", ($P43*CalcTable[[#This Row],[22]]+$Q43)-'1. Input energy data'!AO60)</f>
        <v/>
      </c>
      <c r="AO43" s="151" t="str">
        <f>IF(OR($A43=0, $P43="", CalcTable[[#This Row],[23]]="", $Q43="", '1. Input energy data'!AP60=""), "", ($P43*CalcTable[[#This Row],[23]]+$Q43)-'1. Input energy data'!AP60)</f>
        <v/>
      </c>
      <c r="AP43" s="151" t="str">
        <f>IF(OR($A43=0, $P43="", CalcTable[[#This Row],[24]]="", $Q43="", '1. Input energy data'!AQ60=""), "", ($P43*CalcTable[[#This Row],[24]]+$Q43)-'1. Input energy data'!AQ60)</f>
        <v/>
      </c>
      <c r="AQ43" s="239" t="str">
        <f>IF(CalcTable[[#This Row],[Building]]=0,"",1-((1-CalcTable[[#This Row],[R2]])*(COUNT('1. Input energy data'!N60:Y60)-1)/(COUNT('1. Input energy data'!N60:Y60)-2)))</f>
        <v/>
      </c>
      <c r="AR43" s="165" t="str">
        <f>IF(CalcTable[[#This Row],[Building]]=0,"",1.26*TINV(0.1,COUNT('1. Input energy data'!N60:Y60)-2)*STEYX('1. Input energy data'!N60:Y60,CalcTable[[#This Row],[1]:[12]])*((1+2/COUNT('1. Input energy data'!N60:Y60))*COUNT(CalcTable[[#This Row],[Month 1 avoided kWh]:[Month 12]]))^0.5)</f>
        <v/>
      </c>
      <c r="AS43" s="166" t="str">
        <f>IF(CalcTable[[#This Row],[Building]]=0,"",ABS(CalcTable[[#This Row],[Absolute Uncertainty]]/SUM(CalcTable[[#This Row],[Month 1 avoided kWh]:[Month 12]])))</f>
        <v/>
      </c>
      <c r="AT43" s="165" t="str">
        <f>IF(CalcTable[[#This Row],[Building]]=0,"",COUNT('1. Input energy data'!N60:Y60))</f>
        <v/>
      </c>
      <c r="AU43" s="165" t="str">
        <f>IF(CalcTable[[#This Row],[Building]]=0,"",COUNT('1. Input energy data'!AF60:AQ60))</f>
        <v/>
      </c>
      <c r="AV43" s="151" t="str" cm="1">
        <f t="array" ref="AV43">_xlfn.IFS(CalcTable[[#This Row],[Building]]=0,"",AND(OR('1. Input energy data'!AT60="Energy Bills - Actual",'1. Input energy data'!AT60="Meter Readings",'1. Input energy data'!AT60="Half Hourly Data"),OR('1. Input energy data'!Z60="Energy Bills - Actual",'1. Input energy data'!Z60="Meter Readings",'1. Input energy data'!Z60="Half Hourly Data")),"ACTUAL",OR('1. Input energy data'!AT60="",'1. Input energy data'!Z60=""),"BLANK",OR('1. Input energy data'!AT60="Other (specify in commentary)",'1. Input energy data'!Z60="Other (specify in commentary)"),"OTHER",OR('1. Input energy data'!AT60="Energy Bills - Estimated",'1. Input energy data'!Z60="Energy Bills - Estimated"),"ESTIMATED",OR('1. Input energy data'!AT60="Energy Bills - Partially Estimated",'1. Input energy data'!Z60="Energy Bills - Partially Estimated"),"PARTIALLY ESTIMATED",TRUE,"BLANK")</f>
        <v/>
      </c>
    </row>
    <row r="44" spans="1:48">
      <c r="A44">
        <f>'1. Input energy data'!C61</f>
        <v>0</v>
      </c>
      <c r="B44" s="150">
        <f>'1. Input energy data'!F61</f>
        <v>0</v>
      </c>
      <c r="C44">
        <f>'1. Input energy data'!G61</f>
        <v>0</v>
      </c>
      <c r="D44" s="151" t="str">
        <f>IF(OR(CalcTable[[#This Row],[Building]]=0, '1. Input energy data'!$N61=""), "",IF(OR('1. Input energy data'!$F61="Hospital",'1. Input energy data'!$F61="Nursing residential homes and hostels"),INDEX(Degrees18[[Month]:[Multiple (England)]],MATCH('1. Input energy data'!$L61, Degrees18[Month], 1),MATCH(IF('1. Input energy data'!$G$11="Multiple (England)", '1. Input energy data'!$J61, '1. Input energy data'!$G$11), Degrees18[#Headers], 0)),INDEX(Degrees15[[Month]:[Multiple (England)]],MATCH('1. Input energy data'!$L61, Degrees15[Month], 1),MATCH(IF('1. Input energy data'!$G$11="Multiple (England)", '1. Input energy data'!$J61, '1. Input energy data'!$G$11), Degrees15[#Headers], 0))))</f>
        <v/>
      </c>
      <c r="E44" s="151" t="str" cm="1">
        <f t="array" ref="E44">IF(OR(CalcTable[[#This Row],[Building]]=0, '1. Input energy data'!$O61=""), "",IF(OR('1. Input energy data'!$F61="Hospital",'1. Input energy data'!$F61="Nursing residential homes and hostels"),INDEX(Degrees18[[Month]:[Multiple (England)]],MATCH('1. Input energy data'!$L61, Degrees18[Month], 1) + $E$2 - 1,MATCH(IF('1. Input energy data'!$G$11="Multiple (England)", '1. Input energy data'!$J61, '1. Input energy data'!$G$11),Degrees18[#Headers], 0)),INDEX(Degrees15[[Month]:[Multiple (England)]],MATCH('1. Input energy data'!$L61, Degrees15[Month], 1) + $E$2 - 1,MATCH(IF('1. Input energy data'!$G$11="Multiple (England)", '1. Input energy data'!$J61, '1. Input energy data'!$G$11),Degrees15[#Headers], 0))))</f>
        <v/>
      </c>
      <c r="F44" s="151" t="str" cm="1">
        <f t="array" ref="F44">IF(OR(CalcTable[[#This Row],[Building]]=0, '1. Input energy data'!$P61=""), "",IF(OR('1. Input energy data'!$F61="Hospital",'1. Input energy data'!$F61="Nursing residential homes and hostels"),INDEX(Degrees18[[Month]:[Multiple (England)]],MATCH('1. Input energy data'!$L61, Degrees18[Month], 1) + $F$2 - 1,MATCH(IF('1. Input energy data'!$G$11="Multiple (England)", '1. Input energy data'!$J61, '1. Input energy data'!$G$11),Degrees18[#Headers], 0)),INDEX(Degrees15[[Month]:[Multiple (England)]],MATCH('1. Input energy data'!$L61, Degrees15[Month], 1) + $F$2 - 1,MATCH(IF('1. Input energy data'!$G$11="Multiple (England)", '1. Input energy data'!$J61, '1. Input energy data'!$G$11),Degrees15[#Headers], 0))))</f>
        <v/>
      </c>
      <c r="G44" s="151" t="str" cm="1">
        <f t="array" ref="G44">IF(OR(CalcTable[[#This Row],[Building]]=0, '1. Input energy data'!$Q61=""), "",IF(OR('1. Input energy data'!$F61="Hospital",'1. Input energy data'!$F61="Nursing residential homes and hostels"),INDEX(Degrees18[[Month]:[Multiple (England)]],MATCH('1. Input energy data'!$L61, Degrees18[Month], 1) + $G$2 - 1,MATCH(IF('1. Input energy data'!$G$11="Multiple (England)", '1. Input energy data'!$J61, '1. Input energy data'!$G$11),Degrees18[#Headers], 0)),INDEX(Degrees15[[Month]:[Multiple (England)]],MATCH('1. Input energy data'!$L61, Degrees15[Month], 1) + $G$2 - 1,MATCH(IF('1. Input energy data'!$G$11="Multiple (England)", '1. Input energy data'!$J61, '1. Input energy data'!$G$11),Degrees15[#Headers], 0))))</f>
        <v/>
      </c>
      <c r="H44" s="151" t="str" cm="1">
        <f t="array" ref="H44">IF(OR(CalcTable[[#This Row],[Building]]=0, '1. Input energy data'!$R61=""), "",IF(OR('1. Input energy data'!$F61="Hospital",'1. Input energy data'!$F61="Nursing residential homes and hostels"),INDEX(Degrees18[[Month]:[Multiple (England)]],MATCH('1. Input energy data'!$L61, Degrees18[Month], 1) + $H$2 - 1,MATCH(IF('1. Input energy data'!$G$11="Multiple (England)", '1. Input energy data'!$J61, '1. Input energy data'!$G$11),Degrees18[#Headers], 0)),INDEX(Degrees15[[Month]:[Multiple (England)]],MATCH('1. Input energy data'!$L61, Degrees15[Month], 1) + $H$2 - 1,MATCH(IF('1. Input energy data'!$G$11="Multiple (England)", '1. Input energy data'!$J61, '1. Input energy data'!$G$11),Degrees15[#Headers], 0))))</f>
        <v/>
      </c>
      <c r="I44" s="151" t="str" cm="1">
        <f t="array" ref="I44">IF(OR(CalcTable[[#This Row],[Building]]=0, '1. Input energy data'!$S61=""), "",IF(OR('1. Input energy data'!$F61="Hospital",'1. Input energy data'!$F61="Nursing residential homes and hostels"),INDEX(Degrees18[[Month]:[Multiple (England)]],MATCH('1. Input energy data'!$L61, Degrees18[Month], 1) + $I$2 - 1,MATCH(IF('1. Input energy data'!$G$11="Multiple (England)", '1. Input energy data'!$J61, '1. Input energy data'!$G$11),Degrees18[#Headers], 0)),INDEX(Degrees15[[Month]:[Multiple (England)]],MATCH('1. Input energy data'!$L61, Degrees15[Month], 1) + $I$2 - 1,MATCH(IF('1. Input energy data'!$G$11="Multiple (England)", '1. Input energy data'!$J61, '1. Input energy data'!$G$11),Degrees15[#Headers], 0))))</f>
        <v/>
      </c>
      <c r="J44" s="151" t="str" cm="1">
        <f t="array" ref="J44">IF(OR(CalcTable[[#This Row],[Building]]=0, '1. Input energy data'!$T61=""), "",IF(OR('1. Input energy data'!$F61="Hospital",'1. Input energy data'!$F61="Nursing residential homes and hostels"),INDEX(Degrees18[[Month]:[Multiple (England)]],MATCH('1. Input energy data'!$L61, Degrees18[Month], 1) + $J$2 - 1,MATCH(IF('1. Input energy data'!$G$11="Multiple (England)", '1. Input energy data'!$J61, '1. Input energy data'!$G$11),Degrees18[#Headers], 0)),INDEX(Degrees15[[Month]:[Multiple (England)]],MATCH('1. Input energy data'!$L61, Degrees15[Month], 1) + $J$2 - 1,MATCH(IF('1. Input energy data'!$G$11="Multiple (England)", '1. Input energy data'!$J61, '1. Input energy data'!$G$11),Degrees15[#Headers], 0))))</f>
        <v/>
      </c>
      <c r="K44" s="151" t="str" cm="1">
        <f t="array" ref="K44">IF(OR(CalcTable[[#This Row],[Building]]=0, '1. Input energy data'!$U61=""), "",IF(OR('1. Input energy data'!$F61="Hospital",'1. Input energy data'!$F61="Nursing residential homes and hostels"),INDEX(Degrees18[[Month]:[Multiple (England)]],MATCH('1. Input energy data'!$L61, Degrees18[Month], 1) + $K$2 - 1,MATCH(IF('1. Input energy data'!$G$11="Multiple (England)", '1. Input energy data'!$J61, '1. Input energy data'!$G$11),Degrees18[#Headers], 0)),INDEX(Degrees15[[Month]:[Multiple (England)]],MATCH('1. Input energy data'!$L61, Degrees15[Month], 1) + $K$2 - 1,MATCH(IF('1. Input energy data'!$G$11="Multiple (England)", '1. Input energy data'!$J61, '1. Input energy data'!$G$11),Degrees15[#Headers], 0))))</f>
        <v/>
      </c>
      <c r="L44" s="151" t="str" cm="1">
        <f t="array" ref="L44">IF(OR(CalcTable[[#This Row],[Building]]=0, '1. Input energy data'!$V61=""), "",IF(OR('1. Input energy data'!$F61="Hospital",'1. Input energy data'!$F61="Nursing residential homes and hostels"),INDEX(Degrees18[[Month]:[Multiple (England)]],MATCH('1. Input energy data'!$L61, Degrees18[Month], 1) + $L$2 - 1,MATCH(IF('1. Input energy data'!$G$11="Multiple (England)", '1. Input energy data'!$J61, '1. Input energy data'!$G$11),Degrees18[#Headers], 0)),INDEX(Degrees15[[Month]:[Multiple (England)]],MATCH('1. Input energy data'!$L61, Degrees15[Month], 1) + $L$2 - 1,MATCH(IF('1. Input energy data'!$G$11="Multiple (England)", '1. Input energy data'!$J61, '1. Input energy data'!$G$11),Degrees15[#Headers], 0))))</f>
        <v/>
      </c>
      <c r="M44" s="151" t="str" cm="1">
        <f t="array" ref="M44">IF(OR(CalcTable[[#This Row],[Building]]=0, '1. Input energy data'!$W61=""), "",IF(OR('1. Input energy data'!$F61="Hospital",'1. Input energy data'!$F61="Nursing residential homes and hostels"),INDEX(Degrees18[[Month]:[Multiple (England)]],MATCH('1. Input energy data'!$L61, Degrees18[Month], 1) + $M$2 - 1,MATCH(IF('1. Input energy data'!$G$11="Multiple (England)", '1. Input energy data'!$J61, '1. Input energy data'!$G$11),Degrees18[#Headers], 0)),INDEX(Degrees15[[Month]:[Multiple (England)]],MATCH('1. Input energy data'!$L61, Degrees15[Month], 1) + $M$2 - 1,MATCH(IF('1. Input energy data'!$G$11="Multiple (England)", '1. Input energy data'!$J61, '1. Input energy data'!$G$11),Degrees15[#Headers], 0))))</f>
        <v/>
      </c>
      <c r="N44" s="151" t="str" cm="1">
        <f t="array" ref="N44">IF(OR(CalcTable[[#This Row],[Building]]=0, '1. Input energy data'!$X61=""), "",IF(OR('1. Input energy data'!$F61="Hospital",'1. Input energy data'!$F61="Nursing residential homes and hostels"),INDEX(Degrees18[[Month]:[Multiple (England)]],MATCH('1. Input energy data'!$L61, Degrees18[Month], 1) + $N$2 - 1,MATCH(IF('1. Input energy data'!$G$11="Multiple (England)", '1. Input energy data'!$J61, '1. Input energy data'!$G$11),Degrees18[#Headers], 0)),INDEX(Degrees15[[Month]:[Multiple (England)]],MATCH('1. Input energy data'!$L61, Degrees15[Month], 1) + $N$2 - 1,MATCH(IF('1. Input energy data'!$G$11="Multiple (England)", '1. Input energy data'!$J61, '1. Input energy data'!$G$11),Degrees15[#Headers], 0))))</f>
        <v/>
      </c>
      <c r="O44" s="151" t="str" cm="1">
        <f t="array" ref="O44">IF(OR(CalcTable[[#This Row],[Building]]=0, '1. Input energy data'!$Y61=""), "",IF(OR('1. Input energy data'!$F61="Hospital",'1. Input energy data'!$F61="Nursing residential homes and hostels"),INDEX(Degrees18[[Month]:[Multiple (England)]],MATCH('1. Input energy data'!$L61, Degrees18[Month], 1) + $O$2 - 1,MATCH(IF('1. Input energy data'!$G$11="Multiple (England)", '1. Input energy data'!$J61, '1. Input energy data'!$G$11),Degrees18[#Headers], 0)),INDEX(Degrees15[[Month]:[Multiple (England)]],MATCH('1. Input energy data'!$L61, Degrees15[Month], 1) + $O$2 - 1,MATCH(IF('1. Input energy data'!$G$11="Multiple (England)", '1. Input energy data'!$J61, '1. Input energy data'!$G$11),Degrees15[#Headers], 0))))</f>
        <v/>
      </c>
      <c r="P44" t="str">
        <f>IF(CalcTable[[#This Row],[Building]]=0,"",SLOPE('1. Input energy data'!N61:Y61,CalcTable[[#This Row],[1]:[12]]))</f>
        <v/>
      </c>
      <c r="Q44" t="str">
        <f>IF(CalcTable[[#This Row],[Building]]=0,"",INTERCEPT('1. Input energy data'!N61:Y61,CalcTable[[#This Row],[1]:[12]]))</f>
        <v/>
      </c>
      <c r="R44" t="str">
        <f>IF(CalcTable[[#This Row],[Building]]=0,"",RSQ('1. Input energy data'!N61:Y61,CalcTable[[#This Row],[1]:[12]]))</f>
        <v/>
      </c>
      <c r="S44" s="151" t="str" cm="1">
        <f t="array" ref="S44">IF(OR($A44=0, '1. Input energy data'!$AF61=""), "",IF(OR('1. Input energy data'!$F61="Hospital",'1. Input energy data'!$F61="Nursing residential homes and hostels"),INDEX(Degrees18[[Month]:[Multiple (England)]],MATCH('1. Input energy data'!$AD61, Degrees18[Month], 1)+S$2-13,MATCH(IF('1. Input energy data'!$G$11="Multiple (England)", '1. Input energy data'!$J61, '1. Input energy data'!$G$11),Degrees18[#Headers], 0)),INDEX(Degrees15[[Month]:[Multiple (England)]],MATCH('1. Input energy data'!$AD61, Degrees15[Month], 1)+S$2-13,MATCH(IF('1. Input energy data'!$G$11="Multiple (England)", '1. Input energy data'!$J61, '1. Input energy data'!$G$11),Degrees15[#Headers], 0))))</f>
        <v/>
      </c>
      <c r="T44" s="151" t="str" cm="1">
        <f t="array" ref="T44">IF(OR($A44=0, '1. Input energy data'!$AG61=""), "",IF(OR('1. Input energy data'!$F61="Hospital",'1. Input energy data'!$F61="Nursing residential homes and hostels"),INDEX(Degrees18[[Month]:[Multiple (England)]],MATCH('1. Input energy data'!$AD61, Degrees18[Month], 1)+T$2-13,MATCH(IF('1. Input energy data'!$G$11="Multiple (England)", '1. Input energy data'!$J61, '1. Input energy data'!$G$11),Degrees18[#Headers], 0)),INDEX(Degrees15[[Month]:[Multiple (England)]],MATCH('1. Input energy data'!$AD61,Degrees15[Month], 1)+T$2-13,MATCH(IF('1. Input energy data'!$G$11="Multiple (England)", '1. Input energy data'!$J61, '1. Input energy data'!$G$11),Degrees15[#Headers], 0))))</f>
        <v/>
      </c>
      <c r="U44" s="151" t="str" cm="1">
        <f t="array" ref="U44">IF(OR($A44=0, '1. Input energy data'!$AH61=""), "",IF(OR('1. Input energy data'!$F61="Hospital",'1. Input energy data'!$F61="Nursing residential homes and hostels"),INDEX(Degrees18[[Month]:[Multiple (England)]],MATCH('1. Input energy data'!$AD61, Degrees18[Month], 1)+U$2-13,MATCH(IF('1. Input energy data'!$G$11="Multiple (England)", '1. Input energy data'!$J61, '1. Input energy data'!$G$11),Degrees18[#Headers], 0)),INDEX(Degrees15[[Month]:[Multiple (England)]],MATCH('1. Input energy data'!$AD61,Degrees15[Month], 1)+U$2-13,MATCH(IF('1. Input energy data'!$G$11="Multiple (England)", '1. Input energy data'!$J61, '1. Input energy data'!$G$11),Degrees15[#Headers], 0))))</f>
        <v/>
      </c>
      <c r="V44" s="151" t="str" cm="1">
        <f t="array" ref="V44">IF(OR($A44=0, '1. Input energy data'!$AI61=""), "",IF(OR('1. Input energy data'!$F61="Hospital",'1. Input energy data'!$F61="Nursing residential homes and hostels"),INDEX(Degrees18[[Month]:[Multiple (England)]],MATCH('1. Input energy data'!$AD61, Degrees18[Month], 1)+V$2-13,MATCH(IF('1. Input energy data'!$G$11="Multiple (England)", '1. Input energy data'!$J61, '1. Input energy data'!$G$11),Degrees18[#Headers], 0)),INDEX(Degrees15[[Month]:[Multiple (England)]],MATCH('1. Input energy data'!$AD61,Degrees15[Month], 1)+V$2-13,MATCH(IF('1. Input energy data'!$G$11="Multiple (England)", '1. Input energy data'!$J61, '1. Input energy data'!$G$11),Degrees15[#Headers], 0))))</f>
        <v/>
      </c>
      <c r="W44" s="151" t="str" cm="1">
        <f t="array" ref="W44">IF(OR($A44=0, '1. Input energy data'!$AJ61=""), "",IF(OR('1. Input energy data'!$F61="Hospital",'1. Input energy data'!$F61="Nursing residential homes and hostels"),INDEX(Degrees18[[Month]:[Multiple (England)]],MATCH('1. Input energy data'!$AD61, Degrees18[Month], 1)+W$2-13,MATCH(IF('1. Input energy data'!$G$11="Multiple (England)", '1. Input energy data'!$J61, '1. Input energy data'!$G$11),Degrees18[#Headers], 0)),INDEX(Degrees15[[Month]:[Multiple (England)]],MATCH('1. Input energy data'!$AD61,Degrees15[Month], 1)+W$2-13,MATCH(IF('1. Input energy data'!$G$11="Multiple (England)", '1. Input energy data'!$J61, '1. Input energy data'!$G$11),Degrees15[#Headers], 0))))</f>
        <v/>
      </c>
      <c r="X44" s="151" t="str" cm="1">
        <f t="array" ref="X44">IF(OR($A44=0, '1. Input energy data'!$AK61=""), "",IF(OR('1. Input energy data'!$F61="Hospital",'1. Input energy data'!$F61="Nursing residential homes and hostels"),INDEX(Degrees18[[Month]:[Multiple (England)]],MATCH('1. Input energy data'!$AD61, Degrees18[Month], 1)+X$2-13,MATCH(IF('1. Input energy data'!$G$11="Multiple (England)", '1. Input energy data'!$J61, '1. Input energy data'!$G$11),Degrees18[#Headers], 0)),INDEX(Degrees15[[Month]:[Multiple (England)]],MATCH('1. Input energy data'!$AD61,Degrees15[Month], 1)+X$2-13,MATCH(IF('1. Input energy data'!$G$11="Multiple (England)", '1. Input energy data'!$J61, '1. Input energy data'!$G$11),Degrees15[#Headers], 0))))</f>
        <v/>
      </c>
      <c r="Y44" s="151" t="str" cm="1">
        <f t="array" ref="Y44">IF(OR($A44=0, '1. Input energy data'!$AL61=""), "",IF(OR('1. Input energy data'!$F61="Hospital",'1. Input energy data'!$F61="Nursing residential homes and hostels"),INDEX(Degrees18[[Month]:[Multiple (England)]],MATCH('1. Input energy data'!$AD61, Degrees18[Month], 1)+Y$2-13,MATCH(IF('1. Input energy data'!$G$11="Multiple (England)", '1. Input energy data'!$J61, '1. Input energy data'!$G$11),Degrees18[#Headers], 0)),INDEX(Degrees15[[Month]:[Multiple (England)]],MATCH('1. Input energy data'!$AD61,Degrees15[Month], 1)+Y$2-13,MATCH(IF('1. Input energy data'!$G$11="Multiple (England)", '1. Input energy data'!$J61, '1. Input energy data'!$G$11),Degrees15[#Headers], 0))))</f>
        <v/>
      </c>
      <c r="Z44" s="151" t="str" cm="1">
        <f t="array" ref="Z44">IF(OR($A44=0, '1. Input energy data'!$AM61=""), "",IF(OR('1. Input energy data'!$F61="Hospital",'1. Input energy data'!$F61="Nursing residential homes and hostels"),INDEX(Degrees18[[Month]:[Multiple (England)]],MATCH('1. Input energy data'!$AD61, Degrees18[Month], 1)+Z$2-13,MATCH(IF('1. Input energy data'!$G$11="Multiple (England)", '1. Input energy data'!$J61, '1. Input energy data'!$G$11),Degrees18[#Headers], 0)),INDEX(Degrees15[[Month]:[Multiple (England)]],MATCH('1. Input energy data'!$AD61,Degrees15[Month], 1)+Z$2-13,MATCH(IF('1. Input energy data'!$G$11="Multiple (England)", '1. Input energy data'!$J61, '1. Input energy data'!$G$11),Degrees15[#Headers], 0))))</f>
        <v/>
      </c>
      <c r="AA44" s="151" t="str" cm="1">
        <f t="array" ref="AA44">IF(OR($A44=0, '1. Input energy data'!$AN61=""), "",IF(OR('1. Input energy data'!$F61="Hospital",'1. Input energy data'!$F61="Nursing residential homes and hostels"),INDEX(Degrees18[[Month]:[Multiple (England)]],MATCH('1. Input energy data'!$AD61, Degrees18[Month], 1)+AA$2-13,MATCH(IF('1. Input energy data'!$G$11="Multiple (England)", '1. Input energy data'!$J61, '1. Input energy data'!$G$11),Degrees18[#Headers], 0)),INDEX(Degrees15[[Month]:[Multiple (England)]],MATCH('1. Input energy data'!$AD61,Degrees15[Month], 1)+AA$2-13,MATCH(IF('1. Input energy data'!$G$11="Multiple (England)", '1. Input energy data'!$J61, '1. Input energy data'!$G$11),Degrees15[#Headers], 0))))</f>
        <v/>
      </c>
      <c r="AB44" s="151" t="str" cm="1">
        <f t="array" ref="AB44">IF(OR($A44=0, '1. Input energy data'!$AO61=""), "",IF(OR('1. Input energy data'!$F61="Hospital",'1. Input energy data'!$F61="Nursing residential homes and hostels"),INDEX(Degrees18[[Month]:[Multiple (England)]],MATCH('1. Input energy data'!$AD61, Degrees18[Month], 1)+AB$2-13,MATCH(IF('1. Input energy data'!$G$11="Multiple (England)", '1. Input energy data'!$J61, '1. Input energy data'!$G$11),Degrees18[#Headers], 0)),INDEX(Degrees15[[Month]:[Multiple (England)]],MATCH('1. Input energy data'!$AD61,Degrees15[Month], 1)+AB$2-13,MATCH(IF('1. Input energy data'!$G$11="Multiple (England)", '1. Input energy data'!$J61, '1. Input energy data'!$G$11),Degrees15[#Headers], 0))))</f>
        <v/>
      </c>
      <c r="AC44" s="151" t="str" cm="1">
        <f t="array" ref="AC44">IF(OR($A44=0, '1. Input energy data'!$AP61=""), "",IF(OR('1. Input energy data'!$F61="Hospital",'1. Input energy data'!$F61="Nursing residential homes and hostels"),INDEX(Degrees18[[Month]:[Multiple (England)]],MATCH('1. Input energy data'!$AD61, Degrees18[Month], 1)+AC$2-13,MATCH(IF('1. Input energy data'!$G$11="Multiple (England)", '1. Input energy data'!$J61, '1. Input energy data'!$G$11),Degrees18[#Headers], 0)),INDEX(Degrees15[[Month]:[Multiple (England)]],MATCH('1. Input energy data'!$AD61,Degrees15[Month], 1)+AC$2-13,MATCH(IF('1. Input energy data'!$G$11="Multiple (England)", '1. Input energy data'!$J61, '1. Input energy data'!$G$11),Degrees15[#Headers], 0))))</f>
        <v/>
      </c>
      <c r="AD44" s="151" t="str" cm="1">
        <f t="array" ref="AD44">IF(OR($A44=0, '1. Input energy data'!$AQ61=""), "",IF(OR('1. Input energy data'!$F61="Hospital",'1. Input energy data'!$F61="Nursing residential homes and hostels"),INDEX(Degrees18[[Month]:[Multiple (England)]],MATCH('1. Input energy data'!$AD61, Degrees18[Month], 1)+AD$2-13,MATCH(IF('1. Input energy data'!$G$11="Multiple (England)", '1. Input energy data'!$J61, '1. Input energy data'!$G$11),Degrees18[#Headers], 0)),INDEX(Degrees15[[Month]:[Multiple (England)]],MATCH('1. Input energy data'!$AD61,Degrees15[Month], 1)+AD$2-13,MATCH(IF('1. Input energy data'!$G$11="Multiple (England)", '1. Input energy data'!$J61, '1. Input energy data'!$G$11),Degrees15[#Headers], 0))))</f>
        <v/>
      </c>
      <c r="AE44" s="151" t="str">
        <f>IF(OR($A44=0, $P44="", CalcTable[[#This Row],[13]]="", $Q44="", '1. Input energy data'!AF61=""), "", ($P44*CalcTable[[#This Row],[13]]+$Q44)-'1. Input energy data'!AF61)</f>
        <v/>
      </c>
      <c r="AF44" s="151" t="str">
        <f>IF(OR($A44=0, $P44="", CalcTable[[#This Row],[14]]="", $Q44="", '1. Input energy data'!AG61=""), "", ($P44*CalcTable[[#This Row],[14]]+$Q44)-'1. Input energy data'!AG61)</f>
        <v/>
      </c>
      <c r="AG44" s="151" t="str">
        <f>IF(OR($A44=0, $P44="", CalcTable[[#This Row],[15]]="", $Q44="", '1. Input energy data'!AH61=""), "", ($P44*CalcTable[[#This Row],[15]]+$Q44)-'1. Input energy data'!AH61)</f>
        <v/>
      </c>
      <c r="AH44" s="151" t="str">
        <f>IF(OR($A44=0, $P44="", CalcTable[[#This Row],[16]]="", $Q44="", '1. Input energy data'!AI61=""), "", ($P44*CalcTable[[#This Row],[16]]+$Q44)-'1. Input energy data'!AI61)</f>
        <v/>
      </c>
      <c r="AI44" s="151" t="str">
        <f>IF(OR($A44=0, $P44="", CalcTable[[#This Row],[17]]="", $Q44="", '1. Input energy data'!AJ61=""), "", ($P44*CalcTable[[#This Row],[17]]+$Q44)-'1. Input energy data'!AJ61)</f>
        <v/>
      </c>
      <c r="AJ44" s="151" t="str">
        <f>IF(OR($A44=0, $P44="", CalcTable[[#This Row],[18]]="", $Q44="", '1. Input energy data'!AK61=""), "", ($P44*CalcTable[[#This Row],[18]]+$Q44)-'1. Input energy data'!AK61)</f>
        <v/>
      </c>
      <c r="AK44" s="151" t="str">
        <f>IF(OR($A44=0, $P44="", CalcTable[[#This Row],[19]]="", $Q44="", '1. Input energy data'!AL61=""), "", ($P44*CalcTable[[#This Row],[19]]+$Q44)-'1. Input energy data'!AL61)</f>
        <v/>
      </c>
      <c r="AL44" s="151" t="str">
        <f>IF(OR($A44=0, $P44="", CalcTable[[#This Row],[20]]="", $Q44="", '1. Input energy data'!AM61=""), "", ($P44*CalcTable[[#This Row],[20]]+$Q44)-'1. Input energy data'!AM61)</f>
        <v/>
      </c>
      <c r="AM44" s="151" t="str">
        <f>IF(OR($A44=0, $P44="", CalcTable[[#This Row],[21]]="", $Q44="", '1. Input energy data'!AN61=""), "", ($P44*CalcTable[[#This Row],[21]]+$Q44)-'1. Input energy data'!AN61)</f>
        <v/>
      </c>
      <c r="AN44" s="151" t="str">
        <f>IF(OR($A44=0, $P44="", CalcTable[[#This Row],[22]]="", $Q44="", '1. Input energy data'!AO61=""), "", ($P44*CalcTable[[#This Row],[22]]+$Q44)-'1. Input energy data'!AO61)</f>
        <v/>
      </c>
      <c r="AO44" s="151" t="str">
        <f>IF(OR($A44=0, $P44="", CalcTable[[#This Row],[23]]="", $Q44="", '1. Input energy data'!AP61=""), "", ($P44*CalcTable[[#This Row],[23]]+$Q44)-'1. Input energy data'!AP61)</f>
        <v/>
      </c>
      <c r="AP44" s="151" t="str">
        <f>IF(OR($A44=0, $P44="", CalcTable[[#This Row],[24]]="", $Q44="", '1. Input energy data'!AQ61=""), "", ($P44*CalcTable[[#This Row],[24]]+$Q44)-'1. Input energy data'!AQ61)</f>
        <v/>
      </c>
      <c r="AQ44" s="239" t="str">
        <f>IF(CalcTable[[#This Row],[Building]]=0,"",1-((1-CalcTable[[#This Row],[R2]])*(COUNT('1. Input energy data'!N61:Y61)-1)/(COUNT('1. Input energy data'!N61:Y61)-2)))</f>
        <v/>
      </c>
      <c r="AR44" s="165" t="str">
        <f>IF(CalcTable[[#This Row],[Building]]=0,"",1.26*TINV(0.1,COUNT('1. Input energy data'!N61:Y61)-2)*STEYX('1. Input energy data'!N61:Y61,CalcTable[[#This Row],[1]:[12]])*((1+2/COUNT('1. Input energy data'!N61:Y61))*COUNT(CalcTable[[#This Row],[Month 1 avoided kWh]:[Month 12]]))^0.5)</f>
        <v/>
      </c>
      <c r="AS44" s="166" t="str">
        <f>IF(CalcTable[[#This Row],[Building]]=0,"",ABS(CalcTable[[#This Row],[Absolute Uncertainty]]/SUM(CalcTable[[#This Row],[Month 1 avoided kWh]:[Month 12]])))</f>
        <v/>
      </c>
      <c r="AT44" s="165" t="str">
        <f>IF(CalcTable[[#This Row],[Building]]=0,"",COUNT('1. Input energy data'!N61:Y61))</f>
        <v/>
      </c>
      <c r="AU44" s="165" t="str">
        <f>IF(CalcTable[[#This Row],[Building]]=0,"",COUNT('1. Input energy data'!AF61:AQ61))</f>
        <v/>
      </c>
      <c r="AV44" s="151" t="str" cm="1">
        <f t="array" ref="AV44">_xlfn.IFS(CalcTable[[#This Row],[Building]]=0,"",AND(OR('1. Input energy data'!AT61="Energy Bills - Actual",'1. Input energy data'!AT61="Meter Readings",'1. Input energy data'!AT61="Half Hourly Data"),OR('1. Input energy data'!Z61="Energy Bills - Actual",'1. Input energy data'!Z61="Meter Readings",'1. Input energy data'!Z61="Half Hourly Data")),"ACTUAL",OR('1. Input energy data'!AT61="",'1. Input energy data'!Z61=""),"BLANK",OR('1. Input energy data'!AT61="Other (specify in commentary)",'1. Input energy data'!Z61="Other (specify in commentary)"),"OTHER",OR('1. Input energy data'!AT61="Energy Bills - Estimated",'1. Input energy data'!Z61="Energy Bills - Estimated"),"ESTIMATED",OR('1. Input energy data'!AT61="Energy Bills - Partially Estimated",'1. Input energy data'!Z61="Energy Bills - Partially Estimated"),"PARTIALLY ESTIMATED",TRUE,"BLANK")</f>
        <v/>
      </c>
    </row>
    <row r="45" spans="1:48">
      <c r="A45">
        <f>'1. Input energy data'!C62</f>
        <v>0</v>
      </c>
      <c r="B45" s="150">
        <f>'1. Input energy data'!F62</f>
        <v>0</v>
      </c>
      <c r="C45">
        <f>'1. Input energy data'!G62</f>
        <v>0</v>
      </c>
      <c r="D45" s="151" t="str">
        <f>IF(OR(CalcTable[[#This Row],[Building]]=0, '1. Input energy data'!$N62=""), "",IF(OR('1. Input energy data'!$F62="Hospital",'1. Input energy data'!$F62="Nursing residential homes and hostels"),INDEX(Degrees18[[Month]:[Multiple (England)]],MATCH('1. Input energy data'!$L62, Degrees18[Month], 1),MATCH(IF('1. Input energy data'!$G$11="Multiple (England)", '1. Input energy data'!$J62, '1. Input energy data'!$G$11), Degrees18[#Headers], 0)),INDEX(Degrees15[[Month]:[Multiple (England)]],MATCH('1. Input energy data'!$L62, Degrees15[Month], 1),MATCH(IF('1. Input energy data'!$G$11="Multiple (England)", '1. Input energy data'!$J62, '1. Input energy data'!$G$11), Degrees15[#Headers], 0))))</f>
        <v/>
      </c>
      <c r="E45" s="151" t="str" cm="1">
        <f t="array" ref="E45">IF(OR(CalcTable[[#This Row],[Building]]=0, '1. Input energy data'!$O62=""), "",IF(OR('1. Input energy data'!$F62="Hospital",'1. Input energy data'!$F62="Nursing residential homes and hostels"),INDEX(Degrees18[[Month]:[Multiple (England)]],MATCH('1. Input energy data'!$L62, Degrees18[Month], 1) + $E$2 - 1,MATCH(IF('1. Input energy data'!$G$11="Multiple (England)", '1. Input energy data'!$J62, '1. Input energy data'!$G$11),Degrees18[#Headers], 0)),INDEX(Degrees15[[Month]:[Multiple (England)]],MATCH('1. Input energy data'!$L62, Degrees15[Month], 1) + $E$2 - 1,MATCH(IF('1. Input energy data'!$G$11="Multiple (England)", '1. Input energy data'!$J62, '1. Input energy data'!$G$11),Degrees15[#Headers], 0))))</f>
        <v/>
      </c>
      <c r="F45" s="151" t="str" cm="1">
        <f t="array" ref="F45">IF(OR(CalcTable[[#This Row],[Building]]=0, '1. Input energy data'!$P62=""), "",IF(OR('1. Input energy data'!$F62="Hospital",'1. Input energy data'!$F62="Nursing residential homes and hostels"),INDEX(Degrees18[[Month]:[Multiple (England)]],MATCH('1. Input energy data'!$L62, Degrees18[Month], 1) + $F$2 - 1,MATCH(IF('1. Input energy data'!$G$11="Multiple (England)", '1. Input energy data'!$J62, '1. Input energy data'!$G$11),Degrees18[#Headers], 0)),INDEX(Degrees15[[Month]:[Multiple (England)]],MATCH('1. Input energy data'!$L62, Degrees15[Month], 1) + $F$2 - 1,MATCH(IF('1. Input energy data'!$G$11="Multiple (England)", '1. Input energy data'!$J62, '1. Input energy data'!$G$11),Degrees15[#Headers], 0))))</f>
        <v/>
      </c>
      <c r="G45" s="151" t="str" cm="1">
        <f t="array" ref="G45">IF(OR(CalcTable[[#This Row],[Building]]=0, '1. Input energy data'!$Q62=""), "",IF(OR('1. Input energy data'!$F62="Hospital",'1. Input energy data'!$F62="Nursing residential homes and hostels"),INDEX(Degrees18[[Month]:[Multiple (England)]],MATCH('1. Input energy data'!$L62, Degrees18[Month], 1) + $G$2 - 1,MATCH(IF('1. Input energy data'!$G$11="Multiple (England)", '1. Input energy data'!$J62, '1. Input energy data'!$G$11),Degrees18[#Headers], 0)),INDEX(Degrees15[[Month]:[Multiple (England)]],MATCH('1. Input energy data'!$L62, Degrees15[Month], 1) + $G$2 - 1,MATCH(IF('1. Input energy data'!$G$11="Multiple (England)", '1. Input energy data'!$J62, '1. Input energy data'!$G$11),Degrees15[#Headers], 0))))</f>
        <v/>
      </c>
      <c r="H45" s="151" t="str" cm="1">
        <f t="array" ref="H45">IF(OR(CalcTable[[#This Row],[Building]]=0, '1. Input energy data'!$R62=""), "",IF(OR('1. Input energy data'!$F62="Hospital",'1. Input energy data'!$F62="Nursing residential homes and hostels"),INDEX(Degrees18[[Month]:[Multiple (England)]],MATCH('1. Input energy data'!$L62, Degrees18[Month], 1) + $H$2 - 1,MATCH(IF('1. Input energy data'!$G$11="Multiple (England)", '1. Input energy data'!$J62, '1. Input energy data'!$G$11),Degrees18[#Headers], 0)),INDEX(Degrees15[[Month]:[Multiple (England)]],MATCH('1. Input energy data'!$L62, Degrees15[Month], 1) + $H$2 - 1,MATCH(IF('1. Input energy data'!$G$11="Multiple (England)", '1. Input energy data'!$J62, '1. Input energy data'!$G$11),Degrees15[#Headers], 0))))</f>
        <v/>
      </c>
      <c r="I45" s="151" t="str" cm="1">
        <f t="array" ref="I45">IF(OR(CalcTable[[#This Row],[Building]]=0, '1. Input energy data'!$S62=""), "",IF(OR('1. Input energy data'!$F62="Hospital",'1. Input energy data'!$F62="Nursing residential homes and hostels"),INDEX(Degrees18[[Month]:[Multiple (England)]],MATCH('1. Input energy data'!$L62, Degrees18[Month], 1) + $I$2 - 1,MATCH(IF('1. Input energy data'!$G$11="Multiple (England)", '1. Input energy data'!$J62, '1. Input energy data'!$G$11),Degrees18[#Headers], 0)),INDEX(Degrees15[[Month]:[Multiple (England)]],MATCH('1. Input energy data'!$L62, Degrees15[Month], 1) + $I$2 - 1,MATCH(IF('1. Input energy data'!$G$11="Multiple (England)", '1. Input energy data'!$J62, '1. Input energy data'!$G$11),Degrees15[#Headers], 0))))</f>
        <v/>
      </c>
      <c r="J45" s="151" t="str" cm="1">
        <f t="array" ref="J45">IF(OR(CalcTable[[#This Row],[Building]]=0, '1. Input energy data'!$T62=""), "",IF(OR('1. Input energy data'!$F62="Hospital",'1. Input energy data'!$F62="Nursing residential homes and hostels"),INDEX(Degrees18[[Month]:[Multiple (England)]],MATCH('1. Input energy data'!$L62, Degrees18[Month], 1) + $J$2 - 1,MATCH(IF('1. Input energy data'!$G$11="Multiple (England)", '1. Input energy data'!$J62, '1. Input energy data'!$G$11),Degrees18[#Headers], 0)),INDEX(Degrees15[[Month]:[Multiple (England)]],MATCH('1. Input energy data'!$L62, Degrees15[Month], 1) + $J$2 - 1,MATCH(IF('1. Input energy data'!$G$11="Multiple (England)", '1. Input energy data'!$J62, '1. Input energy data'!$G$11),Degrees15[#Headers], 0))))</f>
        <v/>
      </c>
      <c r="K45" s="151" t="str" cm="1">
        <f t="array" ref="K45">IF(OR(CalcTable[[#This Row],[Building]]=0, '1. Input energy data'!$U62=""), "",IF(OR('1. Input energy data'!$F62="Hospital",'1. Input energy data'!$F62="Nursing residential homes and hostels"),INDEX(Degrees18[[Month]:[Multiple (England)]],MATCH('1. Input energy data'!$L62, Degrees18[Month], 1) + $K$2 - 1,MATCH(IF('1. Input energy data'!$G$11="Multiple (England)", '1. Input energy data'!$J62, '1. Input energy data'!$G$11),Degrees18[#Headers], 0)),INDEX(Degrees15[[Month]:[Multiple (England)]],MATCH('1. Input energy data'!$L62, Degrees15[Month], 1) + $K$2 - 1,MATCH(IF('1. Input energy data'!$G$11="Multiple (England)", '1. Input energy data'!$J62, '1. Input energy data'!$G$11),Degrees15[#Headers], 0))))</f>
        <v/>
      </c>
      <c r="L45" s="151" t="str" cm="1">
        <f t="array" ref="L45">IF(OR(CalcTable[[#This Row],[Building]]=0, '1. Input energy data'!$V62=""), "",IF(OR('1. Input energy data'!$F62="Hospital",'1. Input energy data'!$F62="Nursing residential homes and hostels"),INDEX(Degrees18[[Month]:[Multiple (England)]],MATCH('1. Input energy data'!$L62, Degrees18[Month], 1) + $L$2 - 1,MATCH(IF('1. Input energy data'!$G$11="Multiple (England)", '1. Input energy data'!$J62, '1. Input energy data'!$G$11),Degrees18[#Headers], 0)),INDEX(Degrees15[[Month]:[Multiple (England)]],MATCH('1. Input energy data'!$L62, Degrees15[Month], 1) + $L$2 - 1,MATCH(IF('1. Input energy data'!$G$11="Multiple (England)", '1. Input energy data'!$J62, '1. Input energy data'!$G$11),Degrees15[#Headers], 0))))</f>
        <v/>
      </c>
      <c r="M45" s="151" t="str" cm="1">
        <f t="array" ref="M45">IF(OR(CalcTable[[#This Row],[Building]]=0, '1. Input energy data'!$W62=""), "",IF(OR('1. Input energy data'!$F62="Hospital",'1. Input energy data'!$F62="Nursing residential homes and hostels"),INDEX(Degrees18[[Month]:[Multiple (England)]],MATCH('1. Input energy data'!$L62, Degrees18[Month], 1) + $M$2 - 1,MATCH(IF('1. Input energy data'!$G$11="Multiple (England)", '1. Input energy data'!$J62, '1. Input energy data'!$G$11),Degrees18[#Headers], 0)),INDEX(Degrees15[[Month]:[Multiple (England)]],MATCH('1. Input energy data'!$L62, Degrees15[Month], 1) + $M$2 - 1,MATCH(IF('1. Input energy data'!$G$11="Multiple (England)", '1. Input energy data'!$J62, '1. Input energy data'!$G$11),Degrees15[#Headers], 0))))</f>
        <v/>
      </c>
      <c r="N45" s="151" t="str" cm="1">
        <f t="array" ref="N45">IF(OR(CalcTable[[#This Row],[Building]]=0, '1. Input energy data'!$X62=""), "",IF(OR('1. Input energy data'!$F62="Hospital",'1. Input energy data'!$F62="Nursing residential homes and hostels"),INDEX(Degrees18[[Month]:[Multiple (England)]],MATCH('1. Input energy data'!$L62, Degrees18[Month], 1) + $N$2 - 1,MATCH(IF('1. Input energy data'!$G$11="Multiple (England)", '1. Input energy data'!$J62, '1. Input energy data'!$G$11),Degrees18[#Headers], 0)),INDEX(Degrees15[[Month]:[Multiple (England)]],MATCH('1. Input energy data'!$L62, Degrees15[Month], 1) + $N$2 - 1,MATCH(IF('1. Input energy data'!$G$11="Multiple (England)", '1. Input energy data'!$J62, '1. Input energy data'!$G$11),Degrees15[#Headers], 0))))</f>
        <v/>
      </c>
      <c r="O45" s="151" t="str" cm="1">
        <f t="array" ref="O45">IF(OR(CalcTable[[#This Row],[Building]]=0, '1. Input energy data'!$Y62=""), "",IF(OR('1. Input energy data'!$F62="Hospital",'1. Input energy data'!$F62="Nursing residential homes and hostels"),INDEX(Degrees18[[Month]:[Multiple (England)]],MATCH('1. Input energy data'!$L62, Degrees18[Month], 1) + $O$2 - 1,MATCH(IF('1. Input energy data'!$G$11="Multiple (England)", '1. Input energy data'!$J62, '1. Input energy data'!$G$11),Degrees18[#Headers], 0)),INDEX(Degrees15[[Month]:[Multiple (England)]],MATCH('1. Input energy data'!$L62, Degrees15[Month], 1) + $O$2 - 1,MATCH(IF('1. Input energy data'!$G$11="Multiple (England)", '1. Input energy data'!$J62, '1. Input energy data'!$G$11),Degrees15[#Headers], 0))))</f>
        <v/>
      </c>
      <c r="P45" t="str">
        <f>IF(CalcTable[[#This Row],[Building]]=0,"",SLOPE('1. Input energy data'!N62:Y62,CalcTable[[#This Row],[1]:[12]]))</f>
        <v/>
      </c>
      <c r="Q45" t="str">
        <f>IF(CalcTable[[#This Row],[Building]]=0,"",INTERCEPT('1. Input energy data'!N62:Y62,CalcTable[[#This Row],[1]:[12]]))</f>
        <v/>
      </c>
      <c r="R45" t="str">
        <f>IF(CalcTable[[#This Row],[Building]]=0,"",RSQ('1. Input energy data'!N62:Y62,CalcTable[[#This Row],[1]:[12]]))</f>
        <v/>
      </c>
      <c r="S45" s="151" t="str" cm="1">
        <f t="array" ref="S45">IF(OR($A45=0, '1. Input energy data'!$AF62=""), "",IF(OR('1. Input energy data'!$F62="Hospital",'1. Input energy data'!$F62="Nursing residential homes and hostels"),INDEX(Degrees18[[Month]:[Multiple (England)]],MATCH('1. Input energy data'!$AD62, Degrees18[Month], 1)+S$2-13,MATCH(IF('1. Input energy data'!$G$11="Multiple (England)", '1. Input energy data'!$J62, '1. Input energy data'!$G$11),Degrees18[#Headers], 0)),INDEX(Degrees15[[Month]:[Multiple (England)]],MATCH('1. Input energy data'!$AD62, Degrees15[Month], 1)+S$2-13,MATCH(IF('1. Input energy data'!$G$11="Multiple (England)", '1. Input energy data'!$J62, '1. Input energy data'!$G$11),Degrees15[#Headers], 0))))</f>
        <v/>
      </c>
      <c r="T45" s="151" t="str" cm="1">
        <f t="array" ref="T45">IF(OR($A45=0, '1. Input energy data'!$AG62=""), "",IF(OR('1. Input energy data'!$F62="Hospital",'1. Input energy data'!$F62="Nursing residential homes and hostels"),INDEX(Degrees18[[Month]:[Multiple (England)]],MATCH('1. Input energy data'!$AD62, Degrees18[Month], 1)+T$2-13,MATCH(IF('1. Input energy data'!$G$11="Multiple (England)", '1. Input energy data'!$J62, '1. Input energy data'!$G$11),Degrees18[#Headers], 0)),INDEX(Degrees15[[Month]:[Multiple (England)]],MATCH('1. Input energy data'!$AD62,Degrees15[Month], 1)+T$2-13,MATCH(IF('1. Input energy data'!$G$11="Multiple (England)", '1. Input energy data'!$J62, '1. Input energy data'!$G$11),Degrees15[#Headers], 0))))</f>
        <v/>
      </c>
      <c r="U45" s="151" t="str" cm="1">
        <f t="array" ref="U45">IF(OR($A45=0, '1. Input energy data'!$AH62=""), "",IF(OR('1. Input energy data'!$F62="Hospital",'1. Input energy data'!$F62="Nursing residential homes and hostels"),INDEX(Degrees18[[Month]:[Multiple (England)]],MATCH('1. Input energy data'!$AD62, Degrees18[Month], 1)+U$2-13,MATCH(IF('1. Input energy data'!$G$11="Multiple (England)", '1. Input energy data'!$J62, '1. Input energy data'!$G$11),Degrees18[#Headers], 0)),INDEX(Degrees15[[Month]:[Multiple (England)]],MATCH('1. Input energy data'!$AD62,Degrees15[Month], 1)+U$2-13,MATCH(IF('1. Input energy data'!$G$11="Multiple (England)", '1. Input energy data'!$J62, '1. Input energy data'!$G$11),Degrees15[#Headers], 0))))</f>
        <v/>
      </c>
      <c r="V45" s="151" t="str" cm="1">
        <f t="array" ref="V45">IF(OR($A45=0, '1. Input energy data'!$AI62=""), "",IF(OR('1. Input energy data'!$F62="Hospital",'1. Input energy data'!$F62="Nursing residential homes and hostels"),INDEX(Degrees18[[Month]:[Multiple (England)]],MATCH('1. Input energy data'!$AD62, Degrees18[Month], 1)+V$2-13,MATCH(IF('1. Input energy data'!$G$11="Multiple (England)", '1. Input energy data'!$J62, '1. Input energy data'!$G$11),Degrees18[#Headers], 0)),INDEX(Degrees15[[Month]:[Multiple (England)]],MATCH('1. Input energy data'!$AD62,Degrees15[Month], 1)+V$2-13,MATCH(IF('1. Input energy data'!$G$11="Multiple (England)", '1. Input energy data'!$J62, '1. Input energy data'!$G$11),Degrees15[#Headers], 0))))</f>
        <v/>
      </c>
      <c r="W45" s="151" t="str" cm="1">
        <f t="array" ref="W45">IF(OR($A45=0, '1. Input energy data'!$AJ62=""), "",IF(OR('1. Input energy data'!$F62="Hospital",'1. Input energy data'!$F62="Nursing residential homes and hostels"),INDEX(Degrees18[[Month]:[Multiple (England)]],MATCH('1. Input energy data'!$AD62, Degrees18[Month], 1)+W$2-13,MATCH(IF('1. Input energy data'!$G$11="Multiple (England)", '1. Input energy data'!$J62, '1. Input energy data'!$G$11),Degrees18[#Headers], 0)),INDEX(Degrees15[[Month]:[Multiple (England)]],MATCH('1. Input energy data'!$AD62,Degrees15[Month], 1)+W$2-13,MATCH(IF('1. Input energy data'!$G$11="Multiple (England)", '1. Input energy data'!$J62, '1. Input energy data'!$G$11),Degrees15[#Headers], 0))))</f>
        <v/>
      </c>
      <c r="X45" s="151" t="str" cm="1">
        <f t="array" ref="X45">IF(OR($A45=0, '1. Input energy data'!$AK62=""), "",IF(OR('1. Input energy data'!$F62="Hospital",'1. Input energy data'!$F62="Nursing residential homes and hostels"),INDEX(Degrees18[[Month]:[Multiple (England)]],MATCH('1. Input energy data'!$AD62, Degrees18[Month], 1)+X$2-13,MATCH(IF('1. Input energy data'!$G$11="Multiple (England)", '1. Input energy data'!$J62, '1. Input energy data'!$G$11),Degrees18[#Headers], 0)),INDEX(Degrees15[[Month]:[Multiple (England)]],MATCH('1. Input energy data'!$AD62,Degrees15[Month], 1)+X$2-13,MATCH(IF('1. Input energy data'!$G$11="Multiple (England)", '1. Input energy data'!$J62, '1. Input energy data'!$G$11),Degrees15[#Headers], 0))))</f>
        <v/>
      </c>
      <c r="Y45" s="151" t="str" cm="1">
        <f t="array" ref="Y45">IF(OR($A45=0, '1. Input energy data'!$AL62=""), "",IF(OR('1. Input energy data'!$F62="Hospital",'1. Input energy data'!$F62="Nursing residential homes and hostels"),INDEX(Degrees18[[Month]:[Multiple (England)]],MATCH('1. Input energy data'!$AD62, Degrees18[Month], 1)+Y$2-13,MATCH(IF('1. Input energy data'!$G$11="Multiple (England)", '1. Input energy data'!$J62, '1. Input energy data'!$G$11),Degrees18[#Headers], 0)),INDEX(Degrees15[[Month]:[Multiple (England)]],MATCH('1. Input energy data'!$AD62,Degrees15[Month], 1)+Y$2-13,MATCH(IF('1. Input energy data'!$G$11="Multiple (England)", '1. Input energy data'!$J62, '1. Input energy data'!$G$11),Degrees15[#Headers], 0))))</f>
        <v/>
      </c>
      <c r="Z45" s="151" t="str" cm="1">
        <f t="array" ref="Z45">IF(OR($A45=0, '1. Input energy data'!$AM62=""), "",IF(OR('1. Input energy data'!$F62="Hospital",'1. Input energy data'!$F62="Nursing residential homes and hostels"),INDEX(Degrees18[[Month]:[Multiple (England)]],MATCH('1. Input energy data'!$AD62, Degrees18[Month], 1)+Z$2-13,MATCH(IF('1. Input energy data'!$G$11="Multiple (England)", '1. Input energy data'!$J62, '1. Input energy data'!$G$11),Degrees18[#Headers], 0)),INDEX(Degrees15[[Month]:[Multiple (England)]],MATCH('1. Input energy data'!$AD62,Degrees15[Month], 1)+Z$2-13,MATCH(IF('1. Input energy data'!$G$11="Multiple (England)", '1. Input energy data'!$J62, '1. Input energy data'!$G$11),Degrees15[#Headers], 0))))</f>
        <v/>
      </c>
      <c r="AA45" s="151" t="str" cm="1">
        <f t="array" ref="AA45">IF(OR($A45=0, '1. Input energy data'!$AN62=""), "",IF(OR('1. Input energy data'!$F62="Hospital",'1. Input energy data'!$F62="Nursing residential homes and hostels"),INDEX(Degrees18[[Month]:[Multiple (England)]],MATCH('1. Input energy data'!$AD62, Degrees18[Month], 1)+AA$2-13,MATCH(IF('1. Input energy data'!$G$11="Multiple (England)", '1. Input energy data'!$J62, '1. Input energy data'!$G$11),Degrees18[#Headers], 0)),INDEX(Degrees15[[Month]:[Multiple (England)]],MATCH('1. Input energy data'!$AD62,Degrees15[Month], 1)+AA$2-13,MATCH(IF('1. Input energy data'!$G$11="Multiple (England)", '1. Input energy data'!$J62, '1. Input energy data'!$G$11),Degrees15[#Headers], 0))))</f>
        <v/>
      </c>
      <c r="AB45" s="151" t="str" cm="1">
        <f t="array" ref="AB45">IF(OR($A45=0, '1. Input energy data'!$AO62=""), "",IF(OR('1. Input energy data'!$F62="Hospital",'1. Input energy data'!$F62="Nursing residential homes and hostels"),INDEX(Degrees18[[Month]:[Multiple (England)]],MATCH('1. Input energy data'!$AD62, Degrees18[Month], 1)+AB$2-13,MATCH(IF('1. Input energy data'!$G$11="Multiple (England)", '1. Input energy data'!$J62, '1. Input energy data'!$G$11),Degrees18[#Headers], 0)),INDEX(Degrees15[[Month]:[Multiple (England)]],MATCH('1. Input energy data'!$AD62,Degrees15[Month], 1)+AB$2-13,MATCH(IF('1. Input energy data'!$G$11="Multiple (England)", '1. Input energy data'!$J62, '1. Input energy data'!$G$11),Degrees15[#Headers], 0))))</f>
        <v/>
      </c>
      <c r="AC45" s="151" t="str" cm="1">
        <f t="array" ref="AC45">IF(OR($A45=0, '1. Input energy data'!$AP62=""), "",IF(OR('1. Input energy data'!$F62="Hospital",'1. Input energy data'!$F62="Nursing residential homes and hostels"),INDEX(Degrees18[[Month]:[Multiple (England)]],MATCH('1. Input energy data'!$AD62, Degrees18[Month], 1)+AC$2-13,MATCH(IF('1. Input energy data'!$G$11="Multiple (England)", '1. Input energy data'!$J62, '1. Input energy data'!$G$11),Degrees18[#Headers], 0)),INDEX(Degrees15[[Month]:[Multiple (England)]],MATCH('1. Input energy data'!$AD62,Degrees15[Month], 1)+AC$2-13,MATCH(IF('1. Input energy data'!$G$11="Multiple (England)", '1. Input energy data'!$J62, '1. Input energy data'!$G$11),Degrees15[#Headers], 0))))</f>
        <v/>
      </c>
      <c r="AD45" s="151" t="str" cm="1">
        <f t="array" ref="AD45">IF(OR($A45=0, '1. Input energy data'!$AQ62=""), "",IF(OR('1. Input energy data'!$F62="Hospital",'1. Input energy data'!$F62="Nursing residential homes and hostels"),INDEX(Degrees18[[Month]:[Multiple (England)]],MATCH('1. Input energy data'!$AD62, Degrees18[Month], 1)+AD$2-13,MATCH(IF('1. Input energy data'!$G$11="Multiple (England)", '1. Input energy data'!$J62, '1. Input energy data'!$G$11),Degrees18[#Headers], 0)),INDEX(Degrees15[[Month]:[Multiple (England)]],MATCH('1. Input energy data'!$AD62,Degrees15[Month], 1)+AD$2-13,MATCH(IF('1. Input energy data'!$G$11="Multiple (England)", '1. Input energy data'!$J62, '1. Input energy data'!$G$11),Degrees15[#Headers], 0))))</f>
        <v/>
      </c>
      <c r="AE45" s="151" t="str">
        <f>IF(OR($A45=0, $P45="", CalcTable[[#This Row],[13]]="", $Q45="", '1. Input energy data'!AF62=""), "", ($P45*CalcTable[[#This Row],[13]]+$Q45)-'1. Input energy data'!AF62)</f>
        <v/>
      </c>
      <c r="AF45" s="151" t="str">
        <f>IF(OR($A45=0, $P45="", CalcTable[[#This Row],[14]]="", $Q45="", '1. Input energy data'!AG62=""), "", ($P45*CalcTable[[#This Row],[14]]+$Q45)-'1. Input energy data'!AG62)</f>
        <v/>
      </c>
      <c r="AG45" s="151" t="str">
        <f>IF(OR($A45=0, $P45="", CalcTable[[#This Row],[15]]="", $Q45="", '1. Input energy data'!AH62=""), "", ($P45*CalcTable[[#This Row],[15]]+$Q45)-'1. Input energy data'!AH62)</f>
        <v/>
      </c>
      <c r="AH45" s="151" t="str">
        <f>IF(OR($A45=0, $P45="", CalcTable[[#This Row],[16]]="", $Q45="", '1. Input energy data'!AI62=""), "", ($P45*CalcTable[[#This Row],[16]]+$Q45)-'1. Input energy data'!AI62)</f>
        <v/>
      </c>
      <c r="AI45" s="151" t="str">
        <f>IF(OR($A45=0, $P45="", CalcTable[[#This Row],[17]]="", $Q45="", '1. Input energy data'!AJ62=""), "", ($P45*CalcTable[[#This Row],[17]]+$Q45)-'1. Input energy data'!AJ62)</f>
        <v/>
      </c>
      <c r="AJ45" s="151" t="str">
        <f>IF(OR($A45=0, $P45="", CalcTable[[#This Row],[18]]="", $Q45="", '1. Input energy data'!AK62=""), "", ($P45*CalcTable[[#This Row],[18]]+$Q45)-'1. Input energy data'!AK62)</f>
        <v/>
      </c>
      <c r="AK45" s="151" t="str">
        <f>IF(OR($A45=0, $P45="", CalcTable[[#This Row],[19]]="", $Q45="", '1. Input energy data'!AL62=""), "", ($P45*CalcTable[[#This Row],[19]]+$Q45)-'1. Input energy data'!AL62)</f>
        <v/>
      </c>
      <c r="AL45" s="151" t="str">
        <f>IF(OR($A45=0, $P45="", CalcTable[[#This Row],[20]]="", $Q45="", '1. Input energy data'!AM62=""), "", ($P45*CalcTable[[#This Row],[20]]+$Q45)-'1. Input energy data'!AM62)</f>
        <v/>
      </c>
      <c r="AM45" s="151" t="str">
        <f>IF(OR($A45=0, $P45="", CalcTable[[#This Row],[21]]="", $Q45="", '1. Input energy data'!AN62=""), "", ($P45*CalcTable[[#This Row],[21]]+$Q45)-'1. Input energy data'!AN62)</f>
        <v/>
      </c>
      <c r="AN45" s="151" t="str">
        <f>IF(OR($A45=0, $P45="", CalcTable[[#This Row],[22]]="", $Q45="", '1. Input energy data'!AO62=""), "", ($P45*CalcTable[[#This Row],[22]]+$Q45)-'1. Input energy data'!AO62)</f>
        <v/>
      </c>
      <c r="AO45" s="151" t="str">
        <f>IF(OR($A45=0, $P45="", CalcTable[[#This Row],[23]]="", $Q45="", '1. Input energy data'!AP62=""), "", ($P45*CalcTable[[#This Row],[23]]+$Q45)-'1. Input energy data'!AP62)</f>
        <v/>
      </c>
      <c r="AP45" s="151" t="str">
        <f>IF(OR($A45=0, $P45="", CalcTable[[#This Row],[24]]="", $Q45="", '1. Input energy data'!AQ62=""), "", ($P45*CalcTable[[#This Row],[24]]+$Q45)-'1. Input energy data'!AQ62)</f>
        <v/>
      </c>
      <c r="AQ45" s="239" t="str">
        <f>IF(CalcTable[[#This Row],[Building]]=0,"",1-((1-CalcTable[[#This Row],[R2]])*(COUNT('1. Input energy data'!N62:Y62)-1)/(COUNT('1. Input energy data'!N62:Y62)-2)))</f>
        <v/>
      </c>
      <c r="AR45" s="165" t="str">
        <f>IF(CalcTable[[#This Row],[Building]]=0,"",1.26*TINV(0.1,COUNT('1. Input energy data'!N62:Y62)-2)*STEYX('1. Input energy data'!N62:Y62,CalcTable[[#This Row],[1]:[12]])*((1+2/COUNT('1. Input energy data'!N62:Y62))*COUNT(CalcTable[[#This Row],[Month 1 avoided kWh]:[Month 12]]))^0.5)</f>
        <v/>
      </c>
      <c r="AS45" s="166" t="str">
        <f>IF(CalcTable[[#This Row],[Building]]=0,"",ABS(CalcTable[[#This Row],[Absolute Uncertainty]]/SUM(CalcTable[[#This Row],[Month 1 avoided kWh]:[Month 12]])))</f>
        <v/>
      </c>
      <c r="AT45" s="165" t="str">
        <f>IF(CalcTable[[#This Row],[Building]]=0,"",COUNT('1. Input energy data'!N62:Y62))</f>
        <v/>
      </c>
      <c r="AU45" s="165" t="str">
        <f>IF(CalcTable[[#This Row],[Building]]=0,"",COUNT('1. Input energy data'!AF62:AQ62))</f>
        <v/>
      </c>
      <c r="AV45" s="151" t="str" cm="1">
        <f t="array" ref="AV45">_xlfn.IFS(CalcTable[[#This Row],[Building]]=0,"",AND(OR('1. Input energy data'!AT62="Energy Bills - Actual",'1. Input energy data'!AT62="Meter Readings",'1. Input energy data'!AT62="Half Hourly Data"),OR('1. Input energy data'!Z62="Energy Bills - Actual",'1. Input energy data'!Z62="Meter Readings",'1. Input energy data'!Z62="Half Hourly Data")),"ACTUAL",OR('1. Input energy data'!AT62="",'1. Input energy data'!Z62=""),"BLANK",OR('1. Input energy data'!AT62="Other (specify in commentary)",'1. Input energy data'!Z62="Other (specify in commentary)"),"OTHER",OR('1. Input energy data'!AT62="Energy Bills - Estimated",'1. Input energy data'!Z62="Energy Bills - Estimated"),"ESTIMATED",OR('1. Input energy data'!AT62="Energy Bills - Partially Estimated",'1. Input energy data'!Z62="Energy Bills - Partially Estimated"),"PARTIALLY ESTIMATED",TRUE,"BLANK")</f>
        <v/>
      </c>
    </row>
    <row r="46" spans="1:48">
      <c r="A46">
        <f>'1. Input energy data'!C63</f>
        <v>0</v>
      </c>
      <c r="B46" s="150">
        <f>'1. Input energy data'!F63</f>
        <v>0</v>
      </c>
      <c r="C46">
        <f>'1. Input energy data'!G63</f>
        <v>0</v>
      </c>
      <c r="D46" s="151" t="str">
        <f>IF(OR(CalcTable[[#This Row],[Building]]=0, '1. Input energy data'!$N63=""), "",IF(OR('1. Input energy data'!$F63="Hospital",'1. Input energy data'!$F63="Nursing residential homes and hostels"),INDEX(Degrees18[[Month]:[Multiple (England)]],MATCH('1. Input energy data'!$L63, Degrees18[Month], 1),MATCH(IF('1. Input energy data'!$G$11="Multiple (England)", '1. Input energy data'!$J63, '1. Input energy data'!$G$11), Degrees18[#Headers], 0)),INDEX(Degrees15[[Month]:[Multiple (England)]],MATCH('1. Input energy data'!$L63, Degrees15[Month], 1),MATCH(IF('1. Input energy data'!$G$11="Multiple (England)", '1. Input energy data'!$J63, '1. Input energy data'!$G$11), Degrees15[#Headers], 0))))</f>
        <v/>
      </c>
      <c r="E46" s="151" t="str" cm="1">
        <f t="array" ref="E46">IF(OR(CalcTable[[#This Row],[Building]]=0, '1. Input energy data'!$O63=""), "",IF(OR('1. Input energy data'!$F63="Hospital",'1. Input energy data'!$F63="Nursing residential homes and hostels"),INDEX(Degrees18[[Month]:[Multiple (England)]],MATCH('1. Input energy data'!$L63, Degrees18[Month], 1) + $E$2 - 1,MATCH(IF('1. Input energy data'!$G$11="Multiple (England)", '1. Input energy data'!$J63, '1. Input energy data'!$G$11),Degrees18[#Headers], 0)),INDEX(Degrees15[[Month]:[Multiple (England)]],MATCH('1. Input energy data'!$L63, Degrees15[Month], 1) + $E$2 - 1,MATCH(IF('1. Input energy data'!$G$11="Multiple (England)", '1. Input energy data'!$J63, '1. Input energy data'!$G$11),Degrees15[#Headers], 0))))</f>
        <v/>
      </c>
      <c r="F46" s="151" t="str" cm="1">
        <f t="array" ref="F46">IF(OR(CalcTable[[#This Row],[Building]]=0, '1. Input energy data'!$P63=""), "",IF(OR('1. Input energy data'!$F63="Hospital",'1. Input energy data'!$F63="Nursing residential homes and hostels"),INDEX(Degrees18[[Month]:[Multiple (England)]],MATCH('1. Input energy data'!$L63, Degrees18[Month], 1) + $F$2 - 1,MATCH(IF('1. Input energy data'!$G$11="Multiple (England)", '1. Input energy data'!$J63, '1. Input energy data'!$G$11),Degrees18[#Headers], 0)),INDEX(Degrees15[[Month]:[Multiple (England)]],MATCH('1. Input energy data'!$L63, Degrees15[Month], 1) + $F$2 - 1,MATCH(IF('1. Input energy data'!$G$11="Multiple (England)", '1. Input energy data'!$J63, '1. Input energy data'!$G$11),Degrees15[#Headers], 0))))</f>
        <v/>
      </c>
      <c r="G46" s="151" t="str" cm="1">
        <f t="array" ref="G46">IF(OR(CalcTable[[#This Row],[Building]]=0, '1. Input energy data'!$Q63=""), "",IF(OR('1. Input energy data'!$F63="Hospital",'1. Input energy data'!$F63="Nursing residential homes and hostels"),INDEX(Degrees18[[Month]:[Multiple (England)]],MATCH('1. Input energy data'!$L63, Degrees18[Month], 1) + $G$2 - 1,MATCH(IF('1. Input energy data'!$G$11="Multiple (England)", '1. Input energy data'!$J63, '1. Input energy data'!$G$11),Degrees18[#Headers], 0)),INDEX(Degrees15[[Month]:[Multiple (England)]],MATCH('1. Input energy data'!$L63, Degrees15[Month], 1) + $G$2 - 1,MATCH(IF('1. Input energy data'!$G$11="Multiple (England)", '1. Input energy data'!$J63, '1. Input energy data'!$G$11),Degrees15[#Headers], 0))))</f>
        <v/>
      </c>
      <c r="H46" s="151" t="str" cm="1">
        <f t="array" ref="H46">IF(OR(CalcTable[[#This Row],[Building]]=0, '1. Input energy data'!$R63=""), "",IF(OR('1. Input energy data'!$F63="Hospital",'1. Input energy data'!$F63="Nursing residential homes and hostels"),INDEX(Degrees18[[Month]:[Multiple (England)]],MATCH('1. Input energy data'!$L63, Degrees18[Month], 1) + $H$2 - 1,MATCH(IF('1. Input energy data'!$G$11="Multiple (England)", '1. Input energy data'!$J63, '1. Input energy data'!$G$11),Degrees18[#Headers], 0)),INDEX(Degrees15[[Month]:[Multiple (England)]],MATCH('1. Input energy data'!$L63, Degrees15[Month], 1) + $H$2 - 1,MATCH(IF('1. Input energy data'!$G$11="Multiple (England)", '1. Input energy data'!$J63, '1. Input energy data'!$G$11),Degrees15[#Headers], 0))))</f>
        <v/>
      </c>
      <c r="I46" s="151" t="str" cm="1">
        <f t="array" ref="I46">IF(OR(CalcTable[[#This Row],[Building]]=0, '1. Input energy data'!$S63=""), "",IF(OR('1. Input energy data'!$F63="Hospital",'1. Input energy data'!$F63="Nursing residential homes and hostels"),INDEX(Degrees18[[Month]:[Multiple (England)]],MATCH('1. Input energy data'!$L63, Degrees18[Month], 1) + $I$2 - 1,MATCH(IF('1. Input energy data'!$G$11="Multiple (England)", '1. Input energy data'!$J63, '1. Input energy data'!$G$11),Degrees18[#Headers], 0)),INDEX(Degrees15[[Month]:[Multiple (England)]],MATCH('1. Input energy data'!$L63, Degrees15[Month], 1) + $I$2 - 1,MATCH(IF('1. Input energy data'!$G$11="Multiple (England)", '1. Input energy data'!$J63, '1. Input energy data'!$G$11),Degrees15[#Headers], 0))))</f>
        <v/>
      </c>
      <c r="J46" s="151" t="str" cm="1">
        <f t="array" ref="J46">IF(OR(CalcTable[[#This Row],[Building]]=0, '1. Input energy data'!$T63=""), "",IF(OR('1. Input energy data'!$F63="Hospital",'1. Input energy data'!$F63="Nursing residential homes and hostels"),INDEX(Degrees18[[Month]:[Multiple (England)]],MATCH('1. Input energy data'!$L63, Degrees18[Month], 1) + $J$2 - 1,MATCH(IF('1. Input energy data'!$G$11="Multiple (England)", '1. Input energy data'!$J63, '1. Input energy data'!$G$11),Degrees18[#Headers], 0)),INDEX(Degrees15[[Month]:[Multiple (England)]],MATCH('1. Input energy data'!$L63, Degrees15[Month], 1) + $J$2 - 1,MATCH(IF('1. Input energy data'!$G$11="Multiple (England)", '1. Input energy data'!$J63, '1. Input energy data'!$G$11),Degrees15[#Headers], 0))))</f>
        <v/>
      </c>
      <c r="K46" s="151" t="str" cm="1">
        <f t="array" ref="K46">IF(OR(CalcTable[[#This Row],[Building]]=0, '1. Input energy data'!$U63=""), "",IF(OR('1. Input energy data'!$F63="Hospital",'1. Input energy data'!$F63="Nursing residential homes and hostels"),INDEX(Degrees18[[Month]:[Multiple (England)]],MATCH('1. Input energy data'!$L63, Degrees18[Month], 1) + $K$2 - 1,MATCH(IF('1. Input energy data'!$G$11="Multiple (England)", '1. Input energy data'!$J63, '1. Input energy data'!$G$11),Degrees18[#Headers], 0)),INDEX(Degrees15[[Month]:[Multiple (England)]],MATCH('1. Input energy data'!$L63, Degrees15[Month], 1) + $K$2 - 1,MATCH(IF('1. Input energy data'!$G$11="Multiple (England)", '1. Input energy data'!$J63, '1. Input energy data'!$G$11),Degrees15[#Headers], 0))))</f>
        <v/>
      </c>
      <c r="L46" s="151" t="str" cm="1">
        <f t="array" ref="L46">IF(OR(CalcTable[[#This Row],[Building]]=0, '1. Input energy data'!$V63=""), "",IF(OR('1. Input energy data'!$F63="Hospital",'1. Input energy data'!$F63="Nursing residential homes and hostels"),INDEX(Degrees18[[Month]:[Multiple (England)]],MATCH('1. Input energy data'!$L63, Degrees18[Month], 1) + $L$2 - 1,MATCH(IF('1. Input energy data'!$G$11="Multiple (England)", '1. Input energy data'!$J63, '1. Input energy data'!$G$11),Degrees18[#Headers], 0)),INDEX(Degrees15[[Month]:[Multiple (England)]],MATCH('1. Input energy data'!$L63, Degrees15[Month], 1) + $L$2 - 1,MATCH(IF('1. Input energy data'!$G$11="Multiple (England)", '1. Input energy data'!$J63, '1. Input energy data'!$G$11),Degrees15[#Headers], 0))))</f>
        <v/>
      </c>
      <c r="M46" s="151" t="str" cm="1">
        <f t="array" ref="M46">IF(OR(CalcTable[[#This Row],[Building]]=0, '1. Input energy data'!$W63=""), "",IF(OR('1. Input energy data'!$F63="Hospital",'1. Input energy data'!$F63="Nursing residential homes and hostels"),INDEX(Degrees18[[Month]:[Multiple (England)]],MATCH('1. Input energy data'!$L63, Degrees18[Month], 1) + $M$2 - 1,MATCH(IF('1. Input energy data'!$G$11="Multiple (England)", '1. Input energy data'!$J63, '1. Input energy data'!$G$11),Degrees18[#Headers], 0)),INDEX(Degrees15[[Month]:[Multiple (England)]],MATCH('1. Input energy data'!$L63, Degrees15[Month], 1) + $M$2 - 1,MATCH(IF('1. Input energy data'!$G$11="Multiple (England)", '1. Input energy data'!$J63, '1. Input energy data'!$G$11),Degrees15[#Headers], 0))))</f>
        <v/>
      </c>
      <c r="N46" s="151" t="str" cm="1">
        <f t="array" ref="N46">IF(OR(CalcTable[[#This Row],[Building]]=0, '1. Input energy data'!$X63=""), "",IF(OR('1. Input energy data'!$F63="Hospital",'1. Input energy data'!$F63="Nursing residential homes and hostels"),INDEX(Degrees18[[Month]:[Multiple (England)]],MATCH('1. Input energy data'!$L63, Degrees18[Month], 1) + $N$2 - 1,MATCH(IF('1. Input energy data'!$G$11="Multiple (England)", '1. Input energy data'!$J63, '1. Input energy data'!$G$11),Degrees18[#Headers], 0)),INDEX(Degrees15[[Month]:[Multiple (England)]],MATCH('1. Input energy data'!$L63, Degrees15[Month], 1) + $N$2 - 1,MATCH(IF('1. Input energy data'!$G$11="Multiple (England)", '1. Input energy data'!$J63, '1. Input energy data'!$G$11),Degrees15[#Headers], 0))))</f>
        <v/>
      </c>
      <c r="O46" s="151" t="str" cm="1">
        <f t="array" ref="O46">IF(OR(CalcTable[[#This Row],[Building]]=0, '1. Input energy data'!$Y63=""), "",IF(OR('1. Input energy data'!$F63="Hospital",'1. Input energy data'!$F63="Nursing residential homes and hostels"),INDEX(Degrees18[[Month]:[Multiple (England)]],MATCH('1. Input energy data'!$L63, Degrees18[Month], 1) + $O$2 - 1,MATCH(IF('1. Input energy data'!$G$11="Multiple (England)", '1. Input energy data'!$J63, '1. Input energy data'!$G$11),Degrees18[#Headers], 0)),INDEX(Degrees15[[Month]:[Multiple (England)]],MATCH('1. Input energy data'!$L63, Degrees15[Month], 1) + $O$2 - 1,MATCH(IF('1. Input energy data'!$G$11="Multiple (England)", '1. Input energy data'!$J63, '1. Input energy data'!$G$11),Degrees15[#Headers], 0))))</f>
        <v/>
      </c>
      <c r="P46" t="str">
        <f>IF(CalcTable[[#This Row],[Building]]=0,"",SLOPE('1. Input energy data'!N63:Y63,CalcTable[[#This Row],[1]:[12]]))</f>
        <v/>
      </c>
      <c r="Q46" t="str">
        <f>IF(CalcTable[[#This Row],[Building]]=0,"",INTERCEPT('1. Input energy data'!N63:Y63,CalcTable[[#This Row],[1]:[12]]))</f>
        <v/>
      </c>
      <c r="R46" t="str">
        <f>IF(CalcTable[[#This Row],[Building]]=0,"",RSQ('1. Input energy data'!N63:Y63,CalcTable[[#This Row],[1]:[12]]))</f>
        <v/>
      </c>
      <c r="S46" s="151" t="str" cm="1">
        <f t="array" ref="S46">IF(OR($A46=0, '1. Input energy data'!$AF63=""), "",IF(OR('1. Input energy data'!$F63="Hospital",'1. Input energy data'!$F63="Nursing residential homes and hostels"),INDEX(Degrees18[[Month]:[Multiple (England)]],MATCH('1. Input energy data'!$AD63, Degrees18[Month], 1)+S$2-13,MATCH(IF('1. Input energy data'!$G$11="Multiple (England)", '1. Input energy data'!$J63, '1. Input energy data'!$G$11),Degrees18[#Headers], 0)),INDEX(Degrees15[[Month]:[Multiple (England)]],MATCH('1. Input energy data'!$AD63, Degrees15[Month], 1)+S$2-13,MATCH(IF('1. Input energy data'!$G$11="Multiple (England)", '1. Input energy data'!$J63, '1. Input energy data'!$G$11),Degrees15[#Headers], 0))))</f>
        <v/>
      </c>
      <c r="T46" s="151" t="str" cm="1">
        <f t="array" ref="T46">IF(OR($A46=0, '1. Input energy data'!$AG63=""), "",IF(OR('1. Input energy data'!$F63="Hospital",'1. Input energy data'!$F63="Nursing residential homes and hostels"),INDEX(Degrees18[[Month]:[Multiple (England)]],MATCH('1. Input energy data'!$AD63, Degrees18[Month], 1)+T$2-13,MATCH(IF('1. Input energy data'!$G$11="Multiple (England)", '1. Input energy data'!$J63, '1. Input energy data'!$G$11),Degrees18[#Headers], 0)),INDEX(Degrees15[[Month]:[Multiple (England)]],MATCH('1. Input energy data'!$AD63,Degrees15[Month], 1)+T$2-13,MATCH(IF('1. Input energy data'!$G$11="Multiple (England)", '1. Input energy data'!$J63, '1. Input energy data'!$G$11),Degrees15[#Headers], 0))))</f>
        <v/>
      </c>
      <c r="U46" s="151" t="str" cm="1">
        <f t="array" ref="U46">IF(OR($A46=0, '1. Input energy data'!$AH63=""), "",IF(OR('1. Input energy data'!$F63="Hospital",'1. Input energy data'!$F63="Nursing residential homes and hostels"),INDEX(Degrees18[[Month]:[Multiple (England)]],MATCH('1. Input energy data'!$AD63, Degrees18[Month], 1)+U$2-13,MATCH(IF('1. Input energy data'!$G$11="Multiple (England)", '1. Input energy data'!$J63, '1. Input energy data'!$G$11),Degrees18[#Headers], 0)),INDEX(Degrees15[[Month]:[Multiple (England)]],MATCH('1. Input energy data'!$AD63,Degrees15[Month], 1)+U$2-13,MATCH(IF('1. Input energy data'!$G$11="Multiple (England)", '1. Input energy data'!$J63, '1. Input energy data'!$G$11),Degrees15[#Headers], 0))))</f>
        <v/>
      </c>
      <c r="V46" s="151" t="str" cm="1">
        <f t="array" ref="V46">IF(OR($A46=0, '1. Input energy data'!$AI63=""), "",IF(OR('1. Input energy data'!$F63="Hospital",'1. Input energy data'!$F63="Nursing residential homes and hostels"),INDEX(Degrees18[[Month]:[Multiple (England)]],MATCH('1. Input energy data'!$AD63, Degrees18[Month], 1)+V$2-13,MATCH(IF('1. Input energy data'!$G$11="Multiple (England)", '1. Input energy data'!$J63, '1. Input energy data'!$G$11),Degrees18[#Headers], 0)),INDEX(Degrees15[[Month]:[Multiple (England)]],MATCH('1. Input energy data'!$AD63,Degrees15[Month], 1)+V$2-13,MATCH(IF('1. Input energy data'!$G$11="Multiple (England)", '1. Input energy data'!$J63, '1. Input energy data'!$G$11),Degrees15[#Headers], 0))))</f>
        <v/>
      </c>
      <c r="W46" s="151" t="str" cm="1">
        <f t="array" ref="W46">IF(OR($A46=0, '1. Input energy data'!$AJ63=""), "",IF(OR('1. Input energy data'!$F63="Hospital",'1. Input energy data'!$F63="Nursing residential homes and hostels"),INDEX(Degrees18[[Month]:[Multiple (England)]],MATCH('1. Input energy data'!$AD63, Degrees18[Month], 1)+W$2-13,MATCH(IF('1. Input energy data'!$G$11="Multiple (England)", '1. Input energy data'!$J63, '1. Input energy data'!$G$11),Degrees18[#Headers], 0)),INDEX(Degrees15[[Month]:[Multiple (England)]],MATCH('1. Input energy data'!$AD63,Degrees15[Month], 1)+W$2-13,MATCH(IF('1. Input energy data'!$G$11="Multiple (England)", '1. Input energy data'!$J63, '1. Input energy data'!$G$11),Degrees15[#Headers], 0))))</f>
        <v/>
      </c>
      <c r="X46" s="151" t="str" cm="1">
        <f t="array" ref="X46">IF(OR($A46=0, '1. Input energy data'!$AK63=""), "",IF(OR('1. Input energy data'!$F63="Hospital",'1. Input energy data'!$F63="Nursing residential homes and hostels"),INDEX(Degrees18[[Month]:[Multiple (England)]],MATCH('1. Input energy data'!$AD63, Degrees18[Month], 1)+X$2-13,MATCH(IF('1. Input energy data'!$G$11="Multiple (England)", '1. Input energy data'!$J63, '1. Input energy data'!$G$11),Degrees18[#Headers], 0)),INDEX(Degrees15[[Month]:[Multiple (England)]],MATCH('1. Input energy data'!$AD63,Degrees15[Month], 1)+X$2-13,MATCH(IF('1. Input energy data'!$G$11="Multiple (England)", '1. Input energy data'!$J63, '1. Input energy data'!$G$11),Degrees15[#Headers], 0))))</f>
        <v/>
      </c>
      <c r="Y46" s="151" t="str" cm="1">
        <f t="array" ref="Y46">IF(OR($A46=0, '1. Input energy data'!$AL63=""), "",IF(OR('1. Input energy data'!$F63="Hospital",'1. Input energy data'!$F63="Nursing residential homes and hostels"),INDEX(Degrees18[[Month]:[Multiple (England)]],MATCH('1. Input energy data'!$AD63, Degrees18[Month], 1)+Y$2-13,MATCH(IF('1. Input energy data'!$G$11="Multiple (England)", '1. Input energy data'!$J63, '1. Input energy data'!$G$11),Degrees18[#Headers], 0)),INDEX(Degrees15[[Month]:[Multiple (England)]],MATCH('1. Input energy data'!$AD63,Degrees15[Month], 1)+Y$2-13,MATCH(IF('1. Input energy data'!$G$11="Multiple (England)", '1. Input energy data'!$J63, '1. Input energy data'!$G$11),Degrees15[#Headers], 0))))</f>
        <v/>
      </c>
      <c r="Z46" s="151" t="str" cm="1">
        <f t="array" ref="Z46">IF(OR($A46=0, '1. Input energy data'!$AM63=""), "",IF(OR('1. Input energy data'!$F63="Hospital",'1. Input energy data'!$F63="Nursing residential homes and hostels"),INDEX(Degrees18[[Month]:[Multiple (England)]],MATCH('1. Input energy data'!$AD63, Degrees18[Month], 1)+Z$2-13,MATCH(IF('1. Input energy data'!$G$11="Multiple (England)", '1. Input energy data'!$J63, '1. Input energy data'!$G$11),Degrees18[#Headers], 0)),INDEX(Degrees15[[Month]:[Multiple (England)]],MATCH('1. Input energy data'!$AD63,Degrees15[Month], 1)+Z$2-13,MATCH(IF('1. Input energy data'!$G$11="Multiple (England)", '1. Input energy data'!$J63, '1. Input energy data'!$G$11),Degrees15[#Headers], 0))))</f>
        <v/>
      </c>
      <c r="AA46" s="151" t="str" cm="1">
        <f t="array" ref="AA46">IF(OR($A46=0, '1. Input energy data'!$AN63=""), "",IF(OR('1. Input energy data'!$F63="Hospital",'1. Input energy data'!$F63="Nursing residential homes and hostels"),INDEX(Degrees18[[Month]:[Multiple (England)]],MATCH('1. Input energy data'!$AD63, Degrees18[Month], 1)+AA$2-13,MATCH(IF('1. Input energy data'!$G$11="Multiple (England)", '1. Input energy data'!$J63, '1. Input energy data'!$G$11),Degrees18[#Headers], 0)),INDEX(Degrees15[[Month]:[Multiple (England)]],MATCH('1. Input energy data'!$AD63,Degrees15[Month], 1)+AA$2-13,MATCH(IF('1. Input energy data'!$G$11="Multiple (England)", '1. Input energy data'!$J63, '1. Input energy data'!$G$11),Degrees15[#Headers], 0))))</f>
        <v/>
      </c>
      <c r="AB46" s="151" t="str" cm="1">
        <f t="array" ref="AB46">IF(OR($A46=0, '1. Input energy data'!$AO63=""), "",IF(OR('1. Input energy data'!$F63="Hospital",'1. Input energy data'!$F63="Nursing residential homes and hostels"),INDEX(Degrees18[[Month]:[Multiple (England)]],MATCH('1. Input energy data'!$AD63, Degrees18[Month], 1)+AB$2-13,MATCH(IF('1. Input energy data'!$G$11="Multiple (England)", '1. Input energy data'!$J63, '1. Input energy data'!$G$11),Degrees18[#Headers], 0)),INDEX(Degrees15[[Month]:[Multiple (England)]],MATCH('1. Input energy data'!$AD63,Degrees15[Month], 1)+AB$2-13,MATCH(IF('1. Input energy data'!$G$11="Multiple (England)", '1. Input energy data'!$J63, '1. Input energy data'!$G$11),Degrees15[#Headers], 0))))</f>
        <v/>
      </c>
      <c r="AC46" s="151" t="str" cm="1">
        <f t="array" ref="AC46">IF(OR($A46=0, '1. Input energy data'!$AP63=""), "",IF(OR('1. Input energy data'!$F63="Hospital",'1. Input energy data'!$F63="Nursing residential homes and hostels"),INDEX(Degrees18[[Month]:[Multiple (England)]],MATCH('1. Input energy data'!$AD63, Degrees18[Month], 1)+AC$2-13,MATCH(IF('1. Input energy data'!$G$11="Multiple (England)", '1. Input energy data'!$J63, '1. Input energy data'!$G$11),Degrees18[#Headers], 0)),INDEX(Degrees15[[Month]:[Multiple (England)]],MATCH('1. Input energy data'!$AD63,Degrees15[Month], 1)+AC$2-13,MATCH(IF('1. Input energy data'!$G$11="Multiple (England)", '1. Input energy data'!$J63, '1. Input energy data'!$G$11),Degrees15[#Headers], 0))))</f>
        <v/>
      </c>
      <c r="AD46" s="151" t="str" cm="1">
        <f t="array" ref="AD46">IF(OR($A46=0, '1. Input energy data'!$AQ63=""), "",IF(OR('1. Input energy data'!$F63="Hospital",'1. Input energy data'!$F63="Nursing residential homes and hostels"),INDEX(Degrees18[[Month]:[Multiple (England)]],MATCH('1. Input energy data'!$AD63, Degrees18[Month], 1)+AD$2-13,MATCH(IF('1. Input energy data'!$G$11="Multiple (England)", '1. Input energy data'!$J63, '1. Input energy data'!$G$11),Degrees18[#Headers], 0)),INDEX(Degrees15[[Month]:[Multiple (England)]],MATCH('1. Input energy data'!$AD63,Degrees15[Month], 1)+AD$2-13,MATCH(IF('1. Input energy data'!$G$11="Multiple (England)", '1. Input energy data'!$J63, '1. Input energy data'!$G$11),Degrees15[#Headers], 0))))</f>
        <v/>
      </c>
      <c r="AE46" s="151" t="str">
        <f>IF(OR($A46=0, $P46="", CalcTable[[#This Row],[13]]="", $Q46="", '1. Input energy data'!AF63=""), "", ($P46*CalcTable[[#This Row],[13]]+$Q46)-'1. Input energy data'!AF63)</f>
        <v/>
      </c>
      <c r="AF46" s="151" t="str">
        <f>IF(OR($A46=0, $P46="", CalcTable[[#This Row],[14]]="", $Q46="", '1. Input energy data'!AG63=""), "", ($P46*CalcTable[[#This Row],[14]]+$Q46)-'1. Input energy data'!AG63)</f>
        <v/>
      </c>
      <c r="AG46" s="151" t="str">
        <f>IF(OR($A46=0, $P46="", CalcTable[[#This Row],[15]]="", $Q46="", '1. Input energy data'!AH63=""), "", ($P46*CalcTable[[#This Row],[15]]+$Q46)-'1. Input energy data'!AH63)</f>
        <v/>
      </c>
      <c r="AH46" s="151" t="str">
        <f>IF(OR($A46=0, $P46="", CalcTable[[#This Row],[16]]="", $Q46="", '1. Input energy data'!AI63=""), "", ($P46*CalcTable[[#This Row],[16]]+$Q46)-'1. Input energy data'!AI63)</f>
        <v/>
      </c>
      <c r="AI46" s="151" t="str">
        <f>IF(OR($A46=0, $P46="", CalcTable[[#This Row],[17]]="", $Q46="", '1. Input energy data'!AJ63=""), "", ($P46*CalcTable[[#This Row],[17]]+$Q46)-'1. Input energy data'!AJ63)</f>
        <v/>
      </c>
      <c r="AJ46" s="151" t="str">
        <f>IF(OR($A46=0, $P46="", CalcTable[[#This Row],[18]]="", $Q46="", '1. Input energy data'!AK63=""), "", ($P46*CalcTable[[#This Row],[18]]+$Q46)-'1. Input energy data'!AK63)</f>
        <v/>
      </c>
      <c r="AK46" s="151" t="str">
        <f>IF(OR($A46=0, $P46="", CalcTable[[#This Row],[19]]="", $Q46="", '1. Input energy data'!AL63=""), "", ($P46*CalcTable[[#This Row],[19]]+$Q46)-'1. Input energy data'!AL63)</f>
        <v/>
      </c>
      <c r="AL46" s="151" t="str">
        <f>IF(OR($A46=0, $P46="", CalcTable[[#This Row],[20]]="", $Q46="", '1. Input energy data'!AM63=""), "", ($P46*CalcTable[[#This Row],[20]]+$Q46)-'1. Input energy data'!AM63)</f>
        <v/>
      </c>
      <c r="AM46" s="151" t="str">
        <f>IF(OR($A46=0, $P46="", CalcTable[[#This Row],[21]]="", $Q46="", '1. Input energy data'!AN63=""), "", ($P46*CalcTable[[#This Row],[21]]+$Q46)-'1. Input energy data'!AN63)</f>
        <v/>
      </c>
      <c r="AN46" s="151" t="str">
        <f>IF(OR($A46=0, $P46="", CalcTable[[#This Row],[22]]="", $Q46="", '1. Input energy data'!AO63=""), "", ($P46*CalcTable[[#This Row],[22]]+$Q46)-'1. Input energy data'!AO63)</f>
        <v/>
      </c>
      <c r="AO46" s="151" t="str">
        <f>IF(OR($A46=0, $P46="", CalcTable[[#This Row],[23]]="", $Q46="", '1. Input energy data'!AP63=""), "", ($P46*CalcTable[[#This Row],[23]]+$Q46)-'1. Input energy data'!AP63)</f>
        <v/>
      </c>
      <c r="AP46" s="151" t="str">
        <f>IF(OR($A46=0, $P46="", CalcTable[[#This Row],[24]]="", $Q46="", '1. Input energy data'!AQ63=""), "", ($P46*CalcTable[[#This Row],[24]]+$Q46)-'1. Input energy data'!AQ63)</f>
        <v/>
      </c>
      <c r="AQ46" s="239" t="str">
        <f>IF(CalcTable[[#This Row],[Building]]=0,"",1-((1-CalcTable[[#This Row],[R2]])*(COUNT('1. Input energy data'!N63:Y63)-1)/(COUNT('1. Input energy data'!N63:Y63)-2)))</f>
        <v/>
      </c>
      <c r="AR46" s="165" t="str">
        <f>IF(CalcTable[[#This Row],[Building]]=0,"",1.26*TINV(0.1,COUNT('1. Input energy data'!N63:Y63)-2)*STEYX('1. Input energy data'!N63:Y63,CalcTable[[#This Row],[1]:[12]])*((1+2/COUNT('1. Input energy data'!N63:Y63))*COUNT(CalcTable[[#This Row],[Month 1 avoided kWh]:[Month 12]]))^0.5)</f>
        <v/>
      </c>
      <c r="AS46" s="166" t="str">
        <f>IF(CalcTable[[#This Row],[Building]]=0,"",ABS(CalcTable[[#This Row],[Absolute Uncertainty]]/SUM(CalcTable[[#This Row],[Month 1 avoided kWh]:[Month 12]])))</f>
        <v/>
      </c>
      <c r="AT46" s="165" t="str">
        <f>IF(CalcTable[[#This Row],[Building]]=0,"",COUNT('1. Input energy data'!N63:Y63))</f>
        <v/>
      </c>
      <c r="AU46" s="165" t="str">
        <f>IF(CalcTable[[#This Row],[Building]]=0,"",COUNT('1. Input energy data'!AF63:AQ63))</f>
        <v/>
      </c>
      <c r="AV46" s="151" t="str" cm="1">
        <f t="array" ref="AV46">_xlfn.IFS(CalcTable[[#This Row],[Building]]=0,"",AND(OR('1. Input energy data'!AT63="Energy Bills - Actual",'1. Input energy data'!AT63="Meter Readings",'1. Input energy data'!AT63="Half Hourly Data"),OR('1. Input energy data'!Z63="Energy Bills - Actual",'1. Input energy data'!Z63="Meter Readings",'1. Input energy data'!Z63="Half Hourly Data")),"ACTUAL",OR('1. Input energy data'!AT63="",'1. Input energy data'!Z63=""),"BLANK",OR('1. Input energy data'!AT63="Other (specify in commentary)",'1. Input energy data'!Z63="Other (specify in commentary)"),"OTHER",OR('1. Input energy data'!AT63="Energy Bills - Estimated",'1. Input energy data'!Z63="Energy Bills - Estimated"),"ESTIMATED",OR('1. Input energy data'!AT63="Energy Bills - Partially Estimated",'1. Input energy data'!Z63="Energy Bills - Partially Estimated"),"PARTIALLY ESTIMATED",TRUE,"BLANK")</f>
        <v/>
      </c>
    </row>
    <row r="47" spans="1:48">
      <c r="A47">
        <f>'1. Input energy data'!C64</f>
        <v>0</v>
      </c>
      <c r="B47" s="150">
        <f>'1. Input energy data'!F64</f>
        <v>0</v>
      </c>
      <c r="C47">
        <f>'1. Input energy data'!G64</f>
        <v>0</v>
      </c>
      <c r="D47" s="151" t="str">
        <f>IF(OR(CalcTable[[#This Row],[Building]]=0, '1. Input energy data'!$N64=""), "",IF(OR('1. Input energy data'!$F64="Hospital",'1. Input energy data'!$F64="Nursing residential homes and hostels"),INDEX(Degrees18[[Month]:[Multiple (England)]],MATCH('1. Input energy data'!$L64, Degrees18[Month], 1),MATCH(IF('1. Input energy data'!$G$11="Multiple (England)", '1. Input energy data'!$J64, '1. Input energy data'!$G$11), Degrees18[#Headers], 0)),INDEX(Degrees15[[Month]:[Multiple (England)]],MATCH('1. Input energy data'!$L64, Degrees15[Month], 1),MATCH(IF('1. Input energy data'!$G$11="Multiple (England)", '1. Input energy data'!$J64, '1. Input energy data'!$G$11), Degrees15[#Headers], 0))))</f>
        <v/>
      </c>
      <c r="E47" s="151" t="str" cm="1">
        <f t="array" ref="E47">IF(OR(CalcTable[[#This Row],[Building]]=0, '1. Input energy data'!$O64=""), "",IF(OR('1. Input energy data'!$F64="Hospital",'1. Input energy data'!$F64="Nursing residential homes and hostels"),INDEX(Degrees18[[Month]:[Multiple (England)]],MATCH('1. Input energy data'!$L64, Degrees18[Month], 1) + $E$2 - 1,MATCH(IF('1. Input energy data'!$G$11="Multiple (England)", '1. Input energy data'!$J64, '1. Input energy data'!$G$11),Degrees18[#Headers], 0)),INDEX(Degrees15[[Month]:[Multiple (England)]],MATCH('1. Input energy data'!$L64, Degrees15[Month], 1) + $E$2 - 1,MATCH(IF('1. Input energy data'!$G$11="Multiple (England)", '1. Input energy data'!$J64, '1. Input energy data'!$G$11),Degrees15[#Headers], 0))))</f>
        <v/>
      </c>
      <c r="F47" s="151" t="str" cm="1">
        <f t="array" ref="F47">IF(OR(CalcTable[[#This Row],[Building]]=0, '1. Input energy data'!$P64=""), "",IF(OR('1. Input energy data'!$F64="Hospital",'1. Input energy data'!$F64="Nursing residential homes and hostels"),INDEX(Degrees18[[Month]:[Multiple (England)]],MATCH('1. Input energy data'!$L64, Degrees18[Month], 1) + $F$2 - 1,MATCH(IF('1. Input energy data'!$G$11="Multiple (England)", '1. Input energy data'!$J64, '1. Input energy data'!$G$11),Degrees18[#Headers], 0)),INDEX(Degrees15[[Month]:[Multiple (England)]],MATCH('1. Input energy data'!$L64, Degrees15[Month], 1) + $F$2 - 1,MATCH(IF('1. Input energy data'!$G$11="Multiple (England)", '1. Input energy data'!$J64, '1. Input energy data'!$G$11),Degrees15[#Headers], 0))))</f>
        <v/>
      </c>
      <c r="G47" s="151" t="str" cm="1">
        <f t="array" ref="G47">IF(OR(CalcTable[[#This Row],[Building]]=0, '1. Input energy data'!$Q64=""), "",IF(OR('1. Input energy data'!$F64="Hospital",'1. Input energy data'!$F64="Nursing residential homes and hostels"),INDEX(Degrees18[[Month]:[Multiple (England)]],MATCH('1. Input energy data'!$L64, Degrees18[Month], 1) + $G$2 - 1,MATCH(IF('1. Input energy data'!$G$11="Multiple (England)", '1. Input energy data'!$J64, '1. Input energy data'!$G$11),Degrees18[#Headers], 0)),INDEX(Degrees15[[Month]:[Multiple (England)]],MATCH('1. Input energy data'!$L64, Degrees15[Month], 1) + $G$2 - 1,MATCH(IF('1. Input energy data'!$G$11="Multiple (England)", '1. Input energy data'!$J64, '1. Input energy data'!$G$11),Degrees15[#Headers], 0))))</f>
        <v/>
      </c>
      <c r="H47" s="151" t="str" cm="1">
        <f t="array" ref="H47">IF(OR(CalcTable[[#This Row],[Building]]=0, '1. Input energy data'!$R64=""), "",IF(OR('1. Input energy data'!$F64="Hospital",'1. Input energy data'!$F64="Nursing residential homes and hostels"),INDEX(Degrees18[[Month]:[Multiple (England)]],MATCH('1. Input energy data'!$L64, Degrees18[Month], 1) + $H$2 - 1,MATCH(IF('1. Input energy data'!$G$11="Multiple (England)", '1. Input energy data'!$J64, '1. Input energy data'!$G$11),Degrees18[#Headers], 0)),INDEX(Degrees15[[Month]:[Multiple (England)]],MATCH('1. Input energy data'!$L64, Degrees15[Month], 1) + $H$2 - 1,MATCH(IF('1. Input energy data'!$G$11="Multiple (England)", '1. Input energy data'!$J64, '1. Input energy data'!$G$11),Degrees15[#Headers], 0))))</f>
        <v/>
      </c>
      <c r="I47" s="151" t="str" cm="1">
        <f t="array" ref="I47">IF(OR(CalcTable[[#This Row],[Building]]=0, '1. Input energy data'!$S64=""), "",IF(OR('1. Input energy data'!$F64="Hospital",'1. Input energy data'!$F64="Nursing residential homes and hostels"),INDEX(Degrees18[[Month]:[Multiple (England)]],MATCH('1. Input energy data'!$L64, Degrees18[Month], 1) + $I$2 - 1,MATCH(IF('1. Input energy data'!$G$11="Multiple (England)", '1. Input energy data'!$J64, '1. Input energy data'!$G$11),Degrees18[#Headers], 0)),INDEX(Degrees15[[Month]:[Multiple (England)]],MATCH('1. Input energy data'!$L64, Degrees15[Month], 1) + $I$2 - 1,MATCH(IF('1. Input energy data'!$G$11="Multiple (England)", '1. Input energy data'!$J64, '1. Input energy data'!$G$11),Degrees15[#Headers], 0))))</f>
        <v/>
      </c>
      <c r="J47" s="151" t="str" cm="1">
        <f t="array" ref="J47">IF(OR(CalcTable[[#This Row],[Building]]=0, '1. Input energy data'!$T64=""), "",IF(OR('1. Input energy data'!$F64="Hospital",'1. Input energy data'!$F64="Nursing residential homes and hostels"),INDEX(Degrees18[[Month]:[Multiple (England)]],MATCH('1. Input energy data'!$L64, Degrees18[Month], 1) + $J$2 - 1,MATCH(IF('1. Input energy data'!$G$11="Multiple (England)", '1. Input energy data'!$J64, '1. Input energy data'!$G$11),Degrees18[#Headers], 0)),INDEX(Degrees15[[Month]:[Multiple (England)]],MATCH('1. Input energy data'!$L64, Degrees15[Month], 1) + $J$2 - 1,MATCH(IF('1. Input energy data'!$G$11="Multiple (England)", '1. Input energy data'!$J64, '1. Input energy data'!$G$11),Degrees15[#Headers], 0))))</f>
        <v/>
      </c>
      <c r="K47" s="151" t="str" cm="1">
        <f t="array" ref="K47">IF(OR(CalcTable[[#This Row],[Building]]=0, '1. Input energy data'!$U64=""), "",IF(OR('1. Input energy data'!$F64="Hospital",'1. Input energy data'!$F64="Nursing residential homes and hostels"),INDEX(Degrees18[[Month]:[Multiple (England)]],MATCH('1. Input energy data'!$L64, Degrees18[Month], 1) + $K$2 - 1,MATCH(IF('1. Input energy data'!$G$11="Multiple (England)", '1. Input energy data'!$J64, '1. Input energy data'!$G$11),Degrees18[#Headers], 0)),INDEX(Degrees15[[Month]:[Multiple (England)]],MATCH('1. Input energy data'!$L64, Degrees15[Month], 1) + $K$2 - 1,MATCH(IF('1. Input energy data'!$G$11="Multiple (England)", '1. Input energy data'!$J64, '1. Input energy data'!$G$11),Degrees15[#Headers], 0))))</f>
        <v/>
      </c>
      <c r="L47" s="151" t="str" cm="1">
        <f t="array" ref="L47">IF(OR(CalcTable[[#This Row],[Building]]=0, '1. Input energy data'!$V64=""), "",IF(OR('1. Input energy data'!$F64="Hospital",'1. Input energy data'!$F64="Nursing residential homes and hostels"),INDEX(Degrees18[[Month]:[Multiple (England)]],MATCH('1. Input energy data'!$L64, Degrees18[Month], 1) + $L$2 - 1,MATCH(IF('1. Input energy data'!$G$11="Multiple (England)", '1. Input energy data'!$J64, '1. Input energy data'!$G$11),Degrees18[#Headers], 0)),INDEX(Degrees15[[Month]:[Multiple (England)]],MATCH('1. Input energy data'!$L64, Degrees15[Month], 1) + $L$2 - 1,MATCH(IF('1. Input energy data'!$G$11="Multiple (England)", '1. Input energy data'!$J64, '1. Input energy data'!$G$11),Degrees15[#Headers], 0))))</f>
        <v/>
      </c>
      <c r="M47" s="151" t="str" cm="1">
        <f t="array" ref="M47">IF(OR(CalcTable[[#This Row],[Building]]=0, '1. Input energy data'!$W64=""), "",IF(OR('1. Input energy data'!$F64="Hospital",'1. Input energy data'!$F64="Nursing residential homes and hostels"),INDEX(Degrees18[[Month]:[Multiple (England)]],MATCH('1. Input energy data'!$L64, Degrees18[Month], 1) + $M$2 - 1,MATCH(IF('1. Input energy data'!$G$11="Multiple (England)", '1. Input energy data'!$J64, '1. Input energy data'!$G$11),Degrees18[#Headers], 0)),INDEX(Degrees15[[Month]:[Multiple (England)]],MATCH('1. Input energy data'!$L64, Degrees15[Month], 1) + $M$2 - 1,MATCH(IF('1. Input energy data'!$G$11="Multiple (England)", '1. Input energy data'!$J64, '1. Input energy data'!$G$11),Degrees15[#Headers], 0))))</f>
        <v/>
      </c>
      <c r="N47" s="151" t="str" cm="1">
        <f t="array" ref="N47">IF(OR(CalcTable[[#This Row],[Building]]=0, '1. Input energy data'!$X64=""), "",IF(OR('1. Input energy data'!$F64="Hospital",'1. Input energy data'!$F64="Nursing residential homes and hostels"),INDEX(Degrees18[[Month]:[Multiple (England)]],MATCH('1. Input energy data'!$L64, Degrees18[Month], 1) + $N$2 - 1,MATCH(IF('1. Input energy data'!$G$11="Multiple (England)", '1. Input energy data'!$J64, '1. Input energy data'!$G$11),Degrees18[#Headers], 0)),INDEX(Degrees15[[Month]:[Multiple (England)]],MATCH('1. Input energy data'!$L64, Degrees15[Month], 1) + $N$2 - 1,MATCH(IF('1. Input energy data'!$G$11="Multiple (England)", '1. Input energy data'!$J64, '1. Input energy data'!$G$11),Degrees15[#Headers], 0))))</f>
        <v/>
      </c>
      <c r="O47" s="151" t="str" cm="1">
        <f t="array" ref="O47">IF(OR(CalcTable[[#This Row],[Building]]=0, '1. Input energy data'!$Y64=""), "",IF(OR('1. Input energy data'!$F64="Hospital",'1. Input energy data'!$F64="Nursing residential homes and hostels"),INDEX(Degrees18[[Month]:[Multiple (England)]],MATCH('1. Input energy data'!$L64, Degrees18[Month], 1) + $O$2 - 1,MATCH(IF('1. Input energy data'!$G$11="Multiple (England)", '1. Input energy data'!$J64, '1. Input energy data'!$G$11),Degrees18[#Headers], 0)),INDEX(Degrees15[[Month]:[Multiple (England)]],MATCH('1. Input energy data'!$L64, Degrees15[Month], 1) + $O$2 - 1,MATCH(IF('1. Input energy data'!$G$11="Multiple (England)", '1. Input energy data'!$J64, '1. Input energy data'!$G$11),Degrees15[#Headers], 0))))</f>
        <v/>
      </c>
      <c r="P47" t="str">
        <f>IF(CalcTable[[#This Row],[Building]]=0,"",SLOPE('1. Input energy data'!N64:Y64,CalcTable[[#This Row],[1]:[12]]))</f>
        <v/>
      </c>
      <c r="Q47" t="str">
        <f>IF(CalcTable[[#This Row],[Building]]=0,"",INTERCEPT('1. Input energy data'!N64:Y64,CalcTable[[#This Row],[1]:[12]]))</f>
        <v/>
      </c>
      <c r="R47" t="str">
        <f>IF(CalcTable[[#This Row],[Building]]=0,"",RSQ('1. Input energy data'!N64:Y64,CalcTable[[#This Row],[1]:[12]]))</f>
        <v/>
      </c>
      <c r="S47" s="151" t="str" cm="1">
        <f t="array" ref="S47">IF(OR($A47=0, '1. Input energy data'!$AF64=""), "",IF(OR('1. Input energy data'!$F64="Hospital",'1. Input energy data'!$F64="Nursing residential homes and hostels"),INDEX(Degrees18[[Month]:[Multiple (England)]],MATCH('1. Input energy data'!$AD64, Degrees18[Month], 1)+S$2-13,MATCH(IF('1. Input energy data'!$G$11="Multiple (England)", '1. Input energy data'!$J64, '1. Input energy data'!$G$11),Degrees18[#Headers], 0)),INDEX(Degrees15[[Month]:[Multiple (England)]],MATCH('1. Input energy data'!$AD64, Degrees15[Month], 1)+S$2-13,MATCH(IF('1. Input energy data'!$G$11="Multiple (England)", '1. Input energy data'!$J64, '1. Input energy data'!$G$11),Degrees15[#Headers], 0))))</f>
        <v/>
      </c>
      <c r="T47" s="151" t="str" cm="1">
        <f t="array" ref="T47">IF(OR($A47=0, '1. Input energy data'!$AG64=""), "",IF(OR('1. Input energy data'!$F64="Hospital",'1. Input energy data'!$F64="Nursing residential homes and hostels"),INDEX(Degrees18[[Month]:[Multiple (England)]],MATCH('1. Input energy data'!$AD64, Degrees18[Month], 1)+T$2-13,MATCH(IF('1. Input energy data'!$G$11="Multiple (England)", '1. Input energy data'!$J64, '1. Input energy data'!$G$11),Degrees18[#Headers], 0)),INDEX(Degrees15[[Month]:[Multiple (England)]],MATCH('1. Input energy data'!$AD64,Degrees15[Month], 1)+T$2-13,MATCH(IF('1. Input energy data'!$G$11="Multiple (England)", '1. Input energy data'!$J64, '1. Input energy data'!$G$11),Degrees15[#Headers], 0))))</f>
        <v/>
      </c>
      <c r="U47" s="151" t="str" cm="1">
        <f t="array" ref="U47">IF(OR($A47=0, '1. Input energy data'!$AH64=""), "",IF(OR('1. Input energy data'!$F64="Hospital",'1. Input energy data'!$F64="Nursing residential homes and hostels"),INDEX(Degrees18[[Month]:[Multiple (England)]],MATCH('1. Input energy data'!$AD64, Degrees18[Month], 1)+U$2-13,MATCH(IF('1. Input energy data'!$G$11="Multiple (England)", '1. Input energy data'!$J64, '1. Input energy data'!$G$11),Degrees18[#Headers], 0)),INDEX(Degrees15[[Month]:[Multiple (England)]],MATCH('1. Input energy data'!$AD64,Degrees15[Month], 1)+U$2-13,MATCH(IF('1. Input energy data'!$G$11="Multiple (England)", '1. Input energy data'!$J64, '1. Input energy data'!$G$11),Degrees15[#Headers], 0))))</f>
        <v/>
      </c>
      <c r="V47" s="151" t="str" cm="1">
        <f t="array" ref="V47">IF(OR($A47=0, '1. Input energy data'!$AI64=""), "",IF(OR('1. Input energy data'!$F64="Hospital",'1. Input energy data'!$F64="Nursing residential homes and hostels"),INDEX(Degrees18[[Month]:[Multiple (England)]],MATCH('1. Input energy data'!$AD64, Degrees18[Month], 1)+V$2-13,MATCH(IF('1. Input energy data'!$G$11="Multiple (England)", '1. Input energy data'!$J64, '1. Input energy data'!$G$11),Degrees18[#Headers], 0)),INDEX(Degrees15[[Month]:[Multiple (England)]],MATCH('1. Input energy data'!$AD64,Degrees15[Month], 1)+V$2-13,MATCH(IF('1. Input energy data'!$G$11="Multiple (England)", '1. Input energy data'!$J64, '1. Input energy data'!$G$11),Degrees15[#Headers], 0))))</f>
        <v/>
      </c>
      <c r="W47" s="151" t="str" cm="1">
        <f t="array" ref="W47">IF(OR($A47=0, '1. Input energy data'!$AJ64=""), "",IF(OR('1. Input energy data'!$F64="Hospital",'1. Input energy data'!$F64="Nursing residential homes and hostels"),INDEX(Degrees18[[Month]:[Multiple (England)]],MATCH('1. Input energy data'!$AD64, Degrees18[Month], 1)+W$2-13,MATCH(IF('1. Input energy data'!$G$11="Multiple (England)", '1. Input energy data'!$J64, '1. Input energy data'!$G$11),Degrees18[#Headers], 0)),INDEX(Degrees15[[Month]:[Multiple (England)]],MATCH('1. Input energy data'!$AD64,Degrees15[Month], 1)+W$2-13,MATCH(IF('1. Input energy data'!$G$11="Multiple (England)", '1. Input energy data'!$J64, '1. Input energy data'!$G$11),Degrees15[#Headers], 0))))</f>
        <v/>
      </c>
      <c r="X47" s="151" t="str" cm="1">
        <f t="array" ref="X47">IF(OR($A47=0, '1. Input energy data'!$AK64=""), "",IF(OR('1. Input energy data'!$F64="Hospital",'1. Input energy data'!$F64="Nursing residential homes and hostels"),INDEX(Degrees18[[Month]:[Multiple (England)]],MATCH('1. Input energy data'!$AD64, Degrees18[Month], 1)+X$2-13,MATCH(IF('1. Input energy data'!$G$11="Multiple (England)", '1. Input energy data'!$J64, '1. Input energy data'!$G$11),Degrees18[#Headers], 0)),INDEX(Degrees15[[Month]:[Multiple (England)]],MATCH('1. Input energy data'!$AD64,Degrees15[Month], 1)+X$2-13,MATCH(IF('1. Input energy data'!$G$11="Multiple (England)", '1. Input energy data'!$J64, '1. Input energy data'!$G$11),Degrees15[#Headers], 0))))</f>
        <v/>
      </c>
      <c r="Y47" s="151" t="str" cm="1">
        <f t="array" ref="Y47">IF(OR($A47=0, '1. Input energy data'!$AL64=""), "",IF(OR('1. Input energy data'!$F64="Hospital",'1. Input energy data'!$F64="Nursing residential homes and hostels"),INDEX(Degrees18[[Month]:[Multiple (England)]],MATCH('1. Input energy data'!$AD64, Degrees18[Month], 1)+Y$2-13,MATCH(IF('1. Input energy data'!$G$11="Multiple (England)", '1. Input energy data'!$J64, '1. Input energy data'!$G$11),Degrees18[#Headers], 0)),INDEX(Degrees15[[Month]:[Multiple (England)]],MATCH('1. Input energy data'!$AD64,Degrees15[Month], 1)+Y$2-13,MATCH(IF('1. Input energy data'!$G$11="Multiple (England)", '1. Input energy data'!$J64, '1. Input energy data'!$G$11),Degrees15[#Headers], 0))))</f>
        <v/>
      </c>
      <c r="Z47" s="151" t="str" cm="1">
        <f t="array" ref="Z47">IF(OR($A47=0, '1. Input energy data'!$AM64=""), "",IF(OR('1. Input energy data'!$F64="Hospital",'1. Input energy data'!$F64="Nursing residential homes and hostels"),INDEX(Degrees18[[Month]:[Multiple (England)]],MATCH('1. Input energy data'!$AD64, Degrees18[Month], 1)+Z$2-13,MATCH(IF('1. Input energy data'!$G$11="Multiple (England)", '1. Input energy data'!$J64, '1. Input energy data'!$G$11),Degrees18[#Headers], 0)),INDEX(Degrees15[[Month]:[Multiple (England)]],MATCH('1. Input energy data'!$AD64,Degrees15[Month], 1)+Z$2-13,MATCH(IF('1. Input energy data'!$G$11="Multiple (England)", '1. Input energy data'!$J64, '1. Input energy data'!$G$11),Degrees15[#Headers], 0))))</f>
        <v/>
      </c>
      <c r="AA47" s="151" t="str" cm="1">
        <f t="array" ref="AA47">IF(OR($A47=0, '1. Input energy data'!$AN64=""), "",IF(OR('1. Input energy data'!$F64="Hospital",'1. Input energy data'!$F64="Nursing residential homes and hostels"),INDEX(Degrees18[[Month]:[Multiple (England)]],MATCH('1. Input energy data'!$AD64, Degrees18[Month], 1)+AA$2-13,MATCH(IF('1. Input energy data'!$G$11="Multiple (England)", '1. Input energy data'!$J64, '1. Input energy data'!$G$11),Degrees18[#Headers], 0)),INDEX(Degrees15[[Month]:[Multiple (England)]],MATCH('1. Input energy data'!$AD64,Degrees15[Month], 1)+AA$2-13,MATCH(IF('1. Input energy data'!$G$11="Multiple (England)", '1. Input energy data'!$J64, '1. Input energy data'!$G$11),Degrees15[#Headers], 0))))</f>
        <v/>
      </c>
      <c r="AB47" s="151" t="str" cm="1">
        <f t="array" ref="AB47">IF(OR($A47=0, '1. Input energy data'!$AO64=""), "",IF(OR('1. Input energy data'!$F64="Hospital",'1. Input energy data'!$F64="Nursing residential homes and hostels"),INDEX(Degrees18[[Month]:[Multiple (England)]],MATCH('1. Input energy data'!$AD64, Degrees18[Month], 1)+AB$2-13,MATCH(IF('1. Input energy data'!$G$11="Multiple (England)", '1. Input energy data'!$J64, '1. Input energy data'!$G$11),Degrees18[#Headers], 0)),INDEX(Degrees15[[Month]:[Multiple (England)]],MATCH('1. Input energy data'!$AD64,Degrees15[Month], 1)+AB$2-13,MATCH(IF('1. Input energy data'!$G$11="Multiple (England)", '1. Input energy data'!$J64, '1. Input energy data'!$G$11),Degrees15[#Headers], 0))))</f>
        <v/>
      </c>
      <c r="AC47" s="151" t="str" cm="1">
        <f t="array" ref="AC47">IF(OR($A47=0, '1. Input energy data'!$AP64=""), "",IF(OR('1. Input energy data'!$F64="Hospital",'1. Input energy data'!$F64="Nursing residential homes and hostels"),INDEX(Degrees18[[Month]:[Multiple (England)]],MATCH('1. Input energy data'!$AD64, Degrees18[Month], 1)+AC$2-13,MATCH(IF('1. Input energy data'!$G$11="Multiple (England)", '1. Input energy data'!$J64, '1. Input energy data'!$G$11),Degrees18[#Headers], 0)),INDEX(Degrees15[[Month]:[Multiple (England)]],MATCH('1. Input energy data'!$AD64,Degrees15[Month], 1)+AC$2-13,MATCH(IF('1. Input energy data'!$G$11="Multiple (England)", '1. Input energy data'!$J64, '1. Input energy data'!$G$11),Degrees15[#Headers], 0))))</f>
        <v/>
      </c>
      <c r="AD47" s="151" t="str" cm="1">
        <f t="array" ref="AD47">IF(OR($A47=0, '1. Input energy data'!$AQ64=""), "",IF(OR('1. Input energy data'!$F64="Hospital",'1. Input energy data'!$F64="Nursing residential homes and hostels"),INDEX(Degrees18[[Month]:[Multiple (England)]],MATCH('1. Input energy data'!$AD64, Degrees18[Month], 1)+AD$2-13,MATCH(IF('1. Input energy data'!$G$11="Multiple (England)", '1. Input energy data'!$J64, '1. Input energy data'!$G$11),Degrees18[#Headers], 0)),INDEX(Degrees15[[Month]:[Multiple (England)]],MATCH('1. Input energy data'!$AD64,Degrees15[Month], 1)+AD$2-13,MATCH(IF('1. Input energy data'!$G$11="Multiple (England)", '1. Input energy data'!$J64, '1. Input energy data'!$G$11),Degrees15[#Headers], 0))))</f>
        <v/>
      </c>
      <c r="AE47" s="151" t="str">
        <f>IF(OR($A47=0, $P47="", CalcTable[[#This Row],[13]]="", $Q47="", '1. Input energy data'!AF64=""), "", ($P47*CalcTable[[#This Row],[13]]+$Q47)-'1. Input energy data'!AF64)</f>
        <v/>
      </c>
      <c r="AF47" s="151" t="str">
        <f>IF(OR($A47=0, $P47="", CalcTable[[#This Row],[14]]="", $Q47="", '1. Input energy data'!AG64=""), "", ($P47*CalcTable[[#This Row],[14]]+$Q47)-'1. Input energy data'!AG64)</f>
        <v/>
      </c>
      <c r="AG47" s="151" t="str">
        <f>IF(OR($A47=0, $P47="", CalcTable[[#This Row],[15]]="", $Q47="", '1. Input energy data'!AH64=""), "", ($P47*CalcTable[[#This Row],[15]]+$Q47)-'1. Input energy data'!AH64)</f>
        <v/>
      </c>
      <c r="AH47" s="151" t="str">
        <f>IF(OR($A47=0, $P47="", CalcTable[[#This Row],[16]]="", $Q47="", '1. Input energy data'!AI64=""), "", ($P47*CalcTable[[#This Row],[16]]+$Q47)-'1. Input energy data'!AI64)</f>
        <v/>
      </c>
      <c r="AI47" s="151" t="str">
        <f>IF(OR($A47=0, $P47="", CalcTable[[#This Row],[17]]="", $Q47="", '1. Input energy data'!AJ64=""), "", ($P47*CalcTable[[#This Row],[17]]+$Q47)-'1. Input energy data'!AJ64)</f>
        <v/>
      </c>
      <c r="AJ47" s="151" t="str">
        <f>IF(OR($A47=0, $P47="", CalcTable[[#This Row],[18]]="", $Q47="", '1. Input energy data'!AK64=""), "", ($P47*CalcTable[[#This Row],[18]]+$Q47)-'1. Input energy data'!AK64)</f>
        <v/>
      </c>
      <c r="AK47" s="151" t="str">
        <f>IF(OR($A47=0, $P47="", CalcTable[[#This Row],[19]]="", $Q47="", '1. Input energy data'!AL64=""), "", ($P47*CalcTable[[#This Row],[19]]+$Q47)-'1. Input energy data'!AL64)</f>
        <v/>
      </c>
      <c r="AL47" s="151" t="str">
        <f>IF(OR($A47=0, $P47="", CalcTable[[#This Row],[20]]="", $Q47="", '1. Input energy data'!AM64=""), "", ($P47*CalcTable[[#This Row],[20]]+$Q47)-'1. Input energy data'!AM64)</f>
        <v/>
      </c>
      <c r="AM47" s="151" t="str">
        <f>IF(OR($A47=0, $P47="", CalcTable[[#This Row],[21]]="", $Q47="", '1. Input energy data'!AN64=""), "", ($P47*CalcTable[[#This Row],[21]]+$Q47)-'1. Input energy data'!AN64)</f>
        <v/>
      </c>
      <c r="AN47" s="151" t="str">
        <f>IF(OR($A47=0, $P47="", CalcTable[[#This Row],[22]]="", $Q47="", '1. Input energy data'!AO64=""), "", ($P47*CalcTable[[#This Row],[22]]+$Q47)-'1. Input energy data'!AO64)</f>
        <v/>
      </c>
      <c r="AO47" s="151" t="str">
        <f>IF(OR($A47=0, $P47="", CalcTable[[#This Row],[23]]="", $Q47="", '1. Input energy data'!AP64=""), "", ($P47*CalcTable[[#This Row],[23]]+$Q47)-'1. Input energy data'!AP64)</f>
        <v/>
      </c>
      <c r="AP47" s="151" t="str">
        <f>IF(OR($A47=0, $P47="", CalcTable[[#This Row],[24]]="", $Q47="", '1. Input energy data'!AQ64=""), "", ($P47*CalcTable[[#This Row],[24]]+$Q47)-'1. Input energy data'!AQ64)</f>
        <v/>
      </c>
      <c r="AQ47" s="239" t="str">
        <f>IF(CalcTable[[#This Row],[Building]]=0,"",1-((1-CalcTable[[#This Row],[R2]])*(COUNT('1. Input energy data'!N64:Y64)-1)/(COUNT('1. Input energy data'!N64:Y64)-2)))</f>
        <v/>
      </c>
      <c r="AR47" s="165" t="str">
        <f>IF(CalcTable[[#This Row],[Building]]=0,"",1.26*TINV(0.1,COUNT('1. Input energy data'!N64:Y64)-2)*STEYX('1. Input energy data'!N64:Y64,CalcTable[[#This Row],[1]:[12]])*((1+2/COUNT('1. Input energy data'!N64:Y64))*COUNT(CalcTable[[#This Row],[Month 1 avoided kWh]:[Month 12]]))^0.5)</f>
        <v/>
      </c>
      <c r="AS47" s="166" t="str">
        <f>IF(CalcTable[[#This Row],[Building]]=0,"",ABS(CalcTable[[#This Row],[Absolute Uncertainty]]/SUM(CalcTable[[#This Row],[Month 1 avoided kWh]:[Month 12]])))</f>
        <v/>
      </c>
      <c r="AT47" s="165" t="str">
        <f>IF(CalcTable[[#This Row],[Building]]=0,"",COUNT('1. Input energy data'!N64:Y64))</f>
        <v/>
      </c>
      <c r="AU47" s="165" t="str">
        <f>IF(CalcTable[[#This Row],[Building]]=0,"",COUNT('1. Input energy data'!AF64:AQ64))</f>
        <v/>
      </c>
      <c r="AV47" s="151" t="str" cm="1">
        <f t="array" ref="AV47">_xlfn.IFS(CalcTable[[#This Row],[Building]]=0,"",AND(OR('1. Input energy data'!AT64="Energy Bills - Actual",'1. Input energy data'!AT64="Meter Readings",'1. Input energy data'!AT64="Half Hourly Data"),OR('1. Input energy data'!Z64="Energy Bills - Actual",'1. Input energy data'!Z64="Meter Readings",'1. Input energy data'!Z64="Half Hourly Data")),"ACTUAL",OR('1. Input energy data'!AT64="",'1. Input energy data'!Z64=""),"BLANK",OR('1. Input energy data'!AT64="Other (specify in commentary)",'1. Input energy data'!Z64="Other (specify in commentary)"),"OTHER",OR('1. Input energy data'!AT64="Energy Bills - Estimated",'1. Input energy data'!Z64="Energy Bills - Estimated"),"ESTIMATED",OR('1. Input energy data'!AT64="Energy Bills - Partially Estimated",'1. Input energy data'!Z64="Energy Bills - Partially Estimated"),"PARTIALLY ESTIMATED",TRUE,"BLANK")</f>
        <v/>
      </c>
    </row>
    <row r="48" spans="1:48">
      <c r="A48">
        <f>'1. Input energy data'!C65</f>
        <v>0</v>
      </c>
      <c r="B48" s="150">
        <f>'1. Input energy data'!F65</f>
        <v>0</v>
      </c>
      <c r="C48">
        <f>'1. Input energy data'!G65</f>
        <v>0</v>
      </c>
      <c r="D48" s="151" t="str">
        <f>IF(OR(CalcTable[[#This Row],[Building]]=0, '1. Input energy data'!$N65=""), "",IF(OR('1. Input energy data'!$F65="Hospital",'1. Input energy data'!$F65="Nursing residential homes and hostels"),INDEX(Degrees18[[Month]:[Multiple (England)]],MATCH('1. Input energy data'!$L65, Degrees18[Month], 1),MATCH(IF('1. Input energy data'!$G$11="Multiple (England)", '1. Input energy data'!$J65, '1. Input energy data'!$G$11), Degrees18[#Headers], 0)),INDEX(Degrees15[[Month]:[Multiple (England)]],MATCH('1. Input energy data'!$L65, Degrees15[Month], 1),MATCH(IF('1. Input energy data'!$G$11="Multiple (England)", '1. Input energy data'!$J65, '1. Input energy data'!$G$11), Degrees15[#Headers], 0))))</f>
        <v/>
      </c>
      <c r="E48" s="151" t="str" cm="1">
        <f t="array" ref="E48">IF(OR(CalcTable[[#This Row],[Building]]=0, '1. Input energy data'!$O65=""), "",IF(OR('1. Input energy data'!$F65="Hospital",'1. Input energy data'!$F65="Nursing residential homes and hostels"),INDEX(Degrees18[[Month]:[Multiple (England)]],MATCH('1. Input energy data'!$L65, Degrees18[Month], 1) + $E$2 - 1,MATCH(IF('1. Input energy data'!$G$11="Multiple (England)", '1. Input energy data'!$J65, '1. Input energy data'!$G$11),Degrees18[#Headers], 0)),INDEX(Degrees15[[Month]:[Multiple (England)]],MATCH('1. Input energy data'!$L65, Degrees15[Month], 1) + $E$2 - 1,MATCH(IF('1. Input energy data'!$G$11="Multiple (England)", '1. Input energy data'!$J65, '1. Input energy data'!$G$11),Degrees15[#Headers], 0))))</f>
        <v/>
      </c>
      <c r="F48" s="151" t="str" cm="1">
        <f t="array" ref="F48">IF(OR(CalcTable[[#This Row],[Building]]=0, '1. Input energy data'!$P65=""), "",IF(OR('1. Input energy data'!$F65="Hospital",'1. Input energy data'!$F65="Nursing residential homes and hostels"),INDEX(Degrees18[[Month]:[Multiple (England)]],MATCH('1. Input energy data'!$L65, Degrees18[Month], 1) + $F$2 - 1,MATCH(IF('1. Input energy data'!$G$11="Multiple (England)", '1. Input energy data'!$J65, '1. Input energy data'!$G$11),Degrees18[#Headers], 0)),INDEX(Degrees15[[Month]:[Multiple (England)]],MATCH('1. Input energy data'!$L65, Degrees15[Month], 1) + $F$2 - 1,MATCH(IF('1. Input energy data'!$G$11="Multiple (England)", '1. Input energy data'!$J65, '1. Input energy data'!$G$11),Degrees15[#Headers], 0))))</f>
        <v/>
      </c>
      <c r="G48" s="151" t="str" cm="1">
        <f t="array" ref="G48">IF(OR(CalcTable[[#This Row],[Building]]=0, '1. Input energy data'!$Q65=""), "",IF(OR('1. Input energy data'!$F65="Hospital",'1. Input energy data'!$F65="Nursing residential homes and hostels"),INDEX(Degrees18[[Month]:[Multiple (England)]],MATCH('1. Input energy data'!$L65, Degrees18[Month], 1) + $G$2 - 1,MATCH(IF('1. Input energy data'!$G$11="Multiple (England)", '1. Input energy data'!$J65, '1. Input energy data'!$G$11),Degrees18[#Headers], 0)),INDEX(Degrees15[[Month]:[Multiple (England)]],MATCH('1. Input energy data'!$L65, Degrees15[Month], 1) + $G$2 - 1,MATCH(IF('1. Input energy data'!$G$11="Multiple (England)", '1. Input energy data'!$J65, '1. Input energy data'!$G$11),Degrees15[#Headers], 0))))</f>
        <v/>
      </c>
      <c r="H48" s="151" t="str" cm="1">
        <f t="array" ref="H48">IF(OR(CalcTable[[#This Row],[Building]]=0, '1. Input energy data'!$R65=""), "",IF(OR('1. Input energy data'!$F65="Hospital",'1. Input energy data'!$F65="Nursing residential homes and hostels"),INDEX(Degrees18[[Month]:[Multiple (England)]],MATCH('1. Input energy data'!$L65, Degrees18[Month], 1) + $H$2 - 1,MATCH(IF('1. Input energy data'!$G$11="Multiple (England)", '1. Input energy data'!$J65, '1. Input energy data'!$G$11),Degrees18[#Headers], 0)),INDEX(Degrees15[[Month]:[Multiple (England)]],MATCH('1. Input energy data'!$L65, Degrees15[Month], 1) + $H$2 - 1,MATCH(IF('1. Input energy data'!$G$11="Multiple (England)", '1. Input energy data'!$J65, '1. Input energy data'!$G$11),Degrees15[#Headers], 0))))</f>
        <v/>
      </c>
      <c r="I48" s="151" t="str" cm="1">
        <f t="array" ref="I48">IF(OR(CalcTable[[#This Row],[Building]]=0, '1. Input energy data'!$S65=""), "",IF(OR('1. Input energy data'!$F65="Hospital",'1. Input energy data'!$F65="Nursing residential homes and hostels"),INDEX(Degrees18[[Month]:[Multiple (England)]],MATCH('1. Input energy data'!$L65, Degrees18[Month], 1) + $I$2 - 1,MATCH(IF('1. Input energy data'!$G$11="Multiple (England)", '1. Input energy data'!$J65, '1. Input energy data'!$G$11),Degrees18[#Headers], 0)),INDEX(Degrees15[[Month]:[Multiple (England)]],MATCH('1. Input energy data'!$L65, Degrees15[Month], 1) + $I$2 - 1,MATCH(IF('1. Input energy data'!$G$11="Multiple (England)", '1. Input energy data'!$J65, '1. Input energy data'!$G$11),Degrees15[#Headers], 0))))</f>
        <v/>
      </c>
      <c r="J48" s="151" t="str" cm="1">
        <f t="array" ref="J48">IF(OR(CalcTable[[#This Row],[Building]]=0, '1. Input energy data'!$T65=""), "",IF(OR('1. Input energy data'!$F65="Hospital",'1. Input energy data'!$F65="Nursing residential homes and hostels"),INDEX(Degrees18[[Month]:[Multiple (England)]],MATCH('1. Input energy data'!$L65, Degrees18[Month], 1) + $J$2 - 1,MATCH(IF('1. Input energy data'!$G$11="Multiple (England)", '1. Input energy data'!$J65, '1. Input energy data'!$G$11),Degrees18[#Headers], 0)),INDEX(Degrees15[[Month]:[Multiple (England)]],MATCH('1. Input energy data'!$L65, Degrees15[Month], 1) + $J$2 - 1,MATCH(IF('1. Input energy data'!$G$11="Multiple (England)", '1. Input energy data'!$J65, '1. Input energy data'!$G$11),Degrees15[#Headers], 0))))</f>
        <v/>
      </c>
      <c r="K48" s="151" t="str" cm="1">
        <f t="array" ref="K48">IF(OR(CalcTable[[#This Row],[Building]]=0, '1. Input energy data'!$U65=""), "",IF(OR('1. Input energy data'!$F65="Hospital",'1. Input energy data'!$F65="Nursing residential homes and hostels"),INDEX(Degrees18[[Month]:[Multiple (England)]],MATCH('1. Input energy data'!$L65, Degrees18[Month], 1) + $K$2 - 1,MATCH(IF('1. Input energy data'!$G$11="Multiple (England)", '1. Input energy data'!$J65, '1. Input energy data'!$G$11),Degrees18[#Headers], 0)),INDEX(Degrees15[[Month]:[Multiple (England)]],MATCH('1. Input energy data'!$L65, Degrees15[Month], 1) + $K$2 - 1,MATCH(IF('1. Input energy data'!$G$11="Multiple (England)", '1. Input energy data'!$J65, '1. Input energy data'!$G$11),Degrees15[#Headers], 0))))</f>
        <v/>
      </c>
      <c r="L48" s="151" t="str" cm="1">
        <f t="array" ref="L48">IF(OR(CalcTable[[#This Row],[Building]]=0, '1. Input energy data'!$V65=""), "",IF(OR('1. Input energy data'!$F65="Hospital",'1. Input energy data'!$F65="Nursing residential homes and hostels"),INDEX(Degrees18[[Month]:[Multiple (England)]],MATCH('1. Input energy data'!$L65, Degrees18[Month], 1) + $L$2 - 1,MATCH(IF('1. Input energy data'!$G$11="Multiple (England)", '1. Input energy data'!$J65, '1. Input energy data'!$G$11),Degrees18[#Headers], 0)),INDEX(Degrees15[[Month]:[Multiple (England)]],MATCH('1. Input energy data'!$L65, Degrees15[Month], 1) + $L$2 - 1,MATCH(IF('1. Input energy data'!$G$11="Multiple (England)", '1. Input energy data'!$J65, '1. Input energy data'!$G$11),Degrees15[#Headers], 0))))</f>
        <v/>
      </c>
      <c r="M48" s="151" t="str" cm="1">
        <f t="array" ref="M48">IF(OR(CalcTable[[#This Row],[Building]]=0, '1. Input energy data'!$W65=""), "",IF(OR('1. Input energy data'!$F65="Hospital",'1. Input energy data'!$F65="Nursing residential homes and hostels"),INDEX(Degrees18[[Month]:[Multiple (England)]],MATCH('1. Input energy data'!$L65, Degrees18[Month], 1) + $M$2 - 1,MATCH(IF('1. Input energy data'!$G$11="Multiple (England)", '1. Input energy data'!$J65, '1. Input energy data'!$G$11),Degrees18[#Headers], 0)),INDEX(Degrees15[[Month]:[Multiple (England)]],MATCH('1. Input energy data'!$L65, Degrees15[Month], 1) + $M$2 - 1,MATCH(IF('1. Input energy data'!$G$11="Multiple (England)", '1. Input energy data'!$J65, '1. Input energy data'!$G$11),Degrees15[#Headers], 0))))</f>
        <v/>
      </c>
      <c r="N48" s="151" t="str" cm="1">
        <f t="array" ref="N48">IF(OR(CalcTable[[#This Row],[Building]]=0, '1. Input energy data'!$X65=""), "",IF(OR('1. Input energy data'!$F65="Hospital",'1. Input energy data'!$F65="Nursing residential homes and hostels"),INDEX(Degrees18[[Month]:[Multiple (England)]],MATCH('1. Input energy data'!$L65, Degrees18[Month], 1) + $N$2 - 1,MATCH(IF('1. Input energy data'!$G$11="Multiple (England)", '1. Input energy data'!$J65, '1. Input energy data'!$G$11),Degrees18[#Headers], 0)),INDEX(Degrees15[[Month]:[Multiple (England)]],MATCH('1. Input energy data'!$L65, Degrees15[Month], 1) + $N$2 - 1,MATCH(IF('1. Input energy data'!$G$11="Multiple (England)", '1. Input energy data'!$J65, '1. Input energy data'!$G$11),Degrees15[#Headers], 0))))</f>
        <v/>
      </c>
      <c r="O48" s="151" t="str" cm="1">
        <f t="array" ref="O48">IF(OR(CalcTable[[#This Row],[Building]]=0, '1. Input energy data'!$Y65=""), "",IF(OR('1. Input energy data'!$F65="Hospital",'1. Input energy data'!$F65="Nursing residential homes and hostels"),INDEX(Degrees18[[Month]:[Multiple (England)]],MATCH('1. Input energy data'!$L65, Degrees18[Month], 1) + $O$2 - 1,MATCH(IF('1. Input energy data'!$G$11="Multiple (England)", '1. Input energy data'!$J65, '1. Input energy data'!$G$11),Degrees18[#Headers], 0)),INDEX(Degrees15[[Month]:[Multiple (England)]],MATCH('1. Input energy data'!$L65, Degrees15[Month], 1) + $O$2 - 1,MATCH(IF('1. Input energy data'!$G$11="Multiple (England)", '1. Input energy data'!$J65, '1. Input energy data'!$G$11),Degrees15[#Headers], 0))))</f>
        <v/>
      </c>
      <c r="P48" t="str">
        <f>IF(CalcTable[[#This Row],[Building]]=0,"",SLOPE('1. Input energy data'!N65:Y65,CalcTable[[#This Row],[1]:[12]]))</f>
        <v/>
      </c>
      <c r="Q48" t="str">
        <f>IF(CalcTable[[#This Row],[Building]]=0,"",INTERCEPT('1. Input energy data'!N65:Y65,CalcTable[[#This Row],[1]:[12]]))</f>
        <v/>
      </c>
      <c r="R48" t="str">
        <f>IF(CalcTable[[#This Row],[Building]]=0,"",RSQ('1. Input energy data'!N65:Y65,CalcTable[[#This Row],[1]:[12]]))</f>
        <v/>
      </c>
      <c r="S48" s="151" t="str" cm="1">
        <f t="array" ref="S48">IF(OR($A48=0, '1. Input energy data'!$AF65=""), "",IF(OR('1. Input energy data'!$F65="Hospital",'1. Input energy data'!$F65="Nursing residential homes and hostels"),INDEX(Degrees18[[Month]:[Multiple (England)]],MATCH('1. Input energy data'!$AD65, Degrees18[Month], 1)+S$2-13,MATCH(IF('1. Input energy data'!$G$11="Multiple (England)", '1. Input energy data'!$J65, '1. Input energy data'!$G$11),Degrees18[#Headers], 0)),INDEX(Degrees15[[Month]:[Multiple (England)]],MATCH('1. Input energy data'!$AD65, Degrees15[Month], 1)+S$2-13,MATCH(IF('1. Input energy data'!$G$11="Multiple (England)", '1. Input energy data'!$J65, '1. Input energy data'!$G$11),Degrees15[#Headers], 0))))</f>
        <v/>
      </c>
      <c r="T48" s="151" t="str" cm="1">
        <f t="array" ref="T48">IF(OR($A48=0, '1. Input energy data'!$AG65=""), "",IF(OR('1. Input energy data'!$F65="Hospital",'1. Input energy data'!$F65="Nursing residential homes and hostels"),INDEX(Degrees18[[Month]:[Multiple (England)]],MATCH('1. Input energy data'!$AD65, Degrees18[Month], 1)+T$2-13,MATCH(IF('1. Input energy data'!$G$11="Multiple (England)", '1. Input energy data'!$J65, '1. Input energy data'!$G$11),Degrees18[#Headers], 0)),INDEX(Degrees15[[Month]:[Multiple (England)]],MATCH('1. Input energy data'!$AD65,Degrees15[Month], 1)+T$2-13,MATCH(IF('1. Input energy data'!$G$11="Multiple (England)", '1. Input energy data'!$J65, '1. Input energy data'!$G$11),Degrees15[#Headers], 0))))</f>
        <v/>
      </c>
      <c r="U48" s="151" t="str" cm="1">
        <f t="array" ref="U48">IF(OR($A48=0, '1. Input energy data'!$AH65=""), "",IF(OR('1. Input energy data'!$F65="Hospital",'1. Input energy data'!$F65="Nursing residential homes and hostels"),INDEX(Degrees18[[Month]:[Multiple (England)]],MATCH('1. Input energy data'!$AD65, Degrees18[Month], 1)+U$2-13,MATCH(IF('1. Input energy data'!$G$11="Multiple (England)", '1. Input energy data'!$J65, '1. Input energy data'!$G$11),Degrees18[#Headers], 0)),INDEX(Degrees15[[Month]:[Multiple (England)]],MATCH('1. Input energy data'!$AD65,Degrees15[Month], 1)+U$2-13,MATCH(IF('1. Input energy data'!$G$11="Multiple (England)", '1. Input energy data'!$J65, '1. Input energy data'!$G$11),Degrees15[#Headers], 0))))</f>
        <v/>
      </c>
      <c r="V48" s="151" t="str" cm="1">
        <f t="array" ref="V48">IF(OR($A48=0, '1. Input energy data'!$AI65=""), "",IF(OR('1. Input energy data'!$F65="Hospital",'1. Input energy data'!$F65="Nursing residential homes and hostels"),INDEX(Degrees18[[Month]:[Multiple (England)]],MATCH('1. Input energy data'!$AD65, Degrees18[Month], 1)+V$2-13,MATCH(IF('1. Input energy data'!$G$11="Multiple (England)", '1. Input energy data'!$J65, '1. Input energy data'!$G$11),Degrees18[#Headers], 0)),INDEX(Degrees15[[Month]:[Multiple (England)]],MATCH('1. Input energy data'!$AD65,Degrees15[Month], 1)+V$2-13,MATCH(IF('1. Input energy data'!$G$11="Multiple (England)", '1. Input energy data'!$J65, '1. Input energy data'!$G$11),Degrees15[#Headers], 0))))</f>
        <v/>
      </c>
      <c r="W48" s="151" t="str" cm="1">
        <f t="array" ref="W48">IF(OR($A48=0, '1. Input energy data'!$AJ65=""), "",IF(OR('1. Input energy data'!$F65="Hospital",'1. Input energy data'!$F65="Nursing residential homes and hostels"),INDEX(Degrees18[[Month]:[Multiple (England)]],MATCH('1. Input energy data'!$AD65, Degrees18[Month], 1)+W$2-13,MATCH(IF('1. Input energy data'!$G$11="Multiple (England)", '1. Input energy data'!$J65, '1. Input energy data'!$G$11),Degrees18[#Headers], 0)),INDEX(Degrees15[[Month]:[Multiple (England)]],MATCH('1. Input energy data'!$AD65,Degrees15[Month], 1)+W$2-13,MATCH(IF('1. Input energy data'!$G$11="Multiple (England)", '1. Input energy data'!$J65, '1. Input energy data'!$G$11),Degrees15[#Headers], 0))))</f>
        <v/>
      </c>
      <c r="X48" s="151" t="str" cm="1">
        <f t="array" ref="X48">IF(OR($A48=0, '1. Input energy data'!$AK65=""), "",IF(OR('1. Input energy data'!$F65="Hospital",'1. Input energy data'!$F65="Nursing residential homes and hostels"),INDEX(Degrees18[[Month]:[Multiple (England)]],MATCH('1. Input energy data'!$AD65, Degrees18[Month], 1)+X$2-13,MATCH(IF('1. Input energy data'!$G$11="Multiple (England)", '1. Input energy data'!$J65, '1. Input energy data'!$G$11),Degrees18[#Headers], 0)),INDEX(Degrees15[[Month]:[Multiple (England)]],MATCH('1. Input energy data'!$AD65,Degrees15[Month], 1)+X$2-13,MATCH(IF('1. Input energy data'!$G$11="Multiple (England)", '1. Input energy data'!$J65, '1. Input energy data'!$G$11),Degrees15[#Headers], 0))))</f>
        <v/>
      </c>
      <c r="Y48" s="151" t="str" cm="1">
        <f t="array" ref="Y48">IF(OR($A48=0, '1. Input energy data'!$AL65=""), "",IF(OR('1. Input energy data'!$F65="Hospital",'1. Input energy data'!$F65="Nursing residential homes and hostels"),INDEX(Degrees18[[Month]:[Multiple (England)]],MATCH('1. Input energy data'!$AD65, Degrees18[Month], 1)+Y$2-13,MATCH(IF('1. Input energy data'!$G$11="Multiple (England)", '1. Input energy data'!$J65, '1. Input energy data'!$G$11),Degrees18[#Headers], 0)),INDEX(Degrees15[[Month]:[Multiple (England)]],MATCH('1. Input energy data'!$AD65,Degrees15[Month], 1)+Y$2-13,MATCH(IF('1. Input energy data'!$G$11="Multiple (England)", '1. Input energy data'!$J65, '1. Input energy data'!$G$11),Degrees15[#Headers], 0))))</f>
        <v/>
      </c>
      <c r="Z48" s="151" t="str" cm="1">
        <f t="array" ref="Z48">IF(OR($A48=0, '1. Input energy data'!$AM65=""), "",IF(OR('1. Input energy data'!$F65="Hospital",'1. Input energy data'!$F65="Nursing residential homes and hostels"),INDEX(Degrees18[[Month]:[Multiple (England)]],MATCH('1. Input energy data'!$AD65, Degrees18[Month], 1)+Z$2-13,MATCH(IF('1. Input energy data'!$G$11="Multiple (England)", '1. Input energy data'!$J65, '1. Input energy data'!$G$11),Degrees18[#Headers], 0)),INDEX(Degrees15[[Month]:[Multiple (England)]],MATCH('1. Input energy data'!$AD65,Degrees15[Month], 1)+Z$2-13,MATCH(IF('1. Input energy data'!$G$11="Multiple (England)", '1. Input energy data'!$J65, '1. Input energy data'!$G$11),Degrees15[#Headers], 0))))</f>
        <v/>
      </c>
      <c r="AA48" s="151" t="str" cm="1">
        <f t="array" ref="AA48">IF(OR($A48=0, '1. Input energy data'!$AN65=""), "",IF(OR('1. Input energy data'!$F65="Hospital",'1. Input energy data'!$F65="Nursing residential homes and hostels"),INDEX(Degrees18[[Month]:[Multiple (England)]],MATCH('1. Input energy data'!$AD65, Degrees18[Month], 1)+AA$2-13,MATCH(IF('1. Input energy data'!$G$11="Multiple (England)", '1. Input energy data'!$J65, '1. Input energy data'!$G$11),Degrees18[#Headers], 0)),INDEX(Degrees15[[Month]:[Multiple (England)]],MATCH('1. Input energy data'!$AD65,Degrees15[Month], 1)+AA$2-13,MATCH(IF('1. Input energy data'!$G$11="Multiple (England)", '1. Input energy data'!$J65, '1. Input energy data'!$G$11),Degrees15[#Headers], 0))))</f>
        <v/>
      </c>
      <c r="AB48" s="151" t="str" cm="1">
        <f t="array" ref="AB48">IF(OR($A48=0, '1. Input energy data'!$AO65=""), "",IF(OR('1. Input energy data'!$F65="Hospital",'1. Input energy data'!$F65="Nursing residential homes and hostels"),INDEX(Degrees18[[Month]:[Multiple (England)]],MATCH('1. Input energy data'!$AD65, Degrees18[Month], 1)+AB$2-13,MATCH(IF('1. Input energy data'!$G$11="Multiple (England)", '1. Input energy data'!$J65, '1. Input energy data'!$G$11),Degrees18[#Headers], 0)),INDEX(Degrees15[[Month]:[Multiple (England)]],MATCH('1. Input energy data'!$AD65,Degrees15[Month], 1)+AB$2-13,MATCH(IF('1. Input energy data'!$G$11="Multiple (England)", '1. Input energy data'!$J65, '1. Input energy data'!$G$11),Degrees15[#Headers], 0))))</f>
        <v/>
      </c>
      <c r="AC48" s="151" t="str" cm="1">
        <f t="array" ref="AC48">IF(OR($A48=0, '1. Input energy data'!$AP65=""), "",IF(OR('1. Input energy data'!$F65="Hospital",'1. Input energy data'!$F65="Nursing residential homes and hostels"),INDEX(Degrees18[[Month]:[Multiple (England)]],MATCH('1. Input energy data'!$AD65, Degrees18[Month], 1)+AC$2-13,MATCH(IF('1. Input energy data'!$G$11="Multiple (England)", '1. Input energy data'!$J65, '1. Input energy data'!$G$11),Degrees18[#Headers], 0)),INDEX(Degrees15[[Month]:[Multiple (England)]],MATCH('1. Input energy data'!$AD65,Degrees15[Month], 1)+AC$2-13,MATCH(IF('1. Input energy data'!$G$11="Multiple (England)", '1. Input energy data'!$J65, '1. Input energy data'!$G$11),Degrees15[#Headers], 0))))</f>
        <v/>
      </c>
      <c r="AD48" s="151" t="str" cm="1">
        <f t="array" ref="AD48">IF(OR($A48=0, '1. Input energy data'!$AQ65=""), "",IF(OR('1. Input energy data'!$F65="Hospital",'1. Input energy data'!$F65="Nursing residential homes and hostels"),INDEX(Degrees18[[Month]:[Multiple (England)]],MATCH('1. Input energy data'!$AD65, Degrees18[Month], 1)+AD$2-13,MATCH(IF('1. Input energy data'!$G$11="Multiple (England)", '1. Input energy data'!$J65, '1. Input energy data'!$G$11),Degrees18[#Headers], 0)),INDEX(Degrees15[[Month]:[Multiple (England)]],MATCH('1. Input energy data'!$AD65,Degrees15[Month], 1)+AD$2-13,MATCH(IF('1. Input energy data'!$G$11="Multiple (England)", '1. Input energy data'!$J65, '1. Input energy data'!$G$11),Degrees15[#Headers], 0))))</f>
        <v/>
      </c>
      <c r="AE48" s="151" t="str">
        <f>IF(OR($A48=0, $P48="", CalcTable[[#This Row],[13]]="", $Q48="", '1. Input energy data'!AF65=""), "", ($P48*CalcTable[[#This Row],[13]]+$Q48)-'1. Input energy data'!AF65)</f>
        <v/>
      </c>
      <c r="AF48" s="151" t="str">
        <f>IF(OR($A48=0, $P48="", CalcTable[[#This Row],[14]]="", $Q48="", '1. Input energy data'!AG65=""), "", ($P48*CalcTable[[#This Row],[14]]+$Q48)-'1. Input energy data'!AG65)</f>
        <v/>
      </c>
      <c r="AG48" s="151" t="str">
        <f>IF(OR($A48=0, $P48="", CalcTable[[#This Row],[15]]="", $Q48="", '1. Input energy data'!AH65=""), "", ($P48*CalcTable[[#This Row],[15]]+$Q48)-'1. Input energy data'!AH65)</f>
        <v/>
      </c>
      <c r="AH48" s="151" t="str">
        <f>IF(OR($A48=0, $P48="", CalcTable[[#This Row],[16]]="", $Q48="", '1. Input energy data'!AI65=""), "", ($P48*CalcTable[[#This Row],[16]]+$Q48)-'1. Input energy data'!AI65)</f>
        <v/>
      </c>
      <c r="AI48" s="151" t="str">
        <f>IF(OR($A48=0, $P48="", CalcTable[[#This Row],[17]]="", $Q48="", '1. Input energy data'!AJ65=""), "", ($P48*CalcTable[[#This Row],[17]]+$Q48)-'1. Input energy data'!AJ65)</f>
        <v/>
      </c>
      <c r="AJ48" s="151" t="str">
        <f>IF(OR($A48=0, $P48="", CalcTable[[#This Row],[18]]="", $Q48="", '1. Input energy data'!AK65=""), "", ($P48*CalcTable[[#This Row],[18]]+$Q48)-'1. Input energy data'!AK65)</f>
        <v/>
      </c>
      <c r="AK48" s="151" t="str">
        <f>IF(OR($A48=0, $P48="", CalcTable[[#This Row],[19]]="", $Q48="", '1. Input energy data'!AL65=""), "", ($P48*CalcTable[[#This Row],[19]]+$Q48)-'1. Input energy data'!AL65)</f>
        <v/>
      </c>
      <c r="AL48" s="151" t="str">
        <f>IF(OR($A48=0, $P48="", CalcTable[[#This Row],[20]]="", $Q48="", '1. Input energy data'!AM65=""), "", ($P48*CalcTable[[#This Row],[20]]+$Q48)-'1. Input energy data'!AM65)</f>
        <v/>
      </c>
      <c r="AM48" s="151" t="str">
        <f>IF(OR($A48=0, $P48="", CalcTable[[#This Row],[21]]="", $Q48="", '1. Input energy data'!AN65=""), "", ($P48*CalcTable[[#This Row],[21]]+$Q48)-'1. Input energy data'!AN65)</f>
        <v/>
      </c>
      <c r="AN48" s="151" t="str">
        <f>IF(OR($A48=0, $P48="", CalcTable[[#This Row],[22]]="", $Q48="", '1. Input energy data'!AO65=""), "", ($P48*CalcTable[[#This Row],[22]]+$Q48)-'1. Input energy data'!AO65)</f>
        <v/>
      </c>
      <c r="AO48" s="151" t="str">
        <f>IF(OR($A48=0, $P48="", CalcTable[[#This Row],[23]]="", $Q48="", '1. Input energy data'!AP65=""), "", ($P48*CalcTable[[#This Row],[23]]+$Q48)-'1. Input energy data'!AP65)</f>
        <v/>
      </c>
      <c r="AP48" s="151" t="str">
        <f>IF(OR($A48=0, $P48="", CalcTable[[#This Row],[24]]="", $Q48="", '1. Input energy data'!AQ65=""), "", ($P48*CalcTable[[#This Row],[24]]+$Q48)-'1. Input energy data'!AQ65)</f>
        <v/>
      </c>
      <c r="AQ48" s="239" t="str">
        <f>IF(CalcTable[[#This Row],[Building]]=0,"",1-((1-CalcTable[[#This Row],[R2]])*(COUNT('1. Input energy data'!N65:Y65)-1)/(COUNT('1. Input energy data'!N65:Y65)-2)))</f>
        <v/>
      </c>
      <c r="AR48" s="165" t="str">
        <f>IF(CalcTable[[#This Row],[Building]]=0,"",1.26*TINV(0.1,COUNT('1. Input energy data'!N65:Y65)-2)*STEYX('1. Input energy data'!N65:Y65,CalcTable[[#This Row],[1]:[12]])*((1+2/COUNT('1. Input energy data'!N65:Y65))*COUNT(CalcTable[[#This Row],[Month 1 avoided kWh]:[Month 12]]))^0.5)</f>
        <v/>
      </c>
      <c r="AS48" s="166" t="str">
        <f>IF(CalcTable[[#This Row],[Building]]=0,"",ABS(CalcTable[[#This Row],[Absolute Uncertainty]]/SUM(CalcTable[[#This Row],[Month 1 avoided kWh]:[Month 12]])))</f>
        <v/>
      </c>
      <c r="AT48" s="165" t="str">
        <f>IF(CalcTable[[#This Row],[Building]]=0,"",COUNT('1. Input energy data'!N65:Y65))</f>
        <v/>
      </c>
      <c r="AU48" s="165" t="str">
        <f>IF(CalcTable[[#This Row],[Building]]=0,"",COUNT('1. Input energy data'!AF65:AQ65))</f>
        <v/>
      </c>
      <c r="AV48" s="151" t="str" cm="1">
        <f t="array" ref="AV48">_xlfn.IFS(CalcTable[[#This Row],[Building]]=0,"",AND(OR('1. Input energy data'!AT65="Energy Bills - Actual",'1. Input energy data'!AT65="Meter Readings",'1. Input energy data'!AT65="Half Hourly Data"),OR('1. Input energy data'!Z65="Energy Bills - Actual",'1. Input energy data'!Z65="Meter Readings",'1. Input energy data'!Z65="Half Hourly Data")),"ACTUAL",OR('1. Input energy data'!AT65="",'1. Input energy data'!Z65=""),"BLANK",OR('1. Input energy data'!AT65="Other (specify in commentary)",'1. Input energy data'!Z65="Other (specify in commentary)"),"OTHER",OR('1. Input energy data'!AT65="Energy Bills - Estimated",'1. Input energy data'!Z65="Energy Bills - Estimated"),"ESTIMATED",OR('1. Input energy data'!AT65="Energy Bills - Partially Estimated",'1. Input energy data'!Z65="Energy Bills - Partially Estimated"),"PARTIALLY ESTIMATED",TRUE,"BLANK")</f>
        <v/>
      </c>
    </row>
    <row r="49" spans="1:48">
      <c r="A49">
        <f>'1. Input energy data'!C66</f>
        <v>0</v>
      </c>
      <c r="B49" s="150">
        <f>'1. Input energy data'!F66</f>
        <v>0</v>
      </c>
      <c r="C49">
        <f>'1. Input energy data'!G66</f>
        <v>0</v>
      </c>
      <c r="D49" s="151" t="str">
        <f>IF(OR(CalcTable[[#This Row],[Building]]=0, '1. Input energy data'!$N66=""), "",IF(OR('1. Input energy data'!$F66="Hospital",'1. Input energy data'!$F66="Nursing residential homes and hostels"),INDEX(Degrees18[[Month]:[Multiple (England)]],MATCH('1. Input energy data'!$L66, Degrees18[Month], 1),MATCH(IF('1. Input energy data'!$G$11="Multiple (England)", '1. Input energy data'!$J66, '1. Input energy data'!$G$11), Degrees18[#Headers], 0)),INDEX(Degrees15[[Month]:[Multiple (England)]],MATCH('1. Input energy data'!$L66, Degrees15[Month], 1),MATCH(IF('1. Input energy data'!$G$11="Multiple (England)", '1. Input energy data'!$J66, '1. Input energy data'!$G$11), Degrees15[#Headers], 0))))</f>
        <v/>
      </c>
      <c r="E49" s="151" t="str" cm="1">
        <f t="array" ref="E49">IF(OR(CalcTable[[#This Row],[Building]]=0, '1. Input energy data'!$O66=""), "",IF(OR('1. Input energy data'!$F66="Hospital",'1. Input energy data'!$F66="Nursing residential homes and hostels"),INDEX(Degrees18[[Month]:[Multiple (England)]],MATCH('1. Input energy data'!$L66, Degrees18[Month], 1) + $E$2 - 1,MATCH(IF('1. Input energy data'!$G$11="Multiple (England)", '1. Input energy data'!$J66, '1. Input energy data'!$G$11),Degrees18[#Headers], 0)),INDEX(Degrees15[[Month]:[Multiple (England)]],MATCH('1. Input energy data'!$L66, Degrees15[Month], 1) + $E$2 - 1,MATCH(IF('1. Input energy data'!$G$11="Multiple (England)", '1. Input energy data'!$J66, '1. Input energy data'!$G$11),Degrees15[#Headers], 0))))</f>
        <v/>
      </c>
      <c r="F49" s="151" t="str" cm="1">
        <f t="array" ref="F49">IF(OR(CalcTable[[#This Row],[Building]]=0, '1. Input energy data'!$P66=""), "",IF(OR('1. Input energy data'!$F66="Hospital",'1. Input energy data'!$F66="Nursing residential homes and hostels"),INDEX(Degrees18[[Month]:[Multiple (England)]],MATCH('1. Input energy data'!$L66, Degrees18[Month], 1) + $F$2 - 1,MATCH(IF('1. Input energy data'!$G$11="Multiple (England)", '1. Input energy data'!$J66, '1. Input energy data'!$G$11),Degrees18[#Headers], 0)),INDEX(Degrees15[[Month]:[Multiple (England)]],MATCH('1. Input energy data'!$L66, Degrees15[Month], 1) + $F$2 - 1,MATCH(IF('1. Input energy data'!$G$11="Multiple (England)", '1. Input energy data'!$J66, '1. Input energy data'!$G$11),Degrees15[#Headers], 0))))</f>
        <v/>
      </c>
      <c r="G49" s="151" t="str" cm="1">
        <f t="array" ref="G49">IF(OR(CalcTable[[#This Row],[Building]]=0, '1. Input energy data'!$Q66=""), "",IF(OR('1. Input energy data'!$F66="Hospital",'1. Input energy data'!$F66="Nursing residential homes and hostels"),INDEX(Degrees18[[Month]:[Multiple (England)]],MATCH('1. Input energy data'!$L66, Degrees18[Month], 1) + $G$2 - 1,MATCH(IF('1. Input energy data'!$G$11="Multiple (England)", '1. Input energy data'!$J66, '1. Input energy data'!$G$11),Degrees18[#Headers], 0)),INDEX(Degrees15[[Month]:[Multiple (England)]],MATCH('1. Input energy data'!$L66, Degrees15[Month], 1) + $G$2 - 1,MATCH(IF('1. Input energy data'!$G$11="Multiple (England)", '1. Input energy data'!$J66, '1. Input energy data'!$G$11),Degrees15[#Headers], 0))))</f>
        <v/>
      </c>
      <c r="H49" s="151" t="str" cm="1">
        <f t="array" ref="H49">IF(OR(CalcTable[[#This Row],[Building]]=0, '1. Input energy data'!$R66=""), "",IF(OR('1. Input energy data'!$F66="Hospital",'1. Input energy data'!$F66="Nursing residential homes and hostels"),INDEX(Degrees18[[Month]:[Multiple (England)]],MATCH('1. Input energy data'!$L66, Degrees18[Month], 1) + $H$2 - 1,MATCH(IF('1. Input energy data'!$G$11="Multiple (England)", '1. Input energy data'!$J66, '1. Input energy data'!$G$11),Degrees18[#Headers], 0)),INDEX(Degrees15[[Month]:[Multiple (England)]],MATCH('1. Input energy data'!$L66, Degrees15[Month], 1) + $H$2 - 1,MATCH(IF('1. Input energy data'!$G$11="Multiple (England)", '1. Input energy data'!$J66, '1. Input energy data'!$G$11),Degrees15[#Headers], 0))))</f>
        <v/>
      </c>
      <c r="I49" s="151" t="str" cm="1">
        <f t="array" ref="I49">IF(OR(CalcTable[[#This Row],[Building]]=0, '1. Input energy data'!$S66=""), "",IF(OR('1. Input energy data'!$F66="Hospital",'1. Input energy data'!$F66="Nursing residential homes and hostels"),INDEX(Degrees18[[Month]:[Multiple (England)]],MATCH('1. Input energy data'!$L66, Degrees18[Month], 1) + $I$2 - 1,MATCH(IF('1. Input energy data'!$G$11="Multiple (England)", '1. Input energy data'!$J66, '1. Input energy data'!$G$11),Degrees18[#Headers], 0)),INDEX(Degrees15[[Month]:[Multiple (England)]],MATCH('1. Input energy data'!$L66, Degrees15[Month], 1) + $I$2 - 1,MATCH(IF('1. Input energy data'!$G$11="Multiple (England)", '1. Input energy data'!$J66, '1. Input energy data'!$G$11),Degrees15[#Headers], 0))))</f>
        <v/>
      </c>
      <c r="J49" s="151" t="str" cm="1">
        <f t="array" ref="J49">IF(OR(CalcTable[[#This Row],[Building]]=0, '1. Input energy data'!$T66=""), "",IF(OR('1. Input energy data'!$F66="Hospital",'1. Input energy data'!$F66="Nursing residential homes and hostels"),INDEX(Degrees18[[Month]:[Multiple (England)]],MATCH('1. Input energy data'!$L66, Degrees18[Month], 1) + $J$2 - 1,MATCH(IF('1. Input energy data'!$G$11="Multiple (England)", '1. Input energy data'!$J66, '1. Input energy data'!$G$11),Degrees18[#Headers], 0)),INDEX(Degrees15[[Month]:[Multiple (England)]],MATCH('1. Input energy data'!$L66, Degrees15[Month], 1) + $J$2 - 1,MATCH(IF('1. Input energy data'!$G$11="Multiple (England)", '1. Input energy data'!$J66, '1. Input energy data'!$G$11),Degrees15[#Headers], 0))))</f>
        <v/>
      </c>
      <c r="K49" s="151" t="str" cm="1">
        <f t="array" ref="K49">IF(OR(CalcTable[[#This Row],[Building]]=0, '1. Input energy data'!$U66=""), "",IF(OR('1. Input energy data'!$F66="Hospital",'1. Input energy data'!$F66="Nursing residential homes and hostels"),INDEX(Degrees18[[Month]:[Multiple (England)]],MATCH('1. Input energy data'!$L66, Degrees18[Month], 1) + $K$2 - 1,MATCH(IF('1. Input energy data'!$G$11="Multiple (England)", '1. Input energy data'!$J66, '1. Input energy data'!$G$11),Degrees18[#Headers], 0)),INDEX(Degrees15[[Month]:[Multiple (England)]],MATCH('1. Input energy data'!$L66, Degrees15[Month], 1) + $K$2 - 1,MATCH(IF('1. Input energy data'!$G$11="Multiple (England)", '1. Input energy data'!$J66, '1. Input energy data'!$G$11),Degrees15[#Headers], 0))))</f>
        <v/>
      </c>
      <c r="L49" s="151" t="str" cm="1">
        <f t="array" ref="L49">IF(OR(CalcTable[[#This Row],[Building]]=0, '1. Input energy data'!$V66=""), "",IF(OR('1. Input energy data'!$F66="Hospital",'1. Input energy data'!$F66="Nursing residential homes and hostels"),INDEX(Degrees18[[Month]:[Multiple (England)]],MATCH('1. Input energy data'!$L66, Degrees18[Month], 1) + $L$2 - 1,MATCH(IF('1. Input energy data'!$G$11="Multiple (England)", '1. Input energy data'!$J66, '1. Input energy data'!$G$11),Degrees18[#Headers], 0)),INDEX(Degrees15[[Month]:[Multiple (England)]],MATCH('1. Input energy data'!$L66, Degrees15[Month], 1) + $L$2 - 1,MATCH(IF('1. Input energy data'!$G$11="Multiple (England)", '1. Input energy data'!$J66, '1. Input energy data'!$G$11),Degrees15[#Headers], 0))))</f>
        <v/>
      </c>
      <c r="M49" s="151" t="str" cm="1">
        <f t="array" ref="M49">IF(OR(CalcTable[[#This Row],[Building]]=0, '1. Input energy data'!$W66=""), "",IF(OR('1. Input energy data'!$F66="Hospital",'1. Input energy data'!$F66="Nursing residential homes and hostels"),INDEX(Degrees18[[Month]:[Multiple (England)]],MATCH('1. Input energy data'!$L66, Degrees18[Month], 1) + $M$2 - 1,MATCH(IF('1. Input energy data'!$G$11="Multiple (England)", '1. Input energy data'!$J66, '1. Input energy data'!$G$11),Degrees18[#Headers], 0)),INDEX(Degrees15[[Month]:[Multiple (England)]],MATCH('1. Input energy data'!$L66, Degrees15[Month], 1) + $M$2 - 1,MATCH(IF('1. Input energy data'!$G$11="Multiple (England)", '1. Input energy data'!$J66, '1. Input energy data'!$G$11),Degrees15[#Headers], 0))))</f>
        <v/>
      </c>
      <c r="N49" s="151" t="str" cm="1">
        <f t="array" ref="N49">IF(OR(CalcTable[[#This Row],[Building]]=0, '1. Input energy data'!$X66=""), "",IF(OR('1. Input energy data'!$F66="Hospital",'1. Input energy data'!$F66="Nursing residential homes and hostels"),INDEX(Degrees18[[Month]:[Multiple (England)]],MATCH('1. Input energy data'!$L66, Degrees18[Month], 1) + $N$2 - 1,MATCH(IF('1. Input energy data'!$G$11="Multiple (England)", '1. Input energy data'!$J66, '1. Input energy data'!$G$11),Degrees18[#Headers], 0)),INDEX(Degrees15[[Month]:[Multiple (England)]],MATCH('1. Input energy data'!$L66, Degrees15[Month], 1) + $N$2 - 1,MATCH(IF('1. Input energy data'!$G$11="Multiple (England)", '1. Input energy data'!$J66, '1. Input energy data'!$G$11),Degrees15[#Headers], 0))))</f>
        <v/>
      </c>
      <c r="O49" s="151" t="str" cm="1">
        <f t="array" ref="O49">IF(OR(CalcTable[[#This Row],[Building]]=0, '1. Input energy data'!$Y66=""), "",IF(OR('1. Input energy data'!$F66="Hospital",'1. Input energy data'!$F66="Nursing residential homes and hostels"),INDEX(Degrees18[[Month]:[Multiple (England)]],MATCH('1. Input energy data'!$L66, Degrees18[Month], 1) + $O$2 - 1,MATCH(IF('1. Input energy data'!$G$11="Multiple (England)", '1. Input energy data'!$J66, '1. Input energy data'!$G$11),Degrees18[#Headers], 0)),INDEX(Degrees15[[Month]:[Multiple (England)]],MATCH('1. Input energy data'!$L66, Degrees15[Month], 1) + $O$2 - 1,MATCH(IF('1. Input energy data'!$G$11="Multiple (England)", '1. Input energy data'!$J66, '1. Input energy data'!$G$11),Degrees15[#Headers], 0))))</f>
        <v/>
      </c>
      <c r="P49" t="str">
        <f>IF(CalcTable[[#This Row],[Building]]=0,"",SLOPE('1. Input energy data'!N66:Y66,CalcTable[[#This Row],[1]:[12]]))</f>
        <v/>
      </c>
      <c r="Q49" t="str">
        <f>IF(CalcTable[[#This Row],[Building]]=0,"",INTERCEPT('1. Input energy data'!N66:Y66,CalcTable[[#This Row],[1]:[12]]))</f>
        <v/>
      </c>
      <c r="R49" t="str">
        <f>IF(CalcTable[[#This Row],[Building]]=0,"",RSQ('1. Input energy data'!N66:Y66,CalcTable[[#This Row],[1]:[12]]))</f>
        <v/>
      </c>
      <c r="S49" s="151" t="str" cm="1">
        <f t="array" ref="S49">IF(OR($A49=0, '1. Input energy data'!$AF66=""), "",IF(OR('1. Input energy data'!$F66="Hospital",'1. Input energy data'!$F66="Nursing residential homes and hostels"),INDEX(Degrees18[[Month]:[Multiple (England)]],MATCH('1. Input energy data'!$AD66, Degrees18[Month], 1)+S$2-13,MATCH(IF('1. Input energy data'!$G$11="Multiple (England)", '1. Input energy data'!$J66, '1. Input energy data'!$G$11),Degrees18[#Headers], 0)),INDEX(Degrees15[[Month]:[Multiple (England)]],MATCH('1. Input energy data'!$AD66, Degrees15[Month], 1)+S$2-13,MATCH(IF('1. Input energy data'!$G$11="Multiple (England)", '1. Input energy data'!$J66, '1. Input energy data'!$G$11),Degrees15[#Headers], 0))))</f>
        <v/>
      </c>
      <c r="T49" s="151" t="str" cm="1">
        <f t="array" ref="T49">IF(OR($A49=0, '1. Input energy data'!$AG66=""), "",IF(OR('1. Input energy data'!$F66="Hospital",'1. Input energy data'!$F66="Nursing residential homes and hostels"),INDEX(Degrees18[[Month]:[Multiple (England)]],MATCH('1. Input energy data'!$AD66, Degrees18[Month], 1)+T$2-13,MATCH(IF('1. Input energy data'!$G$11="Multiple (England)", '1. Input energy data'!$J66, '1. Input energy data'!$G$11),Degrees18[#Headers], 0)),INDEX(Degrees15[[Month]:[Multiple (England)]],MATCH('1. Input energy data'!$AD66,Degrees15[Month], 1)+T$2-13,MATCH(IF('1. Input energy data'!$G$11="Multiple (England)", '1. Input energy data'!$J66, '1. Input energy data'!$G$11),Degrees15[#Headers], 0))))</f>
        <v/>
      </c>
      <c r="U49" s="151" t="str" cm="1">
        <f t="array" ref="U49">IF(OR($A49=0, '1. Input energy data'!$AH66=""), "",IF(OR('1. Input energy data'!$F66="Hospital",'1. Input energy data'!$F66="Nursing residential homes and hostels"),INDEX(Degrees18[[Month]:[Multiple (England)]],MATCH('1. Input energy data'!$AD66, Degrees18[Month], 1)+U$2-13,MATCH(IF('1. Input energy data'!$G$11="Multiple (England)", '1. Input energy data'!$J66, '1. Input energy data'!$G$11),Degrees18[#Headers], 0)),INDEX(Degrees15[[Month]:[Multiple (England)]],MATCH('1. Input energy data'!$AD66,Degrees15[Month], 1)+U$2-13,MATCH(IF('1. Input energy data'!$G$11="Multiple (England)", '1. Input energy data'!$J66, '1. Input energy data'!$G$11),Degrees15[#Headers], 0))))</f>
        <v/>
      </c>
      <c r="V49" s="151" t="str" cm="1">
        <f t="array" ref="V49">IF(OR($A49=0, '1. Input energy data'!$AI66=""), "",IF(OR('1. Input energy data'!$F66="Hospital",'1. Input energy data'!$F66="Nursing residential homes and hostels"),INDEX(Degrees18[[Month]:[Multiple (England)]],MATCH('1. Input energy data'!$AD66, Degrees18[Month], 1)+V$2-13,MATCH(IF('1. Input energy data'!$G$11="Multiple (England)", '1. Input energy data'!$J66, '1. Input energy data'!$G$11),Degrees18[#Headers], 0)),INDEX(Degrees15[[Month]:[Multiple (England)]],MATCH('1. Input energy data'!$AD66,Degrees15[Month], 1)+V$2-13,MATCH(IF('1. Input energy data'!$G$11="Multiple (England)", '1. Input energy data'!$J66, '1. Input energy data'!$G$11),Degrees15[#Headers], 0))))</f>
        <v/>
      </c>
      <c r="W49" s="151" t="str" cm="1">
        <f t="array" ref="W49">IF(OR($A49=0, '1. Input energy data'!$AJ66=""), "",IF(OR('1. Input energy data'!$F66="Hospital",'1. Input energy data'!$F66="Nursing residential homes and hostels"),INDEX(Degrees18[[Month]:[Multiple (England)]],MATCH('1. Input energy data'!$AD66, Degrees18[Month], 1)+W$2-13,MATCH(IF('1. Input energy data'!$G$11="Multiple (England)", '1. Input energy data'!$J66, '1. Input energy data'!$G$11),Degrees18[#Headers], 0)),INDEX(Degrees15[[Month]:[Multiple (England)]],MATCH('1. Input energy data'!$AD66,Degrees15[Month], 1)+W$2-13,MATCH(IF('1. Input energy data'!$G$11="Multiple (England)", '1. Input energy data'!$J66, '1. Input energy data'!$G$11),Degrees15[#Headers], 0))))</f>
        <v/>
      </c>
      <c r="X49" s="151" t="str" cm="1">
        <f t="array" ref="X49">IF(OR($A49=0, '1. Input energy data'!$AK66=""), "",IF(OR('1. Input energy data'!$F66="Hospital",'1. Input energy data'!$F66="Nursing residential homes and hostels"),INDEX(Degrees18[[Month]:[Multiple (England)]],MATCH('1. Input energy data'!$AD66, Degrees18[Month], 1)+X$2-13,MATCH(IF('1. Input energy data'!$G$11="Multiple (England)", '1. Input energy data'!$J66, '1. Input energy data'!$G$11),Degrees18[#Headers], 0)),INDEX(Degrees15[[Month]:[Multiple (England)]],MATCH('1. Input energy data'!$AD66,Degrees15[Month], 1)+X$2-13,MATCH(IF('1. Input energy data'!$G$11="Multiple (England)", '1. Input energy data'!$J66, '1. Input energy data'!$G$11),Degrees15[#Headers], 0))))</f>
        <v/>
      </c>
      <c r="Y49" s="151" t="str" cm="1">
        <f t="array" ref="Y49">IF(OR($A49=0, '1. Input energy data'!$AL66=""), "",IF(OR('1. Input energy data'!$F66="Hospital",'1. Input energy data'!$F66="Nursing residential homes and hostels"),INDEX(Degrees18[[Month]:[Multiple (England)]],MATCH('1. Input energy data'!$AD66, Degrees18[Month], 1)+Y$2-13,MATCH(IF('1. Input energy data'!$G$11="Multiple (England)", '1. Input energy data'!$J66, '1. Input energy data'!$G$11),Degrees18[#Headers], 0)),INDEX(Degrees15[[Month]:[Multiple (England)]],MATCH('1. Input energy data'!$AD66,Degrees15[Month], 1)+Y$2-13,MATCH(IF('1. Input energy data'!$G$11="Multiple (England)", '1. Input energy data'!$J66, '1. Input energy data'!$G$11),Degrees15[#Headers], 0))))</f>
        <v/>
      </c>
      <c r="Z49" s="151" t="str" cm="1">
        <f t="array" ref="Z49">IF(OR($A49=0, '1. Input energy data'!$AM66=""), "",IF(OR('1. Input energy data'!$F66="Hospital",'1. Input energy data'!$F66="Nursing residential homes and hostels"),INDEX(Degrees18[[Month]:[Multiple (England)]],MATCH('1. Input energy data'!$AD66, Degrees18[Month], 1)+Z$2-13,MATCH(IF('1. Input energy data'!$G$11="Multiple (England)", '1. Input energy data'!$J66, '1. Input energy data'!$G$11),Degrees18[#Headers], 0)),INDEX(Degrees15[[Month]:[Multiple (England)]],MATCH('1. Input energy data'!$AD66,Degrees15[Month], 1)+Z$2-13,MATCH(IF('1. Input energy data'!$G$11="Multiple (England)", '1. Input energy data'!$J66, '1. Input energy data'!$G$11),Degrees15[#Headers], 0))))</f>
        <v/>
      </c>
      <c r="AA49" s="151" t="str" cm="1">
        <f t="array" ref="AA49">IF(OR($A49=0, '1. Input energy data'!$AN66=""), "",IF(OR('1. Input energy data'!$F66="Hospital",'1. Input energy data'!$F66="Nursing residential homes and hostels"),INDEX(Degrees18[[Month]:[Multiple (England)]],MATCH('1. Input energy data'!$AD66, Degrees18[Month], 1)+AA$2-13,MATCH(IF('1. Input energy data'!$G$11="Multiple (England)", '1. Input energy data'!$J66, '1. Input energy data'!$G$11),Degrees18[#Headers], 0)),INDEX(Degrees15[[Month]:[Multiple (England)]],MATCH('1. Input energy data'!$AD66,Degrees15[Month], 1)+AA$2-13,MATCH(IF('1. Input energy data'!$G$11="Multiple (England)", '1. Input energy data'!$J66, '1. Input energy data'!$G$11),Degrees15[#Headers], 0))))</f>
        <v/>
      </c>
      <c r="AB49" s="151" t="str" cm="1">
        <f t="array" ref="AB49">IF(OR($A49=0, '1. Input energy data'!$AO66=""), "",IF(OR('1. Input energy data'!$F66="Hospital",'1. Input energy data'!$F66="Nursing residential homes and hostels"),INDEX(Degrees18[[Month]:[Multiple (England)]],MATCH('1. Input energy data'!$AD66, Degrees18[Month], 1)+AB$2-13,MATCH(IF('1. Input energy data'!$G$11="Multiple (England)", '1. Input energy data'!$J66, '1. Input energy data'!$G$11),Degrees18[#Headers], 0)),INDEX(Degrees15[[Month]:[Multiple (England)]],MATCH('1. Input energy data'!$AD66,Degrees15[Month], 1)+AB$2-13,MATCH(IF('1. Input energy data'!$G$11="Multiple (England)", '1. Input energy data'!$J66, '1. Input energy data'!$G$11),Degrees15[#Headers], 0))))</f>
        <v/>
      </c>
      <c r="AC49" s="151" t="str" cm="1">
        <f t="array" ref="AC49">IF(OR($A49=0, '1. Input energy data'!$AP66=""), "",IF(OR('1. Input energy data'!$F66="Hospital",'1. Input energy data'!$F66="Nursing residential homes and hostels"),INDEX(Degrees18[[Month]:[Multiple (England)]],MATCH('1. Input energy data'!$AD66, Degrees18[Month], 1)+AC$2-13,MATCH(IF('1. Input energy data'!$G$11="Multiple (England)", '1. Input energy data'!$J66, '1. Input energy data'!$G$11),Degrees18[#Headers], 0)),INDEX(Degrees15[[Month]:[Multiple (England)]],MATCH('1. Input energy data'!$AD66,Degrees15[Month], 1)+AC$2-13,MATCH(IF('1. Input energy data'!$G$11="Multiple (England)", '1. Input energy data'!$J66, '1. Input energy data'!$G$11),Degrees15[#Headers], 0))))</f>
        <v/>
      </c>
      <c r="AD49" s="151" t="str" cm="1">
        <f t="array" ref="AD49">IF(OR($A49=0, '1. Input energy data'!$AQ66=""), "",IF(OR('1. Input energy data'!$F66="Hospital",'1. Input energy data'!$F66="Nursing residential homes and hostels"),INDEX(Degrees18[[Month]:[Multiple (England)]],MATCH('1. Input energy data'!$AD66, Degrees18[Month], 1)+AD$2-13,MATCH(IF('1. Input energy data'!$G$11="Multiple (England)", '1. Input energy data'!$J66, '1. Input energy data'!$G$11),Degrees18[#Headers], 0)),INDEX(Degrees15[[Month]:[Multiple (England)]],MATCH('1. Input energy data'!$AD66,Degrees15[Month], 1)+AD$2-13,MATCH(IF('1. Input energy data'!$G$11="Multiple (England)", '1. Input energy data'!$J66, '1. Input energy data'!$G$11),Degrees15[#Headers], 0))))</f>
        <v/>
      </c>
      <c r="AE49" s="151" t="str">
        <f>IF(OR($A49=0, $P49="", CalcTable[[#This Row],[13]]="", $Q49="", '1. Input energy data'!AF66=""), "", ($P49*CalcTable[[#This Row],[13]]+$Q49)-'1. Input energy data'!AF66)</f>
        <v/>
      </c>
      <c r="AF49" s="151" t="str">
        <f>IF(OR($A49=0, $P49="", CalcTable[[#This Row],[14]]="", $Q49="", '1. Input energy data'!AG66=""), "", ($P49*CalcTable[[#This Row],[14]]+$Q49)-'1. Input energy data'!AG66)</f>
        <v/>
      </c>
      <c r="AG49" s="151" t="str">
        <f>IF(OR($A49=0, $P49="", CalcTable[[#This Row],[15]]="", $Q49="", '1. Input energy data'!AH66=""), "", ($P49*CalcTable[[#This Row],[15]]+$Q49)-'1. Input energy data'!AH66)</f>
        <v/>
      </c>
      <c r="AH49" s="151" t="str">
        <f>IF(OR($A49=0, $P49="", CalcTable[[#This Row],[16]]="", $Q49="", '1. Input energy data'!AI66=""), "", ($P49*CalcTable[[#This Row],[16]]+$Q49)-'1. Input energy data'!AI66)</f>
        <v/>
      </c>
      <c r="AI49" s="151" t="str">
        <f>IF(OR($A49=0, $P49="", CalcTable[[#This Row],[17]]="", $Q49="", '1. Input energy data'!AJ66=""), "", ($P49*CalcTable[[#This Row],[17]]+$Q49)-'1. Input energy data'!AJ66)</f>
        <v/>
      </c>
      <c r="AJ49" s="151" t="str">
        <f>IF(OR($A49=0, $P49="", CalcTable[[#This Row],[18]]="", $Q49="", '1. Input energy data'!AK66=""), "", ($P49*CalcTable[[#This Row],[18]]+$Q49)-'1. Input energy data'!AK66)</f>
        <v/>
      </c>
      <c r="AK49" s="151" t="str">
        <f>IF(OR($A49=0, $P49="", CalcTable[[#This Row],[19]]="", $Q49="", '1. Input energy data'!AL66=""), "", ($P49*CalcTable[[#This Row],[19]]+$Q49)-'1. Input energy data'!AL66)</f>
        <v/>
      </c>
      <c r="AL49" s="151" t="str">
        <f>IF(OR($A49=0, $P49="", CalcTable[[#This Row],[20]]="", $Q49="", '1. Input energy data'!AM66=""), "", ($P49*CalcTable[[#This Row],[20]]+$Q49)-'1. Input energy data'!AM66)</f>
        <v/>
      </c>
      <c r="AM49" s="151" t="str">
        <f>IF(OR($A49=0, $P49="", CalcTable[[#This Row],[21]]="", $Q49="", '1. Input energy data'!AN66=""), "", ($P49*CalcTable[[#This Row],[21]]+$Q49)-'1. Input energy data'!AN66)</f>
        <v/>
      </c>
      <c r="AN49" s="151" t="str">
        <f>IF(OR($A49=0, $P49="", CalcTable[[#This Row],[22]]="", $Q49="", '1. Input energy data'!AO66=""), "", ($P49*CalcTable[[#This Row],[22]]+$Q49)-'1. Input energy data'!AO66)</f>
        <v/>
      </c>
      <c r="AO49" s="151" t="str">
        <f>IF(OR($A49=0, $P49="", CalcTable[[#This Row],[23]]="", $Q49="", '1. Input energy data'!AP66=""), "", ($P49*CalcTable[[#This Row],[23]]+$Q49)-'1. Input energy data'!AP66)</f>
        <v/>
      </c>
      <c r="AP49" s="151" t="str">
        <f>IF(OR($A49=0, $P49="", CalcTable[[#This Row],[24]]="", $Q49="", '1. Input energy data'!AQ66=""), "", ($P49*CalcTable[[#This Row],[24]]+$Q49)-'1. Input energy data'!AQ66)</f>
        <v/>
      </c>
      <c r="AQ49" s="239" t="str">
        <f>IF(CalcTable[[#This Row],[Building]]=0,"",1-((1-CalcTable[[#This Row],[R2]])*(COUNT('1. Input energy data'!N66:Y66)-1)/(COUNT('1. Input energy data'!N66:Y66)-2)))</f>
        <v/>
      </c>
      <c r="AR49" s="165" t="str">
        <f>IF(CalcTable[[#This Row],[Building]]=0,"",1.26*TINV(0.1,COUNT('1. Input energy data'!N66:Y66)-2)*STEYX('1. Input energy data'!N66:Y66,CalcTable[[#This Row],[1]:[12]])*((1+2/COUNT('1. Input energy data'!N66:Y66))*COUNT(CalcTable[[#This Row],[Month 1 avoided kWh]:[Month 12]]))^0.5)</f>
        <v/>
      </c>
      <c r="AS49" s="166" t="str">
        <f>IF(CalcTable[[#This Row],[Building]]=0,"",ABS(CalcTable[[#This Row],[Absolute Uncertainty]]/SUM(CalcTable[[#This Row],[Month 1 avoided kWh]:[Month 12]])))</f>
        <v/>
      </c>
      <c r="AT49" s="165" t="str">
        <f>IF(CalcTable[[#This Row],[Building]]=0,"",COUNT('1. Input energy data'!N66:Y66))</f>
        <v/>
      </c>
      <c r="AU49" s="165" t="str">
        <f>IF(CalcTable[[#This Row],[Building]]=0,"",COUNT('1. Input energy data'!AF66:AQ66))</f>
        <v/>
      </c>
      <c r="AV49" s="151" t="str" cm="1">
        <f t="array" ref="AV49">_xlfn.IFS(CalcTable[[#This Row],[Building]]=0,"",AND(OR('1. Input energy data'!AT66="Energy Bills - Actual",'1. Input energy data'!AT66="Meter Readings",'1. Input energy data'!AT66="Half Hourly Data"),OR('1. Input energy data'!Z66="Energy Bills - Actual",'1. Input energy data'!Z66="Meter Readings",'1. Input energy data'!Z66="Half Hourly Data")),"ACTUAL",OR('1. Input energy data'!AT66="",'1. Input energy data'!Z66=""),"BLANK",OR('1. Input energy data'!AT66="Other (specify in commentary)",'1. Input energy data'!Z66="Other (specify in commentary)"),"OTHER",OR('1. Input energy data'!AT66="Energy Bills - Estimated",'1. Input energy data'!Z66="Energy Bills - Estimated"),"ESTIMATED",OR('1. Input energy data'!AT66="Energy Bills - Partially Estimated",'1. Input energy data'!Z66="Energy Bills - Partially Estimated"),"PARTIALLY ESTIMATED",TRUE,"BLANK")</f>
        <v/>
      </c>
    </row>
    <row r="50" spans="1:48">
      <c r="A50">
        <f>'1. Input energy data'!C67</f>
        <v>0</v>
      </c>
      <c r="B50" s="150">
        <f>'1. Input energy data'!F67</f>
        <v>0</v>
      </c>
      <c r="C50">
        <f>'1. Input energy data'!G67</f>
        <v>0</v>
      </c>
      <c r="D50" s="151" t="str">
        <f>IF(OR(CalcTable[[#This Row],[Building]]=0, '1. Input energy data'!$N67=""), "",IF(OR('1. Input energy data'!$F67="Hospital",'1. Input energy data'!$F67="Nursing residential homes and hostels"),INDEX(Degrees18[[Month]:[Multiple (England)]],MATCH('1. Input energy data'!$L67, Degrees18[Month], 1),MATCH(IF('1. Input energy data'!$G$11="Multiple (England)", '1. Input energy data'!$J67, '1. Input energy data'!$G$11), Degrees18[#Headers], 0)),INDEX(Degrees15[[Month]:[Multiple (England)]],MATCH('1. Input energy data'!$L67, Degrees15[Month], 1),MATCH(IF('1. Input energy data'!$G$11="Multiple (England)", '1. Input energy data'!$J67, '1. Input energy data'!$G$11), Degrees15[#Headers], 0))))</f>
        <v/>
      </c>
      <c r="E50" s="151" t="str" cm="1">
        <f t="array" ref="E50">IF(OR(CalcTable[[#This Row],[Building]]=0, '1. Input energy data'!$O67=""), "",IF(OR('1. Input energy data'!$F67="Hospital",'1. Input energy data'!$F67="Nursing residential homes and hostels"),INDEX(Degrees18[[Month]:[Multiple (England)]],MATCH('1. Input energy data'!$L67, Degrees18[Month], 1) + $E$2 - 1,MATCH(IF('1. Input energy data'!$G$11="Multiple (England)", '1. Input energy data'!$J67, '1. Input energy data'!$G$11),Degrees18[#Headers], 0)),INDEX(Degrees15[[Month]:[Multiple (England)]],MATCH('1. Input energy data'!$L67, Degrees15[Month], 1) + $E$2 - 1,MATCH(IF('1. Input energy data'!$G$11="Multiple (England)", '1. Input energy data'!$J67, '1. Input energy data'!$G$11),Degrees15[#Headers], 0))))</f>
        <v/>
      </c>
      <c r="F50" s="151" t="str" cm="1">
        <f t="array" ref="F50">IF(OR(CalcTable[[#This Row],[Building]]=0, '1. Input energy data'!$P67=""), "",IF(OR('1. Input energy data'!$F67="Hospital",'1. Input energy data'!$F67="Nursing residential homes and hostels"),INDEX(Degrees18[[Month]:[Multiple (England)]],MATCH('1. Input energy data'!$L67, Degrees18[Month], 1) + $F$2 - 1,MATCH(IF('1. Input energy data'!$G$11="Multiple (England)", '1. Input energy data'!$J67, '1. Input energy data'!$G$11),Degrees18[#Headers], 0)),INDEX(Degrees15[[Month]:[Multiple (England)]],MATCH('1. Input energy data'!$L67, Degrees15[Month], 1) + $F$2 - 1,MATCH(IF('1. Input energy data'!$G$11="Multiple (England)", '1. Input energy data'!$J67, '1. Input energy data'!$G$11),Degrees15[#Headers], 0))))</f>
        <v/>
      </c>
      <c r="G50" s="151" t="str" cm="1">
        <f t="array" ref="G50">IF(OR(CalcTable[[#This Row],[Building]]=0, '1. Input energy data'!$Q67=""), "",IF(OR('1. Input energy data'!$F67="Hospital",'1. Input energy data'!$F67="Nursing residential homes and hostels"),INDEX(Degrees18[[Month]:[Multiple (England)]],MATCH('1. Input energy data'!$L67, Degrees18[Month], 1) + $G$2 - 1,MATCH(IF('1. Input energy data'!$G$11="Multiple (England)", '1. Input energy data'!$J67, '1. Input energy data'!$G$11),Degrees18[#Headers], 0)),INDEX(Degrees15[[Month]:[Multiple (England)]],MATCH('1. Input energy data'!$L67, Degrees15[Month], 1) + $G$2 - 1,MATCH(IF('1. Input energy data'!$G$11="Multiple (England)", '1. Input energy data'!$J67, '1. Input energy data'!$G$11),Degrees15[#Headers], 0))))</f>
        <v/>
      </c>
      <c r="H50" s="151" t="str" cm="1">
        <f t="array" ref="H50">IF(OR(CalcTable[[#This Row],[Building]]=0, '1. Input energy data'!$R67=""), "",IF(OR('1. Input energy data'!$F67="Hospital",'1. Input energy data'!$F67="Nursing residential homes and hostels"),INDEX(Degrees18[[Month]:[Multiple (England)]],MATCH('1. Input energy data'!$L67, Degrees18[Month], 1) + $H$2 - 1,MATCH(IF('1. Input energy data'!$G$11="Multiple (England)", '1. Input energy data'!$J67, '1. Input energy data'!$G$11),Degrees18[#Headers], 0)),INDEX(Degrees15[[Month]:[Multiple (England)]],MATCH('1. Input energy data'!$L67, Degrees15[Month], 1) + $H$2 - 1,MATCH(IF('1. Input energy data'!$G$11="Multiple (England)", '1. Input energy data'!$J67, '1. Input energy data'!$G$11),Degrees15[#Headers], 0))))</f>
        <v/>
      </c>
      <c r="I50" s="151" t="str" cm="1">
        <f t="array" ref="I50">IF(OR(CalcTable[[#This Row],[Building]]=0, '1. Input energy data'!$S67=""), "",IF(OR('1. Input energy data'!$F67="Hospital",'1. Input energy data'!$F67="Nursing residential homes and hostels"),INDEX(Degrees18[[Month]:[Multiple (England)]],MATCH('1. Input energy data'!$L67, Degrees18[Month], 1) + $I$2 - 1,MATCH(IF('1. Input energy data'!$G$11="Multiple (England)", '1. Input energy data'!$J67, '1. Input energy data'!$G$11),Degrees18[#Headers], 0)),INDEX(Degrees15[[Month]:[Multiple (England)]],MATCH('1. Input energy data'!$L67, Degrees15[Month], 1) + $I$2 - 1,MATCH(IF('1. Input energy data'!$G$11="Multiple (England)", '1. Input energy data'!$J67, '1. Input energy data'!$G$11),Degrees15[#Headers], 0))))</f>
        <v/>
      </c>
      <c r="J50" s="151" t="str" cm="1">
        <f t="array" ref="J50">IF(OR(CalcTable[[#This Row],[Building]]=0, '1. Input energy data'!$T67=""), "",IF(OR('1. Input energy data'!$F67="Hospital",'1. Input energy data'!$F67="Nursing residential homes and hostels"),INDEX(Degrees18[[Month]:[Multiple (England)]],MATCH('1. Input energy data'!$L67, Degrees18[Month], 1) + $J$2 - 1,MATCH(IF('1. Input energy data'!$G$11="Multiple (England)", '1. Input energy data'!$J67, '1. Input energy data'!$G$11),Degrees18[#Headers], 0)),INDEX(Degrees15[[Month]:[Multiple (England)]],MATCH('1. Input energy data'!$L67, Degrees15[Month], 1) + $J$2 - 1,MATCH(IF('1. Input energy data'!$G$11="Multiple (England)", '1. Input energy data'!$J67, '1. Input energy data'!$G$11),Degrees15[#Headers], 0))))</f>
        <v/>
      </c>
      <c r="K50" s="151" t="str" cm="1">
        <f t="array" ref="K50">IF(OR(CalcTable[[#This Row],[Building]]=0, '1. Input energy data'!$U67=""), "",IF(OR('1. Input energy data'!$F67="Hospital",'1. Input energy data'!$F67="Nursing residential homes and hostels"),INDEX(Degrees18[[Month]:[Multiple (England)]],MATCH('1. Input energy data'!$L67, Degrees18[Month], 1) + $K$2 - 1,MATCH(IF('1. Input energy data'!$G$11="Multiple (England)", '1. Input energy data'!$J67, '1. Input energy data'!$G$11),Degrees18[#Headers], 0)),INDEX(Degrees15[[Month]:[Multiple (England)]],MATCH('1. Input energy data'!$L67, Degrees15[Month], 1) + $K$2 - 1,MATCH(IF('1. Input energy data'!$G$11="Multiple (England)", '1. Input energy data'!$J67, '1. Input energy data'!$G$11),Degrees15[#Headers], 0))))</f>
        <v/>
      </c>
      <c r="L50" s="151" t="str" cm="1">
        <f t="array" ref="L50">IF(OR(CalcTable[[#This Row],[Building]]=0, '1. Input energy data'!$V67=""), "",IF(OR('1. Input energy data'!$F67="Hospital",'1. Input energy data'!$F67="Nursing residential homes and hostels"),INDEX(Degrees18[[Month]:[Multiple (England)]],MATCH('1. Input energy data'!$L67, Degrees18[Month], 1) + $L$2 - 1,MATCH(IF('1. Input energy data'!$G$11="Multiple (England)", '1. Input energy data'!$J67, '1. Input energy data'!$G$11),Degrees18[#Headers], 0)),INDEX(Degrees15[[Month]:[Multiple (England)]],MATCH('1. Input energy data'!$L67, Degrees15[Month], 1) + $L$2 - 1,MATCH(IF('1. Input energy data'!$G$11="Multiple (England)", '1. Input energy data'!$J67, '1. Input energy data'!$G$11),Degrees15[#Headers], 0))))</f>
        <v/>
      </c>
      <c r="M50" s="151" t="str" cm="1">
        <f t="array" ref="M50">IF(OR(CalcTable[[#This Row],[Building]]=0, '1. Input energy data'!$W67=""), "",IF(OR('1. Input energy data'!$F67="Hospital",'1. Input energy data'!$F67="Nursing residential homes and hostels"),INDEX(Degrees18[[Month]:[Multiple (England)]],MATCH('1. Input energy data'!$L67, Degrees18[Month], 1) + $M$2 - 1,MATCH(IF('1. Input energy data'!$G$11="Multiple (England)", '1. Input energy data'!$J67, '1. Input energy data'!$G$11),Degrees18[#Headers], 0)),INDEX(Degrees15[[Month]:[Multiple (England)]],MATCH('1. Input energy data'!$L67, Degrees15[Month], 1) + $M$2 - 1,MATCH(IF('1. Input energy data'!$G$11="Multiple (England)", '1. Input energy data'!$J67, '1. Input energy data'!$G$11),Degrees15[#Headers], 0))))</f>
        <v/>
      </c>
      <c r="N50" s="151" t="str" cm="1">
        <f t="array" ref="N50">IF(OR(CalcTable[[#This Row],[Building]]=0, '1. Input energy data'!$X67=""), "",IF(OR('1. Input energy data'!$F67="Hospital",'1. Input energy data'!$F67="Nursing residential homes and hostels"),INDEX(Degrees18[[Month]:[Multiple (England)]],MATCH('1. Input energy data'!$L67, Degrees18[Month], 1) + $N$2 - 1,MATCH(IF('1. Input energy data'!$G$11="Multiple (England)", '1. Input energy data'!$J67, '1. Input energy data'!$G$11),Degrees18[#Headers], 0)),INDEX(Degrees15[[Month]:[Multiple (England)]],MATCH('1. Input energy data'!$L67, Degrees15[Month], 1) + $N$2 - 1,MATCH(IF('1. Input energy data'!$G$11="Multiple (England)", '1. Input energy data'!$J67, '1. Input energy data'!$G$11),Degrees15[#Headers], 0))))</f>
        <v/>
      </c>
      <c r="O50" s="151" t="str" cm="1">
        <f t="array" ref="O50">IF(OR(CalcTable[[#This Row],[Building]]=0, '1. Input energy data'!$Y67=""), "",IF(OR('1. Input energy data'!$F67="Hospital",'1. Input energy data'!$F67="Nursing residential homes and hostels"),INDEX(Degrees18[[Month]:[Multiple (England)]],MATCH('1. Input energy data'!$L67, Degrees18[Month], 1) + $O$2 - 1,MATCH(IF('1. Input energy data'!$G$11="Multiple (England)", '1. Input energy data'!$J67, '1. Input energy data'!$G$11),Degrees18[#Headers], 0)),INDEX(Degrees15[[Month]:[Multiple (England)]],MATCH('1. Input energy data'!$L67, Degrees15[Month], 1) + $O$2 - 1,MATCH(IF('1. Input energy data'!$G$11="Multiple (England)", '1. Input energy data'!$J67, '1. Input energy data'!$G$11),Degrees15[#Headers], 0))))</f>
        <v/>
      </c>
      <c r="P50" t="str">
        <f>IF(CalcTable[[#This Row],[Building]]=0,"",SLOPE('1. Input energy data'!N67:Y67,CalcTable[[#This Row],[1]:[12]]))</f>
        <v/>
      </c>
      <c r="Q50" t="str">
        <f>IF(CalcTable[[#This Row],[Building]]=0,"",INTERCEPT('1. Input energy data'!N67:Y67,CalcTable[[#This Row],[1]:[12]]))</f>
        <v/>
      </c>
      <c r="R50" t="str">
        <f>IF(CalcTable[[#This Row],[Building]]=0,"",RSQ('1. Input energy data'!N67:Y67,CalcTable[[#This Row],[1]:[12]]))</f>
        <v/>
      </c>
      <c r="S50" s="151" t="str" cm="1">
        <f t="array" ref="S50">IF(OR($A50=0, '1. Input energy data'!$AF67=""), "",IF(OR('1. Input energy data'!$F67="Hospital",'1. Input energy data'!$F67="Nursing residential homes and hostels"),INDEX(Degrees18[[Month]:[Multiple (England)]],MATCH('1. Input energy data'!$AD67, Degrees18[Month], 1)+S$2-13,MATCH(IF('1. Input energy data'!$G$11="Multiple (England)", '1. Input energy data'!$J67, '1. Input energy data'!$G$11),Degrees18[#Headers], 0)),INDEX(Degrees15[[Month]:[Multiple (England)]],MATCH('1. Input energy data'!$AD67, Degrees15[Month], 1)+S$2-13,MATCH(IF('1. Input energy data'!$G$11="Multiple (England)", '1. Input energy data'!$J67, '1. Input energy data'!$G$11),Degrees15[#Headers], 0))))</f>
        <v/>
      </c>
      <c r="T50" s="151" t="str" cm="1">
        <f t="array" ref="T50">IF(OR($A50=0, '1. Input energy data'!$AG67=""), "",IF(OR('1. Input energy data'!$F67="Hospital",'1. Input energy data'!$F67="Nursing residential homes and hostels"),INDEX(Degrees18[[Month]:[Multiple (England)]],MATCH('1. Input energy data'!$AD67, Degrees18[Month], 1)+T$2-13,MATCH(IF('1. Input energy data'!$G$11="Multiple (England)", '1. Input energy data'!$J67, '1. Input energy data'!$G$11),Degrees18[#Headers], 0)),INDEX(Degrees15[[Month]:[Multiple (England)]],MATCH('1. Input energy data'!$AD67,Degrees15[Month], 1)+T$2-13,MATCH(IF('1. Input energy data'!$G$11="Multiple (England)", '1. Input energy data'!$J67, '1. Input energy data'!$G$11),Degrees15[#Headers], 0))))</f>
        <v/>
      </c>
      <c r="U50" s="151" t="str" cm="1">
        <f t="array" ref="U50">IF(OR($A50=0, '1. Input energy data'!$AH67=""), "",IF(OR('1. Input energy data'!$F67="Hospital",'1. Input energy data'!$F67="Nursing residential homes and hostels"),INDEX(Degrees18[[Month]:[Multiple (England)]],MATCH('1. Input energy data'!$AD67, Degrees18[Month], 1)+U$2-13,MATCH(IF('1. Input energy data'!$G$11="Multiple (England)", '1. Input energy data'!$J67, '1. Input energy data'!$G$11),Degrees18[#Headers], 0)),INDEX(Degrees15[[Month]:[Multiple (England)]],MATCH('1. Input energy data'!$AD67,Degrees15[Month], 1)+U$2-13,MATCH(IF('1. Input energy data'!$G$11="Multiple (England)", '1. Input energy data'!$J67, '1. Input energy data'!$G$11),Degrees15[#Headers], 0))))</f>
        <v/>
      </c>
      <c r="V50" s="151" t="str" cm="1">
        <f t="array" ref="V50">IF(OR($A50=0, '1. Input energy data'!$AI67=""), "",IF(OR('1. Input energy data'!$F67="Hospital",'1. Input energy data'!$F67="Nursing residential homes and hostels"),INDEX(Degrees18[[Month]:[Multiple (England)]],MATCH('1. Input energy data'!$AD67, Degrees18[Month], 1)+V$2-13,MATCH(IF('1. Input energy data'!$G$11="Multiple (England)", '1. Input energy data'!$J67, '1. Input energy data'!$G$11),Degrees18[#Headers], 0)),INDEX(Degrees15[[Month]:[Multiple (England)]],MATCH('1. Input energy data'!$AD67,Degrees15[Month], 1)+V$2-13,MATCH(IF('1. Input energy data'!$G$11="Multiple (England)", '1. Input energy data'!$J67, '1. Input energy data'!$G$11),Degrees15[#Headers], 0))))</f>
        <v/>
      </c>
      <c r="W50" s="151" t="str" cm="1">
        <f t="array" ref="W50">IF(OR($A50=0, '1. Input energy data'!$AJ67=""), "",IF(OR('1. Input energy data'!$F67="Hospital",'1. Input energy data'!$F67="Nursing residential homes and hostels"),INDEX(Degrees18[[Month]:[Multiple (England)]],MATCH('1. Input energy data'!$AD67, Degrees18[Month], 1)+W$2-13,MATCH(IF('1. Input energy data'!$G$11="Multiple (England)", '1. Input energy data'!$J67, '1. Input energy data'!$G$11),Degrees18[#Headers], 0)),INDEX(Degrees15[[Month]:[Multiple (England)]],MATCH('1. Input energy data'!$AD67,Degrees15[Month], 1)+W$2-13,MATCH(IF('1. Input energy data'!$G$11="Multiple (England)", '1. Input energy data'!$J67, '1. Input energy data'!$G$11),Degrees15[#Headers], 0))))</f>
        <v/>
      </c>
      <c r="X50" s="151" t="str" cm="1">
        <f t="array" ref="X50">IF(OR($A50=0, '1. Input energy data'!$AK67=""), "",IF(OR('1. Input energy data'!$F67="Hospital",'1. Input energy data'!$F67="Nursing residential homes and hostels"),INDEX(Degrees18[[Month]:[Multiple (England)]],MATCH('1. Input energy data'!$AD67, Degrees18[Month], 1)+X$2-13,MATCH(IF('1. Input energy data'!$G$11="Multiple (England)", '1. Input energy data'!$J67, '1. Input energy data'!$G$11),Degrees18[#Headers], 0)),INDEX(Degrees15[[Month]:[Multiple (England)]],MATCH('1. Input energy data'!$AD67,Degrees15[Month], 1)+X$2-13,MATCH(IF('1. Input energy data'!$G$11="Multiple (England)", '1. Input energy data'!$J67, '1. Input energy data'!$G$11),Degrees15[#Headers], 0))))</f>
        <v/>
      </c>
      <c r="Y50" s="151" t="str" cm="1">
        <f t="array" ref="Y50">IF(OR($A50=0, '1. Input energy data'!$AL67=""), "",IF(OR('1. Input energy data'!$F67="Hospital",'1. Input energy data'!$F67="Nursing residential homes and hostels"),INDEX(Degrees18[[Month]:[Multiple (England)]],MATCH('1. Input energy data'!$AD67, Degrees18[Month], 1)+Y$2-13,MATCH(IF('1. Input energy data'!$G$11="Multiple (England)", '1. Input energy data'!$J67, '1. Input energy data'!$G$11),Degrees18[#Headers], 0)),INDEX(Degrees15[[Month]:[Multiple (England)]],MATCH('1. Input energy data'!$AD67,Degrees15[Month], 1)+Y$2-13,MATCH(IF('1. Input energy data'!$G$11="Multiple (England)", '1. Input energy data'!$J67, '1. Input energy data'!$G$11),Degrees15[#Headers], 0))))</f>
        <v/>
      </c>
      <c r="Z50" s="151" t="str" cm="1">
        <f t="array" ref="Z50">IF(OR($A50=0, '1. Input energy data'!$AM67=""), "",IF(OR('1. Input energy data'!$F67="Hospital",'1. Input energy data'!$F67="Nursing residential homes and hostels"),INDEX(Degrees18[[Month]:[Multiple (England)]],MATCH('1. Input energy data'!$AD67, Degrees18[Month], 1)+Z$2-13,MATCH(IF('1. Input energy data'!$G$11="Multiple (England)", '1. Input energy data'!$J67, '1. Input energy data'!$G$11),Degrees18[#Headers], 0)),INDEX(Degrees15[[Month]:[Multiple (England)]],MATCH('1. Input energy data'!$AD67,Degrees15[Month], 1)+Z$2-13,MATCH(IF('1. Input energy data'!$G$11="Multiple (England)", '1. Input energy data'!$J67, '1. Input energy data'!$G$11),Degrees15[#Headers], 0))))</f>
        <v/>
      </c>
      <c r="AA50" s="151" t="str" cm="1">
        <f t="array" ref="AA50">IF(OR($A50=0, '1. Input energy data'!$AN67=""), "",IF(OR('1. Input energy data'!$F67="Hospital",'1. Input energy data'!$F67="Nursing residential homes and hostels"),INDEX(Degrees18[[Month]:[Multiple (England)]],MATCH('1. Input energy data'!$AD67, Degrees18[Month], 1)+AA$2-13,MATCH(IF('1. Input energy data'!$G$11="Multiple (England)", '1. Input energy data'!$J67, '1. Input energy data'!$G$11),Degrees18[#Headers], 0)),INDEX(Degrees15[[Month]:[Multiple (England)]],MATCH('1. Input energy data'!$AD67,Degrees15[Month], 1)+AA$2-13,MATCH(IF('1. Input energy data'!$G$11="Multiple (England)", '1. Input energy data'!$J67, '1. Input energy data'!$G$11),Degrees15[#Headers], 0))))</f>
        <v/>
      </c>
      <c r="AB50" s="151" t="str" cm="1">
        <f t="array" ref="AB50">IF(OR($A50=0, '1. Input energy data'!$AO67=""), "",IF(OR('1. Input energy data'!$F67="Hospital",'1. Input energy data'!$F67="Nursing residential homes and hostels"),INDEX(Degrees18[[Month]:[Multiple (England)]],MATCH('1. Input energy data'!$AD67, Degrees18[Month], 1)+AB$2-13,MATCH(IF('1. Input energy data'!$G$11="Multiple (England)", '1. Input energy data'!$J67, '1. Input energy data'!$G$11),Degrees18[#Headers], 0)),INDEX(Degrees15[[Month]:[Multiple (England)]],MATCH('1. Input energy data'!$AD67,Degrees15[Month], 1)+AB$2-13,MATCH(IF('1. Input energy data'!$G$11="Multiple (England)", '1. Input energy data'!$J67, '1. Input energy data'!$G$11),Degrees15[#Headers], 0))))</f>
        <v/>
      </c>
      <c r="AC50" s="151" t="str" cm="1">
        <f t="array" ref="AC50">IF(OR($A50=0, '1. Input energy data'!$AP67=""), "",IF(OR('1. Input energy data'!$F67="Hospital",'1. Input energy data'!$F67="Nursing residential homes and hostels"),INDEX(Degrees18[[Month]:[Multiple (England)]],MATCH('1. Input energy data'!$AD67, Degrees18[Month], 1)+AC$2-13,MATCH(IF('1. Input energy data'!$G$11="Multiple (England)", '1. Input energy data'!$J67, '1. Input energy data'!$G$11),Degrees18[#Headers], 0)),INDEX(Degrees15[[Month]:[Multiple (England)]],MATCH('1. Input energy data'!$AD67,Degrees15[Month], 1)+AC$2-13,MATCH(IF('1. Input energy data'!$G$11="Multiple (England)", '1. Input energy data'!$J67, '1. Input energy data'!$G$11),Degrees15[#Headers], 0))))</f>
        <v/>
      </c>
      <c r="AD50" s="151" t="str" cm="1">
        <f t="array" ref="AD50">IF(OR($A50=0, '1. Input energy data'!$AQ67=""), "",IF(OR('1. Input energy data'!$F67="Hospital",'1. Input energy data'!$F67="Nursing residential homes and hostels"),INDEX(Degrees18[[Month]:[Multiple (England)]],MATCH('1. Input energy data'!$AD67, Degrees18[Month], 1)+AD$2-13,MATCH(IF('1. Input energy data'!$G$11="Multiple (England)", '1. Input energy data'!$J67, '1. Input energy data'!$G$11),Degrees18[#Headers], 0)),INDEX(Degrees15[[Month]:[Multiple (England)]],MATCH('1. Input energy data'!$AD67,Degrees15[Month], 1)+AD$2-13,MATCH(IF('1. Input energy data'!$G$11="Multiple (England)", '1. Input energy data'!$J67, '1. Input energy data'!$G$11),Degrees15[#Headers], 0))))</f>
        <v/>
      </c>
      <c r="AE50" s="151" t="str">
        <f>IF(OR($A50=0, $P50="", CalcTable[[#This Row],[13]]="", $Q50="", '1. Input energy data'!AF67=""), "", ($P50*CalcTable[[#This Row],[13]]+$Q50)-'1. Input energy data'!AF67)</f>
        <v/>
      </c>
      <c r="AF50" s="151" t="str">
        <f>IF(OR($A50=0, $P50="", CalcTable[[#This Row],[14]]="", $Q50="", '1. Input energy data'!AG67=""), "", ($P50*CalcTable[[#This Row],[14]]+$Q50)-'1. Input energy data'!AG67)</f>
        <v/>
      </c>
      <c r="AG50" s="151" t="str">
        <f>IF(OR($A50=0, $P50="", CalcTable[[#This Row],[15]]="", $Q50="", '1. Input energy data'!AH67=""), "", ($P50*CalcTable[[#This Row],[15]]+$Q50)-'1. Input energy data'!AH67)</f>
        <v/>
      </c>
      <c r="AH50" s="151" t="str">
        <f>IF(OR($A50=0, $P50="", CalcTable[[#This Row],[16]]="", $Q50="", '1. Input energy data'!AI67=""), "", ($P50*CalcTable[[#This Row],[16]]+$Q50)-'1. Input energy data'!AI67)</f>
        <v/>
      </c>
      <c r="AI50" s="151" t="str">
        <f>IF(OR($A50=0, $P50="", CalcTable[[#This Row],[17]]="", $Q50="", '1. Input energy data'!AJ67=""), "", ($P50*CalcTable[[#This Row],[17]]+$Q50)-'1. Input energy data'!AJ67)</f>
        <v/>
      </c>
      <c r="AJ50" s="151" t="str">
        <f>IF(OR($A50=0, $P50="", CalcTable[[#This Row],[18]]="", $Q50="", '1. Input energy data'!AK67=""), "", ($P50*CalcTable[[#This Row],[18]]+$Q50)-'1. Input energy data'!AK67)</f>
        <v/>
      </c>
      <c r="AK50" s="151" t="str">
        <f>IF(OR($A50=0, $P50="", CalcTable[[#This Row],[19]]="", $Q50="", '1. Input energy data'!AL67=""), "", ($P50*CalcTable[[#This Row],[19]]+$Q50)-'1. Input energy data'!AL67)</f>
        <v/>
      </c>
      <c r="AL50" s="151" t="str">
        <f>IF(OR($A50=0, $P50="", CalcTable[[#This Row],[20]]="", $Q50="", '1. Input energy data'!AM67=""), "", ($P50*CalcTable[[#This Row],[20]]+$Q50)-'1. Input energy data'!AM67)</f>
        <v/>
      </c>
      <c r="AM50" s="151" t="str">
        <f>IF(OR($A50=0, $P50="", CalcTable[[#This Row],[21]]="", $Q50="", '1. Input energy data'!AN67=""), "", ($P50*CalcTable[[#This Row],[21]]+$Q50)-'1. Input energy data'!AN67)</f>
        <v/>
      </c>
      <c r="AN50" s="151" t="str">
        <f>IF(OR($A50=0, $P50="", CalcTable[[#This Row],[22]]="", $Q50="", '1. Input energy data'!AO67=""), "", ($P50*CalcTable[[#This Row],[22]]+$Q50)-'1. Input energy data'!AO67)</f>
        <v/>
      </c>
      <c r="AO50" s="151" t="str">
        <f>IF(OR($A50=0, $P50="", CalcTable[[#This Row],[23]]="", $Q50="", '1. Input energy data'!AP67=""), "", ($P50*CalcTable[[#This Row],[23]]+$Q50)-'1. Input energy data'!AP67)</f>
        <v/>
      </c>
      <c r="AP50" s="151" t="str">
        <f>IF(OR($A50=0, $P50="", CalcTable[[#This Row],[24]]="", $Q50="", '1. Input energy data'!AQ67=""), "", ($P50*CalcTable[[#This Row],[24]]+$Q50)-'1. Input energy data'!AQ67)</f>
        <v/>
      </c>
      <c r="AQ50" s="239" t="str">
        <f>IF(CalcTable[[#This Row],[Building]]=0,"",1-((1-CalcTable[[#This Row],[R2]])*(COUNT('1. Input energy data'!N67:Y67)-1)/(COUNT('1. Input energy data'!N67:Y67)-2)))</f>
        <v/>
      </c>
      <c r="AR50" s="165" t="str">
        <f>IF(CalcTable[[#This Row],[Building]]=0,"",1.26*TINV(0.1,COUNT('1. Input energy data'!N67:Y67)-2)*STEYX('1. Input energy data'!N67:Y67,CalcTable[[#This Row],[1]:[12]])*((1+2/COUNT('1. Input energy data'!N67:Y67))*COUNT(CalcTable[[#This Row],[Month 1 avoided kWh]:[Month 12]]))^0.5)</f>
        <v/>
      </c>
      <c r="AS50" s="166" t="str">
        <f>IF(CalcTable[[#This Row],[Building]]=0,"",ABS(CalcTable[[#This Row],[Absolute Uncertainty]]/SUM(CalcTable[[#This Row],[Month 1 avoided kWh]:[Month 12]])))</f>
        <v/>
      </c>
      <c r="AT50" s="165" t="str">
        <f>IF(CalcTable[[#This Row],[Building]]=0,"",COUNT('1. Input energy data'!N67:Y67))</f>
        <v/>
      </c>
      <c r="AU50" s="165" t="str">
        <f>IF(CalcTable[[#This Row],[Building]]=0,"",COUNT('1. Input energy data'!AF67:AQ67))</f>
        <v/>
      </c>
      <c r="AV50" s="151" t="str" cm="1">
        <f t="array" ref="AV50">_xlfn.IFS(CalcTable[[#This Row],[Building]]=0,"",AND(OR('1. Input energy data'!AT67="Energy Bills - Actual",'1. Input energy data'!AT67="Meter Readings",'1. Input energy data'!AT67="Half Hourly Data"),OR('1. Input energy data'!Z67="Energy Bills - Actual",'1. Input energy data'!Z67="Meter Readings",'1. Input energy data'!Z67="Half Hourly Data")),"ACTUAL",OR('1. Input energy data'!AT67="",'1. Input energy data'!Z67=""),"BLANK",OR('1. Input energy data'!AT67="Other (specify in commentary)",'1. Input energy data'!Z67="Other (specify in commentary)"),"OTHER",OR('1. Input energy data'!AT67="Energy Bills - Estimated",'1. Input energy data'!Z67="Energy Bills - Estimated"),"ESTIMATED",OR('1. Input energy data'!AT67="Energy Bills - Partially Estimated",'1. Input energy data'!Z67="Energy Bills - Partially Estimated"),"PARTIALLY ESTIMATED",TRUE,"BLANK")</f>
        <v/>
      </c>
    </row>
    <row r="51" spans="1:48">
      <c r="A51">
        <f>'1. Input energy data'!C68</f>
        <v>0</v>
      </c>
      <c r="B51" s="150">
        <f>'1. Input energy data'!F68</f>
        <v>0</v>
      </c>
      <c r="C51">
        <f>'1. Input energy data'!G68</f>
        <v>0</v>
      </c>
      <c r="D51" s="151" t="str">
        <f>IF(OR(CalcTable[[#This Row],[Building]]=0, '1. Input energy data'!$N68=""), "",IF(OR('1. Input energy data'!$F68="Hospital",'1. Input energy data'!$F68="Nursing residential homes and hostels"),INDEX(Degrees18[[Month]:[Multiple (England)]],MATCH('1. Input energy data'!$L68, Degrees18[Month], 1),MATCH(IF('1. Input energy data'!$G$11="Multiple (England)", '1. Input energy data'!$J68, '1. Input energy data'!$G$11), Degrees18[#Headers], 0)),INDEX(Degrees15[[Month]:[Multiple (England)]],MATCH('1. Input energy data'!$L68, Degrees15[Month], 1),MATCH(IF('1. Input energy data'!$G$11="Multiple (England)", '1. Input energy data'!$J68, '1. Input energy data'!$G$11), Degrees15[#Headers], 0))))</f>
        <v/>
      </c>
      <c r="E51" s="151" t="str" cm="1">
        <f t="array" ref="E51">IF(OR(CalcTable[[#This Row],[Building]]=0, '1. Input energy data'!$O68=""), "",IF(OR('1. Input energy data'!$F68="Hospital",'1. Input energy data'!$F68="Nursing residential homes and hostels"),INDEX(Degrees18[[Month]:[Multiple (England)]],MATCH('1. Input energy data'!$L68, Degrees18[Month], 1) + $E$2 - 1,MATCH(IF('1. Input energy data'!$G$11="Multiple (England)", '1. Input energy data'!$J68, '1. Input energy data'!$G$11),Degrees18[#Headers], 0)),INDEX(Degrees15[[Month]:[Multiple (England)]],MATCH('1. Input energy data'!$L68, Degrees15[Month], 1) + $E$2 - 1,MATCH(IF('1. Input energy data'!$G$11="Multiple (England)", '1. Input energy data'!$J68, '1. Input energy data'!$G$11),Degrees15[#Headers], 0))))</f>
        <v/>
      </c>
      <c r="F51" s="151" t="str" cm="1">
        <f t="array" ref="F51">IF(OR(CalcTable[[#This Row],[Building]]=0, '1. Input energy data'!$P68=""), "",IF(OR('1. Input energy data'!$F68="Hospital",'1. Input energy data'!$F68="Nursing residential homes and hostels"),INDEX(Degrees18[[Month]:[Multiple (England)]],MATCH('1. Input energy data'!$L68, Degrees18[Month], 1) + $F$2 - 1,MATCH(IF('1. Input energy data'!$G$11="Multiple (England)", '1. Input energy data'!$J68, '1. Input energy data'!$G$11),Degrees18[#Headers], 0)),INDEX(Degrees15[[Month]:[Multiple (England)]],MATCH('1. Input energy data'!$L68, Degrees15[Month], 1) + $F$2 - 1,MATCH(IF('1. Input energy data'!$G$11="Multiple (England)", '1. Input energy data'!$J68, '1. Input energy data'!$G$11),Degrees15[#Headers], 0))))</f>
        <v/>
      </c>
      <c r="G51" s="151" t="str" cm="1">
        <f t="array" ref="G51">IF(OR(CalcTable[[#This Row],[Building]]=0, '1. Input energy data'!$Q68=""), "",IF(OR('1. Input energy data'!$F68="Hospital",'1. Input energy data'!$F68="Nursing residential homes and hostels"),INDEX(Degrees18[[Month]:[Multiple (England)]],MATCH('1. Input energy data'!$L68, Degrees18[Month], 1) + $G$2 - 1,MATCH(IF('1. Input energy data'!$G$11="Multiple (England)", '1. Input energy data'!$J68, '1. Input energy data'!$G$11),Degrees18[#Headers], 0)),INDEX(Degrees15[[Month]:[Multiple (England)]],MATCH('1. Input energy data'!$L68, Degrees15[Month], 1) + $G$2 - 1,MATCH(IF('1. Input energy data'!$G$11="Multiple (England)", '1. Input energy data'!$J68, '1. Input energy data'!$G$11),Degrees15[#Headers], 0))))</f>
        <v/>
      </c>
      <c r="H51" s="151" t="str" cm="1">
        <f t="array" ref="H51">IF(OR(CalcTable[[#This Row],[Building]]=0, '1. Input energy data'!$R68=""), "",IF(OR('1. Input energy data'!$F68="Hospital",'1. Input energy data'!$F68="Nursing residential homes and hostels"),INDEX(Degrees18[[Month]:[Multiple (England)]],MATCH('1. Input energy data'!$L68, Degrees18[Month], 1) + $H$2 - 1,MATCH(IF('1. Input energy data'!$G$11="Multiple (England)", '1. Input energy data'!$J68, '1. Input energy data'!$G$11),Degrees18[#Headers], 0)),INDEX(Degrees15[[Month]:[Multiple (England)]],MATCH('1. Input energy data'!$L68, Degrees15[Month], 1) + $H$2 - 1,MATCH(IF('1. Input energy data'!$G$11="Multiple (England)", '1. Input energy data'!$J68, '1. Input energy data'!$G$11),Degrees15[#Headers], 0))))</f>
        <v/>
      </c>
      <c r="I51" s="151" t="str" cm="1">
        <f t="array" ref="I51">IF(OR(CalcTable[[#This Row],[Building]]=0, '1. Input energy data'!$S68=""), "",IF(OR('1. Input energy data'!$F68="Hospital",'1. Input energy data'!$F68="Nursing residential homes and hostels"),INDEX(Degrees18[[Month]:[Multiple (England)]],MATCH('1. Input energy data'!$L68, Degrees18[Month], 1) + $I$2 - 1,MATCH(IF('1. Input energy data'!$G$11="Multiple (England)", '1. Input energy data'!$J68, '1. Input energy data'!$G$11),Degrees18[#Headers], 0)),INDEX(Degrees15[[Month]:[Multiple (England)]],MATCH('1. Input energy data'!$L68, Degrees15[Month], 1) + $I$2 - 1,MATCH(IF('1. Input energy data'!$G$11="Multiple (England)", '1. Input energy data'!$J68, '1. Input energy data'!$G$11),Degrees15[#Headers], 0))))</f>
        <v/>
      </c>
      <c r="J51" s="151" t="str" cm="1">
        <f t="array" ref="J51">IF(OR(CalcTable[[#This Row],[Building]]=0, '1. Input energy data'!$T68=""), "",IF(OR('1. Input energy data'!$F68="Hospital",'1. Input energy data'!$F68="Nursing residential homes and hostels"),INDEX(Degrees18[[Month]:[Multiple (England)]],MATCH('1. Input energy data'!$L68, Degrees18[Month], 1) + $J$2 - 1,MATCH(IF('1. Input energy data'!$G$11="Multiple (England)", '1. Input energy data'!$J68, '1. Input energy data'!$G$11),Degrees18[#Headers], 0)),INDEX(Degrees15[[Month]:[Multiple (England)]],MATCH('1. Input energy data'!$L68, Degrees15[Month], 1) + $J$2 - 1,MATCH(IF('1. Input energy data'!$G$11="Multiple (England)", '1. Input energy data'!$J68, '1. Input energy data'!$G$11),Degrees15[#Headers], 0))))</f>
        <v/>
      </c>
      <c r="K51" s="151" t="str" cm="1">
        <f t="array" ref="K51">IF(OR(CalcTable[[#This Row],[Building]]=0, '1. Input energy data'!$U68=""), "",IF(OR('1. Input energy data'!$F68="Hospital",'1. Input energy data'!$F68="Nursing residential homes and hostels"),INDEX(Degrees18[[Month]:[Multiple (England)]],MATCH('1. Input energy data'!$L68, Degrees18[Month], 1) + $K$2 - 1,MATCH(IF('1. Input energy data'!$G$11="Multiple (England)", '1. Input energy data'!$J68, '1. Input energy data'!$G$11),Degrees18[#Headers], 0)),INDEX(Degrees15[[Month]:[Multiple (England)]],MATCH('1. Input energy data'!$L68, Degrees15[Month], 1) + $K$2 - 1,MATCH(IF('1. Input energy data'!$G$11="Multiple (England)", '1. Input energy data'!$J68, '1. Input energy data'!$G$11),Degrees15[#Headers], 0))))</f>
        <v/>
      </c>
      <c r="L51" s="151" t="str" cm="1">
        <f t="array" ref="L51">IF(OR(CalcTable[[#This Row],[Building]]=0, '1. Input energy data'!$V68=""), "",IF(OR('1. Input energy data'!$F68="Hospital",'1. Input energy data'!$F68="Nursing residential homes and hostels"),INDEX(Degrees18[[Month]:[Multiple (England)]],MATCH('1. Input energy data'!$L68, Degrees18[Month], 1) + $L$2 - 1,MATCH(IF('1. Input energy data'!$G$11="Multiple (England)", '1. Input energy data'!$J68, '1. Input energy data'!$G$11),Degrees18[#Headers], 0)),INDEX(Degrees15[[Month]:[Multiple (England)]],MATCH('1. Input energy data'!$L68, Degrees15[Month], 1) + $L$2 - 1,MATCH(IF('1. Input energy data'!$G$11="Multiple (England)", '1. Input energy data'!$J68, '1. Input energy data'!$G$11),Degrees15[#Headers], 0))))</f>
        <v/>
      </c>
      <c r="M51" s="151" t="str" cm="1">
        <f t="array" ref="M51">IF(OR(CalcTable[[#This Row],[Building]]=0, '1. Input energy data'!$W68=""), "",IF(OR('1. Input energy data'!$F68="Hospital",'1. Input energy data'!$F68="Nursing residential homes and hostels"),INDEX(Degrees18[[Month]:[Multiple (England)]],MATCH('1. Input energy data'!$L68, Degrees18[Month], 1) + $M$2 - 1,MATCH(IF('1. Input energy data'!$G$11="Multiple (England)", '1. Input energy data'!$J68, '1. Input energy data'!$G$11),Degrees18[#Headers], 0)),INDEX(Degrees15[[Month]:[Multiple (England)]],MATCH('1. Input energy data'!$L68, Degrees15[Month], 1) + $M$2 - 1,MATCH(IF('1. Input energy data'!$G$11="Multiple (England)", '1. Input energy data'!$J68, '1. Input energy data'!$G$11),Degrees15[#Headers], 0))))</f>
        <v/>
      </c>
      <c r="N51" s="151" t="str" cm="1">
        <f t="array" ref="N51">IF(OR(CalcTable[[#This Row],[Building]]=0, '1. Input energy data'!$X68=""), "",IF(OR('1. Input energy data'!$F68="Hospital",'1. Input energy data'!$F68="Nursing residential homes and hostels"),INDEX(Degrees18[[Month]:[Multiple (England)]],MATCH('1. Input energy data'!$L68, Degrees18[Month], 1) + $N$2 - 1,MATCH(IF('1. Input energy data'!$G$11="Multiple (England)", '1. Input energy data'!$J68, '1. Input energy data'!$G$11),Degrees18[#Headers], 0)),INDEX(Degrees15[[Month]:[Multiple (England)]],MATCH('1. Input energy data'!$L68, Degrees15[Month], 1) + $N$2 - 1,MATCH(IF('1. Input energy data'!$G$11="Multiple (England)", '1. Input energy data'!$J68, '1. Input energy data'!$G$11),Degrees15[#Headers], 0))))</f>
        <v/>
      </c>
      <c r="O51" s="151" t="str" cm="1">
        <f t="array" ref="O51">IF(OR(CalcTable[[#This Row],[Building]]=0, '1. Input energy data'!$Y68=""), "",IF(OR('1. Input energy data'!$F68="Hospital",'1. Input energy data'!$F68="Nursing residential homes and hostels"),INDEX(Degrees18[[Month]:[Multiple (England)]],MATCH('1. Input energy data'!$L68, Degrees18[Month], 1) + $O$2 - 1,MATCH(IF('1. Input energy data'!$G$11="Multiple (England)", '1. Input energy data'!$J68, '1. Input energy data'!$G$11),Degrees18[#Headers], 0)),INDEX(Degrees15[[Month]:[Multiple (England)]],MATCH('1. Input energy data'!$L68, Degrees15[Month], 1) + $O$2 - 1,MATCH(IF('1. Input energy data'!$G$11="Multiple (England)", '1. Input energy data'!$J68, '1. Input energy data'!$G$11),Degrees15[#Headers], 0))))</f>
        <v/>
      </c>
      <c r="P51" t="str">
        <f>IF(CalcTable[[#This Row],[Building]]=0,"",SLOPE('1. Input energy data'!N68:Y68,CalcTable[[#This Row],[1]:[12]]))</f>
        <v/>
      </c>
      <c r="Q51" t="str">
        <f>IF(CalcTable[[#This Row],[Building]]=0,"",INTERCEPT('1. Input energy data'!N68:Y68,CalcTable[[#This Row],[1]:[12]]))</f>
        <v/>
      </c>
      <c r="R51" t="str">
        <f>IF(CalcTable[[#This Row],[Building]]=0,"",RSQ('1. Input energy data'!N68:Y68,CalcTable[[#This Row],[1]:[12]]))</f>
        <v/>
      </c>
      <c r="S51" s="151" t="str" cm="1">
        <f t="array" ref="S51">IF(OR($A51=0, '1. Input energy data'!$AF68=""), "",IF(OR('1. Input energy data'!$F68="Hospital",'1. Input energy data'!$F68="Nursing residential homes and hostels"),INDEX(Degrees18[[Month]:[Multiple (England)]],MATCH('1. Input energy data'!$AD68, Degrees18[Month], 1)+S$2-13,MATCH(IF('1. Input energy data'!$G$11="Multiple (England)", '1. Input energy data'!$J68, '1. Input energy data'!$G$11),Degrees18[#Headers], 0)),INDEX(Degrees15[[Month]:[Multiple (England)]],MATCH('1. Input energy data'!$AD68, Degrees15[Month], 1)+S$2-13,MATCH(IF('1. Input energy data'!$G$11="Multiple (England)", '1. Input energy data'!$J68, '1. Input energy data'!$G$11),Degrees15[#Headers], 0))))</f>
        <v/>
      </c>
      <c r="T51" s="151" t="str" cm="1">
        <f t="array" ref="T51">IF(OR($A51=0, '1. Input energy data'!$AG68=""), "",IF(OR('1. Input energy data'!$F68="Hospital",'1. Input energy data'!$F68="Nursing residential homes and hostels"),INDEX(Degrees18[[Month]:[Multiple (England)]],MATCH('1. Input energy data'!$AD68, Degrees18[Month], 1)+T$2-13,MATCH(IF('1. Input energy data'!$G$11="Multiple (England)", '1. Input energy data'!$J68, '1. Input energy data'!$G$11),Degrees18[#Headers], 0)),INDEX(Degrees15[[Month]:[Multiple (England)]],MATCH('1. Input energy data'!$AD68,Degrees15[Month], 1)+T$2-13,MATCH(IF('1. Input energy data'!$G$11="Multiple (England)", '1. Input energy data'!$J68, '1. Input energy data'!$G$11),Degrees15[#Headers], 0))))</f>
        <v/>
      </c>
      <c r="U51" s="151" t="str" cm="1">
        <f t="array" ref="U51">IF(OR($A51=0, '1. Input energy data'!$AH68=""), "",IF(OR('1. Input energy data'!$F68="Hospital",'1. Input energy data'!$F68="Nursing residential homes and hostels"),INDEX(Degrees18[[Month]:[Multiple (England)]],MATCH('1. Input energy data'!$AD68, Degrees18[Month], 1)+U$2-13,MATCH(IF('1. Input energy data'!$G$11="Multiple (England)", '1. Input energy data'!$J68, '1. Input energy data'!$G$11),Degrees18[#Headers], 0)),INDEX(Degrees15[[Month]:[Multiple (England)]],MATCH('1. Input energy data'!$AD68,Degrees15[Month], 1)+U$2-13,MATCH(IF('1. Input energy data'!$G$11="Multiple (England)", '1. Input energy data'!$J68, '1. Input energy data'!$G$11),Degrees15[#Headers], 0))))</f>
        <v/>
      </c>
      <c r="V51" s="151" t="str" cm="1">
        <f t="array" ref="V51">IF(OR($A51=0, '1. Input energy data'!$AI68=""), "",IF(OR('1. Input energy data'!$F68="Hospital",'1. Input energy data'!$F68="Nursing residential homes and hostels"),INDEX(Degrees18[[Month]:[Multiple (England)]],MATCH('1. Input energy data'!$AD68, Degrees18[Month], 1)+V$2-13,MATCH(IF('1. Input energy data'!$G$11="Multiple (England)", '1. Input energy data'!$J68, '1. Input energy data'!$G$11),Degrees18[#Headers], 0)),INDEX(Degrees15[[Month]:[Multiple (England)]],MATCH('1. Input energy data'!$AD68,Degrees15[Month], 1)+V$2-13,MATCH(IF('1. Input energy data'!$G$11="Multiple (England)", '1. Input energy data'!$J68, '1. Input energy data'!$G$11),Degrees15[#Headers], 0))))</f>
        <v/>
      </c>
      <c r="W51" s="151" t="str" cm="1">
        <f t="array" ref="W51">IF(OR($A51=0, '1. Input energy data'!$AJ68=""), "",IF(OR('1. Input energy data'!$F68="Hospital",'1. Input energy data'!$F68="Nursing residential homes and hostels"),INDEX(Degrees18[[Month]:[Multiple (England)]],MATCH('1. Input energy data'!$AD68, Degrees18[Month], 1)+W$2-13,MATCH(IF('1. Input energy data'!$G$11="Multiple (England)", '1. Input energy data'!$J68, '1. Input energy data'!$G$11),Degrees18[#Headers], 0)),INDEX(Degrees15[[Month]:[Multiple (England)]],MATCH('1. Input energy data'!$AD68,Degrees15[Month], 1)+W$2-13,MATCH(IF('1. Input energy data'!$G$11="Multiple (England)", '1. Input energy data'!$J68, '1. Input energy data'!$G$11),Degrees15[#Headers], 0))))</f>
        <v/>
      </c>
      <c r="X51" s="151" t="str" cm="1">
        <f t="array" ref="X51">IF(OR($A51=0, '1. Input energy data'!$AK68=""), "",IF(OR('1. Input energy data'!$F68="Hospital",'1. Input energy data'!$F68="Nursing residential homes and hostels"),INDEX(Degrees18[[Month]:[Multiple (England)]],MATCH('1. Input energy data'!$AD68, Degrees18[Month], 1)+X$2-13,MATCH(IF('1. Input energy data'!$G$11="Multiple (England)", '1. Input energy data'!$J68, '1. Input energy data'!$G$11),Degrees18[#Headers], 0)),INDEX(Degrees15[[Month]:[Multiple (England)]],MATCH('1. Input energy data'!$AD68,Degrees15[Month], 1)+X$2-13,MATCH(IF('1. Input energy data'!$G$11="Multiple (England)", '1. Input energy data'!$J68, '1. Input energy data'!$G$11),Degrees15[#Headers], 0))))</f>
        <v/>
      </c>
      <c r="Y51" s="151" t="str" cm="1">
        <f t="array" ref="Y51">IF(OR($A51=0, '1. Input energy data'!$AL68=""), "",IF(OR('1. Input energy data'!$F68="Hospital",'1. Input energy data'!$F68="Nursing residential homes and hostels"),INDEX(Degrees18[[Month]:[Multiple (England)]],MATCH('1. Input energy data'!$AD68, Degrees18[Month], 1)+Y$2-13,MATCH(IF('1. Input energy data'!$G$11="Multiple (England)", '1. Input energy data'!$J68, '1. Input energy data'!$G$11),Degrees18[#Headers], 0)),INDEX(Degrees15[[Month]:[Multiple (England)]],MATCH('1. Input energy data'!$AD68,Degrees15[Month], 1)+Y$2-13,MATCH(IF('1. Input energy data'!$G$11="Multiple (England)", '1. Input energy data'!$J68, '1. Input energy data'!$G$11),Degrees15[#Headers], 0))))</f>
        <v/>
      </c>
      <c r="Z51" s="151" t="str" cm="1">
        <f t="array" ref="Z51">IF(OR($A51=0, '1. Input energy data'!$AM68=""), "",IF(OR('1. Input energy data'!$F68="Hospital",'1. Input energy data'!$F68="Nursing residential homes and hostels"),INDEX(Degrees18[[Month]:[Multiple (England)]],MATCH('1. Input energy data'!$AD68, Degrees18[Month], 1)+Z$2-13,MATCH(IF('1. Input energy data'!$G$11="Multiple (England)", '1. Input energy data'!$J68, '1. Input energy data'!$G$11),Degrees18[#Headers], 0)),INDEX(Degrees15[[Month]:[Multiple (England)]],MATCH('1. Input energy data'!$AD68,Degrees15[Month], 1)+Z$2-13,MATCH(IF('1. Input energy data'!$G$11="Multiple (England)", '1. Input energy data'!$J68, '1. Input energy data'!$G$11),Degrees15[#Headers], 0))))</f>
        <v/>
      </c>
      <c r="AA51" s="151" t="str" cm="1">
        <f t="array" ref="AA51">IF(OR($A51=0, '1. Input energy data'!$AN68=""), "",IF(OR('1. Input energy data'!$F68="Hospital",'1. Input energy data'!$F68="Nursing residential homes and hostels"),INDEX(Degrees18[[Month]:[Multiple (England)]],MATCH('1. Input energy data'!$AD68, Degrees18[Month], 1)+AA$2-13,MATCH(IF('1. Input energy data'!$G$11="Multiple (England)", '1. Input energy data'!$J68, '1. Input energy data'!$G$11),Degrees18[#Headers], 0)),INDEX(Degrees15[[Month]:[Multiple (England)]],MATCH('1. Input energy data'!$AD68,Degrees15[Month], 1)+AA$2-13,MATCH(IF('1. Input energy data'!$G$11="Multiple (England)", '1. Input energy data'!$J68, '1. Input energy data'!$G$11),Degrees15[#Headers], 0))))</f>
        <v/>
      </c>
      <c r="AB51" s="151" t="str" cm="1">
        <f t="array" ref="AB51">IF(OR($A51=0, '1. Input energy data'!$AO68=""), "",IF(OR('1. Input energy data'!$F68="Hospital",'1. Input energy data'!$F68="Nursing residential homes and hostels"),INDEX(Degrees18[[Month]:[Multiple (England)]],MATCH('1. Input energy data'!$AD68, Degrees18[Month], 1)+AB$2-13,MATCH(IF('1. Input energy data'!$G$11="Multiple (England)", '1. Input energy data'!$J68, '1. Input energy data'!$G$11),Degrees18[#Headers], 0)),INDEX(Degrees15[[Month]:[Multiple (England)]],MATCH('1. Input energy data'!$AD68,Degrees15[Month], 1)+AB$2-13,MATCH(IF('1. Input energy data'!$G$11="Multiple (England)", '1. Input energy data'!$J68, '1. Input energy data'!$G$11),Degrees15[#Headers], 0))))</f>
        <v/>
      </c>
      <c r="AC51" s="151" t="str" cm="1">
        <f t="array" ref="AC51">IF(OR($A51=0, '1. Input energy data'!$AP68=""), "",IF(OR('1. Input energy data'!$F68="Hospital",'1. Input energy data'!$F68="Nursing residential homes and hostels"),INDEX(Degrees18[[Month]:[Multiple (England)]],MATCH('1. Input energy data'!$AD68, Degrees18[Month], 1)+AC$2-13,MATCH(IF('1. Input energy data'!$G$11="Multiple (England)", '1. Input energy data'!$J68, '1. Input energy data'!$G$11),Degrees18[#Headers], 0)),INDEX(Degrees15[[Month]:[Multiple (England)]],MATCH('1. Input energy data'!$AD68,Degrees15[Month], 1)+AC$2-13,MATCH(IF('1. Input energy data'!$G$11="Multiple (England)", '1. Input energy data'!$J68, '1. Input energy data'!$G$11),Degrees15[#Headers], 0))))</f>
        <v/>
      </c>
      <c r="AD51" s="151" t="str" cm="1">
        <f t="array" ref="AD51">IF(OR($A51=0, '1. Input energy data'!$AQ68=""), "",IF(OR('1. Input energy data'!$F68="Hospital",'1. Input energy data'!$F68="Nursing residential homes and hostels"),INDEX(Degrees18[[Month]:[Multiple (England)]],MATCH('1. Input energy data'!$AD68, Degrees18[Month], 1)+AD$2-13,MATCH(IF('1. Input energy data'!$G$11="Multiple (England)", '1. Input energy data'!$J68, '1. Input energy data'!$G$11),Degrees18[#Headers], 0)),INDEX(Degrees15[[Month]:[Multiple (England)]],MATCH('1. Input energy data'!$AD68,Degrees15[Month], 1)+AD$2-13,MATCH(IF('1. Input energy data'!$G$11="Multiple (England)", '1. Input energy data'!$J68, '1. Input energy data'!$G$11),Degrees15[#Headers], 0))))</f>
        <v/>
      </c>
      <c r="AE51" s="151" t="str">
        <f>IF(OR($A51=0, $P51="", CalcTable[[#This Row],[13]]="", $Q51="", '1. Input energy data'!AF68=""), "", ($P51*CalcTable[[#This Row],[13]]+$Q51)-'1. Input energy data'!AF68)</f>
        <v/>
      </c>
      <c r="AF51" s="151" t="str">
        <f>IF(OR($A51=0, $P51="", CalcTable[[#This Row],[14]]="", $Q51="", '1. Input energy data'!AG68=""), "", ($P51*CalcTable[[#This Row],[14]]+$Q51)-'1. Input energy data'!AG68)</f>
        <v/>
      </c>
      <c r="AG51" s="151" t="str">
        <f>IF(OR($A51=0, $P51="", CalcTable[[#This Row],[15]]="", $Q51="", '1. Input energy data'!AH68=""), "", ($P51*CalcTable[[#This Row],[15]]+$Q51)-'1. Input energy data'!AH68)</f>
        <v/>
      </c>
      <c r="AH51" s="151" t="str">
        <f>IF(OR($A51=0, $P51="", CalcTable[[#This Row],[16]]="", $Q51="", '1. Input energy data'!AI68=""), "", ($P51*CalcTable[[#This Row],[16]]+$Q51)-'1. Input energy data'!AI68)</f>
        <v/>
      </c>
      <c r="AI51" s="151" t="str">
        <f>IF(OR($A51=0, $P51="", CalcTable[[#This Row],[17]]="", $Q51="", '1. Input energy data'!AJ68=""), "", ($P51*CalcTable[[#This Row],[17]]+$Q51)-'1. Input energy data'!AJ68)</f>
        <v/>
      </c>
      <c r="AJ51" s="151" t="str">
        <f>IF(OR($A51=0, $P51="", CalcTable[[#This Row],[18]]="", $Q51="", '1. Input energy data'!AK68=""), "", ($P51*CalcTable[[#This Row],[18]]+$Q51)-'1. Input energy data'!AK68)</f>
        <v/>
      </c>
      <c r="AK51" s="151" t="str">
        <f>IF(OR($A51=0, $P51="", CalcTable[[#This Row],[19]]="", $Q51="", '1. Input energy data'!AL68=""), "", ($P51*CalcTable[[#This Row],[19]]+$Q51)-'1. Input energy data'!AL68)</f>
        <v/>
      </c>
      <c r="AL51" s="151" t="str">
        <f>IF(OR($A51=0, $P51="", CalcTable[[#This Row],[20]]="", $Q51="", '1. Input energy data'!AM68=""), "", ($P51*CalcTable[[#This Row],[20]]+$Q51)-'1. Input energy data'!AM68)</f>
        <v/>
      </c>
      <c r="AM51" s="151" t="str">
        <f>IF(OR($A51=0, $P51="", CalcTable[[#This Row],[21]]="", $Q51="", '1. Input energy data'!AN68=""), "", ($P51*CalcTable[[#This Row],[21]]+$Q51)-'1. Input energy data'!AN68)</f>
        <v/>
      </c>
      <c r="AN51" s="151" t="str">
        <f>IF(OR($A51=0, $P51="", CalcTable[[#This Row],[22]]="", $Q51="", '1. Input energy data'!AO68=""), "", ($P51*CalcTable[[#This Row],[22]]+$Q51)-'1. Input energy data'!AO68)</f>
        <v/>
      </c>
      <c r="AO51" s="151" t="str">
        <f>IF(OR($A51=0, $P51="", CalcTable[[#This Row],[23]]="", $Q51="", '1. Input energy data'!AP68=""), "", ($P51*CalcTable[[#This Row],[23]]+$Q51)-'1. Input energy data'!AP68)</f>
        <v/>
      </c>
      <c r="AP51" s="151" t="str">
        <f>IF(OR($A51=0, $P51="", CalcTable[[#This Row],[24]]="", $Q51="", '1. Input energy data'!AQ68=""), "", ($P51*CalcTable[[#This Row],[24]]+$Q51)-'1. Input energy data'!AQ68)</f>
        <v/>
      </c>
      <c r="AQ51" s="239" t="str">
        <f>IF(CalcTable[[#This Row],[Building]]=0,"",1-((1-CalcTable[[#This Row],[R2]])*(COUNT('1. Input energy data'!N68:Y68)-1)/(COUNT('1. Input energy data'!N68:Y68)-2)))</f>
        <v/>
      </c>
      <c r="AR51" s="165" t="str">
        <f>IF(CalcTable[[#This Row],[Building]]=0,"",1.26*TINV(0.1,COUNT('1. Input energy data'!N68:Y68)-2)*STEYX('1. Input energy data'!N68:Y68,CalcTable[[#This Row],[1]:[12]])*((1+2/COUNT('1. Input energy data'!N68:Y68))*COUNT(CalcTable[[#This Row],[Month 1 avoided kWh]:[Month 12]]))^0.5)</f>
        <v/>
      </c>
      <c r="AS51" s="166" t="str">
        <f>IF(CalcTable[[#This Row],[Building]]=0,"",ABS(CalcTable[[#This Row],[Absolute Uncertainty]]/SUM(CalcTable[[#This Row],[Month 1 avoided kWh]:[Month 12]])))</f>
        <v/>
      </c>
      <c r="AT51" s="165" t="str">
        <f>IF(CalcTable[[#This Row],[Building]]=0,"",COUNT('1. Input energy data'!N68:Y68))</f>
        <v/>
      </c>
      <c r="AU51" s="165" t="str">
        <f>IF(CalcTable[[#This Row],[Building]]=0,"",COUNT('1. Input energy data'!AF68:AQ68))</f>
        <v/>
      </c>
      <c r="AV51" s="151" t="str" cm="1">
        <f t="array" ref="AV51">_xlfn.IFS(CalcTable[[#This Row],[Building]]=0,"",AND(OR('1. Input energy data'!AT68="Energy Bills - Actual",'1. Input energy data'!AT68="Meter Readings",'1. Input energy data'!AT68="Half Hourly Data"),OR('1. Input energy data'!Z68="Energy Bills - Actual",'1. Input energy data'!Z68="Meter Readings",'1. Input energy data'!Z68="Half Hourly Data")),"ACTUAL",OR('1. Input energy data'!AT68="",'1. Input energy data'!Z68=""),"BLANK",OR('1. Input energy data'!AT68="Other (specify in commentary)",'1. Input energy data'!Z68="Other (specify in commentary)"),"OTHER",OR('1. Input energy data'!AT68="Energy Bills - Estimated",'1. Input energy data'!Z68="Energy Bills - Estimated"),"ESTIMATED",OR('1. Input energy data'!AT68="Energy Bills - Partially Estimated",'1. Input energy data'!Z68="Energy Bills - Partially Estimated"),"PARTIALLY ESTIMATED",TRUE,"BLANK")</f>
        <v/>
      </c>
    </row>
    <row r="52" spans="1:48">
      <c r="A52">
        <f>'1. Input energy data'!C69</f>
        <v>0</v>
      </c>
      <c r="B52" s="150">
        <f>'1. Input energy data'!F69</f>
        <v>0</v>
      </c>
      <c r="C52">
        <f>'1. Input energy data'!G69</f>
        <v>0</v>
      </c>
      <c r="D52" s="151" t="str">
        <f>IF(OR(CalcTable[[#This Row],[Building]]=0, '1. Input energy data'!$N69=""), "",IF(OR('1. Input energy data'!$F69="Hospital",'1. Input energy data'!$F69="Nursing residential homes and hostels"),INDEX(Degrees18[[Month]:[Multiple (England)]],MATCH('1. Input energy data'!$L69, Degrees18[Month], 1),MATCH(IF('1. Input energy data'!$G$11="Multiple (England)", '1. Input energy data'!$J69, '1. Input energy data'!$G$11), Degrees18[#Headers], 0)),INDEX(Degrees15[[Month]:[Multiple (England)]],MATCH('1. Input energy data'!$L69, Degrees15[Month], 1),MATCH(IF('1. Input energy data'!$G$11="Multiple (England)", '1. Input energy data'!$J69, '1. Input energy data'!$G$11), Degrees15[#Headers], 0))))</f>
        <v/>
      </c>
      <c r="E52" s="151" t="str" cm="1">
        <f t="array" ref="E52">IF(OR(CalcTable[[#This Row],[Building]]=0, '1. Input energy data'!$O69=""), "",IF(OR('1. Input energy data'!$F69="Hospital",'1. Input energy data'!$F69="Nursing residential homes and hostels"),INDEX(Degrees18[[Month]:[Multiple (England)]],MATCH('1. Input energy data'!$L69, Degrees18[Month], 1) + $E$2 - 1,MATCH(IF('1. Input energy data'!$G$11="Multiple (England)", '1. Input energy data'!$J69, '1. Input energy data'!$G$11),Degrees18[#Headers], 0)),INDEX(Degrees15[[Month]:[Multiple (England)]],MATCH('1. Input energy data'!$L69, Degrees15[Month], 1) + $E$2 - 1,MATCH(IF('1. Input energy data'!$G$11="Multiple (England)", '1. Input energy data'!$J69, '1. Input energy data'!$G$11),Degrees15[#Headers], 0))))</f>
        <v/>
      </c>
      <c r="F52" s="151" t="str" cm="1">
        <f t="array" ref="F52">IF(OR(CalcTable[[#This Row],[Building]]=0, '1. Input energy data'!$P69=""), "",IF(OR('1. Input energy data'!$F69="Hospital",'1. Input energy data'!$F69="Nursing residential homes and hostels"),INDEX(Degrees18[[Month]:[Multiple (England)]],MATCH('1. Input energy data'!$L69, Degrees18[Month], 1) + $F$2 - 1,MATCH(IF('1. Input energy data'!$G$11="Multiple (England)", '1. Input energy data'!$J69, '1. Input energy data'!$G$11),Degrees18[#Headers], 0)),INDEX(Degrees15[[Month]:[Multiple (England)]],MATCH('1. Input energy data'!$L69, Degrees15[Month], 1) + $F$2 - 1,MATCH(IF('1. Input energy data'!$G$11="Multiple (England)", '1. Input energy data'!$J69, '1. Input energy data'!$G$11),Degrees15[#Headers], 0))))</f>
        <v/>
      </c>
      <c r="G52" s="151" t="str" cm="1">
        <f t="array" ref="G52">IF(OR(CalcTable[[#This Row],[Building]]=0, '1. Input energy data'!$Q69=""), "",IF(OR('1. Input energy data'!$F69="Hospital",'1. Input energy data'!$F69="Nursing residential homes and hostels"),INDEX(Degrees18[[Month]:[Multiple (England)]],MATCH('1. Input energy data'!$L69, Degrees18[Month], 1) + $G$2 - 1,MATCH(IF('1. Input energy data'!$G$11="Multiple (England)", '1. Input energy data'!$J69, '1. Input energy data'!$G$11),Degrees18[#Headers], 0)),INDEX(Degrees15[[Month]:[Multiple (England)]],MATCH('1. Input energy data'!$L69, Degrees15[Month], 1) + $G$2 - 1,MATCH(IF('1. Input energy data'!$G$11="Multiple (England)", '1. Input energy data'!$J69, '1. Input energy data'!$G$11),Degrees15[#Headers], 0))))</f>
        <v/>
      </c>
      <c r="H52" s="151" t="str" cm="1">
        <f t="array" ref="H52">IF(OR(CalcTable[[#This Row],[Building]]=0, '1. Input energy data'!$R69=""), "",IF(OR('1. Input energy data'!$F69="Hospital",'1. Input energy data'!$F69="Nursing residential homes and hostels"),INDEX(Degrees18[[Month]:[Multiple (England)]],MATCH('1. Input energy data'!$L69, Degrees18[Month], 1) + $H$2 - 1,MATCH(IF('1. Input energy data'!$G$11="Multiple (England)", '1. Input energy data'!$J69, '1. Input energy data'!$G$11),Degrees18[#Headers], 0)),INDEX(Degrees15[[Month]:[Multiple (England)]],MATCH('1. Input energy data'!$L69, Degrees15[Month], 1) + $H$2 - 1,MATCH(IF('1. Input energy data'!$G$11="Multiple (England)", '1. Input energy data'!$J69, '1. Input energy data'!$G$11),Degrees15[#Headers], 0))))</f>
        <v/>
      </c>
      <c r="I52" s="151" t="str" cm="1">
        <f t="array" ref="I52">IF(OR(CalcTable[[#This Row],[Building]]=0, '1. Input energy data'!$S69=""), "",IF(OR('1. Input energy data'!$F69="Hospital",'1. Input energy data'!$F69="Nursing residential homes and hostels"),INDEX(Degrees18[[Month]:[Multiple (England)]],MATCH('1. Input energy data'!$L69, Degrees18[Month], 1) + $I$2 - 1,MATCH(IF('1. Input energy data'!$G$11="Multiple (England)", '1. Input energy data'!$J69, '1. Input energy data'!$G$11),Degrees18[#Headers], 0)),INDEX(Degrees15[[Month]:[Multiple (England)]],MATCH('1. Input energy data'!$L69, Degrees15[Month], 1) + $I$2 - 1,MATCH(IF('1. Input energy data'!$G$11="Multiple (England)", '1. Input energy data'!$J69, '1. Input energy data'!$G$11),Degrees15[#Headers], 0))))</f>
        <v/>
      </c>
      <c r="J52" s="151" t="str" cm="1">
        <f t="array" ref="J52">IF(OR(CalcTable[[#This Row],[Building]]=0, '1. Input energy data'!$T69=""), "",IF(OR('1. Input energy data'!$F69="Hospital",'1. Input energy data'!$F69="Nursing residential homes and hostels"),INDEX(Degrees18[[Month]:[Multiple (England)]],MATCH('1. Input energy data'!$L69, Degrees18[Month], 1) + $J$2 - 1,MATCH(IF('1. Input energy data'!$G$11="Multiple (England)", '1. Input energy data'!$J69, '1. Input energy data'!$G$11),Degrees18[#Headers], 0)),INDEX(Degrees15[[Month]:[Multiple (England)]],MATCH('1. Input energy data'!$L69, Degrees15[Month], 1) + $J$2 - 1,MATCH(IF('1. Input energy data'!$G$11="Multiple (England)", '1. Input energy data'!$J69, '1. Input energy data'!$G$11),Degrees15[#Headers], 0))))</f>
        <v/>
      </c>
      <c r="K52" s="151" t="str" cm="1">
        <f t="array" ref="K52">IF(OR(CalcTable[[#This Row],[Building]]=0, '1. Input energy data'!$U69=""), "",IF(OR('1. Input energy data'!$F69="Hospital",'1. Input energy data'!$F69="Nursing residential homes and hostels"),INDEX(Degrees18[[Month]:[Multiple (England)]],MATCH('1. Input energy data'!$L69, Degrees18[Month], 1) + $K$2 - 1,MATCH(IF('1. Input energy data'!$G$11="Multiple (England)", '1. Input energy data'!$J69, '1. Input energy data'!$G$11),Degrees18[#Headers], 0)),INDEX(Degrees15[[Month]:[Multiple (England)]],MATCH('1. Input energy data'!$L69, Degrees15[Month], 1) + $K$2 - 1,MATCH(IF('1. Input energy data'!$G$11="Multiple (England)", '1. Input energy data'!$J69, '1. Input energy data'!$G$11),Degrees15[#Headers], 0))))</f>
        <v/>
      </c>
      <c r="L52" s="151" t="str" cm="1">
        <f t="array" ref="L52">IF(OR(CalcTable[[#This Row],[Building]]=0, '1. Input energy data'!$V69=""), "",IF(OR('1. Input energy data'!$F69="Hospital",'1. Input energy data'!$F69="Nursing residential homes and hostels"),INDEX(Degrees18[[Month]:[Multiple (England)]],MATCH('1. Input energy data'!$L69, Degrees18[Month], 1) + $L$2 - 1,MATCH(IF('1. Input energy data'!$G$11="Multiple (England)", '1. Input energy data'!$J69, '1. Input energy data'!$G$11),Degrees18[#Headers], 0)),INDEX(Degrees15[[Month]:[Multiple (England)]],MATCH('1. Input energy data'!$L69, Degrees15[Month], 1) + $L$2 - 1,MATCH(IF('1. Input energy data'!$G$11="Multiple (England)", '1. Input energy data'!$J69, '1. Input energy data'!$G$11),Degrees15[#Headers], 0))))</f>
        <v/>
      </c>
      <c r="M52" s="151" t="str" cm="1">
        <f t="array" ref="M52">IF(OR(CalcTable[[#This Row],[Building]]=0, '1. Input energy data'!$W69=""), "",IF(OR('1. Input energy data'!$F69="Hospital",'1. Input energy data'!$F69="Nursing residential homes and hostels"),INDEX(Degrees18[[Month]:[Multiple (England)]],MATCH('1. Input energy data'!$L69, Degrees18[Month], 1) + $M$2 - 1,MATCH(IF('1. Input energy data'!$G$11="Multiple (England)", '1. Input energy data'!$J69, '1. Input energy data'!$G$11),Degrees18[#Headers], 0)),INDEX(Degrees15[[Month]:[Multiple (England)]],MATCH('1. Input energy data'!$L69, Degrees15[Month], 1) + $M$2 - 1,MATCH(IF('1. Input energy data'!$G$11="Multiple (England)", '1. Input energy data'!$J69, '1. Input energy data'!$G$11),Degrees15[#Headers], 0))))</f>
        <v/>
      </c>
      <c r="N52" s="151" t="str" cm="1">
        <f t="array" ref="N52">IF(OR(CalcTable[[#This Row],[Building]]=0, '1. Input energy data'!$X69=""), "",IF(OR('1. Input energy data'!$F69="Hospital",'1. Input energy data'!$F69="Nursing residential homes and hostels"),INDEX(Degrees18[[Month]:[Multiple (England)]],MATCH('1. Input energy data'!$L69, Degrees18[Month], 1) + $N$2 - 1,MATCH(IF('1. Input energy data'!$G$11="Multiple (England)", '1. Input energy data'!$J69, '1. Input energy data'!$G$11),Degrees18[#Headers], 0)),INDEX(Degrees15[[Month]:[Multiple (England)]],MATCH('1. Input energy data'!$L69, Degrees15[Month], 1) + $N$2 - 1,MATCH(IF('1. Input energy data'!$G$11="Multiple (England)", '1. Input energy data'!$J69, '1. Input energy data'!$G$11),Degrees15[#Headers], 0))))</f>
        <v/>
      </c>
      <c r="O52" s="151" t="str" cm="1">
        <f t="array" ref="O52">IF(OR(CalcTable[[#This Row],[Building]]=0, '1. Input energy data'!$Y69=""), "",IF(OR('1. Input energy data'!$F69="Hospital",'1. Input energy data'!$F69="Nursing residential homes and hostels"),INDEX(Degrees18[[Month]:[Multiple (England)]],MATCH('1. Input energy data'!$L69, Degrees18[Month], 1) + $O$2 - 1,MATCH(IF('1. Input energy data'!$G$11="Multiple (England)", '1. Input energy data'!$J69, '1. Input energy data'!$G$11),Degrees18[#Headers], 0)),INDEX(Degrees15[[Month]:[Multiple (England)]],MATCH('1. Input energy data'!$L69, Degrees15[Month], 1) + $O$2 - 1,MATCH(IF('1. Input energy data'!$G$11="Multiple (England)", '1. Input energy data'!$J69, '1. Input energy data'!$G$11),Degrees15[#Headers], 0))))</f>
        <v/>
      </c>
      <c r="P52" t="str">
        <f>IF(CalcTable[[#This Row],[Building]]=0,"",SLOPE('1. Input energy data'!N69:Y69,CalcTable[[#This Row],[1]:[12]]))</f>
        <v/>
      </c>
      <c r="Q52" t="str">
        <f>IF(CalcTable[[#This Row],[Building]]=0,"",INTERCEPT('1. Input energy data'!N69:Y69,CalcTable[[#This Row],[1]:[12]]))</f>
        <v/>
      </c>
      <c r="R52" t="str">
        <f>IF(CalcTable[[#This Row],[Building]]=0,"",RSQ('1. Input energy data'!N69:Y69,CalcTable[[#This Row],[1]:[12]]))</f>
        <v/>
      </c>
      <c r="S52" s="151" t="str" cm="1">
        <f t="array" ref="S52">IF(OR($A52=0, '1. Input energy data'!$AF69=""), "",IF(OR('1. Input energy data'!$F69="Hospital",'1. Input energy data'!$F69="Nursing residential homes and hostels"),INDEX(Degrees18[[Month]:[Multiple (England)]],MATCH('1. Input energy data'!$AD69, Degrees18[Month], 1)+S$2-13,MATCH(IF('1. Input energy data'!$G$11="Multiple (England)", '1. Input energy data'!$J69, '1. Input energy data'!$G$11),Degrees18[#Headers], 0)),INDEX(Degrees15[[Month]:[Multiple (England)]],MATCH('1. Input energy data'!$AD69, Degrees15[Month], 1)+S$2-13,MATCH(IF('1. Input energy data'!$G$11="Multiple (England)", '1. Input energy data'!$J69, '1. Input energy data'!$G$11),Degrees15[#Headers], 0))))</f>
        <v/>
      </c>
      <c r="T52" s="151" t="str" cm="1">
        <f t="array" ref="T52">IF(OR($A52=0, '1. Input energy data'!$AG69=""), "",IF(OR('1. Input energy data'!$F69="Hospital",'1. Input energy data'!$F69="Nursing residential homes and hostels"),INDEX(Degrees18[[Month]:[Multiple (England)]],MATCH('1. Input energy data'!$AD69, Degrees18[Month], 1)+T$2-13,MATCH(IF('1. Input energy data'!$G$11="Multiple (England)", '1. Input energy data'!$J69, '1. Input energy data'!$G$11),Degrees18[#Headers], 0)),INDEX(Degrees15[[Month]:[Multiple (England)]],MATCH('1. Input energy data'!$AD69,Degrees15[Month], 1)+T$2-13,MATCH(IF('1. Input energy data'!$G$11="Multiple (England)", '1. Input energy data'!$J69, '1. Input energy data'!$G$11),Degrees15[#Headers], 0))))</f>
        <v/>
      </c>
      <c r="U52" s="151" t="str" cm="1">
        <f t="array" ref="U52">IF(OR($A52=0, '1. Input energy data'!$AH69=""), "",IF(OR('1. Input energy data'!$F69="Hospital",'1. Input energy data'!$F69="Nursing residential homes and hostels"),INDEX(Degrees18[[Month]:[Multiple (England)]],MATCH('1. Input energy data'!$AD69, Degrees18[Month], 1)+U$2-13,MATCH(IF('1. Input energy data'!$G$11="Multiple (England)", '1. Input energy data'!$J69, '1. Input energy data'!$G$11),Degrees18[#Headers], 0)),INDEX(Degrees15[[Month]:[Multiple (England)]],MATCH('1. Input energy data'!$AD69,Degrees15[Month], 1)+U$2-13,MATCH(IF('1. Input energy data'!$G$11="Multiple (England)", '1. Input energy data'!$J69, '1. Input energy data'!$G$11),Degrees15[#Headers], 0))))</f>
        <v/>
      </c>
      <c r="V52" s="151" t="str" cm="1">
        <f t="array" ref="V52">IF(OR($A52=0, '1. Input energy data'!$AI69=""), "",IF(OR('1. Input energy data'!$F69="Hospital",'1. Input energy data'!$F69="Nursing residential homes and hostels"),INDEX(Degrees18[[Month]:[Multiple (England)]],MATCH('1. Input energy data'!$AD69, Degrees18[Month], 1)+V$2-13,MATCH(IF('1. Input energy data'!$G$11="Multiple (England)", '1. Input energy data'!$J69, '1. Input energy data'!$G$11),Degrees18[#Headers], 0)),INDEX(Degrees15[[Month]:[Multiple (England)]],MATCH('1. Input energy data'!$AD69,Degrees15[Month], 1)+V$2-13,MATCH(IF('1. Input energy data'!$G$11="Multiple (England)", '1. Input energy data'!$J69, '1. Input energy data'!$G$11),Degrees15[#Headers], 0))))</f>
        <v/>
      </c>
      <c r="W52" s="151" t="str" cm="1">
        <f t="array" ref="W52">IF(OR($A52=0, '1. Input energy data'!$AJ69=""), "",IF(OR('1. Input energy data'!$F69="Hospital",'1. Input energy data'!$F69="Nursing residential homes and hostels"),INDEX(Degrees18[[Month]:[Multiple (England)]],MATCH('1. Input energy data'!$AD69, Degrees18[Month], 1)+W$2-13,MATCH(IF('1. Input energy data'!$G$11="Multiple (England)", '1. Input energy data'!$J69, '1. Input energy data'!$G$11),Degrees18[#Headers], 0)),INDEX(Degrees15[[Month]:[Multiple (England)]],MATCH('1. Input energy data'!$AD69,Degrees15[Month], 1)+W$2-13,MATCH(IF('1. Input energy data'!$G$11="Multiple (England)", '1. Input energy data'!$J69, '1. Input energy data'!$G$11),Degrees15[#Headers], 0))))</f>
        <v/>
      </c>
      <c r="X52" s="151" t="str" cm="1">
        <f t="array" ref="X52">IF(OR($A52=0, '1. Input energy data'!$AK69=""), "",IF(OR('1. Input energy data'!$F69="Hospital",'1. Input energy data'!$F69="Nursing residential homes and hostels"),INDEX(Degrees18[[Month]:[Multiple (England)]],MATCH('1. Input energy data'!$AD69, Degrees18[Month], 1)+X$2-13,MATCH(IF('1. Input energy data'!$G$11="Multiple (England)", '1. Input energy data'!$J69, '1. Input energy data'!$G$11),Degrees18[#Headers], 0)),INDEX(Degrees15[[Month]:[Multiple (England)]],MATCH('1. Input energy data'!$AD69,Degrees15[Month], 1)+X$2-13,MATCH(IF('1. Input energy data'!$G$11="Multiple (England)", '1. Input energy data'!$J69, '1. Input energy data'!$G$11),Degrees15[#Headers], 0))))</f>
        <v/>
      </c>
      <c r="Y52" s="151" t="str" cm="1">
        <f t="array" ref="Y52">IF(OR($A52=0, '1. Input energy data'!$AL69=""), "",IF(OR('1. Input energy data'!$F69="Hospital",'1. Input energy data'!$F69="Nursing residential homes and hostels"),INDEX(Degrees18[[Month]:[Multiple (England)]],MATCH('1. Input energy data'!$AD69, Degrees18[Month], 1)+Y$2-13,MATCH(IF('1. Input energy data'!$G$11="Multiple (England)", '1. Input energy data'!$J69, '1. Input energy data'!$G$11),Degrees18[#Headers], 0)),INDEX(Degrees15[[Month]:[Multiple (England)]],MATCH('1. Input energy data'!$AD69,Degrees15[Month], 1)+Y$2-13,MATCH(IF('1. Input energy data'!$G$11="Multiple (England)", '1. Input energy data'!$J69, '1. Input energy data'!$G$11),Degrees15[#Headers], 0))))</f>
        <v/>
      </c>
      <c r="Z52" s="151" t="str" cm="1">
        <f t="array" ref="Z52">IF(OR($A52=0, '1. Input energy data'!$AM69=""), "",IF(OR('1. Input energy data'!$F69="Hospital",'1. Input energy data'!$F69="Nursing residential homes and hostels"),INDEX(Degrees18[[Month]:[Multiple (England)]],MATCH('1. Input energy data'!$AD69, Degrees18[Month], 1)+Z$2-13,MATCH(IF('1. Input energy data'!$G$11="Multiple (England)", '1. Input energy data'!$J69, '1. Input energy data'!$G$11),Degrees18[#Headers], 0)),INDEX(Degrees15[[Month]:[Multiple (England)]],MATCH('1. Input energy data'!$AD69,Degrees15[Month], 1)+Z$2-13,MATCH(IF('1. Input energy data'!$G$11="Multiple (England)", '1. Input energy data'!$J69, '1. Input energy data'!$G$11),Degrees15[#Headers], 0))))</f>
        <v/>
      </c>
      <c r="AA52" s="151" t="str" cm="1">
        <f t="array" ref="AA52">IF(OR($A52=0, '1. Input energy data'!$AN69=""), "",IF(OR('1. Input energy data'!$F69="Hospital",'1. Input energy data'!$F69="Nursing residential homes and hostels"),INDEX(Degrees18[[Month]:[Multiple (England)]],MATCH('1. Input energy data'!$AD69, Degrees18[Month], 1)+AA$2-13,MATCH(IF('1. Input energy data'!$G$11="Multiple (England)", '1. Input energy data'!$J69, '1. Input energy data'!$G$11),Degrees18[#Headers], 0)),INDEX(Degrees15[[Month]:[Multiple (England)]],MATCH('1. Input energy data'!$AD69,Degrees15[Month], 1)+AA$2-13,MATCH(IF('1. Input energy data'!$G$11="Multiple (England)", '1. Input energy data'!$J69, '1. Input energy data'!$G$11),Degrees15[#Headers], 0))))</f>
        <v/>
      </c>
      <c r="AB52" s="151" t="str" cm="1">
        <f t="array" ref="AB52">IF(OR($A52=0, '1. Input energy data'!$AO69=""), "",IF(OR('1. Input energy data'!$F69="Hospital",'1. Input energy data'!$F69="Nursing residential homes and hostels"),INDEX(Degrees18[[Month]:[Multiple (England)]],MATCH('1. Input energy data'!$AD69, Degrees18[Month], 1)+AB$2-13,MATCH(IF('1. Input energy data'!$G$11="Multiple (England)", '1. Input energy data'!$J69, '1. Input energy data'!$G$11),Degrees18[#Headers], 0)),INDEX(Degrees15[[Month]:[Multiple (England)]],MATCH('1. Input energy data'!$AD69,Degrees15[Month], 1)+AB$2-13,MATCH(IF('1. Input energy data'!$G$11="Multiple (England)", '1. Input energy data'!$J69, '1. Input energy data'!$G$11),Degrees15[#Headers], 0))))</f>
        <v/>
      </c>
      <c r="AC52" s="151" t="str" cm="1">
        <f t="array" ref="AC52">IF(OR($A52=0, '1. Input energy data'!$AP69=""), "",IF(OR('1. Input energy data'!$F69="Hospital",'1. Input energy data'!$F69="Nursing residential homes and hostels"),INDEX(Degrees18[[Month]:[Multiple (England)]],MATCH('1. Input energy data'!$AD69, Degrees18[Month], 1)+AC$2-13,MATCH(IF('1. Input energy data'!$G$11="Multiple (England)", '1. Input energy data'!$J69, '1. Input energy data'!$G$11),Degrees18[#Headers], 0)),INDEX(Degrees15[[Month]:[Multiple (England)]],MATCH('1. Input energy data'!$AD69,Degrees15[Month], 1)+AC$2-13,MATCH(IF('1. Input energy data'!$G$11="Multiple (England)", '1. Input energy data'!$J69, '1. Input energy data'!$G$11),Degrees15[#Headers], 0))))</f>
        <v/>
      </c>
      <c r="AD52" s="151" t="str" cm="1">
        <f t="array" ref="AD52">IF(OR($A52=0, '1. Input energy data'!$AQ69=""), "",IF(OR('1. Input energy data'!$F69="Hospital",'1. Input energy data'!$F69="Nursing residential homes and hostels"),INDEX(Degrees18[[Month]:[Multiple (England)]],MATCH('1. Input energy data'!$AD69, Degrees18[Month], 1)+AD$2-13,MATCH(IF('1. Input energy data'!$G$11="Multiple (England)", '1. Input energy data'!$J69, '1. Input energy data'!$G$11),Degrees18[#Headers], 0)),INDEX(Degrees15[[Month]:[Multiple (England)]],MATCH('1. Input energy data'!$AD69,Degrees15[Month], 1)+AD$2-13,MATCH(IF('1. Input energy data'!$G$11="Multiple (England)", '1. Input energy data'!$J69, '1. Input energy data'!$G$11),Degrees15[#Headers], 0))))</f>
        <v/>
      </c>
      <c r="AE52" s="151" t="str">
        <f>IF(OR($A52=0, $P52="", CalcTable[[#This Row],[13]]="", $Q52="", '1. Input energy data'!AF69=""), "", ($P52*CalcTable[[#This Row],[13]]+$Q52)-'1. Input energy data'!AF69)</f>
        <v/>
      </c>
      <c r="AF52" s="151" t="str">
        <f>IF(OR($A52=0, $P52="", CalcTable[[#This Row],[14]]="", $Q52="", '1. Input energy data'!AG69=""), "", ($P52*CalcTable[[#This Row],[14]]+$Q52)-'1. Input energy data'!AG69)</f>
        <v/>
      </c>
      <c r="AG52" s="151" t="str">
        <f>IF(OR($A52=0, $P52="", CalcTable[[#This Row],[15]]="", $Q52="", '1. Input energy data'!AH69=""), "", ($P52*CalcTable[[#This Row],[15]]+$Q52)-'1. Input energy data'!AH69)</f>
        <v/>
      </c>
      <c r="AH52" s="151" t="str">
        <f>IF(OR($A52=0, $P52="", CalcTable[[#This Row],[16]]="", $Q52="", '1. Input energy data'!AI69=""), "", ($P52*CalcTable[[#This Row],[16]]+$Q52)-'1. Input energy data'!AI69)</f>
        <v/>
      </c>
      <c r="AI52" s="151" t="str">
        <f>IF(OR($A52=0, $P52="", CalcTable[[#This Row],[17]]="", $Q52="", '1. Input energy data'!AJ69=""), "", ($P52*CalcTable[[#This Row],[17]]+$Q52)-'1. Input energy data'!AJ69)</f>
        <v/>
      </c>
      <c r="AJ52" s="151" t="str">
        <f>IF(OR($A52=0, $P52="", CalcTable[[#This Row],[18]]="", $Q52="", '1. Input energy data'!AK69=""), "", ($P52*CalcTable[[#This Row],[18]]+$Q52)-'1. Input energy data'!AK69)</f>
        <v/>
      </c>
      <c r="AK52" s="151" t="str">
        <f>IF(OR($A52=0, $P52="", CalcTable[[#This Row],[19]]="", $Q52="", '1. Input energy data'!AL69=""), "", ($P52*CalcTable[[#This Row],[19]]+$Q52)-'1. Input energy data'!AL69)</f>
        <v/>
      </c>
      <c r="AL52" s="151" t="str">
        <f>IF(OR($A52=0, $P52="", CalcTable[[#This Row],[20]]="", $Q52="", '1. Input energy data'!AM69=""), "", ($P52*CalcTable[[#This Row],[20]]+$Q52)-'1. Input energy data'!AM69)</f>
        <v/>
      </c>
      <c r="AM52" s="151" t="str">
        <f>IF(OR($A52=0, $P52="", CalcTable[[#This Row],[21]]="", $Q52="", '1. Input energy data'!AN69=""), "", ($P52*CalcTable[[#This Row],[21]]+$Q52)-'1. Input energy data'!AN69)</f>
        <v/>
      </c>
      <c r="AN52" s="151" t="str">
        <f>IF(OR($A52=0, $P52="", CalcTable[[#This Row],[22]]="", $Q52="", '1. Input energy data'!AO69=""), "", ($P52*CalcTable[[#This Row],[22]]+$Q52)-'1. Input energy data'!AO69)</f>
        <v/>
      </c>
      <c r="AO52" s="151" t="str">
        <f>IF(OR($A52=0, $P52="", CalcTable[[#This Row],[23]]="", $Q52="", '1. Input energy data'!AP69=""), "", ($P52*CalcTable[[#This Row],[23]]+$Q52)-'1. Input energy data'!AP69)</f>
        <v/>
      </c>
      <c r="AP52" s="151" t="str">
        <f>IF(OR($A52=0, $P52="", CalcTable[[#This Row],[24]]="", $Q52="", '1. Input energy data'!AQ69=""), "", ($P52*CalcTable[[#This Row],[24]]+$Q52)-'1. Input energy data'!AQ69)</f>
        <v/>
      </c>
      <c r="AQ52" s="239" t="str">
        <f>IF(CalcTable[[#This Row],[Building]]=0,"",1-((1-CalcTable[[#This Row],[R2]])*(COUNT('1. Input energy data'!N69:Y69)-1)/(COUNT('1. Input energy data'!N69:Y69)-2)))</f>
        <v/>
      </c>
      <c r="AR52" s="165" t="str">
        <f>IF(CalcTable[[#This Row],[Building]]=0,"",1.26*TINV(0.1,COUNT('1. Input energy data'!N69:Y69)-2)*STEYX('1. Input energy data'!N69:Y69,CalcTable[[#This Row],[1]:[12]])*((1+2/COUNT('1. Input energy data'!N69:Y69))*COUNT(CalcTable[[#This Row],[Month 1 avoided kWh]:[Month 12]]))^0.5)</f>
        <v/>
      </c>
      <c r="AS52" s="166" t="str">
        <f>IF(CalcTable[[#This Row],[Building]]=0,"",ABS(CalcTable[[#This Row],[Absolute Uncertainty]]/SUM(CalcTable[[#This Row],[Month 1 avoided kWh]:[Month 12]])))</f>
        <v/>
      </c>
      <c r="AT52" s="165" t="str">
        <f>IF(CalcTable[[#This Row],[Building]]=0,"",COUNT('1. Input energy data'!N69:Y69))</f>
        <v/>
      </c>
      <c r="AU52" s="165" t="str">
        <f>IF(CalcTable[[#This Row],[Building]]=0,"",COUNT('1. Input energy data'!AF69:AQ69))</f>
        <v/>
      </c>
      <c r="AV52" s="151" t="str" cm="1">
        <f t="array" ref="AV52">_xlfn.IFS(CalcTable[[#This Row],[Building]]=0,"",AND(OR('1. Input energy data'!AT69="Energy Bills - Actual",'1. Input energy data'!AT69="Meter Readings",'1. Input energy data'!AT69="Half Hourly Data"),OR('1. Input energy data'!Z69="Energy Bills - Actual",'1. Input energy data'!Z69="Meter Readings",'1. Input energy data'!Z69="Half Hourly Data")),"ACTUAL",OR('1. Input energy data'!AT69="",'1. Input energy data'!Z69=""),"BLANK",OR('1. Input energy data'!AT69="Other (specify in commentary)",'1. Input energy data'!Z69="Other (specify in commentary)"),"OTHER",OR('1. Input energy data'!AT69="Energy Bills - Estimated",'1. Input energy data'!Z69="Energy Bills - Estimated"),"ESTIMATED",OR('1. Input energy data'!AT69="Energy Bills - Partially Estimated",'1. Input energy data'!Z69="Energy Bills - Partially Estimated"),"PARTIALLY ESTIMATED",TRUE,"BLANK")</f>
        <v/>
      </c>
    </row>
    <row r="53" spans="1:48">
      <c r="A53">
        <f>'1. Input energy data'!C70</f>
        <v>0</v>
      </c>
      <c r="B53" s="150">
        <f>'1. Input energy data'!F70</f>
        <v>0</v>
      </c>
      <c r="C53">
        <f>'1. Input energy data'!G70</f>
        <v>0</v>
      </c>
      <c r="D53" s="151" t="str">
        <f>IF(OR(CalcTable[[#This Row],[Building]]=0, '1. Input energy data'!$N70=""), "",IF(OR('1. Input energy data'!$F70="Hospital",'1. Input energy data'!$F70="Nursing residential homes and hostels"),INDEX(Degrees18[[Month]:[Multiple (England)]],MATCH('1. Input energy data'!$L70, Degrees18[Month], 1),MATCH(IF('1. Input energy data'!$G$11="Multiple (England)", '1. Input energy data'!$J70, '1. Input energy data'!$G$11), Degrees18[#Headers], 0)),INDEX(Degrees15[[Month]:[Multiple (England)]],MATCH('1. Input energy data'!$L70, Degrees15[Month], 1),MATCH(IF('1. Input energy data'!$G$11="Multiple (England)", '1. Input energy data'!$J70, '1. Input energy data'!$G$11), Degrees15[#Headers], 0))))</f>
        <v/>
      </c>
      <c r="E53" s="151" t="str" cm="1">
        <f t="array" ref="E53">IF(OR(CalcTable[[#This Row],[Building]]=0, '1. Input energy data'!$O70=""), "",IF(OR('1. Input energy data'!$F70="Hospital",'1. Input energy data'!$F70="Nursing residential homes and hostels"),INDEX(Degrees18[[Month]:[Multiple (England)]],MATCH('1. Input energy data'!$L70, Degrees18[Month], 1) + $E$2 - 1,MATCH(IF('1. Input energy data'!$G$11="Multiple (England)", '1. Input energy data'!$J70, '1. Input energy data'!$G$11),Degrees18[#Headers], 0)),INDEX(Degrees15[[Month]:[Multiple (England)]],MATCH('1. Input energy data'!$L70, Degrees15[Month], 1) + $E$2 - 1,MATCH(IF('1. Input energy data'!$G$11="Multiple (England)", '1. Input energy data'!$J70, '1. Input energy data'!$G$11),Degrees15[#Headers], 0))))</f>
        <v/>
      </c>
      <c r="F53" s="151" t="str" cm="1">
        <f t="array" ref="F53">IF(OR(CalcTable[[#This Row],[Building]]=0, '1. Input energy data'!$P70=""), "",IF(OR('1. Input energy data'!$F70="Hospital",'1. Input energy data'!$F70="Nursing residential homes and hostels"),INDEX(Degrees18[[Month]:[Multiple (England)]],MATCH('1. Input energy data'!$L70, Degrees18[Month], 1) + $F$2 - 1,MATCH(IF('1. Input energy data'!$G$11="Multiple (England)", '1. Input energy data'!$J70, '1. Input energy data'!$G$11),Degrees18[#Headers], 0)),INDEX(Degrees15[[Month]:[Multiple (England)]],MATCH('1. Input energy data'!$L70, Degrees15[Month], 1) + $F$2 - 1,MATCH(IF('1. Input energy data'!$G$11="Multiple (England)", '1. Input energy data'!$J70, '1. Input energy data'!$G$11),Degrees15[#Headers], 0))))</f>
        <v/>
      </c>
      <c r="G53" s="151" t="str" cm="1">
        <f t="array" ref="G53">IF(OR(CalcTable[[#This Row],[Building]]=0, '1. Input energy data'!$Q70=""), "",IF(OR('1. Input energy data'!$F70="Hospital",'1. Input energy data'!$F70="Nursing residential homes and hostels"),INDEX(Degrees18[[Month]:[Multiple (England)]],MATCH('1. Input energy data'!$L70, Degrees18[Month], 1) + $G$2 - 1,MATCH(IF('1. Input energy data'!$G$11="Multiple (England)", '1. Input energy data'!$J70, '1. Input energy data'!$G$11),Degrees18[#Headers], 0)),INDEX(Degrees15[[Month]:[Multiple (England)]],MATCH('1. Input energy data'!$L70, Degrees15[Month], 1) + $G$2 - 1,MATCH(IF('1. Input energy data'!$G$11="Multiple (England)", '1. Input energy data'!$J70, '1. Input energy data'!$G$11),Degrees15[#Headers], 0))))</f>
        <v/>
      </c>
      <c r="H53" s="151" t="str" cm="1">
        <f t="array" ref="H53">IF(OR(CalcTable[[#This Row],[Building]]=0, '1. Input energy data'!$R70=""), "",IF(OR('1. Input energy data'!$F70="Hospital",'1. Input energy data'!$F70="Nursing residential homes and hostels"),INDEX(Degrees18[[Month]:[Multiple (England)]],MATCH('1. Input energy data'!$L70, Degrees18[Month], 1) + $H$2 - 1,MATCH(IF('1. Input energy data'!$G$11="Multiple (England)", '1. Input energy data'!$J70, '1. Input energy data'!$G$11),Degrees18[#Headers], 0)),INDEX(Degrees15[[Month]:[Multiple (England)]],MATCH('1. Input energy data'!$L70, Degrees15[Month], 1) + $H$2 - 1,MATCH(IF('1. Input energy data'!$G$11="Multiple (England)", '1. Input energy data'!$J70, '1. Input energy data'!$G$11),Degrees15[#Headers], 0))))</f>
        <v/>
      </c>
      <c r="I53" s="151" t="str" cm="1">
        <f t="array" ref="I53">IF(OR(CalcTable[[#This Row],[Building]]=0, '1. Input energy data'!$S70=""), "",IF(OR('1. Input energy data'!$F70="Hospital",'1. Input energy data'!$F70="Nursing residential homes and hostels"),INDEX(Degrees18[[Month]:[Multiple (England)]],MATCH('1. Input energy data'!$L70, Degrees18[Month], 1) + $I$2 - 1,MATCH(IF('1. Input energy data'!$G$11="Multiple (England)", '1. Input energy data'!$J70, '1. Input energy data'!$G$11),Degrees18[#Headers], 0)),INDEX(Degrees15[[Month]:[Multiple (England)]],MATCH('1. Input energy data'!$L70, Degrees15[Month], 1) + $I$2 - 1,MATCH(IF('1. Input energy data'!$G$11="Multiple (England)", '1. Input energy data'!$J70, '1. Input energy data'!$G$11),Degrees15[#Headers], 0))))</f>
        <v/>
      </c>
      <c r="J53" s="151" t="str" cm="1">
        <f t="array" ref="J53">IF(OR(CalcTable[[#This Row],[Building]]=0, '1. Input energy data'!$T70=""), "",IF(OR('1. Input energy data'!$F70="Hospital",'1. Input energy data'!$F70="Nursing residential homes and hostels"),INDEX(Degrees18[[Month]:[Multiple (England)]],MATCH('1. Input energy data'!$L70, Degrees18[Month], 1) + $J$2 - 1,MATCH(IF('1. Input energy data'!$G$11="Multiple (England)", '1. Input energy data'!$J70, '1. Input energy data'!$G$11),Degrees18[#Headers], 0)),INDEX(Degrees15[[Month]:[Multiple (England)]],MATCH('1. Input energy data'!$L70, Degrees15[Month], 1) + $J$2 - 1,MATCH(IF('1. Input energy data'!$G$11="Multiple (England)", '1. Input energy data'!$J70, '1. Input energy data'!$G$11),Degrees15[#Headers], 0))))</f>
        <v/>
      </c>
      <c r="K53" s="151" t="str" cm="1">
        <f t="array" ref="K53">IF(OR(CalcTable[[#This Row],[Building]]=0, '1. Input energy data'!$U70=""), "",IF(OR('1. Input energy data'!$F70="Hospital",'1. Input energy data'!$F70="Nursing residential homes and hostels"),INDEX(Degrees18[[Month]:[Multiple (England)]],MATCH('1. Input energy data'!$L70, Degrees18[Month], 1) + $K$2 - 1,MATCH(IF('1. Input energy data'!$G$11="Multiple (England)", '1. Input energy data'!$J70, '1. Input energy data'!$G$11),Degrees18[#Headers], 0)),INDEX(Degrees15[[Month]:[Multiple (England)]],MATCH('1. Input energy data'!$L70, Degrees15[Month], 1) + $K$2 - 1,MATCH(IF('1. Input energy data'!$G$11="Multiple (England)", '1. Input energy data'!$J70, '1. Input energy data'!$G$11),Degrees15[#Headers], 0))))</f>
        <v/>
      </c>
      <c r="L53" s="151" t="str" cm="1">
        <f t="array" ref="L53">IF(OR(CalcTable[[#This Row],[Building]]=0, '1. Input energy data'!$V70=""), "",IF(OR('1. Input energy data'!$F70="Hospital",'1. Input energy data'!$F70="Nursing residential homes and hostels"),INDEX(Degrees18[[Month]:[Multiple (England)]],MATCH('1. Input energy data'!$L70, Degrees18[Month], 1) + $L$2 - 1,MATCH(IF('1. Input energy data'!$G$11="Multiple (England)", '1. Input energy data'!$J70, '1. Input energy data'!$G$11),Degrees18[#Headers], 0)),INDEX(Degrees15[[Month]:[Multiple (England)]],MATCH('1. Input energy data'!$L70, Degrees15[Month], 1) + $L$2 - 1,MATCH(IF('1. Input energy data'!$G$11="Multiple (England)", '1. Input energy data'!$J70, '1. Input energy data'!$G$11),Degrees15[#Headers], 0))))</f>
        <v/>
      </c>
      <c r="M53" s="151" t="str" cm="1">
        <f t="array" ref="M53">IF(OR(CalcTable[[#This Row],[Building]]=0, '1. Input energy data'!$W70=""), "",IF(OR('1. Input energy data'!$F70="Hospital",'1. Input energy data'!$F70="Nursing residential homes and hostels"),INDEX(Degrees18[[Month]:[Multiple (England)]],MATCH('1. Input energy data'!$L70, Degrees18[Month], 1) + $M$2 - 1,MATCH(IF('1. Input energy data'!$G$11="Multiple (England)", '1. Input energy data'!$J70, '1. Input energy data'!$G$11),Degrees18[#Headers], 0)),INDEX(Degrees15[[Month]:[Multiple (England)]],MATCH('1. Input energy data'!$L70, Degrees15[Month], 1) + $M$2 - 1,MATCH(IF('1. Input energy data'!$G$11="Multiple (England)", '1. Input energy data'!$J70, '1. Input energy data'!$G$11),Degrees15[#Headers], 0))))</f>
        <v/>
      </c>
      <c r="N53" s="151" t="str" cm="1">
        <f t="array" ref="N53">IF(OR(CalcTable[[#This Row],[Building]]=0, '1. Input energy data'!$X70=""), "",IF(OR('1. Input energy data'!$F70="Hospital",'1. Input energy data'!$F70="Nursing residential homes and hostels"),INDEX(Degrees18[[Month]:[Multiple (England)]],MATCH('1. Input energy data'!$L70, Degrees18[Month], 1) + $N$2 - 1,MATCH(IF('1. Input energy data'!$G$11="Multiple (England)", '1. Input energy data'!$J70, '1. Input energy data'!$G$11),Degrees18[#Headers], 0)),INDEX(Degrees15[[Month]:[Multiple (England)]],MATCH('1. Input energy data'!$L70, Degrees15[Month], 1) + $N$2 - 1,MATCH(IF('1. Input energy data'!$G$11="Multiple (England)", '1. Input energy data'!$J70, '1. Input energy data'!$G$11),Degrees15[#Headers], 0))))</f>
        <v/>
      </c>
      <c r="O53" s="151" t="str" cm="1">
        <f t="array" ref="O53">IF(OR(CalcTable[[#This Row],[Building]]=0, '1. Input energy data'!$Y70=""), "",IF(OR('1. Input energy data'!$F70="Hospital",'1. Input energy data'!$F70="Nursing residential homes and hostels"),INDEX(Degrees18[[Month]:[Multiple (England)]],MATCH('1. Input energy data'!$L70, Degrees18[Month], 1) + $O$2 - 1,MATCH(IF('1. Input energy data'!$G$11="Multiple (England)", '1. Input energy data'!$J70, '1. Input energy data'!$G$11),Degrees18[#Headers], 0)),INDEX(Degrees15[[Month]:[Multiple (England)]],MATCH('1. Input energy data'!$L70, Degrees15[Month], 1) + $O$2 - 1,MATCH(IF('1. Input energy data'!$G$11="Multiple (England)", '1. Input energy data'!$J70, '1. Input energy data'!$G$11),Degrees15[#Headers], 0))))</f>
        <v/>
      </c>
      <c r="P53" t="str">
        <f>IF(CalcTable[[#This Row],[Building]]=0,"",SLOPE('1. Input energy data'!N70:Y70,CalcTable[[#This Row],[1]:[12]]))</f>
        <v/>
      </c>
      <c r="Q53" t="str">
        <f>IF(CalcTable[[#This Row],[Building]]=0,"",INTERCEPT('1. Input energy data'!N70:Y70,CalcTable[[#This Row],[1]:[12]]))</f>
        <v/>
      </c>
      <c r="R53" t="str">
        <f>IF(CalcTable[[#This Row],[Building]]=0,"",RSQ('1. Input energy data'!N70:Y70,CalcTable[[#This Row],[1]:[12]]))</f>
        <v/>
      </c>
      <c r="S53" s="151" t="str" cm="1">
        <f t="array" ref="S53">IF(OR($A53=0, '1. Input energy data'!$AF70=""), "",IF(OR('1. Input energy data'!$F70="Hospital",'1. Input energy data'!$F70="Nursing residential homes and hostels"),INDEX(Degrees18[[Month]:[Multiple (England)]],MATCH('1. Input energy data'!$AD70, Degrees18[Month], 1)+S$2-13,MATCH(IF('1. Input energy data'!$G$11="Multiple (England)", '1. Input energy data'!$J70, '1. Input energy data'!$G$11),Degrees18[#Headers], 0)),INDEX(Degrees15[[Month]:[Multiple (England)]],MATCH('1. Input energy data'!$AD70, Degrees15[Month], 1)+S$2-13,MATCH(IF('1. Input energy data'!$G$11="Multiple (England)", '1. Input energy data'!$J70, '1. Input energy data'!$G$11),Degrees15[#Headers], 0))))</f>
        <v/>
      </c>
      <c r="T53" s="151" t="str" cm="1">
        <f t="array" ref="T53">IF(OR($A53=0, '1. Input energy data'!$AG70=""), "",IF(OR('1. Input energy data'!$F70="Hospital",'1. Input energy data'!$F70="Nursing residential homes and hostels"),INDEX(Degrees18[[Month]:[Multiple (England)]],MATCH('1. Input energy data'!$AD70, Degrees18[Month], 1)+T$2-13,MATCH(IF('1. Input energy data'!$G$11="Multiple (England)", '1. Input energy data'!$J70, '1. Input energy data'!$G$11),Degrees18[#Headers], 0)),INDEX(Degrees15[[Month]:[Multiple (England)]],MATCH('1. Input energy data'!$AD70,Degrees15[Month], 1)+T$2-13,MATCH(IF('1. Input energy data'!$G$11="Multiple (England)", '1. Input energy data'!$J70, '1. Input energy data'!$G$11),Degrees15[#Headers], 0))))</f>
        <v/>
      </c>
      <c r="U53" s="151" t="str" cm="1">
        <f t="array" ref="U53">IF(OR($A53=0, '1. Input energy data'!$AH70=""), "",IF(OR('1. Input energy data'!$F70="Hospital",'1. Input energy data'!$F70="Nursing residential homes and hostels"),INDEX(Degrees18[[Month]:[Multiple (England)]],MATCH('1. Input energy data'!$AD70, Degrees18[Month], 1)+U$2-13,MATCH(IF('1. Input energy data'!$G$11="Multiple (England)", '1. Input energy data'!$J70, '1. Input energy data'!$G$11),Degrees18[#Headers], 0)),INDEX(Degrees15[[Month]:[Multiple (England)]],MATCH('1. Input energy data'!$AD70,Degrees15[Month], 1)+U$2-13,MATCH(IF('1. Input energy data'!$G$11="Multiple (England)", '1. Input energy data'!$J70, '1. Input energy data'!$G$11),Degrees15[#Headers], 0))))</f>
        <v/>
      </c>
      <c r="V53" s="151" t="str" cm="1">
        <f t="array" ref="V53">IF(OR($A53=0, '1. Input energy data'!$AI70=""), "",IF(OR('1. Input energy data'!$F70="Hospital",'1. Input energy data'!$F70="Nursing residential homes and hostels"),INDEX(Degrees18[[Month]:[Multiple (England)]],MATCH('1. Input energy data'!$AD70, Degrees18[Month], 1)+V$2-13,MATCH(IF('1. Input energy data'!$G$11="Multiple (England)", '1. Input energy data'!$J70, '1. Input energy data'!$G$11),Degrees18[#Headers], 0)),INDEX(Degrees15[[Month]:[Multiple (England)]],MATCH('1. Input energy data'!$AD70,Degrees15[Month], 1)+V$2-13,MATCH(IF('1. Input energy data'!$G$11="Multiple (England)", '1. Input energy data'!$J70, '1. Input energy data'!$G$11),Degrees15[#Headers], 0))))</f>
        <v/>
      </c>
      <c r="W53" s="151" t="str" cm="1">
        <f t="array" ref="W53">IF(OR($A53=0, '1. Input energy data'!$AJ70=""), "",IF(OR('1. Input energy data'!$F70="Hospital",'1. Input energy data'!$F70="Nursing residential homes and hostels"),INDEX(Degrees18[[Month]:[Multiple (England)]],MATCH('1. Input energy data'!$AD70, Degrees18[Month], 1)+W$2-13,MATCH(IF('1. Input energy data'!$G$11="Multiple (England)", '1. Input energy data'!$J70, '1. Input energy data'!$G$11),Degrees18[#Headers], 0)),INDEX(Degrees15[[Month]:[Multiple (England)]],MATCH('1. Input energy data'!$AD70,Degrees15[Month], 1)+W$2-13,MATCH(IF('1. Input energy data'!$G$11="Multiple (England)", '1. Input energy data'!$J70, '1. Input energy data'!$G$11),Degrees15[#Headers], 0))))</f>
        <v/>
      </c>
      <c r="X53" s="151" t="str" cm="1">
        <f t="array" ref="X53">IF(OR($A53=0, '1. Input energy data'!$AK70=""), "",IF(OR('1. Input energy data'!$F70="Hospital",'1. Input energy data'!$F70="Nursing residential homes and hostels"),INDEX(Degrees18[[Month]:[Multiple (England)]],MATCH('1. Input energy data'!$AD70, Degrees18[Month], 1)+X$2-13,MATCH(IF('1. Input energy data'!$G$11="Multiple (England)", '1. Input energy data'!$J70, '1. Input energy data'!$G$11),Degrees18[#Headers], 0)),INDEX(Degrees15[[Month]:[Multiple (England)]],MATCH('1. Input energy data'!$AD70,Degrees15[Month], 1)+X$2-13,MATCH(IF('1. Input energy data'!$G$11="Multiple (England)", '1. Input energy data'!$J70, '1. Input energy data'!$G$11),Degrees15[#Headers], 0))))</f>
        <v/>
      </c>
      <c r="Y53" s="151" t="str" cm="1">
        <f t="array" ref="Y53">IF(OR($A53=0, '1. Input energy data'!$AL70=""), "",IF(OR('1. Input energy data'!$F70="Hospital",'1. Input energy data'!$F70="Nursing residential homes and hostels"),INDEX(Degrees18[[Month]:[Multiple (England)]],MATCH('1. Input energy data'!$AD70, Degrees18[Month], 1)+Y$2-13,MATCH(IF('1. Input energy data'!$G$11="Multiple (England)", '1. Input energy data'!$J70, '1. Input energy data'!$G$11),Degrees18[#Headers], 0)),INDEX(Degrees15[[Month]:[Multiple (England)]],MATCH('1. Input energy data'!$AD70,Degrees15[Month], 1)+Y$2-13,MATCH(IF('1. Input energy data'!$G$11="Multiple (England)", '1. Input energy data'!$J70, '1. Input energy data'!$G$11),Degrees15[#Headers], 0))))</f>
        <v/>
      </c>
      <c r="Z53" s="151" t="str" cm="1">
        <f t="array" ref="Z53">IF(OR($A53=0, '1. Input energy data'!$AM70=""), "",IF(OR('1. Input energy data'!$F70="Hospital",'1. Input energy data'!$F70="Nursing residential homes and hostels"),INDEX(Degrees18[[Month]:[Multiple (England)]],MATCH('1. Input energy data'!$AD70, Degrees18[Month], 1)+Z$2-13,MATCH(IF('1. Input energy data'!$G$11="Multiple (England)", '1. Input energy data'!$J70, '1. Input energy data'!$G$11),Degrees18[#Headers], 0)),INDEX(Degrees15[[Month]:[Multiple (England)]],MATCH('1. Input energy data'!$AD70,Degrees15[Month], 1)+Z$2-13,MATCH(IF('1. Input energy data'!$G$11="Multiple (England)", '1. Input energy data'!$J70, '1. Input energy data'!$G$11),Degrees15[#Headers], 0))))</f>
        <v/>
      </c>
      <c r="AA53" s="151" t="str" cm="1">
        <f t="array" ref="AA53">IF(OR($A53=0, '1. Input energy data'!$AN70=""), "",IF(OR('1. Input energy data'!$F70="Hospital",'1. Input energy data'!$F70="Nursing residential homes and hostels"),INDEX(Degrees18[[Month]:[Multiple (England)]],MATCH('1. Input energy data'!$AD70, Degrees18[Month], 1)+AA$2-13,MATCH(IF('1. Input energy data'!$G$11="Multiple (England)", '1. Input energy data'!$J70, '1. Input energy data'!$G$11),Degrees18[#Headers], 0)),INDEX(Degrees15[[Month]:[Multiple (England)]],MATCH('1. Input energy data'!$AD70,Degrees15[Month], 1)+AA$2-13,MATCH(IF('1. Input energy data'!$G$11="Multiple (England)", '1. Input energy data'!$J70, '1. Input energy data'!$G$11),Degrees15[#Headers], 0))))</f>
        <v/>
      </c>
      <c r="AB53" s="151" t="str" cm="1">
        <f t="array" ref="AB53">IF(OR($A53=0, '1. Input energy data'!$AO70=""), "",IF(OR('1. Input energy data'!$F70="Hospital",'1. Input energy data'!$F70="Nursing residential homes and hostels"),INDEX(Degrees18[[Month]:[Multiple (England)]],MATCH('1. Input energy data'!$AD70, Degrees18[Month], 1)+AB$2-13,MATCH(IF('1. Input energy data'!$G$11="Multiple (England)", '1. Input energy data'!$J70, '1. Input energy data'!$G$11),Degrees18[#Headers], 0)),INDEX(Degrees15[[Month]:[Multiple (England)]],MATCH('1. Input energy data'!$AD70,Degrees15[Month], 1)+AB$2-13,MATCH(IF('1. Input energy data'!$G$11="Multiple (England)", '1. Input energy data'!$J70, '1. Input energy data'!$G$11),Degrees15[#Headers], 0))))</f>
        <v/>
      </c>
      <c r="AC53" s="151" t="str" cm="1">
        <f t="array" ref="AC53">IF(OR($A53=0, '1. Input energy data'!$AP70=""), "",IF(OR('1. Input energy data'!$F70="Hospital",'1. Input energy data'!$F70="Nursing residential homes and hostels"),INDEX(Degrees18[[Month]:[Multiple (England)]],MATCH('1. Input energy data'!$AD70, Degrees18[Month], 1)+AC$2-13,MATCH(IF('1. Input energy data'!$G$11="Multiple (England)", '1. Input energy data'!$J70, '1. Input energy data'!$G$11),Degrees18[#Headers], 0)),INDEX(Degrees15[[Month]:[Multiple (England)]],MATCH('1. Input energy data'!$AD70,Degrees15[Month], 1)+AC$2-13,MATCH(IF('1. Input energy data'!$G$11="Multiple (England)", '1. Input energy data'!$J70, '1. Input energy data'!$G$11),Degrees15[#Headers], 0))))</f>
        <v/>
      </c>
      <c r="AD53" s="151" t="str" cm="1">
        <f t="array" ref="AD53">IF(OR($A53=0, '1. Input energy data'!$AQ70=""), "",IF(OR('1. Input energy data'!$F70="Hospital",'1. Input energy data'!$F70="Nursing residential homes and hostels"),INDEX(Degrees18[[Month]:[Multiple (England)]],MATCH('1. Input energy data'!$AD70, Degrees18[Month], 1)+AD$2-13,MATCH(IF('1. Input energy data'!$G$11="Multiple (England)", '1. Input energy data'!$J70, '1. Input energy data'!$G$11),Degrees18[#Headers], 0)),INDEX(Degrees15[[Month]:[Multiple (England)]],MATCH('1. Input energy data'!$AD70,Degrees15[Month], 1)+AD$2-13,MATCH(IF('1. Input energy data'!$G$11="Multiple (England)", '1. Input energy data'!$J70, '1. Input energy data'!$G$11),Degrees15[#Headers], 0))))</f>
        <v/>
      </c>
      <c r="AE53" s="151" t="str">
        <f>IF(OR($A53=0, $P53="", CalcTable[[#This Row],[13]]="", $Q53="", '1. Input energy data'!AF70=""), "", ($P53*CalcTable[[#This Row],[13]]+$Q53)-'1. Input energy data'!AF70)</f>
        <v/>
      </c>
      <c r="AF53" s="151" t="str">
        <f>IF(OR($A53=0, $P53="", CalcTable[[#This Row],[14]]="", $Q53="", '1. Input energy data'!AG70=""), "", ($P53*CalcTable[[#This Row],[14]]+$Q53)-'1. Input energy data'!AG70)</f>
        <v/>
      </c>
      <c r="AG53" s="151" t="str">
        <f>IF(OR($A53=0, $P53="", CalcTable[[#This Row],[15]]="", $Q53="", '1. Input energy data'!AH70=""), "", ($P53*CalcTable[[#This Row],[15]]+$Q53)-'1. Input energy data'!AH70)</f>
        <v/>
      </c>
      <c r="AH53" s="151" t="str">
        <f>IF(OR($A53=0, $P53="", CalcTable[[#This Row],[16]]="", $Q53="", '1. Input energy data'!AI70=""), "", ($P53*CalcTable[[#This Row],[16]]+$Q53)-'1. Input energy data'!AI70)</f>
        <v/>
      </c>
      <c r="AI53" s="151" t="str">
        <f>IF(OR($A53=0, $P53="", CalcTable[[#This Row],[17]]="", $Q53="", '1. Input energy data'!AJ70=""), "", ($P53*CalcTable[[#This Row],[17]]+$Q53)-'1. Input energy data'!AJ70)</f>
        <v/>
      </c>
      <c r="AJ53" s="151" t="str">
        <f>IF(OR($A53=0, $P53="", CalcTable[[#This Row],[18]]="", $Q53="", '1. Input energy data'!AK70=""), "", ($P53*CalcTable[[#This Row],[18]]+$Q53)-'1. Input energy data'!AK70)</f>
        <v/>
      </c>
      <c r="AK53" s="151" t="str">
        <f>IF(OR($A53=0, $P53="", CalcTable[[#This Row],[19]]="", $Q53="", '1. Input energy data'!AL70=""), "", ($P53*CalcTable[[#This Row],[19]]+$Q53)-'1. Input energy data'!AL70)</f>
        <v/>
      </c>
      <c r="AL53" s="151" t="str">
        <f>IF(OR($A53=0, $P53="", CalcTable[[#This Row],[20]]="", $Q53="", '1. Input energy data'!AM70=""), "", ($P53*CalcTable[[#This Row],[20]]+$Q53)-'1. Input energy data'!AM70)</f>
        <v/>
      </c>
      <c r="AM53" s="151" t="str">
        <f>IF(OR($A53=0, $P53="", CalcTable[[#This Row],[21]]="", $Q53="", '1. Input energy data'!AN70=""), "", ($P53*CalcTable[[#This Row],[21]]+$Q53)-'1. Input energy data'!AN70)</f>
        <v/>
      </c>
      <c r="AN53" s="151" t="str">
        <f>IF(OR($A53=0, $P53="", CalcTable[[#This Row],[22]]="", $Q53="", '1. Input energy data'!AO70=""), "", ($P53*CalcTable[[#This Row],[22]]+$Q53)-'1. Input energy data'!AO70)</f>
        <v/>
      </c>
      <c r="AO53" s="151" t="str">
        <f>IF(OR($A53=0, $P53="", CalcTable[[#This Row],[23]]="", $Q53="", '1. Input energy data'!AP70=""), "", ($P53*CalcTable[[#This Row],[23]]+$Q53)-'1. Input energy data'!AP70)</f>
        <v/>
      </c>
      <c r="AP53" s="151" t="str">
        <f>IF(OR($A53=0, $P53="", CalcTable[[#This Row],[24]]="", $Q53="", '1. Input energy data'!AQ70=""), "", ($P53*CalcTable[[#This Row],[24]]+$Q53)-'1. Input energy data'!AQ70)</f>
        <v/>
      </c>
      <c r="AQ53" s="239" t="str">
        <f>IF(CalcTable[[#This Row],[Building]]=0,"",1-((1-CalcTable[[#This Row],[R2]])*(COUNT('1. Input energy data'!N70:Y70)-1)/(COUNT('1. Input energy data'!N70:Y70)-2)))</f>
        <v/>
      </c>
      <c r="AR53" s="165" t="str">
        <f>IF(CalcTable[[#This Row],[Building]]=0,"",1.26*TINV(0.1,COUNT('1. Input energy data'!N70:Y70)-2)*STEYX('1. Input energy data'!N70:Y70,CalcTable[[#This Row],[1]:[12]])*((1+2/COUNT('1. Input energy data'!N70:Y70))*COUNT(CalcTable[[#This Row],[Month 1 avoided kWh]:[Month 12]]))^0.5)</f>
        <v/>
      </c>
      <c r="AS53" s="166" t="str">
        <f>IF(CalcTable[[#This Row],[Building]]=0,"",ABS(CalcTable[[#This Row],[Absolute Uncertainty]]/SUM(CalcTable[[#This Row],[Month 1 avoided kWh]:[Month 12]])))</f>
        <v/>
      </c>
      <c r="AT53" s="165" t="str">
        <f>IF(CalcTable[[#This Row],[Building]]=0,"",COUNT('1. Input energy data'!N70:Y70))</f>
        <v/>
      </c>
      <c r="AU53" s="165" t="str">
        <f>IF(CalcTable[[#This Row],[Building]]=0,"",COUNT('1. Input energy data'!AF70:AQ70))</f>
        <v/>
      </c>
      <c r="AV53" s="151" t="str" cm="1">
        <f t="array" ref="AV53">_xlfn.IFS(CalcTable[[#This Row],[Building]]=0,"",AND(OR('1. Input energy data'!AT70="Energy Bills - Actual",'1. Input energy data'!AT70="Meter Readings",'1. Input energy data'!AT70="Half Hourly Data"),OR('1. Input energy data'!Z70="Energy Bills - Actual",'1. Input energy data'!Z70="Meter Readings",'1. Input energy data'!Z70="Half Hourly Data")),"ACTUAL",OR('1. Input energy data'!AT70="",'1. Input energy data'!Z70=""),"BLANK",OR('1. Input energy data'!AT70="Other (specify in commentary)",'1. Input energy data'!Z70="Other (specify in commentary)"),"OTHER",OR('1. Input energy data'!AT70="Energy Bills - Estimated",'1. Input energy data'!Z70="Energy Bills - Estimated"),"ESTIMATED",OR('1. Input energy data'!AT70="Energy Bills - Partially Estimated",'1. Input energy data'!Z70="Energy Bills - Partially Estimated"),"PARTIALLY ESTIMATED",TRUE,"BLANK")</f>
        <v/>
      </c>
    </row>
    <row r="54" spans="1:48">
      <c r="A54">
        <f>'1. Input energy data'!C71</f>
        <v>0</v>
      </c>
      <c r="B54" s="150">
        <f>'1. Input energy data'!F71</f>
        <v>0</v>
      </c>
      <c r="C54">
        <f>'1. Input energy data'!G71</f>
        <v>0</v>
      </c>
      <c r="D54" s="151" t="str">
        <f>IF(OR(CalcTable[[#This Row],[Building]]=0, '1. Input energy data'!$N71=""), "",IF(OR('1. Input energy data'!$F71="Hospital",'1. Input energy data'!$F71="Nursing residential homes and hostels"),INDEX(Degrees18[[Month]:[Multiple (England)]],MATCH('1. Input energy data'!$L71, Degrees18[Month], 1),MATCH(IF('1. Input energy data'!$G$11="Multiple (England)", '1. Input energy data'!$J71, '1. Input energy data'!$G$11), Degrees18[#Headers], 0)),INDEX(Degrees15[[Month]:[Multiple (England)]],MATCH('1. Input energy data'!$L71, Degrees15[Month], 1),MATCH(IF('1. Input energy data'!$G$11="Multiple (England)", '1. Input energy data'!$J71, '1. Input energy data'!$G$11), Degrees15[#Headers], 0))))</f>
        <v/>
      </c>
      <c r="E54" s="151" t="str" cm="1">
        <f t="array" ref="E54">IF(OR(CalcTable[[#This Row],[Building]]=0, '1. Input energy data'!$O71=""), "",IF(OR('1. Input energy data'!$F71="Hospital",'1. Input energy data'!$F71="Nursing residential homes and hostels"),INDEX(Degrees18[[Month]:[Multiple (England)]],MATCH('1. Input energy data'!$L71, Degrees18[Month], 1) + $E$2 - 1,MATCH(IF('1. Input energy data'!$G$11="Multiple (England)", '1. Input energy data'!$J71, '1. Input energy data'!$G$11),Degrees18[#Headers], 0)),INDEX(Degrees15[[Month]:[Multiple (England)]],MATCH('1. Input energy data'!$L71, Degrees15[Month], 1) + $E$2 - 1,MATCH(IF('1. Input energy data'!$G$11="Multiple (England)", '1. Input energy data'!$J71, '1. Input energy data'!$G$11),Degrees15[#Headers], 0))))</f>
        <v/>
      </c>
      <c r="F54" s="151" t="str" cm="1">
        <f t="array" ref="F54">IF(OR(CalcTable[[#This Row],[Building]]=0, '1. Input energy data'!$P71=""), "",IF(OR('1. Input energy data'!$F71="Hospital",'1. Input energy data'!$F71="Nursing residential homes and hostels"),INDEX(Degrees18[[Month]:[Multiple (England)]],MATCH('1. Input energy data'!$L71, Degrees18[Month], 1) + $F$2 - 1,MATCH(IF('1. Input energy data'!$G$11="Multiple (England)", '1. Input energy data'!$J71, '1. Input energy data'!$G$11),Degrees18[#Headers], 0)),INDEX(Degrees15[[Month]:[Multiple (England)]],MATCH('1. Input energy data'!$L71, Degrees15[Month], 1) + $F$2 - 1,MATCH(IF('1. Input energy data'!$G$11="Multiple (England)", '1. Input energy data'!$J71, '1. Input energy data'!$G$11),Degrees15[#Headers], 0))))</f>
        <v/>
      </c>
      <c r="G54" s="151" t="str" cm="1">
        <f t="array" ref="G54">IF(OR(CalcTable[[#This Row],[Building]]=0, '1. Input energy data'!$Q71=""), "",IF(OR('1. Input energy data'!$F71="Hospital",'1. Input energy data'!$F71="Nursing residential homes and hostels"),INDEX(Degrees18[[Month]:[Multiple (England)]],MATCH('1. Input energy data'!$L71, Degrees18[Month], 1) + $G$2 - 1,MATCH(IF('1. Input energy data'!$G$11="Multiple (England)", '1. Input energy data'!$J71, '1. Input energy data'!$G$11),Degrees18[#Headers], 0)),INDEX(Degrees15[[Month]:[Multiple (England)]],MATCH('1. Input energy data'!$L71, Degrees15[Month], 1) + $G$2 - 1,MATCH(IF('1. Input energy data'!$G$11="Multiple (England)", '1. Input energy data'!$J71, '1. Input energy data'!$G$11),Degrees15[#Headers], 0))))</f>
        <v/>
      </c>
      <c r="H54" s="151" t="str" cm="1">
        <f t="array" ref="H54">IF(OR(CalcTable[[#This Row],[Building]]=0, '1. Input energy data'!$R71=""), "",IF(OR('1. Input energy data'!$F71="Hospital",'1. Input energy data'!$F71="Nursing residential homes and hostels"),INDEX(Degrees18[[Month]:[Multiple (England)]],MATCH('1. Input energy data'!$L71, Degrees18[Month], 1) + $H$2 - 1,MATCH(IF('1. Input energy data'!$G$11="Multiple (England)", '1. Input energy data'!$J71, '1. Input energy data'!$G$11),Degrees18[#Headers], 0)),INDEX(Degrees15[[Month]:[Multiple (England)]],MATCH('1. Input energy data'!$L71, Degrees15[Month], 1) + $H$2 - 1,MATCH(IF('1. Input energy data'!$G$11="Multiple (England)", '1. Input energy data'!$J71, '1. Input energy data'!$G$11),Degrees15[#Headers], 0))))</f>
        <v/>
      </c>
      <c r="I54" s="151" t="str" cm="1">
        <f t="array" ref="I54">IF(OR(CalcTable[[#This Row],[Building]]=0, '1. Input energy data'!$S71=""), "",IF(OR('1. Input energy data'!$F71="Hospital",'1. Input energy data'!$F71="Nursing residential homes and hostels"),INDEX(Degrees18[[Month]:[Multiple (England)]],MATCH('1. Input energy data'!$L71, Degrees18[Month], 1) + $I$2 - 1,MATCH(IF('1. Input energy data'!$G$11="Multiple (England)", '1. Input energy data'!$J71, '1. Input energy data'!$G$11),Degrees18[#Headers], 0)),INDEX(Degrees15[[Month]:[Multiple (England)]],MATCH('1. Input energy data'!$L71, Degrees15[Month], 1) + $I$2 - 1,MATCH(IF('1. Input energy data'!$G$11="Multiple (England)", '1. Input energy data'!$J71, '1. Input energy data'!$G$11),Degrees15[#Headers], 0))))</f>
        <v/>
      </c>
      <c r="J54" s="151" t="str" cm="1">
        <f t="array" ref="J54">IF(OR(CalcTable[[#This Row],[Building]]=0, '1. Input energy data'!$T71=""), "",IF(OR('1. Input energy data'!$F71="Hospital",'1. Input energy data'!$F71="Nursing residential homes and hostels"),INDEX(Degrees18[[Month]:[Multiple (England)]],MATCH('1. Input energy data'!$L71, Degrees18[Month], 1) + $J$2 - 1,MATCH(IF('1. Input energy data'!$G$11="Multiple (England)", '1. Input energy data'!$J71, '1. Input energy data'!$G$11),Degrees18[#Headers], 0)),INDEX(Degrees15[[Month]:[Multiple (England)]],MATCH('1. Input energy data'!$L71, Degrees15[Month], 1) + $J$2 - 1,MATCH(IF('1. Input energy data'!$G$11="Multiple (England)", '1. Input energy data'!$J71, '1. Input energy data'!$G$11),Degrees15[#Headers], 0))))</f>
        <v/>
      </c>
      <c r="K54" s="151" t="str" cm="1">
        <f t="array" ref="K54">IF(OR(CalcTable[[#This Row],[Building]]=0, '1. Input energy data'!$U71=""), "",IF(OR('1. Input energy data'!$F71="Hospital",'1. Input energy data'!$F71="Nursing residential homes and hostels"),INDEX(Degrees18[[Month]:[Multiple (England)]],MATCH('1. Input energy data'!$L71, Degrees18[Month], 1) + $K$2 - 1,MATCH(IF('1. Input energy data'!$G$11="Multiple (England)", '1. Input energy data'!$J71, '1. Input energy data'!$G$11),Degrees18[#Headers], 0)),INDEX(Degrees15[[Month]:[Multiple (England)]],MATCH('1. Input energy data'!$L71, Degrees15[Month], 1) + $K$2 - 1,MATCH(IF('1. Input energy data'!$G$11="Multiple (England)", '1. Input energy data'!$J71, '1. Input energy data'!$G$11),Degrees15[#Headers], 0))))</f>
        <v/>
      </c>
      <c r="L54" s="151" t="str" cm="1">
        <f t="array" ref="L54">IF(OR(CalcTable[[#This Row],[Building]]=0, '1. Input energy data'!$V71=""), "",IF(OR('1. Input energy data'!$F71="Hospital",'1. Input energy data'!$F71="Nursing residential homes and hostels"),INDEX(Degrees18[[Month]:[Multiple (England)]],MATCH('1. Input energy data'!$L71, Degrees18[Month], 1) + $L$2 - 1,MATCH(IF('1. Input energy data'!$G$11="Multiple (England)", '1. Input energy data'!$J71, '1. Input energy data'!$G$11),Degrees18[#Headers], 0)),INDEX(Degrees15[[Month]:[Multiple (England)]],MATCH('1. Input energy data'!$L71, Degrees15[Month], 1) + $L$2 - 1,MATCH(IF('1. Input energy data'!$G$11="Multiple (England)", '1. Input energy data'!$J71, '1. Input energy data'!$G$11),Degrees15[#Headers], 0))))</f>
        <v/>
      </c>
      <c r="M54" s="151" t="str" cm="1">
        <f t="array" ref="M54">IF(OR(CalcTable[[#This Row],[Building]]=0, '1. Input energy data'!$W71=""), "",IF(OR('1. Input energy data'!$F71="Hospital",'1. Input energy data'!$F71="Nursing residential homes and hostels"),INDEX(Degrees18[[Month]:[Multiple (England)]],MATCH('1. Input energy data'!$L71, Degrees18[Month], 1) + $M$2 - 1,MATCH(IF('1. Input energy data'!$G$11="Multiple (England)", '1. Input energy data'!$J71, '1. Input energy data'!$G$11),Degrees18[#Headers], 0)),INDEX(Degrees15[[Month]:[Multiple (England)]],MATCH('1. Input energy data'!$L71, Degrees15[Month], 1) + $M$2 - 1,MATCH(IF('1. Input energy data'!$G$11="Multiple (England)", '1. Input energy data'!$J71, '1. Input energy data'!$G$11),Degrees15[#Headers], 0))))</f>
        <v/>
      </c>
      <c r="N54" s="151" t="str" cm="1">
        <f t="array" ref="N54">IF(OR(CalcTable[[#This Row],[Building]]=0, '1. Input energy data'!$X71=""), "",IF(OR('1. Input energy data'!$F71="Hospital",'1. Input energy data'!$F71="Nursing residential homes and hostels"),INDEX(Degrees18[[Month]:[Multiple (England)]],MATCH('1. Input energy data'!$L71, Degrees18[Month], 1) + $N$2 - 1,MATCH(IF('1. Input energy data'!$G$11="Multiple (England)", '1. Input energy data'!$J71, '1. Input energy data'!$G$11),Degrees18[#Headers], 0)),INDEX(Degrees15[[Month]:[Multiple (England)]],MATCH('1. Input energy data'!$L71, Degrees15[Month], 1) + $N$2 - 1,MATCH(IF('1. Input energy data'!$G$11="Multiple (England)", '1. Input energy data'!$J71, '1. Input energy data'!$G$11),Degrees15[#Headers], 0))))</f>
        <v/>
      </c>
      <c r="O54" s="151" t="str" cm="1">
        <f t="array" ref="O54">IF(OR(CalcTable[[#This Row],[Building]]=0, '1. Input energy data'!$Y71=""), "",IF(OR('1. Input energy data'!$F71="Hospital",'1. Input energy data'!$F71="Nursing residential homes and hostels"),INDEX(Degrees18[[Month]:[Multiple (England)]],MATCH('1. Input energy data'!$L71, Degrees18[Month], 1) + $O$2 - 1,MATCH(IF('1. Input energy data'!$G$11="Multiple (England)", '1. Input energy data'!$J71, '1. Input energy data'!$G$11),Degrees18[#Headers], 0)),INDEX(Degrees15[[Month]:[Multiple (England)]],MATCH('1. Input energy data'!$L71, Degrees15[Month], 1) + $O$2 - 1,MATCH(IF('1. Input energy data'!$G$11="Multiple (England)", '1. Input energy data'!$J71, '1. Input energy data'!$G$11),Degrees15[#Headers], 0))))</f>
        <v/>
      </c>
      <c r="P54" t="str">
        <f>IF(CalcTable[[#This Row],[Building]]=0,"",SLOPE('1. Input energy data'!N71:Y71,CalcTable[[#This Row],[1]:[12]]))</f>
        <v/>
      </c>
      <c r="Q54" t="str">
        <f>IF(CalcTable[[#This Row],[Building]]=0,"",INTERCEPT('1. Input energy data'!N71:Y71,CalcTable[[#This Row],[1]:[12]]))</f>
        <v/>
      </c>
      <c r="R54" t="str">
        <f>IF(CalcTable[[#This Row],[Building]]=0,"",RSQ('1. Input energy data'!N71:Y71,CalcTable[[#This Row],[1]:[12]]))</f>
        <v/>
      </c>
      <c r="S54" s="151" t="str" cm="1">
        <f t="array" ref="S54">IF(OR($A54=0, '1. Input energy data'!$AF71=""), "",IF(OR('1. Input energy data'!$F71="Hospital",'1. Input energy data'!$F71="Nursing residential homes and hostels"),INDEX(Degrees18[[Month]:[Multiple (England)]],MATCH('1. Input energy data'!$AD71, Degrees18[Month], 1)+S$2-13,MATCH(IF('1. Input energy data'!$G$11="Multiple (England)", '1. Input energy data'!$J71, '1. Input energy data'!$G$11),Degrees18[#Headers], 0)),INDEX(Degrees15[[Month]:[Multiple (England)]],MATCH('1. Input energy data'!$AD71, Degrees15[Month], 1)+S$2-13,MATCH(IF('1. Input energy data'!$G$11="Multiple (England)", '1. Input energy data'!$J71, '1. Input energy data'!$G$11),Degrees15[#Headers], 0))))</f>
        <v/>
      </c>
      <c r="T54" s="151" t="str" cm="1">
        <f t="array" ref="T54">IF(OR($A54=0, '1. Input energy data'!$AG71=""), "",IF(OR('1. Input energy data'!$F71="Hospital",'1. Input energy data'!$F71="Nursing residential homes and hostels"),INDEX(Degrees18[[Month]:[Multiple (England)]],MATCH('1. Input energy data'!$AD71, Degrees18[Month], 1)+T$2-13,MATCH(IF('1. Input energy data'!$G$11="Multiple (England)", '1. Input energy data'!$J71, '1. Input energy data'!$G$11),Degrees18[#Headers], 0)),INDEX(Degrees15[[Month]:[Multiple (England)]],MATCH('1. Input energy data'!$AD71,Degrees15[Month], 1)+T$2-13,MATCH(IF('1. Input energy data'!$G$11="Multiple (England)", '1. Input energy data'!$J71, '1. Input energy data'!$G$11),Degrees15[#Headers], 0))))</f>
        <v/>
      </c>
      <c r="U54" s="151" t="str" cm="1">
        <f t="array" ref="U54">IF(OR($A54=0, '1. Input energy data'!$AH71=""), "",IF(OR('1. Input energy data'!$F71="Hospital",'1. Input energy data'!$F71="Nursing residential homes and hostels"),INDEX(Degrees18[[Month]:[Multiple (England)]],MATCH('1. Input energy data'!$AD71, Degrees18[Month], 1)+U$2-13,MATCH(IF('1. Input energy data'!$G$11="Multiple (England)", '1. Input energy data'!$J71, '1. Input energy data'!$G$11),Degrees18[#Headers], 0)),INDEX(Degrees15[[Month]:[Multiple (England)]],MATCH('1. Input energy data'!$AD71,Degrees15[Month], 1)+U$2-13,MATCH(IF('1. Input energy data'!$G$11="Multiple (England)", '1. Input energy data'!$J71, '1. Input energy data'!$G$11),Degrees15[#Headers], 0))))</f>
        <v/>
      </c>
      <c r="V54" s="151" t="str" cm="1">
        <f t="array" ref="V54">IF(OR($A54=0, '1. Input energy data'!$AI71=""), "",IF(OR('1. Input energy data'!$F71="Hospital",'1. Input energy data'!$F71="Nursing residential homes and hostels"),INDEX(Degrees18[[Month]:[Multiple (England)]],MATCH('1. Input energy data'!$AD71, Degrees18[Month], 1)+V$2-13,MATCH(IF('1. Input energy data'!$G$11="Multiple (England)", '1. Input energy data'!$J71, '1. Input energy data'!$G$11),Degrees18[#Headers], 0)),INDEX(Degrees15[[Month]:[Multiple (England)]],MATCH('1. Input energy data'!$AD71,Degrees15[Month], 1)+V$2-13,MATCH(IF('1. Input energy data'!$G$11="Multiple (England)", '1. Input energy data'!$J71, '1. Input energy data'!$G$11),Degrees15[#Headers], 0))))</f>
        <v/>
      </c>
      <c r="W54" s="151" t="str" cm="1">
        <f t="array" ref="W54">IF(OR($A54=0, '1. Input energy data'!$AJ71=""), "",IF(OR('1. Input energy data'!$F71="Hospital",'1. Input energy data'!$F71="Nursing residential homes and hostels"),INDEX(Degrees18[[Month]:[Multiple (England)]],MATCH('1. Input energy data'!$AD71, Degrees18[Month], 1)+W$2-13,MATCH(IF('1. Input energy data'!$G$11="Multiple (England)", '1. Input energy data'!$J71, '1. Input energy data'!$G$11),Degrees18[#Headers], 0)),INDEX(Degrees15[[Month]:[Multiple (England)]],MATCH('1. Input energy data'!$AD71,Degrees15[Month], 1)+W$2-13,MATCH(IF('1. Input energy data'!$G$11="Multiple (England)", '1. Input energy data'!$J71, '1. Input energy data'!$G$11),Degrees15[#Headers], 0))))</f>
        <v/>
      </c>
      <c r="X54" s="151" t="str" cm="1">
        <f t="array" ref="X54">IF(OR($A54=0, '1. Input energy data'!$AK71=""), "",IF(OR('1. Input energy data'!$F71="Hospital",'1. Input energy data'!$F71="Nursing residential homes and hostels"),INDEX(Degrees18[[Month]:[Multiple (England)]],MATCH('1. Input energy data'!$AD71, Degrees18[Month], 1)+X$2-13,MATCH(IF('1. Input energy data'!$G$11="Multiple (England)", '1. Input energy data'!$J71, '1. Input energy data'!$G$11),Degrees18[#Headers], 0)),INDEX(Degrees15[[Month]:[Multiple (England)]],MATCH('1. Input energy data'!$AD71,Degrees15[Month], 1)+X$2-13,MATCH(IF('1. Input energy data'!$G$11="Multiple (England)", '1. Input energy data'!$J71, '1. Input energy data'!$G$11),Degrees15[#Headers], 0))))</f>
        <v/>
      </c>
      <c r="Y54" s="151" t="str" cm="1">
        <f t="array" ref="Y54">IF(OR($A54=0, '1. Input energy data'!$AL71=""), "",IF(OR('1. Input energy data'!$F71="Hospital",'1. Input energy data'!$F71="Nursing residential homes and hostels"),INDEX(Degrees18[[Month]:[Multiple (England)]],MATCH('1. Input energy data'!$AD71, Degrees18[Month], 1)+Y$2-13,MATCH(IF('1. Input energy data'!$G$11="Multiple (England)", '1. Input energy data'!$J71, '1. Input energy data'!$G$11),Degrees18[#Headers], 0)),INDEX(Degrees15[[Month]:[Multiple (England)]],MATCH('1. Input energy data'!$AD71,Degrees15[Month], 1)+Y$2-13,MATCH(IF('1. Input energy data'!$G$11="Multiple (England)", '1. Input energy data'!$J71, '1. Input energy data'!$G$11),Degrees15[#Headers], 0))))</f>
        <v/>
      </c>
      <c r="Z54" s="151" t="str" cm="1">
        <f t="array" ref="Z54">IF(OR($A54=0, '1. Input energy data'!$AM71=""), "",IF(OR('1. Input energy data'!$F71="Hospital",'1. Input energy data'!$F71="Nursing residential homes and hostels"),INDEX(Degrees18[[Month]:[Multiple (England)]],MATCH('1. Input energy data'!$AD71, Degrees18[Month], 1)+Z$2-13,MATCH(IF('1. Input energy data'!$G$11="Multiple (England)", '1. Input energy data'!$J71, '1. Input energy data'!$G$11),Degrees18[#Headers], 0)),INDEX(Degrees15[[Month]:[Multiple (England)]],MATCH('1. Input energy data'!$AD71,Degrees15[Month], 1)+Z$2-13,MATCH(IF('1. Input energy data'!$G$11="Multiple (England)", '1. Input energy data'!$J71, '1. Input energy data'!$G$11),Degrees15[#Headers], 0))))</f>
        <v/>
      </c>
      <c r="AA54" s="151" t="str" cm="1">
        <f t="array" ref="AA54">IF(OR($A54=0, '1. Input energy data'!$AN71=""), "",IF(OR('1. Input energy data'!$F71="Hospital",'1. Input energy data'!$F71="Nursing residential homes and hostels"),INDEX(Degrees18[[Month]:[Multiple (England)]],MATCH('1. Input energy data'!$AD71, Degrees18[Month], 1)+AA$2-13,MATCH(IF('1. Input energy data'!$G$11="Multiple (England)", '1. Input energy data'!$J71, '1. Input energy data'!$G$11),Degrees18[#Headers], 0)),INDEX(Degrees15[[Month]:[Multiple (England)]],MATCH('1. Input energy data'!$AD71,Degrees15[Month], 1)+AA$2-13,MATCH(IF('1. Input energy data'!$G$11="Multiple (England)", '1. Input energy data'!$J71, '1. Input energy data'!$G$11),Degrees15[#Headers], 0))))</f>
        <v/>
      </c>
      <c r="AB54" s="151" t="str" cm="1">
        <f t="array" ref="AB54">IF(OR($A54=0, '1. Input energy data'!$AO71=""), "",IF(OR('1. Input energy data'!$F71="Hospital",'1. Input energy data'!$F71="Nursing residential homes and hostels"),INDEX(Degrees18[[Month]:[Multiple (England)]],MATCH('1. Input energy data'!$AD71, Degrees18[Month], 1)+AB$2-13,MATCH(IF('1. Input energy data'!$G$11="Multiple (England)", '1. Input energy data'!$J71, '1. Input energy data'!$G$11),Degrees18[#Headers], 0)),INDEX(Degrees15[[Month]:[Multiple (England)]],MATCH('1. Input energy data'!$AD71,Degrees15[Month], 1)+AB$2-13,MATCH(IF('1. Input energy data'!$G$11="Multiple (England)", '1. Input energy data'!$J71, '1. Input energy data'!$G$11),Degrees15[#Headers], 0))))</f>
        <v/>
      </c>
      <c r="AC54" s="151" t="str" cm="1">
        <f t="array" ref="AC54">IF(OR($A54=0, '1. Input energy data'!$AP71=""), "",IF(OR('1. Input energy data'!$F71="Hospital",'1. Input energy data'!$F71="Nursing residential homes and hostels"),INDEX(Degrees18[[Month]:[Multiple (England)]],MATCH('1. Input energy data'!$AD71, Degrees18[Month], 1)+AC$2-13,MATCH(IF('1. Input energy data'!$G$11="Multiple (England)", '1. Input energy data'!$J71, '1. Input energy data'!$G$11),Degrees18[#Headers], 0)),INDEX(Degrees15[[Month]:[Multiple (England)]],MATCH('1. Input energy data'!$AD71,Degrees15[Month], 1)+AC$2-13,MATCH(IF('1. Input energy data'!$G$11="Multiple (England)", '1. Input energy data'!$J71, '1. Input energy data'!$G$11),Degrees15[#Headers], 0))))</f>
        <v/>
      </c>
      <c r="AD54" s="151" t="str" cm="1">
        <f t="array" ref="AD54">IF(OR($A54=0, '1. Input energy data'!$AQ71=""), "",IF(OR('1. Input energy data'!$F71="Hospital",'1. Input energy data'!$F71="Nursing residential homes and hostels"),INDEX(Degrees18[[Month]:[Multiple (England)]],MATCH('1. Input energy data'!$AD71, Degrees18[Month], 1)+AD$2-13,MATCH(IF('1. Input energy data'!$G$11="Multiple (England)", '1. Input energy data'!$J71, '1. Input energy data'!$G$11),Degrees18[#Headers], 0)),INDEX(Degrees15[[Month]:[Multiple (England)]],MATCH('1. Input energy data'!$AD71,Degrees15[Month], 1)+AD$2-13,MATCH(IF('1. Input energy data'!$G$11="Multiple (England)", '1. Input energy data'!$J71, '1. Input energy data'!$G$11),Degrees15[#Headers], 0))))</f>
        <v/>
      </c>
      <c r="AE54" s="151" t="str">
        <f>IF(OR($A54=0, $P54="", CalcTable[[#This Row],[13]]="", $Q54="", '1. Input energy data'!AF71=""), "", ($P54*CalcTable[[#This Row],[13]]+$Q54)-'1. Input energy data'!AF71)</f>
        <v/>
      </c>
      <c r="AF54" s="151" t="str">
        <f>IF(OR($A54=0, $P54="", CalcTable[[#This Row],[14]]="", $Q54="", '1. Input energy data'!AG71=""), "", ($P54*CalcTable[[#This Row],[14]]+$Q54)-'1. Input energy data'!AG71)</f>
        <v/>
      </c>
      <c r="AG54" s="151" t="str">
        <f>IF(OR($A54=0, $P54="", CalcTable[[#This Row],[15]]="", $Q54="", '1. Input energy data'!AH71=""), "", ($P54*CalcTable[[#This Row],[15]]+$Q54)-'1. Input energy data'!AH71)</f>
        <v/>
      </c>
      <c r="AH54" s="151" t="str">
        <f>IF(OR($A54=0, $P54="", CalcTable[[#This Row],[16]]="", $Q54="", '1. Input energy data'!AI71=""), "", ($P54*CalcTable[[#This Row],[16]]+$Q54)-'1. Input energy data'!AI71)</f>
        <v/>
      </c>
      <c r="AI54" s="151" t="str">
        <f>IF(OR($A54=0, $P54="", CalcTable[[#This Row],[17]]="", $Q54="", '1. Input energy data'!AJ71=""), "", ($P54*CalcTable[[#This Row],[17]]+$Q54)-'1. Input energy data'!AJ71)</f>
        <v/>
      </c>
      <c r="AJ54" s="151" t="str">
        <f>IF(OR($A54=0, $P54="", CalcTable[[#This Row],[18]]="", $Q54="", '1. Input energy data'!AK71=""), "", ($P54*CalcTable[[#This Row],[18]]+$Q54)-'1. Input energy data'!AK71)</f>
        <v/>
      </c>
      <c r="AK54" s="151" t="str">
        <f>IF(OR($A54=0, $P54="", CalcTable[[#This Row],[19]]="", $Q54="", '1. Input energy data'!AL71=""), "", ($P54*CalcTable[[#This Row],[19]]+$Q54)-'1. Input energy data'!AL71)</f>
        <v/>
      </c>
      <c r="AL54" s="151" t="str">
        <f>IF(OR($A54=0, $P54="", CalcTable[[#This Row],[20]]="", $Q54="", '1. Input energy data'!AM71=""), "", ($P54*CalcTable[[#This Row],[20]]+$Q54)-'1. Input energy data'!AM71)</f>
        <v/>
      </c>
      <c r="AM54" s="151" t="str">
        <f>IF(OR($A54=0, $P54="", CalcTable[[#This Row],[21]]="", $Q54="", '1. Input energy data'!AN71=""), "", ($P54*CalcTable[[#This Row],[21]]+$Q54)-'1. Input energy data'!AN71)</f>
        <v/>
      </c>
      <c r="AN54" s="151" t="str">
        <f>IF(OR($A54=0, $P54="", CalcTable[[#This Row],[22]]="", $Q54="", '1. Input energy data'!AO71=""), "", ($P54*CalcTable[[#This Row],[22]]+$Q54)-'1. Input energy data'!AO71)</f>
        <v/>
      </c>
      <c r="AO54" s="151" t="str">
        <f>IF(OR($A54=0, $P54="", CalcTable[[#This Row],[23]]="", $Q54="", '1. Input energy data'!AP71=""), "", ($P54*CalcTable[[#This Row],[23]]+$Q54)-'1. Input energy data'!AP71)</f>
        <v/>
      </c>
      <c r="AP54" s="151" t="str">
        <f>IF(OR($A54=0, $P54="", CalcTable[[#This Row],[24]]="", $Q54="", '1. Input energy data'!AQ71=""), "", ($P54*CalcTable[[#This Row],[24]]+$Q54)-'1. Input energy data'!AQ71)</f>
        <v/>
      </c>
      <c r="AQ54" s="239" t="str">
        <f>IF(CalcTable[[#This Row],[Building]]=0,"",1-((1-CalcTable[[#This Row],[R2]])*(COUNT('1. Input energy data'!N71:Y71)-1)/(COUNT('1. Input energy data'!N71:Y71)-2)))</f>
        <v/>
      </c>
      <c r="AR54" s="165" t="str">
        <f>IF(CalcTable[[#This Row],[Building]]=0,"",1.26*TINV(0.1,COUNT('1. Input energy data'!N71:Y71)-2)*STEYX('1. Input energy data'!N71:Y71,CalcTable[[#This Row],[1]:[12]])*((1+2/COUNT('1. Input energy data'!N71:Y71))*COUNT(CalcTable[[#This Row],[Month 1 avoided kWh]:[Month 12]]))^0.5)</f>
        <v/>
      </c>
      <c r="AS54" s="166" t="str">
        <f>IF(CalcTable[[#This Row],[Building]]=0,"",ABS(CalcTable[[#This Row],[Absolute Uncertainty]]/SUM(CalcTable[[#This Row],[Month 1 avoided kWh]:[Month 12]])))</f>
        <v/>
      </c>
      <c r="AT54" s="165" t="str">
        <f>IF(CalcTable[[#This Row],[Building]]=0,"",COUNT('1. Input energy data'!N71:Y71))</f>
        <v/>
      </c>
      <c r="AU54" s="165" t="str">
        <f>IF(CalcTable[[#This Row],[Building]]=0,"",COUNT('1. Input energy data'!AF71:AQ71))</f>
        <v/>
      </c>
      <c r="AV54" s="151" t="str" cm="1">
        <f t="array" ref="AV54">_xlfn.IFS(CalcTable[[#This Row],[Building]]=0,"",AND(OR('1. Input energy data'!AT71="Energy Bills - Actual",'1. Input energy data'!AT71="Meter Readings",'1. Input energy data'!AT71="Half Hourly Data"),OR('1. Input energy data'!Z71="Energy Bills - Actual",'1. Input energy data'!Z71="Meter Readings",'1. Input energy data'!Z71="Half Hourly Data")),"ACTUAL",OR('1. Input energy data'!AT71="",'1. Input energy data'!Z71=""),"BLANK",OR('1. Input energy data'!AT71="Other (specify in commentary)",'1. Input energy data'!Z71="Other (specify in commentary)"),"OTHER",OR('1. Input energy data'!AT71="Energy Bills - Estimated",'1. Input energy data'!Z71="Energy Bills - Estimated"),"ESTIMATED",OR('1. Input energy data'!AT71="Energy Bills - Partially Estimated",'1. Input energy data'!Z71="Energy Bills - Partially Estimated"),"PARTIALLY ESTIMATED",TRUE,"BLANK")</f>
        <v/>
      </c>
    </row>
    <row r="55" spans="1:48">
      <c r="A55">
        <f>'1. Input energy data'!C72</f>
        <v>0</v>
      </c>
      <c r="B55" s="150">
        <f>'1. Input energy data'!F72</f>
        <v>0</v>
      </c>
      <c r="C55">
        <f>'1. Input energy data'!G72</f>
        <v>0</v>
      </c>
      <c r="D55" s="151" t="str">
        <f>IF(OR(CalcTable[[#This Row],[Building]]=0, '1. Input energy data'!$N72=""), "",IF(OR('1. Input energy data'!$F72="Hospital",'1. Input energy data'!$F72="Nursing residential homes and hostels"),INDEX(Degrees18[[Month]:[Multiple (England)]],MATCH('1. Input energy data'!$L72, Degrees18[Month], 1),MATCH(IF('1. Input energy data'!$G$11="Multiple (England)", '1. Input energy data'!$J72, '1. Input energy data'!$G$11), Degrees18[#Headers], 0)),INDEX(Degrees15[[Month]:[Multiple (England)]],MATCH('1. Input energy data'!$L72, Degrees15[Month], 1),MATCH(IF('1. Input energy data'!$G$11="Multiple (England)", '1. Input energy data'!$J72, '1. Input energy data'!$G$11), Degrees15[#Headers], 0))))</f>
        <v/>
      </c>
      <c r="E55" s="151" t="str" cm="1">
        <f t="array" ref="E55">IF(OR(CalcTable[[#This Row],[Building]]=0, '1. Input energy data'!$O72=""), "",IF(OR('1. Input energy data'!$F72="Hospital",'1. Input energy data'!$F72="Nursing residential homes and hostels"),INDEX(Degrees18[[Month]:[Multiple (England)]],MATCH('1. Input energy data'!$L72, Degrees18[Month], 1) + $E$2 - 1,MATCH(IF('1. Input energy data'!$G$11="Multiple (England)", '1. Input energy data'!$J72, '1. Input energy data'!$G$11),Degrees18[#Headers], 0)),INDEX(Degrees15[[Month]:[Multiple (England)]],MATCH('1. Input energy data'!$L72, Degrees15[Month], 1) + $E$2 - 1,MATCH(IF('1. Input energy data'!$G$11="Multiple (England)", '1. Input energy data'!$J72, '1. Input energy data'!$G$11),Degrees15[#Headers], 0))))</f>
        <v/>
      </c>
      <c r="F55" s="151" t="str" cm="1">
        <f t="array" ref="F55">IF(OR(CalcTable[[#This Row],[Building]]=0, '1. Input energy data'!$P72=""), "",IF(OR('1. Input energy data'!$F72="Hospital",'1. Input energy data'!$F72="Nursing residential homes and hostels"),INDEX(Degrees18[[Month]:[Multiple (England)]],MATCH('1. Input energy data'!$L72, Degrees18[Month], 1) + $F$2 - 1,MATCH(IF('1. Input energy data'!$G$11="Multiple (England)", '1. Input energy data'!$J72, '1. Input energy data'!$G$11),Degrees18[#Headers], 0)),INDEX(Degrees15[[Month]:[Multiple (England)]],MATCH('1. Input energy data'!$L72, Degrees15[Month], 1) + $F$2 - 1,MATCH(IF('1. Input energy data'!$G$11="Multiple (England)", '1. Input energy data'!$J72, '1. Input energy data'!$G$11),Degrees15[#Headers], 0))))</f>
        <v/>
      </c>
      <c r="G55" s="151" t="str" cm="1">
        <f t="array" ref="G55">IF(OR(CalcTable[[#This Row],[Building]]=0, '1. Input energy data'!$Q72=""), "",IF(OR('1. Input energy data'!$F72="Hospital",'1. Input energy data'!$F72="Nursing residential homes and hostels"),INDEX(Degrees18[[Month]:[Multiple (England)]],MATCH('1. Input energy data'!$L72, Degrees18[Month], 1) + $G$2 - 1,MATCH(IF('1. Input energy data'!$G$11="Multiple (England)", '1. Input energy data'!$J72, '1. Input energy data'!$G$11),Degrees18[#Headers], 0)),INDEX(Degrees15[[Month]:[Multiple (England)]],MATCH('1. Input energy data'!$L72, Degrees15[Month], 1) + $G$2 - 1,MATCH(IF('1. Input energy data'!$G$11="Multiple (England)", '1. Input energy data'!$J72, '1. Input energy data'!$G$11),Degrees15[#Headers], 0))))</f>
        <v/>
      </c>
      <c r="H55" s="151" t="str" cm="1">
        <f t="array" ref="H55">IF(OR(CalcTable[[#This Row],[Building]]=0, '1. Input energy data'!$R72=""), "",IF(OR('1. Input energy data'!$F72="Hospital",'1. Input energy data'!$F72="Nursing residential homes and hostels"),INDEX(Degrees18[[Month]:[Multiple (England)]],MATCH('1. Input energy data'!$L72, Degrees18[Month], 1) + $H$2 - 1,MATCH(IF('1. Input energy data'!$G$11="Multiple (England)", '1. Input energy data'!$J72, '1. Input energy data'!$G$11),Degrees18[#Headers], 0)),INDEX(Degrees15[[Month]:[Multiple (England)]],MATCH('1. Input energy data'!$L72, Degrees15[Month], 1) + $H$2 - 1,MATCH(IF('1. Input energy data'!$G$11="Multiple (England)", '1. Input energy data'!$J72, '1. Input energy data'!$G$11),Degrees15[#Headers], 0))))</f>
        <v/>
      </c>
      <c r="I55" s="151" t="str" cm="1">
        <f t="array" ref="I55">IF(OR(CalcTable[[#This Row],[Building]]=0, '1. Input energy data'!$S72=""), "",IF(OR('1. Input energy data'!$F72="Hospital",'1. Input energy data'!$F72="Nursing residential homes and hostels"),INDEX(Degrees18[[Month]:[Multiple (England)]],MATCH('1. Input energy data'!$L72, Degrees18[Month], 1) + $I$2 - 1,MATCH(IF('1. Input energy data'!$G$11="Multiple (England)", '1. Input energy data'!$J72, '1. Input energy data'!$G$11),Degrees18[#Headers], 0)),INDEX(Degrees15[[Month]:[Multiple (England)]],MATCH('1. Input energy data'!$L72, Degrees15[Month], 1) + $I$2 - 1,MATCH(IF('1. Input energy data'!$G$11="Multiple (England)", '1. Input energy data'!$J72, '1. Input energy data'!$G$11),Degrees15[#Headers], 0))))</f>
        <v/>
      </c>
      <c r="J55" s="151" t="str" cm="1">
        <f t="array" ref="J55">IF(OR(CalcTable[[#This Row],[Building]]=0, '1. Input energy data'!$T72=""), "",IF(OR('1. Input energy data'!$F72="Hospital",'1. Input energy data'!$F72="Nursing residential homes and hostels"),INDEX(Degrees18[[Month]:[Multiple (England)]],MATCH('1. Input energy data'!$L72, Degrees18[Month], 1) + $J$2 - 1,MATCH(IF('1. Input energy data'!$G$11="Multiple (England)", '1. Input energy data'!$J72, '1. Input energy data'!$G$11),Degrees18[#Headers], 0)),INDEX(Degrees15[[Month]:[Multiple (England)]],MATCH('1. Input energy data'!$L72, Degrees15[Month], 1) + $J$2 - 1,MATCH(IF('1. Input energy data'!$G$11="Multiple (England)", '1. Input energy data'!$J72, '1. Input energy data'!$G$11),Degrees15[#Headers], 0))))</f>
        <v/>
      </c>
      <c r="K55" s="151" t="str" cm="1">
        <f t="array" ref="K55">IF(OR(CalcTable[[#This Row],[Building]]=0, '1. Input energy data'!$U72=""), "",IF(OR('1. Input energy data'!$F72="Hospital",'1. Input energy data'!$F72="Nursing residential homes and hostels"),INDEX(Degrees18[[Month]:[Multiple (England)]],MATCH('1. Input energy data'!$L72, Degrees18[Month], 1) + $K$2 - 1,MATCH(IF('1. Input energy data'!$G$11="Multiple (England)", '1. Input energy data'!$J72, '1. Input energy data'!$G$11),Degrees18[#Headers], 0)),INDEX(Degrees15[[Month]:[Multiple (England)]],MATCH('1. Input energy data'!$L72, Degrees15[Month], 1) + $K$2 - 1,MATCH(IF('1. Input energy data'!$G$11="Multiple (England)", '1. Input energy data'!$J72, '1. Input energy data'!$G$11),Degrees15[#Headers], 0))))</f>
        <v/>
      </c>
      <c r="L55" s="151" t="str" cm="1">
        <f t="array" ref="L55">IF(OR(CalcTable[[#This Row],[Building]]=0, '1. Input energy data'!$V72=""), "",IF(OR('1. Input energy data'!$F72="Hospital",'1. Input energy data'!$F72="Nursing residential homes and hostels"),INDEX(Degrees18[[Month]:[Multiple (England)]],MATCH('1. Input energy data'!$L72, Degrees18[Month], 1) + $L$2 - 1,MATCH(IF('1. Input energy data'!$G$11="Multiple (England)", '1. Input energy data'!$J72, '1. Input energy data'!$G$11),Degrees18[#Headers], 0)),INDEX(Degrees15[[Month]:[Multiple (England)]],MATCH('1. Input energy data'!$L72, Degrees15[Month], 1) + $L$2 - 1,MATCH(IF('1. Input energy data'!$G$11="Multiple (England)", '1. Input energy data'!$J72, '1. Input energy data'!$G$11),Degrees15[#Headers], 0))))</f>
        <v/>
      </c>
      <c r="M55" s="151" t="str" cm="1">
        <f t="array" ref="M55">IF(OR(CalcTable[[#This Row],[Building]]=0, '1. Input energy data'!$W72=""), "",IF(OR('1. Input energy data'!$F72="Hospital",'1. Input energy data'!$F72="Nursing residential homes and hostels"),INDEX(Degrees18[[Month]:[Multiple (England)]],MATCH('1. Input energy data'!$L72, Degrees18[Month], 1) + $M$2 - 1,MATCH(IF('1. Input energy data'!$G$11="Multiple (England)", '1. Input energy data'!$J72, '1. Input energy data'!$G$11),Degrees18[#Headers], 0)),INDEX(Degrees15[[Month]:[Multiple (England)]],MATCH('1. Input energy data'!$L72, Degrees15[Month], 1) + $M$2 - 1,MATCH(IF('1. Input energy data'!$G$11="Multiple (England)", '1. Input energy data'!$J72, '1. Input energy data'!$G$11),Degrees15[#Headers], 0))))</f>
        <v/>
      </c>
      <c r="N55" s="151" t="str" cm="1">
        <f t="array" ref="N55">IF(OR(CalcTable[[#This Row],[Building]]=0, '1. Input energy data'!$X72=""), "",IF(OR('1. Input energy data'!$F72="Hospital",'1. Input energy data'!$F72="Nursing residential homes and hostels"),INDEX(Degrees18[[Month]:[Multiple (England)]],MATCH('1. Input energy data'!$L72, Degrees18[Month], 1) + $N$2 - 1,MATCH(IF('1. Input energy data'!$G$11="Multiple (England)", '1. Input energy data'!$J72, '1. Input energy data'!$G$11),Degrees18[#Headers], 0)),INDEX(Degrees15[[Month]:[Multiple (England)]],MATCH('1. Input energy data'!$L72, Degrees15[Month], 1) + $N$2 - 1,MATCH(IF('1. Input energy data'!$G$11="Multiple (England)", '1. Input energy data'!$J72, '1. Input energy data'!$G$11),Degrees15[#Headers], 0))))</f>
        <v/>
      </c>
      <c r="O55" s="151" t="str" cm="1">
        <f t="array" ref="O55">IF(OR(CalcTable[[#This Row],[Building]]=0, '1. Input energy data'!$Y72=""), "",IF(OR('1. Input energy data'!$F72="Hospital",'1. Input energy data'!$F72="Nursing residential homes and hostels"),INDEX(Degrees18[[Month]:[Multiple (England)]],MATCH('1. Input energy data'!$L72, Degrees18[Month], 1) + $O$2 - 1,MATCH(IF('1. Input energy data'!$G$11="Multiple (England)", '1. Input energy data'!$J72, '1. Input energy data'!$G$11),Degrees18[#Headers], 0)),INDEX(Degrees15[[Month]:[Multiple (England)]],MATCH('1. Input energy data'!$L72, Degrees15[Month], 1) + $O$2 - 1,MATCH(IF('1. Input energy data'!$G$11="Multiple (England)", '1. Input energy data'!$J72, '1. Input energy data'!$G$11),Degrees15[#Headers], 0))))</f>
        <v/>
      </c>
      <c r="P55" t="str">
        <f>IF(CalcTable[[#This Row],[Building]]=0,"",SLOPE('1. Input energy data'!N72:Y72,CalcTable[[#This Row],[1]:[12]]))</f>
        <v/>
      </c>
      <c r="Q55" t="str">
        <f>IF(CalcTable[[#This Row],[Building]]=0,"",INTERCEPT('1. Input energy data'!N72:Y72,CalcTable[[#This Row],[1]:[12]]))</f>
        <v/>
      </c>
      <c r="R55" t="str">
        <f>IF(CalcTable[[#This Row],[Building]]=0,"",RSQ('1. Input energy data'!N72:Y72,CalcTable[[#This Row],[1]:[12]]))</f>
        <v/>
      </c>
      <c r="S55" s="151" t="str" cm="1">
        <f t="array" ref="S55">IF(OR($A55=0, '1. Input energy data'!$AF72=""), "",IF(OR('1. Input energy data'!$F72="Hospital",'1. Input energy data'!$F72="Nursing residential homes and hostels"),INDEX(Degrees18[[Month]:[Multiple (England)]],MATCH('1. Input energy data'!$AD72, Degrees18[Month], 1)+S$2-13,MATCH(IF('1. Input energy data'!$G$11="Multiple (England)", '1. Input energy data'!$J72, '1. Input energy data'!$G$11),Degrees18[#Headers], 0)),INDEX(Degrees15[[Month]:[Multiple (England)]],MATCH('1. Input energy data'!$AD72, Degrees15[Month], 1)+S$2-13,MATCH(IF('1. Input energy data'!$G$11="Multiple (England)", '1. Input energy data'!$J72, '1. Input energy data'!$G$11),Degrees15[#Headers], 0))))</f>
        <v/>
      </c>
      <c r="T55" s="151" t="str" cm="1">
        <f t="array" ref="T55">IF(OR($A55=0, '1. Input energy data'!$AG72=""), "",IF(OR('1. Input energy data'!$F72="Hospital",'1. Input energy data'!$F72="Nursing residential homes and hostels"),INDEX(Degrees18[[Month]:[Multiple (England)]],MATCH('1. Input energy data'!$AD72, Degrees18[Month], 1)+T$2-13,MATCH(IF('1. Input energy data'!$G$11="Multiple (England)", '1. Input energy data'!$J72, '1. Input energy data'!$G$11),Degrees18[#Headers], 0)),INDEX(Degrees15[[Month]:[Multiple (England)]],MATCH('1. Input energy data'!$AD72,Degrees15[Month], 1)+T$2-13,MATCH(IF('1. Input energy data'!$G$11="Multiple (England)", '1. Input energy data'!$J72, '1. Input energy data'!$G$11),Degrees15[#Headers], 0))))</f>
        <v/>
      </c>
      <c r="U55" s="151" t="str" cm="1">
        <f t="array" ref="U55">IF(OR($A55=0, '1. Input energy data'!$AH72=""), "",IF(OR('1. Input energy data'!$F72="Hospital",'1. Input energy data'!$F72="Nursing residential homes and hostels"),INDEX(Degrees18[[Month]:[Multiple (England)]],MATCH('1. Input energy data'!$AD72, Degrees18[Month], 1)+U$2-13,MATCH(IF('1. Input energy data'!$G$11="Multiple (England)", '1. Input energy data'!$J72, '1. Input energy data'!$G$11),Degrees18[#Headers], 0)),INDEX(Degrees15[[Month]:[Multiple (England)]],MATCH('1. Input energy data'!$AD72,Degrees15[Month], 1)+U$2-13,MATCH(IF('1. Input energy data'!$G$11="Multiple (England)", '1. Input energy data'!$J72, '1. Input energy data'!$G$11),Degrees15[#Headers], 0))))</f>
        <v/>
      </c>
      <c r="V55" s="151" t="str" cm="1">
        <f t="array" ref="V55">IF(OR($A55=0, '1. Input energy data'!$AI72=""), "",IF(OR('1. Input energy data'!$F72="Hospital",'1. Input energy data'!$F72="Nursing residential homes and hostels"),INDEX(Degrees18[[Month]:[Multiple (England)]],MATCH('1. Input energy data'!$AD72, Degrees18[Month], 1)+V$2-13,MATCH(IF('1. Input energy data'!$G$11="Multiple (England)", '1. Input energy data'!$J72, '1. Input energy data'!$G$11),Degrees18[#Headers], 0)),INDEX(Degrees15[[Month]:[Multiple (England)]],MATCH('1. Input energy data'!$AD72,Degrees15[Month], 1)+V$2-13,MATCH(IF('1. Input energy data'!$G$11="Multiple (England)", '1. Input energy data'!$J72, '1. Input energy data'!$G$11),Degrees15[#Headers], 0))))</f>
        <v/>
      </c>
      <c r="W55" s="151" t="str" cm="1">
        <f t="array" ref="W55">IF(OR($A55=0, '1. Input energy data'!$AJ72=""), "",IF(OR('1. Input energy data'!$F72="Hospital",'1. Input energy data'!$F72="Nursing residential homes and hostels"),INDEX(Degrees18[[Month]:[Multiple (England)]],MATCH('1. Input energy data'!$AD72, Degrees18[Month], 1)+W$2-13,MATCH(IF('1. Input energy data'!$G$11="Multiple (England)", '1. Input energy data'!$J72, '1. Input energy data'!$G$11),Degrees18[#Headers], 0)),INDEX(Degrees15[[Month]:[Multiple (England)]],MATCH('1. Input energy data'!$AD72,Degrees15[Month], 1)+W$2-13,MATCH(IF('1. Input energy data'!$G$11="Multiple (England)", '1. Input energy data'!$J72, '1. Input energy data'!$G$11),Degrees15[#Headers], 0))))</f>
        <v/>
      </c>
      <c r="X55" s="151" t="str" cm="1">
        <f t="array" ref="X55">IF(OR($A55=0, '1. Input energy data'!$AK72=""), "",IF(OR('1. Input energy data'!$F72="Hospital",'1. Input energy data'!$F72="Nursing residential homes and hostels"),INDEX(Degrees18[[Month]:[Multiple (England)]],MATCH('1. Input energy data'!$AD72, Degrees18[Month], 1)+X$2-13,MATCH(IF('1. Input energy data'!$G$11="Multiple (England)", '1. Input energy data'!$J72, '1. Input energy data'!$G$11),Degrees18[#Headers], 0)),INDEX(Degrees15[[Month]:[Multiple (England)]],MATCH('1. Input energy data'!$AD72,Degrees15[Month], 1)+X$2-13,MATCH(IF('1. Input energy data'!$G$11="Multiple (England)", '1. Input energy data'!$J72, '1. Input energy data'!$G$11),Degrees15[#Headers], 0))))</f>
        <v/>
      </c>
      <c r="Y55" s="151" t="str" cm="1">
        <f t="array" ref="Y55">IF(OR($A55=0, '1. Input energy data'!$AL72=""), "",IF(OR('1. Input energy data'!$F72="Hospital",'1. Input energy data'!$F72="Nursing residential homes and hostels"),INDEX(Degrees18[[Month]:[Multiple (England)]],MATCH('1. Input energy data'!$AD72, Degrees18[Month], 1)+Y$2-13,MATCH(IF('1. Input energy data'!$G$11="Multiple (England)", '1. Input energy data'!$J72, '1. Input energy data'!$G$11),Degrees18[#Headers], 0)),INDEX(Degrees15[[Month]:[Multiple (England)]],MATCH('1. Input energy data'!$AD72,Degrees15[Month], 1)+Y$2-13,MATCH(IF('1. Input energy data'!$G$11="Multiple (England)", '1. Input energy data'!$J72, '1. Input energy data'!$G$11),Degrees15[#Headers], 0))))</f>
        <v/>
      </c>
      <c r="Z55" s="151" t="str" cm="1">
        <f t="array" ref="Z55">IF(OR($A55=0, '1. Input energy data'!$AM72=""), "",IF(OR('1. Input energy data'!$F72="Hospital",'1. Input energy data'!$F72="Nursing residential homes and hostels"),INDEX(Degrees18[[Month]:[Multiple (England)]],MATCH('1. Input energy data'!$AD72, Degrees18[Month], 1)+Z$2-13,MATCH(IF('1. Input energy data'!$G$11="Multiple (England)", '1. Input energy data'!$J72, '1. Input energy data'!$G$11),Degrees18[#Headers], 0)),INDEX(Degrees15[[Month]:[Multiple (England)]],MATCH('1. Input energy data'!$AD72,Degrees15[Month], 1)+Z$2-13,MATCH(IF('1. Input energy data'!$G$11="Multiple (England)", '1. Input energy data'!$J72, '1. Input energy data'!$G$11),Degrees15[#Headers], 0))))</f>
        <v/>
      </c>
      <c r="AA55" s="151" t="str" cm="1">
        <f t="array" ref="AA55">IF(OR($A55=0, '1. Input energy data'!$AN72=""), "",IF(OR('1. Input energy data'!$F72="Hospital",'1. Input energy data'!$F72="Nursing residential homes and hostels"),INDEX(Degrees18[[Month]:[Multiple (England)]],MATCH('1. Input energy data'!$AD72, Degrees18[Month], 1)+AA$2-13,MATCH(IF('1. Input energy data'!$G$11="Multiple (England)", '1. Input energy data'!$J72, '1. Input energy data'!$G$11),Degrees18[#Headers], 0)),INDEX(Degrees15[[Month]:[Multiple (England)]],MATCH('1. Input energy data'!$AD72,Degrees15[Month], 1)+AA$2-13,MATCH(IF('1. Input energy data'!$G$11="Multiple (England)", '1. Input energy data'!$J72, '1. Input energy data'!$G$11),Degrees15[#Headers], 0))))</f>
        <v/>
      </c>
      <c r="AB55" s="151" t="str" cm="1">
        <f t="array" ref="AB55">IF(OR($A55=0, '1. Input energy data'!$AO72=""), "",IF(OR('1. Input energy data'!$F72="Hospital",'1. Input energy data'!$F72="Nursing residential homes and hostels"),INDEX(Degrees18[[Month]:[Multiple (England)]],MATCH('1. Input energy data'!$AD72, Degrees18[Month], 1)+AB$2-13,MATCH(IF('1. Input energy data'!$G$11="Multiple (England)", '1. Input energy data'!$J72, '1. Input energy data'!$G$11),Degrees18[#Headers], 0)),INDEX(Degrees15[[Month]:[Multiple (England)]],MATCH('1. Input energy data'!$AD72,Degrees15[Month], 1)+AB$2-13,MATCH(IF('1. Input energy data'!$G$11="Multiple (England)", '1. Input energy data'!$J72, '1. Input energy data'!$G$11),Degrees15[#Headers], 0))))</f>
        <v/>
      </c>
      <c r="AC55" s="151" t="str" cm="1">
        <f t="array" ref="AC55">IF(OR($A55=0, '1. Input energy data'!$AP72=""), "",IF(OR('1. Input energy data'!$F72="Hospital",'1. Input energy data'!$F72="Nursing residential homes and hostels"),INDEX(Degrees18[[Month]:[Multiple (England)]],MATCH('1. Input energy data'!$AD72, Degrees18[Month], 1)+AC$2-13,MATCH(IF('1. Input energy data'!$G$11="Multiple (England)", '1. Input energy data'!$J72, '1. Input energy data'!$G$11),Degrees18[#Headers], 0)),INDEX(Degrees15[[Month]:[Multiple (England)]],MATCH('1. Input energy data'!$AD72,Degrees15[Month], 1)+AC$2-13,MATCH(IF('1. Input energy data'!$G$11="Multiple (England)", '1. Input energy data'!$J72, '1. Input energy data'!$G$11),Degrees15[#Headers], 0))))</f>
        <v/>
      </c>
      <c r="AD55" s="151" t="str" cm="1">
        <f t="array" ref="AD55">IF(OR($A55=0, '1. Input energy data'!$AQ72=""), "",IF(OR('1. Input energy data'!$F72="Hospital",'1. Input energy data'!$F72="Nursing residential homes and hostels"),INDEX(Degrees18[[Month]:[Multiple (England)]],MATCH('1. Input energy data'!$AD72, Degrees18[Month], 1)+AD$2-13,MATCH(IF('1. Input energy data'!$G$11="Multiple (England)", '1. Input energy data'!$J72, '1. Input energy data'!$G$11),Degrees18[#Headers], 0)),INDEX(Degrees15[[Month]:[Multiple (England)]],MATCH('1. Input energy data'!$AD72,Degrees15[Month], 1)+AD$2-13,MATCH(IF('1. Input energy data'!$G$11="Multiple (England)", '1. Input energy data'!$J72, '1. Input energy data'!$G$11),Degrees15[#Headers], 0))))</f>
        <v/>
      </c>
      <c r="AE55" s="151" t="str">
        <f>IF(OR($A55=0, $P55="", CalcTable[[#This Row],[13]]="", $Q55="", '1. Input energy data'!AF72=""), "", ($P55*CalcTable[[#This Row],[13]]+$Q55)-'1. Input energy data'!AF72)</f>
        <v/>
      </c>
      <c r="AF55" s="151" t="str">
        <f>IF(OR($A55=0, $P55="", CalcTable[[#This Row],[14]]="", $Q55="", '1. Input energy data'!AG72=""), "", ($P55*CalcTable[[#This Row],[14]]+$Q55)-'1. Input energy data'!AG72)</f>
        <v/>
      </c>
      <c r="AG55" s="151" t="str">
        <f>IF(OR($A55=0, $P55="", CalcTable[[#This Row],[15]]="", $Q55="", '1. Input energy data'!AH72=""), "", ($P55*CalcTable[[#This Row],[15]]+$Q55)-'1. Input energy data'!AH72)</f>
        <v/>
      </c>
      <c r="AH55" s="151" t="str">
        <f>IF(OR($A55=0, $P55="", CalcTable[[#This Row],[16]]="", $Q55="", '1. Input energy data'!AI72=""), "", ($P55*CalcTable[[#This Row],[16]]+$Q55)-'1. Input energy data'!AI72)</f>
        <v/>
      </c>
      <c r="AI55" s="151" t="str">
        <f>IF(OR($A55=0, $P55="", CalcTable[[#This Row],[17]]="", $Q55="", '1. Input energy data'!AJ72=""), "", ($P55*CalcTable[[#This Row],[17]]+$Q55)-'1. Input energy data'!AJ72)</f>
        <v/>
      </c>
      <c r="AJ55" s="151" t="str">
        <f>IF(OR($A55=0, $P55="", CalcTable[[#This Row],[18]]="", $Q55="", '1. Input energy data'!AK72=""), "", ($P55*CalcTable[[#This Row],[18]]+$Q55)-'1. Input energy data'!AK72)</f>
        <v/>
      </c>
      <c r="AK55" s="151" t="str">
        <f>IF(OR($A55=0, $P55="", CalcTable[[#This Row],[19]]="", $Q55="", '1. Input energy data'!AL72=""), "", ($P55*CalcTable[[#This Row],[19]]+$Q55)-'1. Input energy data'!AL72)</f>
        <v/>
      </c>
      <c r="AL55" s="151" t="str">
        <f>IF(OR($A55=0, $P55="", CalcTable[[#This Row],[20]]="", $Q55="", '1. Input energy data'!AM72=""), "", ($P55*CalcTable[[#This Row],[20]]+$Q55)-'1. Input energy data'!AM72)</f>
        <v/>
      </c>
      <c r="AM55" s="151" t="str">
        <f>IF(OR($A55=0, $P55="", CalcTable[[#This Row],[21]]="", $Q55="", '1. Input energy data'!AN72=""), "", ($P55*CalcTable[[#This Row],[21]]+$Q55)-'1. Input energy data'!AN72)</f>
        <v/>
      </c>
      <c r="AN55" s="151" t="str">
        <f>IF(OR($A55=0, $P55="", CalcTable[[#This Row],[22]]="", $Q55="", '1. Input energy data'!AO72=""), "", ($P55*CalcTable[[#This Row],[22]]+$Q55)-'1. Input energy data'!AO72)</f>
        <v/>
      </c>
      <c r="AO55" s="151" t="str">
        <f>IF(OR($A55=0, $P55="", CalcTable[[#This Row],[23]]="", $Q55="", '1. Input energy data'!AP72=""), "", ($P55*CalcTable[[#This Row],[23]]+$Q55)-'1. Input energy data'!AP72)</f>
        <v/>
      </c>
      <c r="AP55" s="151" t="str">
        <f>IF(OR($A55=0, $P55="", CalcTable[[#This Row],[24]]="", $Q55="", '1. Input energy data'!AQ72=""), "", ($P55*CalcTable[[#This Row],[24]]+$Q55)-'1. Input energy data'!AQ72)</f>
        <v/>
      </c>
      <c r="AQ55" s="239" t="str">
        <f>IF(CalcTable[[#This Row],[Building]]=0,"",1-((1-CalcTable[[#This Row],[R2]])*(COUNT('1. Input energy data'!N72:Y72)-1)/(COUNT('1. Input energy data'!N72:Y72)-2)))</f>
        <v/>
      </c>
      <c r="AR55" s="165" t="str">
        <f>IF(CalcTable[[#This Row],[Building]]=0,"",1.26*TINV(0.1,COUNT('1. Input energy data'!N72:Y72)-2)*STEYX('1. Input energy data'!N72:Y72,CalcTable[[#This Row],[1]:[12]])*((1+2/COUNT('1. Input energy data'!N72:Y72))*COUNT(CalcTable[[#This Row],[Month 1 avoided kWh]:[Month 12]]))^0.5)</f>
        <v/>
      </c>
      <c r="AS55" s="166" t="str">
        <f>IF(CalcTable[[#This Row],[Building]]=0,"",ABS(CalcTable[[#This Row],[Absolute Uncertainty]]/SUM(CalcTable[[#This Row],[Month 1 avoided kWh]:[Month 12]])))</f>
        <v/>
      </c>
      <c r="AT55" s="165" t="str">
        <f>IF(CalcTable[[#This Row],[Building]]=0,"",COUNT('1. Input energy data'!N72:Y72))</f>
        <v/>
      </c>
      <c r="AU55" s="165" t="str">
        <f>IF(CalcTable[[#This Row],[Building]]=0,"",COUNT('1. Input energy data'!AF72:AQ72))</f>
        <v/>
      </c>
      <c r="AV55" s="151" t="str" cm="1">
        <f t="array" ref="AV55">_xlfn.IFS(CalcTable[[#This Row],[Building]]=0,"",AND(OR('1. Input energy data'!AT72="Energy Bills - Actual",'1. Input energy data'!AT72="Meter Readings",'1. Input energy data'!AT72="Half Hourly Data"),OR('1. Input energy data'!Z72="Energy Bills - Actual",'1. Input energy data'!Z72="Meter Readings",'1. Input energy data'!Z72="Half Hourly Data")),"ACTUAL",OR('1. Input energy data'!AT72="",'1. Input energy data'!Z72=""),"BLANK",OR('1. Input energy data'!AT72="Other (specify in commentary)",'1. Input energy data'!Z72="Other (specify in commentary)"),"OTHER",OR('1. Input energy data'!AT72="Energy Bills - Estimated",'1. Input energy data'!Z72="Energy Bills - Estimated"),"ESTIMATED",OR('1. Input energy data'!AT72="Energy Bills - Partially Estimated",'1. Input energy data'!Z72="Energy Bills - Partially Estimated"),"PARTIALLY ESTIMATED",TRUE,"BLANK")</f>
        <v/>
      </c>
    </row>
    <row r="56" spans="1:48">
      <c r="A56">
        <f>'1. Input energy data'!C73</f>
        <v>0</v>
      </c>
      <c r="B56" s="150">
        <f>'1. Input energy data'!F73</f>
        <v>0</v>
      </c>
      <c r="C56">
        <f>'1. Input energy data'!G73</f>
        <v>0</v>
      </c>
      <c r="D56" s="151" t="str">
        <f>IF(OR(CalcTable[[#This Row],[Building]]=0, '1. Input energy data'!$N73=""), "",IF(OR('1. Input energy data'!$F73="Hospital",'1. Input energy data'!$F73="Nursing residential homes and hostels"),INDEX(Degrees18[[Month]:[Multiple (England)]],MATCH('1. Input energy data'!$L73, Degrees18[Month], 1),MATCH(IF('1. Input energy data'!$G$11="Multiple (England)", '1. Input energy data'!$J73, '1. Input energy data'!$G$11), Degrees18[#Headers], 0)),INDEX(Degrees15[[Month]:[Multiple (England)]],MATCH('1. Input energy data'!$L73, Degrees15[Month], 1),MATCH(IF('1. Input energy data'!$G$11="Multiple (England)", '1. Input energy data'!$J73, '1. Input energy data'!$G$11), Degrees15[#Headers], 0))))</f>
        <v/>
      </c>
      <c r="E56" s="151" t="str" cm="1">
        <f t="array" ref="E56">IF(OR(CalcTable[[#This Row],[Building]]=0, '1. Input energy data'!$O73=""), "",IF(OR('1. Input energy data'!$F73="Hospital",'1. Input energy data'!$F73="Nursing residential homes and hostels"),INDEX(Degrees18[[Month]:[Multiple (England)]],MATCH('1. Input energy data'!$L73, Degrees18[Month], 1) + $E$2 - 1,MATCH(IF('1. Input energy data'!$G$11="Multiple (England)", '1. Input energy data'!$J73, '1. Input energy data'!$G$11),Degrees18[#Headers], 0)),INDEX(Degrees15[[Month]:[Multiple (England)]],MATCH('1. Input energy data'!$L73, Degrees15[Month], 1) + $E$2 - 1,MATCH(IF('1. Input energy data'!$G$11="Multiple (England)", '1. Input energy data'!$J73, '1. Input energy data'!$G$11),Degrees15[#Headers], 0))))</f>
        <v/>
      </c>
      <c r="F56" s="151" t="str" cm="1">
        <f t="array" ref="F56">IF(OR(CalcTable[[#This Row],[Building]]=0, '1. Input energy data'!$P73=""), "",IF(OR('1. Input energy data'!$F73="Hospital",'1. Input energy data'!$F73="Nursing residential homes and hostels"),INDEX(Degrees18[[Month]:[Multiple (England)]],MATCH('1. Input energy data'!$L73, Degrees18[Month], 1) + $F$2 - 1,MATCH(IF('1. Input energy data'!$G$11="Multiple (England)", '1. Input energy data'!$J73, '1. Input energy data'!$G$11),Degrees18[#Headers], 0)),INDEX(Degrees15[[Month]:[Multiple (England)]],MATCH('1. Input energy data'!$L73, Degrees15[Month], 1) + $F$2 - 1,MATCH(IF('1. Input energy data'!$G$11="Multiple (England)", '1. Input energy data'!$J73, '1. Input energy data'!$G$11),Degrees15[#Headers], 0))))</f>
        <v/>
      </c>
      <c r="G56" s="151" t="str" cm="1">
        <f t="array" ref="G56">IF(OR(CalcTable[[#This Row],[Building]]=0, '1. Input energy data'!$Q73=""), "",IF(OR('1. Input energy data'!$F73="Hospital",'1. Input energy data'!$F73="Nursing residential homes and hostels"),INDEX(Degrees18[[Month]:[Multiple (England)]],MATCH('1. Input energy data'!$L73, Degrees18[Month], 1) + $G$2 - 1,MATCH(IF('1. Input energy data'!$G$11="Multiple (England)", '1. Input energy data'!$J73, '1. Input energy data'!$G$11),Degrees18[#Headers], 0)),INDEX(Degrees15[[Month]:[Multiple (England)]],MATCH('1. Input energy data'!$L73, Degrees15[Month], 1) + $G$2 - 1,MATCH(IF('1. Input energy data'!$G$11="Multiple (England)", '1. Input energy data'!$J73, '1. Input energy data'!$G$11),Degrees15[#Headers], 0))))</f>
        <v/>
      </c>
      <c r="H56" s="151" t="str" cm="1">
        <f t="array" ref="H56">IF(OR(CalcTable[[#This Row],[Building]]=0, '1. Input energy data'!$R73=""), "",IF(OR('1. Input energy data'!$F73="Hospital",'1. Input energy data'!$F73="Nursing residential homes and hostels"),INDEX(Degrees18[[Month]:[Multiple (England)]],MATCH('1. Input energy data'!$L73, Degrees18[Month], 1) + $H$2 - 1,MATCH(IF('1. Input energy data'!$G$11="Multiple (England)", '1. Input energy data'!$J73, '1. Input energy data'!$G$11),Degrees18[#Headers], 0)),INDEX(Degrees15[[Month]:[Multiple (England)]],MATCH('1. Input energy data'!$L73, Degrees15[Month], 1) + $H$2 - 1,MATCH(IF('1. Input energy data'!$G$11="Multiple (England)", '1. Input energy data'!$J73, '1. Input energy data'!$G$11),Degrees15[#Headers], 0))))</f>
        <v/>
      </c>
      <c r="I56" s="151" t="str" cm="1">
        <f t="array" ref="I56">IF(OR(CalcTable[[#This Row],[Building]]=0, '1. Input energy data'!$S73=""), "",IF(OR('1. Input energy data'!$F73="Hospital",'1. Input energy data'!$F73="Nursing residential homes and hostels"),INDEX(Degrees18[[Month]:[Multiple (England)]],MATCH('1. Input energy data'!$L73, Degrees18[Month], 1) + $I$2 - 1,MATCH(IF('1. Input energy data'!$G$11="Multiple (England)", '1. Input energy data'!$J73, '1. Input energy data'!$G$11),Degrees18[#Headers], 0)),INDEX(Degrees15[[Month]:[Multiple (England)]],MATCH('1. Input energy data'!$L73, Degrees15[Month], 1) + $I$2 - 1,MATCH(IF('1. Input energy data'!$G$11="Multiple (England)", '1. Input energy data'!$J73, '1. Input energy data'!$G$11),Degrees15[#Headers], 0))))</f>
        <v/>
      </c>
      <c r="J56" s="151" t="str" cm="1">
        <f t="array" ref="J56">IF(OR(CalcTable[[#This Row],[Building]]=0, '1. Input energy data'!$T73=""), "",IF(OR('1. Input energy data'!$F73="Hospital",'1. Input energy data'!$F73="Nursing residential homes and hostels"),INDEX(Degrees18[[Month]:[Multiple (England)]],MATCH('1. Input energy data'!$L73, Degrees18[Month], 1) + $J$2 - 1,MATCH(IF('1. Input energy data'!$G$11="Multiple (England)", '1. Input energy data'!$J73, '1. Input energy data'!$G$11),Degrees18[#Headers], 0)),INDEX(Degrees15[[Month]:[Multiple (England)]],MATCH('1. Input energy data'!$L73, Degrees15[Month], 1) + $J$2 - 1,MATCH(IF('1. Input energy data'!$G$11="Multiple (England)", '1. Input energy data'!$J73, '1. Input energy data'!$G$11),Degrees15[#Headers], 0))))</f>
        <v/>
      </c>
      <c r="K56" s="151" t="str" cm="1">
        <f t="array" ref="K56">IF(OR(CalcTable[[#This Row],[Building]]=0, '1. Input energy data'!$U73=""), "",IF(OR('1. Input energy data'!$F73="Hospital",'1. Input energy data'!$F73="Nursing residential homes and hostels"),INDEX(Degrees18[[Month]:[Multiple (England)]],MATCH('1. Input energy data'!$L73, Degrees18[Month], 1) + $K$2 - 1,MATCH(IF('1. Input energy data'!$G$11="Multiple (England)", '1. Input energy data'!$J73, '1. Input energy data'!$G$11),Degrees18[#Headers], 0)),INDEX(Degrees15[[Month]:[Multiple (England)]],MATCH('1. Input energy data'!$L73, Degrees15[Month], 1) + $K$2 - 1,MATCH(IF('1. Input energy data'!$G$11="Multiple (England)", '1. Input energy data'!$J73, '1. Input energy data'!$G$11),Degrees15[#Headers], 0))))</f>
        <v/>
      </c>
      <c r="L56" s="151" t="str" cm="1">
        <f t="array" ref="L56">IF(OR(CalcTable[[#This Row],[Building]]=0, '1. Input energy data'!$V73=""), "",IF(OR('1. Input energy data'!$F73="Hospital",'1. Input energy data'!$F73="Nursing residential homes and hostels"),INDEX(Degrees18[[Month]:[Multiple (England)]],MATCH('1. Input energy data'!$L73, Degrees18[Month], 1) + $L$2 - 1,MATCH(IF('1. Input energy data'!$G$11="Multiple (England)", '1. Input energy data'!$J73, '1. Input energy data'!$G$11),Degrees18[#Headers], 0)),INDEX(Degrees15[[Month]:[Multiple (England)]],MATCH('1. Input energy data'!$L73, Degrees15[Month], 1) + $L$2 - 1,MATCH(IF('1. Input energy data'!$G$11="Multiple (England)", '1. Input energy data'!$J73, '1. Input energy data'!$G$11),Degrees15[#Headers], 0))))</f>
        <v/>
      </c>
      <c r="M56" s="151" t="str" cm="1">
        <f t="array" ref="M56">IF(OR(CalcTable[[#This Row],[Building]]=0, '1. Input energy data'!$W73=""), "",IF(OR('1. Input energy data'!$F73="Hospital",'1. Input energy data'!$F73="Nursing residential homes and hostels"),INDEX(Degrees18[[Month]:[Multiple (England)]],MATCH('1. Input energy data'!$L73, Degrees18[Month], 1) + $M$2 - 1,MATCH(IF('1. Input energy data'!$G$11="Multiple (England)", '1. Input energy data'!$J73, '1. Input energy data'!$G$11),Degrees18[#Headers], 0)),INDEX(Degrees15[[Month]:[Multiple (England)]],MATCH('1. Input energy data'!$L73, Degrees15[Month], 1) + $M$2 - 1,MATCH(IF('1. Input energy data'!$G$11="Multiple (England)", '1. Input energy data'!$J73, '1. Input energy data'!$G$11),Degrees15[#Headers], 0))))</f>
        <v/>
      </c>
      <c r="N56" s="151" t="str" cm="1">
        <f t="array" ref="N56">IF(OR(CalcTable[[#This Row],[Building]]=0, '1. Input energy data'!$X73=""), "",IF(OR('1. Input energy data'!$F73="Hospital",'1. Input energy data'!$F73="Nursing residential homes and hostels"),INDEX(Degrees18[[Month]:[Multiple (England)]],MATCH('1. Input energy data'!$L73, Degrees18[Month], 1) + $N$2 - 1,MATCH(IF('1. Input energy data'!$G$11="Multiple (England)", '1. Input energy data'!$J73, '1. Input energy data'!$G$11),Degrees18[#Headers], 0)),INDEX(Degrees15[[Month]:[Multiple (England)]],MATCH('1. Input energy data'!$L73, Degrees15[Month], 1) + $N$2 - 1,MATCH(IF('1. Input energy data'!$G$11="Multiple (England)", '1. Input energy data'!$J73, '1. Input energy data'!$G$11),Degrees15[#Headers], 0))))</f>
        <v/>
      </c>
      <c r="O56" s="151" t="str" cm="1">
        <f t="array" ref="O56">IF(OR(CalcTable[[#This Row],[Building]]=0, '1. Input energy data'!$Y73=""), "",IF(OR('1. Input energy data'!$F73="Hospital",'1. Input energy data'!$F73="Nursing residential homes and hostels"),INDEX(Degrees18[[Month]:[Multiple (England)]],MATCH('1. Input energy data'!$L73, Degrees18[Month], 1) + $O$2 - 1,MATCH(IF('1. Input energy data'!$G$11="Multiple (England)", '1. Input energy data'!$J73, '1. Input energy data'!$G$11),Degrees18[#Headers], 0)),INDEX(Degrees15[[Month]:[Multiple (England)]],MATCH('1. Input energy data'!$L73, Degrees15[Month], 1) + $O$2 - 1,MATCH(IF('1. Input energy data'!$G$11="Multiple (England)", '1. Input energy data'!$J73, '1. Input energy data'!$G$11),Degrees15[#Headers], 0))))</f>
        <v/>
      </c>
      <c r="P56" t="str">
        <f>IF(CalcTable[[#This Row],[Building]]=0,"",SLOPE('1. Input energy data'!N73:Y73,CalcTable[[#This Row],[1]:[12]]))</f>
        <v/>
      </c>
      <c r="Q56" t="str">
        <f>IF(CalcTable[[#This Row],[Building]]=0,"",INTERCEPT('1. Input energy data'!N73:Y73,CalcTable[[#This Row],[1]:[12]]))</f>
        <v/>
      </c>
      <c r="R56" t="str">
        <f>IF(CalcTable[[#This Row],[Building]]=0,"",RSQ('1. Input energy data'!N73:Y73,CalcTable[[#This Row],[1]:[12]]))</f>
        <v/>
      </c>
      <c r="S56" s="151" t="str" cm="1">
        <f t="array" ref="S56">IF(OR($A56=0, '1. Input energy data'!$AF73=""), "",IF(OR('1. Input energy data'!$F73="Hospital",'1. Input energy data'!$F73="Nursing residential homes and hostels"),INDEX(Degrees18[[Month]:[Multiple (England)]],MATCH('1. Input energy data'!$AD73, Degrees18[Month], 1)+S$2-13,MATCH(IF('1. Input energy data'!$G$11="Multiple (England)", '1. Input energy data'!$J73, '1. Input energy data'!$G$11),Degrees18[#Headers], 0)),INDEX(Degrees15[[Month]:[Multiple (England)]],MATCH('1. Input energy data'!$AD73, Degrees15[Month], 1)+S$2-13,MATCH(IF('1. Input energy data'!$G$11="Multiple (England)", '1. Input energy data'!$J73, '1. Input energy data'!$G$11),Degrees15[#Headers], 0))))</f>
        <v/>
      </c>
      <c r="T56" s="151" t="str" cm="1">
        <f t="array" ref="T56">IF(OR($A56=0, '1. Input energy data'!$AG73=""), "",IF(OR('1. Input energy data'!$F73="Hospital",'1. Input energy data'!$F73="Nursing residential homes and hostels"),INDEX(Degrees18[[Month]:[Multiple (England)]],MATCH('1. Input energy data'!$AD73, Degrees18[Month], 1)+T$2-13,MATCH(IF('1. Input energy data'!$G$11="Multiple (England)", '1. Input energy data'!$J73, '1. Input energy data'!$G$11),Degrees18[#Headers], 0)),INDEX(Degrees15[[Month]:[Multiple (England)]],MATCH('1. Input energy data'!$AD73,Degrees15[Month], 1)+T$2-13,MATCH(IF('1. Input energy data'!$G$11="Multiple (England)", '1. Input energy data'!$J73, '1. Input energy data'!$G$11),Degrees15[#Headers], 0))))</f>
        <v/>
      </c>
      <c r="U56" s="151" t="str" cm="1">
        <f t="array" ref="U56">IF(OR($A56=0, '1. Input energy data'!$AH73=""), "",IF(OR('1. Input energy data'!$F73="Hospital",'1. Input energy data'!$F73="Nursing residential homes and hostels"),INDEX(Degrees18[[Month]:[Multiple (England)]],MATCH('1. Input energy data'!$AD73, Degrees18[Month], 1)+U$2-13,MATCH(IF('1. Input energy data'!$G$11="Multiple (England)", '1. Input energy data'!$J73, '1. Input energy data'!$G$11),Degrees18[#Headers], 0)),INDEX(Degrees15[[Month]:[Multiple (England)]],MATCH('1. Input energy data'!$AD73,Degrees15[Month], 1)+U$2-13,MATCH(IF('1. Input energy data'!$G$11="Multiple (England)", '1. Input energy data'!$J73, '1. Input energy data'!$G$11),Degrees15[#Headers], 0))))</f>
        <v/>
      </c>
      <c r="V56" s="151" t="str" cm="1">
        <f t="array" ref="V56">IF(OR($A56=0, '1. Input energy data'!$AI73=""), "",IF(OR('1. Input energy data'!$F73="Hospital",'1. Input energy data'!$F73="Nursing residential homes and hostels"),INDEX(Degrees18[[Month]:[Multiple (England)]],MATCH('1. Input energy data'!$AD73, Degrees18[Month], 1)+V$2-13,MATCH(IF('1. Input energy data'!$G$11="Multiple (England)", '1. Input energy data'!$J73, '1. Input energy data'!$G$11),Degrees18[#Headers], 0)),INDEX(Degrees15[[Month]:[Multiple (England)]],MATCH('1. Input energy data'!$AD73,Degrees15[Month], 1)+V$2-13,MATCH(IF('1. Input energy data'!$G$11="Multiple (England)", '1. Input energy data'!$J73, '1. Input energy data'!$G$11),Degrees15[#Headers], 0))))</f>
        <v/>
      </c>
      <c r="W56" s="151" t="str" cm="1">
        <f t="array" ref="W56">IF(OR($A56=0, '1. Input energy data'!$AJ73=""), "",IF(OR('1. Input energy data'!$F73="Hospital",'1. Input energy data'!$F73="Nursing residential homes and hostels"),INDEX(Degrees18[[Month]:[Multiple (England)]],MATCH('1. Input energy data'!$AD73, Degrees18[Month], 1)+W$2-13,MATCH(IF('1. Input energy data'!$G$11="Multiple (England)", '1. Input energy data'!$J73, '1. Input energy data'!$G$11),Degrees18[#Headers], 0)),INDEX(Degrees15[[Month]:[Multiple (England)]],MATCH('1. Input energy data'!$AD73,Degrees15[Month], 1)+W$2-13,MATCH(IF('1. Input energy data'!$G$11="Multiple (England)", '1. Input energy data'!$J73, '1. Input energy data'!$G$11),Degrees15[#Headers], 0))))</f>
        <v/>
      </c>
      <c r="X56" s="151" t="str" cm="1">
        <f t="array" ref="X56">IF(OR($A56=0, '1. Input energy data'!$AK73=""), "",IF(OR('1. Input energy data'!$F73="Hospital",'1. Input energy data'!$F73="Nursing residential homes and hostels"),INDEX(Degrees18[[Month]:[Multiple (England)]],MATCH('1. Input energy data'!$AD73, Degrees18[Month], 1)+X$2-13,MATCH(IF('1. Input energy data'!$G$11="Multiple (England)", '1. Input energy data'!$J73, '1. Input energy data'!$G$11),Degrees18[#Headers], 0)),INDEX(Degrees15[[Month]:[Multiple (England)]],MATCH('1. Input energy data'!$AD73,Degrees15[Month], 1)+X$2-13,MATCH(IF('1. Input energy data'!$G$11="Multiple (England)", '1. Input energy data'!$J73, '1. Input energy data'!$G$11),Degrees15[#Headers], 0))))</f>
        <v/>
      </c>
      <c r="Y56" s="151" t="str" cm="1">
        <f t="array" ref="Y56">IF(OR($A56=0, '1. Input energy data'!$AL73=""), "",IF(OR('1. Input energy data'!$F73="Hospital",'1. Input energy data'!$F73="Nursing residential homes and hostels"),INDEX(Degrees18[[Month]:[Multiple (England)]],MATCH('1. Input energy data'!$AD73, Degrees18[Month], 1)+Y$2-13,MATCH(IF('1. Input energy data'!$G$11="Multiple (England)", '1. Input energy data'!$J73, '1. Input energy data'!$G$11),Degrees18[#Headers], 0)),INDEX(Degrees15[[Month]:[Multiple (England)]],MATCH('1. Input energy data'!$AD73,Degrees15[Month], 1)+Y$2-13,MATCH(IF('1. Input energy data'!$G$11="Multiple (England)", '1. Input energy data'!$J73, '1. Input energy data'!$G$11),Degrees15[#Headers], 0))))</f>
        <v/>
      </c>
      <c r="Z56" s="151" t="str" cm="1">
        <f t="array" ref="Z56">IF(OR($A56=0, '1. Input energy data'!$AM73=""), "",IF(OR('1. Input energy data'!$F73="Hospital",'1. Input energy data'!$F73="Nursing residential homes and hostels"),INDEX(Degrees18[[Month]:[Multiple (England)]],MATCH('1. Input energy data'!$AD73, Degrees18[Month], 1)+Z$2-13,MATCH(IF('1. Input energy data'!$G$11="Multiple (England)", '1. Input energy data'!$J73, '1. Input energy data'!$G$11),Degrees18[#Headers], 0)),INDEX(Degrees15[[Month]:[Multiple (England)]],MATCH('1. Input energy data'!$AD73,Degrees15[Month], 1)+Z$2-13,MATCH(IF('1. Input energy data'!$G$11="Multiple (England)", '1. Input energy data'!$J73, '1. Input energy data'!$G$11),Degrees15[#Headers], 0))))</f>
        <v/>
      </c>
      <c r="AA56" s="151" t="str" cm="1">
        <f t="array" ref="AA56">IF(OR($A56=0, '1. Input energy data'!$AN73=""), "",IF(OR('1. Input energy data'!$F73="Hospital",'1. Input energy data'!$F73="Nursing residential homes and hostels"),INDEX(Degrees18[[Month]:[Multiple (England)]],MATCH('1. Input energy data'!$AD73, Degrees18[Month], 1)+AA$2-13,MATCH(IF('1. Input energy data'!$G$11="Multiple (England)", '1. Input energy data'!$J73, '1. Input energy data'!$G$11),Degrees18[#Headers], 0)),INDEX(Degrees15[[Month]:[Multiple (England)]],MATCH('1. Input energy data'!$AD73,Degrees15[Month], 1)+AA$2-13,MATCH(IF('1. Input energy data'!$G$11="Multiple (England)", '1. Input energy data'!$J73, '1. Input energy data'!$G$11),Degrees15[#Headers], 0))))</f>
        <v/>
      </c>
      <c r="AB56" s="151" t="str" cm="1">
        <f t="array" ref="AB56">IF(OR($A56=0, '1. Input energy data'!$AO73=""), "",IF(OR('1. Input energy data'!$F73="Hospital",'1. Input energy data'!$F73="Nursing residential homes and hostels"),INDEX(Degrees18[[Month]:[Multiple (England)]],MATCH('1. Input energy data'!$AD73, Degrees18[Month], 1)+AB$2-13,MATCH(IF('1. Input energy data'!$G$11="Multiple (England)", '1. Input energy data'!$J73, '1. Input energy data'!$G$11),Degrees18[#Headers], 0)),INDEX(Degrees15[[Month]:[Multiple (England)]],MATCH('1. Input energy data'!$AD73,Degrees15[Month], 1)+AB$2-13,MATCH(IF('1. Input energy data'!$G$11="Multiple (England)", '1. Input energy data'!$J73, '1. Input energy data'!$G$11),Degrees15[#Headers], 0))))</f>
        <v/>
      </c>
      <c r="AC56" s="151" t="str" cm="1">
        <f t="array" ref="AC56">IF(OR($A56=0, '1. Input energy data'!$AP73=""), "",IF(OR('1. Input energy data'!$F73="Hospital",'1. Input energy data'!$F73="Nursing residential homes and hostels"),INDEX(Degrees18[[Month]:[Multiple (England)]],MATCH('1. Input energy data'!$AD73, Degrees18[Month], 1)+AC$2-13,MATCH(IF('1. Input energy data'!$G$11="Multiple (England)", '1. Input energy data'!$J73, '1. Input energy data'!$G$11),Degrees18[#Headers], 0)),INDEX(Degrees15[[Month]:[Multiple (England)]],MATCH('1. Input energy data'!$AD73,Degrees15[Month], 1)+AC$2-13,MATCH(IF('1. Input energy data'!$G$11="Multiple (England)", '1. Input energy data'!$J73, '1. Input energy data'!$G$11),Degrees15[#Headers], 0))))</f>
        <v/>
      </c>
      <c r="AD56" s="151" t="str" cm="1">
        <f t="array" ref="AD56">IF(OR($A56=0, '1. Input energy data'!$AQ73=""), "",IF(OR('1. Input energy data'!$F73="Hospital",'1. Input energy data'!$F73="Nursing residential homes and hostels"),INDEX(Degrees18[[Month]:[Multiple (England)]],MATCH('1. Input energy data'!$AD73, Degrees18[Month], 1)+AD$2-13,MATCH(IF('1. Input energy data'!$G$11="Multiple (England)", '1. Input energy data'!$J73, '1. Input energy data'!$G$11),Degrees18[#Headers], 0)),INDEX(Degrees15[[Month]:[Multiple (England)]],MATCH('1. Input energy data'!$AD73,Degrees15[Month], 1)+AD$2-13,MATCH(IF('1. Input energy data'!$G$11="Multiple (England)", '1. Input energy data'!$J73, '1. Input energy data'!$G$11),Degrees15[#Headers], 0))))</f>
        <v/>
      </c>
      <c r="AE56" s="151" t="str">
        <f>IF(OR($A56=0, $P56="", CalcTable[[#This Row],[13]]="", $Q56="", '1. Input energy data'!AF73=""), "", ($P56*CalcTable[[#This Row],[13]]+$Q56)-'1. Input energy data'!AF73)</f>
        <v/>
      </c>
      <c r="AF56" s="151" t="str">
        <f>IF(OR($A56=0, $P56="", CalcTable[[#This Row],[14]]="", $Q56="", '1. Input energy data'!AG73=""), "", ($P56*CalcTable[[#This Row],[14]]+$Q56)-'1. Input energy data'!AG73)</f>
        <v/>
      </c>
      <c r="AG56" s="151" t="str">
        <f>IF(OR($A56=0, $P56="", CalcTable[[#This Row],[15]]="", $Q56="", '1. Input energy data'!AH73=""), "", ($P56*CalcTable[[#This Row],[15]]+$Q56)-'1. Input energy data'!AH73)</f>
        <v/>
      </c>
      <c r="AH56" s="151" t="str">
        <f>IF(OR($A56=0, $P56="", CalcTable[[#This Row],[16]]="", $Q56="", '1. Input energy data'!AI73=""), "", ($P56*CalcTable[[#This Row],[16]]+$Q56)-'1. Input energy data'!AI73)</f>
        <v/>
      </c>
      <c r="AI56" s="151" t="str">
        <f>IF(OR($A56=0, $P56="", CalcTable[[#This Row],[17]]="", $Q56="", '1. Input energy data'!AJ73=""), "", ($P56*CalcTable[[#This Row],[17]]+$Q56)-'1. Input energy data'!AJ73)</f>
        <v/>
      </c>
      <c r="AJ56" s="151" t="str">
        <f>IF(OR($A56=0, $P56="", CalcTable[[#This Row],[18]]="", $Q56="", '1. Input energy data'!AK73=""), "", ($P56*CalcTable[[#This Row],[18]]+$Q56)-'1. Input energy data'!AK73)</f>
        <v/>
      </c>
      <c r="AK56" s="151" t="str">
        <f>IF(OR($A56=0, $P56="", CalcTable[[#This Row],[19]]="", $Q56="", '1. Input energy data'!AL73=""), "", ($P56*CalcTable[[#This Row],[19]]+$Q56)-'1. Input energy data'!AL73)</f>
        <v/>
      </c>
      <c r="AL56" s="151" t="str">
        <f>IF(OR($A56=0, $P56="", CalcTable[[#This Row],[20]]="", $Q56="", '1. Input energy data'!AM73=""), "", ($P56*CalcTable[[#This Row],[20]]+$Q56)-'1. Input energy data'!AM73)</f>
        <v/>
      </c>
      <c r="AM56" s="151" t="str">
        <f>IF(OR($A56=0, $P56="", CalcTable[[#This Row],[21]]="", $Q56="", '1. Input energy data'!AN73=""), "", ($P56*CalcTable[[#This Row],[21]]+$Q56)-'1. Input energy data'!AN73)</f>
        <v/>
      </c>
      <c r="AN56" s="151" t="str">
        <f>IF(OR($A56=0, $P56="", CalcTable[[#This Row],[22]]="", $Q56="", '1. Input energy data'!AO73=""), "", ($P56*CalcTable[[#This Row],[22]]+$Q56)-'1. Input energy data'!AO73)</f>
        <v/>
      </c>
      <c r="AO56" s="151" t="str">
        <f>IF(OR($A56=0, $P56="", CalcTable[[#This Row],[23]]="", $Q56="", '1. Input energy data'!AP73=""), "", ($P56*CalcTable[[#This Row],[23]]+$Q56)-'1. Input energy data'!AP73)</f>
        <v/>
      </c>
      <c r="AP56" s="151" t="str">
        <f>IF(OR($A56=0, $P56="", CalcTable[[#This Row],[24]]="", $Q56="", '1. Input energy data'!AQ73=""), "", ($P56*CalcTable[[#This Row],[24]]+$Q56)-'1. Input energy data'!AQ73)</f>
        <v/>
      </c>
      <c r="AQ56" s="239" t="str">
        <f>IF(CalcTable[[#This Row],[Building]]=0,"",1-((1-CalcTable[[#This Row],[R2]])*(COUNT('1. Input energy data'!N73:Y73)-1)/(COUNT('1. Input energy data'!N73:Y73)-2)))</f>
        <v/>
      </c>
      <c r="AR56" s="165" t="str">
        <f>IF(CalcTable[[#This Row],[Building]]=0,"",1.26*TINV(0.1,COUNT('1. Input energy data'!N73:Y73)-2)*STEYX('1. Input energy data'!N73:Y73,CalcTable[[#This Row],[1]:[12]])*((1+2/COUNT('1. Input energy data'!N73:Y73))*COUNT(CalcTable[[#This Row],[Month 1 avoided kWh]:[Month 12]]))^0.5)</f>
        <v/>
      </c>
      <c r="AS56" s="166" t="str">
        <f>IF(CalcTable[[#This Row],[Building]]=0,"",ABS(CalcTable[[#This Row],[Absolute Uncertainty]]/SUM(CalcTable[[#This Row],[Month 1 avoided kWh]:[Month 12]])))</f>
        <v/>
      </c>
      <c r="AT56" s="165" t="str">
        <f>IF(CalcTable[[#This Row],[Building]]=0,"",COUNT('1. Input energy data'!N73:Y73))</f>
        <v/>
      </c>
      <c r="AU56" s="165" t="str">
        <f>IF(CalcTable[[#This Row],[Building]]=0,"",COUNT('1. Input energy data'!AF73:AQ73))</f>
        <v/>
      </c>
      <c r="AV56" s="151" t="str" cm="1">
        <f t="array" ref="AV56">_xlfn.IFS(CalcTable[[#This Row],[Building]]=0,"",AND(OR('1. Input energy data'!AT73="Energy Bills - Actual",'1. Input energy data'!AT73="Meter Readings",'1. Input energy data'!AT73="Half Hourly Data"),OR('1. Input energy data'!Z73="Energy Bills - Actual",'1. Input energy data'!Z73="Meter Readings",'1. Input energy data'!Z73="Half Hourly Data")),"ACTUAL",OR('1. Input energy data'!AT73="",'1. Input energy data'!Z73=""),"BLANK",OR('1. Input energy data'!AT73="Other (specify in commentary)",'1. Input energy data'!Z73="Other (specify in commentary)"),"OTHER",OR('1. Input energy data'!AT73="Energy Bills - Estimated",'1. Input energy data'!Z73="Energy Bills - Estimated"),"ESTIMATED",OR('1. Input energy data'!AT73="Energy Bills - Partially Estimated",'1. Input energy data'!Z73="Energy Bills - Partially Estimated"),"PARTIALLY ESTIMATED",TRUE,"BLANK")</f>
        <v/>
      </c>
    </row>
    <row r="57" spans="1:48">
      <c r="A57">
        <f>'1. Input energy data'!C74</f>
        <v>0</v>
      </c>
      <c r="B57" s="150">
        <f>'1. Input energy data'!F74</f>
        <v>0</v>
      </c>
      <c r="C57">
        <f>'1. Input energy data'!G74</f>
        <v>0</v>
      </c>
      <c r="D57" s="151" t="str">
        <f>IF(OR(CalcTable[[#This Row],[Building]]=0, '1. Input energy data'!$N74=""), "",IF(OR('1. Input energy data'!$F74="Hospital",'1. Input energy data'!$F74="Nursing residential homes and hostels"),INDEX(Degrees18[[Month]:[Multiple (England)]],MATCH('1. Input energy data'!$L74, Degrees18[Month], 1),MATCH(IF('1. Input energy data'!$G$11="Multiple (England)", '1. Input energy data'!$J74, '1. Input energy data'!$G$11), Degrees18[#Headers], 0)),INDEX(Degrees15[[Month]:[Multiple (England)]],MATCH('1. Input energy data'!$L74, Degrees15[Month], 1),MATCH(IF('1. Input energy data'!$G$11="Multiple (England)", '1. Input energy data'!$J74, '1. Input energy data'!$G$11), Degrees15[#Headers], 0))))</f>
        <v/>
      </c>
      <c r="E57" s="151" t="str" cm="1">
        <f t="array" ref="E57">IF(OR(CalcTable[[#This Row],[Building]]=0, '1. Input energy data'!$O74=""), "",IF(OR('1. Input energy data'!$F74="Hospital",'1. Input energy data'!$F74="Nursing residential homes and hostels"),INDEX(Degrees18[[Month]:[Multiple (England)]],MATCH('1. Input energy data'!$L74, Degrees18[Month], 1) + $E$2 - 1,MATCH(IF('1. Input energy data'!$G$11="Multiple (England)", '1. Input energy data'!$J74, '1. Input energy data'!$G$11),Degrees18[#Headers], 0)),INDEX(Degrees15[[Month]:[Multiple (England)]],MATCH('1. Input energy data'!$L74, Degrees15[Month], 1) + $E$2 - 1,MATCH(IF('1. Input energy data'!$G$11="Multiple (England)", '1. Input energy data'!$J74, '1. Input energy data'!$G$11),Degrees15[#Headers], 0))))</f>
        <v/>
      </c>
      <c r="F57" s="151" t="str" cm="1">
        <f t="array" ref="F57">IF(OR(CalcTable[[#This Row],[Building]]=0, '1. Input energy data'!$P74=""), "",IF(OR('1. Input energy data'!$F74="Hospital",'1. Input energy data'!$F74="Nursing residential homes and hostels"),INDEX(Degrees18[[Month]:[Multiple (England)]],MATCH('1. Input energy data'!$L74, Degrees18[Month], 1) + $F$2 - 1,MATCH(IF('1. Input energy data'!$G$11="Multiple (England)", '1. Input energy data'!$J74, '1. Input energy data'!$G$11),Degrees18[#Headers], 0)),INDEX(Degrees15[[Month]:[Multiple (England)]],MATCH('1. Input energy data'!$L74, Degrees15[Month], 1) + $F$2 - 1,MATCH(IF('1. Input energy data'!$G$11="Multiple (England)", '1. Input energy data'!$J74, '1. Input energy data'!$G$11),Degrees15[#Headers], 0))))</f>
        <v/>
      </c>
      <c r="G57" s="151" t="str" cm="1">
        <f t="array" ref="G57">IF(OR(CalcTable[[#This Row],[Building]]=0, '1. Input energy data'!$Q74=""), "",IF(OR('1. Input energy data'!$F74="Hospital",'1. Input energy data'!$F74="Nursing residential homes and hostels"),INDEX(Degrees18[[Month]:[Multiple (England)]],MATCH('1. Input energy data'!$L74, Degrees18[Month], 1) + $G$2 - 1,MATCH(IF('1. Input energy data'!$G$11="Multiple (England)", '1. Input energy data'!$J74, '1. Input energy data'!$G$11),Degrees18[#Headers], 0)),INDEX(Degrees15[[Month]:[Multiple (England)]],MATCH('1. Input energy data'!$L74, Degrees15[Month], 1) + $G$2 - 1,MATCH(IF('1. Input energy data'!$G$11="Multiple (England)", '1. Input energy data'!$J74, '1. Input energy data'!$G$11),Degrees15[#Headers], 0))))</f>
        <v/>
      </c>
      <c r="H57" s="151" t="str" cm="1">
        <f t="array" ref="H57">IF(OR(CalcTable[[#This Row],[Building]]=0, '1. Input energy data'!$R74=""), "",IF(OR('1. Input energy data'!$F74="Hospital",'1. Input energy data'!$F74="Nursing residential homes and hostels"),INDEX(Degrees18[[Month]:[Multiple (England)]],MATCH('1. Input energy data'!$L74, Degrees18[Month], 1) + $H$2 - 1,MATCH(IF('1. Input energy data'!$G$11="Multiple (England)", '1. Input energy data'!$J74, '1. Input energy data'!$G$11),Degrees18[#Headers], 0)),INDEX(Degrees15[[Month]:[Multiple (England)]],MATCH('1. Input energy data'!$L74, Degrees15[Month], 1) + $H$2 - 1,MATCH(IF('1. Input energy data'!$G$11="Multiple (England)", '1. Input energy data'!$J74, '1. Input energy data'!$G$11),Degrees15[#Headers], 0))))</f>
        <v/>
      </c>
      <c r="I57" s="151" t="str" cm="1">
        <f t="array" ref="I57">IF(OR(CalcTable[[#This Row],[Building]]=0, '1. Input energy data'!$S74=""), "",IF(OR('1. Input energy data'!$F74="Hospital",'1. Input energy data'!$F74="Nursing residential homes and hostels"),INDEX(Degrees18[[Month]:[Multiple (England)]],MATCH('1. Input energy data'!$L74, Degrees18[Month], 1) + $I$2 - 1,MATCH(IF('1. Input energy data'!$G$11="Multiple (England)", '1. Input energy data'!$J74, '1. Input energy data'!$G$11),Degrees18[#Headers], 0)),INDEX(Degrees15[[Month]:[Multiple (England)]],MATCH('1. Input energy data'!$L74, Degrees15[Month], 1) + $I$2 - 1,MATCH(IF('1. Input energy data'!$G$11="Multiple (England)", '1. Input energy data'!$J74, '1. Input energy data'!$G$11),Degrees15[#Headers], 0))))</f>
        <v/>
      </c>
      <c r="J57" s="151" t="str" cm="1">
        <f t="array" ref="J57">IF(OR(CalcTable[[#This Row],[Building]]=0, '1. Input energy data'!$T74=""), "",IF(OR('1. Input energy data'!$F74="Hospital",'1. Input energy data'!$F74="Nursing residential homes and hostels"),INDEX(Degrees18[[Month]:[Multiple (England)]],MATCH('1. Input energy data'!$L74, Degrees18[Month], 1) + $J$2 - 1,MATCH(IF('1. Input energy data'!$G$11="Multiple (England)", '1. Input energy data'!$J74, '1. Input energy data'!$G$11),Degrees18[#Headers], 0)),INDEX(Degrees15[[Month]:[Multiple (England)]],MATCH('1. Input energy data'!$L74, Degrees15[Month], 1) + $J$2 - 1,MATCH(IF('1. Input energy data'!$G$11="Multiple (England)", '1. Input energy data'!$J74, '1. Input energy data'!$G$11),Degrees15[#Headers], 0))))</f>
        <v/>
      </c>
      <c r="K57" s="151" t="str" cm="1">
        <f t="array" ref="K57">IF(OR(CalcTable[[#This Row],[Building]]=0, '1. Input energy data'!$U74=""), "",IF(OR('1. Input energy data'!$F74="Hospital",'1. Input energy data'!$F74="Nursing residential homes and hostels"),INDEX(Degrees18[[Month]:[Multiple (England)]],MATCH('1. Input energy data'!$L74, Degrees18[Month], 1) + $K$2 - 1,MATCH(IF('1. Input energy data'!$G$11="Multiple (England)", '1. Input energy data'!$J74, '1. Input energy data'!$G$11),Degrees18[#Headers], 0)),INDEX(Degrees15[[Month]:[Multiple (England)]],MATCH('1. Input energy data'!$L74, Degrees15[Month], 1) + $K$2 - 1,MATCH(IF('1. Input energy data'!$G$11="Multiple (England)", '1. Input energy data'!$J74, '1. Input energy data'!$G$11),Degrees15[#Headers], 0))))</f>
        <v/>
      </c>
      <c r="L57" s="151" t="str" cm="1">
        <f t="array" ref="L57">IF(OR(CalcTable[[#This Row],[Building]]=0, '1. Input energy data'!$V74=""), "",IF(OR('1. Input energy data'!$F74="Hospital",'1. Input energy data'!$F74="Nursing residential homes and hostels"),INDEX(Degrees18[[Month]:[Multiple (England)]],MATCH('1. Input energy data'!$L74, Degrees18[Month], 1) + $L$2 - 1,MATCH(IF('1. Input energy data'!$G$11="Multiple (England)", '1. Input energy data'!$J74, '1. Input energy data'!$G$11),Degrees18[#Headers], 0)),INDEX(Degrees15[[Month]:[Multiple (England)]],MATCH('1. Input energy data'!$L74, Degrees15[Month], 1) + $L$2 - 1,MATCH(IF('1. Input energy data'!$G$11="Multiple (England)", '1. Input energy data'!$J74, '1. Input energy data'!$G$11),Degrees15[#Headers], 0))))</f>
        <v/>
      </c>
      <c r="M57" s="151" t="str" cm="1">
        <f t="array" ref="M57">IF(OR(CalcTable[[#This Row],[Building]]=0, '1. Input energy data'!$W74=""), "",IF(OR('1. Input energy data'!$F74="Hospital",'1. Input energy data'!$F74="Nursing residential homes and hostels"),INDEX(Degrees18[[Month]:[Multiple (England)]],MATCH('1. Input energy data'!$L74, Degrees18[Month], 1) + $M$2 - 1,MATCH(IF('1. Input energy data'!$G$11="Multiple (England)", '1. Input energy data'!$J74, '1. Input energy data'!$G$11),Degrees18[#Headers], 0)),INDEX(Degrees15[[Month]:[Multiple (England)]],MATCH('1. Input energy data'!$L74, Degrees15[Month], 1) + $M$2 - 1,MATCH(IF('1. Input energy data'!$G$11="Multiple (England)", '1. Input energy data'!$J74, '1. Input energy data'!$G$11),Degrees15[#Headers], 0))))</f>
        <v/>
      </c>
      <c r="N57" s="151" t="str" cm="1">
        <f t="array" ref="N57">IF(OR(CalcTable[[#This Row],[Building]]=0, '1. Input energy data'!$X74=""), "",IF(OR('1. Input energy data'!$F74="Hospital",'1. Input energy data'!$F74="Nursing residential homes and hostels"),INDEX(Degrees18[[Month]:[Multiple (England)]],MATCH('1. Input energy data'!$L74, Degrees18[Month], 1) + $N$2 - 1,MATCH(IF('1. Input energy data'!$G$11="Multiple (England)", '1. Input energy data'!$J74, '1. Input energy data'!$G$11),Degrees18[#Headers], 0)),INDEX(Degrees15[[Month]:[Multiple (England)]],MATCH('1. Input energy data'!$L74, Degrees15[Month], 1) + $N$2 - 1,MATCH(IF('1. Input energy data'!$G$11="Multiple (England)", '1. Input energy data'!$J74, '1. Input energy data'!$G$11),Degrees15[#Headers], 0))))</f>
        <v/>
      </c>
      <c r="O57" s="151" t="str" cm="1">
        <f t="array" ref="O57">IF(OR(CalcTable[[#This Row],[Building]]=0, '1. Input energy data'!$Y74=""), "",IF(OR('1. Input energy data'!$F74="Hospital",'1. Input energy data'!$F74="Nursing residential homes and hostels"),INDEX(Degrees18[[Month]:[Multiple (England)]],MATCH('1. Input energy data'!$L74, Degrees18[Month], 1) + $O$2 - 1,MATCH(IF('1. Input energy data'!$G$11="Multiple (England)", '1. Input energy data'!$J74, '1. Input energy data'!$G$11),Degrees18[#Headers], 0)),INDEX(Degrees15[[Month]:[Multiple (England)]],MATCH('1. Input energy data'!$L74, Degrees15[Month], 1) + $O$2 - 1,MATCH(IF('1. Input energy data'!$G$11="Multiple (England)", '1. Input energy data'!$J74, '1. Input energy data'!$G$11),Degrees15[#Headers], 0))))</f>
        <v/>
      </c>
      <c r="P57" t="str">
        <f>IF(CalcTable[[#This Row],[Building]]=0,"",SLOPE('1. Input energy data'!N74:Y74,CalcTable[[#This Row],[1]:[12]]))</f>
        <v/>
      </c>
      <c r="Q57" t="str">
        <f>IF(CalcTable[[#This Row],[Building]]=0,"",INTERCEPT('1. Input energy data'!N74:Y74,CalcTable[[#This Row],[1]:[12]]))</f>
        <v/>
      </c>
      <c r="R57" t="str">
        <f>IF(CalcTable[[#This Row],[Building]]=0,"",RSQ('1. Input energy data'!N74:Y74,CalcTable[[#This Row],[1]:[12]]))</f>
        <v/>
      </c>
      <c r="S57" s="151" t="str" cm="1">
        <f t="array" ref="S57">IF(OR($A57=0, '1. Input energy data'!$AF74=""), "",IF(OR('1. Input energy data'!$F74="Hospital",'1. Input energy data'!$F74="Nursing residential homes and hostels"),INDEX(Degrees18[[Month]:[Multiple (England)]],MATCH('1. Input energy data'!$AD74, Degrees18[Month], 1)+S$2-13,MATCH(IF('1. Input energy data'!$G$11="Multiple (England)", '1. Input energy data'!$J74, '1. Input energy data'!$G$11),Degrees18[#Headers], 0)),INDEX(Degrees15[[Month]:[Multiple (England)]],MATCH('1. Input energy data'!$AD74, Degrees15[Month], 1)+S$2-13,MATCH(IF('1. Input energy data'!$G$11="Multiple (England)", '1. Input energy data'!$J74, '1. Input energy data'!$G$11),Degrees15[#Headers], 0))))</f>
        <v/>
      </c>
      <c r="T57" s="151" t="str" cm="1">
        <f t="array" ref="T57">IF(OR($A57=0, '1. Input energy data'!$AG74=""), "",IF(OR('1. Input energy data'!$F74="Hospital",'1. Input energy data'!$F74="Nursing residential homes and hostels"),INDEX(Degrees18[[Month]:[Multiple (England)]],MATCH('1. Input energy data'!$AD74, Degrees18[Month], 1)+T$2-13,MATCH(IF('1. Input energy data'!$G$11="Multiple (England)", '1. Input energy data'!$J74, '1. Input energy data'!$G$11),Degrees18[#Headers], 0)),INDEX(Degrees15[[Month]:[Multiple (England)]],MATCH('1. Input energy data'!$AD74,Degrees15[Month], 1)+T$2-13,MATCH(IF('1. Input energy data'!$G$11="Multiple (England)", '1. Input energy data'!$J74, '1. Input energy data'!$G$11),Degrees15[#Headers], 0))))</f>
        <v/>
      </c>
      <c r="U57" s="151" t="str" cm="1">
        <f t="array" ref="U57">IF(OR($A57=0, '1. Input energy data'!$AH74=""), "",IF(OR('1. Input energy data'!$F74="Hospital",'1. Input energy data'!$F74="Nursing residential homes and hostels"),INDEX(Degrees18[[Month]:[Multiple (England)]],MATCH('1. Input energy data'!$AD74, Degrees18[Month], 1)+U$2-13,MATCH(IF('1. Input energy data'!$G$11="Multiple (England)", '1. Input energy data'!$J74, '1. Input energy data'!$G$11),Degrees18[#Headers], 0)),INDEX(Degrees15[[Month]:[Multiple (England)]],MATCH('1. Input energy data'!$AD74,Degrees15[Month], 1)+U$2-13,MATCH(IF('1. Input energy data'!$G$11="Multiple (England)", '1. Input energy data'!$J74, '1. Input energy data'!$G$11),Degrees15[#Headers], 0))))</f>
        <v/>
      </c>
      <c r="V57" s="151" t="str" cm="1">
        <f t="array" ref="V57">IF(OR($A57=0, '1. Input energy data'!$AI74=""), "",IF(OR('1. Input energy data'!$F74="Hospital",'1. Input energy data'!$F74="Nursing residential homes and hostels"),INDEX(Degrees18[[Month]:[Multiple (England)]],MATCH('1. Input energy data'!$AD74, Degrees18[Month], 1)+V$2-13,MATCH(IF('1. Input energy data'!$G$11="Multiple (England)", '1. Input energy data'!$J74, '1. Input energy data'!$G$11),Degrees18[#Headers], 0)),INDEX(Degrees15[[Month]:[Multiple (England)]],MATCH('1. Input energy data'!$AD74,Degrees15[Month], 1)+V$2-13,MATCH(IF('1. Input energy data'!$G$11="Multiple (England)", '1. Input energy data'!$J74, '1. Input energy data'!$G$11),Degrees15[#Headers], 0))))</f>
        <v/>
      </c>
      <c r="W57" s="151" t="str" cm="1">
        <f t="array" ref="W57">IF(OR($A57=0, '1. Input energy data'!$AJ74=""), "",IF(OR('1. Input energy data'!$F74="Hospital",'1. Input energy data'!$F74="Nursing residential homes and hostels"),INDEX(Degrees18[[Month]:[Multiple (England)]],MATCH('1. Input energy data'!$AD74, Degrees18[Month], 1)+W$2-13,MATCH(IF('1. Input energy data'!$G$11="Multiple (England)", '1. Input energy data'!$J74, '1. Input energy data'!$G$11),Degrees18[#Headers], 0)),INDEX(Degrees15[[Month]:[Multiple (England)]],MATCH('1. Input energy data'!$AD74,Degrees15[Month], 1)+W$2-13,MATCH(IF('1. Input energy data'!$G$11="Multiple (England)", '1. Input energy data'!$J74, '1. Input energy data'!$G$11),Degrees15[#Headers], 0))))</f>
        <v/>
      </c>
      <c r="X57" s="151" t="str" cm="1">
        <f t="array" ref="X57">IF(OR($A57=0, '1. Input energy data'!$AK74=""), "",IF(OR('1. Input energy data'!$F74="Hospital",'1. Input energy data'!$F74="Nursing residential homes and hostels"),INDEX(Degrees18[[Month]:[Multiple (England)]],MATCH('1. Input energy data'!$AD74, Degrees18[Month], 1)+X$2-13,MATCH(IF('1. Input energy data'!$G$11="Multiple (England)", '1. Input energy data'!$J74, '1. Input energy data'!$G$11),Degrees18[#Headers], 0)),INDEX(Degrees15[[Month]:[Multiple (England)]],MATCH('1. Input energy data'!$AD74,Degrees15[Month], 1)+X$2-13,MATCH(IF('1. Input energy data'!$G$11="Multiple (England)", '1. Input energy data'!$J74, '1. Input energy data'!$G$11),Degrees15[#Headers], 0))))</f>
        <v/>
      </c>
      <c r="Y57" s="151" t="str" cm="1">
        <f t="array" ref="Y57">IF(OR($A57=0, '1. Input energy data'!$AL74=""), "",IF(OR('1. Input energy data'!$F74="Hospital",'1. Input energy data'!$F74="Nursing residential homes and hostels"),INDEX(Degrees18[[Month]:[Multiple (England)]],MATCH('1. Input energy data'!$AD74, Degrees18[Month], 1)+Y$2-13,MATCH(IF('1. Input energy data'!$G$11="Multiple (England)", '1. Input energy data'!$J74, '1. Input energy data'!$G$11),Degrees18[#Headers], 0)),INDEX(Degrees15[[Month]:[Multiple (England)]],MATCH('1. Input energy data'!$AD74,Degrees15[Month], 1)+Y$2-13,MATCH(IF('1. Input energy data'!$G$11="Multiple (England)", '1. Input energy data'!$J74, '1. Input energy data'!$G$11),Degrees15[#Headers], 0))))</f>
        <v/>
      </c>
      <c r="Z57" s="151" t="str" cm="1">
        <f t="array" ref="Z57">IF(OR($A57=0, '1. Input energy data'!$AM74=""), "",IF(OR('1. Input energy data'!$F74="Hospital",'1. Input energy data'!$F74="Nursing residential homes and hostels"),INDEX(Degrees18[[Month]:[Multiple (England)]],MATCH('1. Input energy data'!$AD74, Degrees18[Month], 1)+Z$2-13,MATCH(IF('1. Input energy data'!$G$11="Multiple (England)", '1. Input energy data'!$J74, '1. Input energy data'!$G$11),Degrees18[#Headers], 0)),INDEX(Degrees15[[Month]:[Multiple (England)]],MATCH('1. Input energy data'!$AD74,Degrees15[Month], 1)+Z$2-13,MATCH(IF('1. Input energy data'!$G$11="Multiple (England)", '1. Input energy data'!$J74, '1. Input energy data'!$G$11),Degrees15[#Headers], 0))))</f>
        <v/>
      </c>
      <c r="AA57" s="151" t="str" cm="1">
        <f t="array" ref="AA57">IF(OR($A57=0, '1. Input energy data'!$AN74=""), "",IF(OR('1. Input energy data'!$F74="Hospital",'1. Input energy data'!$F74="Nursing residential homes and hostels"),INDEX(Degrees18[[Month]:[Multiple (England)]],MATCH('1. Input energy data'!$AD74, Degrees18[Month], 1)+AA$2-13,MATCH(IF('1. Input energy data'!$G$11="Multiple (England)", '1. Input energy data'!$J74, '1. Input energy data'!$G$11),Degrees18[#Headers], 0)),INDEX(Degrees15[[Month]:[Multiple (England)]],MATCH('1. Input energy data'!$AD74,Degrees15[Month], 1)+AA$2-13,MATCH(IF('1. Input energy data'!$G$11="Multiple (England)", '1. Input energy data'!$J74, '1. Input energy data'!$G$11),Degrees15[#Headers], 0))))</f>
        <v/>
      </c>
      <c r="AB57" s="151" t="str" cm="1">
        <f t="array" ref="AB57">IF(OR($A57=0, '1. Input energy data'!$AO74=""), "",IF(OR('1. Input energy data'!$F74="Hospital",'1. Input energy data'!$F74="Nursing residential homes and hostels"),INDEX(Degrees18[[Month]:[Multiple (England)]],MATCH('1. Input energy data'!$AD74, Degrees18[Month], 1)+AB$2-13,MATCH(IF('1. Input energy data'!$G$11="Multiple (England)", '1. Input energy data'!$J74, '1. Input energy data'!$G$11),Degrees18[#Headers], 0)),INDEX(Degrees15[[Month]:[Multiple (England)]],MATCH('1. Input energy data'!$AD74,Degrees15[Month], 1)+AB$2-13,MATCH(IF('1. Input energy data'!$G$11="Multiple (England)", '1. Input energy data'!$J74, '1. Input energy data'!$G$11),Degrees15[#Headers], 0))))</f>
        <v/>
      </c>
      <c r="AC57" s="151" t="str" cm="1">
        <f t="array" ref="AC57">IF(OR($A57=0, '1. Input energy data'!$AP74=""), "",IF(OR('1. Input energy data'!$F74="Hospital",'1. Input energy data'!$F74="Nursing residential homes and hostels"),INDEX(Degrees18[[Month]:[Multiple (England)]],MATCH('1. Input energy data'!$AD74, Degrees18[Month], 1)+AC$2-13,MATCH(IF('1. Input energy data'!$G$11="Multiple (England)", '1. Input energy data'!$J74, '1. Input energy data'!$G$11),Degrees18[#Headers], 0)),INDEX(Degrees15[[Month]:[Multiple (England)]],MATCH('1. Input energy data'!$AD74,Degrees15[Month], 1)+AC$2-13,MATCH(IF('1. Input energy data'!$G$11="Multiple (England)", '1. Input energy data'!$J74, '1. Input energy data'!$G$11),Degrees15[#Headers], 0))))</f>
        <v/>
      </c>
      <c r="AD57" s="151" t="str" cm="1">
        <f t="array" ref="AD57">IF(OR($A57=0, '1. Input energy data'!$AQ74=""), "",IF(OR('1. Input energy data'!$F74="Hospital",'1. Input energy data'!$F74="Nursing residential homes and hostels"),INDEX(Degrees18[[Month]:[Multiple (England)]],MATCH('1. Input energy data'!$AD74, Degrees18[Month], 1)+AD$2-13,MATCH(IF('1. Input energy data'!$G$11="Multiple (England)", '1. Input energy data'!$J74, '1. Input energy data'!$G$11),Degrees18[#Headers], 0)),INDEX(Degrees15[[Month]:[Multiple (England)]],MATCH('1. Input energy data'!$AD74,Degrees15[Month], 1)+AD$2-13,MATCH(IF('1. Input energy data'!$G$11="Multiple (England)", '1. Input energy data'!$J74, '1. Input energy data'!$G$11),Degrees15[#Headers], 0))))</f>
        <v/>
      </c>
      <c r="AE57" s="151" t="str">
        <f>IF(OR($A57=0, $P57="", CalcTable[[#This Row],[13]]="", $Q57="", '1. Input energy data'!AF74=""), "", ($P57*CalcTable[[#This Row],[13]]+$Q57)-'1. Input energy data'!AF74)</f>
        <v/>
      </c>
      <c r="AF57" s="151" t="str">
        <f>IF(OR($A57=0, $P57="", CalcTable[[#This Row],[14]]="", $Q57="", '1. Input energy data'!AG74=""), "", ($P57*CalcTable[[#This Row],[14]]+$Q57)-'1. Input energy data'!AG74)</f>
        <v/>
      </c>
      <c r="AG57" s="151" t="str">
        <f>IF(OR($A57=0, $P57="", CalcTable[[#This Row],[15]]="", $Q57="", '1. Input energy data'!AH74=""), "", ($P57*CalcTable[[#This Row],[15]]+$Q57)-'1. Input energy data'!AH74)</f>
        <v/>
      </c>
      <c r="AH57" s="151" t="str">
        <f>IF(OR($A57=0, $P57="", CalcTable[[#This Row],[16]]="", $Q57="", '1. Input energy data'!AI74=""), "", ($P57*CalcTable[[#This Row],[16]]+$Q57)-'1. Input energy data'!AI74)</f>
        <v/>
      </c>
      <c r="AI57" s="151" t="str">
        <f>IF(OR($A57=0, $P57="", CalcTable[[#This Row],[17]]="", $Q57="", '1. Input energy data'!AJ74=""), "", ($P57*CalcTable[[#This Row],[17]]+$Q57)-'1. Input energy data'!AJ74)</f>
        <v/>
      </c>
      <c r="AJ57" s="151" t="str">
        <f>IF(OR($A57=0, $P57="", CalcTable[[#This Row],[18]]="", $Q57="", '1. Input energy data'!AK74=""), "", ($P57*CalcTable[[#This Row],[18]]+$Q57)-'1. Input energy data'!AK74)</f>
        <v/>
      </c>
      <c r="AK57" s="151" t="str">
        <f>IF(OR($A57=0, $P57="", CalcTable[[#This Row],[19]]="", $Q57="", '1. Input energy data'!AL74=""), "", ($P57*CalcTable[[#This Row],[19]]+$Q57)-'1. Input energy data'!AL74)</f>
        <v/>
      </c>
      <c r="AL57" s="151" t="str">
        <f>IF(OR($A57=0, $P57="", CalcTable[[#This Row],[20]]="", $Q57="", '1. Input energy data'!AM74=""), "", ($P57*CalcTable[[#This Row],[20]]+$Q57)-'1. Input energy data'!AM74)</f>
        <v/>
      </c>
      <c r="AM57" s="151" t="str">
        <f>IF(OR($A57=0, $P57="", CalcTable[[#This Row],[21]]="", $Q57="", '1. Input energy data'!AN74=""), "", ($P57*CalcTable[[#This Row],[21]]+$Q57)-'1. Input energy data'!AN74)</f>
        <v/>
      </c>
      <c r="AN57" s="151" t="str">
        <f>IF(OR($A57=0, $P57="", CalcTable[[#This Row],[22]]="", $Q57="", '1. Input energy data'!AO74=""), "", ($P57*CalcTable[[#This Row],[22]]+$Q57)-'1. Input energy data'!AO74)</f>
        <v/>
      </c>
      <c r="AO57" s="151" t="str">
        <f>IF(OR($A57=0, $P57="", CalcTable[[#This Row],[23]]="", $Q57="", '1. Input energy data'!AP74=""), "", ($P57*CalcTable[[#This Row],[23]]+$Q57)-'1. Input energy data'!AP74)</f>
        <v/>
      </c>
      <c r="AP57" s="151" t="str">
        <f>IF(OR($A57=0, $P57="", CalcTable[[#This Row],[24]]="", $Q57="", '1. Input energy data'!AQ74=""), "", ($P57*CalcTable[[#This Row],[24]]+$Q57)-'1. Input energy data'!AQ74)</f>
        <v/>
      </c>
      <c r="AQ57" s="239" t="str">
        <f>IF(CalcTable[[#This Row],[Building]]=0,"",1-((1-CalcTable[[#This Row],[R2]])*(COUNT('1. Input energy data'!N74:Y74)-1)/(COUNT('1. Input energy data'!N74:Y74)-2)))</f>
        <v/>
      </c>
      <c r="AR57" s="165" t="str">
        <f>IF(CalcTable[[#This Row],[Building]]=0,"",1.26*TINV(0.1,COUNT('1. Input energy data'!N74:Y74)-2)*STEYX('1. Input energy data'!N74:Y74,CalcTable[[#This Row],[1]:[12]])*((1+2/COUNT('1. Input energy data'!N74:Y74))*COUNT(CalcTable[[#This Row],[Month 1 avoided kWh]:[Month 12]]))^0.5)</f>
        <v/>
      </c>
      <c r="AS57" s="166" t="str">
        <f>IF(CalcTable[[#This Row],[Building]]=0,"",ABS(CalcTable[[#This Row],[Absolute Uncertainty]]/SUM(CalcTable[[#This Row],[Month 1 avoided kWh]:[Month 12]])))</f>
        <v/>
      </c>
      <c r="AT57" s="165" t="str">
        <f>IF(CalcTable[[#This Row],[Building]]=0,"",COUNT('1. Input energy data'!N74:Y74))</f>
        <v/>
      </c>
      <c r="AU57" s="165" t="str">
        <f>IF(CalcTable[[#This Row],[Building]]=0,"",COUNT('1. Input energy data'!AF74:AQ74))</f>
        <v/>
      </c>
      <c r="AV57" s="151" t="str" cm="1">
        <f t="array" ref="AV57">_xlfn.IFS(CalcTable[[#This Row],[Building]]=0,"",AND(OR('1. Input energy data'!AT74="Energy Bills - Actual",'1. Input energy data'!AT74="Meter Readings",'1. Input energy data'!AT74="Half Hourly Data"),OR('1. Input energy data'!Z74="Energy Bills - Actual",'1. Input energy data'!Z74="Meter Readings",'1. Input energy data'!Z74="Half Hourly Data")),"ACTUAL",OR('1. Input energy data'!AT74="",'1. Input energy data'!Z74=""),"BLANK",OR('1. Input energy data'!AT74="Other (specify in commentary)",'1. Input energy data'!Z74="Other (specify in commentary)"),"OTHER",OR('1. Input energy data'!AT74="Energy Bills - Estimated",'1. Input energy data'!Z74="Energy Bills - Estimated"),"ESTIMATED",OR('1. Input energy data'!AT74="Energy Bills - Partially Estimated",'1. Input energy data'!Z74="Energy Bills - Partially Estimated"),"PARTIALLY ESTIMATED",TRUE,"BLANK")</f>
        <v/>
      </c>
    </row>
    <row r="58" spans="1:48">
      <c r="A58">
        <f>'1. Input energy data'!C75</f>
        <v>0</v>
      </c>
      <c r="B58" s="150">
        <f>'1. Input energy data'!F75</f>
        <v>0</v>
      </c>
      <c r="C58">
        <f>'1. Input energy data'!G75</f>
        <v>0</v>
      </c>
      <c r="D58" s="151" t="str">
        <f>IF(OR(CalcTable[[#This Row],[Building]]=0, '1. Input energy data'!$N75=""), "",IF(OR('1. Input energy data'!$F75="Hospital",'1. Input energy data'!$F75="Nursing residential homes and hostels"),INDEX(Degrees18[[Month]:[Multiple (England)]],MATCH('1. Input energy data'!$L75, Degrees18[Month], 1),MATCH(IF('1. Input energy data'!$G$11="Multiple (England)", '1. Input energy data'!$J75, '1. Input energy data'!$G$11), Degrees18[#Headers], 0)),INDEX(Degrees15[[Month]:[Multiple (England)]],MATCH('1. Input energy data'!$L75, Degrees15[Month], 1),MATCH(IF('1. Input energy data'!$G$11="Multiple (England)", '1. Input energy data'!$J75, '1. Input energy data'!$G$11), Degrees15[#Headers], 0))))</f>
        <v/>
      </c>
      <c r="E58" s="151" t="str" cm="1">
        <f t="array" ref="E58">IF(OR(CalcTable[[#This Row],[Building]]=0, '1. Input energy data'!$O75=""), "",IF(OR('1. Input energy data'!$F75="Hospital",'1. Input energy data'!$F75="Nursing residential homes and hostels"),INDEX(Degrees18[[Month]:[Multiple (England)]],MATCH('1. Input energy data'!$L75, Degrees18[Month], 1) + $E$2 - 1,MATCH(IF('1. Input energy data'!$G$11="Multiple (England)", '1. Input energy data'!$J75, '1. Input energy data'!$G$11),Degrees18[#Headers], 0)),INDEX(Degrees15[[Month]:[Multiple (England)]],MATCH('1. Input energy data'!$L75, Degrees15[Month], 1) + $E$2 - 1,MATCH(IF('1. Input energy data'!$G$11="Multiple (England)", '1. Input energy data'!$J75, '1. Input energy data'!$G$11),Degrees15[#Headers], 0))))</f>
        <v/>
      </c>
      <c r="F58" s="151" t="str" cm="1">
        <f t="array" ref="F58">IF(OR(CalcTable[[#This Row],[Building]]=0, '1. Input energy data'!$P75=""), "",IF(OR('1. Input energy data'!$F75="Hospital",'1. Input energy data'!$F75="Nursing residential homes and hostels"),INDEX(Degrees18[[Month]:[Multiple (England)]],MATCH('1. Input energy data'!$L75, Degrees18[Month], 1) + $F$2 - 1,MATCH(IF('1. Input energy data'!$G$11="Multiple (England)", '1. Input energy data'!$J75, '1. Input energy data'!$G$11),Degrees18[#Headers], 0)),INDEX(Degrees15[[Month]:[Multiple (England)]],MATCH('1. Input energy data'!$L75, Degrees15[Month], 1) + $F$2 - 1,MATCH(IF('1. Input energy data'!$G$11="Multiple (England)", '1. Input energy data'!$J75, '1. Input energy data'!$G$11),Degrees15[#Headers], 0))))</f>
        <v/>
      </c>
      <c r="G58" s="151" t="str" cm="1">
        <f t="array" ref="G58">IF(OR(CalcTable[[#This Row],[Building]]=0, '1. Input energy data'!$Q75=""), "",IF(OR('1. Input energy data'!$F75="Hospital",'1. Input energy data'!$F75="Nursing residential homes and hostels"),INDEX(Degrees18[[Month]:[Multiple (England)]],MATCH('1. Input energy data'!$L75, Degrees18[Month], 1) + $G$2 - 1,MATCH(IF('1. Input energy data'!$G$11="Multiple (England)", '1. Input energy data'!$J75, '1. Input energy data'!$G$11),Degrees18[#Headers], 0)),INDEX(Degrees15[[Month]:[Multiple (England)]],MATCH('1. Input energy data'!$L75, Degrees15[Month], 1) + $G$2 - 1,MATCH(IF('1. Input energy data'!$G$11="Multiple (England)", '1. Input energy data'!$J75, '1. Input energy data'!$G$11),Degrees15[#Headers], 0))))</f>
        <v/>
      </c>
      <c r="H58" s="151" t="str" cm="1">
        <f t="array" ref="H58">IF(OR(CalcTable[[#This Row],[Building]]=0, '1. Input energy data'!$R75=""), "",IF(OR('1. Input energy data'!$F75="Hospital",'1. Input energy data'!$F75="Nursing residential homes and hostels"),INDEX(Degrees18[[Month]:[Multiple (England)]],MATCH('1. Input energy data'!$L75, Degrees18[Month], 1) + $H$2 - 1,MATCH(IF('1. Input energy data'!$G$11="Multiple (England)", '1. Input energy data'!$J75, '1. Input energy data'!$G$11),Degrees18[#Headers], 0)),INDEX(Degrees15[[Month]:[Multiple (England)]],MATCH('1. Input energy data'!$L75, Degrees15[Month], 1) + $H$2 - 1,MATCH(IF('1. Input energy data'!$G$11="Multiple (England)", '1. Input energy data'!$J75, '1. Input energy data'!$G$11),Degrees15[#Headers], 0))))</f>
        <v/>
      </c>
      <c r="I58" s="151" t="str" cm="1">
        <f t="array" ref="I58">IF(OR(CalcTable[[#This Row],[Building]]=0, '1. Input energy data'!$S75=""), "",IF(OR('1. Input energy data'!$F75="Hospital",'1. Input energy data'!$F75="Nursing residential homes and hostels"),INDEX(Degrees18[[Month]:[Multiple (England)]],MATCH('1. Input energy data'!$L75, Degrees18[Month], 1) + $I$2 - 1,MATCH(IF('1. Input energy data'!$G$11="Multiple (England)", '1. Input energy data'!$J75, '1. Input energy data'!$G$11),Degrees18[#Headers], 0)),INDEX(Degrees15[[Month]:[Multiple (England)]],MATCH('1. Input energy data'!$L75, Degrees15[Month], 1) + $I$2 - 1,MATCH(IF('1. Input energy data'!$G$11="Multiple (England)", '1. Input energy data'!$J75, '1. Input energy data'!$G$11),Degrees15[#Headers], 0))))</f>
        <v/>
      </c>
      <c r="J58" s="151" t="str" cm="1">
        <f t="array" ref="J58">IF(OR(CalcTable[[#This Row],[Building]]=0, '1. Input energy data'!$T75=""), "",IF(OR('1. Input energy data'!$F75="Hospital",'1. Input energy data'!$F75="Nursing residential homes and hostels"),INDEX(Degrees18[[Month]:[Multiple (England)]],MATCH('1. Input energy data'!$L75, Degrees18[Month], 1) + $J$2 - 1,MATCH(IF('1. Input energy data'!$G$11="Multiple (England)", '1. Input energy data'!$J75, '1. Input energy data'!$G$11),Degrees18[#Headers], 0)),INDEX(Degrees15[[Month]:[Multiple (England)]],MATCH('1. Input energy data'!$L75, Degrees15[Month], 1) + $J$2 - 1,MATCH(IF('1. Input energy data'!$G$11="Multiple (England)", '1. Input energy data'!$J75, '1. Input energy data'!$G$11),Degrees15[#Headers], 0))))</f>
        <v/>
      </c>
      <c r="K58" s="151" t="str" cm="1">
        <f t="array" ref="K58">IF(OR(CalcTable[[#This Row],[Building]]=0, '1. Input energy data'!$U75=""), "",IF(OR('1. Input energy data'!$F75="Hospital",'1. Input energy data'!$F75="Nursing residential homes and hostels"),INDEX(Degrees18[[Month]:[Multiple (England)]],MATCH('1. Input energy data'!$L75, Degrees18[Month], 1) + $K$2 - 1,MATCH(IF('1. Input energy data'!$G$11="Multiple (England)", '1. Input energy data'!$J75, '1. Input energy data'!$G$11),Degrees18[#Headers], 0)),INDEX(Degrees15[[Month]:[Multiple (England)]],MATCH('1. Input energy data'!$L75, Degrees15[Month], 1) + $K$2 - 1,MATCH(IF('1. Input energy data'!$G$11="Multiple (England)", '1. Input energy data'!$J75, '1. Input energy data'!$G$11),Degrees15[#Headers], 0))))</f>
        <v/>
      </c>
      <c r="L58" s="151" t="str" cm="1">
        <f t="array" ref="L58">IF(OR(CalcTable[[#This Row],[Building]]=0, '1. Input energy data'!$V75=""), "",IF(OR('1. Input energy data'!$F75="Hospital",'1. Input energy data'!$F75="Nursing residential homes and hostels"),INDEX(Degrees18[[Month]:[Multiple (England)]],MATCH('1. Input energy data'!$L75, Degrees18[Month], 1) + $L$2 - 1,MATCH(IF('1. Input energy data'!$G$11="Multiple (England)", '1. Input energy data'!$J75, '1. Input energy data'!$G$11),Degrees18[#Headers], 0)),INDEX(Degrees15[[Month]:[Multiple (England)]],MATCH('1. Input energy data'!$L75, Degrees15[Month], 1) + $L$2 - 1,MATCH(IF('1. Input energy data'!$G$11="Multiple (England)", '1. Input energy data'!$J75, '1. Input energy data'!$G$11),Degrees15[#Headers], 0))))</f>
        <v/>
      </c>
      <c r="M58" s="151" t="str" cm="1">
        <f t="array" ref="M58">IF(OR(CalcTable[[#This Row],[Building]]=0, '1. Input energy data'!$W75=""), "",IF(OR('1. Input energy data'!$F75="Hospital",'1. Input energy data'!$F75="Nursing residential homes and hostels"),INDEX(Degrees18[[Month]:[Multiple (England)]],MATCH('1. Input energy data'!$L75, Degrees18[Month], 1) + $M$2 - 1,MATCH(IF('1. Input energy data'!$G$11="Multiple (England)", '1. Input energy data'!$J75, '1. Input energy data'!$G$11),Degrees18[#Headers], 0)),INDEX(Degrees15[[Month]:[Multiple (England)]],MATCH('1. Input energy data'!$L75, Degrees15[Month], 1) + $M$2 - 1,MATCH(IF('1. Input energy data'!$G$11="Multiple (England)", '1. Input energy data'!$J75, '1. Input energy data'!$G$11),Degrees15[#Headers], 0))))</f>
        <v/>
      </c>
      <c r="N58" s="151" t="str" cm="1">
        <f t="array" ref="N58">IF(OR(CalcTable[[#This Row],[Building]]=0, '1. Input energy data'!$X75=""), "",IF(OR('1. Input energy data'!$F75="Hospital",'1. Input energy data'!$F75="Nursing residential homes and hostels"),INDEX(Degrees18[[Month]:[Multiple (England)]],MATCH('1. Input energy data'!$L75, Degrees18[Month], 1) + $N$2 - 1,MATCH(IF('1. Input energy data'!$G$11="Multiple (England)", '1. Input energy data'!$J75, '1. Input energy data'!$G$11),Degrees18[#Headers], 0)),INDEX(Degrees15[[Month]:[Multiple (England)]],MATCH('1. Input energy data'!$L75, Degrees15[Month], 1) + $N$2 - 1,MATCH(IF('1. Input energy data'!$G$11="Multiple (England)", '1. Input energy data'!$J75, '1. Input energy data'!$G$11),Degrees15[#Headers], 0))))</f>
        <v/>
      </c>
      <c r="O58" s="151" t="str" cm="1">
        <f t="array" ref="O58">IF(OR(CalcTable[[#This Row],[Building]]=0, '1. Input energy data'!$Y75=""), "",IF(OR('1. Input energy data'!$F75="Hospital",'1. Input energy data'!$F75="Nursing residential homes and hostels"),INDEX(Degrees18[[Month]:[Multiple (England)]],MATCH('1. Input energy data'!$L75, Degrees18[Month], 1) + $O$2 - 1,MATCH(IF('1. Input energy data'!$G$11="Multiple (England)", '1. Input energy data'!$J75, '1. Input energy data'!$G$11),Degrees18[#Headers], 0)),INDEX(Degrees15[[Month]:[Multiple (England)]],MATCH('1. Input energy data'!$L75, Degrees15[Month], 1) + $O$2 - 1,MATCH(IF('1. Input energy data'!$G$11="Multiple (England)", '1. Input energy data'!$J75, '1. Input energy data'!$G$11),Degrees15[#Headers], 0))))</f>
        <v/>
      </c>
      <c r="P58" t="str">
        <f>IF(CalcTable[[#This Row],[Building]]=0,"",SLOPE('1. Input energy data'!N75:Y75,CalcTable[[#This Row],[1]:[12]]))</f>
        <v/>
      </c>
      <c r="Q58" t="str">
        <f>IF(CalcTable[[#This Row],[Building]]=0,"",INTERCEPT('1. Input energy data'!N75:Y75,CalcTable[[#This Row],[1]:[12]]))</f>
        <v/>
      </c>
      <c r="R58" t="str">
        <f>IF(CalcTable[[#This Row],[Building]]=0,"",RSQ('1. Input energy data'!N75:Y75,CalcTable[[#This Row],[1]:[12]]))</f>
        <v/>
      </c>
      <c r="S58" s="151" t="str" cm="1">
        <f t="array" ref="S58">IF(OR($A58=0, '1. Input energy data'!$AF75=""), "",IF(OR('1. Input energy data'!$F75="Hospital",'1. Input energy data'!$F75="Nursing residential homes and hostels"),INDEX(Degrees18[[Month]:[Multiple (England)]],MATCH('1. Input energy data'!$AD75, Degrees18[Month], 1)+S$2-13,MATCH(IF('1. Input energy data'!$G$11="Multiple (England)", '1. Input energy data'!$J75, '1. Input energy data'!$G$11),Degrees18[#Headers], 0)),INDEX(Degrees15[[Month]:[Multiple (England)]],MATCH('1. Input energy data'!$AD75, Degrees15[Month], 1)+S$2-13,MATCH(IF('1. Input energy data'!$G$11="Multiple (England)", '1. Input energy data'!$J75, '1. Input energy data'!$G$11),Degrees15[#Headers], 0))))</f>
        <v/>
      </c>
      <c r="T58" s="151" t="str" cm="1">
        <f t="array" ref="T58">IF(OR($A58=0, '1. Input energy data'!$AG75=""), "",IF(OR('1. Input energy data'!$F75="Hospital",'1. Input energy data'!$F75="Nursing residential homes and hostels"),INDEX(Degrees18[[Month]:[Multiple (England)]],MATCH('1. Input energy data'!$AD75, Degrees18[Month], 1)+T$2-13,MATCH(IF('1. Input energy data'!$G$11="Multiple (England)", '1. Input energy data'!$J75, '1. Input energy data'!$G$11),Degrees18[#Headers], 0)),INDEX(Degrees15[[Month]:[Multiple (England)]],MATCH('1. Input energy data'!$AD75,Degrees15[Month], 1)+T$2-13,MATCH(IF('1. Input energy data'!$G$11="Multiple (England)", '1. Input energy data'!$J75, '1. Input energy data'!$G$11),Degrees15[#Headers], 0))))</f>
        <v/>
      </c>
      <c r="U58" s="151" t="str" cm="1">
        <f t="array" ref="U58">IF(OR($A58=0, '1. Input energy data'!$AH75=""), "",IF(OR('1. Input energy data'!$F75="Hospital",'1. Input energy data'!$F75="Nursing residential homes and hostels"),INDEX(Degrees18[[Month]:[Multiple (England)]],MATCH('1. Input energy data'!$AD75, Degrees18[Month], 1)+U$2-13,MATCH(IF('1. Input energy data'!$G$11="Multiple (England)", '1. Input energy data'!$J75, '1. Input energy data'!$G$11),Degrees18[#Headers], 0)),INDEX(Degrees15[[Month]:[Multiple (England)]],MATCH('1. Input energy data'!$AD75,Degrees15[Month], 1)+U$2-13,MATCH(IF('1. Input energy data'!$G$11="Multiple (England)", '1. Input energy data'!$J75, '1. Input energy data'!$G$11),Degrees15[#Headers], 0))))</f>
        <v/>
      </c>
      <c r="V58" s="151" t="str" cm="1">
        <f t="array" ref="V58">IF(OR($A58=0, '1. Input energy data'!$AI75=""), "",IF(OR('1. Input energy data'!$F75="Hospital",'1. Input energy data'!$F75="Nursing residential homes and hostels"),INDEX(Degrees18[[Month]:[Multiple (England)]],MATCH('1. Input energy data'!$AD75, Degrees18[Month], 1)+V$2-13,MATCH(IF('1. Input energy data'!$G$11="Multiple (England)", '1. Input energy data'!$J75, '1. Input energy data'!$G$11),Degrees18[#Headers], 0)),INDEX(Degrees15[[Month]:[Multiple (England)]],MATCH('1. Input energy data'!$AD75,Degrees15[Month], 1)+V$2-13,MATCH(IF('1. Input energy data'!$G$11="Multiple (England)", '1. Input energy data'!$J75, '1. Input energy data'!$G$11),Degrees15[#Headers], 0))))</f>
        <v/>
      </c>
      <c r="W58" s="151" t="str" cm="1">
        <f t="array" ref="W58">IF(OR($A58=0, '1. Input energy data'!$AJ75=""), "",IF(OR('1. Input energy data'!$F75="Hospital",'1. Input energy data'!$F75="Nursing residential homes and hostels"),INDEX(Degrees18[[Month]:[Multiple (England)]],MATCH('1. Input energy data'!$AD75, Degrees18[Month], 1)+W$2-13,MATCH(IF('1. Input energy data'!$G$11="Multiple (England)", '1. Input energy data'!$J75, '1. Input energy data'!$G$11),Degrees18[#Headers], 0)),INDEX(Degrees15[[Month]:[Multiple (England)]],MATCH('1. Input energy data'!$AD75,Degrees15[Month], 1)+W$2-13,MATCH(IF('1. Input energy data'!$G$11="Multiple (England)", '1. Input energy data'!$J75, '1. Input energy data'!$G$11),Degrees15[#Headers], 0))))</f>
        <v/>
      </c>
      <c r="X58" s="151" t="str" cm="1">
        <f t="array" ref="X58">IF(OR($A58=0, '1. Input energy data'!$AK75=""), "",IF(OR('1. Input energy data'!$F75="Hospital",'1. Input energy data'!$F75="Nursing residential homes and hostels"),INDEX(Degrees18[[Month]:[Multiple (England)]],MATCH('1. Input energy data'!$AD75, Degrees18[Month], 1)+X$2-13,MATCH(IF('1. Input energy data'!$G$11="Multiple (England)", '1. Input energy data'!$J75, '1. Input energy data'!$G$11),Degrees18[#Headers], 0)),INDEX(Degrees15[[Month]:[Multiple (England)]],MATCH('1. Input energy data'!$AD75,Degrees15[Month], 1)+X$2-13,MATCH(IF('1. Input energy data'!$G$11="Multiple (England)", '1. Input energy data'!$J75, '1. Input energy data'!$G$11),Degrees15[#Headers], 0))))</f>
        <v/>
      </c>
      <c r="Y58" s="151" t="str" cm="1">
        <f t="array" ref="Y58">IF(OR($A58=0, '1. Input energy data'!$AL75=""), "",IF(OR('1. Input energy data'!$F75="Hospital",'1. Input energy data'!$F75="Nursing residential homes and hostels"),INDEX(Degrees18[[Month]:[Multiple (England)]],MATCH('1. Input energy data'!$AD75, Degrees18[Month], 1)+Y$2-13,MATCH(IF('1. Input energy data'!$G$11="Multiple (England)", '1. Input energy data'!$J75, '1. Input energy data'!$G$11),Degrees18[#Headers], 0)),INDEX(Degrees15[[Month]:[Multiple (England)]],MATCH('1. Input energy data'!$AD75,Degrees15[Month], 1)+Y$2-13,MATCH(IF('1. Input energy data'!$G$11="Multiple (England)", '1. Input energy data'!$J75, '1. Input energy data'!$G$11),Degrees15[#Headers], 0))))</f>
        <v/>
      </c>
      <c r="Z58" s="151" t="str" cm="1">
        <f t="array" ref="Z58">IF(OR($A58=0, '1. Input energy data'!$AM75=""), "",IF(OR('1. Input energy data'!$F75="Hospital",'1. Input energy data'!$F75="Nursing residential homes and hostels"),INDEX(Degrees18[[Month]:[Multiple (England)]],MATCH('1. Input energy data'!$AD75, Degrees18[Month], 1)+Z$2-13,MATCH(IF('1. Input energy data'!$G$11="Multiple (England)", '1. Input energy data'!$J75, '1. Input energy data'!$G$11),Degrees18[#Headers], 0)),INDEX(Degrees15[[Month]:[Multiple (England)]],MATCH('1. Input energy data'!$AD75,Degrees15[Month], 1)+Z$2-13,MATCH(IF('1. Input energy data'!$G$11="Multiple (England)", '1. Input energy data'!$J75, '1. Input energy data'!$G$11),Degrees15[#Headers], 0))))</f>
        <v/>
      </c>
      <c r="AA58" s="151" t="str" cm="1">
        <f t="array" ref="AA58">IF(OR($A58=0, '1. Input energy data'!$AN75=""), "",IF(OR('1. Input energy data'!$F75="Hospital",'1. Input energy data'!$F75="Nursing residential homes and hostels"),INDEX(Degrees18[[Month]:[Multiple (England)]],MATCH('1. Input energy data'!$AD75, Degrees18[Month], 1)+AA$2-13,MATCH(IF('1. Input energy data'!$G$11="Multiple (England)", '1. Input energy data'!$J75, '1. Input energy data'!$G$11),Degrees18[#Headers], 0)),INDEX(Degrees15[[Month]:[Multiple (England)]],MATCH('1. Input energy data'!$AD75,Degrees15[Month], 1)+AA$2-13,MATCH(IF('1. Input energy data'!$G$11="Multiple (England)", '1. Input energy data'!$J75, '1. Input energy data'!$G$11),Degrees15[#Headers], 0))))</f>
        <v/>
      </c>
      <c r="AB58" s="151" t="str" cm="1">
        <f t="array" ref="AB58">IF(OR($A58=0, '1. Input energy data'!$AO75=""), "",IF(OR('1. Input energy data'!$F75="Hospital",'1. Input energy data'!$F75="Nursing residential homes and hostels"),INDEX(Degrees18[[Month]:[Multiple (England)]],MATCH('1. Input energy data'!$AD75, Degrees18[Month], 1)+AB$2-13,MATCH(IF('1. Input energy data'!$G$11="Multiple (England)", '1. Input energy data'!$J75, '1. Input energy data'!$G$11),Degrees18[#Headers], 0)),INDEX(Degrees15[[Month]:[Multiple (England)]],MATCH('1. Input energy data'!$AD75,Degrees15[Month], 1)+AB$2-13,MATCH(IF('1. Input energy data'!$G$11="Multiple (England)", '1. Input energy data'!$J75, '1. Input energy data'!$G$11),Degrees15[#Headers], 0))))</f>
        <v/>
      </c>
      <c r="AC58" s="151" t="str" cm="1">
        <f t="array" ref="AC58">IF(OR($A58=0, '1. Input energy data'!$AP75=""), "",IF(OR('1. Input energy data'!$F75="Hospital",'1. Input energy data'!$F75="Nursing residential homes and hostels"),INDEX(Degrees18[[Month]:[Multiple (England)]],MATCH('1. Input energy data'!$AD75, Degrees18[Month], 1)+AC$2-13,MATCH(IF('1. Input energy data'!$G$11="Multiple (England)", '1. Input energy data'!$J75, '1. Input energy data'!$G$11),Degrees18[#Headers], 0)),INDEX(Degrees15[[Month]:[Multiple (England)]],MATCH('1. Input energy data'!$AD75,Degrees15[Month], 1)+AC$2-13,MATCH(IF('1. Input energy data'!$G$11="Multiple (England)", '1. Input energy data'!$J75, '1. Input energy data'!$G$11),Degrees15[#Headers], 0))))</f>
        <v/>
      </c>
      <c r="AD58" s="151" t="str" cm="1">
        <f t="array" ref="AD58">IF(OR($A58=0, '1. Input energy data'!$AQ75=""), "",IF(OR('1. Input energy data'!$F75="Hospital",'1. Input energy data'!$F75="Nursing residential homes and hostels"),INDEX(Degrees18[[Month]:[Multiple (England)]],MATCH('1. Input energy data'!$AD75, Degrees18[Month], 1)+AD$2-13,MATCH(IF('1. Input energy data'!$G$11="Multiple (England)", '1. Input energy data'!$J75, '1. Input energy data'!$G$11),Degrees18[#Headers], 0)),INDEX(Degrees15[[Month]:[Multiple (England)]],MATCH('1. Input energy data'!$AD75,Degrees15[Month], 1)+AD$2-13,MATCH(IF('1. Input energy data'!$G$11="Multiple (England)", '1. Input energy data'!$J75, '1. Input energy data'!$G$11),Degrees15[#Headers], 0))))</f>
        <v/>
      </c>
      <c r="AE58" s="151" t="str">
        <f>IF(OR($A58=0, $P58="", CalcTable[[#This Row],[13]]="", $Q58="", '1. Input energy data'!AF75=""), "", ($P58*CalcTable[[#This Row],[13]]+$Q58)-'1. Input energy data'!AF75)</f>
        <v/>
      </c>
      <c r="AF58" s="151" t="str">
        <f>IF(OR($A58=0, $P58="", CalcTable[[#This Row],[14]]="", $Q58="", '1. Input energy data'!AG75=""), "", ($P58*CalcTable[[#This Row],[14]]+$Q58)-'1. Input energy data'!AG75)</f>
        <v/>
      </c>
      <c r="AG58" s="151" t="str">
        <f>IF(OR($A58=0, $P58="", CalcTable[[#This Row],[15]]="", $Q58="", '1. Input energy data'!AH75=""), "", ($P58*CalcTable[[#This Row],[15]]+$Q58)-'1. Input energy data'!AH75)</f>
        <v/>
      </c>
      <c r="AH58" s="151" t="str">
        <f>IF(OR($A58=0, $P58="", CalcTable[[#This Row],[16]]="", $Q58="", '1. Input energy data'!AI75=""), "", ($P58*CalcTable[[#This Row],[16]]+$Q58)-'1. Input energy data'!AI75)</f>
        <v/>
      </c>
      <c r="AI58" s="151" t="str">
        <f>IF(OR($A58=0, $P58="", CalcTable[[#This Row],[17]]="", $Q58="", '1. Input energy data'!AJ75=""), "", ($P58*CalcTable[[#This Row],[17]]+$Q58)-'1. Input energy data'!AJ75)</f>
        <v/>
      </c>
      <c r="AJ58" s="151" t="str">
        <f>IF(OR($A58=0, $P58="", CalcTable[[#This Row],[18]]="", $Q58="", '1. Input energy data'!AK75=""), "", ($P58*CalcTable[[#This Row],[18]]+$Q58)-'1. Input energy data'!AK75)</f>
        <v/>
      </c>
      <c r="AK58" s="151" t="str">
        <f>IF(OR($A58=0, $P58="", CalcTable[[#This Row],[19]]="", $Q58="", '1. Input energy data'!AL75=""), "", ($P58*CalcTable[[#This Row],[19]]+$Q58)-'1. Input energy data'!AL75)</f>
        <v/>
      </c>
      <c r="AL58" s="151" t="str">
        <f>IF(OR($A58=0, $P58="", CalcTable[[#This Row],[20]]="", $Q58="", '1. Input energy data'!AM75=""), "", ($P58*CalcTable[[#This Row],[20]]+$Q58)-'1. Input energy data'!AM75)</f>
        <v/>
      </c>
      <c r="AM58" s="151" t="str">
        <f>IF(OR($A58=0, $P58="", CalcTable[[#This Row],[21]]="", $Q58="", '1. Input energy data'!AN75=""), "", ($P58*CalcTable[[#This Row],[21]]+$Q58)-'1. Input energy data'!AN75)</f>
        <v/>
      </c>
      <c r="AN58" s="151" t="str">
        <f>IF(OR($A58=0, $P58="", CalcTable[[#This Row],[22]]="", $Q58="", '1. Input energy data'!AO75=""), "", ($P58*CalcTable[[#This Row],[22]]+$Q58)-'1. Input energy data'!AO75)</f>
        <v/>
      </c>
      <c r="AO58" s="151" t="str">
        <f>IF(OR($A58=0, $P58="", CalcTable[[#This Row],[23]]="", $Q58="", '1. Input energy data'!AP75=""), "", ($P58*CalcTable[[#This Row],[23]]+$Q58)-'1. Input energy data'!AP75)</f>
        <v/>
      </c>
      <c r="AP58" s="151" t="str">
        <f>IF(OR($A58=0, $P58="", CalcTable[[#This Row],[24]]="", $Q58="", '1. Input energy data'!AQ75=""), "", ($P58*CalcTable[[#This Row],[24]]+$Q58)-'1. Input energy data'!AQ75)</f>
        <v/>
      </c>
      <c r="AQ58" s="239" t="str">
        <f>IF(CalcTable[[#This Row],[Building]]=0,"",1-((1-CalcTable[[#This Row],[R2]])*(COUNT('1. Input energy data'!N75:Y75)-1)/(COUNT('1. Input energy data'!N75:Y75)-2)))</f>
        <v/>
      </c>
      <c r="AR58" s="165" t="str">
        <f>IF(CalcTable[[#This Row],[Building]]=0,"",1.26*TINV(0.1,COUNT('1. Input energy data'!N75:Y75)-2)*STEYX('1. Input energy data'!N75:Y75,CalcTable[[#This Row],[1]:[12]])*((1+2/COUNT('1. Input energy data'!N75:Y75))*COUNT(CalcTable[[#This Row],[Month 1 avoided kWh]:[Month 12]]))^0.5)</f>
        <v/>
      </c>
      <c r="AS58" s="166" t="str">
        <f>IF(CalcTable[[#This Row],[Building]]=0,"",ABS(CalcTable[[#This Row],[Absolute Uncertainty]]/SUM(CalcTable[[#This Row],[Month 1 avoided kWh]:[Month 12]])))</f>
        <v/>
      </c>
      <c r="AT58" s="165" t="str">
        <f>IF(CalcTable[[#This Row],[Building]]=0,"",COUNT('1. Input energy data'!N75:Y75))</f>
        <v/>
      </c>
      <c r="AU58" s="165" t="str">
        <f>IF(CalcTable[[#This Row],[Building]]=0,"",COUNT('1. Input energy data'!AF75:AQ75))</f>
        <v/>
      </c>
      <c r="AV58" s="151" t="str" cm="1">
        <f t="array" ref="AV58">_xlfn.IFS(CalcTable[[#This Row],[Building]]=0,"",AND(OR('1. Input energy data'!AT75="Energy Bills - Actual",'1. Input energy data'!AT75="Meter Readings",'1. Input energy data'!AT75="Half Hourly Data"),OR('1. Input energy data'!Z75="Energy Bills - Actual",'1. Input energy data'!Z75="Meter Readings",'1. Input energy data'!Z75="Half Hourly Data")),"ACTUAL",OR('1. Input energy data'!AT75="",'1. Input energy data'!Z75=""),"BLANK",OR('1. Input energy data'!AT75="Other (specify in commentary)",'1. Input energy data'!Z75="Other (specify in commentary)"),"OTHER",OR('1. Input energy data'!AT75="Energy Bills - Estimated",'1. Input energy data'!Z75="Energy Bills - Estimated"),"ESTIMATED",OR('1. Input energy data'!AT75="Energy Bills - Partially Estimated",'1. Input energy data'!Z75="Energy Bills - Partially Estimated"),"PARTIALLY ESTIMATED",TRUE,"BLANK")</f>
        <v/>
      </c>
    </row>
    <row r="59" spans="1:48">
      <c r="A59">
        <f>'1. Input energy data'!C76</f>
        <v>0</v>
      </c>
      <c r="B59" s="150">
        <f>'1. Input energy data'!F76</f>
        <v>0</v>
      </c>
      <c r="C59">
        <f>'1. Input energy data'!G76</f>
        <v>0</v>
      </c>
      <c r="D59" s="151" t="str">
        <f>IF(OR(CalcTable[[#This Row],[Building]]=0, '1. Input energy data'!$N76=""), "",IF(OR('1. Input energy data'!$F76="Hospital",'1. Input energy data'!$F76="Nursing residential homes and hostels"),INDEX(Degrees18[[Month]:[Multiple (England)]],MATCH('1. Input energy data'!$L76, Degrees18[Month], 1),MATCH(IF('1. Input energy data'!$G$11="Multiple (England)", '1. Input energy data'!$J76, '1. Input energy data'!$G$11), Degrees18[#Headers], 0)),INDEX(Degrees15[[Month]:[Multiple (England)]],MATCH('1. Input energy data'!$L76, Degrees15[Month], 1),MATCH(IF('1. Input energy data'!$G$11="Multiple (England)", '1. Input energy data'!$J76, '1. Input energy data'!$G$11), Degrees15[#Headers], 0))))</f>
        <v/>
      </c>
      <c r="E59" s="151" t="str" cm="1">
        <f t="array" ref="E59">IF(OR(CalcTable[[#This Row],[Building]]=0, '1. Input energy data'!$O76=""), "",IF(OR('1. Input energy data'!$F76="Hospital",'1. Input energy data'!$F76="Nursing residential homes and hostels"),INDEX(Degrees18[[Month]:[Multiple (England)]],MATCH('1. Input energy data'!$L76, Degrees18[Month], 1) + $E$2 - 1,MATCH(IF('1. Input energy data'!$G$11="Multiple (England)", '1. Input energy data'!$J76, '1. Input energy data'!$G$11),Degrees18[#Headers], 0)),INDEX(Degrees15[[Month]:[Multiple (England)]],MATCH('1. Input energy data'!$L76, Degrees15[Month], 1) + $E$2 - 1,MATCH(IF('1. Input energy data'!$G$11="Multiple (England)", '1. Input energy data'!$J76, '1. Input energy data'!$G$11),Degrees15[#Headers], 0))))</f>
        <v/>
      </c>
      <c r="F59" s="151" t="str" cm="1">
        <f t="array" ref="F59">IF(OR(CalcTable[[#This Row],[Building]]=0, '1. Input energy data'!$P76=""), "",IF(OR('1. Input energy data'!$F76="Hospital",'1. Input energy data'!$F76="Nursing residential homes and hostels"),INDEX(Degrees18[[Month]:[Multiple (England)]],MATCH('1. Input energy data'!$L76, Degrees18[Month], 1) + $F$2 - 1,MATCH(IF('1. Input energy data'!$G$11="Multiple (England)", '1. Input energy data'!$J76, '1. Input energy data'!$G$11),Degrees18[#Headers], 0)),INDEX(Degrees15[[Month]:[Multiple (England)]],MATCH('1. Input energy data'!$L76, Degrees15[Month], 1) + $F$2 - 1,MATCH(IF('1. Input energy data'!$G$11="Multiple (England)", '1. Input energy data'!$J76, '1. Input energy data'!$G$11),Degrees15[#Headers], 0))))</f>
        <v/>
      </c>
      <c r="G59" s="151" t="str" cm="1">
        <f t="array" ref="G59">IF(OR(CalcTable[[#This Row],[Building]]=0, '1. Input energy data'!$Q76=""), "",IF(OR('1. Input energy data'!$F76="Hospital",'1. Input energy data'!$F76="Nursing residential homes and hostels"),INDEX(Degrees18[[Month]:[Multiple (England)]],MATCH('1. Input energy data'!$L76, Degrees18[Month], 1) + $G$2 - 1,MATCH(IF('1. Input energy data'!$G$11="Multiple (England)", '1. Input energy data'!$J76, '1. Input energy data'!$G$11),Degrees18[#Headers], 0)),INDEX(Degrees15[[Month]:[Multiple (England)]],MATCH('1. Input energy data'!$L76, Degrees15[Month], 1) + $G$2 - 1,MATCH(IF('1. Input energy data'!$G$11="Multiple (England)", '1. Input energy data'!$J76, '1. Input energy data'!$G$11),Degrees15[#Headers], 0))))</f>
        <v/>
      </c>
      <c r="H59" s="151" t="str" cm="1">
        <f t="array" ref="H59">IF(OR(CalcTable[[#This Row],[Building]]=0, '1. Input energy data'!$R76=""), "",IF(OR('1. Input energy data'!$F76="Hospital",'1. Input energy data'!$F76="Nursing residential homes and hostels"),INDEX(Degrees18[[Month]:[Multiple (England)]],MATCH('1. Input energy data'!$L76, Degrees18[Month], 1) + $H$2 - 1,MATCH(IF('1. Input energy data'!$G$11="Multiple (England)", '1. Input energy data'!$J76, '1. Input energy data'!$G$11),Degrees18[#Headers], 0)),INDEX(Degrees15[[Month]:[Multiple (England)]],MATCH('1. Input energy data'!$L76, Degrees15[Month], 1) + $H$2 - 1,MATCH(IF('1. Input energy data'!$G$11="Multiple (England)", '1. Input energy data'!$J76, '1. Input energy data'!$G$11),Degrees15[#Headers], 0))))</f>
        <v/>
      </c>
      <c r="I59" s="151" t="str" cm="1">
        <f t="array" ref="I59">IF(OR(CalcTable[[#This Row],[Building]]=0, '1. Input energy data'!$S76=""), "",IF(OR('1. Input energy data'!$F76="Hospital",'1. Input energy data'!$F76="Nursing residential homes and hostels"),INDEX(Degrees18[[Month]:[Multiple (England)]],MATCH('1. Input energy data'!$L76, Degrees18[Month], 1) + $I$2 - 1,MATCH(IF('1. Input energy data'!$G$11="Multiple (England)", '1. Input energy data'!$J76, '1. Input energy data'!$G$11),Degrees18[#Headers], 0)),INDEX(Degrees15[[Month]:[Multiple (England)]],MATCH('1. Input energy data'!$L76, Degrees15[Month], 1) + $I$2 - 1,MATCH(IF('1. Input energy data'!$G$11="Multiple (England)", '1. Input energy data'!$J76, '1. Input energy data'!$G$11),Degrees15[#Headers], 0))))</f>
        <v/>
      </c>
      <c r="J59" s="151" t="str" cm="1">
        <f t="array" ref="J59">IF(OR(CalcTable[[#This Row],[Building]]=0, '1. Input energy data'!$T76=""), "",IF(OR('1. Input energy data'!$F76="Hospital",'1. Input energy data'!$F76="Nursing residential homes and hostels"),INDEX(Degrees18[[Month]:[Multiple (England)]],MATCH('1. Input energy data'!$L76, Degrees18[Month], 1) + $J$2 - 1,MATCH(IF('1. Input energy data'!$G$11="Multiple (England)", '1. Input energy data'!$J76, '1. Input energy data'!$G$11),Degrees18[#Headers], 0)),INDEX(Degrees15[[Month]:[Multiple (England)]],MATCH('1. Input energy data'!$L76, Degrees15[Month], 1) + $J$2 - 1,MATCH(IF('1. Input energy data'!$G$11="Multiple (England)", '1. Input energy data'!$J76, '1. Input energy data'!$G$11),Degrees15[#Headers], 0))))</f>
        <v/>
      </c>
      <c r="K59" s="151" t="str" cm="1">
        <f t="array" ref="K59">IF(OR(CalcTable[[#This Row],[Building]]=0, '1. Input energy data'!$U76=""), "",IF(OR('1. Input energy data'!$F76="Hospital",'1. Input energy data'!$F76="Nursing residential homes and hostels"),INDEX(Degrees18[[Month]:[Multiple (England)]],MATCH('1. Input energy data'!$L76, Degrees18[Month], 1) + $K$2 - 1,MATCH(IF('1. Input energy data'!$G$11="Multiple (England)", '1. Input energy data'!$J76, '1. Input energy data'!$G$11),Degrees18[#Headers], 0)),INDEX(Degrees15[[Month]:[Multiple (England)]],MATCH('1. Input energy data'!$L76, Degrees15[Month], 1) + $K$2 - 1,MATCH(IF('1. Input energy data'!$G$11="Multiple (England)", '1. Input energy data'!$J76, '1. Input energy data'!$G$11),Degrees15[#Headers], 0))))</f>
        <v/>
      </c>
      <c r="L59" s="151" t="str" cm="1">
        <f t="array" ref="L59">IF(OR(CalcTable[[#This Row],[Building]]=0, '1. Input energy data'!$V76=""), "",IF(OR('1. Input energy data'!$F76="Hospital",'1. Input energy data'!$F76="Nursing residential homes and hostels"),INDEX(Degrees18[[Month]:[Multiple (England)]],MATCH('1. Input energy data'!$L76, Degrees18[Month], 1) + $L$2 - 1,MATCH(IF('1. Input energy data'!$G$11="Multiple (England)", '1. Input energy data'!$J76, '1. Input energy data'!$G$11),Degrees18[#Headers], 0)),INDEX(Degrees15[[Month]:[Multiple (England)]],MATCH('1. Input energy data'!$L76, Degrees15[Month], 1) + $L$2 - 1,MATCH(IF('1. Input energy data'!$G$11="Multiple (England)", '1. Input energy data'!$J76, '1. Input energy data'!$G$11),Degrees15[#Headers], 0))))</f>
        <v/>
      </c>
      <c r="M59" s="151" t="str" cm="1">
        <f t="array" ref="M59">IF(OR(CalcTable[[#This Row],[Building]]=0, '1. Input energy data'!$W76=""), "",IF(OR('1. Input energy data'!$F76="Hospital",'1. Input energy data'!$F76="Nursing residential homes and hostels"),INDEX(Degrees18[[Month]:[Multiple (England)]],MATCH('1. Input energy data'!$L76, Degrees18[Month], 1) + $M$2 - 1,MATCH(IF('1. Input energy data'!$G$11="Multiple (England)", '1. Input energy data'!$J76, '1. Input energy data'!$G$11),Degrees18[#Headers], 0)),INDEX(Degrees15[[Month]:[Multiple (England)]],MATCH('1. Input energy data'!$L76, Degrees15[Month], 1) + $M$2 - 1,MATCH(IF('1. Input energy data'!$G$11="Multiple (England)", '1. Input energy data'!$J76, '1. Input energy data'!$G$11),Degrees15[#Headers], 0))))</f>
        <v/>
      </c>
      <c r="N59" s="151" t="str" cm="1">
        <f t="array" ref="N59">IF(OR(CalcTable[[#This Row],[Building]]=0, '1. Input energy data'!$X76=""), "",IF(OR('1. Input energy data'!$F76="Hospital",'1. Input energy data'!$F76="Nursing residential homes and hostels"),INDEX(Degrees18[[Month]:[Multiple (England)]],MATCH('1. Input energy data'!$L76, Degrees18[Month], 1) + $N$2 - 1,MATCH(IF('1. Input energy data'!$G$11="Multiple (England)", '1. Input energy data'!$J76, '1. Input energy data'!$G$11),Degrees18[#Headers], 0)),INDEX(Degrees15[[Month]:[Multiple (England)]],MATCH('1. Input energy data'!$L76, Degrees15[Month], 1) + $N$2 - 1,MATCH(IF('1. Input energy data'!$G$11="Multiple (England)", '1. Input energy data'!$J76, '1. Input energy data'!$G$11),Degrees15[#Headers], 0))))</f>
        <v/>
      </c>
      <c r="O59" s="151" t="str" cm="1">
        <f t="array" ref="O59">IF(OR(CalcTable[[#This Row],[Building]]=0, '1. Input energy data'!$Y76=""), "",IF(OR('1. Input energy data'!$F76="Hospital",'1. Input energy data'!$F76="Nursing residential homes and hostels"),INDEX(Degrees18[[Month]:[Multiple (England)]],MATCH('1. Input energy data'!$L76, Degrees18[Month], 1) + $O$2 - 1,MATCH(IF('1. Input energy data'!$G$11="Multiple (England)", '1. Input energy data'!$J76, '1. Input energy data'!$G$11),Degrees18[#Headers], 0)),INDEX(Degrees15[[Month]:[Multiple (England)]],MATCH('1. Input energy data'!$L76, Degrees15[Month], 1) + $O$2 - 1,MATCH(IF('1. Input energy data'!$G$11="Multiple (England)", '1. Input energy data'!$J76, '1. Input energy data'!$G$11),Degrees15[#Headers], 0))))</f>
        <v/>
      </c>
      <c r="P59" t="str">
        <f>IF(CalcTable[[#This Row],[Building]]=0,"",SLOPE('1. Input energy data'!N76:Y76,CalcTable[[#This Row],[1]:[12]]))</f>
        <v/>
      </c>
      <c r="Q59" t="str">
        <f>IF(CalcTable[[#This Row],[Building]]=0,"",INTERCEPT('1. Input energy data'!N76:Y76,CalcTable[[#This Row],[1]:[12]]))</f>
        <v/>
      </c>
      <c r="R59" t="str">
        <f>IF(CalcTable[[#This Row],[Building]]=0,"",RSQ('1. Input energy data'!N76:Y76,CalcTable[[#This Row],[1]:[12]]))</f>
        <v/>
      </c>
      <c r="S59" s="151" t="str" cm="1">
        <f t="array" ref="S59">IF(OR($A59=0, '1. Input energy data'!$AF76=""), "",IF(OR('1. Input energy data'!$F76="Hospital",'1. Input energy data'!$F76="Nursing residential homes and hostels"),INDEX(Degrees18[[Month]:[Multiple (England)]],MATCH('1. Input energy data'!$AD76, Degrees18[Month], 1)+S$2-13,MATCH(IF('1. Input energy data'!$G$11="Multiple (England)", '1. Input energy data'!$J76, '1. Input energy data'!$G$11),Degrees18[#Headers], 0)),INDEX(Degrees15[[Month]:[Multiple (England)]],MATCH('1. Input energy data'!$AD76, Degrees15[Month], 1)+S$2-13,MATCH(IF('1. Input energy data'!$G$11="Multiple (England)", '1. Input energy data'!$J76, '1. Input energy data'!$G$11),Degrees15[#Headers], 0))))</f>
        <v/>
      </c>
      <c r="T59" s="151" t="str" cm="1">
        <f t="array" ref="T59">IF(OR($A59=0, '1. Input energy data'!$AG76=""), "",IF(OR('1. Input energy data'!$F76="Hospital",'1. Input energy data'!$F76="Nursing residential homes and hostels"),INDEX(Degrees18[[Month]:[Multiple (England)]],MATCH('1. Input energy data'!$AD76, Degrees18[Month], 1)+T$2-13,MATCH(IF('1. Input energy data'!$G$11="Multiple (England)", '1. Input energy data'!$J76, '1. Input energy data'!$G$11),Degrees18[#Headers], 0)),INDEX(Degrees15[[Month]:[Multiple (England)]],MATCH('1. Input energy data'!$AD76,Degrees15[Month], 1)+T$2-13,MATCH(IF('1. Input energy data'!$G$11="Multiple (England)", '1. Input energy data'!$J76, '1. Input energy data'!$G$11),Degrees15[#Headers], 0))))</f>
        <v/>
      </c>
      <c r="U59" s="151" t="str" cm="1">
        <f t="array" ref="U59">IF(OR($A59=0, '1. Input energy data'!$AH76=""), "",IF(OR('1. Input energy data'!$F76="Hospital",'1. Input energy data'!$F76="Nursing residential homes and hostels"),INDEX(Degrees18[[Month]:[Multiple (England)]],MATCH('1. Input energy data'!$AD76, Degrees18[Month], 1)+U$2-13,MATCH(IF('1. Input energy data'!$G$11="Multiple (England)", '1. Input energy data'!$J76, '1. Input energy data'!$G$11),Degrees18[#Headers], 0)),INDEX(Degrees15[[Month]:[Multiple (England)]],MATCH('1. Input energy data'!$AD76,Degrees15[Month], 1)+U$2-13,MATCH(IF('1. Input energy data'!$G$11="Multiple (England)", '1. Input energy data'!$J76, '1. Input energy data'!$G$11),Degrees15[#Headers], 0))))</f>
        <v/>
      </c>
      <c r="V59" s="151" t="str" cm="1">
        <f t="array" ref="V59">IF(OR($A59=0, '1. Input energy data'!$AI76=""), "",IF(OR('1. Input energy data'!$F76="Hospital",'1. Input energy data'!$F76="Nursing residential homes and hostels"),INDEX(Degrees18[[Month]:[Multiple (England)]],MATCH('1. Input energy data'!$AD76, Degrees18[Month], 1)+V$2-13,MATCH(IF('1. Input energy data'!$G$11="Multiple (England)", '1. Input energy data'!$J76, '1. Input energy data'!$G$11),Degrees18[#Headers], 0)),INDEX(Degrees15[[Month]:[Multiple (England)]],MATCH('1. Input energy data'!$AD76,Degrees15[Month], 1)+V$2-13,MATCH(IF('1. Input energy data'!$G$11="Multiple (England)", '1. Input energy data'!$J76, '1. Input energy data'!$G$11),Degrees15[#Headers], 0))))</f>
        <v/>
      </c>
      <c r="W59" s="151" t="str" cm="1">
        <f t="array" ref="W59">IF(OR($A59=0, '1. Input energy data'!$AJ76=""), "",IF(OR('1. Input energy data'!$F76="Hospital",'1. Input energy data'!$F76="Nursing residential homes and hostels"),INDEX(Degrees18[[Month]:[Multiple (England)]],MATCH('1. Input energy data'!$AD76, Degrees18[Month], 1)+W$2-13,MATCH(IF('1. Input energy data'!$G$11="Multiple (England)", '1. Input energy data'!$J76, '1. Input energy data'!$G$11),Degrees18[#Headers], 0)),INDEX(Degrees15[[Month]:[Multiple (England)]],MATCH('1. Input energy data'!$AD76,Degrees15[Month], 1)+W$2-13,MATCH(IF('1. Input energy data'!$G$11="Multiple (England)", '1. Input energy data'!$J76, '1. Input energy data'!$G$11),Degrees15[#Headers], 0))))</f>
        <v/>
      </c>
      <c r="X59" s="151" t="str" cm="1">
        <f t="array" ref="X59">IF(OR($A59=0, '1. Input energy data'!$AK76=""), "",IF(OR('1. Input energy data'!$F76="Hospital",'1. Input energy data'!$F76="Nursing residential homes and hostels"),INDEX(Degrees18[[Month]:[Multiple (England)]],MATCH('1. Input energy data'!$AD76, Degrees18[Month], 1)+X$2-13,MATCH(IF('1. Input energy data'!$G$11="Multiple (England)", '1. Input energy data'!$J76, '1. Input energy data'!$G$11),Degrees18[#Headers], 0)),INDEX(Degrees15[[Month]:[Multiple (England)]],MATCH('1. Input energy data'!$AD76,Degrees15[Month], 1)+X$2-13,MATCH(IF('1. Input energy data'!$G$11="Multiple (England)", '1. Input energy data'!$J76, '1. Input energy data'!$G$11),Degrees15[#Headers], 0))))</f>
        <v/>
      </c>
      <c r="Y59" s="151" t="str" cm="1">
        <f t="array" ref="Y59">IF(OR($A59=0, '1. Input energy data'!$AL76=""), "",IF(OR('1. Input energy data'!$F76="Hospital",'1. Input energy data'!$F76="Nursing residential homes and hostels"),INDEX(Degrees18[[Month]:[Multiple (England)]],MATCH('1. Input energy data'!$AD76, Degrees18[Month], 1)+Y$2-13,MATCH(IF('1. Input energy data'!$G$11="Multiple (England)", '1. Input energy data'!$J76, '1. Input energy data'!$G$11),Degrees18[#Headers], 0)),INDEX(Degrees15[[Month]:[Multiple (England)]],MATCH('1. Input energy data'!$AD76,Degrees15[Month], 1)+Y$2-13,MATCH(IF('1. Input energy data'!$G$11="Multiple (England)", '1. Input energy data'!$J76, '1. Input energy data'!$G$11),Degrees15[#Headers], 0))))</f>
        <v/>
      </c>
      <c r="Z59" s="151" t="str" cm="1">
        <f t="array" ref="Z59">IF(OR($A59=0, '1. Input energy data'!$AM76=""), "",IF(OR('1. Input energy data'!$F76="Hospital",'1. Input energy data'!$F76="Nursing residential homes and hostels"),INDEX(Degrees18[[Month]:[Multiple (England)]],MATCH('1. Input energy data'!$AD76, Degrees18[Month], 1)+Z$2-13,MATCH(IF('1. Input energy data'!$G$11="Multiple (England)", '1. Input energy data'!$J76, '1. Input energy data'!$G$11),Degrees18[#Headers], 0)),INDEX(Degrees15[[Month]:[Multiple (England)]],MATCH('1. Input energy data'!$AD76,Degrees15[Month], 1)+Z$2-13,MATCH(IF('1. Input energy data'!$G$11="Multiple (England)", '1. Input energy data'!$J76, '1. Input energy data'!$G$11),Degrees15[#Headers], 0))))</f>
        <v/>
      </c>
      <c r="AA59" s="151" t="str" cm="1">
        <f t="array" ref="AA59">IF(OR($A59=0, '1. Input energy data'!$AN76=""), "",IF(OR('1. Input energy data'!$F76="Hospital",'1. Input energy data'!$F76="Nursing residential homes and hostels"),INDEX(Degrees18[[Month]:[Multiple (England)]],MATCH('1. Input energy data'!$AD76, Degrees18[Month], 1)+AA$2-13,MATCH(IF('1. Input energy data'!$G$11="Multiple (England)", '1. Input energy data'!$J76, '1. Input energy data'!$G$11),Degrees18[#Headers], 0)),INDEX(Degrees15[[Month]:[Multiple (England)]],MATCH('1. Input energy data'!$AD76,Degrees15[Month], 1)+AA$2-13,MATCH(IF('1. Input energy data'!$G$11="Multiple (England)", '1. Input energy data'!$J76, '1. Input energy data'!$G$11),Degrees15[#Headers], 0))))</f>
        <v/>
      </c>
      <c r="AB59" s="151" t="str" cm="1">
        <f t="array" ref="AB59">IF(OR($A59=0, '1. Input energy data'!$AO76=""), "",IF(OR('1. Input energy data'!$F76="Hospital",'1. Input energy data'!$F76="Nursing residential homes and hostels"),INDEX(Degrees18[[Month]:[Multiple (England)]],MATCH('1. Input energy data'!$AD76, Degrees18[Month], 1)+AB$2-13,MATCH(IF('1. Input energy data'!$G$11="Multiple (England)", '1. Input energy data'!$J76, '1. Input energy data'!$G$11),Degrees18[#Headers], 0)),INDEX(Degrees15[[Month]:[Multiple (England)]],MATCH('1. Input energy data'!$AD76,Degrees15[Month], 1)+AB$2-13,MATCH(IF('1. Input energy data'!$G$11="Multiple (England)", '1. Input energy data'!$J76, '1. Input energy data'!$G$11),Degrees15[#Headers], 0))))</f>
        <v/>
      </c>
      <c r="AC59" s="151" t="str" cm="1">
        <f t="array" ref="AC59">IF(OR($A59=0, '1. Input energy data'!$AP76=""), "",IF(OR('1. Input energy data'!$F76="Hospital",'1. Input energy data'!$F76="Nursing residential homes and hostels"),INDEX(Degrees18[[Month]:[Multiple (England)]],MATCH('1. Input energy data'!$AD76, Degrees18[Month], 1)+AC$2-13,MATCH(IF('1. Input energy data'!$G$11="Multiple (England)", '1. Input energy data'!$J76, '1. Input energy data'!$G$11),Degrees18[#Headers], 0)),INDEX(Degrees15[[Month]:[Multiple (England)]],MATCH('1. Input energy data'!$AD76,Degrees15[Month], 1)+AC$2-13,MATCH(IF('1. Input energy data'!$G$11="Multiple (England)", '1. Input energy data'!$J76, '1. Input energy data'!$G$11),Degrees15[#Headers], 0))))</f>
        <v/>
      </c>
      <c r="AD59" s="151" t="str" cm="1">
        <f t="array" ref="AD59">IF(OR($A59=0, '1. Input energy data'!$AQ76=""), "",IF(OR('1. Input energy data'!$F76="Hospital",'1. Input energy data'!$F76="Nursing residential homes and hostels"),INDEX(Degrees18[[Month]:[Multiple (England)]],MATCH('1. Input energy data'!$AD76, Degrees18[Month], 1)+AD$2-13,MATCH(IF('1. Input energy data'!$G$11="Multiple (England)", '1. Input energy data'!$J76, '1. Input energy data'!$G$11),Degrees18[#Headers], 0)),INDEX(Degrees15[[Month]:[Multiple (England)]],MATCH('1. Input energy data'!$AD76,Degrees15[Month], 1)+AD$2-13,MATCH(IF('1. Input energy data'!$G$11="Multiple (England)", '1. Input energy data'!$J76, '1. Input energy data'!$G$11),Degrees15[#Headers], 0))))</f>
        <v/>
      </c>
      <c r="AE59" s="151" t="str">
        <f>IF(OR($A59=0, $P59="", CalcTable[[#This Row],[13]]="", $Q59="", '1. Input energy data'!AF76=""), "", ($P59*CalcTable[[#This Row],[13]]+$Q59)-'1. Input energy data'!AF76)</f>
        <v/>
      </c>
      <c r="AF59" s="151" t="str">
        <f>IF(OR($A59=0, $P59="", CalcTable[[#This Row],[14]]="", $Q59="", '1. Input energy data'!AG76=""), "", ($P59*CalcTable[[#This Row],[14]]+$Q59)-'1. Input energy data'!AG76)</f>
        <v/>
      </c>
      <c r="AG59" s="151" t="str">
        <f>IF(OR($A59=0, $P59="", CalcTable[[#This Row],[15]]="", $Q59="", '1. Input energy data'!AH76=""), "", ($P59*CalcTable[[#This Row],[15]]+$Q59)-'1. Input energy data'!AH76)</f>
        <v/>
      </c>
      <c r="AH59" s="151" t="str">
        <f>IF(OR($A59=0, $P59="", CalcTable[[#This Row],[16]]="", $Q59="", '1. Input energy data'!AI76=""), "", ($P59*CalcTable[[#This Row],[16]]+$Q59)-'1. Input energy data'!AI76)</f>
        <v/>
      </c>
      <c r="AI59" s="151" t="str">
        <f>IF(OR($A59=0, $P59="", CalcTable[[#This Row],[17]]="", $Q59="", '1. Input energy data'!AJ76=""), "", ($P59*CalcTable[[#This Row],[17]]+$Q59)-'1. Input energy data'!AJ76)</f>
        <v/>
      </c>
      <c r="AJ59" s="151" t="str">
        <f>IF(OR($A59=0, $P59="", CalcTable[[#This Row],[18]]="", $Q59="", '1. Input energy data'!AK76=""), "", ($P59*CalcTable[[#This Row],[18]]+$Q59)-'1. Input energy data'!AK76)</f>
        <v/>
      </c>
      <c r="AK59" s="151" t="str">
        <f>IF(OR($A59=0, $P59="", CalcTable[[#This Row],[19]]="", $Q59="", '1. Input energy data'!AL76=""), "", ($P59*CalcTable[[#This Row],[19]]+$Q59)-'1. Input energy data'!AL76)</f>
        <v/>
      </c>
      <c r="AL59" s="151" t="str">
        <f>IF(OR($A59=0, $P59="", CalcTable[[#This Row],[20]]="", $Q59="", '1. Input energy data'!AM76=""), "", ($P59*CalcTable[[#This Row],[20]]+$Q59)-'1. Input energy data'!AM76)</f>
        <v/>
      </c>
      <c r="AM59" s="151" t="str">
        <f>IF(OR($A59=0, $P59="", CalcTable[[#This Row],[21]]="", $Q59="", '1. Input energy data'!AN76=""), "", ($P59*CalcTable[[#This Row],[21]]+$Q59)-'1. Input energy data'!AN76)</f>
        <v/>
      </c>
      <c r="AN59" s="151" t="str">
        <f>IF(OR($A59=0, $P59="", CalcTable[[#This Row],[22]]="", $Q59="", '1. Input energy data'!AO76=""), "", ($P59*CalcTable[[#This Row],[22]]+$Q59)-'1. Input energy data'!AO76)</f>
        <v/>
      </c>
      <c r="AO59" s="151" t="str">
        <f>IF(OR($A59=0, $P59="", CalcTable[[#This Row],[23]]="", $Q59="", '1. Input energy data'!AP76=""), "", ($P59*CalcTable[[#This Row],[23]]+$Q59)-'1. Input energy data'!AP76)</f>
        <v/>
      </c>
      <c r="AP59" s="151" t="str">
        <f>IF(OR($A59=0, $P59="", CalcTable[[#This Row],[24]]="", $Q59="", '1. Input energy data'!AQ76=""), "", ($P59*CalcTable[[#This Row],[24]]+$Q59)-'1. Input energy data'!AQ76)</f>
        <v/>
      </c>
      <c r="AQ59" s="239" t="str">
        <f>IF(CalcTable[[#This Row],[Building]]=0,"",1-((1-CalcTable[[#This Row],[R2]])*(COUNT('1. Input energy data'!N76:Y76)-1)/(COUNT('1. Input energy data'!N76:Y76)-2)))</f>
        <v/>
      </c>
      <c r="AR59" s="165" t="str">
        <f>IF(CalcTable[[#This Row],[Building]]=0,"",1.26*TINV(0.1,COUNT('1. Input energy data'!N76:Y76)-2)*STEYX('1. Input energy data'!N76:Y76,CalcTable[[#This Row],[1]:[12]])*((1+2/COUNT('1. Input energy data'!N76:Y76))*COUNT(CalcTable[[#This Row],[Month 1 avoided kWh]:[Month 12]]))^0.5)</f>
        <v/>
      </c>
      <c r="AS59" s="166" t="str">
        <f>IF(CalcTable[[#This Row],[Building]]=0,"",ABS(CalcTable[[#This Row],[Absolute Uncertainty]]/SUM(CalcTable[[#This Row],[Month 1 avoided kWh]:[Month 12]])))</f>
        <v/>
      </c>
      <c r="AT59" s="165" t="str">
        <f>IF(CalcTable[[#This Row],[Building]]=0,"",COUNT('1. Input energy data'!N76:Y76))</f>
        <v/>
      </c>
      <c r="AU59" s="165" t="str">
        <f>IF(CalcTable[[#This Row],[Building]]=0,"",COUNT('1. Input energy data'!AF76:AQ76))</f>
        <v/>
      </c>
      <c r="AV59" s="151" t="str" cm="1">
        <f t="array" ref="AV59">_xlfn.IFS(CalcTable[[#This Row],[Building]]=0,"",AND(OR('1. Input energy data'!AT76="Energy Bills - Actual",'1. Input energy data'!AT76="Meter Readings",'1. Input energy data'!AT76="Half Hourly Data"),OR('1. Input energy data'!Z76="Energy Bills - Actual",'1. Input energy data'!Z76="Meter Readings",'1. Input energy data'!Z76="Half Hourly Data")),"ACTUAL",OR('1. Input energy data'!AT76="",'1. Input energy data'!Z76=""),"BLANK",OR('1. Input energy data'!AT76="Other (specify in commentary)",'1. Input energy data'!Z76="Other (specify in commentary)"),"OTHER",OR('1. Input energy data'!AT76="Energy Bills - Estimated",'1. Input energy data'!Z76="Energy Bills - Estimated"),"ESTIMATED",OR('1. Input energy data'!AT76="Energy Bills - Partially Estimated",'1. Input energy data'!Z76="Energy Bills - Partially Estimated"),"PARTIALLY ESTIMATED",TRUE,"BLANK")</f>
        <v/>
      </c>
    </row>
    <row r="60" spans="1:48">
      <c r="A60">
        <f>'1. Input energy data'!C77</f>
        <v>0</v>
      </c>
      <c r="B60" s="150">
        <f>'1. Input energy data'!F77</f>
        <v>0</v>
      </c>
      <c r="C60">
        <f>'1. Input energy data'!G77</f>
        <v>0</v>
      </c>
      <c r="D60" s="151" t="str">
        <f>IF(OR(CalcTable[[#This Row],[Building]]=0, '1. Input energy data'!$N77=""), "",IF(OR('1. Input energy data'!$F77="Hospital",'1. Input energy data'!$F77="Nursing residential homes and hostels"),INDEX(Degrees18[[Month]:[Multiple (England)]],MATCH('1. Input energy data'!$L77, Degrees18[Month], 1),MATCH(IF('1. Input energy data'!$G$11="Multiple (England)", '1. Input energy data'!$J77, '1. Input energy data'!$G$11), Degrees18[#Headers], 0)),INDEX(Degrees15[[Month]:[Multiple (England)]],MATCH('1. Input energy data'!$L77, Degrees15[Month], 1),MATCH(IF('1. Input energy data'!$G$11="Multiple (England)", '1. Input energy data'!$J77, '1. Input energy data'!$G$11), Degrees15[#Headers], 0))))</f>
        <v/>
      </c>
      <c r="E60" s="151" t="str" cm="1">
        <f t="array" ref="E60">IF(OR(CalcTable[[#This Row],[Building]]=0, '1. Input energy data'!$O77=""), "",IF(OR('1. Input energy data'!$F77="Hospital",'1. Input energy data'!$F77="Nursing residential homes and hostels"),INDEX(Degrees18[[Month]:[Multiple (England)]],MATCH('1. Input energy data'!$L77, Degrees18[Month], 1) + $E$2 - 1,MATCH(IF('1. Input energy data'!$G$11="Multiple (England)", '1. Input energy data'!$J77, '1. Input energy data'!$G$11),Degrees18[#Headers], 0)),INDEX(Degrees15[[Month]:[Multiple (England)]],MATCH('1. Input energy data'!$L77, Degrees15[Month], 1) + $E$2 - 1,MATCH(IF('1. Input energy data'!$G$11="Multiple (England)", '1. Input energy data'!$J77, '1. Input energy data'!$G$11),Degrees15[#Headers], 0))))</f>
        <v/>
      </c>
      <c r="F60" s="151" t="str" cm="1">
        <f t="array" ref="F60">IF(OR(CalcTable[[#This Row],[Building]]=0, '1. Input energy data'!$P77=""), "",IF(OR('1. Input energy data'!$F77="Hospital",'1. Input energy data'!$F77="Nursing residential homes and hostels"),INDEX(Degrees18[[Month]:[Multiple (England)]],MATCH('1. Input energy data'!$L77, Degrees18[Month], 1) + $F$2 - 1,MATCH(IF('1. Input energy data'!$G$11="Multiple (England)", '1. Input energy data'!$J77, '1. Input energy data'!$G$11),Degrees18[#Headers], 0)),INDEX(Degrees15[[Month]:[Multiple (England)]],MATCH('1. Input energy data'!$L77, Degrees15[Month], 1) + $F$2 - 1,MATCH(IF('1. Input energy data'!$G$11="Multiple (England)", '1. Input energy data'!$J77, '1. Input energy data'!$G$11),Degrees15[#Headers], 0))))</f>
        <v/>
      </c>
      <c r="G60" s="151" t="str" cm="1">
        <f t="array" ref="G60">IF(OR(CalcTable[[#This Row],[Building]]=0, '1. Input energy data'!$Q77=""), "",IF(OR('1. Input energy data'!$F77="Hospital",'1. Input energy data'!$F77="Nursing residential homes and hostels"),INDEX(Degrees18[[Month]:[Multiple (England)]],MATCH('1. Input energy data'!$L77, Degrees18[Month], 1) + $G$2 - 1,MATCH(IF('1. Input energy data'!$G$11="Multiple (England)", '1. Input energy data'!$J77, '1. Input energy data'!$G$11),Degrees18[#Headers], 0)),INDEX(Degrees15[[Month]:[Multiple (England)]],MATCH('1. Input energy data'!$L77, Degrees15[Month], 1) + $G$2 - 1,MATCH(IF('1. Input energy data'!$G$11="Multiple (England)", '1. Input energy data'!$J77, '1. Input energy data'!$G$11),Degrees15[#Headers], 0))))</f>
        <v/>
      </c>
      <c r="H60" s="151" t="str" cm="1">
        <f t="array" ref="H60">IF(OR(CalcTable[[#This Row],[Building]]=0, '1. Input energy data'!$R77=""), "",IF(OR('1. Input energy data'!$F77="Hospital",'1. Input energy data'!$F77="Nursing residential homes and hostels"),INDEX(Degrees18[[Month]:[Multiple (England)]],MATCH('1. Input energy data'!$L77, Degrees18[Month], 1) + $H$2 - 1,MATCH(IF('1. Input energy data'!$G$11="Multiple (England)", '1. Input energy data'!$J77, '1. Input energy data'!$G$11),Degrees18[#Headers], 0)),INDEX(Degrees15[[Month]:[Multiple (England)]],MATCH('1. Input energy data'!$L77, Degrees15[Month], 1) + $H$2 - 1,MATCH(IF('1. Input energy data'!$G$11="Multiple (England)", '1. Input energy data'!$J77, '1. Input energy data'!$G$11),Degrees15[#Headers], 0))))</f>
        <v/>
      </c>
      <c r="I60" s="151" t="str" cm="1">
        <f t="array" ref="I60">IF(OR(CalcTable[[#This Row],[Building]]=0, '1. Input energy data'!$S77=""), "",IF(OR('1. Input energy data'!$F77="Hospital",'1. Input energy data'!$F77="Nursing residential homes and hostels"),INDEX(Degrees18[[Month]:[Multiple (England)]],MATCH('1. Input energy data'!$L77, Degrees18[Month], 1) + $I$2 - 1,MATCH(IF('1. Input energy data'!$G$11="Multiple (England)", '1. Input energy data'!$J77, '1. Input energy data'!$G$11),Degrees18[#Headers], 0)),INDEX(Degrees15[[Month]:[Multiple (England)]],MATCH('1. Input energy data'!$L77, Degrees15[Month], 1) + $I$2 - 1,MATCH(IF('1. Input energy data'!$G$11="Multiple (England)", '1. Input energy data'!$J77, '1. Input energy data'!$G$11),Degrees15[#Headers], 0))))</f>
        <v/>
      </c>
      <c r="J60" s="151" t="str" cm="1">
        <f t="array" ref="J60">IF(OR(CalcTable[[#This Row],[Building]]=0, '1. Input energy data'!$T77=""), "",IF(OR('1. Input energy data'!$F77="Hospital",'1. Input energy data'!$F77="Nursing residential homes and hostels"),INDEX(Degrees18[[Month]:[Multiple (England)]],MATCH('1. Input energy data'!$L77, Degrees18[Month], 1) + $J$2 - 1,MATCH(IF('1. Input energy data'!$G$11="Multiple (England)", '1. Input energy data'!$J77, '1. Input energy data'!$G$11),Degrees18[#Headers], 0)),INDEX(Degrees15[[Month]:[Multiple (England)]],MATCH('1. Input energy data'!$L77, Degrees15[Month], 1) + $J$2 - 1,MATCH(IF('1. Input energy data'!$G$11="Multiple (England)", '1. Input energy data'!$J77, '1. Input energy data'!$G$11),Degrees15[#Headers], 0))))</f>
        <v/>
      </c>
      <c r="K60" s="151" t="str" cm="1">
        <f t="array" ref="K60">IF(OR(CalcTable[[#This Row],[Building]]=0, '1. Input energy data'!$U77=""), "",IF(OR('1. Input energy data'!$F77="Hospital",'1. Input energy data'!$F77="Nursing residential homes and hostels"),INDEX(Degrees18[[Month]:[Multiple (England)]],MATCH('1. Input energy data'!$L77, Degrees18[Month], 1) + $K$2 - 1,MATCH(IF('1. Input energy data'!$G$11="Multiple (England)", '1. Input energy data'!$J77, '1. Input energy data'!$G$11),Degrees18[#Headers], 0)),INDEX(Degrees15[[Month]:[Multiple (England)]],MATCH('1. Input energy data'!$L77, Degrees15[Month], 1) + $K$2 - 1,MATCH(IF('1. Input energy data'!$G$11="Multiple (England)", '1. Input energy data'!$J77, '1. Input energy data'!$G$11),Degrees15[#Headers], 0))))</f>
        <v/>
      </c>
      <c r="L60" s="151" t="str" cm="1">
        <f t="array" ref="L60">IF(OR(CalcTable[[#This Row],[Building]]=0, '1. Input energy data'!$V77=""), "",IF(OR('1. Input energy data'!$F77="Hospital",'1. Input energy data'!$F77="Nursing residential homes and hostels"),INDEX(Degrees18[[Month]:[Multiple (England)]],MATCH('1. Input energy data'!$L77, Degrees18[Month], 1) + $L$2 - 1,MATCH(IF('1. Input energy data'!$G$11="Multiple (England)", '1. Input energy data'!$J77, '1. Input energy data'!$G$11),Degrees18[#Headers], 0)),INDEX(Degrees15[[Month]:[Multiple (England)]],MATCH('1. Input energy data'!$L77, Degrees15[Month], 1) + $L$2 - 1,MATCH(IF('1. Input energy data'!$G$11="Multiple (England)", '1. Input energy data'!$J77, '1. Input energy data'!$G$11),Degrees15[#Headers], 0))))</f>
        <v/>
      </c>
      <c r="M60" s="151" t="str" cm="1">
        <f t="array" ref="M60">IF(OR(CalcTable[[#This Row],[Building]]=0, '1. Input energy data'!$W77=""), "",IF(OR('1. Input energy data'!$F77="Hospital",'1. Input energy data'!$F77="Nursing residential homes and hostels"),INDEX(Degrees18[[Month]:[Multiple (England)]],MATCH('1. Input energy data'!$L77, Degrees18[Month], 1) + $M$2 - 1,MATCH(IF('1. Input energy data'!$G$11="Multiple (England)", '1. Input energy data'!$J77, '1. Input energy data'!$G$11),Degrees18[#Headers], 0)),INDEX(Degrees15[[Month]:[Multiple (England)]],MATCH('1. Input energy data'!$L77, Degrees15[Month], 1) + $M$2 - 1,MATCH(IF('1. Input energy data'!$G$11="Multiple (England)", '1. Input energy data'!$J77, '1. Input energy data'!$G$11),Degrees15[#Headers], 0))))</f>
        <v/>
      </c>
      <c r="N60" s="151" t="str" cm="1">
        <f t="array" ref="N60">IF(OR(CalcTable[[#This Row],[Building]]=0, '1. Input energy data'!$X77=""), "",IF(OR('1. Input energy data'!$F77="Hospital",'1. Input energy data'!$F77="Nursing residential homes and hostels"),INDEX(Degrees18[[Month]:[Multiple (England)]],MATCH('1. Input energy data'!$L77, Degrees18[Month], 1) + $N$2 - 1,MATCH(IF('1. Input energy data'!$G$11="Multiple (England)", '1. Input energy data'!$J77, '1. Input energy data'!$G$11),Degrees18[#Headers], 0)),INDEX(Degrees15[[Month]:[Multiple (England)]],MATCH('1. Input energy data'!$L77, Degrees15[Month], 1) + $N$2 - 1,MATCH(IF('1. Input energy data'!$G$11="Multiple (England)", '1. Input energy data'!$J77, '1. Input energy data'!$G$11),Degrees15[#Headers], 0))))</f>
        <v/>
      </c>
      <c r="O60" s="151" t="str" cm="1">
        <f t="array" ref="O60">IF(OR(CalcTable[[#This Row],[Building]]=0, '1. Input energy data'!$Y77=""), "",IF(OR('1. Input energy data'!$F77="Hospital",'1. Input energy data'!$F77="Nursing residential homes and hostels"),INDEX(Degrees18[[Month]:[Multiple (England)]],MATCH('1. Input energy data'!$L77, Degrees18[Month], 1) + $O$2 - 1,MATCH(IF('1. Input energy data'!$G$11="Multiple (England)", '1. Input energy data'!$J77, '1. Input energy data'!$G$11),Degrees18[#Headers], 0)),INDEX(Degrees15[[Month]:[Multiple (England)]],MATCH('1. Input energy data'!$L77, Degrees15[Month], 1) + $O$2 - 1,MATCH(IF('1. Input energy data'!$G$11="Multiple (England)", '1. Input energy data'!$J77, '1. Input energy data'!$G$11),Degrees15[#Headers], 0))))</f>
        <v/>
      </c>
      <c r="P60" t="str">
        <f>IF(CalcTable[[#This Row],[Building]]=0,"",SLOPE('1. Input energy data'!N77:Y77,CalcTable[[#This Row],[1]:[12]]))</f>
        <v/>
      </c>
      <c r="Q60" t="str">
        <f>IF(CalcTable[[#This Row],[Building]]=0,"",INTERCEPT('1. Input energy data'!N77:Y77,CalcTable[[#This Row],[1]:[12]]))</f>
        <v/>
      </c>
      <c r="R60" t="str">
        <f>IF(CalcTable[[#This Row],[Building]]=0,"",RSQ('1. Input energy data'!N77:Y77,CalcTable[[#This Row],[1]:[12]]))</f>
        <v/>
      </c>
      <c r="S60" s="151" t="str" cm="1">
        <f t="array" ref="S60">IF(OR($A60=0, '1. Input energy data'!$AF77=""), "",IF(OR('1. Input energy data'!$F77="Hospital",'1. Input energy data'!$F77="Nursing residential homes and hostels"),INDEX(Degrees18[[Month]:[Multiple (England)]],MATCH('1. Input energy data'!$AD77, Degrees18[Month], 1)+S$2-13,MATCH(IF('1. Input energy data'!$G$11="Multiple (England)", '1. Input energy data'!$J77, '1. Input energy data'!$G$11),Degrees18[#Headers], 0)),INDEX(Degrees15[[Month]:[Multiple (England)]],MATCH('1. Input energy data'!$AD77, Degrees15[Month], 1)+S$2-13,MATCH(IF('1. Input energy data'!$G$11="Multiple (England)", '1. Input energy data'!$J77, '1. Input energy data'!$G$11),Degrees15[#Headers], 0))))</f>
        <v/>
      </c>
      <c r="T60" s="151" t="str" cm="1">
        <f t="array" ref="T60">IF(OR($A60=0, '1. Input energy data'!$AG77=""), "",IF(OR('1. Input energy data'!$F77="Hospital",'1. Input energy data'!$F77="Nursing residential homes and hostels"),INDEX(Degrees18[[Month]:[Multiple (England)]],MATCH('1. Input energy data'!$AD77, Degrees18[Month], 1)+T$2-13,MATCH(IF('1. Input energy data'!$G$11="Multiple (England)", '1. Input energy data'!$J77, '1. Input energy data'!$G$11),Degrees18[#Headers], 0)),INDEX(Degrees15[[Month]:[Multiple (England)]],MATCH('1. Input energy data'!$AD77,Degrees15[Month], 1)+T$2-13,MATCH(IF('1. Input energy data'!$G$11="Multiple (England)", '1. Input energy data'!$J77, '1. Input energy data'!$G$11),Degrees15[#Headers], 0))))</f>
        <v/>
      </c>
      <c r="U60" s="151" t="str" cm="1">
        <f t="array" ref="U60">IF(OR($A60=0, '1. Input energy data'!$AH77=""), "",IF(OR('1. Input energy data'!$F77="Hospital",'1. Input energy data'!$F77="Nursing residential homes and hostels"),INDEX(Degrees18[[Month]:[Multiple (England)]],MATCH('1. Input energy data'!$AD77, Degrees18[Month], 1)+U$2-13,MATCH(IF('1. Input energy data'!$G$11="Multiple (England)", '1. Input energy data'!$J77, '1. Input energy data'!$G$11),Degrees18[#Headers], 0)),INDEX(Degrees15[[Month]:[Multiple (England)]],MATCH('1. Input energy data'!$AD77,Degrees15[Month], 1)+U$2-13,MATCH(IF('1. Input energy data'!$G$11="Multiple (England)", '1. Input energy data'!$J77, '1. Input energy data'!$G$11),Degrees15[#Headers], 0))))</f>
        <v/>
      </c>
      <c r="V60" s="151" t="str" cm="1">
        <f t="array" ref="V60">IF(OR($A60=0, '1. Input energy data'!$AI77=""), "",IF(OR('1. Input energy data'!$F77="Hospital",'1. Input energy data'!$F77="Nursing residential homes and hostels"),INDEX(Degrees18[[Month]:[Multiple (England)]],MATCH('1. Input energy data'!$AD77, Degrees18[Month], 1)+V$2-13,MATCH(IF('1. Input energy data'!$G$11="Multiple (England)", '1. Input energy data'!$J77, '1. Input energy data'!$G$11),Degrees18[#Headers], 0)),INDEX(Degrees15[[Month]:[Multiple (England)]],MATCH('1. Input energy data'!$AD77,Degrees15[Month], 1)+V$2-13,MATCH(IF('1. Input energy data'!$G$11="Multiple (England)", '1. Input energy data'!$J77, '1. Input energy data'!$G$11),Degrees15[#Headers], 0))))</f>
        <v/>
      </c>
      <c r="W60" s="151" t="str" cm="1">
        <f t="array" ref="W60">IF(OR($A60=0, '1. Input energy data'!$AJ77=""), "",IF(OR('1. Input energy data'!$F77="Hospital",'1. Input energy data'!$F77="Nursing residential homes and hostels"),INDEX(Degrees18[[Month]:[Multiple (England)]],MATCH('1. Input energy data'!$AD77, Degrees18[Month], 1)+W$2-13,MATCH(IF('1. Input energy data'!$G$11="Multiple (England)", '1. Input energy data'!$J77, '1. Input energy data'!$G$11),Degrees18[#Headers], 0)),INDEX(Degrees15[[Month]:[Multiple (England)]],MATCH('1. Input energy data'!$AD77,Degrees15[Month], 1)+W$2-13,MATCH(IF('1. Input energy data'!$G$11="Multiple (England)", '1. Input energy data'!$J77, '1. Input energy data'!$G$11),Degrees15[#Headers], 0))))</f>
        <v/>
      </c>
      <c r="X60" s="151" t="str" cm="1">
        <f t="array" ref="X60">IF(OR($A60=0, '1. Input energy data'!$AK77=""), "",IF(OR('1. Input energy data'!$F77="Hospital",'1. Input energy data'!$F77="Nursing residential homes and hostels"),INDEX(Degrees18[[Month]:[Multiple (England)]],MATCH('1. Input energy data'!$AD77, Degrees18[Month], 1)+X$2-13,MATCH(IF('1. Input energy data'!$G$11="Multiple (England)", '1. Input energy data'!$J77, '1. Input energy data'!$G$11),Degrees18[#Headers], 0)),INDEX(Degrees15[[Month]:[Multiple (England)]],MATCH('1. Input energy data'!$AD77,Degrees15[Month], 1)+X$2-13,MATCH(IF('1. Input energy data'!$G$11="Multiple (England)", '1. Input energy data'!$J77, '1. Input energy data'!$G$11),Degrees15[#Headers], 0))))</f>
        <v/>
      </c>
      <c r="Y60" s="151" t="str" cm="1">
        <f t="array" ref="Y60">IF(OR($A60=0, '1. Input energy data'!$AL77=""), "",IF(OR('1. Input energy data'!$F77="Hospital",'1. Input energy data'!$F77="Nursing residential homes and hostels"),INDEX(Degrees18[[Month]:[Multiple (England)]],MATCH('1. Input energy data'!$AD77, Degrees18[Month], 1)+Y$2-13,MATCH(IF('1. Input energy data'!$G$11="Multiple (England)", '1. Input energy data'!$J77, '1. Input energy data'!$G$11),Degrees18[#Headers], 0)),INDEX(Degrees15[[Month]:[Multiple (England)]],MATCH('1. Input energy data'!$AD77,Degrees15[Month], 1)+Y$2-13,MATCH(IF('1. Input energy data'!$G$11="Multiple (England)", '1. Input energy data'!$J77, '1. Input energy data'!$G$11),Degrees15[#Headers], 0))))</f>
        <v/>
      </c>
      <c r="Z60" s="151" t="str" cm="1">
        <f t="array" ref="Z60">IF(OR($A60=0, '1. Input energy data'!$AM77=""), "",IF(OR('1. Input energy data'!$F77="Hospital",'1. Input energy data'!$F77="Nursing residential homes and hostels"),INDEX(Degrees18[[Month]:[Multiple (England)]],MATCH('1. Input energy data'!$AD77, Degrees18[Month], 1)+Z$2-13,MATCH(IF('1. Input energy data'!$G$11="Multiple (England)", '1. Input energy data'!$J77, '1. Input energy data'!$G$11),Degrees18[#Headers], 0)),INDEX(Degrees15[[Month]:[Multiple (England)]],MATCH('1. Input energy data'!$AD77,Degrees15[Month], 1)+Z$2-13,MATCH(IF('1. Input energy data'!$G$11="Multiple (England)", '1. Input energy data'!$J77, '1. Input energy data'!$G$11),Degrees15[#Headers], 0))))</f>
        <v/>
      </c>
      <c r="AA60" s="151" t="str" cm="1">
        <f t="array" ref="AA60">IF(OR($A60=0, '1. Input energy data'!$AN77=""), "",IF(OR('1. Input energy data'!$F77="Hospital",'1. Input energy data'!$F77="Nursing residential homes and hostels"),INDEX(Degrees18[[Month]:[Multiple (England)]],MATCH('1. Input energy data'!$AD77, Degrees18[Month], 1)+AA$2-13,MATCH(IF('1. Input energy data'!$G$11="Multiple (England)", '1. Input energy data'!$J77, '1. Input energy data'!$G$11),Degrees18[#Headers], 0)),INDEX(Degrees15[[Month]:[Multiple (England)]],MATCH('1. Input energy data'!$AD77,Degrees15[Month], 1)+AA$2-13,MATCH(IF('1. Input energy data'!$G$11="Multiple (England)", '1. Input energy data'!$J77, '1. Input energy data'!$G$11),Degrees15[#Headers], 0))))</f>
        <v/>
      </c>
      <c r="AB60" s="151" t="str" cm="1">
        <f t="array" ref="AB60">IF(OR($A60=0, '1. Input energy data'!$AO77=""), "",IF(OR('1. Input energy data'!$F77="Hospital",'1. Input energy data'!$F77="Nursing residential homes and hostels"),INDEX(Degrees18[[Month]:[Multiple (England)]],MATCH('1. Input energy data'!$AD77, Degrees18[Month], 1)+AB$2-13,MATCH(IF('1. Input energy data'!$G$11="Multiple (England)", '1. Input energy data'!$J77, '1. Input energy data'!$G$11),Degrees18[#Headers], 0)),INDEX(Degrees15[[Month]:[Multiple (England)]],MATCH('1. Input energy data'!$AD77,Degrees15[Month], 1)+AB$2-13,MATCH(IF('1. Input energy data'!$G$11="Multiple (England)", '1. Input energy data'!$J77, '1. Input energy data'!$G$11),Degrees15[#Headers], 0))))</f>
        <v/>
      </c>
      <c r="AC60" s="151" t="str" cm="1">
        <f t="array" ref="AC60">IF(OR($A60=0, '1. Input energy data'!$AP77=""), "",IF(OR('1. Input energy data'!$F77="Hospital",'1. Input energy data'!$F77="Nursing residential homes and hostels"),INDEX(Degrees18[[Month]:[Multiple (England)]],MATCH('1. Input energy data'!$AD77, Degrees18[Month], 1)+AC$2-13,MATCH(IF('1. Input energy data'!$G$11="Multiple (England)", '1. Input energy data'!$J77, '1. Input energy data'!$G$11),Degrees18[#Headers], 0)),INDEX(Degrees15[[Month]:[Multiple (England)]],MATCH('1. Input energy data'!$AD77,Degrees15[Month], 1)+AC$2-13,MATCH(IF('1. Input energy data'!$G$11="Multiple (England)", '1. Input energy data'!$J77, '1. Input energy data'!$G$11),Degrees15[#Headers], 0))))</f>
        <v/>
      </c>
      <c r="AD60" s="151" t="str" cm="1">
        <f t="array" ref="AD60">IF(OR($A60=0, '1. Input energy data'!$AQ77=""), "",IF(OR('1. Input energy data'!$F77="Hospital",'1. Input energy data'!$F77="Nursing residential homes and hostels"),INDEX(Degrees18[[Month]:[Multiple (England)]],MATCH('1. Input energy data'!$AD77, Degrees18[Month], 1)+AD$2-13,MATCH(IF('1. Input energy data'!$G$11="Multiple (England)", '1. Input energy data'!$J77, '1. Input energy data'!$G$11),Degrees18[#Headers], 0)),INDEX(Degrees15[[Month]:[Multiple (England)]],MATCH('1. Input energy data'!$AD77,Degrees15[Month], 1)+AD$2-13,MATCH(IF('1. Input energy data'!$G$11="Multiple (England)", '1. Input energy data'!$J77, '1. Input energy data'!$G$11),Degrees15[#Headers], 0))))</f>
        <v/>
      </c>
      <c r="AE60" s="151" t="str">
        <f>IF(OR($A60=0, $P60="", CalcTable[[#This Row],[13]]="", $Q60="", '1. Input energy data'!AF77=""), "", ($P60*CalcTable[[#This Row],[13]]+$Q60)-'1. Input energy data'!AF77)</f>
        <v/>
      </c>
      <c r="AF60" s="151" t="str">
        <f>IF(OR($A60=0, $P60="", CalcTable[[#This Row],[14]]="", $Q60="", '1. Input energy data'!AG77=""), "", ($P60*CalcTable[[#This Row],[14]]+$Q60)-'1. Input energy data'!AG77)</f>
        <v/>
      </c>
      <c r="AG60" s="151" t="str">
        <f>IF(OR($A60=0, $P60="", CalcTable[[#This Row],[15]]="", $Q60="", '1. Input energy data'!AH77=""), "", ($P60*CalcTable[[#This Row],[15]]+$Q60)-'1. Input energy data'!AH77)</f>
        <v/>
      </c>
      <c r="AH60" s="151" t="str">
        <f>IF(OR($A60=0, $P60="", CalcTable[[#This Row],[16]]="", $Q60="", '1. Input energy data'!AI77=""), "", ($P60*CalcTable[[#This Row],[16]]+$Q60)-'1. Input energy data'!AI77)</f>
        <v/>
      </c>
      <c r="AI60" s="151" t="str">
        <f>IF(OR($A60=0, $P60="", CalcTable[[#This Row],[17]]="", $Q60="", '1. Input energy data'!AJ77=""), "", ($P60*CalcTable[[#This Row],[17]]+$Q60)-'1. Input energy data'!AJ77)</f>
        <v/>
      </c>
      <c r="AJ60" s="151" t="str">
        <f>IF(OR($A60=0, $P60="", CalcTable[[#This Row],[18]]="", $Q60="", '1. Input energy data'!AK77=""), "", ($P60*CalcTable[[#This Row],[18]]+$Q60)-'1. Input energy data'!AK77)</f>
        <v/>
      </c>
      <c r="AK60" s="151" t="str">
        <f>IF(OR($A60=0, $P60="", CalcTable[[#This Row],[19]]="", $Q60="", '1. Input energy data'!AL77=""), "", ($P60*CalcTable[[#This Row],[19]]+$Q60)-'1. Input energy data'!AL77)</f>
        <v/>
      </c>
      <c r="AL60" s="151" t="str">
        <f>IF(OR($A60=0, $P60="", CalcTable[[#This Row],[20]]="", $Q60="", '1. Input energy data'!AM77=""), "", ($P60*CalcTable[[#This Row],[20]]+$Q60)-'1. Input energy data'!AM77)</f>
        <v/>
      </c>
      <c r="AM60" s="151" t="str">
        <f>IF(OR($A60=0, $P60="", CalcTable[[#This Row],[21]]="", $Q60="", '1. Input energy data'!AN77=""), "", ($P60*CalcTable[[#This Row],[21]]+$Q60)-'1. Input energy data'!AN77)</f>
        <v/>
      </c>
      <c r="AN60" s="151" t="str">
        <f>IF(OR($A60=0, $P60="", CalcTable[[#This Row],[22]]="", $Q60="", '1. Input energy data'!AO77=""), "", ($P60*CalcTable[[#This Row],[22]]+$Q60)-'1. Input energy data'!AO77)</f>
        <v/>
      </c>
      <c r="AO60" s="151" t="str">
        <f>IF(OR($A60=0, $P60="", CalcTable[[#This Row],[23]]="", $Q60="", '1. Input energy data'!AP77=""), "", ($P60*CalcTable[[#This Row],[23]]+$Q60)-'1. Input energy data'!AP77)</f>
        <v/>
      </c>
      <c r="AP60" s="151" t="str">
        <f>IF(OR($A60=0, $P60="", CalcTable[[#This Row],[24]]="", $Q60="", '1. Input energy data'!AQ77=""), "", ($P60*CalcTable[[#This Row],[24]]+$Q60)-'1. Input energy data'!AQ77)</f>
        <v/>
      </c>
      <c r="AQ60" s="239" t="str">
        <f>IF(CalcTable[[#This Row],[Building]]=0,"",1-((1-CalcTable[[#This Row],[R2]])*(COUNT('1. Input energy data'!N77:Y77)-1)/(COUNT('1. Input energy data'!N77:Y77)-2)))</f>
        <v/>
      </c>
      <c r="AR60" s="165" t="str">
        <f>IF(CalcTable[[#This Row],[Building]]=0,"",1.26*TINV(0.1,COUNT('1. Input energy data'!N77:Y77)-2)*STEYX('1. Input energy data'!N77:Y77,CalcTable[[#This Row],[1]:[12]])*((1+2/COUNT('1. Input energy data'!N77:Y77))*COUNT(CalcTable[[#This Row],[Month 1 avoided kWh]:[Month 12]]))^0.5)</f>
        <v/>
      </c>
      <c r="AS60" s="166" t="str">
        <f>IF(CalcTable[[#This Row],[Building]]=0,"",ABS(CalcTable[[#This Row],[Absolute Uncertainty]]/SUM(CalcTable[[#This Row],[Month 1 avoided kWh]:[Month 12]])))</f>
        <v/>
      </c>
      <c r="AT60" s="165" t="str">
        <f>IF(CalcTable[[#This Row],[Building]]=0,"",COUNT('1. Input energy data'!N77:Y77))</f>
        <v/>
      </c>
      <c r="AU60" s="165" t="str">
        <f>IF(CalcTable[[#This Row],[Building]]=0,"",COUNT('1. Input energy data'!AF77:AQ77))</f>
        <v/>
      </c>
      <c r="AV60" s="151" t="str" cm="1">
        <f t="array" ref="AV60">_xlfn.IFS(CalcTable[[#This Row],[Building]]=0,"",AND(OR('1. Input energy data'!AT77="Energy Bills - Actual",'1. Input energy data'!AT77="Meter Readings",'1. Input energy data'!AT77="Half Hourly Data"),OR('1. Input energy data'!Z77="Energy Bills - Actual",'1. Input energy data'!Z77="Meter Readings",'1. Input energy data'!Z77="Half Hourly Data")),"ACTUAL",OR('1. Input energy data'!AT77="",'1. Input energy data'!Z77=""),"BLANK",OR('1. Input energy data'!AT77="Other (specify in commentary)",'1. Input energy data'!Z77="Other (specify in commentary)"),"OTHER",OR('1. Input energy data'!AT77="Energy Bills - Estimated",'1. Input energy data'!Z77="Energy Bills - Estimated"),"ESTIMATED",OR('1. Input energy data'!AT77="Energy Bills - Partially Estimated",'1. Input energy data'!Z77="Energy Bills - Partially Estimated"),"PARTIALLY ESTIMATED",TRUE,"BLANK")</f>
        <v/>
      </c>
    </row>
    <row r="61" spans="1:48">
      <c r="A61">
        <f>'1. Input energy data'!C78</f>
        <v>0</v>
      </c>
      <c r="B61" s="150">
        <f>'1. Input energy data'!F78</f>
        <v>0</v>
      </c>
      <c r="C61">
        <f>'1. Input energy data'!G78</f>
        <v>0</v>
      </c>
      <c r="D61" s="151" t="str">
        <f>IF(OR(CalcTable[[#This Row],[Building]]=0, '1. Input energy data'!$N78=""), "",IF(OR('1. Input energy data'!$F78="Hospital",'1. Input energy data'!$F78="Nursing residential homes and hostels"),INDEX(Degrees18[[Month]:[Multiple (England)]],MATCH('1. Input energy data'!$L78, Degrees18[Month], 1),MATCH(IF('1. Input energy data'!$G$11="Multiple (England)", '1. Input energy data'!$J78, '1. Input energy data'!$G$11), Degrees18[#Headers], 0)),INDEX(Degrees15[[Month]:[Multiple (England)]],MATCH('1. Input energy data'!$L78, Degrees15[Month], 1),MATCH(IF('1. Input energy data'!$G$11="Multiple (England)", '1. Input energy data'!$J78, '1. Input energy data'!$G$11), Degrees15[#Headers], 0))))</f>
        <v/>
      </c>
      <c r="E61" s="151" t="str" cm="1">
        <f t="array" ref="E61">IF(OR(CalcTable[[#This Row],[Building]]=0, '1. Input energy data'!$O78=""), "",IF(OR('1. Input energy data'!$F78="Hospital",'1. Input energy data'!$F78="Nursing residential homes and hostels"),INDEX(Degrees18[[Month]:[Multiple (England)]],MATCH('1. Input energy data'!$L78, Degrees18[Month], 1) + $E$2 - 1,MATCH(IF('1. Input energy data'!$G$11="Multiple (England)", '1. Input energy data'!$J78, '1. Input energy data'!$G$11),Degrees18[#Headers], 0)),INDEX(Degrees15[[Month]:[Multiple (England)]],MATCH('1. Input energy data'!$L78, Degrees15[Month], 1) + $E$2 - 1,MATCH(IF('1. Input energy data'!$G$11="Multiple (England)", '1. Input energy data'!$J78, '1. Input energy data'!$G$11),Degrees15[#Headers], 0))))</f>
        <v/>
      </c>
      <c r="F61" s="151" t="str" cm="1">
        <f t="array" ref="F61">IF(OR(CalcTable[[#This Row],[Building]]=0, '1. Input energy data'!$P78=""), "",IF(OR('1. Input energy data'!$F78="Hospital",'1. Input energy data'!$F78="Nursing residential homes and hostels"),INDEX(Degrees18[[Month]:[Multiple (England)]],MATCH('1. Input energy data'!$L78, Degrees18[Month], 1) + $F$2 - 1,MATCH(IF('1. Input energy data'!$G$11="Multiple (England)", '1. Input energy data'!$J78, '1. Input energy data'!$G$11),Degrees18[#Headers], 0)),INDEX(Degrees15[[Month]:[Multiple (England)]],MATCH('1. Input energy data'!$L78, Degrees15[Month], 1) + $F$2 - 1,MATCH(IF('1. Input energy data'!$G$11="Multiple (England)", '1. Input energy data'!$J78, '1. Input energy data'!$G$11),Degrees15[#Headers], 0))))</f>
        <v/>
      </c>
      <c r="G61" s="151" t="str" cm="1">
        <f t="array" ref="G61">IF(OR(CalcTable[[#This Row],[Building]]=0, '1. Input energy data'!$Q78=""), "",IF(OR('1. Input energy data'!$F78="Hospital",'1. Input energy data'!$F78="Nursing residential homes and hostels"),INDEX(Degrees18[[Month]:[Multiple (England)]],MATCH('1. Input energy data'!$L78, Degrees18[Month], 1) + $G$2 - 1,MATCH(IF('1. Input energy data'!$G$11="Multiple (England)", '1. Input energy data'!$J78, '1. Input energy data'!$G$11),Degrees18[#Headers], 0)),INDEX(Degrees15[[Month]:[Multiple (England)]],MATCH('1. Input energy data'!$L78, Degrees15[Month], 1) + $G$2 - 1,MATCH(IF('1. Input energy data'!$G$11="Multiple (England)", '1. Input energy data'!$J78, '1. Input energy data'!$G$11),Degrees15[#Headers], 0))))</f>
        <v/>
      </c>
      <c r="H61" s="151" t="str" cm="1">
        <f t="array" ref="H61">IF(OR(CalcTable[[#This Row],[Building]]=0, '1. Input energy data'!$R78=""), "",IF(OR('1. Input energy data'!$F78="Hospital",'1. Input energy data'!$F78="Nursing residential homes and hostels"),INDEX(Degrees18[[Month]:[Multiple (England)]],MATCH('1. Input energy data'!$L78, Degrees18[Month], 1) + $H$2 - 1,MATCH(IF('1. Input energy data'!$G$11="Multiple (England)", '1. Input energy data'!$J78, '1. Input energy data'!$G$11),Degrees18[#Headers], 0)),INDEX(Degrees15[[Month]:[Multiple (England)]],MATCH('1. Input energy data'!$L78, Degrees15[Month], 1) + $H$2 - 1,MATCH(IF('1. Input energy data'!$G$11="Multiple (England)", '1. Input energy data'!$J78, '1. Input energy data'!$G$11),Degrees15[#Headers], 0))))</f>
        <v/>
      </c>
      <c r="I61" s="151" t="str" cm="1">
        <f t="array" ref="I61">IF(OR(CalcTable[[#This Row],[Building]]=0, '1. Input energy data'!$S78=""), "",IF(OR('1. Input energy data'!$F78="Hospital",'1. Input energy data'!$F78="Nursing residential homes and hostels"),INDEX(Degrees18[[Month]:[Multiple (England)]],MATCH('1. Input energy data'!$L78, Degrees18[Month], 1) + $I$2 - 1,MATCH(IF('1. Input energy data'!$G$11="Multiple (England)", '1. Input energy data'!$J78, '1. Input energy data'!$G$11),Degrees18[#Headers], 0)),INDEX(Degrees15[[Month]:[Multiple (England)]],MATCH('1. Input energy data'!$L78, Degrees15[Month], 1) + $I$2 - 1,MATCH(IF('1. Input energy data'!$G$11="Multiple (England)", '1. Input energy data'!$J78, '1. Input energy data'!$G$11),Degrees15[#Headers], 0))))</f>
        <v/>
      </c>
      <c r="J61" s="151" t="str" cm="1">
        <f t="array" ref="J61">IF(OR(CalcTable[[#This Row],[Building]]=0, '1. Input energy data'!$T78=""), "",IF(OR('1. Input energy data'!$F78="Hospital",'1. Input energy data'!$F78="Nursing residential homes and hostels"),INDEX(Degrees18[[Month]:[Multiple (England)]],MATCH('1. Input energy data'!$L78, Degrees18[Month], 1) + $J$2 - 1,MATCH(IF('1. Input energy data'!$G$11="Multiple (England)", '1. Input energy data'!$J78, '1. Input energy data'!$G$11),Degrees18[#Headers], 0)),INDEX(Degrees15[[Month]:[Multiple (England)]],MATCH('1. Input energy data'!$L78, Degrees15[Month], 1) + $J$2 - 1,MATCH(IF('1. Input energy data'!$G$11="Multiple (England)", '1. Input energy data'!$J78, '1. Input energy data'!$G$11),Degrees15[#Headers], 0))))</f>
        <v/>
      </c>
      <c r="K61" s="151" t="str" cm="1">
        <f t="array" ref="K61">IF(OR(CalcTable[[#This Row],[Building]]=0, '1. Input energy data'!$U78=""), "",IF(OR('1. Input energy data'!$F78="Hospital",'1. Input energy data'!$F78="Nursing residential homes and hostels"),INDEX(Degrees18[[Month]:[Multiple (England)]],MATCH('1. Input energy data'!$L78, Degrees18[Month], 1) + $K$2 - 1,MATCH(IF('1. Input energy data'!$G$11="Multiple (England)", '1. Input energy data'!$J78, '1. Input energy data'!$G$11),Degrees18[#Headers], 0)),INDEX(Degrees15[[Month]:[Multiple (England)]],MATCH('1. Input energy data'!$L78, Degrees15[Month], 1) + $K$2 - 1,MATCH(IF('1. Input energy data'!$G$11="Multiple (England)", '1. Input energy data'!$J78, '1. Input energy data'!$G$11),Degrees15[#Headers], 0))))</f>
        <v/>
      </c>
      <c r="L61" s="151" t="str" cm="1">
        <f t="array" ref="L61">IF(OR(CalcTable[[#This Row],[Building]]=0, '1. Input energy data'!$V78=""), "",IF(OR('1. Input energy data'!$F78="Hospital",'1. Input energy data'!$F78="Nursing residential homes and hostels"),INDEX(Degrees18[[Month]:[Multiple (England)]],MATCH('1. Input energy data'!$L78, Degrees18[Month], 1) + $L$2 - 1,MATCH(IF('1. Input energy data'!$G$11="Multiple (England)", '1. Input energy data'!$J78, '1. Input energy data'!$G$11),Degrees18[#Headers], 0)),INDEX(Degrees15[[Month]:[Multiple (England)]],MATCH('1. Input energy data'!$L78, Degrees15[Month], 1) + $L$2 - 1,MATCH(IF('1. Input energy data'!$G$11="Multiple (England)", '1. Input energy data'!$J78, '1. Input energy data'!$G$11),Degrees15[#Headers], 0))))</f>
        <v/>
      </c>
      <c r="M61" s="151" t="str" cm="1">
        <f t="array" ref="M61">IF(OR(CalcTable[[#This Row],[Building]]=0, '1. Input energy data'!$W78=""), "",IF(OR('1. Input energy data'!$F78="Hospital",'1. Input energy data'!$F78="Nursing residential homes and hostels"),INDEX(Degrees18[[Month]:[Multiple (England)]],MATCH('1. Input energy data'!$L78, Degrees18[Month], 1) + $M$2 - 1,MATCH(IF('1. Input energy data'!$G$11="Multiple (England)", '1. Input energy data'!$J78, '1. Input energy data'!$G$11),Degrees18[#Headers], 0)),INDEX(Degrees15[[Month]:[Multiple (England)]],MATCH('1. Input energy data'!$L78, Degrees15[Month], 1) + $M$2 - 1,MATCH(IF('1. Input energy data'!$G$11="Multiple (England)", '1. Input energy data'!$J78, '1. Input energy data'!$G$11),Degrees15[#Headers], 0))))</f>
        <v/>
      </c>
      <c r="N61" s="151" t="str" cm="1">
        <f t="array" ref="N61">IF(OR(CalcTable[[#This Row],[Building]]=0, '1. Input energy data'!$X78=""), "",IF(OR('1. Input energy data'!$F78="Hospital",'1. Input energy data'!$F78="Nursing residential homes and hostels"),INDEX(Degrees18[[Month]:[Multiple (England)]],MATCH('1. Input energy data'!$L78, Degrees18[Month], 1) + $N$2 - 1,MATCH(IF('1. Input energy data'!$G$11="Multiple (England)", '1. Input energy data'!$J78, '1. Input energy data'!$G$11),Degrees18[#Headers], 0)),INDEX(Degrees15[[Month]:[Multiple (England)]],MATCH('1. Input energy data'!$L78, Degrees15[Month], 1) + $N$2 - 1,MATCH(IF('1. Input energy data'!$G$11="Multiple (England)", '1. Input energy data'!$J78, '1. Input energy data'!$G$11),Degrees15[#Headers], 0))))</f>
        <v/>
      </c>
      <c r="O61" s="151" t="str" cm="1">
        <f t="array" ref="O61">IF(OR(CalcTable[[#This Row],[Building]]=0, '1. Input energy data'!$Y78=""), "",IF(OR('1. Input energy data'!$F78="Hospital",'1. Input energy data'!$F78="Nursing residential homes and hostels"),INDEX(Degrees18[[Month]:[Multiple (England)]],MATCH('1. Input energy data'!$L78, Degrees18[Month], 1) + $O$2 - 1,MATCH(IF('1. Input energy data'!$G$11="Multiple (England)", '1. Input energy data'!$J78, '1. Input energy data'!$G$11),Degrees18[#Headers], 0)),INDEX(Degrees15[[Month]:[Multiple (England)]],MATCH('1. Input energy data'!$L78, Degrees15[Month], 1) + $O$2 - 1,MATCH(IF('1. Input energy data'!$G$11="Multiple (England)", '1. Input energy data'!$J78, '1. Input energy data'!$G$11),Degrees15[#Headers], 0))))</f>
        <v/>
      </c>
      <c r="P61" t="str">
        <f>IF(CalcTable[[#This Row],[Building]]=0,"",SLOPE('1. Input energy data'!N78:Y78,CalcTable[[#This Row],[1]:[12]]))</f>
        <v/>
      </c>
      <c r="Q61" t="str">
        <f>IF(CalcTable[[#This Row],[Building]]=0,"",INTERCEPT('1. Input energy data'!N78:Y78,CalcTable[[#This Row],[1]:[12]]))</f>
        <v/>
      </c>
      <c r="R61" t="str">
        <f>IF(CalcTable[[#This Row],[Building]]=0,"",RSQ('1. Input energy data'!N78:Y78,CalcTable[[#This Row],[1]:[12]]))</f>
        <v/>
      </c>
      <c r="S61" s="151" t="str" cm="1">
        <f t="array" ref="S61">IF(OR($A61=0, '1. Input energy data'!$AF78=""), "",IF(OR('1. Input energy data'!$F78="Hospital",'1. Input energy data'!$F78="Nursing residential homes and hostels"),INDEX(Degrees18[[Month]:[Multiple (England)]],MATCH('1. Input energy data'!$AD78, Degrees18[Month], 1)+S$2-13,MATCH(IF('1. Input energy data'!$G$11="Multiple (England)", '1. Input energy data'!$J78, '1. Input energy data'!$G$11),Degrees18[#Headers], 0)),INDEX(Degrees15[[Month]:[Multiple (England)]],MATCH('1. Input energy data'!$AD78, Degrees15[Month], 1)+S$2-13,MATCH(IF('1. Input energy data'!$G$11="Multiple (England)", '1. Input energy data'!$J78, '1. Input energy data'!$G$11),Degrees15[#Headers], 0))))</f>
        <v/>
      </c>
      <c r="T61" s="151" t="str" cm="1">
        <f t="array" ref="T61">IF(OR($A61=0, '1. Input energy data'!$AG78=""), "",IF(OR('1. Input energy data'!$F78="Hospital",'1. Input energy data'!$F78="Nursing residential homes and hostels"),INDEX(Degrees18[[Month]:[Multiple (England)]],MATCH('1. Input energy data'!$AD78, Degrees18[Month], 1)+T$2-13,MATCH(IF('1. Input energy data'!$G$11="Multiple (England)", '1. Input energy data'!$J78, '1. Input energy data'!$G$11),Degrees18[#Headers], 0)),INDEX(Degrees15[[Month]:[Multiple (England)]],MATCH('1. Input energy data'!$AD78,Degrees15[Month], 1)+T$2-13,MATCH(IF('1. Input energy data'!$G$11="Multiple (England)", '1. Input energy data'!$J78, '1. Input energy data'!$G$11),Degrees15[#Headers], 0))))</f>
        <v/>
      </c>
      <c r="U61" s="151" t="str" cm="1">
        <f t="array" ref="U61">IF(OR($A61=0, '1. Input energy data'!$AH78=""), "",IF(OR('1. Input energy data'!$F78="Hospital",'1. Input energy data'!$F78="Nursing residential homes and hostels"),INDEX(Degrees18[[Month]:[Multiple (England)]],MATCH('1. Input energy data'!$AD78, Degrees18[Month], 1)+U$2-13,MATCH(IF('1. Input energy data'!$G$11="Multiple (England)", '1. Input energy data'!$J78, '1. Input energy data'!$G$11),Degrees18[#Headers], 0)),INDEX(Degrees15[[Month]:[Multiple (England)]],MATCH('1. Input energy data'!$AD78,Degrees15[Month], 1)+U$2-13,MATCH(IF('1. Input energy data'!$G$11="Multiple (England)", '1. Input energy data'!$J78, '1. Input energy data'!$G$11),Degrees15[#Headers], 0))))</f>
        <v/>
      </c>
      <c r="V61" s="151" t="str" cm="1">
        <f t="array" ref="V61">IF(OR($A61=0, '1. Input energy data'!$AI78=""), "",IF(OR('1. Input energy data'!$F78="Hospital",'1. Input energy data'!$F78="Nursing residential homes and hostels"),INDEX(Degrees18[[Month]:[Multiple (England)]],MATCH('1. Input energy data'!$AD78, Degrees18[Month], 1)+V$2-13,MATCH(IF('1. Input energy data'!$G$11="Multiple (England)", '1. Input energy data'!$J78, '1. Input energy data'!$G$11),Degrees18[#Headers], 0)),INDEX(Degrees15[[Month]:[Multiple (England)]],MATCH('1. Input energy data'!$AD78,Degrees15[Month], 1)+V$2-13,MATCH(IF('1. Input energy data'!$G$11="Multiple (England)", '1. Input energy data'!$J78, '1. Input energy data'!$G$11),Degrees15[#Headers], 0))))</f>
        <v/>
      </c>
      <c r="W61" s="151" t="str" cm="1">
        <f t="array" ref="W61">IF(OR($A61=0, '1. Input energy data'!$AJ78=""), "",IF(OR('1. Input energy data'!$F78="Hospital",'1. Input energy data'!$F78="Nursing residential homes and hostels"),INDEX(Degrees18[[Month]:[Multiple (England)]],MATCH('1. Input energy data'!$AD78, Degrees18[Month], 1)+W$2-13,MATCH(IF('1. Input energy data'!$G$11="Multiple (England)", '1. Input energy data'!$J78, '1. Input energy data'!$G$11),Degrees18[#Headers], 0)),INDEX(Degrees15[[Month]:[Multiple (England)]],MATCH('1. Input energy data'!$AD78,Degrees15[Month], 1)+W$2-13,MATCH(IF('1. Input energy data'!$G$11="Multiple (England)", '1. Input energy data'!$J78, '1. Input energy data'!$G$11),Degrees15[#Headers], 0))))</f>
        <v/>
      </c>
      <c r="X61" s="151" t="str" cm="1">
        <f t="array" ref="X61">IF(OR($A61=0, '1. Input energy data'!$AK78=""), "",IF(OR('1. Input energy data'!$F78="Hospital",'1. Input energy data'!$F78="Nursing residential homes and hostels"),INDEX(Degrees18[[Month]:[Multiple (England)]],MATCH('1. Input energy data'!$AD78, Degrees18[Month], 1)+X$2-13,MATCH(IF('1. Input energy data'!$G$11="Multiple (England)", '1. Input energy data'!$J78, '1. Input energy data'!$G$11),Degrees18[#Headers], 0)),INDEX(Degrees15[[Month]:[Multiple (England)]],MATCH('1. Input energy data'!$AD78,Degrees15[Month], 1)+X$2-13,MATCH(IF('1. Input energy data'!$G$11="Multiple (England)", '1. Input energy data'!$J78, '1. Input energy data'!$G$11),Degrees15[#Headers], 0))))</f>
        <v/>
      </c>
      <c r="Y61" s="151" t="str" cm="1">
        <f t="array" ref="Y61">IF(OR($A61=0, '1. Input energy data'!$AL78=""), "",IF(OR('1. Input energy data'!$F78="Hospital",'1. Input energy data'!$F78="Nursing residential homes and hostels"),INDEX(Degrees18[[Month]:[Multiple (England)]],MATCH('1. Input energy data'!$AD78, Degrees18[Month], 1)+Y$2-13,MATCH(IF('1. Input energy data'!$G$11="Multiple (England)", '1. Input energy data'!$J78, '1. Input energy data'!$G$11),Degrees18[#Headers], 0)),INDEX(Degrees15[[Month]:[Multiple (England)]],MATCH('1. Input energy data'!$AD78,Degrees15[Month], 1)+Y$2-13,MATCH(IF('1. Input energy data'!$G$11="Multiple (England)", '1. Input energy data'!$J78, '1. Input energy data'!$G$11),Degrees15[#Headers], 0))))</f>
        <v/>
      </c>
      <c r="Z61" s="151" t="str" cm="1">
        <f t="array" ref="Z61">IF(OR($A61=0, '1. Input energy data'!$AM78=""), "",IF(OR('1. Input energy data'!$F78="Hospital",'1. Input energy data'!$F78="Nursing residential homes and hostels"),INDEX(Degrees18[[Month]:[Multiple (England)]],MATCH('1. Input energy data'!$AD78, Degrees18[Month], 1)+Z$2-13,MATCH(IF('1. Input energy data'!$G$11="Multiple (England)", '1. Input energy data'!$J78, '1. Input energy data'!$G$11),Degrees18[#Headers], 0)),INDEX(Degrees15[[Month]:[Multiple (England)]],MATCH('1. Input energy data'!$AD78,Degrees15[Month], 1)+Z$2-13,MATCH(IF('1. Input energy data'!$G$11="Multiple (England)", '1. Input energy data'!$J78, '1. Input energy data'!$G$11),Degrees15[#Headers], 0))))</f>
        <v/>
      </c>
      <c r="AA61" s="151" t="str" cm="1">
        <f t="array" ref="AA61">IF(OR($A61=0, '1. Input energy data'!$AN78=""), "",IF(OR('1. Input energy data'!$F78="Hospital",'1. Input energy data'!$F78="Nursing residential homes and hostels"),INDEX(Degrees18[[Month]:[Multiple (England)]],MATCH('1. Input energy data'!$AD78, Degrees18[Month], 1)+AA$2-13,MATCH(IF('1. Input energy data'!$G$11="Multiple (England)", '1. Input energy data'!$J78, '1. Input energy data'!$G$11),Degrees18[#Headers], 0)),INDEX(Degrees15[[Month]:[Multiple (England)]],MATCH('1. Input energy data'!$AD78,Degrees15[Month], 1)+AA$2-13,MATCH(IF('1. Input energy data'!$G$11="Multiple (England)", '1. Input energy data'!$J78, '1. Input energy data'!$G$11),Degrees15[#Headers], 0))))</f>
        <v/>
      </c>
      <c r="AB61" s="151" t="str" cm="1">
        <f t="array" ref="AB61">IF(OR($A61=0, '1. Input energy data'!$AO78=""), "",IF(OR('1. Input energy data'!$F78="Hospital",'1. Input energy data'!$F78="Nursing residential homes and hostels"),INDEX(Degrees18[[Month]:[Multiple (England)]],MATCH('1. Input energy data'!$AD78, Degrees18[Month], 1)+AB$2-13,MATCH(IF('1. Input energy data'!$G$11="Multiple (England)", '1. Input energy data'!$J78, '1. Input energy data'!$G$11),Degrees18[#Headers], 0)),INDEX(Degrees15[[Month]:[Multiple (England)]],MATCH('1. Input energy data'!$AD78,Degrees15[Month], 1)+AB$2-13,MATCH(IF('1. Input energy data'!$G$11="Multiple (England)", '1. Input energy data'!$J78, '1. Input energy data'!$G$11),Degrees15[#Headers], 0))))</f>
        <v/>
      </c>
      <c r="AC61" s="151" t="str" cm="1">
        <f t="array" ref="AC61">IF(OR($A61=0, '1. Input energy data'!$AP78=""), "",IF(OR('1. Input energy data'!$F78="Hospital",'1. Input energy data'!$F78="Nursing residential homes and hostels"),INDEX(Degrees18[[Month]:[Multiple (England)]],MATCH('1. Input energy data'!$AD78, Degrees18[Month], 1)+AC$2-13,MATCH(IF('1. Input energy data'!$G$11="Multiple (England)", '1. Input energy data'!$J78, '1. Input energy data'!$G$11),Degrees18[#Headers], 0)),INDEX(Degrees15[[Month]:[Multiple (England)]],MATCH('1. Input energy data'!$AD78,Degrees15[Month], 1)+AC$2-13,MATCH(IF('1. Input energy data'!$G$11="Multiple (England)", '1. Input energy data'!$J78, '1. Input energy data'!$G$11),Degrees15[#Headers], 0))))</f>
        <v/>
      </c>
      <c r="AD61" s="151" t="str" cm="1">
        <f t="array" ref="AD61">IF(OR($A61=0, '1. Input energy data'!$AQ78=""), "",IF(OR('1. Input energy data'!$F78="Hospital",'1. Input energy data'!$F78="Nursing residential homes and hostels"),INDEX(Degrees18[[Month]:[Multiple (England)]],MATCH('1. Input energy data'!$AD78, Degrees18[Month], 1)+AD$2-13,MATCH(IF('1. Input energy data'!$G$11="Multiple (England)", '1. Input energy data'!$J78, '1. Input energy data'!$G$11),Degrees18[#Headers], 0)),INDEX(Degrees15[[Month]:[Multiple (England)]],MATCH('1. Input energy data'!$AD78,Degrees15[Month], 1)+AD$2-13,MATCH(IF('1. Input energy data'!$G$11="Multiple (England)", '1. Input energy data'!$J78, '1. Input energy data'!$G$11),Degrees15[#Headers], 0))))</f>
        <v/>
      </c>
      <c r="AE61" s="151" t="str">
        <f>IF(OR($A61=0, $P61="", CalcTable[[#This Row],[13]]="", $Q61="", '1. Input energy data'!AF78=""), "", ($P61*CalcTable[[#This Row],[13]]+$Q61)-'1. Input energy data'!AF78)</f>
        <v/>
      </c>
      <c r="AF61" s="151" t="str">
        <f>IF(OR($A61=0, $P61="", CalcTable[[#This Row],[14]]="", $Q61="", '1. Input energy data'!AG78=""), "", ($P61*CalcTable[[#This Row],[14]]+$Q61)-'1. Input energy data'!AG78)</f>
        <v/>
      </c>
      <c r="AG61" s="151" t="str">
        <f>IF(OR($A61=0, $P61="", CalcTable[[#This Row],[15]]="", $Q61="", '1. Input energy data'!AH78=""), "", ($P61*CalcTable[[#This Row],[15]]+$Q61)-'1. Input energy data'!AH78)</f>
        <v/>
      </c>
      <c r="AH61" s="151" t="str">
        <f>IF(OR($A61=0, $P61="", CalcTable[[#This Row],[16]]="", $Q61="", '1. Input energy data'!AI78=""), "", ($P61*CalcTable[[#This Row],[16]]+$Q61)-'1. Input energy data'!AI78)</f>
        <v/>
      </c>
      <c r="AI61" s="151" t="str">
        <f>IF(OR($A61=0, $P61="", CalcTable[[#This Row],[17]]="", $Q61="", '1. Input energy data'!AJ78=""), "", ($P61*CalcTable[[#This Row],[17]]+$Q61)-'1. Input energy data'!AJ78)</f>
        <v/>
      </c>
      <c r="AJ61" s="151" t="str">
        <f>IF(OR($A61=0, $P61="", CalcTable[[#This Row],[18]]="", $Q61="", '1. Input energy data'!AK78=""), "", ($P61*CalcTable[[#This Row],[18]]+$Q61)-'1. Input energy data'!AK78)</f>
        <v/>
      </c>
      <c r="AK61" s="151" t="str">
        <f>IF(OR($A61=0, $P61="", CalcTable[[#This Row],[19]]="", $Q61="", '1. Input energy data'!AL78=""), "", ($P61*CalcTable[[#This Row],[19]]+$Q61)-'1. Input energy data'!AL78)</f>
        <v/>
      </c>
      <c r="AL61" s="151" t="str">
        <f>IF(OR($A61=0, $P61="", CalcTable[[#This Row],[20]]="", $Q61="", '1. Input energy data'!AM78=""), "", ($P61*CalcTable[[#This Row],[20]]+$Q61)-'1. Input energy data'!AM78)</f>
        <v/>
      </c>
      <c r="AM61" s="151" t="str">
        <f>IF(OR($A61=0, $P61="", CalcTable[[#This Row],[21]]="", $Q61="", '1. Input energy data'!AN78=""), "", ($P61*CalcTable[[#This Row],[21]]+$Q61)-'1. Input energy data'!AN78)</f>
        <v/>
      </c>
      <c r="AN61" s="151" t="str">
        <f>IF(OR($A61=0, $P61="", CalcTable[[#This Row],[22]]="", $Q61="", '1. Input energy data'!AO78=""), "", ($P61*CalcTable[[#This Row],[22]]+$Q61)-'1. Input energy data'!AO78)</f>
        <v/>
      </c>
      <c r="AO61" s="151" t="str">
        <f>IF(OR($A61=0, $P61="", CalcTable[[#This Row],[23]]="", $Q61="", '1. Input energy data'!AP78=""), "", ($P61*CalcTable[[#This Row],[23]]+$Q61)-'1. Input energy data'!AP78)</f>
        <v/>
      </c>
      <c r="AP61" s="151" t="str">
        <f>IF(OR($A61=0, $P61="", CalcTable[[#This Row],[24]]="", $Q61="", '1. Input energy data'!AQ78=""), "", ($P61*CalcTable[[#This Row],[24]]+$Q61)-'1. Input energy data'!AQ78)</f>
        <v/>
      </c>
      <c r="AQ61" s="239" t="str">
        <f>IF(CalcTable[[#This Row],[Building]]=0,"",1-((1-CalcTable[[#This Row],[R2]])*(COUNT('1. Input energy data'!N78:Y78)-1)/(COUNT('1. Input energy data'!N78:Y78)-2)))</f>
        <v/>
      </c>
      <c r="AR61" s="165" t="str">
        <f>IF(CalcTable[[#This Row],[Building]]=0,"",1.26*TINV(0.1,COUNT('1. Input energy data'!N78:Y78)-2)*STEYX('1. Input energy data'!N78:Y78,CalcTable[[#This Row],[1]:[12]])*((1+2/COUNT('1. Input energy data'!N78:Y78))*COUNT(CalcTable[[#This Row],[Month 1 avoided kWh]:[Month 12]]))^0.5)</f>
        <v/>
      </c>
      <c r="AS61" s="166" t="str">
        <f>IF(CalcTable[[#This Row],[Building]]=0,"",ABS(CalcTable[[#This Row],[Absolute Uncertainty]]/SUM(CalcTable[[#This Row],[Month 1 avoided kWh]:[Month 12]])))</f>
        <v/>
      </c>
      <c r="AT61" s="165" t="str">
        <f>IF(CalcTable[[#This Row],[Building]]=0,"",COUNT('1. Input energy data'!N78:Y78))</f>
        <v/>
      </c>
      <c r="AU61" s="165" t="str">
        <f>IF(CalcTable[[#This Row],[Building]]=0,"",COUNT('1. Input energy data'!AF78:AQ78))</f>
        <v/>
      </c>
      <c r="AV61" s="151" t="str" cm="1">
        <f t="array" ref="AV61">_xlfn.IFS(CalcTable[[#This Row],[Building]]=0,"",AND(OR('1. Input energy data'!AT78="Energy Bills - Actual",'1. Input energy data'!AT78="Meter Readings",'1. Input energy data'!AT78="Half Hourly Data"),OR('1. Input energy data'!Z78="Energy Bills - Actual",'1. Input energy data'!Z78="Meter Readings",'1. Input energy data'!Z78="Half Hourly Data")),"ACTUAL",OR('1. Input energy data'!AT78="",'1. Input energy data'!Z78=""),"BLANK",OR('1. Input energy data'!AT78="Other (specify in commentary)",'1. Input energy data'!Z78="Other (specify in commentary)"),"OTHER",OR('1. Input energy data'!AT78="Energy Bills - Estimated",'1. Input energy data'!Z78="Energy Bills - Estimated"),"ESTIMATED",OR('1. Input energy data'!AT78="Energy Bills - Partially Estimated",'1. Input energy data'!Z78="Energy Bills - Partially Estimated"),"PARTIALLY ESTIMATED",TRUE,"BLANK")</f>
        <v/>
      </c>
    </row>
    <row r="62" spans="1:48">
      <c r="A62">
        <f>'1. Input energy data'!C79</f>
        <v>0</v>
      </c>
      <c r="B62" s="150">
        <f>'1. Input energy data'!F79</f>
        <v>0</v>
      </c>
      <c r="C62">
        <f>'1. Input energy data'!G79</f>
        <v>0</v>
      </c>
      <c r="D62" s="151" t="str">
        <f>IF(OR(CalcTable[[#This Row],[Building]]=0, '1. Input energy data'!$N79=""), "",IF(OR('1. Input energy data'!$F79="Hospital",'1. Input energy data'!$F79="Nursing residential homes and hostels"),INDEX(Degrees18[[Month]:[Multiple (England)]],MATCH('1. Input energy data'!$L79, Degrees18[Month], 1),MATCH(IF('1. Input energy data'!$G$11="Multiple (England)", '1. Input energy data'!$J79, '1. Input energy data'!$G$11), Degrees18[#Headers], 0)),INDEX(Degrees15[[Month]:[Multiple (England)]],MATCH('1. Input energy data'!$L79, Degrees15[Month], 1),MATCH(IF('1. Input energy data'!$G$11="Multiple (England)", '1. Input energy data'!$J79, '1. Input energy data'!$G$11), Degrees15[#Headers], 0))))</f>
        <v/>
      </c>
      <c r="E62" s="151" t="str" cm="1">
        <f t="array" ref="E62">IF(OR(CalcTable[[#This Row],[Building]]=0, '1. Input energy data'!$O79=""), "",IF(OR('1. Input energy data'!$F79="Hospital",'1. Input energy data'!$F79="Nursing residential homes and hostels"),INDEX(Degrees18[[Month]:[Multiple (England)]],MATCH('1. Input energy data'!$L79, Degrees18[Month], 1) + $E$2 - 1,MATCH(IF('1. Input energy data'!$G$11="Multiple (England)", '1. Input energy data'!$J79, '1. Input energy data'!$G$11),Degrees18[#Headers], 0)),INDEX(Degrees15[[Month]:[Multiple (England)]],MATCH('1. Input energy data'!$L79, Degrees15[Month], 1) + $E$2 - 1,MATCH(IF('1. Input energy data'!$G$11="Multiple (England)", '1. Input energy data'!$J79, '1. Input energy data'!$G$11),Degrees15[#Headers], 0))))</f>
        <v/>
      </c>
      <c r="F62" s="151" t="str" cm="1">
        <f t="array" ref="F62">IF(OR(CalcTable[[#This Row],[Building]]=0, '1. Input energy data'!$P79=""), "",IF(OR('1. Input energy data'!$F79="Hospital",'1. Input energy data'!$F79="Nursing residential homes and hostels"),INDEX(Degrees18[[Month]:[Multiple (England)]],MATCH('1. Input energy data'!$L79, Degrees18[Month], 1) + $F$2 - 1,MATCH(IF('1. Input energy data'!$G$11="Multiple (England)", '1. Input energy data'!$J79, '1. Input energy data'!$G$11),Degrees18[#Headers], 0)),INDEX(Degrees15[[Month]:[Multiple (England)]],MATCH('1. Input energy data'!$L79, Degrees15[Month], 1) + $F$2 - 1,MATCH(IF('1. Input energy data'!$G$11="Multiple (England)", '1. Input energy data'!$J79, '1. Input energy data'!$G$11),Degrees15[#Headers], 0))))</f>
        <v/>
      </c>
      <c r="G62" s="151" t="str" cm="1">
        <f t="array" ref="G62">IF(OR(CalcTable[[#This Row],[Building]]=0, '1. Input energy data'!$Q79=""), "",IF(OR('1. Input energy data'!$F79="Hospital",'1. Input energy data'!$F79="Nursing residential homes and hostels"),INDEX(Degrees18[[Month]:[Multiple (England)]],MATCH('1. Input energy data'!$L79, Degrees18[Month], 1) + $G$2 - 1,MATCH(IF('1. Input energy data'!$G$11="Multiple (England)", '1. Input energy data'!$J79, '1. Input energy data'!$G$11),Degrees18[#Headers], 0)),INDEX(Degrees15[[Month]:[Multiple (England)]],MATCH('1. Input energy data'!$L79, Degrees15[Month], 1) + $G$2 - 1,MATCH(IF('1. Input energy data'!$G$11="Multiple (England)", '1. Input energy data'!$J79, '1. Input energy data'!$G$11),Degrees15[#Headers], 0))))</f>
        <v/>
      </c>
      <c r="H62" s="151" t="str" cm="1">
        <f t="array" ref="H62">IF(OR(CalcTable[[#This Row],[Building]]=0, '1. Input energy data'!$R79=""), "",IF(OR('1. Input energy data'!$F79="Hospital",'1. Input energy data'!$F79="Nursing residential homes and hostels"),INDEX(Degrees18[[Month]:[Multiple (England)]],MATCH('1. Input energy data'!$L79, Degrees18[Month], 1) + $H$2 - 1,MATCH(IF('1. Input energy data'!$G$11="Multiple (England)", '1. Input energy data'!$J79, '1. Input energy data'!$G$11),Degrees18[#Headers], 0)),INDEX(Degrees15[[Month]:[Multiple (England)]],MATCH('1. Input energy data'!$L79, Degrees15[Month], 1) + $H$2 - 1,MATCH(IF('1. Input energy data'!$G$11="Multiple (England)", '1. Input energy data'!$J79, '1. Input energy data'!$G$11),Degrees15[#Headers], 0))))</f>
        <v/>
      </c>
      <c r="I62" s="151" t="str" cm="1">
        <f t="array" ref="I62">IF(OR(CalcTable[[#This Row],[Building]]=0, '1. Input energy data'!$S79=""), "",IF(OR('1. Input energy data'!$F79="Hospital",'1. Input energy data'!$F79="Nursing residential homes and hostels"),INDEX(Degrees18[[Month]:[Multiple (England)]],MATCH('1. Input energy data'!$L79, Degrees18[Month], 1) + $I$2 - 1,MATCH(IF('1. Input energy data'!$G$11="Multiple (England)", '1. Input energy data'!$J79, '1. Input energy data'!$G$11),Degrees18[#Headers], 0)),INDEX(Degrees15[[Month]:[Multiple (England)]],MATCH('1. Input energy data'!$L79, Degrees15[Month], 1) + $I$2 - 1,MATCH(IF('1. Input energy data'!$G$11="Multiple (England)", '1. Input energy data'!$J79, '1. Input energy data'!$G$11),Degrees15[#Headers], 0))))</f>
        <v/>
      </c>
      <c r="J62" s="151" t="str" cm="1">
        <f t="array" ref="J62">IF(OR(CalcTable[[#This Row],[Building]]=0, '1. Input energy data'!$T79=""), "",IF(OR('1. Input energy data'!$F79="Hospital",'1. Input energy data'!$F79="Nursing residential homes and hostels"),INDEX(Degrees18[[Month]:[Multiple (England)]],MATCH('1. Input energy data'!$L79, Degrees18[Month], 1) + $J$2 - 1,MATCH(IF('1. Input energy data'!$G$11="Multiple (England)", '1. Input energy data'!$J79, '1. Input energy data'!$G$11),Degrees18[#Headers], 0)),INDEX(Degrees15[[Month]:[Multiple (England)]],MATCH('1. Input energy data'!$L79, Degrees15[Month], 1) + $J$2 - 1,MATCH(IF('1. Input energy data'!$G$11="Multiple (England)", '1. Input energy data'!$J79, '1. Input energy data'!$G$11),Degrees15[#Headers], 0))))</f>
        <v/>
      </c>
      <c r="K62" s="151" t="str" cm="1">
        <f t="array" ref="K62">IF(OR(CalcTable[[#This Row],[Building]]=0, '1. Input energy data'!$U79=""), "",IF(OR('1. Input energy data'!$F79="Hospital",'1. Input energy data'!$F79="Nursing residential homes and hostels"),INDEX(Degrees18[[Month]:[Multiple (England)]],MATCH('1. Input energy data'!$L79, Degrees18[Month], 1) + $K$2 - 1,MATCH(IF('1. Input energy data'!$G$11="Multiple (England)", '1. Input energy data'!$J79, '1. Input energy data'!$G$11),Degrees18[#Headers], 0)),INDEX(Degrees15[[Month]:[Multiple (England)]],MATCH('1. Input energy data'!$L79, Degrees15[Month], 1) + $K$2 - 1,MATCH(IF('1. Input energy data'!$G$11="Multiple (England)", '1. Input energy data'!$J79, '1. Input energy data'!$G$11),Degrees15[#Headers], 0))))</f>
        <v/>
      </c>
      <c r="L62" s="151" t="str" cm="1">
        <f t="array" ref="L62">IF(OR(CalcTable[[#This Row],[Building]]=0, '1. Input energy data'!$V79=""), "",IF(OR('1. Input energy data'!$F79="Hospital",'1. Input energy data'!$F79="Nursing residential homes and hostels"),INDEX(Degrees18[[Month]:[Multiple (England)]],MATCH('1. Input energy data'!$L79, Degrees18[Month], 1) + $L$2 - 1,MATCH(IF('1. Input energy data'!$G$11="Multiple (England)", '1. Input energy data'!$J79, '1. Input energy data'!$G$11),Degrees18[#Headers], 0)),INDEX(Degrees15[[Month]:[Multiple (England)]],MATCH('1. Input energy data'!$L79, Degrees15[Month], 1) + $L$2 - 1,MATCH(IF('1. Input energy data'!$G$11="Multiple (England)", '1. Input energy data'!$J79, '1. Input energy data'!$G$11),Degrees15[#Headers], 0))))</f>
        <v/>
      </c>
      <c r="M62" s="151" t="str" cm="1">
        <f t="array" ref="M62">IF(OR(CalcTable[[#This Row],[Building]]=0, '1. Input energy data'!$W79=""), "",IF(OR('1. Input energy data'!$F79="Hospital",'1. Input energy data'!$F79="Nursing residential homes and hostels"),INDEX(Degrees18[[Month]:[Multiple (England)]],MATCH('1. Input energy data'!$L79, Degrees18[Month], 1) + $M$2 - 1,MATCH(IF('1. Input energy data'!$G$11="Multiple (England)", '1. Input energy data'!$J79, '1. Input energy data'!$G$11),Degrees18[#Headers], 0)),INDEX(Degrees15[[Month]:[Multiple (England)]],MATCH('1. Input energy data'!$L79, Degrees15[Month], 1) + $M$2 - 1,MATCH(IF('1. Input energy data'!$G$11="Multiple (England)", '1. Input energy data'!$J79, '1. Input energy data'!$G$11),Degrees15[#Headers], 0))))</f>
        <v/>
      </c>
      <c r="N62" s="151" t="str" cm="1">
        <f t="array" ref="N62">IF(OR(CalcTable[[#This Row],[Building]]=0, '1. Input energy data'!$X79=""), "",IF(OR('1. Input energy data'!$F79="Hospital",'1. Input energy data'!$F79="Nursing residential homes and hostels"),INDEX(Degrees18[[Month]:[Multiple (England)]],MATCH('1. Input energy data'!$L79, Degrees18[Month], 1) + $N$2 - 1,MATCH(IF('1. Input energy data'!$G$11="Multiple (England)", '1. Input energy data'!$J79, '1. Input energy data'!$G$11),Degrees18[#Headers], 0)),INDEX(Degrees15[[Month]:[Multiple (England)]],MATCH('1. Input energy data'!$L79, Degrees15[Month], 1) + $N$2 - 1,MATCH(IF('1. Input energy data'!$G$11="Multiple (England)", '1. Input energy data'!$J79, '1. Input energy data'!$G$11),Degrees15[#Headers], 0))))</f>
        <v/>
      </c>
      <c r="O62" s="151" t="str" cm="1">
        <f t="array" ref="O62">IF(OR(CalcTable[[#This Row],[Building]]=0, '1. Input energy data'!$Y79=""), "",IF(OR('1. Input energy data'!$F79="Hospital",'1. Input energy data'!$F79="Nursing residential homes and hostels"),INDEX(Degrees18[[Month]:[Multiple (England)]],MATCH('1. Input energy data'!$L79, Degrees18[Month], 1) + $O$2 - 1,MATCH(IF('1. Input energy data'!$G$11="Multiple (England)", '1. Input energy data'!$J79, '1. Input energy data'!$G$11),Degrees18[#Headers], 0)),INDEX(Degrees15[[Month]:[Multiple (England)]],MATCH('1. Input energy data'!$L79, Degrees15[Month], 1) + $O$2 - 1,MATCH(IF('1. Input energy data'!$G$11="Multiple (England)", '1. Input energy data'!$J79, '1. Input energy data'!$G$11),Degrees15[#Headers], 0))))</f>
        <v/>
      </c>
      <c r="P62" t="str">
        <f>IF(CalcTable[[#This Row],[Building]]=0,"",SLOPE('1. Input energy data'!N79:Y79,CalcTable[[#This Row],[1]:[12]]))</f>
        <v/>
      </c>
      <c r="Q62" t="str">
        <f>IF(CalcTable[[#This Row],[Building]]=0,"",INTERCEPT('1. Input energy data'!N79:Y79,CalcTable[[#This Row],[1]:[12]]))</f>
        <v/>
      </c>
      <c r="R62" t="str">
        <f>IF(CalcTable[[#This Row],[Building]]=0,"",RSQ('1. Input energy data'!N79:Y79,CalcTable[[#This Row],[1]:[12]]))</f>
        <v/>
      </c>
      <c r="S62" s="151" t="str" cm="1">
        <f t="array" ref="S62">IF(OR($A62=0, '1. Input energy data'!$AF79=""), "",IF(OR('1. Input energy data'!$F79="Hospital",'1. Input energy data'!$F79="Nursing residential homes and hostels"),INDEX(Degrees18[[Month]:[Multiple (England)]],MATCH('1. Input energy data'!$AD79, Degrees18[Month], 1)+S$2-13,MATCH(IF('1. Input energy data'!$G$11="Multiple (England)", '1. Input energy data'!$J79, '1. Input energy data'!$G$11),Degrees18[#Headers], 0)),INDEX(Degrees15[[Month]:[Multiple (England)]],MATCH('1. Input energy data'!$AD79, Degrees15[Month], 1)+S$2-13,MATCH(IF('1. Input energy data'!$G$11="Multiple (England)", '1. Input energy data'!$J79, '1. Input energy data'!$G$11),Degrees15[#Headers], 0))))</f>
        <v/>
      </c>
      <c r="T62" s="151" t="str" cm="1">
        <f t="array" ref="T62">IF(OR($A62=0, '1. Input energy data'!$AG79=""), "",IF(OR('1. Input energy data'!$F79="Hospital",'1. Input energy data'!$F79="Nursing residential homes and hostels"),INDEX(Degrees18[[Month]:[Multiple (England)]],MATCH('1. Input energy data'!$AD79, Degrees18[Month], 1)+T$2-13,MATCH(IF('1. Input energy data'!$G$11="Multiple (England)", '1. Input energy data'!$J79, '1. Input energy data'!$G$11),Degrees18[#Headers], 0)),INDEX(Degrees15[[Month]:[Multiple (England)]],MATCH('1. Input energy data'!$AD79,Degrees15[Month], 1)+T$2-13,MATCH(IF('1. Input energy data'!$G$11="Multiple (England)", '1. Input energy data'!$J79, '1. Input energy data'!$G$11),Degrees15[#Headers], 0))))</f>
        <v/>
      </c>
      <c r="U62" s="151" t="str" cm="1">
        <f t="array" ref="U62">IF(OR($A62=0, '1. Input energy data'!$AH79=""), "",IF(OR('1. Input energy data'!$F79="Hospital",'1. Input energy data'!$F79="Nursing residential homes and hostels"),INDEX(Degrees18[[Month]:[Multiple (England)]],MATCH('1. Input energy data'!$AD79, Degrees18[Month], 1)+U$2-13,MATCH(IF('1. Input energy data'!$G$11="Multiple (England)", '1. Input energy data'!$J79, '1. Input energy data'!$G$11),Degrees18[#Headers], 0)),INDEX(Degrees15[[Month]:[Multiple (England)]],MATCH('1. Input energy data'!$AD79,Degrees15[Month], 1)+U$2-13,MATCH(IF('1. Input energy data'!$G$11="Multiple (England)", '1. Input energy data'!$J79, '1. Input energy data'!$G$11),Degrees15[#Headers], 0))))</f>
        <v/>
      </c>
      <c r="V62" s="151" t="str" cm="1">
        <f t="array" ref="V62">IF(OR($A62=0, '1. Input energy data'!$AI79=""), "",IF(OR('1. Input energy data'!$F79="Hospital",'1. Input energy data'!$F79="Nursing residential homes and hostels"),INDEX(Degrees18[[Month]:[Multiple (England)]],MATCH('1. Input energy data'!$AD79, Degrees18[Month], 1)+V$2-13,MATCH(IF('1. Input energy data'!$G$11="Multiple (England)", '1. Input energy data'!$J79, '1. Input energy data'!$G$11),Degrees18[#Headers], 0)),INDEX(Degrees15[[Month]:[Multiple (England)]],MATCH('1. Input energy data'!$AD79,Degrees15[Month], 1)+V$2-13,MATCH(IF('1. Input energy data'!$G$11="Multiple (England)", '1. Input energy data'!$J79, '1. Input energy data'!$G$11),Degrees15[#Headers], 0))))</f>
        <v/>
      </c>
      <c r="W62" s="151" t="str" cm="1">
        <f t="array" ref="W62">IF(OR($A62=0, '1. Input energy data'!$AJ79=""), "",IF(OR('1. Input energy data'!$F79="Hospital",'1. Input energy data'!$F79="Nursing residential homes and hostels"),INDEX(Degrees18[[Month]:[Multiple (England)]],MATCH('1. Input energy data'!$AD79, Degrees18[Month], 1)+W$2-13,MATCH(IF('1. Input energy data'!$G$11="Multiple (England)", '1. Input energy data'!$J79, '1. Input energy data'!$G$11),Degrees18[#Headers], 0)),INDEX(Degrees15[[Month]:[Multiple (England)]],MATCH('1. Input energy data'!$AD79,Degrees15[Month], 1)+W$2-13,MATCH(IF('1. Input energy data'!$G$11="Multiple (England)", '1. Input energy data'!$J79, '1. Input energy data'!$G$11),Degrees15[#Headers], 0))))</f>
        <v/>
      </c>
      <c r="X62" s="151" t="str" cm="1">
        <f t="array" ref="X62">IF(OR($A62=0, '1. Input energy data'!$AK79=""), "",IF(OR('1. Input energy data'!$F79="Hospital",'1. Input energy data'!$F79="Nursing residential homes and hostels"),INDEX(Degrees18[[Month]:[Multiple (England)]],MATCH('1. Input energy data'!$AD79, Degrees18[Month], 1)+X$2-13,MATCH(IF('1. Input energy data'!$G$11="Multiple (England)", '1. Input energy data'!$J79, '1. Input energy data'!$G$11),Degrees18[#Headers], 0)),INDEX(Degrees15[[Month]:[Multiple (England)]],MATCH('1. Input energy data'!$AD79,Degrees15[Month], 1)+X$2-13,MATCH(IF('1. Input energy data'!$G$11="Multiple (England)", '1. Input energy data'!$J79, '1. Input energy data'!$G$11),Degrees15[#Headers], 0))))</f>
        <v/>
      </c>
      <c r="Y62" s="151" t="str" cm="1">
        <f t="array" ref="Y62">IF(OR($A62=0, '1. Input energy data'!$AL79=""), "",IF(OR('1. Input energy data'!$F79="Hospital",'1. Input energy data'!$F79="Nursing residential homes and hostels"),INDEX(Degrees18[[Month]:[Multiple (England)]],MATCH('1. Input energy data'!$AD79, Degrees18[Month], 1)+Y$2-13,MATCH(IF('1. Input energy data'!$G$11="Multiple (England)", '1. Input energy data'!$J79, '1. Input energy data'!$G$11),Degrees18[#Headers], 0)),INDEX(Degrees15[[Month]:[Multiple (England)]],MATCH('1. Input energy data'!$AD79,Degrees15[Month], 1)+Y$2-13,MATCH(IF('1. Input energy data'!$G$11="Multiple (England)", '1. Input energy data'!$J79, '1. Input energy data'!$G$11),Degrees15[#Headers], 0))))</f>
        <v/>
      </c>
      <c r="Z62" s="151" t="str" cm="1">
        <f t="array" ref="Z62">IF(OR($A62=0, '1. Input energy data'!$AM79=""), "",IF(OR('1. Input energy data'!$F79="Hospital",'1. Input energy data'!$F79="Nursing residential homes and hostels"),INDEX(Degrees18[[Month]:[Multiple (England)]],MATCH('1. Input energy data'!$AD79, Degrees18[Month], 1)+Z$2-13,MATCH(IF('1. Input energy data'!$G$11="Multiple (England)", '1. Input energy data'!$J79, '1. Input energy data'!$G$11),Degrees18[#Headers], 0)),INDEX(Degrees15[[Month]:[Multiple (England)]],MATCH('1. Input energy data'!$AD79,Degrees15[Month], 1)+Z$2-13,MATCH(IF('1. Input energy data'!$G$11="Multiple (England)", '1. Input energy data'!$J79, '1. Input energy data'!$G$11),Degrees15[#Headers], 0))))</f>
        <v/>
      </c>
      <c r="AA62" s="151" t="str" cm="1">
        <f t="array" ref="AA62">IF(OR($A62=0, '1. Input energy data'!$AN79=""), "",IF(OR('1. Input energy data'!$F79="Hospital",'1. Input energy data'!$F79="Nursing residential homes and hostels"),INDEX(Degrees18[[Month]:[Multiple (England)]],MATCH('1. Input energy data'!$AD79, Degrees18[Month], 1)+AA$2-13,MATCH(IF('1. Input energy data'!$G$11="Multiple (England)", '1. Input energy data'!$J79, '1. Input energy data'!$G$11),Degrees18[#Headers], 0)),INDEX(Degrees15[[Month]:[Multiple (England)]],MATCH('1. Input energy data'!$AD79,Degrees15[Month], 1)+AA$2-13,MATCH(IF('1. Input energy data'!$G$11="Multiple (England)", '1. Input energy data'!$J79, '1. Input energy data'!$G$11),Degrees15[#Headers], 0))))</f>
        <v/>
      </c>
      <c r="AB62" s="151" t="str" cm="1">
        <f t="array" ref="AB62">IF(OR($A62=0, '1. Input energy data'!$AO79=""), "",IF(OR('1. Input energy data'!$F79="Hospital",'1. Input energy data'!$F79="Nursing residential homes and hostels"),INDEX(Degrees18[[Month]:[Multiple (England)]],MATCH('1. Input energy data'!$AD79, Degrees18[Month], 1)+AB$2-13,MATCH(IF('1. Input energy data'!$G$11="Multiple (England)", '1. Input energy data'!$J79, '1. Input energy data'!$G$11),Degrees18[#Headers], 0)),INDEX(Degrees15[[Month]:[Multiple (England)]],MATCH('1. Input energy data'!$AD79,Degrees15[Month], 1)+AB$2-13,MATCH(IF('1. Input energy data'!$G$11="Multiple (England)", '1. Input energy data'!$J79, '1. Input energy data'!$G$11),Degrees15[#Headers], 0))))</f>
        <v/>
      </c>
      <c r="AC62" s="151" t="str" cm="1">
        <f t="array" ref="AC62">IF(OR($A62=0, '1. Input energy data'!$AP79=""), "",IF(OR('1. Input energy data'!$F79="Hospital",'1. Input energy data'!$F79="Nursing residential homes and hostels"),INDEX(Degrees18[[Month]:[Multiple (England)]],MATCH('1. Input energy data'!$AD79, Degrees18[Month], 1)+AC$2-13,MATCH(IF('1. Input energy data'!$G$11="Multiple (England)", '1. Input energy data'!$J79, '1. Input energy data'!$G$11),Degrees18[#Headers], 0)),INDEX(Degrees15[[Month]:[Multiple (England)]],MATCH('1. Input energy data'!$AD79,Degrees15[Month], 1)+AC$2-13,MATCH(IF('1. Input energy data'!$G$11="Multiple (England)", '1. Input energy data'!$J79, '1. Input energy data'!$G$11),Degrees15[#Headers], 0))))</f>
        <v/>
      </c>
      <c r="AD62" s="151" t="str" cm="1">
        <f t="array" ref="AD62">IF(OR($A62=0, '1. Input energy data'!$AQ79=""), "",IF(OR('1. Input energy data'!$F79="Hospital",'1. Input energy data'!$F79="Nursing residential homes and hostels"),INDEX(Degrees18[[Month]:[Multiple (England)]],MATCH('1. Input energy data'!$AD79, Degrees18[Month], 1)+AD$2-13,MATCH(IF('1. Input energy data'!$G$11="Multiple (England)", '1. Input energy data'!$J79, '1. Input energy data'!$G$11),Degrees18[#Headers], 0)),INDEX(Degrees15[[Month]:[Multiple (England)]],MATCH('1. Input energy data'!$AD79,Degrees15[Month], 1)+AD$2-13,MATCH(IF('1. Input energy data'!$G$11="Multiple (England)", '1. Input energy data'!$J79, '1. Input energy data'!$G$11),Degrees15[#Headers], 0))))</f>
        <v/>
      </c>
      <c r="AE62" s="151" t="str">
        <f>IF(OR($A62=0, $P62="", CalcTable[[#This Row],[13]]="", $Q62="", '1. Input energy data'!AF79=""), "", ($P62*CalcTable[[#This Row],[13]]+$Q62)-'1. Input energy data'!AF79)</f>
        <v/>
      </c>
      <c r="AF62" s="151" t="str">
        <f>IF(OR($A62=0, $P62="", CalcTable[[#This Row],[14]]="", $Q62="", '1. Input energy data'!AG79=""), "", ($P62*CalcTable[[#This Row],[14]]+$Q62)-'1. Input energy data'!AG79)</f>
        <v/>
      </c>
      <c r="AG62" s="151" t="str">
        <f>IF(OR($A62=0, $P62="", CalcTable[[#This Row],[15]]="", $Q62="", '1. Input energy data'!AH79=""), "", ($P62*CalcTable[[#This Row],[15]]+$Q62)-'1. Input energy data'!AH79)</f>
        <v/>
      </c>
      <c r="AH62" s="151" t="str">
        <f>IF(OR($A62=0, $P62="", CalcTable[[#This Row],[16]]="", $Q62="", '1. Input energy data'!AI79=""), "", ($P62*CalcTable[[#This Row],[16]]+$Q62)-'1. Input energy data'!AI79)</f>
        <v/>
      </c>
      <c r="AI62" s="151" t="str">
        <f>IF(OR($A62=0, $P62="", CalcTable[[#This Row],[17]]="", $Q62="", '1. Input energy data'!AJ79=""), "", ($P62*CalcTable[[#This Row],[17]]+$Q62)-'1. Input energy data'!AJ79)</f>
        <v/>
      </c>
      <c r="AJ62" s="151" t="str">
        <f>IF(OR($A62=0, $P62="", CalcTable[[#This Row],[18]]="", $Q62="", '1. Input energy data'!AK79=""), "", ($P62*CalcTable[[#This Row],[18]]+$Q62)-'1. Input energy data'!AK79)</f>
        <v/>
      </c>
      <c r="AK62" s="151" t="str">
        <f>IF(OR($A62=0, $P62="", CalcTable[[#This Row],[19]]="", $Q62="", '1. Input energy data'!AL79=""), "", ($P62*CalcTable[[#This Row],[19]]+$Q62)-'1. Input energy data'!AL79)</f>
        <v/>
      </c>
      <c r="AL62" s="151" t="str">
        <f>IF(OR($A62=0, $P62="", CalcTable[[#This Row],[20]]="", $Q62="", '1. Input energy data'!AM79=""), "", ($P62*CalcTable[[#This Row],[20]]+$Q62)-'1. Input energy data'!AM79)</f>
        <v/>
      </c>
      <c r="AM62" s="151" t="str">
        <f>IF(OR($A62=0, $P62="", CalcTable[[#This Row],[21]]="", $Q62="", '1. Input energy data'!AN79=""), "", ($P62*CalcTable[[#This Row],[21]]+$Q62)-'1. Input energy data'!AN79)</f>
        <v/>
      </c>
      <c r="AN62" s="151" t="str">
        <f>IF(OR($A62=0, $P62="", CalcTable[[#This Row],[22]]="", $Q62="", '1. Input energy data'!AO79=""), "", ($P62*CalcTable[[#This Row],[22]]+$Q62)-'1. Input energy data'!AO79)</f>
        <v/>
      </c>
      <c r="AO62" s="151" t="str">
        <f>IF(OR($A62=0, $P62="", CalcTable[[#This Row],[23]]="", $Q62="", '1. Input energy data'!AP79=""), "", ($P62*CalcTable[[#This Row],[23]]+$Q62)-'1. Input energy data'!AP79)</f>
        <v/>
      </c>
      <c r="AP62" s="151" t="str">
        <f>IF(OR($A62=0, $P62="", CalcTable[[#This Row],[24]]="", $Q62="", '1. Input energy data'!AQ79=""), "", ($P62*CalcTable[[#This Row],[24]]+$Q62)-'1. Input energy data'!AQ79)</f>
        <v/>
      </c>
      <c r="AQ62" s="239" t="str">
        <f>IF(CalcTable[[#This Row],[Building]]=0,"",1-((1-CalcTable[[#This Row],[R2]])*(COUNT('1. Input energy data'!N79:Y79)-1)/(COUNT('1. Input energy data'!N79:Y79)-2)))</f>
        <v/>
      </c>
      <c r="AR62" s="165" t="str">
        <f>IF(CalcTable[[#This Row],[Building]]=0,"",1.26*TINV(0.1,COUNT('1. Input energy data'!N79:Y79)-2)*STEYX('1. Input energy data'!N79:Y79,CalcTable[[#This Row],[1]:[12]])*((1+2/COUNT('1. Input energy data'!N79:Y79))*COUNT(CalcTable[[#This Row],[Month 1 avoided kWh]:[Month 12]]))^0.5)</f>
        <v/>
      </c>
      <c r="AS62" s="166" t="str">
        <f>IF(CalcTable[[#This Row],[Building]]=0,"",ABS(CalcTable[[#This Row],[Absolute Uncertainty]]/SUM(CalcTable[[#This Row],[Month 1 avoided kWh]:[Month 12]])))</f>
        <v/>
      </c>
      <c r="AT62" s="165" t="str">
        <f>IF(CalcTable[[#This Row],[Building]]=0,"",COUNT('1. Input energy data'!N79:Y79))</f>
        <v/>
      </c>
      <c r="AU62" s="165" t="str">
        <f>IF(CalcTable[[#This Row],[Building]]=0,"",COUNT('1. Input energy data'!AF79:AQ79))</f>
        <v/>
      </c>
      <c r="AV62" s="151" t="str" cm="1">
        <f t="array" ref="AV62">_xlfn.IFS(CalcTable[[#This Row],[Building]]=0,"",AND(OR('1. Input energy data'!AT79="Energy Bills - Actual",'1. Input energy data'!AT79="Meter Readings",'1. Input energy data'!AT79="Half Hourly Data"),OR('1. Input energy data'!Z79="Energy Bills - Actual",'1. Input energy data'!Z79="Meter Readings",'1. Input energy data'!Z79="Half Hourly Data")),"ACTUAL",OR('1. Input energy data'!AT79="",'1. Input energy data'!Z79=""),"BLANK",OR('1. Input energy data'!AT79="Other (specify in commentary)",'1. Input energy data'!Z79="Other (specify in commentary)"),"OTHER",OR('1. Input energy data'!AT79="Energy Bills - Estimated",'1. Input energy data'!Z79="Energy Bills - Estimated"),"ESTIMATED",OR('1. Input energy data'!AT79="Energy Bills - Partially Estimated",'1. Input energy data'!Z79="Energy Bills - Partially Estimated"),"PARTIALLY ESTIMATED",TRUE,"BLANK")</f>
        <v/>
      </c>
    </row>
    <row r="63" spans="1:48">
      <c r="A63">
        <f>'1. Input energy data'!C80</f>
        <v>0</v>
      </c>
      <c r="B63" s="150">
        <f>'1. Input energy data'!F80</f>
        <v>0</v>
      </c>
      <c r="C63">
        <f>'1. Input energy data'!G80</f>
        <v>0</v>
      </c>
      <c r="D63" s="151" t="str">
        <f>IF(OR(CalcTable[[#This Row],[Building]]=0, '1. Input energy data'!$N80=""), "",IF(OR('1. Input energy data'!$F80="Hospital",'1. Input energy data'!$F80="Nursing residential homes and hostels"),INDEX(Degrees18[[Month]:[Multiple (England)]],MATCH('1. Input energy data'!$L80, Degrees18[Month], 1),MATCH(IF('1. Input energy data'!$G$11="Multiple (England)", '1. Input energy data'!$J80, '1. Input energy data'!$G$11), Degrees18[#Headers], 0)),INDEX(Degrees15[[Month]:[Multiple (England)]],MATCH('1. Input energy data'!$L80, Degrees15[Month], 1),MATCH(IF('1. Input energy data'!$G$11="Multiple (England)", '1. Input energy data'!$J80, '1. Input energy data'!$G$11), Degrees15[#Headers], 0))))</f>
        <v/>
      </c>
      <c r="E63" s="151" t="str" cm="1">
        <f t="array" ref="E63">IF(OR(CalcTable[[#This Row],[Building]]=0, '1. Input energy data'!$O80=""), "",IF(OR('1. Input energy data'!$F80="Hospital",'1. Input energy data'!$F80="Nursing residential homes and hostels"),INDEX(Degrees18[[Month]:[Multiple (England)]],MATCH('1. Input energy data'!$L80, Degrees18[Month], 1) + $E$2 - 1,MATCH(IF('1. Input energy data'!$G$11="Multiple (England)", '1. Input energy data'!$J80, '1. Input energy data'!$G$11),Degrees18[#Headers], 0)),INDEX(Degrees15[[Month]:[Multiple (England)]],MATCH('1. Input energy data'!$L80, Degrees15[Month], 1) + $E$2 - 1,MATCH(IF('1. Input energy data'!$G$11="Multiple (England)", '1. Input energy data'!$J80, '1. Input energy data'!$G$11),Degrees15[#Headers], 0))))</f>
        <v/>
      </c>
      <c r="F63" s="151" t="str" cm="1">
        <f t="array" ref="F63">IF(OR(CalcTable[[#This Row],[Building]]=0, '1. Input energy data'!$P80=""), "",IF(OR('1. Input energy data'!$F80="Hospital",'1. Input energy data'!$F80="Nursing residential homes and hostels"),INDEX(Degrees18[[Month]:[Multiple (England)]],MATCH('1. Input energy data'!$L80, Degrees18[Month], 1) + $F$2 - 1,MATCH(IF('1. Input energy data'!$G$11="Multiple (England)", '1. Input energy data'!$J80, '1. Input energy data'!$G$11),Degrees18[#Headers], 0)),INDEX(Degrees15[[Month]:[Multiple (England)]],MATCH('1. Input energy data'!$L80, Degrees15[Month], 1) + $F$2 - 1,MATCH(IF('1. Input energy data'!$G$11="Multiple (England)", '1. Input energy data'!$J80, '1. Input energy data'!$G$11),Degrees15[#Headers], 0))))</f>
        <v/>
      </c>
      <c r="G63" s="151" t="str" cm="1">
        <f t="array" ref="G63">IF(OR(CalcTable[[#This Row],[Building]]=0, '1. Input energy data'!$Q80=""), "",IF(OR('1. Input energy data'!$F80="Hospital",'1. Input energy data'!$F80="Nursing residential homes and hostels"),INDEX(Degrees18[[Month]:[Multiple (England)]],MATCH('1. Input energy data'!$L80, Degrees18[Month], 1) + $G$2 - 1,MATCH(IF('1. Input energy data'!$G$11="Multiple (England)", '1. Input energy data'!$J80, '1. Input energy data'!$G$11),Degrees18[#Headers], 0)),INDEX(Degrees15[[Month]:[Multiple (England)]],MATCH('1. Input energy data'!$L80, Degrees15[Month], 1) + $G$2 - 1,MATCH(IF('1. Input energy data'!$G$11="Multiple (England)", '1. Input energy data'!$J80, '1. Input energy data'!$G$11),Degrees15[#Headers], 0))))</f>
        <v/>
      </c>
      <c r="H63" s="151" t="str" cm="1">
        <f t="array" ref="H63">IF(OR(CalcTable[[#This Row],[Building]]=0, '1. Input energy data'!$R80=""), "",IF(OR('1. Input energy data'!$F80="Hospital",'1. Input energy data'!$F80="Nursing residential homes and hostels"),INDEX(Degrees18[[Month]:[Multiple (England)]],MATCH('1. Input energy data'!$L80, Degrees18[Month], 1) + $H$2 - 1,MATCH(IF('1. Input energy data'!$G$11="Multiple (England)", '1. Input energy data'!$J80, '1. Input energy data'!$G$11),Degrees18[#Headers], 0)),INDEX(Degrees15[[Month]:[Multiple (England)]],MATCH('1. Input energy data'!$L80, Degrees15[Month], 1) + $H$2 - 1,MATCH(IF('1. Input energy data'!$G$11="Multiple (England)", '1. Input energy data'!$J80, '1. Input energy data'!$G$11),Degrees15[#Headers], 0))))</f>
        <v/>
      </c>
      <c r="I63" s="151" t="str" cm="1">
        <f t="array" ref="I63">IF(OR(CalcTable[[#This Row],[Building]]=0, '1. Input energy data'!$S80=""), "",IF(OR('1. Input energy data'!$F80="Hospital",'1. Input energy data'!$F80="Nursing residential homes and hostels"),INDEX(Degrees18[[Month]:[Multiple (England)]],MATCH('1. Input energy data'!$L80, Degrees18[Month], 1) + $I$2 - 1,MATCH(IF('1. Input energy data'!$G$11="Multiple (England)", '1. Input energy data'!$J80, '1. Input energy data'!$G$11),Degrees18[#Headers], 0)),INDEX(Degrees15[[Month]:[Multiple (England)]],MATCH('1. Input energy data'!$L80, Degrees15[Month], 1) + $I$2 - 1,MATCH(IF('1. Input energy data'!$G$11="Multiple (England)", '1. Input energy data'!$J80, '1. Input energy data'!$G$11),Degrees15[#Headers], 0))))</f>
        <v/>
      </c>
      <c r="J63" s="151" t="str" cm="1">
        <f t="array" ref="J63">IF(OR(CalcTable[[#This Row],[Building]]=0, '1. Input energy data'!$T80=""), "",IF(OR('1. Input energy data'!$F80="Hospital",'1. Input energy data'!$F80="Nursing residential homes and hostels"),INDEX(Degrees18[[Month]:[Multiple (England)]],MATCH('1. Input energy data'!$L80, Degrees18[Month], 1) + $J$2 - 1,MATCH(IF('1. Input energy data'!$G$11="Multiple (England)", '1. Input energy data'!$J80, '1. Input energy data'!$G$11),Degrees18[#Headers], 0)),INDEX(Degrees15[[Month]:[Multiple (England)]],MATCH('1. Input energy data'!$L80, Degrees15[Month], 1) + $J$2 - 1,MATCH(IF('1. Input energy data'!$G$11="Multiple (England)", '1. Input energy data'!$J80, '1. Input energy data'!$G$11),Degrees15[#Headers], 0))))</f>
        <v/>
      </c>
      <c r="K63" s="151" t="str" cm="1">
        <f t="array" ref="K63">IF(OR(CalcTable[[#This Row],[Building]]=0, '1. Input energy data'!$U80=""), "",IF(OR('1. Input energy data'!$F80="Hospital",'1. Input energy data'!$F80="Nursing residential homes and hostels"),INDEX(Degrees18[[Month]:[Multiple (England)]],MATCH('1. Input energy data'!$L80, Degrees18[Month], 1) + $K$2 - 1,MATCH(IF('1. Input energy data'!$G$11="Multiple (England)", '1. Input energy data'!$J80, '1. Input energy data'!$G$11),Degrees18[#Headers], 0)),INDEX(Degrees15[[Month]:[Multiple (England)]],MATCH('1. Input energy data'!$L80, Degrees15[Month], 1) + $K$2 - 1,MATCH(IF('1. Input energy data'!$G$11="Multiple (England)", '1. Input energy data'!$J80, '1. Input energy data'!$G$11),Degrees15[#Headers], 0))))</f>
        <v/>
      </c>
      <c r="L63" s="151" t="str" cm="1">
        <f t="array" ref="L63">IF(OR(CalcTable[[#This Row],[Building]]=0, '1. Input energy data'!$V80=""), "",IF(OR('1. Input energy data'!$F80="Hospital",'1. Input energy data'!$F80="Nursing residential homes and hostels"),INDEX(Degrees18[[Month]:[Multiple (England)]],MATCH('1. Input energy data'!$L80, Degrees18[Month], 1) + $L$2 - 1,MATCH(IF('1. Input energy data'!$G$11="Multiple (England)", '1. Input energy data'!$J80, '1. Input energy data'!$G$11),Degrees18[#Headers], 0)),INDEX(Degrees15[[Month]:[Multiple (England)]],MATCH('1. Input energy data'!$L80, Degrees15[Month], 1) + $L$2 - 1,MATCH(IF('1. Input energy data'!$G$11="Multiple (England)", '1. Input energy data'!$J80, '1. Input energy data'!$G$11),Degrees15[#Headers], 0))))</f>
        <v/>
      </c>
      <c r="M63" s="151" t="str" cm="1">
        <f t="array" ref="M63">IF(OR(CalcTable[[#This Row],[Building]]=0, '1. Input energy data'!$W80=""), "",IF(OR('1. Input energy data'!$F80="Hospital",'1. Input energy data'!$F80="Nursing residential homes and hostels"),INDEX(Degrees18[[Month]:[Multiple (England)]],MATCH('1. Input energy data'!$L80, Degrees18[Month], 1) + $M$2 - 1,MATCH(IF('1. Input energy data'!$G$11="Multiple (England)", '1. Input energy data'!$J80, '1. Input energy data'!$G$11),Degrees18[#Headers], 0)),INDEX(Degrees15[[Month]:[Multiple (England)]],MATCH('1. Input energy data'!$L80, Degrees15[Month], 1) + $M$2 - 1,MATCH(IF('1. Input energy data'!$G$11="Multiple (England)", '1. Input energy data'!$J80, '1. Input energy data'!$G$11),Degrees15[#Headers], 0))))</f>
        <v/>
      </c>
      <c r="N63" s="151" t="str" cm="1">
        <f t="array" ref="N63">IF(OR(CalcTable[[#This Row],[Building]]=0, '1. Input energy data'!$X80=""), "",IF(OR('1. Input energy data'!$F80="Hospital",'1. Input energy data'!$F80="Nursing residential homes and hostels"),INDEX(Degrees18[[Month]:[Multiple (England)]],MATCH('1. Input energy data'!$L80, Degrees18[Month], 1) + $N$2 - 1,MATCH(IF('1. Input energy data'!$G$11="Multiple (England)", '1. Input energy data'!$J80, '1. Input energy data'!$G$11),Degrees18[#Headers], 0)),INDEX(Degrees15[[Month]:[Multiple (England)]],MATCH('1. Input energy data'!$L80, Degrees15[Month], 1) + $N$2 - 1,MATCH(IF('1. Input energy data'!$G$11="Multiple (England)", '1. Input energy data'!$J80, '1. Input energy data'!$G$11),Degrees15[#Headers], 0))))</f>
        <v/>
      </c>
      <c r="O63" s="151" t="str" cm="1">
        <f t="array" ref="O63">IF(OR(CalcTable[[#This Row],[Building]]=0, '1. Input energy data'!$Y80=""), "",IF(OR('1. Input energy data'!$F80="Hospital",'1. Input energy data'!$F80="Nursing residential homes and hostels"),INDEX(Degrees18[[Month]:[Multiple (England)]],MATCH('1. Input energy data'!$L80, Degrees18[Month], 1) + $O$2 - 1,MATCH(IF('1. Input energy data'!$G$11="Multiple (England)", '1. Input energy data'!$J80, '1. Input energy data'!$G$11),Degrees18[#Headers], 0)),INDEX(Degrees15[[Month]:[Multiple (England)]],MATCH('1. Input energy data'!$L80, Degrees15[Month], 1) + $O$2 - 1,MATCH(IF('1. Input energy data'!$G$11="Multiple (England)", '1. Input energy data'!$J80, '1. Input energy data'!$G$11),Degrees15[#Headers], 0))))</f>
        <v/>
      </c>
      <c r="P63" t="str">
        <f>IF(CalcTable[[#This Row],[Building]]=0,"",SLOPE('1. Input energy data'!N80:Y80,CalcTable[[#This Row],[1]:[12]]))</f>
        <v/>
      </c>
      <c r="Q63" t="str">
        <f>IF(CalcTable[[#This Row],[Building]]=0,"",INTERCEPT('1. Input energy data'!N80:Y80,CalcTable[[#This Row],[1]:[12]]))</f>
        <v/>
      </c>
      <c r="R63" t="str">
        <f>IF(CalcTable[[#This Row],[Building]]=0,"",RSQ('1. Input energy data'!N80:Y80,CalcTable[[#This Row],[1]:[12]]))</f>
        <v/>
      </c>
      <c r="S63" s="151" t="str" cm="1">
        <f t="array" ref="S63">IF(OR($A63=0, '1. Input energy data'!$AF80=""), "",IF(OR('1. Input energy data'!$F80="Hospital",'1. Input energy data'!$F80="Nursing residential homes and hostels"),INDEX(Degrees18[[Month]:[Multiple (England)]],MATCH('1. Input energy data'!$AD80, Degrees18[Month], 1)+S$2-13,MATCH(IF('1. Input energy data'!$G$11="Multiple (England)", '1. Input energy data'!$J80, '1. Input energy data'!$G$11),Degrees18[#Headers], 0)),INDEX(Degrees15[[Month]:[Multiple (England)]],MATCH('1. Input energy data'!$AD80, Degrees15[Month], 1)+S$2-13,MATCH(IF('1. Input energy data'!$G$11="Multiple (England)", '1. Input energy data'!$J80, '1. Input energy data'!$G$11),Degrees15[#Headers], 0))))</f>
        <v/>
      </c>
      <c r="T63" s="151" t="str" cm="1">
        <f t="array" ref="T63">IF(OR($A63=0, '1. Input energy data'!$AG80=""), "",IF(OR('1. Input energy data'!$F80="Hospital",'1. Input energy data'!$F80="Nursing residential homes and hostels"),INDEX(Degrees18[[Month]:[Multiple (England)]],MATCH('1. Input energy data'!$AD80, Degrees18[Month], 1)+T$2-13,MATCH(IF('1. Input energy data'!$G$11="Multiple (England)", '1. Input energy data'!$J80, '1. Input energy data'!$G$11),Degrees18[#Headers], 0)),INDEX(Degrees15[[Month]:[Multiple (England)]],MATCH('1. Input energy data'!$AD80,Degrees15[Month], 1)+T$2-13,MATCH(IF('1. Input energy data'!$G$11="Multiple (England)", '1. Input energy data'!$J80, '1. Input energy data'!$G$11),Degrees15[#Headers], 0))))</f>
        <v/>
      </c>
      <c r="U63" s="151" t="str" cm="1">
        <f t="array" ref="U63">IF(OR($A63=0, '1. Input energy data'!$AH80=""), "",IF(OR('1. Input energy data'!$F80="Hospital",'1. Input energy data'!$F80="Nursing residential homes and hostels"),INDEX(Degrees18[[Month]:[Multiple (England)]],MATCH('1. Input energy data'!$AD80, Degrees18[Month], 1)+U$2-13,MATCH(IF('1. Input energy data'!$G$11="Multiple (England)", '1. Input energy data'!$J80, '1. Input energy data'!$G$11),Degrees18[#Headers], 0)),INDEX(Degrees15[[Month]:[Multiple (England)]],MATCH('1. Input energy data'!$AD80,Degrees15[Month], 1)+U$2-13,MATCH(IF('1. Input energy data'!$G$11="Multiple (England)", '1. Input energy data'!$J80, '1. Input energy data'!$G$11),Degrees15[#Headers], 0))))</f>
        <v/>
      </c>
      <c r="V63" s="151" t="str" cm="1">
        <f t="array" ref="V63">IF(OR($A63=0, '1. Input energy data'!$AI80=""), "",IF(OR('1. Input energy data'!$F80="Hospital",'1. Input energy data'!$F80="Nursing residential homes and hostels"),INDEX(Degrees18[[Month]:[Multiple (England)]],MATCH('1. Input energy data'!$AD80, Degrees18[Month], 1)+V$2-13,MATCH(IF('1. Input energy data'!$G$11="Multiple (England)", '1. Input energy data'!$J80, '1. Input energy data'!$G$11),Degrees18[#Headers], 0)),INDEX(Degrees15[[Month]:[Multiple (England)]],MATCH('1. Input energy data'!$AD80,Degrees15[Month], 1)+V$2-13,MATCH(IF('1. Input energy data'!$G$11="Multiple (England)", '1. Input energy data'!$J80, '1. Input energy data'!$G$11),Degrees15[#Headers], 0))))</f>
        <v/>
      </c>
      <c r="W63" s="151" t="str" cm="1">
        <f t="array" ref="W63">IF(OR($A63=0, '1. Input energy data'!$AJ80=""), "",IF(OR('1. Input energy data'!$F80="Hospital",'1. Input energy data'!$F80="Nursing residential homes and hostels"),INDEX(Degrees18[[Month]:[Multiple (England)]],MATCH('1. Input energy data'!$AD80, Degrees18[Month], 1)+W$2-13,MATCH(IF('1. Input energy data'!$G$11="Multiple (England)", '1. Input energy data'!$J80, '1. Input energy data'!$G$11),Degrees18[#Headers], 0)),INDEX(Degrees15[[Month]:[Multiple (England)]],MATCH('1. Input energy data'!$AD80,Degrees15[Month], 1)+W$2-13,MATCH(IF('1. Input energy data'!$G$11="Multiple (England)", '1. Input energy data'!$J80, '1. Input energy data'!$G$11),Degrees15[#Headers], 0))))</f>
        <v/>
      </c>
      <c r="X63" s="151" t="str" cm="1">
        <f t="array" ref="X63">IF(OR($A63=0, '1. Input energy data'!$AK80=""), "",IF(OR('1. Input energy data'!$F80="Hospital",'1. Input energy data'!$F80="Nursing residential homes and hostels"),INDEX(Degrees18[[Month]:[Multiple (England)]],MATCH('1. Input energy data'!$AD80, Degrees18[Month], 1)+X$2-13,MATCH(IF('1. Input energy data'!$G$11="Multiple (England)", '1. Input energy data'!$J80, '1. Input energy data'!$G$11),Degrees18[#Headers], 0)),INDEX(Degrees15[[Month]:[Multiple (England)]],MATCH('1. Input energy data'!$AD80,Degrees15[Month], 1)+X$2-13,MATCH(IF('1. Input energy data'!$G$11="Multiple (England)", '1. Input energy data'!$J80, '1. Input energy data'!$G$11),Degrees15[#Headers], 0))))</f>
        <v/>
      </c>
      <c r="Y63" s="151" t="str" cm="1">
        <f t="array" ref="Y63">IF(OR($A63=0, '1. Input energy data'!$AL80=""), "",IF(OR('1. Input energy data'!$F80="Hospital",'1. Input energy data'!$F80="Nursing residential homes and hostels"),INDEX(Degrees18[[Month]:[Multiple (England)]],MATCH('1. Input energy data'!$AD80, Degrees18[Month], 1)+Y$2-13,MATCH(IF('1. Input energy data'!$G$11="Multiple (England)", '1. Input energy data'!$J80, '1. Input energy data'!$G$11),Degrees18[#Headers], 0)),INDEX(Degrees15[[Month]:[Multiple (England)]],MATCH('1. Input energy data'!$AD80,Degrees15[Month], 1)+Y$2-13,MATCH(IF('1. Input energy data'!$G$11="Multiple (England)", '1. Input energy data'!$J80, '1. Input energy data'!$G$11),Degrees15[#Headers], 0))))</f>
        <v/>
      </c>
      <c r="Z63" s="151" t="str" cm="1">
        <f t="array" ref="Z63">IF(OR($A63=0, '1. Input energy data'!$AM80=""), "",IF(OR('1. Input energy data'!$F80="Hospital",'1. Input energy data'!$F80="Nursing residential homes and hostels"),INDEX(Degrees18[[Month]:[Multiple (England)]],MATCH('1. Input energy data'!$AD80, Degrees18[Month], 1)+Z$2-13,MATCH(IF('1. Input energy data'!$G$11="Multiple (England)", '1. Input energy data'!$J80, '1. Input energy data'!$G$11),Degrees18[#Headers], 0)),INDEX(Degrees15[[Month]:[Multiple (England)]],MATCH('1. Input energy data'!$AD80,Degrees15[Month], 1)+Z$2-13,MATCH(IF('1. Input energy data'!$G$11="Multiple (England)", '1. Input energy data'!$J80, '1. Input energy data'!$G$11),Degrees15[#Headers], 0))))</f>
        <v/>
      </c>
      <c r="AA63" s="151" t="str" cm="1">
        <f t="array" ref="AA63">IF(OR($A63=0, '1. Input energy data'!$AN80=""), "",IF(OR('1. Input energy data'!$F80="Hospital",'1. Input energy data'!$F80="Nursing residential homes and hostels"),INDEX(Degrees18[[Month]:[Multiple (England)]],MATCH('1. Input energy data'!$AD80, Degrees18[Month], 1)+AA$2-13,MATCH(IF('1. Input energy data'!$G$11="Multiple (England)", '1. Input energy data'!$J80, '1. Input energy data'!$G$11),Degrees18[#Headers], 0)),INDEX(Degrees15[[Month]:[Multiple (England)]],MATCH('1. Input energy data'!$AD80,Degrees15[Month], 1)+AA$2-13,MATCH(IF('1. Input energy data'!$G$11="Multiple (England)", '1. Input energy data'!$J80, '1. Input energy data'!$G$11),Degrees15[#Headers], 0))))</f>
        <v/>
      </c>
      <c r="AB63" s="151" t="str" cm="1">
        <f t="array" ref="AB63">IF(OR($A63=0, '1. Input energy data'!$AO80=""), "",IF(OR('1. Input energy data'!$F80="Hospital",'1. Input energy data'!$F80="Nursing residential homes and hostels"),INDEX(Degrees18[[Month]:[Multiple (England)]],MATCH('1. Input energy data'!$AD80, Degrees18[Month], 1)+AB$2-13,MATCH(IF('1. Input energy data'!$G$11="Multiple (England)", '1. Input energy data'!$J80, '1. Input energy data'!$G$11),Degrees18[#Headers], 0)),INDEX(Degrees15[[Month]:[Multiple (England)]],MATCH('1. Input energy data'!$AD80,Degrees15[Month], 1)+AB$2-13,MATCH(IF('1. Input energy data'!$G$11="Multiple (England)", '1. Input energy data'!$J80, '1. Input energy data'!$G$11),Degrees15[#Headers], 0))))</f>
        <v/>
      </c>
      <c r="AC63" s="151" t="str" cm="1">
        <f t="array" ref="AC63">IF(OR($A63=0, '1. Input energy data'!$AP80=""), "",IF(OR('1. Input energy data'!$F80="Hospital",'1. Input energy data'!$F80="Nursing residential homes and hostels"),INDEX(Degrees18[[Month]:[Multiple (England)]],MATCH('1. Input energy data'!$AD80, Degrees18[Month], 1)+AC$2-13,MATCH(IF('1. Input energy data'!$G$11="Multiple (England)", '1. Input energy data'!$J80, '1. Input energy data'!$G$11),Degrees18[#Headers], 0)),INDEX(Degrees15[[Month]:[Multiple (England)]],MATCH('1. Input energy data'!$AD80,Degrees15[Month], 1)+AC$2-13,MATCH(IF('1. Input energy data'!$G$11="Multiple (England)", '1. Input energy data'!$J80, '1. Input energy data'!$G$11),Degrees15[#Headers], 0))))</f>
        <v/>
      </c>
      <c r="AD63" s="151" t="str" cm="1">
        <f t="array" ref="AD63">IF(OR($A63=0, '1. Input energy data'!$AQ80=""), "",IF(OR('1. Input energy data'!$F80="Hospital",'1. Input energy data'!$F80="Nursing residential homes and hostels"),INDEX(Degrees18[[Month]:[Multiple (England)]],MATCH('1. Input energy data'!$AD80, Degrees18[Month], 1)+AD$2-13,MATCH(IF('1. Input energy data'!$G$11="Multiple (England)", '1. Input energy data'!$J80, '1. Input energy data'!$G$11),Degrees18[#Headers], 0)),INDEX(Degrees15[[Month]:[Multiple (England)]],MATCH('1. Input energy data'!$AD80,Degrees15[Month], 1)+AD$2-13,MATCH(IF('1. Input energy data'!$G$11="Multiple (England)", '1. Input energy data'!$J80, '1. Input energy data'!$G$11),Degrees15[#Headers], 0))))</f>
        <v/>
      </c>
      <c r="AE63" s="151" t="str">
        <f>IF(OR($A63=0, $P63="", CalcTable[[#This Row],[13]]="", $Q63="", '1. Input energy data'!AF80=""), "", ($P63*CalcTable[[#This Row],[13]]+$Q63)-'1. Input energy data'!AF80)</f>
        <v/>
      </c>
      <c r="AF63" s="151" t="str">
        <f>IF(OR($A63=0, $P63="", CalcTable[[#This Row],[14]]="", $Q63="", '1. Input energy data'!AG80=""), "", ($P63*CalcTable[[#This Row],[14]]+$Q63)-'1. Input energy data'!AG80)</f>
        <v/>
      </c>
      <c r="AG63" s="151" t="str">
        <f>IF(OR($A63=0, $P63="", CalcTable[[#This Row],[15]]="", $Q63="", '1. Input energy data'!AH80=""), "", ($P63*CalcTable[[#This Row],[15]]+$Q63)-'1. Input energy data'!AH80)</f>
        <v/>
      </c>
      <c r="AH63" s="151" t="str">
        <f>IF(OR($A63=0, $P63="", CalcTable[[#This Row],[16]]="", $Q63="", '1. Input energy data'!AI80=""), "", ($P63*CalcTable[[#This Row],[16]]+$Q63)-'1. Input energy data'!AI80)</f>
        <v/>
      </c>
      <c r="AI63" s="151" t="str">
        <f>IF(OR($A63=0, $P63="", CalcTable[[#This Row],[17]]="", $Q63="", '1. Input energy data'!AJ80=""), "", ($P63*CalcTable[[#This Row],[17]]+$Q63)-'1. Input energy data'!AJ80)</f>
        <v/>
      </c>
      <c r="AJ63" s="151" t="str">
        <f>IF(OR($A63=0, $P63="", CalcTable[[#This Row],[18]]="", $Q63="", '1. Input energy data'!AK80=""), "", ($P63*CalcTable[[#This Row],[18]]+$Q63)-'1. Input energy data'!AK80)</f>
        <v/>
      </c>
      <c r="AK63" s="151" t="str">
        <f>IF(OR($A63=0, $P63="", CalcTable[[#This Row],[19]]="", $Q63="", '1. Input energy data'!AL80=""), "", ($P63*CalcTable[[#This Row],[19]]+$Q63)-'1. Input energy data'!AL80)</f>
        <v/>
      </c>
      <c r="AL63" s="151" t="str">
        <f>IF(OR($A63=0, $P63="", CalcTable[[#This Row],[20]]="", $Q63="", '1. Input energy data'!AM80=""), "", ($P63*CalcTable[[#This Row],[20]]+$Q63)-'1. Input energy data'!AM80)</f>
        <v/>
      </c>
      <c r="AM63" s="151" t="str">
        <f>IF(OR($A63=0, $P63="", CalcTable[[#This Row],[21]]="", $Q63="", '1. Input energy data'!AN80=""), "", ($P63*CalcTable[[#This Row],[21]]+$Q63)-'1. Input energy data'!AN80)</f>
        <v/>
      </c>
      <c r="AN63" s="151" t="str">
        <f>IF(OR($A63=0, $P63="", CalcTable[[#This Row],[22]]="", $Q63="", '1. Input energy data'!AO80=""), "", ($P63*CalcTable[[#This Row],[22]]+$Q63)-'1. Input energy data'!AO80)</f>
        <v/>
      </c>
      <c r="AO63" s="151" t="str">
        <f>IF(OR($A63=0, $P63="", CalcTable[[#This Row],[23]]="", $Q63="", '1. Input energy data'!AP80=""), "", ($P63*CalcTable[[#This Row],[23]]+$Q63)-'1. Input energy data'!AP80)</f>
        <v/>
      </c>
      <c r="AP63" s="151" t="str">
        <f>IF(OR($A63=0, $P63="", CalcTable[[#This Row],[24]]="", $Q63="", '1. Input energy data'!AQ80=""), "", ($P63*CalcTable[[#This Row],[24]]+$Q63)-'1. Input energy data'!AQ80)</f>
        <v/>
      </c>
      <c r="AQ63" s="239" t="str">
        <f>IF(CalcTable[[#This Row],[Building]]=0,"",1-((1-CalcTable[[#This Row],[R2]])*(COUNT('1. Input energy data'!N80:Y80)-1)/(COUNT('1. Input energy data'!N80:Y80)-2)))</f>
        <v/>
      </c>
      <c r="AR63" s="165" t="str">
        <f>IF(CalcTable[[#This Row],[Building]]=0,"",1.26*TINV(0.1,COUNT('1. Input energy data'!N80:Y80)-2)*STEYX('1. Input energy data'!N80:Y80,CalcTable[[#This Row],[1]:[12]])*((1+2/COUNT('1. Input energy data'!N80:Y80))*COUNT(CalcTable[[#This Row],[Month 1 avoided kWh]:[Month 12]]))^0.5)</f>
        <v/>
      </c>
      <c r="AS63" s="166" t="str">
        <f>IF(CalcTable[[#This Row],[Building]]=0,"",ABS(CalcTable[[#This Row],[Absolute Uncertainty]]/SUM(CalcTable[[#This Row],[Month 1 avoided kWh]:[Month 12]])))</f>
        <v/>
      </c>
      <c r="AT63" s="165" t="str">
        <f>IF(CalcTable[[#This Row],[Building]]=0,"",COUNT('1. Input energy data'!N80:Y80))</f>
        <v/>
      </c>
      <c r="AU63" s="165" t="str">
        <f>IF(CalcTable[[#This Row],[Building]]=0,"",COUNT('1. Input energy data'!AF80:AQ80))</f>
        <v/>
      </c>
      <c r="AV63" s="151" t="str" cm="1">
        <f t="array" ref="AV63">_xlfn.IFS(CalcTable[[#This Row],[Building]]=0,"",AND(OR('1. Input energy data'!AT80="Energy Bills - Actual",'1. Input energy data'!AT80="Meter Readings",'1. Input energy data'!AT80="Half Hourly Data"),OR('1. Input energy data'!Z80="Energy Bills - Actual",'1. Input energy data'!Z80="Meter Readings",'1. Input energy data'!Z80="Half Hourly Data")),"ACTUAL",OR('1. Input energy data'!AT80="",'1. Input energy data'!Z80=""),"BLANK",OR('1. Input energy data'!AT80="Other (specify in commentary)",'1. Input energy data'!Z80="Other (specify in commentary)"),"OTHER",OR('1. Input energy data'!AT80="Energy Bills - Estimated",'1. Input energy data'!Z80="Energy Bills - Estimated"),"ESTIMATED",OR('1. Input energy data'!AT80="Energy Bills - Partially Estimated",'1. Input energy data'!Z80="Energy Bills - Partially Estimated"),"PARTIALLY ESTIMATED",TRUE,"BLANK")</f>
        <v/>
      </c>
    </row>
    <row r="64" spans="1:48">
      <c r="A64">
        <f>'1. Input energy data'!C81</f>
        <v>0</v>
      </c>
      <c r="B64" s="150">
        <f>'1. Input energy data'!F81</f>
        <v>0</v>
      </c>
      <c r="C64">
        <f>'1. Input energy data'!G81</f>
        <v>0</v>
      </c>
      <c r="D64" s="151" t="str">
        <f>IF(OR(CalcTable[[#This Row],[Building]]=0, '1. Input energy data'!$N81=""), "",IF(OR('1. Input energy data'!$F81="Hospital",'1. Input energy data'!$F81="Nursing residential homes and hostels"),INDEX(Degrees18[[Month]:[Multiple (England)]],MATCH('1. Input energy data'!$L81, Degrees18[Month], 1),MATCH(IF('1. Input energy data'!$G$11="Multiple (England)", '1. Input energy data'!$J81, '1. Input energy data'!$G$11), Degrees18[#Headers], 0)),INDEX(Degrees15[[Month]:[Multiple (England)]],MATCH('1. Input energy data'!$L81, Degrees15[Month], 1),MATCH(IF('1. Input energy data'!$G$11="Multiple (England)", '1. Input energy data'!$J81, '1. Input energy data'!$G$11), Degrees15[#Headers], 0))))</f>
        <v/>
      </c>
      <c r="E64" s="151" t="str" cm="1">
        <f t="array" ref="E64">IF(OR(CalcTable[[#This Row],[Building]]=0, '1. Input energy data'!$O81=""), "",IF(OR('1. Input energy data'!$F81="Hospital",'1. Input energy data'!$F81="Nursing residential homes and hostels"),INDEX(Degrees18[[Month]:[Multiple (England)]],MATCH('1. Input energy data'!$L81, Degrees18[Month], 1) + $E$2 - 1,MATCH(IF('1. Input energy data'!$G$11="Multiple (England)", '1. Input energy data'!$J81, '1. Input energy data'!$G$11),Degrees18[#Headers], 0)),INDEX(Degrees15[[Month]:[Multiple (England)]],MATCH('1. Input energy data'!$L81, Degrees15[Month], 1) + $E$2 - 1,MATCH(IF('1. Input energy data'!$G$11="Multiple (England)", '1. Input energy data'!$J81, '1. Input energy data'!$G$11),Degrees15[#Headers], 0))))</f>
        <v/>
      </c>
      <c r="F64" s="151" t="str" cm="1">
        <f t="array" ref="F64">IF(OR(CalcTable[[#This Row],[Building]]=0, '1. Input energy data'!$P81=""), "",IF(OR('1. Input energy data'!$F81="Hospital",'1. Input energy data'!$F81="Nursing residential homes and hostels"),INDEX(Degrees18[[Month]:[Multiple (England)]],MATCH('1. Input energy data'!$L81, Degrees18[Month], 1) + $F$2 - 1,MATCH(IF('1. Input energy data'!$G$11="Multiple (England)", '1. Input energy data'!$J81, '1. Input energy data'!$G$11),Degrees18[#Headers], 0)),INDEX(Degrees15[[Month]:[Multiple (England)]],MATCH('1. Input energy data'!$L81, Degrees15[Month], 1) + $F$2 - 1,MATCH(IF('1. Input energy data'!$G$11="Multiple (England)", '1. Input energy data'!$J81, '1. Input energy data'!$G$11),Degrees15[#Headers], 0))))</f>
        <v/>
      </c>
      <c r="G64" s="151" t="str" cm="1">
        <f t="array" ref="G64">IF(OR(CalcTable[[#This Row],[Building]]=0, '1. Input energy data'!$Q81=""), "",IF(OR('1. Input energy data'!$F81="Hospital",'1. Input energy data'!$F81="Nursing residential homes and hostels"),INDEX(Degrees18[[Month]:[Multiple (England)]],MATCH('1. Input energy data'!$L81, Degrees18[Month], 1) + $G$2 - 1,MATCH(IF('1. Input energy data'!$G$11="Multiple (England)", '1. Input energy data'!$J81, '1. Input energy data'!$G$11),Degrees18[#Headers], 0)),INDEX(Degrees15[[Month]:[Multiple (England)]],MATCH('1. Input energy data'!$L81, Degrees15[Month], 1) + $G$2 - 1,MATCH(IF('1. Input energy data'!$G$11="Multiple (England)", '1. Input energy data'!$J81, '1. Input energy data'!$G$11),Degrees15[#Headers], 0))))</f>
        <v/>
      </c>
      <c r="H64" s="151" t="str" cm="1">
        <f t="array" ref="H64">IF(OR(CalcTable[[#This Row],[Building]]=0, '1. Input energy data'!$R81=""), "",IF(OR('1. Input energy data'!$F81="Hospital",'1. Input energy data'!$F81="Nursing residential homes and hostels"),INDEX(Degrees18[[Month]:[Multiple (England)]],MATCH('1. Input energy data'!$L81, Degrees18[Month], 1) + $H$2 - 1,MATCH(IF('1. Input energy data'!$G$11="Multiple (England)", '1. Input energy data'!$J81, '1. Input energy data'!$G$11),Degrees18[#Headers], 0)),INDEX(Degrees15[[Month]:[Multiple (England)]],MATCH('1. Input energy data'!$L81, Degrees15[Month], 1) + $H$2 - 1,MATCH(IF('1. Input energy data'!$G$11="Multiple (England)", '1. Input energy data'!$J81, '1. Input energy data'!$G$11),Degrees15[#Headers], 0))))</f>
        <v/>
      </c>
      <c r="I64" s="151" t="str" cm="1">
        <f t="array" ref="I64">IF(OR(CalcTable[[#This Row],[Building]]=0, '1. Input energy data'!$S81=""), "",IF(OR('1. Input energy data'!$F81="Hospital",'1. Input energy data'!$F81="Nursing residential homes and hostels"),INDEX(Degrees18[[Month]:[Multiple (England)]],MATCH('1. Input energy data'!$L81, Degrees18[Month], 1) + $I$2 - 1,MATCH(IF('1. Input energy data'!$G$11="Multiple (England)", '1. Input energy data'!$J81, '1. Input energy data'!$G$11),Degrees18[#Headers], 0)),INDEX(Degrees15[[Month]:[Multiple (England)]],MATCH('1. Input energy data'!$L81, Degrees15[Month], 1) + $I$2 - 1,MATCH(IF('1. Input energy data'!$G$11="Multiple (England)", '1. Input energy data'!$J81, '1. Input energy data'!$G$11),Degrees15[#Headers], 0))))</f>
        <v/>
      </c>
      <c r="J64" s="151" t="str" cm="1">
        <f t="array" ref="J64">IF(OR(CalcTable[[#This Row],[Building]]=0, '1. Input energy data'!$T81=""), "",IF(OR('1. Input energy data'!$F81="Hospital",'1. Input energy data'!$F81="Nursing residential homes and hostels"),INDEX(Degrees18[[Month]:[Multiple (England)]],MATCH('1. Input energy data'!$L81, Degrees18[Month], 1) + $J$2 - 1,MATCH(IF('1. Input energy data'!$G$11="Multiple (England)", '1. Input energy data'!$J81, '1. Input energy data'!$G$11),Degrees18[#Headers], 0)),INDEX(Degrees15[[Month]:[Multiple (England)]],MATCH('1. Input energy data'!$L81, Degrees15[Month], 1) + $J$2 - 1,MATCH(IF('1. Input energy data'!$G$11="Multiple (England)", '1. Input energy data'!$J81, '1. Input energy data'!$G$11),Degrees15[#Headers], 0))))</f>
        <v/>
      </c>
      <c r="K64" s="151" t="str" cm="1">
        <f t="array" ref="K64">IF(OR(CalcTable[[#This Row],[Building]]=0, '1. Input energy data'!$U81=""), "",IF(OR('1. Input energy data'!$F81="Hospital",'1. Input energy data'!$F81="Nursing residential homes and hostels"),INDEX(Degrees18[[Month]:[Multiple (England)]],MATCH('1. Input energy data'!$L81, Degrees18[Month], 1) + $K$2 - 1,MATCH(IF('1. Input energy data'!$G$11="Multiple (England)", '1. Input energy data'!$J81, '1. Input energy data'!$G$11),Degrees18[#Headers], 0)),INDEX(Degrees15[[Month]:[Multiple (England)]],MATCH('1. Input energy data'!$L81, Degrees15[Month], 1) + $K$2 - 1,MATCH(IF('1. Input energy data'!$G$11="Multiple (England)", '1. Input energy data'!$J81, '1. Input energy data'!$G$11),Degrees15[#Headers], 0))))</f>
        <v/>
      </c>
      <c r="L64" s="151" t="str" cm="1">
        <f t="array" ref="L64">IF(OR(CalcTable[[#This Row],[Building]]=0, '1. Input energy data'!$V81=""), "",IF(OR('1. Input energy data'!$F81="Hospital",'1. Input energy data'!$F81="Nursing residential homes and hostels"),INDEX(Degrees18[[Month]:[Multiple (England)]],MATCH('1. Input energy data'!$L81, Degrees18[Month], 1) + $L$2 - 1,MATCH(IF('1. Input energy data'!$G$11="Multiple (England)", '1. Input energy data'!$J81, '1. Input energy data'!$G$11),Degrees18[#Headers], 0)),INDEX(Degrees15[[Month]:[Multiple (England)]],MATCH('1. Input energy data'!$L81, Degrees15[Month], 1) + $L$2 - 1,MATCH(IF('1. Input energy data'!$G$11="Multiple (England)", '1. Input energy data'!$J81, '1. Input energy data'!$G$11),Degrees15[#Headers], 0))))</f>
        <v/>
      </c>
      <c r="M64" s="151" t="str" cm="1">
        <f t="array" ref="M64">IF(OR(CalcTable[[#This Row],[Building]]=0, '1. Input energy data'!$W81=""), "",IF(OR('1. Input energy data'!$F81="Hospital",'1. Input energy data'!$F81="Nursing residential homes and hostels"),INDEX(Degrees18[[Month]:[Multiple (England)]],MATCH('1. Input energy data'!$L81, Degrees18[Month], 1) + $M$2 - 1,MATCH(IF('1. Input energy data'!$G$11="Multiple (England)", '1. Input energy data'!$J81, '1. Input energy data'!$G$11),Degrees18[#Headers], 0)),INDEX(Degrees15[[Month]:[Multiple (England)]],MATCH('1. Input energy data'!$L81, Degrees15[Month], 1) + $M$2 - 1,MATCH(IF('1. Input energy data'!$G$11="Multiple (England)", '1. Input energy data'!$J81, '1. Input energy data'!$G$11),Degrees15[#Headers], 0))))</f>
        <v/>
      </c>
      <c r="N64" s="151" t="str" cm="1">
        <f t="array" ref="N64">IF(OR(CalcTable[[#This Row],[Building]]=0, '1. Input energy data'!$X81=""), "",IF(OR('1. Input energy data'!$F81="Hospital",'1. Input energy data'!$F81="Nursing residential homes and hostels"),INDEX(Degrees18[[Month]:[Multiple (England)]],MATCH('1. Input energy data'!$L81, Degrees18[Month], 1) + $N$2 - 1,MATCH(IF('1. Input energy data'!$G$11="Multiple (England)", '1. Input energy data'!$J81, '1. Input energy data'!$G$11),Degrees18[#Headers], 0)),INDEX(Degrees15[[Month]:[Multiple (England)]],MATCH('1. Input energy data'!$L81, Degrees15[Month], 1) + $N$2 - 1,MATCH(IF('1. Input energy data'!$G$11="Multiple (England)", '1. Input energy data'!$J81, '1. Input energy data'!$G$11),Degrees15[#Headers], 0))))</f>
        <v/>
      </c>
      <c r="O64" s="151" t="str" cm="1">
        <f t="array" ref="O64">IF(OR(CalcTable[[#This Row],[Building]]=0, '1. Input energy data'!$Y81=""), "",IF(OR('1. Input energy data'!$F81="Hospital",'1. Input energy data'!$F81="Nursing residential homes and hostels"),INDEX(Degrees18[[Month]:[Multiple (England)]],MATCH('1. Input energy data'!$L81, Degrees18[Month], 1) + $O$2 - 1,MATCH(IF('1. Input energy data'!$G$11="Multiple (England)", '1. Input energy data'!$J81, '1. Input energy data'!$G$11),Degrees18[#Headers], 0)),INDEX(Degrees15[[Month]:[Multiple (England)]],MATCH('1. Input energy data'!$L81, Degrees15[Month], 1) + $O$2 - 1,MATCH(IF('1. Input energy data'!$G$11="Multiple (England)", '1. Input energy data'!$J81, '1. Input energy data'!$G$11),Degrees15[#Headers], 0))))</f>
        <v/>
      </c>
      <c r="P64" t="str">
        <f>IF(CalcTable[[#This Row],[Building]]=0,"",SLOPE('1. Input energy data'!N81:Y81,CalcTable[[#This Row],[1]:[12]]))</f>
        <v/>
      </c>
      <c r="Q64" t="str">
        <f>IF(CalcTable[[#This Row],[Building]]=0,"",INTERCEPT('1. Input energy data'!N81:Y81,CalcTable[[#This Row],[1]:[12]]))</f>
        <v/>
      </c>
      <c r="R64" t="str">
        <f>IF(CalcTable[[#This Row],[Building]]=0,"",RSQ('1. Input energy data'!N81:Y81,CalcTable[[#This Row],[1]:[12]]))</f>
        <v/>
      </c>
      <c r="S64" s="151" t="str" cm="1">
        <f t="array" ref="S64">IF(OR($A64=0, '1. Input energy data'!$AF81=""), "",IF(OR('1. Input energy data'!$F81="Hospital",'1. Input energy data'!$F81="Nursing residential homes and hostels"),INDEX(Degrees18[[Month]:[Multiple (England)]],MATCH('1. Input energy data'!$AD81, Degrees18[Month], 1)+S$2-13,MATCH(IF('1. Input energy data'!$G$11="Multiple (England)", '1. Input energy data'!$J81, '1. Input energy data'!$G$11),Degrees18[#Headers], 0)),INDEX(Degrees15[[Month]:[Multiple (England)]],MATCH('1. Input energy data'!$AD81, Degrees15[Month], 1)+S$2-13,MATCH(IF('1. Input energy data'!$G$11="Multiple (England)", '1. Input energy data'!$J81, '1. Input energy data'!$G$11),Degrees15[#Headers], 0))))</f>
        <v/>
      </c>
      <c r="T64" s="151" t="str" cm="1">
        <f t="array" ref="T64">IF(OR($A64=0, '1. Input energy data'!$AG81=""), "",IF(OR('1. Input energy data'!$F81="Hospital",'1. Input energy data'!$F81="Nursing residential homes and hostels"),INDEX(Degrees18[[Month]:[Multiple (England)]],MATCH('1. Input energy data'!$AD81, Degrees18[Month], 1)+T$2-13,MATCH(IF('1. Input energy data'!$G$11="Multiple (England)", '1. Input energy data'!$J81, '1. Input energy data'!$G$11),Degrees18[#Headers], 0)),INDEX(Degrees15[[Month]:[Multiple (England)]],MATCH('1. Input energy data'!$AD81,Degrees15[Month], 1)+T$2-13,MATCH(IF('1. Input energy data'!$G$11="Multiple (England)", '1. Input energy data'!$J81, '1. Input energy data'!$G$11),Degrees15[#Headers], 0))))</f>
        <v/>
      </c>
      <c r="U64" s="151" t="str" cm="1">
        <f t="array" ref="U64">IF(OR($A64=0, '1. Input energy data'!$AH81=""), "",IF(OR('1. Input energy data'!$F81="Hospital",'1. Input energy data'!$F81="Nursing residential homes and hostels"),INDEX(Degrees18[[Month]:[Multiple (England)]],MATCH('1. Input energy data'!$AD81, Degrees18[Month], 1)+U$2-13,MATCH(IF('1. Input energy data'!$G$11="Multiple (England)", '1. Input energy data'!$J81, '1. Input energy data'!$G$11),Degrees18[#Headers], 0)),INDEX(Degrees15[[Month]:[Multiple (England)]],MATCH('1. Input energy data'!$AD81,Degrees15[Month], 1)+U$2-13,MATCH(IF('1. Input energy data'!$G$11="Multiple (England)", '1. Input energy data'!$J81, '1. Input energy data'!$G$11),Degrees15[#Headers], 0))))</f>
        <v/>
      </c>
      <c r="V64" s="151" t="str" cm="1">
        <f t="array" ref="V64">IF(OR($A64=0, '1. Input energy data'!$AI81=""), "",IF(OR('1. Input energy data'!$F81="Hospital",'1. Input energy data'!$F81="Nursing residential homes and hostels"),INDEX(Degrees18[[Month]:[Multiple (England)]],MATCH('1. Input energy data'!$AD81, Degrees18[Month], 1)+V$2-13,MATCH(IF('1. Input energy data'!$G$11="Multiple (England)", '1. Input energy data'!$J81, '1. Input energy data'!$G$11),Degrees18[#Headers], 0)),INDEX(Degrees15[[Month]:[Multiple (England)]],MATCH('1. Input energy data'!$AD81,Degrees15[Month], 1)+V$2-13,MATCH(IF('1. Input energy data'!$G$11="Multiple (England)", '1. Input energy data'!$J81, '1. Input energy data'!$G$11),Degrees15[#Headers], 0))))</f>
        <v/>
      </c>
      <c r="W64" s="151" t="str" cm="1">
        <f t="array" ref="W64">IF(OR($A64=0, '1. Input energy data'!$AJ81=""), "",IF(OR('1. Input energy data'!$F81="Hospital",'1. Input energy data'!$F81="Nursing residential homes and hostels"),INDEX(Degrees18[[Month]:[Multiple (England)]],MATCH('1. Input energy data'!$AD81, Degrees18[Month], 1)+W$2-13,MATCH(IF('1. Input energy data'!$G$11="Multiple (England)", '1. Input energy data'!$J81, '1. Input energy data'!$G$11),Degrees18[#Headers], 0)),INDEX(Degrees15[[Month]:[Multiple (England)]],MATCH('1. Input energy data'!$AD81,Degrees15[Month], 1)+W$2-13,MATCH(IF('1. Input energy data'!$G$11="Multiple (England)", '1. Input energy data'!$J81, '1. Input energy data'!$G$11),Degrees15[#Headers], 0))))</f>
        <v/>
      </c>
      <c r="X64" s="151" t="str" cm="1">
        <f t="array" ref="X64">IF(OR($A64=0, '1. Input energy data'!$AK81=""), "",IF(OR('1. Input energy data'!$F81="Hospital",'1. Input energy data'!$F81="Nursing residential homes and hostels"),INDEX(Degrees18[[Month]:[Multiple (England)]],MATCH('1. Input energy data'!$AD81, Degrees18[Month], 1)+X$2-13,MATCH(IF('1. Input energy data'!$G$11="Multiple (England)", '1. Input energy data'!$J81, '1. Input energy data'!$G$11),Degrees18[#Headers], 0)),INDEX(Degrees15[[Month]:[Multiple (England)]],MATCH('1. Input energy data'!$AD81,Degrees15[Month], 1)+X$2-13,MATCH(IF('1. Input energy data'!$G$11="Multiple (England)", '1. Input energy data'!$J81, '1. Input energy data'!$G$11),Degrees15[#Headers], 0))))</f>
        <v/>
      </c>
      <c r="Y64" s="151" t="str" cm="1">
        <f t="array" ref="Y64">IF(OR($A64=0, '1. Input energy data'!$AL81=""), "",IF(OR('1. Input energy data'!$F81="Hospital",'1. Input energy data'!$F81="Nursing residential homes and hostels"),INDEX(Degrees18[[Month]:[Multiple (England)]],MATCH('1. Input energy data'!$AD81, Degrees18[Month], 1)+Y$2-13,MATCH(IF('1. Input energy data'!$G$11="Multiple (England)", '1. Input energy data'!$J81, '1. Input energy data'!$G$11),Degrees18[#Headers], 0)),INDEX(Degrees15[[Month]:[Multiple (England)]],MATCH('1. Input energy data'!$AD81,Degrees15[Month], 1)+Y$2-13,MATCH(IF('1. Input energy data'!$G$11="Multiple (England)", '1. Input energy data'!$J81, '1. Input energy data'!$G$11),Degrees15[#Headers], 0))))</f>
        <v/>
      </c>
      <c r="Z64" s="151" t="str" cm="1">
        <f t="array" ref="Z64">IF(OR($A64=0, '1. Input energy data'!$AM81=""), "",IF(OR('1. Input energy data'!$F81="Hospital",'1. Input energy data'!$F81="Nursing residential homes and hostels"),INDEX(Degrees18[[Month]:[Multiple (England)]],MATCH('1. Input energy data'!$AD81, Degrees18[Month], 1)+Z$2-13,MATCH(IF('1. Input energy data'!$G$11="Multiple (England)", '1. Input energy data'!$J81, '1. Input energy data'!$G$11),Degrees18[#Headers], 0)),INDEX(Degrees15[[Month]:[Multiple (England)]],MATCH('1. Input energy data'!$AD81,Degrees15[Month], 1)+Z$2-13,MATCH(IF('1. Input energy data'!$G$11="Multiple (England)", '1. Input energy data'!$J81, '1. Input energy data'!$G$11),Degrees15[#Headers], 0))))</f>
        <v/>
      </c>
      <c r="AA64" s="151" t="str" cm="1">
        <f t="array" ref="AA64">IF(OR($A64=0, '1. Input energy data'!$AN81=""), "",IF(OR('1. Input energy data'!$F81="Hospital",'1. Input energy data'!$F81="Nursing residential homes and hostels"),INDEX(Degrees18[[Month]:[Multiple (England)]],MATCH('1. Input energy data'!$AD81, Degrees18[Month], 1)+AA$2-13,MATCH(IF('1. Input energy data'!$G$11="Multiple (England)", '1. Input energy data'!$J81, '1. Input energy data'!$G$11),Degrees18[#Headers], 0)),INDEX(Degrees15[[Month]:[Multiple (England)]],MATCH('1. Input energy data'!$AD81,Degrees15[Month], 1)+AA$2-13,MATCH(IF('1. Input energy data'!$G$11="Multiple (England)", '1. Input energy data'!$J81, '1. Input energy data'!$G$11),Degrees15[#Headers], 0))))</f>
        <v/>
      </c>
      <c r="AB64" s="151" t="str" cm="1">
        <f t="array" ref="AB64">IF(OR($A64=0, '1. Input energy data'!$AO81=""), "",IF(OR('1. Input energy data'!$F81="Hospital",'1. Input energy data'!$F81="Nursing residential homes and hostels"),INDEX(Degrees18[[Month]:[Multiple (England)]],MATCH('1. Input energy data'!$AD81, Degrees18[Month], 1)+AB$2-13,MATCH(IF('1. Input energy data'!$G$11="Multiple (England)", '1. Input energy data'!$J81, '1. Input energy data'!$G$11),Degrees18[#Headers], 0)),INDEX(Degrees15[[Month]:[Multiple (England)]],MATCH('1. Input energy data'!$AD81,Degrees15[Month], 1)+AB$2-13,MATCH(IF('1. Input energy data'!$G$11="Multiple (England)", '1. Input energy data'!$J81, '1. Input energy data'!$G$11),Degrees15[#Headers], 0))))</f>
        <v/>
      </c>
      <c r="AC64" s="151" t="str" cm="1">
        <f t="array" ref="AC64">IF(OR($A64=0, '1. Input energy data'!$AP81=""), "",IF(OR('1. Input energy data'!$F81="Hospital",'1. Input energy data'!$F81="Nursing residential homes and hostels"),INDEX(Degrees18[[Month]:[Multiple (England)]],MATCH('1. Input energy data'!$AD81, Degrees18[Month], 1)+AC$2-13,MATCH(IF('1. Input energy data'!$G$11="Multiple (England)", '1. Input energy data'!$J81, '1. Input energy data'!$G$11),Degrees18[#Headers], 0)),INDEX(Degrees15[[Month]:[Multiple (England)]],MATCH('1. Input energy data'!$AD81,Degrees15[Month], 1)+AC$2-13,MATCH(IF('1. Input energy data'!$G$11="Multiple (England)", '1. Input energy data'!$J81, '1. Input energy data'!$G$11),Degrees15[#Headers], 0))))</f>
        <v/>
      </c>
      <c r="AD64" s="151" t="str" cm="1">
        <f t="array" ref="AD64">IF(OR($A64=0, '1. Input energy data'!$AQ81=""), "",IF(OR('1. Input energy data'!$F81="Hospital",'1. Input energy data'!$F81="Nursing residential homes and hostels"),INDEX(Degrees18[[Month]:[Multiple (England)]],MATCH('1. Input energy data'!$AD81, Degrees18[Month], 1)+AD$2-13,MATCH(IF('1. Input energy data'!$G$11="Multiple (England)", '1. Input energy data'!$J81, '1. Input energy data'!$G$11),Degrees18[#Headers], 0)),INDEX(Degrees15[[Month]:[Multiple (England)]],MATCH('1. Input energy data'!$AD81,Degrees15[Month], 1)+AD$2-13,MATCH(IF('1. Input energy data'!$G$11="Multiple (England)", '1. Input energy data'!$J81, '1. Input energy data'!$G$11),Degrees15[#Headers], 0))))</f>
        <v/>
      </c>
      <c r="AE64" s="151" t="str">
        <f>IF(OR($A64=0, $P64="", CalcTable[[#This Row],[13]]="", $Q64="", '1. Input energy data'!AF81=""), "", ($P64*CalcTable[[#This Row],[13]]+$Q64)-'1. Input energy data'!AF81)</f>
        <v/>
      </c>
      <c r="AF64" s="151" t="str">
        <f>IF(OR($A64=0, $P64="", CalcTable[[#This Row],[14]]="", $Q64="", '1. Input energy data'!AG81=""), "", ($P64*CalcTable[[#This Row],[14]]+$Q64)-'1. Input energy data'!AG81)</f>
        <v/>
      </c>
      <c r="AG64" s="151" t="str">
        <f>IF(OR($A64=0, $P64="", CalcTable[[#This Row],[15]]="", $Q64="", '1. Input energy data'!AH81=""), "", ($P64*CalcTable[[#This Row],[15]]+$Q64)-'1. Input energy data'!AH81)</f>
        <v/>
      </c>
      <c r="AH64" s="151" t="str">
        <f>IF(OR($A64=0, $P64="", CalcTable[[#This Row],[16]]="", $Q64="", '1. Input energy data'!AI81=""), "", ($P64*CalcTable[[#This Row],[16]]+$Q64)-'1. Input energy data'!AI81)</f>
        <v/>
      </c>
      <c r="AI64" s="151" t="str">
        <f>IF(OR($A64=0, $P64="", CalcTable[[#This Row],[17]]="", $Q64="", '1. Input energy data'!AJ81=""), "", ($P64*CalcTable[[#This Row],[17]]+$Q64)-'1. Input energy data'!AJ81)</f>
        <v/>
      </c>
      <c r="AJ64" s="151" t="str">
        <f>IF(OR($A64=0, $P64="", CalcTable[[#This Row],[18]]="", $Q64="", '1. Input energy data'!AK81=""), "", ($P64*CalcTable[[#This Row],[18]]+$Q64)-'1. Input energy data'!AK81)</f>
        <v/>
      </c>
      <c r="AK64" s="151" t="str">
        <f>IF(OR($A64=0, $P64="", CalcTable[[#This Row],[19]]="", $Q64="", '1. Input energy data'!AL81=""), "", ($P64*CalcTable[[#This Row],[19]]+$Q64)-'1. Input energy data'!AL81)</f>
        <v/>
      </c>
      <c r="AL64" s="151" t="str">
        <f>IF(OR($A64=0, $P64="", CalcTable[[#This Row],[20]]="", $Q64="", '1. Input energy data'!AM81=""), "", ($P64*CalcTable[[#This Row],[20]]+$Q64)-'1. Input energy data'!AM81)</f>
        <v/>
      </c>
      <c r="AM64" s="151" t="str">
        <f>IF(OR($A64=0, $P64="", CalcTable[[#This Row],[21]]="", $Q64="", '1. Input energy data'!AN81=""), "", ($P64*CalcTable[[#This Row],[21]]+$Q64)-'1. Input energy data'!AN81)</f>
        <v/>
      </c>
      <c r="AN64" s="151" t="str">
        <f>IF(OR($A64=0, $P64="", CalcTable[[#This Row],[22]]="", $Q64="", '1. Input energy data'!AO81=""), "", ($P64*CalcTable[[#This Row],[22]]+$Q64)-'1. Input energy data'!AO81)</f>
        <v/>
      </c>
      <c r="AO64" s="151" t="str">
        <f>IF(OR($A64=0, $P64="", CalcTable[[#This Row],[23]]="", $Q64="", '1. Input energy data'!AP81=""), "", ($P64*CalcTable[[#This Row],[23]]+$Q64)-'1. Input energy data'!AP81)</f>
        <v/>
      </c>
      <c r="AP64" s="151" t="str">
        <f>IF(OR($A64=0, $P64="", CalcTable[[#This Row],[24]]="", $Q64="", '1. Input energy data'!AQ81=""), "", ($P64*CalcTable[[#This Row],[24]]+$Q64)-'1. Input energy data'!AQ81)</f>
        <v/>
      </c>
      <c r="AQ64" s="239" t="str">
        <f>IF(CalcTable[[#This Row],[Building]]=0,"",1-((1-CalcTable[[#This Row],[R2]])*(COUNT('1. Input energy data'!N81:Y81)-1)/(COUNT('1. Input energy data'!N81:Y81)-2)))</f>
        <v/>
      </c>
      <c r="AR64" s="165" t="str">
        <f>IF(CalcTable[[#This Row],[Building]]=0,"",1.26*TINV(0.1,COUNT('1. Input energy data'!N81:Y81)-2)*STEYX('1. Input energy data'!N81:Y81,CalcTable[[#This Row],[1]:[12]])*((1+2/COUNT('1. Input energy data'!N81:Y81))*COUNT(CalcTable[[#This Row],[Month 1 avoided kWh]:[Month 12]]))^0.5)</f>
        <v/>
      </c>
      <c r="AS64" s="166" t="str">
        <f>IF(CalcTable[[#This Row],[Building]]=0,"",ABS(CalcTable[[#This Row],[Absolute Uncertainty]]/SUM(CalcTable[[#This Row],[Month 1 avoided kWh]:[Month 12]])))</f>
        <v/>
      </c>
      <c r="AT64" s="165" t="str">
        <f>IF(CalcTable[[#This Row],[Building]]=0,"",COUNT('1. Input energy data'!N81:Y81))</f>
        <v/>
      </c>
      <c r="AU64" s="165" t="str">
        <f>IF(CalcTable[[#This Row],[Building]]=0,"",COUNT('1. Input energy data'!AF81:AQ81))</f>
        <v/>
      </c>
      <c r="AV64" s="151" t="str" cm="1">
        <f t="array" ref="AV64">_xlfn.IFS(CalcTable[[#This Row],[Building]]=0,"",AND(OR('1. Input energy data'!AT81="Energy Bills - Actual",'1. Input energy data'!AT81="Meter Readings",'1. Input energy data'!AT81="Half Hourly Data"),OR('1. Input energy data'!Z81="Energy Bills - Actual",'1. Input energy data'!Z81="Meter Readings",'1. Input energy data'!Z81="Half Hourly Data")),"ACTUAL",OR('1. Input energy data'!AT81="",'1. Input energy data'!Z81=""),"BLANK",OR('1. Input energy data'!AT81="Other (specify in commentary)",'1. Input energy data'!Z81="Other (specify in commentary)"),"OTHER",OR('1. Input energy data'!AT81="Energy Bills - Estimated",'1. Input energy data'!Z81="Energy Bills - Estimated"),"ESTIMATED",OR('1. Input energy data'!AT81="Energy Bills - Partially Estimated",'1. Input energy data'!Z81="Energy Bills - Partially Estimated"),"PARTIALLY ESTIMATED",TRUE,"BLANK")</f>
        <v/>
      </c>
    </row>
    <row r="65" spans="1:48">
      <c r="A65">
        <f>'1. Input energy data'!C82</f>
        <v>0</v>
      </c>
      <c r="B65" s="150">
        <f>'1. Input energy data'!F82</f>
        <v>0</v>
      </c>
      <c r="C65">
        <f>'1. Input energy data'!G82</f>
        <v>0</v>
      </c>
      <c r="D65" s="151" t="str">
        <f>IF(OR(CalcTable[[#This Row],[Building]]=0, '1. Input energy data'!$N82=""), "",IF(OR('1. Input energy data'!$F82="Hospital",'1. Input energy data'!$F82="Nursing residential homes and hostels"),INDEX(Degrees18[[Month]:[Multiple (England)]],MATCH('1. Input energy data'!$L82, Degrees18[Month], 1),MATCH(IF('1. Input energy data'!$G$11="Multiple (England)", '1. Input energy data'!$J82, '1. Input energy data'!$G$11), Degrees18[#Headers], 0)),INDEX(Degrees15[[Month]:[Multiple (England)]],MATCH('1. Input energy data'!$L82, Degrees15[Month], 1),MATCH(IF('1. Input energy data'!$G$11="Multiple (England)", '1. Input energy data'!$J82, '1. Input energy data'!$G$11), Degrees15[#Headers], 0))))</f>
        <v/>
      </c>
      <c r="E65" s="151" t="str" cm="1">
        <f t="array" ref="E65">IF(OR(CalcTable[[#This Row],[Building]]=0, '1. Input energy data'!$O82=""), "",IF(OR('1. Input energy data'!$F82="Hospital",'1. Input energy data'!$F82="Nursing residential homes and hostels"),INDEX(Degrees18[[Month]:[Multiple (England)]],MATCH('1. Input energy data'!$L82, Degrees18[Month], 1) + $E$2 - 1,MATCH(IF('1. Input energy data'!$G$11="Multiple (England)", '1. Input energy data'!$J82, '1. Input energy data'!$G$11),Degrees18[#Headers], 0)),INDEX(Degrees15[[Month]:[Multiple (England)]],MATCH('1. Input energy data'!$L82, Degrees15[Month], 1) + $E$2 - 1,MATCH(IF('1. Input energy data'!$G$11="Multiple (England)", '1. Input energy data'!$J82, '1. Input energy data'!$G$11),Degrees15[#Headers], 0))))</f>
        <v/>
      </c>
      <c r="F65" s="151" t="str" cm="1">
        <f t="array" ref="F65">IF(OR(CalcTable[[#This Row],[Building]]=0, '1. Input energy data'!$P82=""), "",IF(OR('1. Input energy data'!$F82="Hospital",'1. Input energy data'!$F82="Nursing residential homes and hostels"),INDEX(Degrees18[[Month]:[Multiple (England)]],MATCH('1. Input energy data'!$L82, Degrees18[Month], 1) + $F$2 - 1,MATCH(IF('1. Input energy data'!$G$11="Multiple (England)", '1. Input energy data'!$J82, '1. Input energy data'!$G$11),Degrees18[#Headers], 0)),INDEX(Degrees15[[Month]:[Multiple (England)]],MATCH('1. Input energy data'!$L82, Degrees15[Month], 1) + $F$2 - 1,MATCH(IF('1. Input energy data'!$G$11="Multiple (England)", '1. Input energy data'!$J82, '1. Input energy data'!$G$11),Degrees15[#Headers], 0))))</f>
        <v/>
      </c>
      <c r="G65" s="151" t="str" cm="1">
        <f t="array" ref="G65">IF(OR(CalcTable[[#This Row],[Building]]=0, '1. Input energy data'!$Q82=""), "",IF(OR('1. Input energy data'!$F82="Hospital",'1. Input energy data'!$F82="Nursing residential homes and hostels"),INDEX(Degrees18[[Month]:[Multiple (England)]],MATCH('1. Input energy data'!$L82, Degrees18[Month], 1) + $G$2 - 1,MATCH(IF('1. Input energy data'!$G$11="Multiple (England)", '1. Input energy data'!$J82, '1. Input energy data'!$G$11),Degrees18[#Headers], 0)),INDEX(Degrees15[[Month]:[Multiple (England)]],MATCH('1. Input energy data'!$L82, Degrees15[Month], 1) + $G$2 - 1,MATCH(IF('1. Input energy data'!$G$11="Multiple (England)", '1. Input energy data'!$J82, '1. Input energy data'!$G$11),Degrees15[#Headers], 0))))</f>
        <v/>
      </c>
      <c r="H65" s="151" t="str" cm="1">
        <f t="array" ref="H65">IF(OR(CalcTable[[#This Row],[Building]]=0, '1. Input energy data'!$R82=""), "",IF(OR('1. Input energy data'!$F82="Hospital",'1. Input energy data'!$F82="Nursing residential homes and hostels"),INDEX(Degrees18[[Month]:[Multiple (England)]],MATCH('1. Input energy data'!$L82, Degrees18[Month], 1) + $H$2 - 1,MATCH(IF('1. Input energy data'!$G$11="Multiple (England)", '1. Input energy data'!$J82, '1. Input energy data'!$G$11),Degrees18[#Headers], 0)),INDEX(Degrees15[[Month]:[Multiple (England)]],MATCH('1. Input energy data'!$L82, Degrees15[Month], 1) + $H$2 - 1,MATCH(IF('1. Input energy data'!$G$11="Multiple (England)", '1. Input energy data'!$J82, '1. Input energy data'!$G$11),Degrees15[#Headers], 0))))</f>
        <v/>
      </c>
      <c r="I65" s="151" t="str" cm="1">
        <f t="array" ref="I65">IF(OR(CalcTable[[#This Row],[Building]]=0, '1. Input energy data'!$S82=""), "",IF(OR('1. Input energy data'!$F82="Hospital",'1. Input energy data'!$F82="Nursing residential homes and hostels"),INDEX(Degrees18[[Month]:[Multiple (England)]],MATCH('1. Input energy data'!$L82, Degrees18[Month], 1) + $I$2 - 1,MATCH(IF('1. Input energy data'!$G$11="Multiple (England)", '1. Input energy data'!$J82, '1. Input energy data'!$G$11),Degrees18[#Headers], 0)),INDEX(Degrees15[[Month]:[Multiple (England)]],MATCH('1. Input energy data'!$L82, Degrees15[Month], 1) + $I$2 - 1,MATCH(IF('1. Input energy data'!$G$11="Multiple (England)", '1. Input energy data'!$J82, '1. Input energy data'!$G$11),Degrees15[#Headers], 0))))</f>
        <v/>
      </c>
      <c r="J65" s="151" t="str" cm="1">
        <f t="array" ref="J65">IF(OR(CalcTable[[#This Row],[Building]]=0, '1. Input energy data'!$T82=""), "",IF(OR('1. Input energy data'!$F82="Hospital",'1. Input energy data'!$F82="Nursing residential homes and hostels"),INDEX(Degrees18[[Month]:[Multiple (England)]],MATCH('1. Input energy data'!$L82, Degrees18[Month], 1) + $J$2 - 1,MATCH(IF('1. Input energy data'!$G$11="Multiple (England)", '1. Input energy data'!$J82, '1. Input energy data'!$G$11),Degrees18[#Headers], 0)),INDEX(Degrees15[[Month]:[Multiple (England)]],MATCH('1. Input energy data'!$L82, Degrees15[Month], 1) + $J$2 - 1,MATCH(IF('1. Input energy data'!$G$11="Multiple (England)", '1. Input energy data'!$J82, '1. Input energy data'!$G$11),Degrees15[#Headers], 0))))</f>
        <v/>
      </c>
      <c r="K65" s="151" t="str" cm="1">
        <f t="array" ref="K65">IF(OR(CalcTable[[#This Row],[Building]]=0, '1. Input energy data'!$U82=""), "",IF(OR('1. Input energy data'!$F82="Hospital",'1. Input energy data'!$F82="Nursing residential homes and hostels"),INDEX(Degrees18[[Month]:[Multiple (England)]],MATCH('1. Input energy data'!$L82, Degrees18[Month], 1) + $K$2 - 1,MATCH(IF('1. Input energy data'!$G$11="Multiple (England)", '1. Input energy data'!$J82, '1. Input energy data'!$G$11),Degrees18[#Headers], 0)),INDEX(Degrees15[[Month]:[Multiple (England)]],MATCH('1. Input energy data'!$L82, Degrees15[Month], 1) + $K$2 - 1,MATCH(IF('1. Input energy data'!$G$11="Multiple (England)", '1. Input energy data'!$J82, '1. Input energy data'!$G$11),Degrees15[#Headers], 0))))</f>
        <v/>
      </c>
      <c r="L65" s="151" t="str" cm="1">
        <f t="array" ref="L65">IF(OR(CalcTable[[#This Row],[Building]]=0, '1. Input energy data'!$V82=""), "",IF(OR('1. Input energy data'!$F82="Hospital",'1. Input energy data'!$F82="Nursing residential homes and hostels"),INDEX(Degrees18[[Month]:[Multiple (England)]],MATCH('1. Input energy data'!$L82, Degrees18[Month], 1) + $L$2 - 1,MATCH(IF('1. Input energy data'!$G$11="Multiple (England)", '1. Input energy data'!$J82, '1. Input energy data'!$G$11),Degrees18[#Headers], 0)),INDEX(Degrees15[[Month]:[Multiple (England)]],MATCH('1. Input energy data'!$L82, Degrees15[Month], 1) + $L$2 - 1,MATCH(IF('1. Input energy data'!$G$11="Multiple (England)", '1. Input energy data'!$J82, '1. Input energy data'!$G$11),Degrees15[#Headers], 0))))</f>
        <v/>
      </c>
      <c r="M65" s="151" t="str" cm="1">
        <f t="array" ref="M65">IF(OR(CalcTable[[#This Row],[Building]]=0, '1. Input energy data'!$W82=""), "",IF(OR('1. Input energy data'!$F82="Hospital",'1. Input energy data'!$F82="Nursing residential homes and hostels"),INDEX(Degrees18[[Month]:[Multiple (England)]],MATCH('1. Input energy data'!$L82, Degrees18[Month], 1) + $M$2 - 1,MATCH(IF('1. Input energy data'!$G$11="Multiple (England)", '1. Input energy data'!$J82, '1. Input energy data'!$G$11),Degrees18[#Headers], 0)),INDEX(Degrees15[[Month]:[Multiple (England)]],MATCH('1. Input energy data'!$L82, Degrees15[Month], 1) + $M$2 - 1,MATCH(IF('1. Input energy data'!$G$11="Multiple (England)", '1. Input energy data'!$J82, '1. Input energy data'!$G$11),Degrees15[#Headers], 0))))</f>
        <v/>
      </c>
      <c r="N65" s="151" t="str" cm="1">
        <f t="array" ref="N65">IF(OR(CalcTable[[#This Row],[Building]]=0, '1. Input energy data'!$X82=""), "",IF(OR('1. Input energy data'!$F82="Hospital",'1. Input energy data'!$F82="Nursing residential homes and hostels"),INDEX(Degrees18[[Month]:[Multiple (England)]],MATCH('1. Input energy data'!$L82, Degrees18[Month], 1) + $N$2 - 1,MATCH(IF('1. Input energy data'!$G$11="Multiple (England)", '1. Input energy data'!$J82, '1. Input energy data'!$G$11),Degrees18[#Headers], 0)),INDEX(Degrees15[[Month]:[Multiple (England)]],MATCH('1. Input energy data'!$L82, Degrees15[Month], 1) + $N$2 - 1,MATCH(IF('1. Input energy data'!$G$11="Multiple (England)", '1. Input energy data'!$J82, '1. Input energy data'!$G$11),Degrees15[#Headers], 0))))</f>
        <v/>
      </c>
      <c r="O65" s="151" t="str" cm="1">
        <f t="array" ref="O65">IF(OR(CalcTable[[#This Row],[Building]]=0, '1. Input energy data'!$Y82=""), "",IF(OR('1. Input energy data'!$F82="Hospital",'1. Input energy data'!$F82="Nursing residential homes and hostels"),INDEX(Degrees18[[Month]:[Multiple (England)]],MATCH('1. Input energy data'!$L82, Degrees18[Month], 1) + $O$2 - 1,MATCH(IF('1. Input energy data'!$G$11="Multiple (England)", '1. Input energy data'!$J82, '1. Input energy data'!$G$11),Degrees18[#Headers], 0)),INDEX(Degrees15[[Month]:[Multiple (England)]],MATCH('1. Input energy data'!$L82, Degrees15[Month], 1) + $O$2 - 1,MATCH(IF('1. Input energy data'!$G$11="Multiple (England)", '1. Input energy data'!$J82, '1. Input energy data'!$G$11),Degrees15[#Headers], 0))))</f>
        <v/>
      </c>
      <c r="P65" t="str">
        <f>IF(CalcTable[[#This Row],[Building]]=0,"",SLOPE('1. Input energy data'!N82:Y82,CalcTable[[#This Row],[1]:[12]]))</f>
        <v/>
      </c>
      <c r="Q65" t="str">
        <f>IF(CalcTable[[#This Row],[Building]]=0,"",INTERCEPT('1. Input energy data'!N82:Y82,CalcTable[[#This Row],[1]:[12]]))</f>
        <v/>
      </c>
      <c r="R65" t="str">
        <f>IF(CalcTable[[#This Row],[Building]]=0,"",RSQ('1. Input energy data'!N82:Y82,CalcTable[[#This Row],[1]:[12]]))</f>
        <v/>
      </c>
      <c r="S65" s="151" t="str" cm="1">
        <f t="array" ref="S65">IF(OR($A65=0, '1. Input energy data'!$AF82=""), "",IF(OR('1. Input energy data'!$F82="Hospital",'1. Input energy data'!$F82="Nursing residential homes and hostels"),INDEX(Degrees18[[Month]:[Multiple (England)]],MATCH('1. Input energy data'!$AD82, Degrees18[Month], 1)+S$2-13,MATCH(IF('1. Input energy data'!$G$11="Multiple (England)", '1. Input energy data'!$J82, '1. Input energy data'!$G$11),Degrees18[#Headers], 0)),INDEX(Degrees15[[Month]:[Multiple (England)]],MATCH('1. Input energy data'!$AD82, Degrees15[Month], 1)+S$2-13,MATCH(IF('1. Input energy data'!$G$11="Multiple (England)", '1. Input energy data'!$J82, '1. Input energy data'!$G$11),Degrees15[#Headers], 0))))</f>
        <v/>
      </c>
      <c r="T65" s="151" t="str" cm="1">
        <f t="array" ref="T65">IF(OR($A65=0, '1. Input energy data'!$AG82=""), "",IF(OR('1. Input energy data'!$F82="Hospital",'1. Input energy data'!$F82="Nursing residential homes and hostels"),INDEX(Degrees18[[Month]:[Multiple (England)]],MATCH('1. Input energy data'!$AD82, Degrees18[Month], 1)+T$2-13,MATCH(IF('1. Input energy data'!$G$11="Multiple (England)", '1. Input energy data'!$J82, '1. Input energy data'!$G$11),Degrees18[#Headers], 0)),INDEX(Degrees15[[Month]:[Multiple (England)]],MATCH('1. Input energy data'!$AD82,Degrees15[Month], 1)+T$2-13,MATCH(IF('1. Input energy data'!$G$11="Multiple (England)", '1. Input energy data'!$J82, '1. Input energy data'!$G$11),Degrees15[#Headers], 0))))</f>
        <v/>
      </c>
      <c r="U65" s="151" t="str" cm="1">
        <f t="array" ref="U65">IF(OR($A65=0, '1. Input energy data'!$AH82=""), "",IF(OR('1. Input energy data'!$F82="Hospital",'1. Input energy data'!$F82="Nursing residential homes and hostels"),INDEX(Degrees18[[Month]:[Multiple (England)]],MATCH('1. Input energy data'!$AD82, Degrees18[Month], 1)+U$2-13,MATCH(IF('1. Input energy data'!$G$11="Multiple (England)", '1. Input energy data'!$J82, '1. Input energy data'!$G$11),Degrees18[#Headers], 0)),INDEX(Degrees15[[Month]:[Multiple (England)]],MATCH('1. Input energy data'!$AD82,Degrees15[Month], 1)+U$2-13,MATCH(IF('1. Input energy data'!$G$11="Multiple (England)", '1. Input energy data'!$J82, '1. Input energy data'!$G$11),Degrees15[#Headers], 0))))</f>
        <v/>
      </c>
      <c r="V65" s="151" t="str" cm="1">
        <f t="array" ref="V65">IF(OR($A65=0, '1. Input energy data'!$AI82=""), "",IF(OR('1. Input energy data'!$F82="Hospital",'1. Input energy data'!$F82="Nursing residential homes and hostels"),INDEX(Degrees18[[Month]:[Multiple (England)]],MATCH('1. Input energy data'!$AD82, Degrees18[Month], 1)+V$2-13,MATCH(IF('1. Input energy data'!$G$11="Multiple (England)", '1. Input energy data'!$J82, '1. Input energy data'!$G$11),Degrees18[#Headers], 0)),INDEX(Degrees15[[Month]:[Multiple (England)]],MATCH('1. Input energy data'!$AD82,Degrees15[Month], 1)+V$2-13,MATCH(IF('1. Input energy data'!$G$11="Multiple (England)", '1. Input energy data'!$J82, '1. Input energy data'!$G$11),Degrees15[#Headers], 0))))</f>
        <v/>
      </c>
      <c r="W65" s="151" t="str" cm="1">
        <f t="array" ref="W65">IF(OR($A65=0, '1. Input energy data'!$AJ82=""), "",IF(OR('1. Input energy data'!$F82="Hospital",'1. Input energy data'!$F82="Nursing residential homes and hostels"),INDEX(Degrees18[[Month]:[Multiple (England)]],MATCH('1. Input energy data'!$AD82, Degrees18[Month], 1)+W$2-13,MATCH(IF('1. Input energy data'!$G$11="Multiple (England)", '1. Input energy data'!$J82, '1. Input energy data'!$G$11),Degrees18[#Headers], 0)),INDEX(Degrees15[[Month]:[Multiple (England)]],MATCH('1. Input energy data'!$AD82,Degrees15[Month], 1)+W$2-13,MATCH(IF('1. Input energy data'!$G$11="Multiple (England)", '1. Input energy data'!$J82, '1. Input energy data'!$G$11),Degrees15[#Headers], 0))))</f>
        <v/>
      </c>
      <c r="X65" s="151" t="str" cm="1">
        <f t="array" ref="X65">IF(OR($A65=0, '1. Input energy data'!$AK82=""), "",IF(OR('1. Input energy data'!$F82="Hospital",'1. Input energy data'!$F82="Nursing residential homes and hostels"),INDEX(Degrees18[[Month]:[Multiple (England)]],MATCH('1. Input energy data'!$AD82, Degrees18[Month], 1)+X$2-13,MATCH(IF('1. Input energy data'!$G$11="Multiple (England)", '1. Input energy data'!$J82, '1. Input energy data'!$G$11),Degrees18[#Headers], 0)),INDEX(Degrees15[[Month]:[Multiple (England)]],MATCH('1. Input energy data'!$AD82,Degrees15[Month], 1)+X$2-13,MATCH(IF('1. Input energy data'!$G$11="Multiple (England)", '1. Input energy data'!$J82, '1. Input energy data'!$G$11),Degrees15[#Headers], 0))))</f>
        <v/>
      </c>
      <c r="Y65" s="151" t="str" cm="1">
        <f t="array" ref="Y65">IF(OR($A65=0, '1. Input energy data'!$AL82=""), "",IF(OR('1. Input energy data'!$F82="Hospital",'1. Input energy data'!$F82="Nursing residential homes and hostels"),INDEX(Degrees18[[Month]:[Multiple (England)]],MATCH('1. Input energy data'!$AD82, Degrees18[Month], 1)+Y$2-13,MATCH(IF('1. Input energy data'!$G$11="Multiple (England)", '1. Input energy data'!$J82, '1. Input energy data'!$G$11),Degrees18[#Headers], 0)),INDEX(Degrees15[[Month]:[Multiple (England)]],MATCH('1. Input energy data'!$AD82,Degrees15[Month], 1)+Y$2-13,MATCH(IF('1. Input energy data'!$G$11="Multiple (England)", '1. Input energy data'!$J82, '1. Input energy data'!$G$11),Degrees15[#Headers], 0))))</f>
        <v/>
      </c>
      <c r="Z65" s="151" t="str" cm="1">
        <f t="array" ref="Z65">IF(OR($A65=0, '1. Input energy data'!$AM82=""), "",IF(OR('1. Input energy data'!$F82="Hospital",'1. Input energy data'!$F82="Nursing residential homes and hostels"),INDEX(Degrees18[[Month]:[Multiple (England)]],MATCH('1. Input energy data'!$AD82, Degrees18[Month], 1)+Z$2-13,MATCH(IF('1. Input energy data'!$G$11="Multiple (England)", '1. Input energy data'!$J82, '1. Input energy data'!$G$11),Degrees18[#Headers], 0)),INDEX(Degrees15[[Month]:[Multiple (England)]],MATCH('1. Input energy data'!$AD82,Degrees15[Month], 1)+Z$2-13,MATCH(IF('1. Input energy data'!$G$11="Multiple (England)", '1. Input energy data'!$J82, '1. Input energy data'!$G$11),Degrees15[#Headers], 0))))</f>
        <v/>
      </c>
      <c r="AA65" s="151" t="str" cm="1">
        <f t="array" ref="AA65">IF(OR($A65=0, '1. Input energy data'!$AN82=""), "",IF(OR('1. Input energy data'!$F82="Hospital",'1. Input energy data'!$F82="Nursing residential homes and hostels"),INDEX(Degrees18[[Month]:[Multiple (England)]],MATCH('1. Input energy data'!$AD82, Degrees18[Month], 1)+AA$2-13,MATCH(IF('1. Input energy data'!$G$11="Multiple (England)", '1. Input energy data'!$J82, '1. Input energy data'!$G$11),Degrees18[#Headers], 0)),INDEX(Degrees15[[Month]:[Multiple (England)]],MATCH('1. Input energy data'!$AD82,Degrees15[Month], 1)+AA$2-13,MATCH(IF('1. Input energy data'!$G$11="Multiple (England)", '1. Input energy data'!$J82, '1. Input energy data'!$G$11),Degrees15[#Headers], 0))))</f>
        <v/>
      </c>
      <c r="AB65" s="151" t="str" cm="1">
        <f t="array" ref="AB65">IF(OR($A65=0, '1. Input energy data'!$AO82=""), "",IF(OR('1. Input energy data'!$F82="Hospital",'1. Input energy data'!$F82="Nursing residential homes and hostels"),INDEX(Degrees18[[Month]:[Multiple (England)]],MATCH('1. Input energy data'!$AD82, Degrees18[Month], 1)+AB$2-13,MATCH(IF('1. Input energy data'!$G$11="Multiple (England)", '1. Input energy data'!$J82, '1. Input energy data'!$G$11),Degrees18[#Headers], 0)),INDEX(Degrees15[[Month]:[Multiple (England)]],MATCH('1. Input energy data'!$AD82,Degrees15[Month], 1)+AB$2-13,MATCH(IF('1. Input energy data'!$G$11="Multiple (England)", '1. Input energy data'!$J82, '1. Input energy data'!$G$11),Degrees15[#Headers], 0))))</f>
        <v/>
      </c>
      <c r="AC65" s="151" t="str" cm="1">
        <f t="array" ref="AC65">IF(OR($A65=0, '1. Input energy data'!$AP82=""), "",IF(OR('1. Input energy data'!$F82="Hospital",'1. Input energy data'!$F82="Nursing residential homes and hostels"),INDEX(Degrees18[[Month]:[Multiple (England)]],MATCH('1. Input energy data'!$AD82, Degrees18[Month], 1)+AC$2-13,MATCH(IF('1. Input energy data'!$G$11="Multiple (England)", '1. Input energy data'!$J82, '1. Input energy data'!$G$11),Degrees18[#Headers], 0)),INDEX(Degrees15[[Month]:[Multiple (England)]],MATCH('1. Input energy data'!$AD82,Degrees15[Month], 1)+AC$2-13,MATCH(IF('1. Input energy data'!$G$11="Multiple (England)", '1. Input energy data'!$J82, '1. Input energy data'!$G$11),Degrees15[#Headers], 0))))</f>
        <v/>
      </c>
      <c r="AD65" s="151" t="str" cm="1">
        <f t="array" ref="AD65">IF(OR($A65=0, '1. Input energy data'!$AQ82=""), "",IF(OR('1. Input energy data'!$F82="Hospital",'1. Input energy data'!$F82="Nursing residential homes and hostels"),INDEX(Degrees18[[Month]:[Multiple (England)]],MATCH('1. Input energy data'!$AD82, Degrees18[Month], 1)+AD$2-13,MATCH(IF('1. Input energy data'!$G$11="Multiple (England)", '1. Input energy data'!$J82, '1. Input energy data'!$G$11),Degrees18[#Headers], 0)),INDEX(Degrees15[[Month]:[Multiple (England)]],MATCH('1. Input energy data'!$AD82,Degrees15[Month], 1)+AD$2-13,MATCH(IF('1. Input energy data'!$G$11="Multiple (England)", '1. Input energy data'!$J82, '1. Input energy data'!$G$11),Degrees15[#Headers], 0))))</f>
        <v/>
      </c>
      <c r="AE65" s="151" t="str">
        <f>IF(OR($A65=0, $P65="", CalcTable[[#This Row],[13]]="", $Q65="", '1. Input energy data'!AF82=""), "", ($P65*CalcTable[[#This Row],[13]]+$Q65)-'1. Input energy data'!AF82)</f>
        <v/>
      </c>
      <c r="AF65" s="151" t="str">
        <f>IF(OR($A65=0, $P65="", CalcTable[[#This Row],[14]]="", $Q65="", '1. Input energy data'!AG82=""), "", ($P65*CalcTable[[#This Row],[14]]+$Q65)-'1. Input energy data'!AG82)</f>
        <v/>
      </c>
      <c r="AG65" s="151" t="str">
        <f>IF(OR($A65=0, $P65="", CalcTable[[#This Row],[15]]="", $Q65="", '1. Input energy data'!AH82=""), "", ($P65*CalcTable[[#This Row],[15]]+$Q65)-'1. Input energy data'!AH82)</f>
        <v/>
      </c>
      <c r="AH65" s="151" t="str">
        <f>IF(OR($A65=0, $P65="", CalcTable[[#This Row],[16]]="", $Q65="", '1. Input energy data'!AI82=""), "", ($P65*CalcTable[[#This Row],[16]]+$Q65)-'1. Input energy data'!AI82)</f>
        <v/>
      </c>
      <c r="AI65" s="151" t="str">
        <f>IF(OR($A65=0, $P65="", CalcTable[[#This Row],[17]]="", $Q65="", '1. Input energy data'!AJ82=""), "", ($P65*CalcTable[[#This Row],[17]]+$Q65)-'1. Input energy data'!AJ82)</f>
        <v/>
      </c>
      <c r="AJ65" s="151" t="str">
        <f>IF(OR($A65=0, $P65="", CalcTable[[#This Row],[18]]="", $Q65="", '1. Input energy data'!AK82=""), "", ($P65*CalcTable[[#This Row],[18]]+$Q65)-'1. Input energy data'!AK82)</f>
        <v/>
      </c>
      <c r="AK65" s="151" t="str">
        <f>IF(OR($A65=0, $P65="", CalcTable[[#This Row],[19]]="", $Q65="", '1. Input energy data'!AL82=""), "", ($P65*CalcTable[[#This Row],[19]]+$Q65)-'1. Input energy data'!AL82)</f>
        <v/>
      </c>
      <c r="AL65" s="151" t="str">
        <f>IF(OR($A65=0, $P65="", CalcTable[[#This Row],[20]]="", $Q65="", '1. Input energy data'!AM82=""), "", ($P65*CalcTable[[#This Row],[20]]+$Q65)-'1. Input energy data'!AM82)</f>
        <v/>
      </c>
      <c r="AM65" s="151" t="str">
        <f>IF(OR($A65=0, $P65="", CalcTable[[#This Row],[21]]="", $Q65="", '1. Input energy data'!AN82=""), "", ($P65*CalcTable[[#This Row],[21]]+$Q65)-'1. Input energy data'!AN82)</f>
        <v/>
      </c>
      <c r="AN65" s="151" t="str">
        <f>IF(OR($A65=0, $P65="", CalcTable[[#This Row],[22]]="", $Q65="", '1. Input energy data'!AO82=""), "", ($P65*CalcTable[[#This Row],[22]]+$Q65)-'1. Input energy data'!AO82)</f>
        <v/>
      </c>
      <c r="AO65" s="151" t="str">
        <f>IF(OR($A65=0, $P65="", CalcTable[[#This Row],[23]]="", $Q65="", '1. Input energy data'!AP82=""), "", ($P65*CalcTable[[#This Row],[23]]+$Q65)-'1. Input energy data'!AP82)</f>
        <v/>
      </c>
      <c r="AP65" s="151" t="str">
        <f>IF(OR($A65=0, $P65="", CalcTable[[#This Row],[24]]="", $Q65="", '1. Input energy data'!AQ82=""), "", ($P65*CalcTable[[#This Row],[24]]+$Q65)-'1. Input energy data'!AQ82)</f>
        <v/>
      </c>
      <c r="AQ65" s="239" t="str">
        <f>IF(CalcTable[[#This Row],[Building]]=0,"",1-((1-CalcTable[[#This Row],[R2]])*(COUNT('1. Input energy data'!N82:Y82)-1)/(COUNT('1. Input energy data'!N82:Y82)-2)))</f>
        <v/>
      </c>
      <c r="AR65" s="165" t="str">
        <f>IF(CalcTable[[#This Row],[Building]]=0,"",1.26*TINV(0.1,COUNT('1. Input energy data'!N82:Y82)-2)*STEYX('1. Input energy data'!N82:Y82,CalcTable[[#This Row],[1]:[12]])*((1+2/COUNT('1. Input energy data'!N82:Y82))*COUNT(CalcTable[[#This Row],[Month 1 avoided kWh]:[Month 12]]))^0.5)</f>
        <v/>
      </c>
      <c r="AS65" s="166" t="str">
        <f>IF(CalcTable[[#This Row],[Building]]=0,"",ABS(CalcTable[[#This Row],[Absolute Uncertainty]]/SUM(CalcTable[[#This Row],[Month 1 avoided kWh]:[Month 12]])))</f>
        <v/>
      </c>
      <c r="AT65" s="165" t="str">
        <f>IF(CalcTable[[#This Row],[Building]]=0,"",COUNT('1. Input energy data'!N82:Y82))</f>
        <v/>
      </c>
      <c r="AU65" s="165" t="str">
        <f>IF(CalcTable[[#This Row],[Building]]=0,"",COUNT('1. Input energy data'!AF82:AQ82))</f>
        <v/>
      </c>
      <c r="AV65" s="151" t="str" cm="1">
        <f t="array" ref="AV65">_xlfn.IFS(CalcTable[[#This Row],[Building]]=0,"",AND(OR('1. Input energy data'!AT82="Energy Bills - Actual",'1. Input energy data'!AT82="Meter Readings",'1. Input energy data'!AT82="Half Hourly Data"),OR('1. Input energy data'!Z82="Energy Bills - Actual",'1. Input energy data'!Z82="Meter Readings",'1. Input energy data'!Z82="Half Hourly Data")),"ACTUAL",OR('1. Input energy data'!AT82="",'1. Input energy data'!Z82=""),"BLANK",OR('1. Input energy data'!AT82="Other (specify in commentary)",'1. Input energy data'!Z82="Other (specify in commentary)"),"OTHER",OR('1. Input energy data'!AT82="Energy Bills - Estimated",'1. Input energy data'!Z82="Energy Bills - Estimated"),"ESTIMATED",OR('1. Input energy data'!AT82="Energy Bills - Partially Estimated",'1. Input energy data'!Z82="Energy Bills - Partially Estimated"),"PARTIALLY ESTIMATED",TRUE,"BLANK")</f>
        <v/>
      </c>
    </row>
    <row r="66" spans="1:48">
      <c r="A66">
        <f>'1. Input energy data'!C83</f>
        <v>0</v>
      </c>
      <c r="B66" s="150">
        <f>'1. Input energy data'!F83</f>
        <v>0</v>
      </c>
      <c r="C66">
        <f>'1. Input energy data'!G83</f>
        <v>0</v>
      </c>
      <c r="D66" s="151" t="str">
        <f>IF(OR(CalcTable[[#This Row],[Building]]=0, '1. Input energy data'!$N83=""), "",IF(OR('1. Input energy data'!$F83="Hospital",'1. Input energy data'!$F83="Nursing residential homes and hostels"),INDEX(Degrees18[[Month]:[Multiple (England)]],MATCH('1. Input energy data'!$L83, Degrees18[Month], 1),MATCH(IF('1. Input energy data'!$G$11="Multiple (England)", '1. Input energy data'!$J83, '1. Input energy data'!$G$11), Degrees18[#Headers], 0)),INDEX(Degrees15[[Month]:[Multiple (England)]],MATCH('1. Input energy data'!$L83, Degrees15[Month], 1),MATCH(IF('1. Input energy data'!$G$11="Multiple (England)", '1. Input energy data'!$J83, '1. Input energy data'!$G$11), Degrees15[#Headers], 0))))</f>
        <v/>
      </c>
      <c r="E66" s="151" t="str" cm="1">
        <f t="array" ref="E66">IF(OR(CalcTable[[#This Row],[Building]]=0, '1. Input energy data'!$O83=""), "",IF(OR('1. Input energy data'!$F83="Hospital",'1. Input energy data'!$F83="Nursing residential homes and hostels"),INDEX(Degrees18[[Month]:[Multiple (England)]],MATCH('1. Input energy data'!$L83, Degrees18[Month], 1) + $E$2 - 1,MATCH(IF('1. Input energy data'!$G$11="Multiple (England)", '1. Input energy data'!$J83, '1. Input energy data'!$G$11),Degrees18[#Headers], 0)),INDEX(Degrees15[[Month]:[Multiple (England)]],MATCH('1. Input energy data'!$L83, Degrees15[Month], 1) + $E$2 - 1,MATCH(IF('1. Input energy data'!$G$11="Multiple (England)", '1. Input energy data'!$J83, '1. Input energy data'!$G$11),Degrees15[#Headers], 0))))</f>
        <v/>
      </c>
      <c r="F66" s="151" t="str" cm="1">
        <f t="array" ref="F66">IF(OR(CalcTable[[#This Row],[Building]]=0, '1. Input energy data'!$P83=""), "",IF(OR('1. Input energy data'!$F83="Hospital",'1. Input energy data'!$F83="Nursing residential homes and hostels"),INDEX(Degrees18[[Month]:[Multiple (England)]],MATCH('1. Input energy data'!$L83, Degrees18[Month], 1) + $F$2 - 1,MATCH(IF('1. Input energy data'!$G$11="Multiple (England)", '1. Input energy data'!$J83, '1. Input energy data'!$G$11),Degrees18[#Headers], 0)),INDEX(Degrees15[[Month]:[Multiple (England)]],MATCH('1. Input energy data'!$L83, Degrees15[Month], 1) + $F$2 - 1,MATCH(IF('1. Input energy data'!$G$11="Multiple (England)", '1. Input energy data'!$J83, '1. Input energy data'!$G$11),Degrees15[#Headers], 0))))</f>
        <v/>
      </c>
      <c r="G66" s="151" t="str" cm="1">
        <f t="array" ref="G66">IF(OR(CalcTable[[#This Row],[Building]]=0, '1. Input energy data'!$Q83=""), "",IF(OR('1. Input energy data'!$F83="Hospital",'1. Input energy data'!$F83="Nursing residential homes and hostels"),INDEX(Degrees18[[Month]:[Multiple (England)]],MATCH('1. Input energy data'!$L83, Degrees18[Month], 1) + $G$2 - 1,MATCH(IF('1. Input energy data'!$G$11="Multiple (England)", '1. Input energy data'!$J83, '1. Input energy data'!$G$11),Degrees18[#Headers], 0)),INDEX(Degrees15[[Month]:[Multiple (England)]],MATCH('1. Input energy data'!$L83, Degrees15[Month], 1) + $G$2 - 1,MATCH(IF('1. Input energy data'!$G$11="Multiple (England)", '1. Input energy data'!$J83, '1. Input energy data'!$G$11),Degrees15[#Headers], 0))))</f>
        <v/>
      </c>
      <c r="H66" s="151" t="str" cm="1">
        <f t="array" ref="H66">IF(OR(CalcTable[[#This Row],[Building]]=0, '1. Input energy data'!$R83=""), "",IF(OR('1. Input energy data'!$F83="Hospital",'1. Input energy data'!$F83="Nursing residential homes and hostels"),INDEX(Degrees18[[Month]:[Multiple (England)]],MATCH('1. Input energy data'!$L83, Degrees18[Month], 1) + $H$2 - 1,MATCH(IF('1. Input energy data'!$G$11="Multiple (England)", '1. Input energy data'!$J83, '1. Input energy data'!$G$11),Degrees18[#Headers], 0)),INDEX(Degrees15[[Month]:[Multiple (England)]],MATCH('1. Input energy data'!$L83, Degrees15[Month], 1) + $H$2 - 1,MATCH(IF('1. Input energy data'!$G$11="Multiple (England)", '1. Input energy data'!$J83, '1. Input energy data'!$G$11),Degrees15[#Headers], 0))))</f>
        <v/>
      </c>
      <c r="I66" s="151" t="str" cm="1">
        <f t="array" ref="I66">IF(OR(CalcTable[[#This Row],[Building]]=0, '1. Input energy data'!$S83=""), "",IF(OR('1. Input energy data'!$F83="Hospital",'1. Input energy data'!$F83="Nursing residential homes and hostels"),INDEX(Degrees18[[Month]:[Multiple (England)]],MATCH('1. Input energy data'!$L83, Degrees18[Month], 1) + $I$2 - 1,MATCH(IF('1. Input energy data'!$G$11="Multiple (England)", '1. Input energy data'!$J83, '1. Input energy data'!$G$11),Degrees18[#Headers], 0)),INDEX(Degrees15[[Month]:[Multiple (England)]],MATCH('1. Input energy data'!$L83, Degrees15[Month], 1) + $I$2 - 1,MATCH(IF('1. Input energy data'!$G$11="Multiple (England)", '1. Input energy data'!$J83, '1. Input energy data'!$G$11),Degrees15[#Headers], 0))))</f>
        <v/>
      </c>
      <c r="J66" s="151" t="str" cm="1">
        <f t="array" ref="J66">IF(OR(CalcTable[[#This Row],[Building]]=0, '1. Input energy data'!$T83=""), "",IF(OR('1. Input energy data'!$F83="Hospital",'1. Input energy data'!$F83="Nursing residential homes and hostels"),INDEX(Degrees18[[Month]:[Multiple (England)]],MATCH('1. Input energy data'!$L83, Degrees18[Month], 1) + $J$2 - 1,MATCH(IF('1. Input energy data'!$G$11="Multiple (England)", '1. Input energy data'!$J83, '1. Input energy data'!$G$11),Degrees18[#Headers], 0)),INDEX(Degrees15[[Month]:[Multiple (England)]],MATCH('1. Input energy data'!$L83, Degrees15[Month], 1) + $J$2 - 1,MATCH(IF('1. Input energy data'!$G$11="Multiple (England)", '1. Input energy data'!$J83, '1. Input energy data'!$G$11),Degrees15[#Headers], 0))))</f>
        <v/>
      </c>
      <c r="K66" s="151" t="str" cm="1">
        <f t="array" ref="K66">IF(OR(CalcTable[[#This Row],[Building]]=0, '1. Input energy data'!$U83=""), "",IF(OR('1. Input energy data'!$F83="Hospital",'1. Input energy data'!$F83="Nursing residential homes and hostels"),INDEX(Degrees18[[Month]:[Multiple (England)]],MATCH('1. Input energy data'!$L83, Degrees18[Month], 1) + $K$2 - 1,MATCH(IF('1. Input energy data'!$G$11="Multiple (England)", '1. Input energy data'!$J83, '1. Input energy data'!$G$11),Degrees18[#Headers], 0)),INDEX(Degrees15[[Month]:[Multiple (England)]],MATCH('1. Input energy data'!$L83, Degrees15[Month], 1) + $K$2 - 1,MATCH(IF('1. Input energy data'!$G$11="Multiple (England)", '1. Input energy data'!$J83, '1. Input energy data'!$G$11),Degrees15[#Headers], 0))))</f>
        <v/>
      </c>
      <c r="L66" s="151" t="str" cm="1">
        <f t="array" ref="L66">IF(OR(CalcTable[[#This Row],[Building]]=0, '1. Input energy data'!$V83=""), "",IF(OR('1. Input energy data'!$F83="Hospital",'1. Input energy data'!$F83="Nursing residential homes and hostels"),INDEX(Degrees18[[Month]:[Multiple (England)]],MATCH('1. Input energy data'!$L83, Degrees18[Month], 1) + $L$2 - 1,MATCH(IF('1. Input energy data'!$G$11="Multiple (England)", '1. Input energy data'!$J83, '1. Input energy data'!$G$11),Degrees18[#Headers], 0)),INDEX(Degrees15[[Month]:[Multiple (England)]],MATCH('1. Input energy data'!$L83, Degrees15[Month], 1) + $L$2 - 1,MATCH(IF('1. Input energy data'!$G$11="Multiple (England)", '1. Input energy data'!$J83, '1. Input energy data'!$G$11),Degrees15[#Headers], 0))))</f>
        <v/>
      </c>
      <c r="M66" s="151" t="str" cm="1">
        <f t="array" ref="M66">IF(OR(CalcTable[[#This Row],[Building]]=0, '1. Input energy data'!$W83=""), "",IF(OR('1. Input energy data'!$F83="Hospital",'1. Input energy data'!$F83="Nursing residential homes and hostels"),INDEX(Degrees18[[Month]:[Multiple (England)]],MATCH('1. Input energy data'!$L83, Degrees18[Month], 1) + $M$2 - 1,MATCH(IF('1. Input energy data'!$G$11="Multiple (England)", '1. Input energy data'!$J83, '1. Input energy data'!$G$11),Degrees18[#Headers], 0)),INDEX(Degrees15[[Month]:[Multiple (England)]],MATCH('1. Input energy data'!$L83, Degrees15[Month], 1) + $M$2 - 1,MATCH(IF('1. Input energy data'!$G$11="Multiple (England)", '1. Input energy data'!$J83, '1. Input energy data'!$G$11),Degrees15[#Headers], 0))))</f>
        <v/>
      </c>
      <c r="N66" s="151" t="str" cm="1">
        <f t="array" ref="N66">IF(OR(CalcTable[[#This Row],[Building]]=0, '1. Input energy data'!$X83=""), "",IF(OR('1. Input energy data'!$F83="Hospital",'1. Input energy data'!$F83="Nursing residential homes and hostels"),INDEX(Degrees18[[Month]:[Multiple (England)]],MATCH('1. Input energy data'!$L83, Degrees18[Month], 1) + $N$2 - 1,MATCH(IF('1. Input energy data'!$G$11="Multiple (England)", '1. Input energy data'!$J83, '1. Input energy data'!$G$11),Degrees18[#Headers], 0)),INDEX(Degrees15[[Month]:[Multiple (England)]],MATCH('1. Input energy data'!$L83, Degrees15[Month], 1) + $N$2 - 1,MATCH(IF('1. Input energy data'!$G$11="Multiple (England)", '1. Input energy data'!$J83, '1. Input energy data'!$G$11),Degrees15[#Headers], 0))))</f>
        <v/>
      </c>
      <c r="O66" s="151" t="str" cm="1">
        <f t="array" ref="O66">IF(OR(CalcTable[[#This Row],[Building]]=0, '1. Input energy data'!$Y83=""), "",IF(OR('1. Input energy data'!$F83="Hospital",'1. Input energy data'!$F83="Nursing residential homes and hostels"),INDEX(Degrees18[[Month]:[Multiple (England)]],MATCH('1. Input energy data'!$L83, Degrees18[Month], 1) + $O$2 - 1,MATCH(IF('1. Input energy data'!$G$11="Multiple (England)", '1. Input energy data'!$J83, '1. Input energy data'!$G$11),Degrees18[#Headers], 0)),INDEX(Degrees15[[Month]:[Multiple (England)]],MATCH('1. Input energy data'!$L83, Degrees15[Month], 1) + $O$2 - 1,MATCH(IF('1. Input energy data'!$G$11="Multiple (England)", '1. Input energy data'!$J83, '1. Input energy data'!$G$11),Degrees15[#Headers], 0))))</f>
        <v/>
      </c>
      <c r="P66" t="str">
        <f>IF(CalcTable[[#This Row],[Building]]=0,"",SLOPE('1. Input energy data'!N83:Y83,CalcTable[[#This Row],[1]:[12]]))</f>
        <v/>
      </c>
      <c r="Q66" t="str">
        <f>IF(CalcTable[[#This Row],[Building]]=0,"",INTERCEPT('1. Input energy data'!N83:Y83,CalcTable[[#This Row],[1]:[12]]))</f>
        <v/>
      </c>
      <c r="R66" t="str">
        <f>IF(CalcTable[[#This Row],[Building]]=0,"",RSQ('1. Input energy data'!N83:Y83,CalcTable[[#This Row],[1]:[12]]))</f>
        <v/>
      </c>
      <c r="S66" s="151" t="str" cm="1">
        <f t="array" ref="S66">IF(OR($A66=0, '1. Input energy data'!$AF83=""), "",IF(OR('1. Input energy data'!$F83="Hospital",'1. Input energy data'!$F83="Nursing residential homes and hostels"),INDEX(Degrees18[[Month]:[Multiple (England)]],MATCH('1. Input energy data'!$AD83, Degrees18[Month], 1)+S$2-13,MATCH(IF('1. Input energy data'!$G$11="Multiple (England)", '1. Input energy data'!$J83, '1. Input energy data'!$G$11),Degrees18[#Headers], 0)),INDEX(Degrees15[[Month]:[Multiple (England)]],MATCH('1. Input energy data'!$AD83, Degrees15[Month], 1)+S$2-13,MATCH(IF('1. Input energy data'!$G$11="Multiple (England)", '1. Input energy data'!$J83, '1. Input energy data'!$G$11),Degrees15[#Headers], 0))))</f>
        <v/>
      </c>
      <c r="T66" s="151" t="str" cm="1">
        <f t="array" ref="T66">IF(OR($A66=0, '1. Input energy data'!$AG83=""), "",IF(OR('1. Input energy data'!$F83="Hospital",'1. Input energy data'!$F83="Nursing residential homes and hostels"),INDEX(Degrees18[[Month]:[Multiple (England)]],MATCH('1. Input energy data'!$AD83, Degrees18[Month], 1)+T$2-13,MATCH(IF('1. Input energy data'!$G$11="Multiple (England)", '1. Input energy data'!$J83, '1. Input energy data'!$G$11),Degrees18[#Headers], 0)),INDEX(Degrees15[[Month]:[Multiple (England)]],MATCH('1. Input energy data'!$AD83,Degrees15[Month], 1)+T$2-13,MATCH(IF('1. Input energy data'!$G$11="Multiple (England)", '1. Input energy data'!$J83, '1. Input energy data'!$G$11),Degrees15[#Headers], 0))))</f>
        <v/>
      </c>
      <c r="U66" s="151" t="str" cm="1">
        <f t="array" ref="U66">IF(OR($A66=0, '1. Input energy data'!$AH83=""), "",IF(OR('1. Input energy data'!$F83="Hospital",'1. Input energy data'!$F83="Nursing residential homes and hostels"),INDEX(Degrees18[[Month]:[Multiple (England)]],MATCH('1. Input energy data'!$AD83, Degrees18[Month], 1)+U$2-13,MATCH(IF('1. Input energy data'!$G$11="Multiple (England)", '1. Input energy data'!$J83, '1. Input energy data'!$G$11),Degrees18[#Headers], 0)),INDEX(Degrees15[[Month]:[Multiple (England)]],MATCH('1. Input energy data'!$AD83,Degrees15[Month], 1)+U$2-13,MATCH(IF('1. Input energy data'!$G$11="Multiple (England)", '1. Input energy data'!$J83, '1. Input energy data'!$G$11),Degrees15[#Headers], 0))))</f>
        <v/>
      </c>
      <c r="V66" s="151" t="str" cm="1">
        <f t="array" ref="V66">IF(OR($A66=0, '1. Input energy data'!$AI83=""), "",IF(OR('1. Input energy data'!$F83="Hospital",'1. Input energy data'!$F83="Nursing residential homes and hostels"),INDEX(Degrees18[[Month]:[Multiple (England)]],MATCH('1. Input energy data'!$AD83, Degrees18[Month], 1)+V$2-13,MATCH(IF('1. Input energy data'!$G$11="Multiple (England)", '1. Input energy data'!$J83, '1. Input energy data'!$G$11),Degrees18[#Headers], 0)),INDEX(Degrees15[[Month]:[Multiple (England)]],MATCH('1. Input energy data'!$AD83,Degrees15[Month], 1)+V$2-13,MATCH(IF('1. Input energy data'!$G$11="Multiple (England)", '1. Input energy data'!$J83, '1. Input energy data'!$G$11),Degrees15[#Headers], 0))))</f>
        <v/>
      </c>
      <c r="W66" s="151" t="str" cm="1">
        <f t="array" ref="W66">IF(OR($A66=0, '1. Input energy data'!$AJ83=""), "",IF(OR('1. Input energy data'!$F83="Hospital",'1. Input energy data'!$F83="Nursing residential homes and hostels"),INDEX(Degrees18[[Month]:[Multiple (England)]],MATCH('1. Input energy data'!$AD83, Degrees18[Month], 1)+W$2-13,MATCH(IF('1. Input energy data'!$G$11="Multiple (England)", '1. Input energy data'!$J83, '1. Input energy data'!$G$11),Degrees18[#Headers], 0)),INDEX(Degrees15[[Month]:[Multiple (England)]],MATCH('1. Input energy data'!$AD83,Degrees15[Month], 1)+W$2-13,MATCH(IF('1. Input energy data'!$G$11="Multiple (England)", '1. Input energy data'!$J83, '1. Input energy data'!$G$11),Degrees15[#Headers], 0))))</f>
        <v/>
      </c>
      <c r="X66" s="151" t="str" cm="1">
        <f t="array" ref="X66">IF(OR($A66=0, '1. Input energy data'!$AK83=""), "",IF(OR('1. Input energy data'!$F83="Hospital",'1. Input energy data'!$F83="Nursing residential homes and hostels"),INDEX(Degrees18[[Month]:[Multiple (England)]],MATCH('1. Input energy data'!$AD83, Degrees18[Month], 1)+X$2-13,MATCH(IF('1. Input energy data'!$G$11="Multiple (England)", '1. Input energy data'!$J83, '1. Input energy data'!$G$11),Degrees18[#Headers], 0)),INDEX(Degrees15[[Month]:[Multiple (England)]],MATCH('1. Input energy data'!$AD83,Degrees15[Month], 1)+X$2-13,MATCH(IF('1. Input energy data'!$G$11="Multiple (England)", '1. Input energy data'!$J83, '1. Input energy data'!$G$11),Degrees15[#Headers], 0))))</f>
        <v/>
      </c>
      <c r="Y66" s="151" t="str" cm="1">
        <f t="array" ref="Y66">IF(OR($A66=0, '1. Input energy data'!$AL83=""), "",IF(OR('1. Input energy data'!$F83="Hospital",'1. Input energy data'!$F83="Nursing residential homes and hostels"),INDEX(Degrees18[[Month]:[Multiple (England)]],MATCH('1. Input energy data'!$AD83, Degrees18[Month], 1)+Y$2-13,MATCH(IF('1. Input energy data'!$G$11="Multiple (England)", '1. Input energy data'!$J83, '1. Input energy data'!$G$11),Degrees18[#Headers], 0)),INDEX(Degrees15[[Month]:[Multiple (England)]],MATCH('1. Input energy data'!$AD83,Degrees15[Month], 1)+Y$2-13,MATCH(IF('1. Input energy data'!$G$11="Multiple (England)", '1. Input energy data'!$J83, '1. Input energy data'!$G$11),Degrees15[#Headers], 0))))</f>
        <v/>
      </c>
      <c r="Z66" s="151" t="str" cm="1">
        <f t="array" ref="Z66">IF(OR($A66=0, '1. Input energy data'!$AM83=""), "",IF(OR('1. Input energy data'!$F83="Hospital",'1. Input energy data'!$F83="Nursing residential homes and hostels"),INDEX(Degrees18[[Month]:[Multiple (England)]],MATCH('1. Input energy data'!$AD83, Degrees18[Month], 1)+Z$2-13,MATCH(IF('1. Input energy data'!$G$11="Multiple (England)", '1. Input energy data'!$J83, '1. Input energy data'!$G$11),Degrees18[#Headers], 0)),INDEX(Degrees15[[Month]:[Multiple (England)]],MATCH('1. Input energy data'!$AD83,Degrees15[Month], 1)+Z$2-13,MATCH(IF('1. Input energy data'!$G$11="Multiple (England)", '1. Input energy data'!$J83, '1. Input energy data'!$G$11),Degrees15[#Headers], 0))))</f>
        <v/>
      </c>
      <c r="AA66" s="151" t="str" cm="1">
        <f t="array" ref="AA66">IF(OR($A66=0, '1. Input energy data'!$AN83=""), "",IF(OR('1. Input energy data'!$F83="Hospital",'1. Input energy data'!$F83="Nursing residential homes and hostels"),INDEX(Degrees18[[Month]:[Multiple (England)]],MATCH('1. Input energy data'!$AD83, Degrees18[Month], 1)+AA$2-13,MATCH(IF('1. Input energy data'!$G$11="Multiple (England)", '1. Input energy data'!$J83, '1. Input energy data'!$G$11),Degrees18[#Headers], 0)),INDEX(Degrees15[[Month]:[Multiple (England)]],MATCH('1. Input energy data'!$AD83,Degrees15[Month], 1)+AA$2-13,MATCH(IF('1. Input energy data'!$G$11="Multiple (England)", '1. Input energy data'!$J83, '1. Input energy data'!$G$11),Degrees15[#Headers], 0))))</f>
        <v/>
      </c>
      <c r="AB66" s="151" t="str" cm="1">
        <f t="array" ref="AB66">IF(OR($A66=0, '1. Input energy data'!$AO83=""), "",IF(OR('1. Input energy data'!$F83="Hospital",'1. Input energy data'!$F83="Nursing residential homes and hostels"),INDEX(Degrees18[[Month]:[Multiple (England)]],MATCH('1. Input energy data'!$AD83, Degrees18[Month], 1)+AB$2-13,MATCH(IF('1. Input energy data'!$G$11="Multiple (England)", '1. Input energy data'!$J83, '1. Input energy data'!$G$11),Degrees18[#Headers], 0)),INDEX(Degrees15[[Month]:[Multiple (England)]],MATCH('1. Input energy data'!$AD83,Degrees15[Month], 1)+AB$2-13,MATCH(IF('1. Input energy data'!$G$11="Multiple (England)", '1. Input energy data'!$J83, '1. Input energy data'!$G$11),Degrees15[#Headers], 0))))</f>
        <v/>
      </c>
      <c r="AC66" s="151" t="str" cm="1">
        <f t="array" ref="AC66">IF(OR($A66=0, '1. Input energy data'!$AP83=""), "",IF(OR('1. Input energy data'!$F83="Hospital",'1. Input energy data'!$F83="Nursing residential homes and hostels"),INDEX(Degrees18[[Month]:[Multiple (England)]],MATCH('1. Input energy data'!$AD83, Degrees18[Month], 1)+AC$2-13,MATCH(IF('1. Input energy data'!$G$11="Multiple (England)", '1. Input energy data'!$J83, '1. Input energy data'!$G$11),Degrees18[#Headers], 0)),INDEX(Degrees15[[Month]:[Multiple (England)]],MATCH('1. Input energy data'!$AD83,Degrees15[Month], 1)+AC$2-13,MATCH(IF('1. Input energy data'!$G$11="Multiple (England)", '1. Input energy data'!$J83, '1. Input energy data'!$G$11),Degrees15[#Headers], 0))))</f>
        <v/>
      </c>
      <c r="AD66" s="151" t="str" cm="1">
        <f t="array" ref="AD66">IF(OR($A66=0, '1. Input energy data'!$AQ83=""), "",IF(OR('1. Input energy data'!$F83="Hospital",'1. Input energy data'!$F83="Nursing residential homes and hostels"),INDEX(Degrees18[[Month]:[Multiple (England)]],MATCH('1. Input energy data'!$AD83, Degrees18[Month], 1)+AD$2-13,MATCH(IF('1. Input energy data'!$G$11="Multiple (England)", '1. Input energy data'!$J83, '1. Input energy data'!$G$11),Degrees18[#Headers], 0)),INDEX(Degrees15[[Month]:[Multiple (England)]],MATCH('1. Input energy data'!$AD83,Degrees15[Month], 1)+AD$2-13,MATCH(IF('1. Input energy data'!$G$11="Multiple (England)", '1. Input energy data'!$J83, '1. Input energy data'!$G$11),Degrees15[#Headers], 0))))</f>
        <v/>
      </c>
      <c r="AE66" s="151" t="str">
        <f>IF(OR($A66=0, $P66="", CalcTable[[#This Row],[13]]="", $Q66="", '1. Input energy data'!AF83=""), "", ($P66*CalcTable[[#This Row],[13]]+$Q66)-'1. Input energy data'!AF83)</f>
        <v/>
      </c>
      <c r="AF66" s="151" t="str">
        <f>IF(OR($A66=0, $P66="", CalcTable[[#This Row],[14]]="", $Q66="", '1. Input energy data'!AG83=""), "", ($P66*CalcTable[[#This Row],[14]]+$Q66)-'1. Input energy data'!AG83)</f>
        <v/>
      </c>
      <c r="AG66" s="151" t="str">
        <f>IF(OR($A66=0, $P66="", CalcTable[[#This Row],[15]]="", $Q66="", '1. Input energy data'!AH83=""), "", ($P66*CalcTable[[#This Row],[15]]+$Q66)-'1. Input energy data'!AH83)</f>
        <v/>
      </c>
      <c r="AH66" s="151" t="str">
        <f>IF(OR($A66=0, $P66="", CalcTable[[#This Row],[16]]="", $Q66="", '1. Input energy data'!AI83=""), "", ($P66*CalcTable[[#This Row],[16]]+$Q66)-'1. Input energy data'!AI83)</f>
        <v/>
      </c>
      <c r="AI66" s="151" t="str">
        <f>IF(OR($A66=0, $P66="", CalcTable[[#This Row],[17]]="", $Q66="", '1. Input energy data'!AJ83=""), "", ($P66*CalcTable[[#This Row],[17]]+$Q66)-'1. Input energy data'!AJ83)</f>
        <v/>
      </c>
      <c r="AJ66" s="151" t="str">
        <f>IF(OR($A66=0, $P66="", CalcTable[[#This Row],[18]]="", $Q66="", '1. Input energy data'!AK83=""), "", ($P66*CalcTable[[#This Row],[18]]+$Q66)-'1. Input energy data'!AK83)</f>
        <v/>
      </c>
      <c r="AK66" s="151" t="str">
        <f>IF(OR($A66=0, $P66="", CalcTable[[#This Row],[19]]="", $Q66="", '1. Input energy data'!AL83=""), "", ($P66*CalcTable[[#This Row],[19]]+$Q66)-'1. Input energy data'!AL83)</f>
        <v/>
      </c>
      <c r="AL66" s="151" t="str">
        <f>IF(OR($A66=0, $P66="", CalcTable[[#This Row],[20]]="", $Q66="", '1. Input energy data'!AM83=""), "", ($P66*CalcTable[[#This Row],[20]]+$Q66)-'1. Input energy data'!AM83)</f>
        <v/>
      </c>
      <c r="AM66" s="151" t="str">
        <f>IF(OR($A66=0, $P66="", CalcTable[[#This Row],[21]]="", $Q66="", '1. Input energy data'!AN83=""), "", ($P66*CalcTable[[#This Row],[21]]+$Q66)-'1. Input energy data'!AN83)</f>
        <v/>
      </c>
      <c r="AN66" s="151" t="str">
        <f>IF(OR($A66=0, $P66="", CalcTable[[#This Row],[22]]="", $Q66="", '1. Input energy data'!AO83=""), "", ($P66*CalcTable[[#This Row],[22]]+$Q66)-'1. Input energy data'!AO83)</f>
        <v/>
      </c>
      <c r="AO66" s="151" t="str">
        <f>IF(OR($A66=0, $P66="", CalcTable[[#This Row],[23]]="", $Q66="", '1. Input energy data'!AP83=""), "", ($P66*CalcTable[[#This Row],[23]]+$Q66)-'1. Input energy data'!AP83)</f>
        <v/>
      </c>
      <c r="AP66" s="151" t="str">
        <f>IF(OR($A66=0, $P66="", CalcTable[[#This Row],[24]]="", $Q66="", '1. Input energy data'!AQ83=""), "", ($P66*CalcTable[[#This Row],[24]]+$Q66)-'1. Input energy data'!AQ83)</f>
        <v/>
      </c>
      <c r="AQ66" s="239" t="str">
        <f>IF(CalcTable[[#This Row],[Building]]=0,"",1-((1-CalcTable[[#This Row],[R2]])*(COUNT('1. Input energy data'!N83:Y83)-1)/(COUNT('1. Input energy data'!N83:Y83)-2)))</f>
        <v/>
      </c>
      <c r="AR66" s="165" t="str">
        <f>IF(CalcTable[[#This Row],[Building]]=0,"",1.26*TINV(0.1,COUNT('1. Input energy data'!N83:Y83)-2)*STEYX('1. Input energy data'!N83:Y83,CalcTable[[#This Row],[1]:[12]])*((1+2/COUNT('1. Input energy data'!N83:Y83))*COUNT(CalcTable[[#This Row],[Month 1 avoided kWh]:[Month 12]]))^0.5)</f>
        <v/>
      </c>
      <c r="AS66" s="166" t="str">
        <f>IF(CalcTable[[#This Row],[Building]]=0,"",ABS(CalcTable[[#This Row],[Absolute Uncertainty]]/SUM(CalcTable[[#This Row],[Month 1 avoided kWh]:[Month 12]])))</f>
        <v/>
      </c>
      <c r="AT66" s="165" t="str">
        <f>IF(CalcTable[[#This Row],[Building]]=0,"",COUNT('1. Input energy data'!N83:Y83))</f>
        <v/>
      </c>
      <c r="AU66" s="165" t="str">
        <f>IF(CalcTable[[#This Row],[Building]]=0,"",COUNT('1. Input energy data'!AF83:AQ83))</f>
        <v/>
      </c>
      <c r="AV66" s="151" t="str" cm="1">
        <f t="array" ref="AV66">_xlfn.IFS(CalcTable[[#This Row],[Building]]=0,"",AND(OR('1. Input energy data'!AT83="Energy Bills - Actual",'1. Input energy data'!AT83="Meter Readings",'1. Input energy data'!AT83="Half Hourly Data"),OR('1. Input energy data'!Z83="Energy Bills - Actual",'1. Input energy data'!Z83="Meter Readings",'1. Input energy data'!Z83="Half Hourly Data")),"ACTUAL",OR('1. Input energy data'!AT83="",'1. Input energy data'!Z83=""),"BLANK",OR('1. Input energy data'!AT83="Other (specify in commentary)",'1. Input energy data'!Z83="Other (specify in commentary)"),"OTHER",OR('1. Input energy data'!AT83="Energy Bills - Estimated",'1. Input energy data'!Z83="Energy Bills - Estimated"),"ESTIMATED",OR('1. Input energy data'!AT83="Energy Bills - Partially Estimated",'1. Input energy data'!Z83="Energy Bills - Partially Estimated"),"PARTIALLY ESTIMATED",TRUE,"BLANK")</f>
        <v/>
      </c>
    </row>
    <row r="67" spans="1:48">
      <c r="A67">
        <f>'1. Input energy data'!C84</f>
        <v>0</v>
      </c>
      <c r="B67" s="150">
        <f>'1. Input energy data'!F84</f>
        <v>0</v>
      </c>
      <c r="C67">
        <f>'1. Input energy data'!G84</f>
        <v>0</v>
      </c>
      <c r="D67" s="151" t="str">
        <f>IF(OR(CalcTable[[#This Row],[Building]]=0, '1. Input energy data'!$N84=""), "",IF(OR('1. Input energy data'!$F84="Hospital",'1. Input energy data'!$F84="Nursing residential homes and hostels"),INDEX(Degrees18[[Month]:[Multiple (England)]],MATCH('1. Input energy data'!$L84, Degrees18[Month], 1),MATCH(IF('1. Input energy data'!$G$11="Multiple (England)", '1. Input energy data'!$J84, '1. Input energy data'!$G$11), Degrees18[#Headers], 0)),INDEX(Degrees15[[Month]:[Multiple (England)]],MATCH('1. Input energy data'!$L84, Degrees15[Month], 1),MATCH(IF('1. Input energy data'!$G$11="Multiple (England)", '1. Input energy data'!$J84, '1. Input energy data'!$G$11), Degrees15[#Headers], 0))))</f>
        <v/>
      </c>
      <c r="E67" s="151" t="str" cm="1">
        <f t="array" ref="E67">IF(OR(CalcTable[[#This Row],[Building]]=0, '1. Input energy data'!$O84=""), "",IF(OR('1. Input energy data'!$F84="Hospital",'1. Input energy data'!$F84="Nursing residential homes and hostels"),INDEX(Degrees18[[Month]:[Multiple (England)]],MATCH('1. Input energy data'!$L84, Degrees18[Month], 1) + $E$2 - 1,MATCH(IF('1. Input energy data'!$G$11="Multiple (England)", '1. Input energy data'!$J84, '1. Input energy data'!$G$11),Degrees18[#Headers], 0)),INDEX(Degrees15[[Month]:[Multiple (England)]],MATCH('1. Input energy data'!$L84, Degrees15[Month], 1) + $E$2 - 1,MATCH(IF('1. Input energy data'!$G$11="Multiple (England)", '1. Input energy data'!$J84, '1. Input energy data'!$G$11),Degrees15[#Headers], 0))))</f>
        <v/>
      </c>
      <c r="F67" s="151" t="str" cm="1">
        <f t="array" ref="F67">IF(OR(CalcTable[[#This Row],[Building]]=0, '1. Input energy data'!$P84=""), "",IF(OR('1. Input energy data'!$F84="Hospital",'1. Input energy data'!$F84="Nursing residential homes and hostels"),INDEX(Degrees18[[Month]:[Multiple (England)]],MATCH('1. Input energy data'!$L84, Degrees18[Month], 1) + $F$2 - 1,MATCH(IF('1. Input energy data'!$G$11="Multiple (England)", '1. Input energy data'!$J84, '1. Input energy data'!$G$11),Degrees18[#Headers], 0)),INDEX(Degrees15[[Month]:[Multiple (England)]],MATCH('1. Input energy data'!$L84, Degrees15[Month], 1) + $F$2 - 1,MATCH(IF('1. Input energy data'!$G$11="Multiple (England)", '1. Input energy data'!$J84, '1. Input energy data'!$G$11),Degrees15[#Headers], 0))))</f>
        <v/>
      </c>
      <c r="G67" s="151" t="str" cm="1">
        <f t="array" ref="G67">IF(OR(CalcTable[[#This Row],[Building]]=0, '1. Input energy data'!$Q84=""), "",IF(OR('1. Input energy data'!$F84="Hospital",'1. Input energy data'!$F84="Nursing residential homes and hostels"),INDEX(Degrees18[[Month]:[Multiple (England)]],MATCH('1. Input energy data'!$L84, Degrees18[Month], 1) + $G$2 - 1,MATCH(IF('1. Input energy data'!$G$11="Multiple (England)", '1. Input energy data'!$J84, '1. Input energy data'!$G$11),Degrees18[#Headers], 0)),INDEX(Degrees15[[Month]:[Multiple (England)]],MATCH('1. Input energy data'!$L84, Degrees15[Month], 1) + $G$2 - 1,MATCH(IF('1. Input energy data'!$G$11="Multiple (England)", '1. Input energy data'!$J84, '1. Input energy data'!$G$11),Degrees15[#Headers], 0))))</f>
        <v/>
      </c>
      <c r="H67" s="151" t="str" cm="1">
        <f t="array" ref="H67">IF(OR(CalcTable[[#This Row],[Building]]=0, '1. Input energy data'!$R84=""), "",IF(OR('1. Input energy data'!$F84="Hospital",'1. Input energy data'!$F84="Nursing residential homes and hostels"),INDEX(Degrees18[[Month]:[Multiple (England)]],MATCH('1. Input energy data'!$L84, Degrees18[Month], 1) + $H$2 - 1,MATCH(IF('1. Input energy data'!$G$11="Multiple (England)", '1. Input energy data'!$J84, '1. Input energy data'!$G$11),Degrees18[#Headers], 0)),INDEX(Degrees15[[Month]:[Multiple (England)]],MATCH('1. Input energy data'!$L84, Degrees15[Month], 1) + $H$2 - 1,MATCH(IF('1. Input energy data'!$G$11="Multiple (England)", '1. Input energy data'!$J84, '1. Input energy data'!$G$11),Degrees15[#Headers], 0))))</f>
        <v/>
      </c>
      <c r="I67" s="151" t="str" cm="1">
        <f t="array" ref="I67">IF(OR(CalcTable[[#This Row],[Building]]=0, '1. Input energy data'!$S84=""), "",IF(OR('1. Input energy data'!$F84="Hospital",'1. Input energy data'!$F84="Nursing residential homes and hostels"),INDEX(Degrees18[[Month]:[Multiple (England)]],MATCH('1. Input energy data'!$L84, Degrees18[Month], 1) + $I$2 - 1,MATCH(IF('1. Input energy data'!$G$11="Multiple (England)", '1. Input energy data'!$J84, '1. Input energy data'!$G$11),Degrees18[#Headers], 0)),INDEX(Degrees15[[Month]:[Multiple (England)]],MATCH('1. Input energy data'!$L84, Degrees15[Month], 1) + $I$2 - 1,MATCH(IF('1. Input energy data'!$G$11="Multiple (England)", '1. Input energy data'!$J84, '1. Input energy data'!$G$11),Degrees15[#Headers], 0))))</f>
        <v/>
      </c>
      <c r="J67" s="151" t="str" cm="1">
        <f t="array" ref="J67">IF(OR(CalcTable[[#This Row],[Building]]=0, '1. Input energy data'!$T84=""), "",IF(OR('1. Input energy data'!$F84="Hospital",'1. Input energy data'!$F84="Nursing residential homes and hostels"),INDEX(Degrees18[[Month]:[Multiple (England)]],MATCH('1. Input energy data'!$L84, Degrees18[Month], 1) + $J$2 - 1,MATCH(IF('1. Input energy data'!$G$11="Multiple (England)", '1. Input energy data'!$J84, '1. Input energy data'!$G$11),Degrees18[#Headers], 0)),INDEX(Degrees15[[Month]:[Multiple (England)]],MATCH('1. Input energy data'!$L84, Degrees15[Month], 1) + $J$2 - 1,MATCH(IF('1. Input energy data'!$G$11="Multiple (England)", '1. Input energy data'!$J84, '1. Input energy data'!$G$11),Degrees15[#Headers], 0))))</f>
        <v/>
      </c>
      <c r="K67" s="151" t="str" cm="1">
        <f t="array" ref="K67">IF(OR(CalcTable[[#This Row],[Building]]=0, '1. Input energy data'!$U84=""), "",IF(OR('1. Input energy data'!$F84="Hospital",'1. Input energy data'!$F84="Nursing residential homes and hostels"),INDEX(Degrees18[[Month]:[Multiple (England)]],MATCH('1. Input energy data'!$L84, Degrees18[Month], 1) + $K$2 - 1,MATCH(IF('1. Input energy data'!$G$11="Multiple (England)", '1. Input energy data'!$J84, '1. Input energy data'!$G$11),Degrees18[#Headers], 0)),INDEX(Degrees15[[Month]:[Multiple (England)]],MATCH('1. Input energy data'!$L84, Degrees15[Month], 1) + $K$2 - 1,MATCH(IF('1. Input energy data'!$G$11="Multiple (England)", '1. Input energy data'!$J84, '1. Input energy data'!$G$11),Degrees15[#Headers], 0))))</f>
        <v/>
      </c>
      <c r="L67" s="151" t="str" cm="1">
        <f t="array" ref="L67">IF(OR(CalcTable[[#This Row],[Building]]=0, '1. Input energy data'!$V84=""), "",IF(OR('1. Input energy data'!$F84="Hospital",'1. Input energy data'!$F84="Nursing residential homes and hostels"),INDEX(Degrees18[[Month]:[Multiple (England)]],MATCH('1. Input energy data'!$L84, Degrees18[Month], 1) + $L$2 - 1,MATCH(IF('1. Input energy data'!$G$11="Multiple (England)", '1. Input energy data'!$J84, '1. Input energy data'!$G$11),Degrees18[#Headers], 0)),INDEX(Degrees15[[Month]:[Multiple (England)]],MATCH('1. Input energy data'!$L84, Degrees15[Month], 1) + $L$2 - 1,MATCH(IF('1. Input energy data'!$G$11="Multiple (England)", '1. Input energy data'!$J84, '1. Input energy data'!$G$11),Degrees15[#Headers], 0))))</f>
        <v/>
      </c>
      <c r="M67" s="151" t="str" cm="1">
        <f t="array" ref="M67">IF(OR(CalcTable[[#This Row],[Building]]=0, '1. Input energy data'!$W84=""), "",IF(OR('1. Input energy data'!$F84="Hospital",'1. Input energy data'!$F84="Nursing residential homes and hostels"),INDEX(Degrees18[[Month]:[Multiple (England)]],MATCH('1. Input energy data'!$L84, Degrees18[Month], 1) + $M$2 - 1,MATCH(IF('1. Input energy data'!$G$11="Multiple (England)", '1. Input energy data'!$J84, '1. Input energy data'!$G$11),Degrees18[#Headers], 0)),INDEX(Degrees15[[Month]:[Multiple (England)]],MATCH('1. Input energy data'!$L84, Degrees15[Month], 1) + $M$2 - 1,MATCH(IF('1. Input energy data'!$G$11="Multiple (England)", '1. Input energy data'!$J84, '1. Input energy data'!$G$11),Degrees15[#Headers], 0))))</f>
        <v/>
      </c>
      <c r="N67" s="151" t="str" cm="1">
        <f t="array" ref="N67">IF(OR(CalcTable[[#This Row],[Building]]=0, '1. Input energy data'!$X84=""), "",IF(OR('1. Input energy data'!$F84="Hospital",'1. Input energy data'!$F84="Nursing residential homes and hostels"),INDEX(Degrees18[[Month]:[Multiple (England)]],MATCH('1. Input energy data'!$L84, Degrees18[Month], 1) + $N$2 - 1,MATCH(IF('1. Input energy data'!$G$11="Multiple (England)", '1. Input energy data'!$J84, '1. Input energy data'!$G$11),Degrees18[#Headers], 0)),INDEX(Degrees15[[Month]:[Multiple (England)]],MATCH('1. Input energy data'!$L84, Degrees15[Month], 1) + $N$2 - 1,MATCH(IF('1. Input energy data'!$G$11="Multiple (England)", '1. Input energy data'!$J84, '1. Input energy data'!$G$11),Degrees15[#Headers], 0))))</f>
        <v/>
      </c>
      <c r="O67" s="151" t="str" cm="1">
        <f t="array" ref="O67">IF(OR(CalcTable[[#This Row],[Building]]=0, '1. Input energy data'!$Y84=""), "",IF(OR('1. Input energy data'!$F84="Hospital",'1. Input energy data'!$F84="Nursing residential homes and hostels"),INDEX(Degrees18[[Month]:[Multiple (England)]],MATCH('1. Input energy data'!$L84, Degrees18[Month], 1) + $O$2 - 1,MATCH(IF('1. Input energy data'!$G$11="Multiple (England)", '1. Input energy data'!$J84, '1. Input energy data'!$G$11),Degrees18[#Headers], 0)),INDEX(Degrees15[[Month]:[Multiple (England)]],MATCH('1. Input energy data'!$L84, Degrees15[Month], 1) + $O$2 - 1,MATCH(IF('1. Input energy data'!$G$11="Multiple (England)", '1. Input energy data'!$J84, '1. Input energy data'!$G$11),Degrees15[#Headers], 0))))</f>
        <v/>
      </c>
      <c r="P67" t="str">
        <f>IF(CalcTable[[#This Row],[Building]]=0,"",SLOPE('1. Input energy data'!N84:Y84,CalcTable[[#This Row],[1]:[12]]))</f>
        <v/>
      </c>
      <c r="Q67" t="str">
        <f>IF(CalcTable[[#This Row],[Building]]=0,"",INTERCEPT('1. Input energy data'!N84:Y84,CalcTable[[#This Row],[1]:[12]]))</f>
        <v/>
      </c>
      <c r="R67" t="str">
        <f>IF(CalcTable[[#This Row],[Building]]=0,"",RSQ('1. Input energy data'!N84:Y84,CalcTable[[#This Row],[1]:[12]]))</f>
        <v/>
      </c>
      <c r="S67" s="151" t="str" cm="1">
        <f t="array" ref="S67">IF(OR($A67=0, '1. Input energy data'!$AF84=""), "",IF(OR('1. Input energy data'!$F84="Hospital",'1. Input energy data'!$F84="Nursing residential homes and hostels"),INDEX(Degrees18[[Month]:[Multiple (England)]],MATCH('1. Input energy data'!$AD84, Degrees18[Month], 1)+S$2-13,MATCH(IF('1. Input energy data'!$G$11="Multiple (England)", '1. Input energy data'!$J84, '1. Input energy data'!$G$11),Degrees18[#Headers], 0)),INDEX(Degrees15[[Month]:[Multiple (England)]],MATCH('1. Input energy data'!$AD84, Degrees15[Month], 1)+S$2-13,MATCH(IF('1. Input energy data'!$G$11="Multiple (England)", '1. Input energy data'!$J84, '1. Input energy data'!$G$11),Degrees15[#Headers], 0))))</f>
        <v/>
      </c>
      <c r="T67" s="151" t="str" cm="1">
        <f t="array" ref="T67">IF(OR($A67=0, '1. Input energy data'!$AG84=""), "",IF(OR('1. Input energy data'!$F84="Hospital",'1. Input energy data'!$F84="Nursing residential homes and hostels"),INDEX(Degrees18[[Month]:[Multiple (England)]],MATCH('1. Input energy data'!$AD84, Degrees18[Month], 1)+T$2-13,MATCH(IF('1. Input energy data'!$G$11="Multiple (England)", '1. Input energy data'!$J84, '1. Input energy data'!$G$11),Degrees18[#Headers], 0)),INDEX(Degrees15[[Month]:[Multiple (England)]],MATCH('1. Input energy data'!$AD84,Degrees15[Month], 1)+T$2-13,MATCH(IF('1. Input energy data'!$G$11="Multiple (England)", '1. Input energy data'!$J84, '1. Input energy data'!$G$11),Degrees15[#Headers], 0))))</f>
        <v/>
      </c>
      <c r="U67" s="151" t="str" cm="1">
        <f t="array" ref="U67">IF(OR($A67=0, '1. Input energy data'!$AH84=""), "",IF(OR('1. Input energy data'!$F84="Hospital",'1. Input energy data'!$F84="Nursing residential homes and hostels"),INDEX(Degrees18[[Month]:[Multiple (England)]],MATCH('1. Input energy data'!$AD84, Degrees18[Month], 1)+U$2-13,MATCH(IF('1. Input energy data'!$G$11="Multiple (England)", '1. Input energy data'!$J84, '1. Input energy data'!$G$11),Degrees18[#Headers], 0)),INDEX(Degrees15[[Month]:[Multiple (England)]],MATCH('1. Input energy data'!$AD84,Degrees15[Month], 1)+U$2-13,MATCH(IF('1. Input energy data'!$G$11="Multiple (England)", '1. Input energy data'!$J84, '1. Input energy data'!$G$11),Degrees15[#Headers], 0))))</f>
        <v/>
      </c>
      <c r="V67" s="151" t="str" cm="1">
        <f t="array" ref="V67">IF(OR($A67=0, '1. Input energy data'!$AI84=""), "",IF(OR('1. Input energy data'!$F84="Hospital",'1. Input energy data'!$F84="Nursing residential homes and hostels"),INDEX(Degrees18[[Month]:[Multiple (England)]],MATCH('1. Input energy data'!$AD84, Degrees18[Month], 1)+V$2-13,MATCH(IF('1. Input energy data'!$G$11="Multiple (England)", '1. Input energy data'!$J84, '1. Input energy data'!$G$11),Degrees18[#Headers], 0)),INDEX(Degrees15[[Month]:[Multiple (England)]],MATCH('1. Input energy data'!$AD84,Degrees15[Month], 1)+V$2-13,MATCH(IF('1. Input energy data'!$G$11="Multiple (England)", '1. Input energy data'!$J84, '1. Input energy data'!$G$11),Degrees15[#Headers], 0))))</f>
        <v/>
      </c>
      <c r="W67" s="151" t="str" cm="1">
        <f t="array" ref="W67">IF(OR($A67=0, '1. Input energy data'!$AJ84=""), "",IF(OR('1. Input energy data'!$F84="Hospital",'1. Input energy data'!$F84="Nursing residential homes and hostels"),INDEX(Degrees18[[Month]:[Multiple (England)]],MATCH('1. Input energy data'!$AD84, Degrees18[Month], 1)+W$2-13,MATCH(IF('1. Input energy data'!$G$11="Multiple (England)", '1. Input energy data'!$J84, '1. Input energy data'!$G$11),Degrees18[#Headers], 0)),INDEX(Degrees15[[Month]:[Multiple (England)]],MATCH('1. Input energy data'!$AD84,Degrees15[Month], 1)+W$2-13,MATCH(IF('1. Input energy data'!$G$11="Multiple (England)", '1. Input energy data'!$J84, '1. Input energy data'!$G$11),Degrees15[#Headers], 0))))</f>
        <v/>
      </c>
      <c r="X67" s="151" t="str" cm="1">
        <f t="array" ref="X67">IF(OR($A67=0, '1. Input energy data'!$AK84=""), "",IF(OR('1. Input energy data'!$F84="Hospital",'1. Input energy data'!$F84="Nursing residential homes and hostels"),INDEX(Degrees18[[Month]:[Multiple (England)]],MATCH('1. Input energy data'!$AD84, Degrees18[Month], 1)+X$2-13,MATCH(IF('1. Input energy data'!$G$11="Multiple (England)", '1. Input energy data'!$J84, '1. Input energy data'!$G$11),Degrees18[#Headers], 0)),INDEX(Degrees15[[Month]:[Multiple (England)]],MATCH('1. Input energy data'!$AD84,Degrees15[Month], 1)+X$2-13,MATCH(IF('1. Input energy data'!$G$11="Multiple (England)", '1. Input energy data'!$J84, '1. Input energy data'!$G$11),Degrees15[#Headers], 0))))</f>
        <v/>
      </c>
      <c r="Y67" s="151" t="str" cm="1">
        <f t="array" ref="Y67">IF(OR($A67=0, '1. Input energy data'!$AL84=""), "",IF(OR('1. Input energy data'!$F84="Hospital",'1. Input energy data'!$F84="Nursing residential homes and hostels"),INDEX(Degrees18[[Month]:[Multiple (England)]],MATCH('1. Input energy data'!$AD84, Degrees18[Month], 1)+Y$2-13,MATCH(IF('1. Input energy data'!$G$11="Multiple (England)", '1. Input energy data'!$J84, '1. Input energy data'!$G$11),Degrees18[#Headers], 0)),INDEX(Degrees15[[Month]:[Multiple (England)]],MATCH('1. Input energy data'!$AD84,Degrees15[Month], 1)+Y$2-13,MATCH(IF('1. Input energy data'!$G$11="Multiple (England)", '1. Input energy data'!$J84, '1. Input energy data'!$G$11),Degrees15[#Headers], 0))))</f>
        <v/>
      </c>
      <c r="Z67" s="151" t="str" cm="1">
        <f t="array" ref="Z67">IF(OR($A67=0, '1. Input energy data'!$AM84=""), "",IF(OR('1. Input energy data'!$F84="Hospital",'1. Input energy data'!$F84="Nursing residential homes and hostels"),INDEX(Degrees18[[Month]:[Multiple (England)]],MATCH('1. Input energy data'!$AD84, Degrees18[Month], 1)+Z$2-13,MATCH(IF('1. Input energy data'!$G$11="Multiple (England)", '1. Input energy data'!$J84, '1. Input energy data'!$G$11),Degrees18[#Headers], 0)),INDEX(Degrees15[[Month]:[Multiple (England)]],MATCH('1. Input energy data'!$AD84,Degrees15[Month], 1)+Z$2-13,MATCH(IF('1. Input energy data'!$G$11="Multiple (England)", '1. Input energy data'!$J84, '1. Input energy data'!$G$11),Degrees15[#Headers], 0))))</f>
        <v/>
      </c>
      <c r="AA67" s="151" t="str" cm="1">
        <f t="array" ref="AA67">IF(OR($A67=0, '1. Input energy data'!$AN84=""), "",IF(OR('1. Input energy data'!$F84="Hospital",'1. Input energy data'!$F84="Nursing residential homes and hostels"),INDEX(Degrees18[[Month]:[Multiple (England)]],MATCH('1. Input energy data'!$AD84, Degrees18[Month], 1)+AA$2-13,MATCH(IF('1. Input energy data'!$G$11="Multiple (England)", '1. Input energy data'!$J84, '1. Input energy data'!$G$11),Degrees18[#Headers], 0)),INDEX(Degrees15[[Month]:[Multiple (England)]],MATCH('1. Input energy data'!$AD84,Degrees15[Month], 1)+AA$2-13,MATCH(IF('1. Input energy data'!$G$11="Multiple (England)", '1. Input energy data'!$J84, '1. Input energy data'!$G$11),Degrees15[#Headers], 0))))</f>
        <v/>
      </c>
      <c r="AB67" s="151" t="str" cm="1">
        <f t="array" ref="AB67">IF(OR($A67=0, '1. Input energy data'!$AO84=""), "",IF(OR('1. Input energy data'!$F84="Hospital",'1. Input energy data'!$F84="Nursing residential homes and hostels"),INDEX(Degrees18[[Month]:[Multiple (England)]],MATCH('1. Input energy data'!$AD84, Degrees18[Month], 1)+AB$2-13,MATCH(IF('1. Input energy data'!$G$11="Multiple (England)", '1. Input energy data'!$J84, '1. Input energy data'!$G$11),Degrees18[#Headers], 0)),INDEX(Degrees15[[Month]:[Multiple (England)]],MATCH('1. Input energy data'!$AD84,Degrees15[Month], 1)+AB$2-13,MATCH(IF('1. Input energy data'!$G$11="Multiple (England)", '1. Input energy data'!$J84, '1. Input energy data'!$G$11),Degrees15[#Headers], 0))))</f>
        <v/>
      </c>
      <c r="AC67" s="151" t="str" cm="1">
        <f t="array" ref="AC67">IF(OR($A67=0, '1. Input energy data'!$AP84=""), "",IF(OR('1. Input energy data'!$F84="Hospital",'1. Input energy data'!$F84="Nursing residential homes and hostels"),INDEX(Degrees18[[Month]:[Multiple (England)]],MATCH('1. Input energy data'!$AD84, Degrees18[Month], 1)+AC$2-13,MATCH(IF('1. Input energy data'!$G$11="Multiple (England)", '1. Input energy data'!$J84, '1. Input energy data'!$G$11),Degrees18[#Headers], 0)),INDEX(Degrees15[[Month]:[Multiple (England)]],MATCH('1. Input energy data'!$AD84,Degrees15[Month], 1)+AC$2-13,MATCH(IF('1. Input energy data'!$G$11="Multiple (England)", '1. Input energy data'!$J84, '1. Input energy data'!$G$11),Degrees15[#Headers], 0))))</f>
        <v/>
      </c>
      <c r="AD67" s="151" t="str" cm="1">
        <f t="array" ref="AD67">IF(OR($A67=0, '1. Input energy data'!$AQ84=""), "",IF(OR('1. Input energy data'!$F84="Hospital",'1. Input energy data'!$F84="Nursing residential homes and hostels"),INDEX(Degrees18[[Month]:[Multiple (England)]],MATCH('1. Input energy data'!$AD84, Degrees18[Month], 1)+AD$2-13,MATCH(IF('1. Input energy data'!$G$11="Multiple (England)", '1. Input energy data'!$J84, '1. Input energy data'!$G$11),Degrees18[#Headers], 0)),INDEX(Degrees15[[Month]:[Multiple (England)]],MATCH('1. Input energy data'!$AD84,Degrees15[Month], 1)+AD$2-13,MATCH(IF('1. Input energy data'!$G$11="Multiple (England)", '1. Input energy data'!$J84, '1. Input energy data'!$G$11),Degrees15[#Headers], 0))))</f>
        <v/>
      </c>
      <c r="AE67" s="151" t="str">
        <f>IF(OR($A67=0, $P67="", CalcTable[[#This Row],[13]]="", $Q67="", '1. Input energy data'!AF84=""), "", ($P67*CalcTable[[#This Row],[13]]+$Q67)-'1. Input energy data'!AF84)</f>
        <v/>
      </c>
      <c r="AF67" s="151" t="str">
        <f>IF(OR($A67=0, $P67="", CalcTable[[#This Row],[14]]="", $Q67="", '1. Input energy data'!AG84=""), "", ($P67*CalcTable[[#This Row],[14]]+$Q67)-'1. Input energy data'!AG84)</f>
        <v/>
      </c>
      <c r="AG67" s="151" t="str">
        <f>IF(OR($A67=0, $P67="", CalcTable[[#This Row],[15]]="", $Q67="", '1. Input energy data'!AH84=""), "", ($P67*CalcTable[[#This Row],[15]]+$Q67)-'1. Input energy data'!AH84)</f>
        <v/>
      </c>
      <c r="AH67" s="151" t="str">
        <f>IF(OR($A67=0, $P67="", CalcTable[[#This Row],[16]]="", $Q67="", '1. Input energy data'!AI84=""), "", ($P67*CalcTable[[#This Row],[16]]+$Q67)-'1. Input energy data'!AI84)</f>
        <v/>
      </c>
      <c r="AI67" s="151" t="str">
        <f>IF(OR($A67=0, $P67="", CalcTable[[#This Row],[17]]="", $Q67="", '1. Input energy data'!AJ84=""), "", ($P67*CalcTable[[#This Row],[17]]+$Q67)-'1. Input energy data'!AJ84)</f>
        <v/>
      </c>
      <c r="AJ67" s="151" t="str">
        <f>IF(OR($A67=0, $P67="", CalcTable[[#This Row],[18]]="", $Q67="", '1. Input energy data'!AK84=""), "", ($P67*CalcTable[[#This Row],[18]]+$Q67)-'1. Input energy data'!AK84)</f>
        <v/>
      </c>
      <c r="AK67" s="151" t="str">
        <f>IF(OR($A67=0, $P67="", CalcTable[[#This Row],[19]]="", $Q67="", '1. Input energy data'!AL84=""), "", ($P67*CalcTable[[#This Row],[19]]+$Q67)-'1. Input energy data'!AL84)</f>
        <v/>
      </c>
      <c r="AL67" s="151" t="str">
        <f>IF(OR($A67=0, $P67="", CalcTable[[#This Row],[20]]="", $Q67="", '1. Input energy data'!AM84=""), "", ($P67*CalcTable[[#This Row],[20]]+$Q67)-'1. Input energy data'!AM84)</f>
        <v/>
      </c>
      <c r="AM67" s="151" t="str">
        <f>IF(OR($A67=0, $P67="", CalcTable[[#This Row],[21]]="", $Q67="", '1. Input energy data'!AN84=""), "", ($P67*CalcTable[[#This Row],[21]]+$Q67)-'1. Input energy data'!AN84)</f>
        <v/>
      </c>
      <c r="AN67" s="151" t="str">
        <f>IF(OR($A67=0, $P67="", CalcTable[[#This Row],[22]]="", $Q67="", '1. Input energy data'!AO84=""), "", ($P67*CalcTable[[#This Row],[22]]+$Q67)-'1. Input energy data'!AO84)</f>
        <v/>
      </c>
      <c r="AO67" s="151" t="str">
        <f>IF(OR($A67=0, $P67="", CalcTable[[#This Row],[23]]="", $Q67="", '1. Input energy data'!AP84=""), "", ($P67*CalcTable[[#This Row],[23]]+$Q67)-'1. Input energy data'!AP84)</f>
        <v/>
      </c>
      <c r="AP67" s="151" t="str">
        <f>IF(OR($A67=0, $P67="", CalcTable[[#This Row],[24]]="", $Q67="", '1. Input energy data'!AQ84=""), "", ($P67*CalcTable[[#This Row],[24]]+$Q67)-'1. Input energy data'!AQ84)</f>
        <v/>
      </c>
      <c r="AQ67" s="239" t="str">
        <f>IF(CalcTable[[#This Row],[Building]]=0,"",1-((1-CalcTable[[#This Row],[R2]])*(COUNT('1. Input energy data'!N84:Y84)-1)/(COUNT('1. Input energy data'!N84:Y84)-2)))</f>
        <v/>
      </c>
      <c r="AR67" s="165" t="str">
        <f>IF(CalcTable[[#This Row],[Building]]=0,"",1.26*TINV(0.1,COUNT('1. Input energy data'!N84:Y84)-2)*STEYX('1. Input energy data'!N84:Y84,CalcTable[[#This Row],[1]:[12]])*((1+2/COUNT('1. Input energy data'!N84:Y84))*COUNT(CalcTable[[#This Row],[Month 1 avoided kWh]:[Month 12]]))^0.5)</f>
        <v/>
      </c>
      <c r="AS67" s="166" t="str">
        <f>IF(CalcTable[[#This Row],[Building]]=0,"",ABS(CalcTable[[#This Row],[Absolute Uncertainty]]/SUM(CalcTable[[#This Row],[Month 1 avoided kWh]:[Month 12]])))</f>
        <v/>
      </c>
      <c r="AT67" s="165" t="str">
        <f>IF(CalcTable[[#This Row],[Building]]=0,"",COUNT('1. Input energy data'!N84:Y84))</f>
        <v/>
      </c>
      <c r="AU67" s="165" t="str">
        <f>IF(CalcTable[[#This Row],[Building]]=0,"",COUNT('1. Input energy data'!AF84:AQ84))</f>
        <v/>
      </c>
      <c r="AV67" s="151" t="str" cm="1">
        <f t="array" ref="AV67">_xlfn.IFS(CalcTable[[#This Row],[Building]]=0,"",AND(OR('1. Input energy data'!AT84="Energy Bills - Actual",'1. Input energy data'!AT84="Meter Readings",'1. Input energy data'!AT84="Half Hourly Data"),OR('1. Input energy data'!Z84="Energy Bills - Actual",'1. Input energy data'!Z84="Meter Readings",'1. Input energy data'!Z84="Half Hourly Data")),"ACTUAL",OR('1. Input energy data'!AT84="",'1. Input energy data'!Z84=""),"BLANK",OR('1. Input energy data'!AT84="Other (specify in commentary)",'1. Input energy data'!Z84="Other (specify in commentary)"),"OTHER",OR('1. Input energy data'!AT84="Energy Bills - Estimated",'1. Input energy data'!Z84="Energy Bills - Estimated"),"ESTIMATED",OR('1. Input energy data'!AT84="Energy Bills - Partially Estimated",'1. Input energy data'!Z84="Energy Bills - Partially Estimated"),"PARTIALLY ESTIMATED",TRUE,"BLANK")</f>
        <v/>
      </c>
    </row>
    <row r="68" spans="1:48">
      <c r="A68">
        <f>'1. Input energy data'!C85</f>
        <v>0</v>
      </c>
      <c r="B68" s="150">
        <f>'1. Input energy data'!F85</f>
        <v>0</v>
      </c>
      <c r="C68">
        <f>'1. Input energy data'!G85</f>
        <v>0</v>
      </c>
      <c r="D68" s="151" t="str">
        <f>IF(OR(CalcTable[[#This Row],[Building]]=0, '1. Input energy data'!$N85=""), "",IF(OR('1. Input energy data'!$F85="Hospital",'1. Input energy data'!$F85="Nursing residential homes and hostels"),INDEX(Degrees18[[Month]:[Multiple (England)]],MATCH('1. Input energy data'!$L85, Degrees18[Month], 1),MATCH(IF('1. Input energy data'!$G$11="Multiple (England)", '1. Input energy data'!$J85, '1. Input energy data'!$G$11), Degrees18[#Headers], 0)),INDEX(Degrees15[[Month]:[Multiple (England)]],MATCH('1. Input energy data'!$L85, Degrees15[Month], 1),MATCH(IF('1. Input energy data'!$G$11="Multiple (England)", '1. Input energy data'!$J85, '1. Input energy data'!$G$11), Degrees15[#Headers], 0))))</f>
        <v/>
      </c>
      <c r="E68" s="151" t="str" cm="1">
        <f t="array" ref="E68">IF(OR(CalcTable[[#This Row],[Building]]=0, '1. Input energy data'!$O85=""), "",IF(OR('1. Input energy data'!$F85="Hospital",'1. Input energy data'!$F85="Nursing residential homes and hostels"),INDEX(Degrees18[[Month]:[Multiple (England)]],MATCH('1. Input energy data'!$L85, Degrees18[Month], 1) + $E$2 - 1,MATCH(IF('1. Input energy data'!$G$11="Multiple (England)", '1. Input energy data'!$J85, '1. Input energy data'!$G$11),Degrees18[#Headers], 0)),INDEX(Degrees15[[Month]:[Multiple (England)]],MATCH('1. Input energy data'!$L85, Degrees15[Month], 1) + $E$2 - 1,MATCH(IF('1. Input energy data'!$G$11="Multiple (England)", '1. Input energy data'!$J85, '1. Input energy data'!$G$11),Degrees15[#Headers], 0))))</f>
        <v/>
      </c>
      <c r="F68" s="151" t="str" cm="1">
        <f t="array" ref="F68">IF(OR(CalcTable[[#This Row],[Building]]=0, '1. Input energy data'!$P85=""), "",IF(OR('1. Input energy data'!$F85="Hospital",'1. Input energy data'!$F85="Nursing residential homes and hostels"),INDEX(Degrees18[[Month]:[Multiple (England)]],MATCH('1. Input energy data'!$L85, Degrees18[Month], 1) + $F$2 - 1,MATCH(IF('1. Input energy data'!$G$11="Multiple (England)", '1. Input energy data'!$J85, '1. Input energy data'!$G$11),Degrees18[#Headers], 0)),INDEX(Degrees15[[Month]:[Multiple (England)]],MATCH('1. Input energy data'!$L85, Degrees15[Month], 1) + $F$2 - 1,MATCH(IF('1. Input energy data'!$G$11="Multiple (England)", '1. Input energy data'!$J85, '1. Input energy data'!$G$11),Degrees15[#Headers], 0))))</f>
        <v/>
      </c>
      <c r="G68" s="151" t="str" cm="1">
        <f t="array" ref="G68">IF(OR(CalcTable[[#This Row],[Building]]=0, '1. Input energy data'!$Q85=""), "",IF(OR('1. Input energy data'!$F85="Hospital",'1. Input energy data'!$F85="Nursing residential homes and hostels"),INDEX(Degrees18[[Month]:[Multiple (England)]],MATCH('1. Input energy data'!$L85, Degrees18[Month], 1) + $G$2 - 1,MATCH(IF('1. Input energy data'!$G$11="Multiple (England)", '1. Input energy data'!$J85, '1. Input energy data'!$G$11),Degrees18[#Headers], 0)),INDEX(Degrees15[[Month]:[Multiple (England)]],MATCH('1. Input energy data'!$L85, Degrees15[Month], 1) + $G$2 - 1,MATCH(IF('1. Input energy data'!$G$11="Multiple (England)", '1. Input energy data'!$J85, '1. Input energy data'!$G$11),Degrees15[#Headers], 0))))</f>
        <v/>
      </c>
      <c r="H68" s="151" t="str" cm="1">
        <f t="array" ref="H68">IF(OR(CalcTable[[#This Row],[Building]]=0, '1. Input energy data'!$R85=""), "",IF(OR('1. Input energy data'!$F85="Hospital",'1. Input energy data'!$F85="Nursing residential homes and hostels"),INDEX(Degrees18[[Month]:[Multiple (England)]],MATCH('1. Input energy data'!$L85, Degrees18[Month], 1) + $H$2 - 1,MATCH(IF('1. Input energy data'!$G$11="Multiple (England)", '1. Input energy data'!$J85, '1. Input energy data'!$G$11),Degrees18[#Headers], 0)),INDEX(Degrees15[[Month]:[Multiple (England)]],MATCH('1. Input energy data'!$L85, Degrees15[Month], 1) + $H$2 - 1,MATCH(IF('1. Input energy data'!$G$11="Multiple (England)", '1. Input energy data'!$J85, '1. Input energy data'!$G$11),Degrees15[#Headers], 0))))</f>
        <v/>
      </c>
      <c r="I68" s="151" t="str" cm="1">
        <f t="array" ref="I68">IF(OR(CalcTable[[#This Row],[Building]]=0, '1. Input energy data'!$S85=""), "",IF(OR('1. Input energy data'!$F85="Hospital",'1. Input energy data'!$F85="Nursing residential homes and hostels"),INDEX(Degrees18[[Month]:[Multiple (England)]],MATCH('1. Input energy data'!$L85, Degrees18[Month], 1) + $I$2 - 1,MATCH(IF('1. Input energy data'!$G$11="Multiple (England)", '1. Input energy data'!$J85, '1. Input energy data'!$G$11),Degrees18[#Headers], 0)),INDEX(Degrees15[[Month]:[Multiple (England)]],MATCH('1. Input energy data'!$L85, Degrees15[Month], 1) + $I$2 - 1,MATCH(IF('1. Input energy data'!$G$11="Multiple (England)", '1. Input energy data'!$J85, '1. Input energy data'!$G$11),Degrees15[#Headers], 0))))</f>
        <v/>
      </c>
      <c r="J68" s="151" t="str" cm="1">
        <f t="array" ref="J68">IF(OR(CalcTable[[#This Row],[Building]]=0, '1. Input energy data'!$T85=""), "",IF(OR('1. Input energy data'!$F85="Hospital",'1. Input energy data'!$F85="Nursing residential homes and hostels"),INDEX(Degrees18[[Month]:[Multiple (England)]],MATCH('1. Input energy data'!$L85, Degrees18[Month], 1) + $J$2 - 1,MATCH(IF('1. Input energy data'!$G$11="Multiple (England)", '1. Input energy data'!$J85, '1. Input energy data'!$G$11),Degrees18[#Headers], 0)),INDEX(Degrees15[[Month]:[Multiple (England)]],MATCH('1. Input energy data'!$L85, Degrees15[Month], 1) + $J$2 - 1,MATCH(IF('1. Input energy data'!$G$11="Multiple (England)", '1. Input energy data'!$J85, '1. Input energy data'!$G$11),Degrees15[#Headers], 0))))</f>
        <v/>
      </c>
      <c r="K68" s="151" t="str" cm="1">
        <f t="array" ref="K68">IF(OR(CalcTable[[#This Row],[Building]]=0, '1. Input energy data'!$U85=""), "",IF(OR('1. Input energy data'!$F85="Hospital",'1. Input energy data'!$F85="Nursing residential homes and hostels"),INDEX(Degrees18[[Month]:[Multiple (England)]],MATCH('1. Input energy data'!$L85, Degrees18[Month], 1) + $K$2 - 1,MATCH(IF('1. Input energy data'!$G$11="Multiple (England)", '1. Input energy data'!$J85, '1. Input energy data'!$G$11),Degrees18[#Headers], 0)),INDEX(Degrees15[[Month]:[Multiple (England)]],MATCH('1. Input energy data'!$L85, Degrees15[Month], 1) + $K$2 - 1,MATCH(IF('1. Input energy data'!$G$11="Multiple (England)", '1. Input energy data'!$J85, '1. Input energy data'!$G$11),Degrees15[#Headers], 0))))</f>
        <v/>
      </c>
      <c r="L68" s="151" t="str" cm="1">
        <f t="array" ref="L68">IF(OR(CalcTable[[#This Row],[Building]]=0, '1. Input energy data'!$V85=""), "",IF(OR('1. Input energy data'!$F85="Hospital",'1. Input energy data'!$F85="Nursing residential homes and hostels"),INDEX(Degrees18[[Month]:[Multiple (England)]],MATCH('1. Input energy data'!$L85, Degrees18[Month], 1) + $L$2 - 1,MATCH(IF('1. Input energy data'!$G$11="Multiple (England)", '1. Input energy data'!$J85, '1. Input energy data'!$G$11),Degrees18[#Headers], 0)),INDEX(Degrees15[[Month]:[Multiple (England)]],MATCH('1. Input energy data'!$L85, Degrees15[Month], 1) + $L$2 - 1,MATCH(IF('1. Input energy data'!$G$11="Multiple (England)", '1. Input energy data'!$J85, '1. Input energy data'!$G$11),Degrees15[#Headers], 0))))</f>
        <v/>
      </c>
      <c r="M68" s="151" t="str" cm="1">
        <f t="array" ref="M68">IF(OR(CalcTable[[#This Row],[Building]]=0, '1. Input energy data'!$W85=""), "",IF(OR('1. Input energy data'!$F85="Hospital",'1. Input energy data'!$F85="Nursing residential homes and hostels"),INDEX(Degrees18[[Month]:[Multiple (England)]],MATCH('1. Input energy data'!$L85, Degrees18[Month], 1) + $M$2 - 1,MATCH(IF('1. Input energy data'!$G$11="Multiple (England)", '1. Input energy data'!$J85, '1. Input energy data'!$G$11),Degrees18[#Headers], 0)),INDEX(Degrees15[[Month]:[Multiple (England)]],MATCH('1. Input energy data'!$L85, Degrees15[Month], 1) + $M$2 - 1,MATCH(IF('1. Input energy data'!$G$11="Multiple (England)", '1. Input energy data'!$J85, '1. Input energy data'!$G$11),Degrees15[#Headers], 0))))</f>
        <v/>
      </c>
      <c r="N68" s="151" t="str" cm="1">
        <f t="array" ref="N68">IF(OR(CalcTable[[#This Row],[Building]]=0, '1. Input energy data'!$X85=""), "",IF(OR('1. Input energy data'!$F85="Hospital",'1. Input energy data'!$F85="Nursing residential homes and hostels"),INDEX(Degrees18[[Month]:[Multiple (England)]],MATCH('1. Input energy data'!$L85, Degrees18[Month], 1) + $N$2 - 1,MATCH(IF('1. Input energy data'!$G$11="Multiple (England)", '1. Input energy data'!$J85, '1. Input energy data'!$G$11),Degrees18[#Headers], 0)),INDEX(Degrees15[[Month]:[Multiple (England)]],MATCH('1. Input energy data'!$L85, Degrees15[Month], 1) + $N$2 - 1,MATCH(IF('1. Input energy data'!$G$11="Multiple (England)", '1. Input energy data'!$J85, '1. Input energy data'!$G$11),Degrees15[#Headers], 0))))</f>
        <v/>
      </c>
      <c r="O68" s="151" t="str" cm="1">
        <f t="array" ref="O68">IF(OR(CalcTable[[#This Row],[Building]]=0, '1. Input energy data'!$Y85=""), "",IF(OR('1. Input energy data'!$F85="Hospital",'1. Input energy data'!$F85="Nursing residential homes and hostels"),INDEX(Degrees18[[Month]:[Multiple (England)]],MATCH('1. Input energy data'!$L85, Degrees18[Month], 1) + $O$2 - 1,MATCH(IF('1. Input energy data'!$G$11="Multiple (England)", '1. Input energy data'!$J85, '1. Input energy data'!$G$11),Degrees18[#Headers], 0)),INDEX(Degrees15[[Month]:[Multiple (England)]],MATCH('1. Input energy data'!$L85, Degrees15[Month], 1) + $O$2 - 1,MATCH(IF('1. Input energy data'!$G$11="Multiple (England)", '1. Input energy data'!$J85, '1. Input energy data'!$G$11),Degrees15[#Headers], 0))))</f>
        <v/>
      </c>
      <c r="P68" t="str">
        <f>IF(CalcTable[[#This Row],[Building]]=0,"",SLOPE('1. Input energy data'!N85:Y85,CalcTable[[#This Row],[1]:[12]]))</f>
        <v/>
      </c>
      <c r="Q68" t="str">
        <f>IF(CalcTable[[#This Row],[Building]]=0,"",INTERCEPT('1. Input energy data'!N85:Y85,CalcTable[[#This Row],[1]:[12]]))</f>
        <v/>
      </c>
      <c r="R68" t="str">
        <f>IF(CalcTable[[#This Row],[Building]]=0,"",RSQ('1. Input energy data'!N85:Y85,CalcTable[[#This Row],[1]:[12]]))</f>
        <v/>
      </c>
      <c r="S68" s="151" t="str" cm="1">
        <f t="array" ref="S68">IF(OR($A68=0, '1. Input energy data'!$AF85=""), "",IF(OR('1. Input energy data'!$F85="Hospital",'1. Input energy data'!$F85="Nursing residential homes and hostels"),INDEX(Degrees18[[Month]:[Multiple (England)]],MATCH('1. Input energy data'!$AD85, Degrees18[Month], 1)+S$2-13,MATCH(IF('1. Input energy data'!$G$11="Multiple (England)", '1. Input energy data'!$J85, '1. Input energy data'!$G$11),Degrees18[#Headers], 0)),INDEX(Degrees15[[Month]:[Multiple (England)]],MATCH('1. Input energy data'!$AD85, Degrees15[Month], 1)+S$2-13,MATCH(IF('1. Input energy data'!$G$11="Multiple (England)", '1. Input energy data'!$J85, '1. Input energy data'!$G$11),Degrees15[#Headers], 0))))</f>
        <v/>
      </c>
      <c r="T68" s="151" t="str" cm="1">
        <f t="array" ref="T68">IF(OR($A68=0, '1. Input energy data'!$AG85=""), "",IF(OR('1. Input energy data'!$F85="Hospital",'1. Input energy data'!$F85="Nursing residential homes and hostels"),INDEX(Degrees18[[Month]:[Multiple (England)]],MATCH('1. Input energy data'!$AD85, Degrees18[Month], 1)+T$2-13,MATCH(IF('1. Input energy data'!$G$11="Multiple (England)", '1. Input energy data'!$J85, '1. Input energy data'!$G$11),Degrees18[#Headers], 0)),INDEX(Degrees15[[Month]:[Multiple (England)]],MATCH('1. Input energy data'!$AD85,Degrees15[Month], 1)+T$2-13,MATCH(IF('1. Input energy data'!$G$11="Multiple (England)", '1. Input energy data'!$J85, '1. Input energy data'!$G$11),Degrees15[#Headers], 0))))</f>
        <v/>
      </c>
      <c r="U68" s="151" t="str" cm="1">
        <f t="array" ref="U68">IF(OR($A68=0, '1. Input energy data'!$AH85=""), "",IF(OR('1. Input energy data'!$F85="Hospital",'1. Input energy data'!$F85="Nursing residential homes and hostels"),INDEX(Degrees18[[Month]:[Multiple (England)]],MATCH('1. Input energy data'!$AD85, Degrees18[Month], 1)+U$2-13,MATCH(IF('1. Input energy data'!$G$11="Multiple (England)", '1. Input energy data'!$J85, '1. Input energy data'!$G$11),Degrees18[#Headers], 0)),INDEX(Degrees15[[Month]:[Multiple (England)]],MATCH('1. Input energy data'!$AD85,Degrees15[Month], 1)+U$2-13,MATCH(IF('1. Input energy data'!$G$11="Multiple (England)", '1. Input energy data'!$J85, '1. Input energy data'!$G$11),Degrees15[#Headers], 0))))</f>
        <v/>
      </c>
      <c r="V68" s="151" t="str" cm="1">
        <f t="array" ref="V68">IF(OR($A68=0, '1. Input energy data'!$AI85=""), "",IF(OR('1. Input energy data'!$F85="Hospital",'1. Input energy data'!$F85="Nursing residential homes and hostels"),INDEX(Degrees18[[Month]:[Multiple (England)]],MATCH('1. Input energy data'!$AD85, Degrees18[Month], 1)+V$2-13,MATCH(IF('1. Input energy data'!$G$11="Multiple (England)", '1. Input energy data'!$J85, '1. Input energy data'!$G$11),Degrees18[#Headers], 0)),INDEX(Degrees15[[Month]:[Multiple (England)]],MATCH('1. Input energy data'!$AD85,Degrees15[Month], 1)+V$2-13,MATCH(IF('1. Input energy data'!$G$11="Multiple (England)", '1. Input energy data'!$J85, '1. Input energy data'!$G$11),Degrees15[#Headers], 0))))</f>
        <v/>
      </c>
      <c r="W68" s="151" t="str" cm="1">
        <f t="array" ref="W68">IF(OR($A68=0, '1. Input energy data'!$AJ85=""), "",IF(OR('1. Input energy data'!$F85="Hospital",'1. Input energy data'!$F85="Nursing residential homes and hostels"),INDEX(Degrees18[[Month]:[Multiple (England)]],MATCH('1. Input energy data'!$AD85, Degrees18[Month], 1)+W$2-13,MATCH(IF('1. Input energy data'!$G$11="Multiple (England)", '1. Input energy data'!$J85, '1. Input energy data'!$G$11),Degrees18[#Headers], 0)),INDEX(Degrees15[[Month]:[Multiple (England)]],MATCH('1. Input energy data'!$AD85,Degrees15[Month], 1)+W$2-13,MATCH(IF('1. Input energy data'!$G$11="Multiple (England)", '1. Input energy data'!$J85, '1. Input energy data'!$G$11),Degrees15[#Headers], 0))))</f>
        <v/>
      </c>
      <c r="X68" s="151" t="str" cm="1">
        <f t="array" ref="X68">IF(OR($A68=0, '1. Input energy data'!$AK85=""), "",IF(OR('1. Input energy data'!$F85="Hospital",'1. Input energy data'!$F85="Nursing residential homes and hostels"),INDEX(Degrees18[[Month]:[Multiple (England)]],MATCH('1. Input energy data'!$AD85, Degrees18[Month], 1)+X$2-13,MATCH(IF('1. Input energy data'!$G$11="Multiple (England)", '1. Input energy data'!$J85, '1. Input energy data'!$G$11),Degrees18[#Headers], 0)),INDEX(Degrees15[[Month]:[Multiple (England)]],MATCH('1. Input energy data'!$AD85,Degrees15[Month], 1)+X$2-13,MATCH(IF('1. Input energy data'!$G$11="Multiple (England)", '1. Input energy data'!$J85, '1. Input energy data'!$G$11),Degrees15[#Headers], 0))))</f>
        <v/>
      </c>
      <c r="Y68" s="151" t="str" cm="1">
        <f t="array" ref="Y68">IF(OR($A68=0, '1. Input energy data'!$AL85=""), "",IF(OR('1. Input energy data'!$F85="Hospital",'1. Input energy data'!$F85="Nursing residential homes and hostels"),INDEX(Degrees18[[Month]:[Multiple (England)]],MATCH('1. Input energy data'!$AD85, Degrees18[Month], 1)+Y$2-13,MATCH(IF('1. Input energy data'!$G$11="Multiple (England)", '1. Input energy data'!$J85, '1. Input energy data'!$G$11),Degrees18[#Headers], 0)),INDEX(Degrees15[[Month]:[Multiple (England)]],MATCH('1. Input energy data'!$AD85,Degrees15[Month], 1)+Y$2-13,MATCH(IF('1. Input energy data'!$G$11="Multiple (England)", '1. Input energy data'!$J85, '1. Input energy data'!$G$11),Degrees15[#Headers], 0))))</f>
        <v/>
      </c>
      <c r="Z68" s="151" t="str" cm="1">
        <f t="array" ref="Z68">IF(OR($A68=0, '1. Input energy data'!$AM85=""), "",IF(OR('1. Input energy data'!$F85="Hospital",'1. Input energy data'!$F85="Nursing residential homes and hostels"),INDEX(Degrees18[[Month]:[Multiple (England)]],MATCH('1. Input energy data'!$AD85, Degrees18[Month], 1)+Z$2-13,MATCH(IF('1. Input energy data'!$G$11="Multiple (England)", '1. Input energy data'!$J85, '1. Input energy data'!$G$11),Degrees18[#Headers], 0)),INDEX(Degrees15[[Month]:[Multiple (England)]],MATCH('1. Input energy data'!$AD85,Degrees15[Month], 1)+Z$2-13,MATCH(IF('1. Input energy data'!$G$11="Multiple (England)", '1. Input energy data'!$J85, '1. Input energy data'!$G$11),Degrees15[#Headers], 0))))</f>
        <v/>
      </c>
      <c r="AA68" s="151" t="str" cm="1">
        <f t="array" ref="AA68">IF(OR($A68=0, '1. Input energy data'!$AN85=""), "",IF(OR('1. Input energy data'!$F85="Hospital",'1. Input energy data'!$F85="Nursing residential homes and hostels"),INDEX(Degrees18[[Month]:[Multiple (England)]],MATCH('1. Input energy data'!$AD85, Degrees18[Month], 1)+AA$2-13,MATCH(IF('1. Input energy data'!$G$11="Multiple (England)", '1. Input energy data'!$J85, '1. Input energy data'!$G$11),Degrees18[#Headers], 0)),INDEX(Degrees15[[Month]:[Multiple (England)]],MATCH('1. Input energy data'!$AD85,Degrees15[Month], 1)+AA$2-13,MATCH(IF('1. Input energy data'!$G$11="Multiple (England)", '1. Input energy data'!$J85, '1. Input energy data'!$G$11),Degrees15[#Headers], 0))))</f>
        <v/>
      </c>
      <c r="AB68" s="151" t="str" cm="1">
        <f t="array" ref="AB68">IF(OR($A68=0, '1. Input energy data'!$AO85=""), "",IF(OR('1. Input energy data'!$F85="Hospital",'1. Input energy data'!$F85="Nursing residential homes and hostels"),INDEX(Degrees18[[Month]:[Multiple (England)]],MATCH('1. Input energy data'!$AD85, Degrees18[Month], 1)+AB$2-13,MATCH(IF('1. Input energy data'!$G$11="Multiple (England)", '1. Input energy data'!$J85, '1. Input energy data'!$G$11),Degrees18[#Headers], 0)),INDEX(Degrees15[[Month]:[Multiple (England)]],MATCH('1. Input energy data'!$AD85,Degrees15[Month], 1)+AB$2-13,MATCH(IF('1. Input energy data'!$G$11="Multiple (England)", '1. Input energy data'!$J85, '1. Input energy data'!$G$11),Degrees15[#Headers], 0))))</f>
        <v/>
      </c>
      <c r="AC68" s="151" t="str" cm="1">
        <f t="array" ref="AC68">IF(OR($A68=0, '1. Input energy data'!$AP85=""), "",IF(OR('1. Input energy data'!$F85="Hospital",'1. Input energy data'!$F85="Nursing residential homes and hostels"),INDEX(Degrees18[[Month]:[Multiple (England)]],MATCH('1. Input energy data'!$AD85, Degrees18[Month], 1)+AC$2-13,MATCH(IF('1. Input energy data'!$G$11="Multiple (England)", '1. Input energy data'!$J85, '1. Input energy data'!$G$11),Degrees18[#Headers], 0)),INDEX(Degrees15[[Month]:[Multiple (England)]],MATCH('1. Input energy data'!$AD85,Degrees15[Month], 1)+AC$2-13,MATCH(IF('1. Input energy data'!$G$11="Multiple (England)", '1. Input energy data'!$J85, '1. Input energy data'!$G$11),Degrees15[#Headers], 0))))</f>
        <v/>
      </c>
      <c r="AD68" s="151" t="str" cm="1">
        <f t="array" ref="AD68">IF(OR($A68=0, '1. Input energy data'!$AQ85=""), "",IF(OR('1. Input energy data'!$F85="Hospital",'1. Input energy data'!$F85="Nursing residential homes and hostels"),INDEX(Degrees18[[Month]:[Multiple (England)]],MATCH('1. Input energy data'!$AD85, Degrees18[Month], 1)+AD$2-13,MATCH(IF('1. Input energy data'!$G$11="Multiple (England)", '1. Input energy data'!$J85, '1. Input energy data'!$G$11),Degrees18[#Headers], 0)),INDEX(Degrees15[[Month]:[Multiple (England)]],MATCH('1. Input energy data'!$AD85,Degrees15[Month], 1)+AD$2-13,MATCH(IF('1. Input energy data'!$G$11="Multiple (England)", '1. Input energy data'!$J85, '1. Input energy data'!$G$11),Degrees15[#Headers], 0))))</f>
        <v/>
      </c>
      <c r="AE68" s="151" t="str">
        <f>IF(OR($A68=0, $P68="", CalcTable[[#This Row],[13]]="", $Q68="", '1. Input energy data'!AF85=""), "", ($P68*CalcTable[[#This Row],[13]]+$Q68)-'1. Input energy data'!AF85)</f>
        <v/>
      </c>
      <c r="AF68" s="151" t="str">
        <f>IF(OR($A68=0, $P68="", CalcTable[[#This Row],[14]]="", $Q68="", '1. Input energy data'!AG85=""), "", ($P68*CalcTable[[#This Row],[14]]+$Q68)-'1. Input energy data'!AG85)</f>
        <v/>
      </c>
      <c r="AG68" s="151" t="str">
        <f>IF(OR($A68=0, $P68="", CalcTable[[#This Row],[15]]="", $Q68="", '1. Input energy data'!AH85=""), "", ($P68*CalcTable[[#This Row],[15]]+$Q68)-'1. Input energy data'!AH85)</f>
        <v/>
      </c>
      <c r="AH68" s="151" t="str">
        <f>IF(OR($A68=0, $P68="", CalcTable[[#This Row],[16]]="", $Q68="", '1. Input energy data'!AI85=""), "", ($P68*CalcTable[[#This Row],[16]]+$Q68)-'1. Input energy data'!AI85)</f>
        <v/>
      </c>
      <c r="AI68" s="151" t="str">
        <f>IF(OR($A68=0, $P68="", CalcTable[[#This Row],[17]]="", $Q68="", '1. Input energy data'!AJ85=""), "", ($P68*CalcTable[[#This Row],[17]]+$Q68)-'1. Input energy data'!AJ85)</f>
        <v/>
      </c>
      <c r="AJ68" s="151" t="str">
        <f>IF(OR($A68=0, $P68="", CalcTable[[#This Row],[18]]="", $Q68="", '1. Input energy data'!AK85=""), "", ($P68*CalcTable[[#This Row],[18]]+$Q68)-'1. Input energy data'!AK85)</f>
        <v/>
      </c>
      <c r="AK68" s="151" t="str">
        <f>IF(OR($A68=0, $P68="", CalcTable[[#This Row],[19]]="", $Q68="", '1. Input energy data'!AL85=""), "", ($P68*CalcTable[[#This Row],[19]]+$Q68)-'1. Input energy data'!AL85)</f>
        <v/>
      </c>
      <c r="AL68" s="151" t="str">
        <f>IF(OR($A68=0, $P68="", CalcTable[[#This Row],[20]]="", $Q68="", '1. Input energy data'!AM85=""), "", ($P68*CalcTable[[#This Row],[20]]+$Q68)-'1. Input energy data'!AM85)</f>
        <v/>
      </c>
      <c r="AM68" s="151" t="str">
        <f>IF(OR($A68=0, $P68="", CalcTable[[#This Row],[21]]="", $Q68="", '1. Input energy data'!AN85=""), "", ($P68*CalcTable[[#This Row],[21]]+$Q68)-'1. Input energy data'!AN85)</f>
        <v/>
      </c>
      <c r="AN68" s="151" t="str">
        <f>IF(OR($A68=0, $P68="", CalcTable[[#This Row],[22]]="", $Q68="", '1. Input energy data'!AO85=""), "", ($P68*CalcTable[[#This Row],[22]]+$Q68)-'1. Input energy data'!AO85)</f>
        <v/>
      </c>
      <c r="AO68" s="151" t="str">
        <f>IF(OR($A68=0, $P68="", CalcTable[[#This Row],[23]]="", $Q68="", '1. Input energy data'!AP85=""), "", ($P68*CalcTable[[#This Row],[23]]+$Q68)-'1. Input energy data'!AP85)</f>
        <v/>
      </c>
      <c r="AP68" s="151" t="str">
        <f>IF(OR($A68=0, $P68="", CalcTable[[#This Row],[24]]="", $Q68="", '1. Input energy data'!AQ85=""), "", ($P68*CalcTable[[#This Row],[24]]+$Q68)-'1. Input energy data'!AQ85)</f>
        <v/>
      </c>
      <c r="AQ68" s="239" t="str">
        <f>IF(CalcTable[[#This Row],[Building]]=0,"",1-((1-CalcTable[[#This Row],[R2]])*(COUNT('1. Input energy data'!N85:Y85)-1)/(COUNT('1. Input energy data'!N85:Y85)-2)))</f>
        <v/>
      </c>
      <c r="AR68" s="165" t="str">
        <f>IF(CalcTable[[#This Row],[Building]]=0,"",1.26*TINV(0.1,COUNT('1. Input energy data'!N85:Y85)-2)*STEYX('1. Input energy data'!N85:Y85,CalcTable[[#This Row],[1]:[12]])*((1+2/COUNT('1. Input energy data'!N85:Y85))*COUNT(CalcTable[[#This Row],[Month 1 avoided kWh]:[Month 12]]))^0.5)</f>
        <v/>
      </c>
      <c r="AS68" s="166" t="str">
        <f>IF(CalcTable[[#This Row],[Building]]=0,"",ABS(CalcTable[[#This Row],[Absolute Uncertainty]]/SUM(CalcTable[[#This Row],[Month 1 avoided kWh]:[Month 12]])))</f>
        <v/>
      </c>
      <c r="AT68" s="165" t="str">
        <f>IF(CalcTable[[#This Row],[Building]]=0,"",COUNT('1. Input energy data'!N85:Y85))</f>
        <v/>
      </c>
      <c r="AU68" s="165" t="str">
        <f>IF(CalcTable[[#This Row],[Building]]=0,"",COUNT('1. Input energy data'!AF85:AQ85))</f>
        <v/>
      </c>
      <c r="AV68" s="151" t="str" cm="1">
        <f t="array" ref="AV68">_xlfn.IFS(CalcTable[[#This Row],[Building]]=0,"",AND(OR('1. Input energy data'!AT85="Energy Bills - Actual",'1. Input energy data'!AT85="Meter Readings",'1. Input energy data'!AT85="Half Hourly Data"),OR('1. Input energy data'!Z85="Energy Bills - Actual",'1. Input energy data'!Z85="Meter Readings",'1. Input energy data'!Z85="Half Hourly Data")),"ACTUAL",OR('1. Input energy data'!AT85="",'1. Input energy data'!Z85=""),"BLANK",OR('1. Input energy data'!AT85="Other (specify in commentary)",'1. Input energy data'!Z85="Other (specify in commentary)"),"OTHER",OR('1. Input energy data'!AT85="Energy Bills - Estimated",'1. Input energy data'!Z85="Energy Bills - Estimated"),"ESTIMATED",OR('1. Input energy data'!AT85="Energy Bills - Partially Estimated",'1. Input energy data'!Z85="Energy Bills - Partially Estimated"),"PARTIALLY ESTIMATED",TRUE,"BLANK")</f>
        <v/>
      </c>
    </row>
    <row r="69" spans="1:48">
      <c r="A69">
        <f>'1. Input energy data'!C86</f>
        <v>0</v>
      </c>
      <c r="B69" s="150">
        <f>'1. Input energy data'!F86</f>
        <v>0</v>
      </c>
      <c r="C69">
        <f>'1. Input energy data'!G86</f>
        <v>0</v>
      </c>
      <c r="D69" s="151" t="str">
        <f>IF(OR(CalcTable[[#This Row],[Building]]=0, '1. Input energy data'!$N86=""), "",IF(OR('1. Input energy data'!$F86="Hospital",'1. Input energy data'!$F86="Nursing residential homes and hostels"),INDEX(Degrees18[[Month]:[Multiple (England)]],MATCH('1. Input energy data'!$L86, Degrees18[Month], 1),MATCH(IF('1. Input energy data'!$G$11="Multiple (England)", '1. Input energy data'!$J86, '1. Input energy data'!$G$11), Degrees18[#Headers], 0)),INDEX(Degrees15[[Month]:[Multiple (England)]],MATCH('1. Input energy data'!$L86, Degrees15[Month], 1),MATCH(IF('1. Input energy data'!$G$11="Multiple (England)", '1. Input energy data'!$J86, '1. Input energy data'!$G$11), Degrees15[#Headers], 0))))</f>
        <v/>
      </c>
      <c r="E69" s="151" t="str" cm="1">
        <f t="array" ref="E69">IF(OR(CalcTable[[#This Row],[Building]]=0, '1. Input energy data'!$O86=""), "",IF(OR('1. Input energy data'!$F86="Hospital",'1. Input energy data'!$F86="Nursing residential homes and hostels"),INDEX(Degrees18[[Month]:[Multiple (England)]],MATCH('1. Input energy data'!$L86, Degrees18[Month], 1) + $E$2 - 1,MATCH(IF('1. Input energy data'!$G$11="Multiple (England)", '1. Input energy data'!$J86, '1. Input energy data'!$G$11),Degrees18[#Headers], 0)),INDEX(Degrees15[[Month]:[Multiple (England)]],MATCH('1. Input energy data'!$L86, Degrees15[Month], 1) + $E$2 - 1,MATCH(IF('1. Input energy data'!$G$11="Multiple (England)", '1. Input energy data'!$J86, '1. Input energy data'!$G$11),Degrees15[#Headers], 0))))</f>
        <v/>
      </c>
      <c r="F69" s="151" t="str" cm="1">
        <f t="array" ref="F69">IF(OR(CalcTable[[#This Row],[Building]]=0, '1. Input energy data'!$P86=""), "",IF(OR('1. Input energy data'!$F86="Hospital",'1. Input energy data'!$F86="Nursing residential homes and hostels"),INDEX(Degrees18[[Month]:[Multiple (England)]],MATCH('1. Input energy data'!$L86, Degrees18[Month], 1) + $F$2 - 1,MATCH(IF('1. Input energy data'!$G$11="Multiple (England)", '1. Input energy data'!$J86, '1. Input energy data'!$G$11),Degrees18[#Headers], 0)),INDEX(Degrees15[[Month]:[Multiple (England)]],MATCH('1. Input energy data'!$L86, Degrees15[Month], 1) + $F$2 - 1,MATCH(IF('1. Input energy data'!$G$11="Multiple (England)", '1. Input energy data'!$J86, '1. Input energy data'!$G$11),Degrees15[#Headers], 0))))</f>
        <v/>
      </c>
      <c r="G69" s="151" t="str" cm="1">
        <f t="array" ref="G69">IF(OR(CalcTable[[#This Row],[Building]]=0, '1. Input energy data'!$Q86=""), "",IF(OR('1. Input energy data'!$F86="Hospital",'1. Input energy data'!$F86="Nursing residential homes and hostels"),INDEX(Degrees18[[Month]:[Multiple (England)]],MATCH('1. Input energy data'!$L86, Degrees18[Month], 1) + $G$2 - 1,MATCH(IF('1. Input energy data'!$G$11="Multiple (England)", '1. Input energy data'!$J86, '1. Input energy data'!$G$11),Degrees18[#Headers], 0)),INDEX(Degrees15[[Month]:[Multiple (England)]],MATCH('1. Input energy data'!$L86, Degrees15[Month], 1) + $G$2 - 1,MATCH(IF('1. Input energy data'!$G$11="Multiple (England)", '1. Input energy data'!$J86, '1. Input energy data'!$G$11),Degrees15[#Headers], 0))))</f>
        <v/>
      </c>
      <c r="H69" s="151" t="str" cm="1">
        <f t="array" ref="H69">IF(OR(CalcTable[[#This Row],[Building]]=0, '1. Input energy data'!$R86=""), "",IF(OR('1. Input energy data'!$F86="Hospital",'1. Input energy data'!$F86="Nursing residential homes and hostels"),INDEX(Degrees18[[Month]:[Multiple (England)]],MATCH('1. Input energy data'!$L86, Degrees18[Month], 1) + $H$2 - 1,MATCH(IF('1. Input energy data'!$G$11="Multiple (England)", '1. Input energy data'!$J86, '1. Input energy data'!$G$11),Degrees18[#Headers], 0)),INDEX(Degrees15[[Month]:[Multiple (England)]],MATCH('1. Input energy data'!$L86, Degrees15[Month], 1) + $H$2 - 1,MATCH(IF('1. Input energy data'!$G$11="Multiple (England)", '1. Input energy data'!$J86, '1. Input energy data'!$G$11),Degrees15[#Headers], 0))))</f>
        <v/>
      </c>
      <c r="I69" s="151" t="str" cm="1">
        <f t="array" ref="I69">IF(OR(CalcTable[[#This Row],[Building]]=0, '1. Input energy data'!$S86=""), "",IF(OR('1. Input energy data'!$F86="Hospital",'1. Input energy data'!$F86="Nursing residential homes and hostels"),INDEX(Degrees18[[Month]:[Multiple (England)]],MATCH('1. Input energy data'!$L86, Degrees18[Month], 1) + $I$2 - 1,MATCH(IF('1. Input energy data'!$G$11="Multiple (England)", '1. Input energy data'!$J86, '1. Input energy data'!$G$11),Degrees18[#Headers], 0)),INDEX(Degrees15[[Month]:[Multiple (England)]],MATCH('1. Input energy data'!$L86, Degrees15[Month], 1) + $I$2 - 1,MATCH(IF('1. Input energy data'!$G$11="Multiple (England)", '1. Input energy data'!$J86, '1. Input energy data'!$G$11),Degrees15[#Headers], 0))))</f>
        <v/>
      </c>
      <c r="J69" s="151" t="str" cm="1">
        <f t="array" ref="J69">IF(OR(CalcTable[[#This Row],[Building]]=0, '1. Input energy data'!$T86=""), "",IF(OR('1. Input energy data'!$F86="Hospital",'1. Input energy data'!$F86="Nursing residential homes and hostels"),INDEX(Degrees18[[Month]:[Multiple (England)]],MATCH('1. Input energy data'!$L86, Degrees18[Month], 1) + $J$2 - 1,MATCH(IF('1. Input energy data'!$G$11="Multiple (England)", '1. Input energy data'!$J86, '1. Input energy data'!$G$11),Degrees18[#Headers], 0)),INDEX(Degrees15[[Month]:[Multiple (England)]],MATCH('1. Input energy data'!$L86, Degrees15[Month], 1) + $J$2 - 1,MATCH(IF('1. Input energy data'!$G$11="Multiple (England)", '1. Input energy data'!$J86, '1. Input energy data'!$G$11),Degrees15[#Headers], 0))))</f>
        <v/>
      </c>
      <c r="K69" s="151" t="str" cm="1">
        <f t="array" ref="K69">IF(OR(CalcTable[[#This Row],[Building]]=0, '1. Input energy data'!$U86=""), "",IF(OR('1. Input energy data'!$F86="Hospital",'1. Input energy data'!$F86="Nursing residential homes and hostels"),INDEX(Degrees18[[Month]:[Multiple (England)]],MATCH('1. Input energy data'!$L86, Degrees18[Month], 1) + $K$2 - 1,MATCH(IF('1. Input energy data'!$G$11="Multiple (England)", '1. Input energy data'!$J86, '1. Input energy data'!$G$11),Degrees18[#Headers], 0)),INDEX(Degrees15[[Month]:[Multiple (England)]],MATCH('1. Input energy data'!$L86, Degrees15[Month], 1) + $K$2 - 1,MATCH(IF('1. Input energy data'!$G$11="Multiple (England)", '1. Input energy data'!$J86, '1. Input energy data'!$G$11),Degrees15[#Headers], 0))))</f>
        <v/>
      </c>
      <c r="L69" s="151" t="str" cm="1">
        <f t="array" ref="L69">IF(OR(CalcTable[[#This Row],[Building]]=0, '1. Input energy data'!$V86=""), "",IF(OR('1. Input energy data'!$F86="Hospital",'1. Input energy data'!$F86="Nursing residential homes and hostels"),INDEX(Degrees18[[Month]:[Multiple (England)]],MATCH('1. Input energy data'!$L86, Degrees18[Month], 1) + $L$2 - 1,MATCH(IF('1. Input energy data'!$G$11="Multiple (England)", '1. Input energy data'!$J86, '1. Input energy data'!$G$11),Degrees18[#Headers], 0)),INDEX(Degrees15[[Month]:[Multiple (England)]],MATCH('1. Input energy data'!$L86, Degrees15[Month], 1) + $L$2 - 1,MATCH(IF('1. Input energy data'!$G$11="Multiple (England)", '1. Input energy data'!$J86, '1. Input energy data'!$G$11),Degrees15[#Headers], 0))))</f>
        <v/>
      </c>
      <c r="M69" s="151" t="str" cm="1">
        <f t="array" ref="M69">IF(OR(CalcTable[[#This Row],[Building]]=0, '1. Input energy data'!$W86=""), "",IF(OR('1. Input energy data'!$F86="Hospital",'1. Input energy data'!$F86="Nursing residential homes and hostels"),INDEX(Degrees18[[Month]:[Multiple (England)]],MATCH('1. Input energy data'!$L86, Degrees18[Month], 1) + $M$2 - 1,MATCH(IF('1. Input energy data'!$G$11="Multiple (England)", '1. Input energy data'!$J86, '1. Input energy data'!$G$11),Degrees18[#Headers], 0)),INDEX(Degrees15[[Month]:[Multiple (England)]],MATCH('1. Input energy data'!$L86, Degrees15[Month], 1) + $M$2 - 1,MATCH(IF('1. Input energy data'!$G$11="Multiple (England)", '1. Input energy data'!$J86, '1. Input energy data'!$G$11),Degrees15[#Headers], 0))))</f>
        <v/>
      </c>
      <c r="N69" s="151" t="str" cm="1">
        <f t="array" ref="N69">IF(OR(CalcTable[[#This Row],[Building]]=0, '1. Input energy data'!$X86=""), "",IF(OR('1. Input energy data'!$F86="Hospital",'1. Input energy data'!$F86="Nursing residential homes and hostels"),INDEX(Degrees18[[Month]:[Multiple (England)]],MATCH('1. Input energy data'!$L86, Degrees18[Month], 1) + $N$2 - 1,MATCH(IF('1. Input energy data'!$G$11="Multiple (England)", '1. Input energy data'!$J86, '1. Input energy data'!$G$11),Degrees18[#Headers], 0)),INDEX(Degrees15[[Month]:[Multiple (England)]],MATCH('1. Input energy data'!$L86, Degrees15[Month], 1) + $N$2 - 1,MATCH(IF('1. Input energy data'!$G$11="Multiple (England)", '1. Input energy data'!$J86, '1. Input energy data'!$G$11),Degrees15[#Headers], 0))))</f>
        <v/>
      </c>
      <c r="O69" s="151" t="str" cm="1">
        <f t="array" ref="O69">IF(OR(CalcTable[[#This Row],[Building]]=0, '1. Input energy data'!$Y86=""), "",IF(OR('1. Input energy data'!$F86="Hospital",'1. Input energy data'!$F86="Nursing residential homes and hostels"),INDEX(Degrees18[[Month]:[Multiple (England)]],MATCH('1. Input energy data'!$L86, Degrees18[Month], 1) + $O$2 - 1,MATCH(IF('1. Input energy data'!$G$11="Multiple (England)", '1. Input energy data'!$J86, '1. Input energy data'!$G$11),Degrees18[#Headers], 0)),INDEX(Degrees15[[Month]:[Multiple (England)]],MATCH('1. Input energy data'!$L86, Degrees15[Month], 1) + $O$2 - 1,MATCH(IF('1. Input energy data'!$G$11="Multiple (England)", '1. Input energy data'!$J86, '1. Input energy data'!$G$11),Degrees15[#Headers], 0))))</f>
        <v/>
      </c>
      <c r="P69" t="str">
        <f>IF(CalcTable[[#This Row],[Building]]=0,"",SLOPE('1. Input energy data'!N86:Y86,CalcTable[[#This Row],[1]:[12]]))</f>
        <v/>
      </c>
      <c r="Q69" t="str">
        <f>IF(CalcTable[[#This Row],[Building]]=0,"",INTERCEPT('1. Input energy data'!N86:Y86,CalcTable[[#This Row],[1]:[12]]))</f>
        <v/>
      </c>
      <c r="R69" t="str">
        <f>IF(CalcTable[[#This Row],[Building]]=0,"",RSQ('1. Input energy data'!N86:Y86,CalcTable[[#This Row],[1]:[12]]))</f>
        <v/>
      </c>
      <c r="S69" s="151" t="str" cm="1">
        <f t="array" ref="S69">IF(OR($A69=0, '1. Input energy data'!$AF86=""), "",IF(OR('1. Input energy data'!$F86="Hospital",'1. Input energy data'!$F86="Nursing residential homes and hostels"),INDEX(Degrees18[[Month]:[Multiple (England)]],MATCH('1. Input energy data'!$AD86, Degrees18[Month], 1)+S$2-13,MATCH(IF('1. Input energy data'!$G$11="Multiple (England)", '1. Input energy data'!$J86, '1. Input energy data'!$G$11),Degrees18[#Headers], 0)),INDEX(Degrees15[[Month]:[Multiple (England)]],MATCH('1. Input energy data'!$AD86, Degrees15[Month], 1)+S$2-13,MATCH(IF('1. Input energy data'!$G$11="Multiple (England)", '1. Input energy data'!$J86, '1. Input energy data'!$G$11),Degrees15[#Headers], 0))))</f>
        <v/>
      </c>
      <c r="T69" s="151" t="str" cm="1">
        <f t="array" ref="T69">IF(OR($A69=0, '1. Input energy data'!$AG86=""), "",IF(OR('1. Input energy data'!$F86="Hospital",'1. Input energy data'!$F86="Nursing residential homes and hostels"),INDEX(Degrees18[[Month]:[Multiple (England)]],MATCH('1. Input energy data'!$AD86, Degrees18[Month], 1)+T$2-13,MATCH(IF('1. Input energy data'!$G$11="Multiple (England)", '1. Input energy data'!$J86, '1. Input energy data'!$G$11),Degrees18[#Headers], 0)),INDEX(Degrees15[[Month]:[Multiple (England)]],MATCH('1. Input energy data'!$AD86,Degrees15[Month], 1)+T$2-13,MATCH(IF('1. Input energy data'!$G$11="Multiple (England)", '1. Input energy data'!$J86, '1. Input energy data'!$G$11),Degrees15[#Headers], 0))))</f>
        <v/>
      </c>
      <c r="U69" s="151" t="str" cm="1">
        <f t="array" ref="U69">IF(OR($A69=0, '1. Input energy data'!$AH86=""), "",IF(OR('1. Input energy data'!$F86="Hospital",'1. Input energy data'!$F86="Nursing residential homes and hostels"),INDEX(Degrees18[[Month]:[Multiple (England)]],MATCH('1. Input energy data'!$AD86, Degrees18[Month], 1)+U$2-13,MATCH(IF('1. Input energy data'!$G$11="Multiple (England)", '1. Input energy data'!$J86, '1. Input energy data'!$G$11),Degrees18[#Headers], 0)),INDEX(Degrees15[[Month]:[Multiple (England)]],MATCH('1. Input energy data'!$AD86,Degrees15[Month], 1)+U$2-13,MATCH(IF('1. Input energy data'!$G$11="Multiple (England)", '1. Input energy data'!$J86, '1. Input energy data'!$G$11),Degrees15[#Headers], 0))))</f>
        <v/>
      </c>
      <c r="V69" s="151" t="str" cm="1">
        <f t="array" ref="V69">IF(OR($A69=0, '1. Input energy data'!$AI86=""), "",IF(OR('1. Input energy data'!$F86="Hospital",'1. Input energy data'!$F86="Nursing residential homes and hostels"),INDEX(Degrees18[[Month]:[Multiple (England)]],MATCH('1. Input energy data'!$AD86, Degrees18[Month], 1)+V$2-13,MATCH(IF('1. Input energy data'!$G$11="Multiple (England)", '1. Input energy data'!$J86, '1. Input energy data'!$G$11),Degrees18[#Headers], 0)),INDEX(Degrees15[[Month]:[Multiple (England)]],MATCH('1. Input energy data'!$AD86,Degrees15[Month], 1)+V$2-13,MATCH(IF('1. Input energy data'!$G$11="Multiple (England)", '1. Input energy data'!$J86, '1. Input energy data'!$G$11),Degrees15[#Headers], 0))))</f>
        <v/>
      </c>
      <c r="W69" s="151" t="str" cm="1">
        <f t="array" ref="W69">IF(OR($A69=0, '1. Input energy data'!$AJ86=""), "",IF(OR('1. Input energy data'!$F86="Hospital",'1. Input energy data'!$F86="Nursing residential homes and hostels"),INDEX(Degrees18[[Month]:[Multiple (England)]],MATCH('1. Input energy data'!$AD86, Degrees18[Month], 1)+W$2-13,MATCH(IF('1. Input energy data'!$G$11="Multiple (England)", '1. Input energy data'!$J86, '1. Input energy data'!$G$11),Degrees18[#Headers], 0)),INDEX(Degrees15[[Month]:[Multiple (England)]],MATCH('1. Input energy data'!$AD86,Degrees15[Month], 1)+W$2-13,MATCH(IF('1. Input energy data'!$G$11="Multiple (England)", '1. Input energy data'!$J86, '1. Input energy data'!$G$11),Degrees15[#Headers], 0))))</f>
        <v/>
      </c>
      <c r="X69" s="151" t="str" cm="1">
        <f t="array" ref="X69">IF(OR($A69=0, '1. Input energy data'!$AK86=""), "",IF(OR('1. Input energy data'!$F86="Hospital",'1. Input energy data'!$F86="Nursing residential homes and hostels"),INDEX(Degrees18[[Month]:[Multiple (England)]],MATCH('1. Input energy data'!$AD86, Degrees18[Month], 1)+X$2-13,MATCH(IF('1. Input energy data'!$G$11="Multiple (England)", '1. Input energy data'!$J86, '1. Input energy data'!$G$11),Degrees18[#Headers], 0)),INDEX(Degrees15[[Month]:[Multiple (England)]],MATCH('1. Input energy data'!$AD86,Degrees15[Month], 1)+X$2-13,MATCH(IF('1. Input energy data'!$G$11="Multiple (England)", '1. Input energy data'!$J86, '1. Input energy data'!$G$11),Degrees15[#Headers], 0))))</f>
        <v/>
      </c>
      <c r="Y69" s="151" t="str" cm="1">
        <f t="array" ref="Y69">IF(OR($A69=0, '1. Input energy data'!$AL86=""), "",IF(OR('1. Input energy data'!$F86="Hospital",'1. Input energy data'!$F86="Nursing residential homes and hostels"),INDEX(Degrees18[[Month]:[Multiple (England)]],MATCH('1. Input energy data'!$AD86, Degrees18[Month], 1)+Y$2-13,MATCH(IF('1. Input energy data'!$G$11="Multiple (England)", '1. Input energy data'!$J86, '1. Input energy data'!$G$11),Degrees18[#Headers], 0)),INDEX(Degrees15[[Month]:[Multiple (England)]],MATCH('1. Input energy data'!$AD86,Degrees15[Month], 1)+Y$2-13,MATCH(IF('1. Input energy data'!$G$11="Multiple (England)", '1. Input energy data'!$J86, '1. Input energy data'!$G$11),Degrees15[#Headers], 0))))</f>
        <v/>
      </c>
      <c r="Z69" s="151" t="str" cm="1">
        <f t="array" ref="Z69">IF(OR($A69=0, '1. Input energy data'!$AM86=""), "",IF(OR('1. Input energy data'!$F86="Hospital",'1. Input energy data'!$F86="Nursing residential homes and hostels"),INDEX(Degrees18[[Month]:[Multiple (England)]],MATCH('1. Input energy data'!$AD86, Degrees18[Month], 1)+Z$2-13,MATCH(IF('1. Input energy data'!$G$11="Multiple (England)", '1. Input energy data'!$J86, '1. Input energy data'!$G$11),Degrees18[#Headers], 0)),INDEX(Degrees15[[Month]:[Multiple (England)]],MATCH('1. Input energy data'!$AD86,Degrees15[Month], 1)+Z$2-13,MATCH(IF('1. Input energy data'!$G$11="Multiple (England)", '1. Input energy data'!$J86, '1. Input energy data'!$G$11),Degrees15[#Headers], 0))))</f>
        <v/>
      </c>
      <c r="AA69" s="151" t="str" cm="1">
        <f t="array" ref="AA69">IF(OR($A69=0, '1. Input energy data'!$AN86=""), "",IF(OR('1. Input energy data'!$F86="Hospital",'1. Input energy data'!$F86="Nursing residential homes and hostels"),INDEX(Degrees18[[Month]:[Multiple (England)]],MATCH('1. Input energy data'!$AD86, Degrees18[Month], 1)+AA$2-13,MATCH(IF('1. Input energy data'!$G$11="Multiple (England)", '1. Input energy data'!$J86, '1. Input energy data'!$G$11),Degrees18[#Headers], 0)),INDEX(Degrees15[[Month]:[Multiple (England)]],MATCH('1. Input energy data'!$AD86,Degrees15[Month], 1)+AA$2-13,MATCH(IF('1. Input energy data'!$G$11="Multiple (England)", '1. Input energy data'!$J86, '1. Input energy data'!$G$11),Degrees15[#Headers], 0))))</f>
        <v/>
      </c>
      <c r="AB69" s="151" t="str" cm="1">
        <f t="array" ref="AB69">IF(OR($A69=0, '1. Input energy data'!$AO86=""), "",IF(OR('1. Input energy data'!$F86="Hospital",'1. Input energy data'!$F86="Nursing residential homes and hostels"),INDEX(Degrees18[[Month]:[Multiple (England)]],MATCH('1. Input energy data'!$AD86, Degrees18[Month], 1)+AB$2-13,MATCH(IF('1. Input energy data'!$G$11="Multiple (England)", '1. Input energy data'!$J86, '1. Input energy data'!$G$11),Degrees18[#Headers], 0)),INDEX(Degrees15[[Month]:[Multiple (England)]],MATCH('1. Input energy data'!$AD86,Degrees15[Month], 1)+AB$2-13,MATCH(IF('1. Input energy data'!$G$11="Multiple (England)", '1. Input energy data'!$J86, '1. Input energy data'!$G$11),Degrees15[#Headers], 0))))</f>
        <v/>
      </c>
      <c r="AC69" s="151" t="str" cm="1">
        <f t="array" ref="AC69">IF(OR($A69=0, '1. Input energy data'!$AP86=""), "",IF(OR('1. Input energy data'!$F86="Hospital",'1. Input energy data'!$F86="Nursing residential homes and hostels"),INDEX(Degrees18[[Month]:[Multiple (England)]],MATCH('1. Input energy data'!$AD86, Degrees18[Month], 1)+AC$2-13,MATCH(IF('1. Input energy data'!$G$11="Multiple (England)", '1. Input energy data'!$J86, '1. Input energy data'!$G$11),Degrees18[#Headers], 0)),INDEX(Degrees15[[Month]:[Multiple (England)]],MATCH('1. Input energy data'!$AD86,Degrees15[Month], 1)+AC$2-13,MATCH(IF('1. Input energy data'!$G$11="Multiple (England)", '1. Input energy data'!$J86, '1. Input energy data'!$G$11),Degrees15[#Headers], 0))))</f>
        <v/>
      </c>
      <c r="AD69" s="151" t="str" cm="1">
        <f t="array" ref="AD69">IF(OR($A69=0, '1. Input energy data'!$AQ86=""), "",IF(OR('1. Input energy data'!$F86="Hospital",'1. Input energy data'!$F86="Nursing residential homes and hostels"),INDEX(Degrees18[[Month]:[Multiple (England)]],MATCH('1. Input energy data'!$AD86, Degrees18[Month], 1)+AD$2-13,MATCH(IF('1. Input energy data'!$G$11="Multiple (England)", '1. Input energy data'!$J86, '1. Input energy data'!$G$11),Degrees18[#Headers], 0)),INDEX(Degrees15[[Month]:[Multiple (England)]],MATCH('1. Input energy data'!$AD86,Degrees15[Month], 1)+AD$2-13,MATCH(IF('1. Input energy data'!$G$11="Multiple (England)", '1. Input energy data'!$J86, '1. Input energy data'!$G$11),Degrees15[#Headers], 0))))</f>
        <v/>
      </c>
      <c r="AE69" s="151" t="str">
        <f>IF(OR($A69=0, $P69="", CalcTable[[#This Row],[13]]="", $Q69="", '1. Input energy data'!AF86=""), "", ($P69*CalcTable[[#This Row],[13]]+$Q69)-'1. Input energy data'!AF86)</f>
        <v/>
      </c>
      <c r="AF69" s="151" t="str">
        <f>IF(OR($A69=0, $P69="", CalcTable[[#This Row],[14]]="", $Q69="", '1. Input energy data'!AG86=""), "", ($P69*CalcTable[[#This Row],[14]]+$Q69)-'1. Input energy data'!AG86)</f>
        <v/>
      </c>
      <c r="AG69" s="151" t="str">
        <f>IF(OR($A69=0, $P69="", CalcTable[[#This Row],[15]]="", $Q69="", '1. Input energy data'!AH86=""), "", ($P69*CalcTable[[#This Row],[15]]+$Q69)-'1. Input energy data'!AH86)</f>
        <v/>
      </c>
      <c r="AH69" s="151" t="str">
        <f>IF(OR($A69=0, $P69="", CalcTable[[#This Row],[16]]="", $Q69="", '1. Input energy data'!AI86=""), "", ($P69*CalcTable[[#This Row],[16]]+$Q69)-'1. Input energy data'!AI86)</f>
        <v/>
      </c>
      <c r="AI69" s="151" t="str">
        <f>IF(OR($A69=0, $P69="", CalcTable[[#This Row],[17]]="", $Q69="", '1. Input energy data'!AJ86=""), "", ($P69*CalcTable[[#This Row],[17]]+$Q69)-'1. Input energy data'!AJ86)</f>
        <v/>
      </c>
      <c r="AJ69" s="151" t="str">
        <f>IF(OR($A69=0, $P69="", CalcTable[[#This Row],[18]]="", $Q69="", '1. Input energy data'!AK86=""), "", ($P69*CalcTable[[#This Row],[18]]+$Q69)-'1. Input energy data'!AK86)</f>
        <v/>
      </c>
      <c r="AK69" s="151" t="str">
        <f>IF(OR($A69=0, $P69="", CalcTable[[#This Row],[19]]="", $Q69="", '1. Input energy data'!AL86=""), "", ($P69*CalcTable[[#This Row],[19]]+$Q69)-'1. Input energy data'!AL86)</f>
        <v/>
      </c>
      <c r="AL69" s="151" t="str">
        <f>IF(OR($A69=0, $P69="", CalcTable[[#This Row],[20]]="", $Q69="", '1. Input energy data'!AM86=""), "", ($P69*CalcTable[[#This Row],[20]]+$Q69)-'1. Input energy data'!AM86)</f>
        <v/>
      </c>
      <c r="AM69" s="151" t="str">
        <f>IF(OR($A69=0, $P69="", CalcTable[[#This Row],[21]]="", $Q69="", '1. Input energy data'!AN86=""), "", ($P69*CalcTable[[#This Row],[21]]+$Q69)-'1. Input energy data'!AN86)</f>
        <v/>
      </c>
      <c r="AN69" s="151" t="str">
        <f>IF(OR($A69=0, $P69="", CalcTable[[#This Row],[22]]="", $Q69="", '1. Input energy data'!AO86=""), "", ($P69*CalcTable[[#This Row],[22]]+$Q69)-'1. Input energy data'!AO86)</f>
        <v/>
      </c>
      <c r="AO69" s="151" t="str">
        <f>IF(OR($A69=0, $P69="", CalcTable[[#This Row],[23]]="", $Q69="", '1. Input energy data'!AP86=""), "", ($P69*CalcTable[[#This Row],[23]]+$Q69)-'1. Input energy data'!AP86)</f>
        <v/>
      </c>
      <c r="AP69" s="151" t="str">
        <f>IF(OR($A69=0, $P69="", CalcTable[[#This Row],[24]]="", $Q69="", '1. Input energy data'!AQ86=""), "", ($P69*CalcTable[[#This Row],[24]]+$Q69)-'1. Input energy data'!AQ86)</f>
        <v/>
      </c>
      <c r="AQ69" s="239" t="str">
        <f>IF(CalcTable[[#This Row],[Building]]=0,"",1-((1-CalcTable[[#This Row],[R2]])*(COUNT('1. Input energy data'!N86:Y86)-1)/(COUNT('1. Input energy data'!N86:Y86)-2)))</f>
        <v/>
      </c>
      <c r="AR69" s="165" t="str">
        <f>IF(CalcTable[[#This Row],[Building]]=0,"",1.26*TINV(0.1,COUNT('1. Input energy data'!N86:Y86)-2)*STEYX('1. Input energy data'!N86:Y86,CalcTable[[#This Row],[1]:[12]])*((1+2/COUNT('1. Input energy data'!N86:Y86))*COUNT(CalcTable[[#This Row],[Month 1 avoided kWh]:[Month 12]]))^0.5)</f>
        <v/>
      </c>
      <c r="AS69" s="166" t="str">
        <f>IF(CalcTable[[#This Row],[Building]]=0,"",ABS(CalcTable[[#This Row],[Absolute Uncertainty]]/SUM(CalcTable[[#This Row],[Month 1 avoided kWh]:[Month 12]])))</f>
        <v/>
      </c>
      <c r="AT69" s="165" t="str">
        <f>IF(CalcTable[[#This Row],[Building]]=0,"",COUNT('1. Input energy data'!N86:Y86))</f>
        <v/>
      </c>
      <c r="AU69" s="165" t="str">
        <f>IF(CalcTable[[#This Row],[Building]]=0,"",COUNT('1. Input energy data'!AF86:AQ86))</f>
        <v/>
      </c>
      <c r="AV69" s="151" t="str" cm="1">
        <f t="array" ref="AV69">_xlfn.IFS(CalcTable[[#This Row],[Building]]=0,"",AND(OR('1. Input energy data'!AT86="Energy Bills - Actual",'1. Input energy data'!AT86="Meter Readings",'1. Input energy data'!AT86="Half Hourly Data"),OR('1. Input energy data'!Z86="Energy Bills - Actual",'1. Input energy data'!Z86="Meter Readings",'1. Input energy data'!Z86="Half Hourly Data")),"ACTUAL",OR('1. Input energy data'!AT86="",'1. Input energy data'!Z86=""),"BLANK",OR('1. Input energy data'!AT86="Other (specify in commentary)",'1. Input energy data'!Z86="Other (specify in commentary)"),"OTHER",OR('1. Input energy data'!AT86="Energy Bills - Estimated",'1. Input energy data'!Z86="Energy Bills - Estimated"),"ESTIMATED",OR('1. Input energy data'!AT86="Energy Bills - Partially Estimated",'1. Input energy data'!Z86="Energy Bills - Partially Estimated"),"PARTIALLY ESTIMATED",TRUE,"BLANK")</f>
        <v/>
      </c>
    </row>
    <row r="70" spans="1:48">
      <c r="A70">
        <f>'1. Input energy data'!C87</f>
        <v>0</v>
      </c>
      <c r="B70" s="150">
        <f>'1. Input energy data'!F87</f>
        <v>0</v>
      </c>
      <c r="C70">
        <f>'1. Input energy data'!G87</f>
        <v>0</v>
      </c>
      <c r="D70" s="151" t="str">
        <f>IF(OR(CalcTable[[#This Row],[Building]]=0, '1. Input energy data'!$N87=""), "",IF(OR('1. Input energy data'!$F87="Hospital",'1. Input energy data'!$F87="Nursing residential homes and hostels"),INDEX(Degrees18[[Month]:[Multiple (England)]],MATCH('1. Input energy data'!$L87, Degrees18[Month], 1),MATCH(IF('1. Input energy data'!$G$11="Multiple (England)", '1. Input energy data'!$J87, '1. Input energy data'!$G$11), Degrees18[#Headers], 0)),INDEX(Degrees15[[Month]:[Multiple (England)]],MATCH('1. Input energy data'!$L87, Degrees15[Month], 1),MATCH(IF('1. Input energy data'!$G$11="Multiple (England)", '1. Input energy data'!$J87, '1. Input energy data'!$G$11), Degrees15[#Headers], 0))))</f>
        <v/>
      </c>
      <c r="E70" s="151" t="str" cm="1">
        <f t="array" ref="E70">IF(OR(CalcTable[[#This Row],[Building]]=0, '1. Input energy data'!$O87=""), "",IF(OR('1. Input energy data'!$F87="Hospital",'1. Input energy data'!$F87="Nursing residential homes and hostels"),INDEX(Degrees18[[Month]:[Multiple (England)]],MATCH('1. Input energy data'!$L87, Degrees18[Month], 1) + $E$2 - 1,MATCH(IF('1. Input energy data'!$G$11="Multiple (England)", '1. Input energy data'!$J87, '1. Input energy data'!$G$11),Degrees18[#Headers], 0)),INDEX(Degrees15[[Month]:[Multiple (England)]],MATCH('1. Input energy data'!$L87, Degrees15[Month], 1) + $E$2 - 1,MATCH(IF('1. Input energy data'!$G$11="Multiple (England)", '1. Input energy data'!$J87, '1. Input energy data'!$G$11),Degrees15[#Headers], 0))))</f>
        <v/>
      </c>
      <c r="F70" s="151" t="str" cm="1">
        <f t="array" ref="F70">IF(OR(CalcTable[[#This Row],[Building]]=0, '1. Input energy data'!$P87=""), "",IF(OR('1. Input energy data'!$F87="Hospital",'1. Input energy data'!$F87="Nursing residential homes and hostels"),INDEX(Degrees18[[Month]:[Multiple (England)]],MATCH('1. Input energy data'!$L87, Degrees18[Month], 1) + $F$2 - 1,MATCH(IF('1. Input energy data'!$G$11="Multiple (England)", '1. Input energy data'!$J87, '1. Input energy data'!$G$11),Degrees18[#Headers], 0)),INDEX(Degrees15[[Month]:[Multiple (England)]],MATCH('1. Input energy data'!$L87, Degrees15[Month], 1) + $F$2 - 1,MATCH(IF('1. Input energy data'!$G$11="Multiple (England)", '1. Input energy data'!$J87, '1. Input energy data'!$G$11),Degrees15[#Headers], 0))))</f>
        <v/>
      </c>
      <c r="G70" s="151" t="str" cm="1">
        <f t="array" ref="G70">IF(OR(CalcTable[[#This Row],[Building]]=0, '1. Input energy data'!$Q87=""), "",IF(OR('1. Input energy data'!$F87="Hospital",'1. Input energy data'!$F87="Nursing residential homes and hostels"),INDEX(Degrees18[[Month]:[Multiple (England)]],MATCH('1. Input energy data'!$L87, Degrees18[Month], 1) + $G$2 - 1,MATCH(IF('1. Input energy data'!$G$11="Multiple (England)", '1. Input energy data'!$J87, '1. Input energy data'!$G$11),Degrees18[#Headers], 0)),INDEX(Degrees15[[Month]:[Multiple (England)]],MATCH('1. Input energy data'!$L87, Degrees15[Month], 1) + $G$2 - 1,MATCH(IF('1. Input energy data'!$G$11="Multiple (England)", '1. Input energy data'!$J87, '1. Input energy data'!$G$11),Degrees15[#Headers], 0))))</f>
        <v/>
      </c>
      <c r="H70" s="151" t="str" cm="1">
        <f t="array" ref="H70">IF(OR(CalcTable[[#This Row],[Building]]=0, '1. Input energy data'!$R87=""), "",IF(OR('1. Input energy data'!$F87="Hospital",'1. Input energy data'!$F87="Nursing residential homes and hostels"),INDEX(Degrees18[[Month]:[Multiple (England)]],MATCH('1. Input energy data'!$L87, Degrees18[Month], 1) + $H$2 - 1,MATCH(IF('1. Input energy data'!$G$11="Multiple (England)", '1. Input energy data'!$J87, '1. Input energy data'!$G$11),Degrees18[#Headers], 0)),INDEX(Degrees15[[Month]:[Multiple (England)]],MATCH('1. Input energy data'!$L87, Degrees15[Month], 1) + $H$2 - 1,MATCH(IF('1. Input energy data'!$G$11="Multiple (England)", '1. Input energy data'!$J87, '1. Input energy data'!$G$11),Degrees15[#Headers], 0))))</f>
        <v/>
      </c>
      <c r="I70" s="151" t="str" cm="1">
        <f t="array" ref="I70">IF(OR(CalcTable[[#This Row],[Building]]=0, '1. Input energy data'!$S87=""), "",IF(OR('1. Input energy data'!$F87="Hospital",'1. Input energy data'!$F87="Nursing residential homes and hostels"),INDEX(Degrees18[[Month]:[Multiple (England)]],MATCH('1. Input energy data'!$L87, Degrees18[Month], 1) + $I$2 - 1,MATCH(IF('1. Input energy data'!$G$11="Multiple (England)", '1. Input energy data'!$J87, '1. Input energy data'!$G$11),Degrees18[#Headers], 0)),INDEX(Degrees15[[Month]:[Multiple (England)]],MATCH('1. Input energy data'!$L87, Degrees15[Month], 1) + $I$2 - 1,MATCH(IF('1. Input energy data'!$G$11="Multiple (England)", '1. Input energy data'!$J87, '1. Input energy data'!$G$11),Degrees15[#Headers], 0))))</f>
        <v/>
      </c>
      <c r="J70" s="151" t="str" cm="1">
        <f t="array" ref="J70">IF(OR(CalcTable[[#This Row],[Building]]=0, '1. Input energy data'!$T87=""), "",IF(OR('1. Input energy data'!$F87="Hospital",'1. Input energy data'!$F87="Nursing residential homes and hostels"),INDEX(Degrees18[[Month]:[Multiple (England)]],MATCH('1. Input energy data'!$L87, Degrees18[Month], 1) + $J$2 - 1,MATCH(IF('1. Input energy data'!$G$11="Multiple (England)", '1. Input energy data'!$J87, '1. Input energy data'!$G$11),Degrees18[#Headers], 0)),INDEX(Degrees15[[Month]:[Multiple (England)]],MATCH('1. Input energy data'!$L87, Degrees15[Month], 1) + $J$2 - 1,MATCH(IF('1. Input energy data'!$G$11="Multiple (England)", '1. Input energy data'!$J87, '1. Input energy data'!$G$11),Degrees15[#Headers], 0))))</f>
        <v/>
      </c>
      <c r="K70" s="151" t="str" cm="1">
        <f t="array" ref="K70">IF(OR(CalcTable[[#This Row],[Building]]=0, '1. Input energy data'!$U87=""), "",IF(OR('1. Input energy data'!$F87="Hospital",'1. Input energy data'!$F87="Nursing residential homes and hostels"),INDEX(Degrees18[[Month]:[Multiple (England)]],MATCH('1. Input energy data'!$L87, Degrees18[Month], 1) + $K$2 - 1,MATCH(IF('1. Input energy data'!$G$11="Multiple (England)", '1. Input energy data'!$J87, '1. Input energy data'!$G$11),Degrees18[#Headers], 0)),INDEX(Degrees15[[Month]:[Multiple (England)]],MATCH('1. Input energy data'!$L87, Degrees15[Month], 1) + $K$2 - 1,MATCH(IF('1. Input energy data'!$G$11="Multiple (England)", '1. Input energy data'!$J87, '1. Input energy data'!$G$11),Degrees15[#Headers], 0))))</f>
        <v/>
      </c>
      <c r="L70" s="151" t="str" cm="1">
        <f t="array" ref="L70">IF(OR(CalcTable[[#This Row],[Building]]=0, '1. Input energy data'!$V87=""), "",IF(OR('1. Input energy data'!$F87="Hospital",'1. Input energy data'!$F87="Nursing residential homes and hostels"),INDEX(Degrees18[[Month]:[Multiple (England)]],MATCH('1. Input energy data'!$L87, Degrees18[Month], 1) + $L$2 - 1,MATCH(IF('1. Input energy data'!$G$11="Multiple (England)", '1. Input energy data'!$J87, '1. Input energy data'!$G$11),Degrees18[#Headers], 0)),INDEX(Degrees15[[Month]:[Multiple (England)]],MATCH('1. Input energy data'!$L87, Degrees15[Month], 1) + $L$2 - 1,MATCH(IF('1. Input energy data'!$G$11="Multiple (England)", '1. Input energy data'!$J87, '1. Input energy data'!$G$11),Degrees15[#Headers], 0))))</f>
        <v/>
      </c>
      <c r="M70" s="151" t="str" cm="1">
        <f t="array" ref="M70">IF(OR(CalcTable[[#This Row],[Building]]=0, '1. Input energy data'!$W87=""), "",IF(OR('1. Input energy data'!$F87="Hospital",'1. Input energy data'!$F87="Nursing residential homes and hostels"),INDEX(Degrees18[[Month]:[Multiple (England)]],MATCH('1. Input energy data'!$L87, Degrees18[Month], 1) + $M$2 - 1,MATCH(IF('1. Input energy data'!$G$11="Multiple (England)", '1. Input energy data'!$J87, '1. Input energy data'!$G$11),Degrees18[#Headers], 0)),INDEX(Degrees15[[Month]:[Multiple (England)]],MATCH('1. Input energy data'!$L87, Degrees15[Month], 1) + $M$2 - 1,MATCH(IF('1. Input energy data'!$G$11="Multiple (England)", '1. Input energy data'!$J87, '1. Input energy data'!$G$11),Degrees15[#Headers], 0))))</f>
        <v/>
      </c>
      <c r="N70" s="151" t="str" cm="1">
        <f t="array" ref="N70">IF(OR(CalcTable[[#This Row],[Building]]=0, '1. Input energy data'!$X87=""), "",IF(OR('1. Input energy data'!$F87="Hospital",'1. Input energy data'!$F87="Nursing residential homes and hostels"),INDEX(Degrees18[[Month]:[Multiple (England)]],MATCH('1. Input energy data'!$L87, Degrees18[Month], 1) + $N$2 - 1,MATCH(IF('1. Input energy data'!$G$11="Multiple (England)", '1. Input energy data'!$J87, '1. Input energy data'!$G$11),Degrees18[#Headers], 0)),INDEX(Degrees15[[Month]:[Multiple (England)]],MATCH('1. Input energy data'!$L87, Degrees15[Month], 1) + $N$2 - 1,MATCH(IF('1. Input energy data'!$G$11="Multiple (England)", '1. Input energy data'!$J87, '1. Input energy data'!$G$11),Degrees15[#Headers], 0))))</f>
        <v/>
      </c>
      <c r="O70" s="151" t="str" cm="1">
        <f t="array" ref="O70">IF(OR(CalcTable[[#This Row],[Building]]=0, '1. Input energy data'!$Y87=""), "",IF(OR('1. Input energy data'!$F87="Hospital",'1. Input energy data'!$F87="Nursing residential homes and hostels"),INDEX(Degrees18[[Month]:[Multiple (England)]],MATCH('1. Input energy data'!$L87, Degrees18[Month], 1) + $O$2 - 1,MATCH(IF('1. Input energy data'!$G$11="Multiple (England)", '1. Input energy data'!$J87, '1. Input energy data'!$G$11),Degrees18[#Headers], 0)),INDEX(Degrees15[[Month]:[Multiple (England)]],MATCH('1. Input energy data'!$L87, Degrees15[Month], 1) + $O$2 - 1,MATCH(IF('1. Input energy data'!$G$11="Multiple (England)", '1. Input energy data'!$J87, '1. Input energy data'!$G$11),Degrees15[#Headers], 0))))</f>
        <v/>
      </c>
      <c r="P70" t="str">
        <f>IF(CalcTable[[#This Row],[Building]]=0,"",SLOPE('1. Input energy data'!N87:Y87,CalcTable[[#This Row],[1]:[12]]))</f>
        <v/>
      </c>
      <c r="Q70" t="str">
        <f>IF(CalcTable[[#This Row],[Building]]=0,"",INTERCEPT('1. Input energy data'!N87:Y87,CalcTable[[#This Row],[1]:[12]]))</f>
        <v/>
      </c>
      <c r="R70" t="str">
        <f>IF(CalcTable[[#This Row],[Building]]=0,"",RSQ('1. Input energy data'!N87:Y87,CalcTable[[#This Row],[1]:[12]]))</f>
        <v/>
      </c>
      <c r="S70" s="151" t="str" cm="1">
        <f t="array" ref="S70">IF(OR($A70=0, '1. Input energy data'!$AF87=""), "",IF(OR('1. Input energy data'!$F87="Hospital",'1. Input energy data'!$F87="Nursing residential homes and hostels"),INDEX(Degrees18[[Month]:[Multiple (England)]],MATCH('1. Input energy data'!$AD87, Degrees18[Month], 1)+S$2-13,MATCH(IF('1. Input energy data'!$G$11="Multiple (England)", '1. Input energy data'!$J87, '1. Input energy data'!$G$11),Degrees18[#Headers], 0)),INDEX(Degrees15[[Month]:[Multiple (England)]],MATCH('1. Input energy data'!$AD87, Degrees15[Month], 1)+S$2-13,MATCH(IF('1. Input energy data'!$G$11="Multiple (England)", '1. Input energy data'!$J87, '1. Input energy data'!$G$11),Degrees15[#Headers], 0))))</f>
        <v/>
      </c>
      <c r="T70" s="151" t="str" cm="1">
        <f t="array" ref="T70">IF(OR($A70=0, '1. Input energy data'!$AG87=""), "",IF(OR('1. Input energy data'!$F87="Hospital",'1. Input energy data'!$F87="Nursing residential homes and hostels"),INDEX(Degrees18[[Month]:[Multiple (England)]],MATCH('1. Input energy data'!$AD87, Degrees18[Month], 1)+T$2-13,MATCH(IF('1. Input energy data'!$G$11="Multiple (England)", '1. Input energy data'!$J87, '1. Input energy data'!$G$11),Degrees18[#Headers], 0)),INDEX(Degrees15[[Month]:[Multiple (England)]],MATCH('1. Input energy data'!$AD87,Degrees15[Month], 1)+T$2-13,MATCH(IF('1. Input energy data'!$G$11="Multiple (England)", '1. Input energy data'!$J87, '1. Input energy data'!$G$11),Degrees15[#Headers], 0))))</f>
        <v/>
      </c>
      <c r="U70" s="151" t="str" cm="1">
        <f t="array" ref="U70">IF(OR($A70=0, '1. Input energy data'!$AH87=""), "",IF(OR('1. Input energy data'!$F87="Hospital",'1. Input energy data'!$F87="Nursing residential homes and hostels"),INDEX(Degrees18[[Month]:[Multiple (England)]],MATCH('1. Input energy data'!$AD87, Degrees18[Month], 1)+U$2-13,MATCH(IF('1. Input energy data'!$G$11="Multiple (England)", '1. Input energy data'!$J87, '1. Input energy data'!$G$11),Degrees18[#Headers], 0)),INDEX(Degrees15[[Month]:[Multiple (England)]],MATCH('1. Input energy data'!$AD87,Degrees15[Month], 1)+U$2-13,MATCH(IF('1. Input energy data'!$G$11="Multiple (England)", '1. Input energy data'!$J87, '1. Input energy data'!$G$11),Degrees15[#Headers], 0))))</f>
        <v/>
      </c>
      <c r="V70" s="151" t="str" cm="1">
        <f t="array" ref="V70">IF(OR($A70=0, '1. Input energy data'!$AI87=""), "",IF(OR('1. Input energy data'!$F87="Hospital",'1. Input energy data'!$F87="Nursing residential homes and hostels"),INDEX(Degrees18[[Month]:[Multiple (England)]],MATCH('1. Input energy data'!$AD87, Degrees18[Month], 1)+V$2-13,MATCH(IF('1. Input energy data'!$G$11="Multiple (England)", '1. Input energy data'!$J87, '1. Input energy data'!$G$11),Degrees18[#Headers], 0)),INDEX(Degrees15[[Month]:[Multiple (England)]],MATCH('1. Input energy data'!$AD87,Degrees15[Month], 1)+V$2-13,MATCH(IF('1. Input energy data'!$G$11="Multiple (England)", '1. Input energy data'!$J87, '1. Input energy data'!$G$11),Degrees15[#Headers], 0))))</f>
        <v/>
      </c>
      <c r="W70" s="151" t="str" cm="1">
        <f t="array" ref="W70">IF(OR($A70=0, '1. Input energy data'!$AJ87=""), "",IF(OR('1. Input energy data'!$F87="Hospital",'1. Input energy data'!$F87="Nursing residential homes and hostels"),INDEX(Degrees18[[Month]:[Multiple (England)]],MATCH('1. Input energy data'!$AD87, Degrees18[Month], 1)+W$2-13,MATCH(IF('1. Input energy data'!$G$11="Multiple (England)", '1. Input energy data'!$J87, '1. Input energy data'!$G$11),Degrees18[#Headers], 0)),INDEX(Degrees15[[Month]:[Multiple (England)]],MATCH('1. Input energy data'!$AD87,Degrees15[Month], 1)+W$2-13,MATCH(IF('1. Input energy data'!$G$11="Multiple (England)", '1. Input energy data'!$J87, '1. Input energy data'!$G$11),Degrees15[#Headers], 0))))</f>
        <v/>
      </c>
      <c r="X70" s="151" t="str" cm="1">
        <f t="array" ref="X70">IF(OR($A70=0, '1. Input energy data'!$AK87=""), "",IF(OR('1. Input energy data'!$F87="Hospital",'1. Input energy data'!$F87="Nursing residential homes and hostels"),INDEX(Degrees18[[Month]:[Multiple (England)]],MATCH('1. Input energy data'!$AD87, Degrees18[Month], 1)+X$2-13,MATCH(IF('1. Input energy data'!$G$11="Multiple (England)", '1. Input energy data'!$J87, '1. Input energy data'!$G$11),Degrees18[#Headers], 0)),INDEX(Degrees15[[Month]:[Multiple (England)]],MATCH('1. Input energy data'!$AD87,Degrees15[Month], 1)+X$2-13,MATCH(IF('1. Input energy data'!$G$11="Multiple (England)", '1. Input energy data'!$J87, '1. Input energy data'!$G$11),Degrees15[#Headers], 0))))</f>
        <v/>
      </c>
      <c r="Y70" s="151" t="str" cm="1">
        <f t="array" ref="Y70">IF(OR($A70=0, '1. Input energy data'!$AL87=""), "",IF(OR('1. Input energy data'!$F87="Hospital",'1. Input energy data'!$F87="Nursing residential homes and hostels"),INDEX(Degrees18[[Month]:[Multiple (England)]],MATCH('1. Input energy data'!$AD87, Degrees18[Month], 1)+Y$2-13,MATCH(IF('1. Input energy data'!$G$11="Multiple (England)", '1. Input energy data'!$J87, '1. Input energy data'!$G$11),Degrees18[#Headers], 0)),INDEX(Degrees15[[Month]:[Multiple (England)]],MATCH('1. Input energy data'!$AD87,Degrees15[Month], 1)+Y$2-13,MATCH(IF('1. Input energy data'!$G$11="Multiple (England)", '1. Input energy data'!$J87, '1. Input energy data'!$G$11),Degrees15[#Headers], 0))))</f>
        <v/>
      </c>
      <c r="Z70" s="151" t="str" cm="1">
        <f t="array" ref="Z70">IF(OR($A70=0, '1. Input energy data'!$AM87=""), "",IF(OR('1. Input energy data'!$F87="Hospital",'1. Input energy data'!$F87="Nursing residential homes and hostels"),INDEX(Degrees18[[Month]:[Multiple (England)]],MATCH('1. Input energy data'!$AD87, Degrees18[Month], 1)+Z$2-13,MATCH(IF('1. Input energy data'!$G$11="Multiple (England)", '1. Input energy data'!$J87, '1. Input energy data'!$G$11),Degrees18[#Headers], 0)),INDEX(Degrees15[[Month]:[Multiple (England)]],MATCH('1. Input energy data'!$AD87,Degrees15[Month], 1)+Z$2-13,MATCH(IF('1. Input energy data'!$G$11="Multiple (England)", '1. Input energy data'!$J87, '1. Input energy data'!$G$11),Degrees15[#Headers], 0))))</f>
        <v/>
      </c>
      <c r="AA70" s="151" t="str" cm="1">
        <f t="array" ref="AA70">IF(OR($A70=0, '1. Input energy data'!$AN87=""), "",IF(OR('1. Input energy data'!$F87="Hospital",'1. Input energy data'!$F87="Nursing residential homes and hostels"),INDEX(Degrees18[[Month]:[Multiple (England)]],MATCH('1. Input energy data'!$AD87, Degrees18[Month], 1)+AA$2-13,MATCH(IF('1. Input energy data'!$G$11="Multiple (England)", '1. Input energy data'!$J87, '1. Input energy data'!$G$11),Degrees18[#Headers], 0)),INDEX(Degrees15[[Month]:[Multiple (England)]],MATCH('1. Input energy data'!$AD87,Degrees15[Month], 1)+AA$2-13,MATCH(IF('1. Input energy data'!$G$11="Multiple (England)", '1. Input energy data'!$J87, '1. Input energy data'!$G$11),Degrees15[#Headers], 0))))</f>
        <v/>
      </c>
      <c r="AB70" s="151" t="str" cm="1">
        <f t="array" ref="AB70">IF(OR($A70=0, '1. Input energy data'!$AO87=""), "",IF(OR('1. Input energy data'!$F87="Hospital",'1. Input energy data'!$F87="Nursing residential homes and hostels"),INDEX(Degrees18[[Month]:[Multiple (England)]],MATCH('1. Input energy data'!$AD87, Degrees18[Month], 1)+AB$2-13,MATCH(IF('1. Input energy data'!$G$11="Multiple (England)", '1. Input energy data'!$J87, '1. Input energy data'!$G$11),Degrees18[#Headers], 0)),INDEX(Degrees15[[Month]:[Multiple (England)]],MATCH('1. Input energy data'!$AD87,Degrees15[Month], 1)+AB$2-13,MATCH(IF('1. Input energy data'!$G$11="Multiple (England)", '1. Input energy data'!$J87, '1. Input energy data'!$G$11),Degrees15[#Headers], 0))))</f>
        <v/>
      </c>
      <c r="AC70" s="151" t="str" cm="1">
        <f t="array" ref="AC70">IF(OR($A70=0, '1. Input energy data'!$AP87=""), "",IF(OR('1. Input energy data'!$F87="Hospital",'1. Input energy data'!$F87="Nursing residential homes and hostels"),INDEX(Degrees18[[Month]:[Multiple (England)]],MATCH('1. Input energy data'!$AD87, Degrees18[Month], 1)+AC$2-13,MATCH(IF('1. Input energy data'!$G$11="Multiple (England)", '1. Input energy data'!$J87, '1. Input energy data'!$G$11),Degrees18[#Headers], 0)),INDEX(Degrees15[[Month]:[Multiple (England)]],MATCH('1. Input energy data'!$AD87,Degrees15[Month], 1)+AC$2-13,MATCH(IF('1. Input energy data'!$G$11="Multiple (England)", '1. Input energy data'!$J87, '1. Input energy data'!$G$11),Degrees15[#Headers], 0))))</f>
        <v/>
      </c>
      <c r="AD70" s="151" t="str" cm="1">
        <f t="array" ref="AD70">IF(OR($A70=0, '1. Input energy data'!$AQ87=""), "",IF(OR('1. Input energy data'!$F87="Hospital",'1. Input energy data'!$F87="Nursing residential homes and hostels"),INDEX(Degrees18[[Month]:[Multiple (England)]],MATCH('1. Input energy data'!$AD87, Degrees18[Month], 1)+AD$2-13,MATCH(IF('1. Input energy data'!$G$11="Multiple (England)", '1. Input energy data'!$J87, '1. Input energy data'!$G$11),Degrees18[#Headers], 0)),INDEX(Degrees15[[Month]:[Multiple (England)]],MATCH('1. Input energy data'!$AD87,Degrees15[Month], 1)+AD$2-13,MATCH(IF('1. Input energy data'!$G$11="Multiple (England)", '1. Input energy data'!$J87, '1. Input energy data'!$G$11),Degrees15[#Headers], 0))))</f>
        <v/>
      </c>
      <c r="AE70" s="151" t="str">
        <f>IF(OR($A70=0, $P70="", CalcTable[[#This Row],[13]]="", $Q70="", '1. Input energy data'!AF87=""), "", ($P70*CalcTable[[#This Row],[13]]+$Q70)-'1. Input energy data'!AF87)</f>
        <v/>
      </c>
      <c r="AF70" s="151" t="str">
        <f>IF(OR($A70=0, $P70="", CalcTable[[#This Row],[14]]="", $Q70="", '1. Input energy data'!AG87=""), "", ($P70*CalcTable[[#This Row],[14]]+$Q70)-'1. Input energy data'!AG87)</f>
        <v/>
      </c>
      <c r="AG70" s="151" t="str">
        <f>IF(OR($A70=0, $P70="", CalcTable[[#This Row],[15]]="", $Q70="", '1. Input energy data'!AH87=""), "", ($P70*CalcTable[[#This Row],[15]]+$Q70)-'1. Input energy data'!AH87)</f>
        <v/>
      </c>
      <c r="AH70" s="151" t="str">
        <f>IF(OR($A70=0, $P70="", CalcTable[[#This Row],[16]]="", $Q70="", '1. Input energy data'!AI87=""), "", ($P70*CalcTable[[#This Row],[16]]+$Q70)-'1. Input energy data'!AI87)</f>
        <v/>
      </c>
      <c r="AI70" s="151" t="str">
        <f>IF(OR($A70=0, $P70="", CalcTable[[#This Row],[17]]="", $Q70="", '1. Input energy data'!AJ87=""), "", ($P70*CalcTable[[#This Row],[17]]+$Q70)-'1. Input energy data'!AJ87)</f>
        <v/>
      </c>
      <c r="AJ70" s="151" t="str">
        <f>IF(OR($A70=0, $P70="", CalcTable[[#This Row],[18]]="", $Q70="", '1. Input energy data'!AK87=""), "", ($P70*CalcTable[[#This Row],[18]]+$Q70)-'1. Input energy data'!AK87)</f>
        <v/>
      </c>
      <c r="AK70" s="151" t="str">
        <f>IF(OR($A70=0, $P70="", CalcTable[[#This Row],[19]]="", $Q70="", '1. Input energy data'!AL87=""), "", ($P70*CalcTable[[#This Row],[19]]+$Q70)-'1. Input energy data'!AL87)</f>
        <v/>
      </c>
      <c r="AL70" s="151" t="str">
        <f>IF(OR($A70=0, $P70="", CalcTable[[#This Row],[20]]="", $Q70="", '1. Input energy data'!AM87=""), "", ($P70*CalcTable[[#This Row],[20]]+$Q70)-'1. Input energy data'!AM87)</f>
        <v/>
      </c>
      <c r="AM70" s="151" t="str">
        <f>IF(OR($A70=0, $P70="", CalcTable[[#This Row],[21]]="", $Q70="", '1. Input energy data'!AN87=""), "", ($P70*CalcTable[[#This Row],[21]]+$Q70)-'1. Input energy data'!AN87)</f>
        <v/>
      </c>
      <c r="AN70" s="151" t="str">
        <f>IF(OR($A70=0, $P70="", CalcTable[[#This Row],[22]]="", $Q70="", '1. Input energy data'!AO87=""), "", ($P70*CalcTable[[#This Row],[22]]+$Q70)-'1. Input energy data'!AO87)</f>
        <v/>
      </c>
      <c r="AO70" s="151" t="str">
        <f>IF(OR($A70=0, $P70="", CalcTable[[#This Row],[23]]="", $Q70="", '1. Input energy data'!AP87=""), "", ($P70*CalcTable[[#This Row],[23]]+$Q70)-'1. Input energy data'!AP87)</f>
        <v/>
      </c>
      <c r="AP70" s="151" t="str">
        <f>IF(OR($A70=0, $P70="", CalcTable[[#This Row],[24]]="", $Q70="", '1. Input energy data'!AQ87=""), "", ($P70*CalcTable[[#This Row],[24]]+$Q70)-'1. Input energy data'!AQ87)</f>
        <v/>
      </c>
      <c r="AQ70" s="239" t="str">
        <f>IF(CalcTable[[#This Row],[Building]]=0,"",1-((1-CalcTable[[#This Row],[R2]])*(COUNT('1. Input energy data'!N87:Y87)-1)/(COUNT('1. Input energy data'!N87:Y87)-2)))</f>
        <v/>
      </c>
      <c r="AR70" s="165" t="str">
        <f>IF(CalcTable[[#This Row],[Building]]=0,"",1.26*TINV(0.1,COUNT('1. Input energy data'!N87:Y87)-2)*STEYX('1. Input energy data'!N87:Y87,CalcTable[[#This Row],[1]:[12]])*((1+2/COUNT('1. Input energy data'!N87:Y87))*COUNT(CalcTable[[#This Row],[Month 1 avoided kWh]:[Month 12]]))^0.5)</f>
        <v/>
      </c>
      <c r="AS70" s="166" t="str">
        <f>IF(CalcTable[[#This Row],[Building]]=0,"",ABS(CalcTable[[#This Row],[Absolute Uncertainty]]/SUM(CalcTable[[#This Row],[Month 1 avoided kWh]:[Month 12]])))</f>
        <v/>
      </c>
      <c r="AT70" s="165" t="str">
        <f>IF(CalcTable[[#This Row],[Building]]=0,"",COUNT('1. Input energy data'!N87:Y87))</f>
        <v/>
      </c>
      <c r="AU70" s="165" t="str">
        <f>IF(CalcTable[[#This Row],[Building]]=0,"",COUNT('1. Input energy data'!AF87:AQ87))</f>
        <v/>
      </c>
      <c r="AV70" s="151" t="str" cm="1">
        <f t="array" ref="AV70">_xlfn.IFS(CalcTable[[#This Row],[Building]]=0,"",AND(OR('1. Input energy data'!AT87="Energy Bills - Actual",'1. Input energy data'!AT87="Meter Readings",'1. Input energy data'!AT87="Half Hourly Data"),OR('1. Input energy data'!Z87="Energy Bills - Actual",'1. Input energy data'!Z87="Meter Readings",'1. Input energy data'!Z87="Half Hourly Data")),"ACTUAL",OR('1. Input energy data'!AT87="",'1. Input energy data'!Z87=""),"BLANK",OR('1. Input energy data'!AT87="Other (specify in commentary)",'1. Input energy data'!Z87="Other (specify in commentary)"),"OTHER",OR('1. Input energy data'!AT87="Energy Bills - Estimated",'1. Input energy data'!Z87="Energy Bills - Estimated"),"ESTIMATED",OR('1. Input energy data'!AT87="Energy Bills - Partially Estimated",'1. Input energy data'!Z87="Energy Bills - Partially Estimated"),"PARTIALLY ESTIMATED",TRUE,"BLANK")</f>
        <v/>
      </c>
    </row>
    <row r="71" spans="1:48">
      <c r="A71">
        <f>'1. Input energy data'!C88</f>
        <v>0</v>
      </c>
      <c r="B71" s="150">
        <f>'1. Input energy data'!F88</f>
        <v>0</v>
      </c>
      <c r="C71">
        <f>'1. Input energy data'!G88</f>
        <v>0</v>
      </c>
      <c r="D71" s="151" t="str">
        <f>IF(OR(CalcTable[[#This Row],[Building]]=0, '1. Input energy data'!$N88=""), "",IF(OR('1. Input energy data'!$F88="Hospital",'1. Input energy data'!$F88="Nursing residential homes and hostels"),INDEX(Degrees18[[Month]:[Multiple (England)]],MATCH('1. Input energy data'!$L88, Degrees18[Month], 1),MATCH(IF('1. Input energy data'!$G$11="Multiple (England)", '1. Input energy data'!$J88, '1. Input energy data'!$G$11), Degrees18[#Headers], 0)),INDEX(Degrees15[[Month]:[Multiple (England)]],MATCH('1. Input energy data'!$L88, Degrees15[Month], 1),MATCH(IF('1. Input energy data'!$G$11="Multiple (England)", '1. Input energy data'!$J88, '1. Input energy data'!$G$11), Degrees15[#Headers], 0))))</f>
        <v/>
      </c>
      <c r="E71" s="151" t="str" cm="1">
        <f t="array" ref="E71">IF(OR(CalcTable[[#This Row],[Building]]=0, '1. Input energy data'!$O88=""), "",IF(OR('1. Input energy data'!$F88="Hospital",'1. Input energy data'!$F88="Nursing residential homes and hostels"),INDEX(Degrees18[[Month]:[Multiple (England)]],MATCH('1. Input energy data'!$L88, Degrees18[Month], 1) + $E$2 - 1,MATCH(IF('1. Input energy data'!$G$11="Multiple (England)", '1. Input energy data'!$J88, '1. Input energy data'!$G$11),Degrees18[#Headers], 0)),INDEX(Degrees15[[Month]:[Multiple (England)]],MATCH('1. Input energy data'!$L88, Degrees15[Month], 1) + $E$2 - 1,MATCH(IF('1. Input energy data'!$G$11="Multiple (England)", '1. Input energy data'!$J88, '1. Input energy data'!$G$11),Degrees15[#Headers], 0))))</f>
        <v/>
      </c>
      <c r="F71" s="151" t="str" cm="1">
        <f t="array" ref="F71">IF(OR(CalcTable[[#This Row],[Building]]=0, '1. Input energy data'!$P88=""), "",IF(OR('1. Input energy data'!$F88="Hospital",'1. Input energy data'!$F88="Nursing residential homes and hostels"),INDEX(Degrees18[[Month]:[Multiple (England)]],MATCH('1. Input energy data'!$L88, Degrees18[Month], 1) + $F$2 - 1,MATCH(IF('1. Input energy data'!$G$11="Multiple (England)", '1. Input energy data'!$J88, '1. Input energy data'!$G$11),Degrees18[#Headers], 0)),INDEX(Degrees15[[Month]:[Multiple (England)]],MATCH('1. Input energy data'!$L88, Degrees15[Month], 1) + $F$2 - 1,MATCH(IF('1. Input energy data'!$G$11="Multiple (England)", '1. Input energy data'!$J88, '1. Input energy data'!$G$11),Degrees15[#Headers], 0))))</f>
        <v/>
      </c>
      <c r="G71" s="151" t="str" cm="1">
        <f t="array" ref="G71">IF(OR(CalcTable[[#This Row],[Building]]=0, '1. Input energy data'!$Q88=""), "",IF(OR('1. Input energy data'!$F88="Hospital",'1. Input energy data'!$F88="Nursing residential homes and hostels"),INDEX(Degrees18[[Month]:[Multiple (England)]],MATCH('1. Input energy data'!$L88, Degrees18[Month], 1) + $G$2 - 1,MATCH(IF('1. Input energy data'!$G$11="Multiple (England)", '1. Input energy data'!$J88, '1. Input energy data'!$G$11),Degrees18[#Headers], 0)),INDEX(Degrees15[[Month]:[Multiple (England)]],MATCH('1. Input energy data'!$L88, Degrees15[Month], 1) + $G$2 - 1,MATCH(IF('1. Input energy data'!$G$11="Multiple (England)", '1. Input energy data'!$J88, '1. Input energy data'!$G$11),Degrees15[#Headers], 0))))</f>
        <v/>
      </c>
      <c r="H71" s="151" t="str" cm="1">
        <f t="array" ref="H71">IF(OR(CalcTable[[#This Row],[Building]]=0, '1. Input energy data'!$R88=""), "",IF(OR('1. Input energy data'!$F88="Hospital",'1. Input energy data'!$F88="Nursing residential homes and hostels"),INDEX(Degrees18[[Month]:[Multiple (England)]],MATCH('1. Input energy data'!$L88, Degrees18[Month], 1) + $H$2 - 1,MATCH(IF('1. Input energy data'!$G$11="Multiple (England)", '1. Input energy data'!$J88, '1. Input energy data'!$G$11),Degrees18[#Headers], 0)),INDEX(Degrees15[[Month]:[Multiple (England)]],MATCH('1. Input energy data'!$L88, Degrees15[Month], 1) + $H$2 - 1,MATCH(IF('1. Input energy data'!$G$11="Multiple (England)", '1. Input energy data'!$J88, '1. Input energy data'!$G$11),Degrees15[#Headers], 0))))</f>
        <v/>
      </c>
      <c r="I71" s="151" t="str" cm="1">
        <f t="array" ref="I71">IF(OR(CalcTable[[#This Row],[Building]]=0, '1. Input energy data'!$S88=""), "",IF(OR('1. Input energy data'!$F88="Hospital",'1. Input energy data'!$F88="Nursing residential homes and hostels"),INDEX(Degrees18[[Month]:[Multiple (England)]],MATCH('1. Input energy data'!$L88, Degrees18[Month], 1) + $I$2 - 1,MATCH(IF('1. Input energy data'!$G$11="Multiple (England)", '1. Input energy data'!$J88, '1. Input energy data'!$G$11),Degrees18[#Headers], 0)),INDEX(Degrees15[[Month]:[Multiple (England)]],MATCH('1. Input energy data'!$L88, Degrees15[Month], 1) + $I$2 - 1,MATCH(IF('1. Input energy data'!$G$11="Multiple (England)", '1. Input energy data'!$J88, '1. Input energy data'!$G$11),Degrees15[#Headers], 0))))</f>
        <v/>
      </c>
      <c r="J71" s="151" t="str" cm="1">
        <f t="array" ref="J71">IF(OR(CalcTable[[#This Row],[Building]]=0, '1. Input energy data'!$T88=""), "",IF(OR('1. Input energy data'!$F88="Hospital",'1. Input energy data'!$F88="Nursing residential homes and hostels"),INDEX(Degrees18[[Month]:[Multiple (England)]],MATCH('1. Input energy data'!$L88, Degrees18[Month], 1) + $J$2 - 1,MATCH(IF('1. Input energy data'!$G$11="Multiple (England)", '1. Input energy data'!$J88, '1. Input energy data'!$G$11),Degrees18[#Headers], 0)),INDEX(Degrees15[[Month]:[Multiple (England)]],MATCH('1. Input energy data'!$L88, Degrees15[Month], 1) + $J$2 - 1,MATCH(IF('1. Input energy data'!$G$11="Multiple (England)", '1. Input energy data'!$J88, '1. Input energy data'!$G$11),Degrees15[#Headers], 0))))</f>
        <v/>
      </c>
      <c r="K71" s="151" t="str" cm="1">
        <f t="array" ref="K71">IF(OR(CalcTable[[#This Row],[Building]]=0, '1. Input energy data'!$U88=""), "",IF(OR('1. Input energy data'!$F88="Hospital",'1. Input energy data'!$F88="Nursing residential homes and hostels"),INDEX(Degrees18[[Month]:[Multiple (England)]],MATCH('1. Input energy data'!$L88, Degrees18[Month], 1) + $K$2 - 1,MATCH(IF('1. Input energy data'!$G$11="Multiple (England)", '1. Input energy data'!$J88, '1. Input energy data'!$G$11),Degrees18[#Headers], 0)),INDEX(Degrees15[[Month]:[Multiple (England)]],MATCH('1. Input energy data'!$L88, Degrees15[Month], 1) + $K$2 - 1,MATCH(IF('1. Input energy data'!$G$11="Multiple (England)", '1. Input energy data'!$J88, '1. Input energy data'!$G$11),Degrees15[#Headers], 0))))</f>
        <v/>
      </c>
      <c r="L71" s="151" t="str" cm="1">
        <f t="array" ref="L71">IF(OR(CalcTable[[#This Row],[Building]]=0, '1. Input energy data'!$V88=""), "",IF(OR('1. Input energy data'!$F88="Hospital",'1. Input energy data'!$F88="Nursing residential homes and hostels"),INDEX(Degrees18[[Month]:[Multiple (England)]],MATCH('1. Input energy data'!$L88, Degrees18[Month], 1) + $L$2 - 1,MATCH(IF('1. Input energy data'!$G$11="Multiple (England)", '1. Input energy data'!$J88, '1. Input energy data'!$G$11),Degrees18[#Headers], 0)),INDEX(Degrees15[[Month]:[Multiple (England)]],MATCH('1. Input energy data'!$L88, Degrees15[Month], 1) + $L$2 - 1,MATCH(IF('1. Input energy data'!$G$11="Multiple (England)", '1. Input energy data'!$J88, '1. Input energy data'!$G$11),Degrees15[#Headers], 0))))</f>
        <v/>
      </c>
      <c r="M71" s="151" t="str" cm="1">
        <f t="array" ref="M71">IF(OR(CalcTable[[#This Row],[Building]]=0, '1. Input energy data'!$W88=""), "",IF(OR('1. Input energy data'!$F88="Hospital",'1. Input energy data'!$F88="Nursing residential homes and hostels"),INDEX(Degrees18[[Month]:[Multiple (England)]],MATCH('1. Input energy data'!$L88, Degrees18[Month], 1) + $M$2 - 1,MATCH(IF('1. Input energy data'!$G$11="Multiple (England)", '1. Input energy data'!$J88, '1. Input energy data'!$G$11),Degrees18[#Headers], 0)),INDEX(Degrees15[[Month]:[Multiple (England)]],MATCH('1. Input energy data'!$L88, Degrees15[Month], 1) + $M$2 - 1,MATCH(IF('1. Input energy data'!$G$11="Multiple (England)", '1. Input energy data'!$J88, '1. Input energy data'!$G$11),Degrees15[#Headers], 0))))</f>
        <v/>
      </c>
      <c r="N71" s="151" t="str" cm="1">
        <f t="array" ref="N71">IF(OR(CalcTable[[#This Row],[Building]]=0, '1. Input energy data'!$X88=""), "",IF(OR('1. Input energy data'!$F88="Hospital",'1. Input energy data'!$F88="Nursing residential homes and hostels"),INDEX(Degrees18[[Month]:[Multiple (England)]],MATCH('1. Input energy data'!$L88, Degrees18[Month], 1) + $N$2 - 1,MATCH(IF('1. Input energy data'!$G$11="Multiple (England)", '1. Input energy data'!$J88, '1. Input energy data'!$G$11),Degrees18[#Headers], 0)),INDEX(Degrees15[[Month]:[Multiple (England)]],MATCH('1. Input energy data'!$L88, Degrees15[Month], 1) + $N$2 - 1,MATCH(IF('1. Input energy data'!$G$11="Multiple (England)", '1. Input energy data'!$J88, '1. Input energy data'!$G$11),Degrees15[#Headers], 0))))</f>
        <v/>
      </c>
      <c r="O71" s="151" t="str" cm="1">
        <f t="array" ref="O71">IF(OR(CalcTable[[#This Row],[Building]]=0, '1. Input energy data'!$Y88=""), "",IF(OR('1. Input energy data'!$F88="Hospital",'1. Input energy data'!$F88="Nursing residential homes and hostels"),INDEX(Degrees18[[Month]:[Multiple (England)]],MATCH('1. Input energy data'!$L88, Degrees18[Month], 1) + $O$2 - 1,MATCH(IF('1. Input energy data'!$G$11="Multiple (England)", '1. Input energy data'!$J88, '1. Input energy data'!$G$11),Degrees18[#Headers], 0)),INDEX(Degrees15[[Month]:[Multiple (England)]],MATCH('1. Input energy data'!$L88, Degrees15[Month], 1) + $O$2 - 1,MATCH(IF('1. Input energy data'!$G$11="Multiple (England)", '1. Input energy data'!$J88, '1. Input energy data'!$G$11),Degrees15[#Headers], 0))))</f>
        <v/>
      </c>
      <c r="P71" t="str">
        <f>IF(CalcTable[[#This Row],[Building]]=0,"",SLOPE('1. Input energy data'!N88:Y88,CalcTable[[#This Row],[1]:[12]]))</f>
        <v/>
      </c>
      <c r="Q71" t="str">
        <f>IF(CalcTable[[#This Row],[Building]]=0,"",INTERCEPT('1. Input energy data'!N88:Y88,CalcTable[[#This Row],[1]:[12]]))</f>
        <v/>
      </c>
      <c r="R71" t="str">
        <f>IF(CalcTable[[#This Row],[Building]]=0,"",RSQ('1. Input energy data'!N88:Y88,CalcTable[[#This Row],[1]:[12]]))</f>
        <v/>
      </c>
      <c r="S71" s="151" t="str" cm="1">
        <f t="array" ref="S71">IF(OR($A71=0, '1. Input energy data'!$AF88=""), "",IF(OR('1. Input energy data'!$F88="Hospital",'1. Input energy data'!$F88="Nursing residential homes and hostels"),INDEX(Degrees18[[Month]:[Multiple (England)]],MATCH('1. Input energy data'!$AD88, Degrees18[Month], 1)+S$2-13,MATCH(IF('1. Input energy data'!$G$11="Multiple (England)", '1. Input energy data'!$J88, '1. Input energy data'!$G$11),Degrees18[#Headers], 0)),INDEX(Degrees15[[Month]:[Multiple (England)]],MATCH('1. Input energy data'!$AD88, Degrees15[Month], 1)+S$2-13,MATCH(IF('1. Input energy data'!$G$11="Multiple (England)", '1. Input energy data'!$J88, '1. Input energy data'!$G$11),Degrees15[#Headers], 0))))</f>
        <v/>
      </c>
      <c r="T71" s="151" t="str" cm="1">
        <f t="array" ref="T71">IF(OR($A71=0, '1. Input energy data'!$AG88=""), "",IF(OR('1. Input energy data'!$F88="Hospital",'1. Input energy data'!$F88="Nursing residential homes and hostels"),INDEX(Degrees18[[Month]:[Multiple (England)]],MATCH('1. Input energy data'!$AD88, Degrees18[Month], 1)+T$2-13,MATCH(IF('1. Input energy data'!$G$11="Multiple (England)", '1. Input energy data'!$J88, '1. Input energy data'!$G$11),Degrees18[#Headers], 0)),INDEX(Degrees15[[Month]:[Multiple (England)]],MATCH('1. Input energy data'!$AD88,Degrees15[Month], 1)+T$2-13,MATCH(IF('1. Input energy data'!$G$11="Multiple (England)", '1. Input energy data'!$J88, '1. Input energy data'!$G$11),Degrees15[#Headers], 0))))</f>
        <v/>
      </c>
      <c r="U71" s="151" t="str" cm="1">
        <f t="array" ref="U71">IF(OR($A71=0, '1. Input energy data'!$AH88=""), "",IF(OR('1. Input energy data'!$F88="Hospital",'1. Input energy data'!$F88="Nursing residential homes and hostels"),INDEX(Degrees18[[Month]:[Multiple (England)]],MATCH('1. Input energy data'!$AD88, Degrees18[Month], 1)+U$2-13,MATCH(IF('1. Input energy data'!$G$11="Multiple (England)", '1. Input energy data'!$J88, '1. Input energy data'!$G$11),Degrees18[#Headers], 0)),INDEX(Degrees15[[Month]:[Multiple (England)]],MATCH('1. Input energy data'!$AD88,Degrees15[Month], 1)+U$2-13,MATCH(IF('1. Input energy data'!$G$11="Multiple (England)", '1. Input energy data'!$J88, '1. Input energy data'!$G$11),Degrees15[#Headers], 0))))</f>
        <v/>
      </c>
      <c r="V71" s="151" t="str" cm="1">
        <f t="array" ref="V71">IF(OR($A71=0, '1. Input energy data'!$AI88=""), "",IF(OR('1. Input energy data'!$F88="Hospital",'1. Input energy data'!$F88="Nursing residential homes and hostels"),INDEX(Degrees18[[Month]:[Multiple (England)]],MATCH('1. Input energy data'!$AD88, Degrees18[Month], 1)+V$2-13,MATCH(IF('1. Input energy data'!$G$11="Multiple (England)", '1. Input energy data'!$J88, '1. Input energy data'!$G$11),Degrees18[#Headers], 0)),INDEX(Degrees15[[Month]:[Multiple (England)]],MATCH('1. Input energy data'!$AD88,Degrees15[Month], 1)+V$2-13,MATCH(IF('1. Input energy data'!$G$11="Multiple (England)", '1. Input energy data'!$J88, '1. Input energy data'!$G$11),Degrees15[#Headers], 0))))</f>
        <v/>
      </c>
      <c r="W71" s="151" t="str" cm="1">
        <f t="array" ref="W71">IF(OR($A71=0, '1. Input energy data'!$AJ88=""), "",IF(OR('1. Input energy data'!$F88="Hospital",'1. Input energy data'!$F88="Nursing residential homes and hostels"),INDEX(Degrees18[[Month]:[Multiple (England)]],MATCH('1. Input energy data'!$AD88, Degrees18[Month], 1)+W$2-13,MATCH(IF('1. Input energy data'!$G$11="Multiple (England)", '1. Input energy data'!$J88, '1. Input energy data'!$G$11),Degrees18[#Headers], 0)),INDEX(Degrees15[[Month]:[Multiple (England)]],MATCH('1. Input energy data'!$AD88,Degrees15[Month], 1)+W$2-13,MATCH(IF('1. Input energy data'!$G$11="Multiple (England)", '1. Input energy data'!$J88, '1. Input energy data'!$G$11),Degrees15[#Headers], 0))))</f>
        <v/>
      </c>
      <c r="X71" s="151" t="str" cm="1">
        <f t="array" ref="X71">IF(OR($A71=0, '1. Input energy data'!$AK88=""), "",IF(OR('1. Input energy data'!$F88="Hospital",'1. Input energy data'!$F88="Nursing residential homes and hostels"),INDEX(Degrees18[[Month]:[Multiple (England)]],MATCH('1. Input energy data'!$AD88, Degrees18[Month], 1)+X$2-13,MATCH(IF('1. Input energy data'!$G$11="Multiple (England)", '1. Input energy data'!$J88, '1. Input energy data'!$G$11),Degrees18[#Headers], 0)),INDEX(Degrees15[[Month]:[Multiple (England)]],MATCH('1. Input energy data'!$AD88,Degrees15[Month], 1)+X$2-13,MATCH(IF('1. Input energy data'!$G$11="Multiple (England)", '1. Input energy data'!$J88, '1. Input energy data'!$G$11),Degrees15[#Headers], 0))))</f>
        <v/>
      </c>
      <c r="Y71" s="151" t="str" cm="1">
        <f t="array" ref="Y71">IF(OR($A71=0, '1. Input energy data'!$AL88=""), "",IF(OR('1. Input energy data'!$F88="Hospital",'1. Input energy data'!$F88="Nursing residential homes and hostels"),INDEX(Degrees18[[Month]:[Multiple (England)]],MATCH('1. Input energy data'!$AD88, Degrees18[Month], 1)+Y$2-13,MATCH(IF('1. Input energy data'!$G$11="Multiple (England)", '1. Input energy data'!$J88, '1. Input energy data'!$G$11),Degrees18[#Headers], 0)),INDEX(Degrees15[[Month]:[Multiple (England)]],MATCH('1. Input energy data'!$AD88,Degrees15[Month], 1)+Y$2-13,MATCH(IF('1. Input energy data'!$G$11="Multiple (England)", '1. Input energy data'!$J88, '1. Input energy data'!$G$11),Degrees15[#Headers], 0))))</f>
        <v/>
      </c>
      <c r="Z71" s="151" t="str" cm="1">
        <f t="array" ref="Z71">IF(OR($A71=0, '1. Input energy data'!$AM88=""), "",IF(OR('1. Input energy data'!$F88="Hospital",'1. Input energy data'!$F88="Nursing residential homes and hostels"),INDEX(Degrees18[[Month]:[Multiple (England)]],MATCH('1. Input energy data'!$AD88, Degrees18[Month], 1)+Z$2-13,MATCH(IF('1. Input energy data'!$G$11="Multiple (England)", '1. Input energy data'!$J88, '1. Input energy data'!$G$11),Degrees18[#Headers], 0)),INDEX(Degrees15[[Month]:[Multiple (England)]],MATCH('1. Input energy data'!$AD88,Degrees15[Month], 1)+Z$2-13,MATCH(IF('1. Input energy data'!$G$11="Multiple (England)", '1. Input energy data'!$J88, '1. Input energy data'!$G$11),Degrees15[#Headers], 0))))</f>
        <v/>
      </c>
      <c r="AA71" s="151" t="str" cm="1">
        <f t="array" ref="AA71">IF(OR($A71=0, '1. Input energy data'!$AN88=""), "",IF(OR('1. Input energy data'!$F88="Hospital",'1. Input energy data'!$F88="Nursing residential homes and hostels"),INDEX(Degrees18[[Month]:[Multiple (England)]],MATCH('1. Input energy data'!$AD88, Degrees18[Month], 1)+AA$2-13,MATCH(IF('1. Input energy data'!$G$11="Multiple (England)", '1. Input energy data'!$J88, '1. Input energy data'!$G$11),Degrees18[#Headers], 0)),INDEX(Degrees15[[Month]:[Multiple (England)]],MATCH('1. Input energy data'!$AD88,Degrees15[Month], 1)+AA$2-13,MATCH(IF('1. Input energy data'!$G$11="Multiple (England)", '1. Input energy data'!$J88, '1. Input energy data'!$G$11),Degrees15[#Headers], 0))))</f>
        <v/>
      </c>
      <c r="AB71" s="151" t="str" cm="1">
        <f t="array" ref="AB71">IF(OR($A71=0, '1. Input energy data'!$AO88=""), "",IF(OR('1. Input energy data'!$F88="Hospital",'1. Input energy data'!$F88="Nursing residential homes and hostels"),INDEX(Degrees18[[Month]:[Multiple (England)]],MATCH('1. Input energy data'!$AD88, Degrees18[Month], 1)+AB$2-13,MATCH(IF('1. Input energy data'!$G$11="Multiple (England)", '1. Input energy data'!$J88, '1. Input energy data'!$G$11),Degrees18[#Headers], 0)),INDEX(Degrees15[[Month]:[Multiple (England)]],MATCH('1. Input energy data'!$AD88,Degrees15[Month], 1)+AB$2-13,MATCH(IF('1. Input energy data'!$G$11="Multiple (England)", '1. Input energy data'!$J88, '1. Input energy data'!$G$11),Degrees15[#Headers], 0))))</f>
        <v/>
      </c>
      <c r="AC71" s="151" t="str" cm="1">
        <f t="array" ref="AC71">IF(OR($A71=0, '1. Input energy data'!$AP88=""), "",IF(OR('1. Input energy data'!$F88="Hospital",'1. Input energy data'!$F88="Nursing residential homes and hostels"),INDEX(Degrees18[[Month]:[Multiple (England)]],MATCH('1. Input energy data'!$AD88, Degrees18[Month], 1)+AC$2-13,MATCH(IF('1. Input energy data'!$G$11="Multiple (England)", '1. Input energy data'!$J88, '1. Input energy data'!$G$11),Degrees18[#Headers], 0)),INDEX(Degrees15[[Month]:[Multiple (England)]],MATCH('1. Input energy data'!$AD88,Degrees15[Month], 1)+AC$2-13,MATCH(IF('1. Input energy data'!$G$11="Multiple (England)", '1. Input energy data'!$J88, '1. Input energy data'!$G$11),Degrees15[#Headers], 0))))</f>
        <v/>
      </c>
      <c r="AD71" s="151" t="str" cm="1">
        <f t="array" ref="AD71">IF(OR($A71=0, '1. Input energy data'!$AQ88=""), "",IF(OR('1. Input energy data'!$F88="Hospital",'1. Input energy data'!$F88="Nursing residential homes and hostels"),INDEX(Degrees18[[Month]:[Multiple (England)]],MATCH('1. Input energy data'!$AD88, Degrees18[Month], 1)+AD$2-13,MATCH(IF('1. Input energy data'!$G$11="Multiple (England)", '1. Input energy data'!$J88, '1. Input energy data'!$G$11),Degrees18[#Headers], 0)),INDEX(Degrees15[[Month]:[Multiple (England)]],MATCH('1. Input energy data'!$AD88,Degrees15[Month], 1)+AD$2-13,MATCH(IF('1. Input energy data'!$G$11="Multiple (England)", '1. Input energy data'!$J88, '1. Input energy data'!$G$11),Degrees15[#Headers], 0))))</f>
        <v/>
      </c>
      <c r="AE71" s="151" t="str">
        <f>IF(OR($A71=0, $P71="", CalcTable[[#This Row],[13]]="", $Q71="", '1. Input energy data'!AF88=""), "", ($P71*CalcTable[[#This Row],[13]]+$Q71)-'1. Input energy data'!AF88)</f>
        <v/>
      </c>
      <c r="AF71" s="151" t="str">
        <f>IF(OR($A71=0, $P71="", CalcTable[[#This Row],[14]]="", $Q71="", '1. Input energy data'!AG88=""), "", ($P71*CalcTable[[#This Row],[14]]+$Q71)-'1. Input energy data'!AG88)</f>
        <v/>
      </c>
      <c r="AG71" s="151" t="str">
        <f>IF(OR($A71=0, $P71="", CalcTable[[#This Row],[15]]="", $Q71="", '1. Input energy data'!AH88=""), "", ($P71*CalcTable[[#This Row],[15]]+$Q71)-'1. Input energy data'!AH88)</f>
        <v/>
      </c>
      <c r="AH71" s="151" t="str">
        <f>IF(OR($A71=0, $P71="", CalcTable[[#This Row],[16]]="", $Q71="", '1. Input energy data'!AI88=""), "", ($P71*CalcTable[[#This Row],[16]]+$Q71)-'1. Input energy data'!AI88)</f>
        <v/>
      </c>
      <c r="AI71" s="151" t="str">
        <f>IF(OR($A71=0, $P71="", CalcTable[[#This Row],[17]]="", $Q71="", '1. Input energy data'!AJ88=""), "", ($P71*CalcTable[[#This Row],[17]]+$Q71)-'1. Input energy data'!AJ88)</f>
        <v/>
      </c>
      <c r="AJ71" s="151" t="str">
        <f>IF(OR($A71=0, $P71="", CalcTable[[#This Row],[18]]="", $Q71="", '1. Input energy data'!AK88=""), "", ($P71*CalcTable[[#This Row],[18]]+$Q71)-'1. Input energy data'!AK88)</f>
        <v/>
      </c>
      <c r="AK71" s="151" t="str">
        <f>IF(OR($A71=0, $P71="", CalcTable[[#This Row],[19]]="", $Q71="", '1. Input energy data'!AL88=""), "", ($P71*CalcTable[[#This Row],[19]]+$Q71)-'1. Input energy data'!AL88)</f>
        <v/>
      </c>
      <c r="AL71" s="151" t="str">
        <f>IF(OR($A71=0, $P71="", CalcTable[[#This Row],[20]]="", $Q71="", '1. Input energy data'!AM88=""), "", ($P71*CalcTable[[#This Row],[20]]+$Q71)-'1. Input energy data'!AM88)</f>
        <v/>
      </c>
      <c r="AM71" s="151" t="str">
        <f>IF(OR($A71=0, $P71="", CalcTable[[#This Row],[21]]="", $Q71="", '1. Input energy data'!AN88=""), "", ($P71*CalcTable[[#This Row],[21]]+$Q71)-'1. Input energy data'!AN88)</f>
        <v/>
      </c>
      <c r="AN71" s="151" t="str">
        <f>IF(OR($A71=0, $P71="", CalcTable[[#This Row],[22]]="", $Q71="", '1. Input energy data'!AO88=""), "", ($P71*CalcTable[[#This Row],[22]]+$Q71)-'1. Input energy data'!AO88)</f>
        <v/>
      </c>
      <c r="AO71" s="151" t="str">
        <f>IF(OR($A71=0, $P71="", CalcTable[[#This Row],[23]]="", $Q71="", '1. Input energy data'!AP88=""), "", ($P71*CalcTable[[#This Row],[23]]+$Q71)-'1. Input energy data'!AP88)</f>
        <v/>
      </c>
      <c r="AP71" s="151" t="str">
        <f>IF(OR($A71=0, $P71="", CalcTable[[#This Row],[24]]="", $Q71="", '1. Input energy data'!AQ88=""), "", ($P71*CalcTable[[#This Row],[24]]+$Q71)-'1. Input energy data'!AQ88)</f>
        <v/>
      </c>
      <c r="AQ71" s="239" t="str">
        <f>IF(CalcTable[[#This Row],[Building]]=0,"",1-((1-CalcTable[[#This Row],[R2]])*(COUNT('1. Input energy data'!N88:Y88)-1)/(COUNT('1. Input energy data'!N88:Y88)-2)))</f>
        <v/>
      </c>
      <c r="AR71" s="165" t="str">
        <f>IF(CalcTable[[#This Row],[Building]]=0,"",1.26*TINV(0.1,COUNT('1. Input energy data'!N88:Y88)-2)*STEYX('1. Input energy data'!N88:Y88,CalcTable[[#This Row],[1]:[12]])*((1+2/COUNT('1. Input energy data'!N88:Y88))*COUNT(CalcTable[[#This Row],[Month 1 avoided kWh]:[Month 12]]))^0.5)</f>
        <v/>
      </c>
      <c r="AS71" s="166" t="str">
        <f>IF(CalcTable[[#This Row],[Building]]=0,"",ABS(CalcTable[[#This Row],[Absolute Uncertainty]]/SUM(CalcTable[[#This Row],[Month 1 avoided kWh]:[Month 12]])))</f>
        <v/>
      </c>
      <c r="AT71" s="165" t="str">
        <f>IF(CalcTable[[#This Row],[Building]]=0,"",COUNT('1. Input energy data'!N88:Y88))</f>
        <v/>
      </c>
      <c r="AU71" s="165" t="str">
        <f>IF(CalcTable[[#This Row],[Building]]=0,"",COUNT('1. Input energy data'!AF88:AQ88))</f>
        <v/>
      </c>
      <c r="AV71" s="151" t="str" cm="1">
        <f t="array" ref="AV71">_xlfn.IFS(CalcTable[[#This Row],[Building]]=0,"",AND(OR('1. Input energy data'!AT88="Energy Bills - Actual",'1. Input energy data'!AT88="Meter Readings",'1. Input energy data'!AT88="Half Hourly Data"),OR('1. Input energy data'!Z88="Energy Bills - Actual",'1. Input energy data'!Z88="Meter Readings",'1. Input energy data'!Z88="Half Hourly Data")),"ACTUAL",OR('1. Input energy data'!AT88="",'1. Input energy data'!Z88=""),"BLANK",OR('1. Input energy data'!AT88="Other (specify in commentary)",'1. Input energy data'!Z88="Other (specify in commentary)"),"OTHER",OR('1. Input energy data'!AT88="Energy Bills - Estimated",'1. Input energy data'!Z88="Energy Bills - Estimated"),"ESTIMATED",OR('1. Input energy data'!AT88="Energy Bills - Partially Estimated",'1. Input energy data'!Z88="Energy Bills - Partially Estimated"),"PARTIALLY ESTIMATED",TRUE,"BLANK")</f>
        <v/>
      </c>
    </row>
    <row r="72" spans="1:48">
      <c r="A72">
        <f>'1. Input energy data'!C89</f>
        <v>0</v>
      </c>
      <c r="B72" s="150">
        <f>'1. Input energy data'!F89</f>
        <v>0</v>
      </c>
      <c r="C72">
        <f>'1. Input energy data'!G89</f>
        <v>0</v>
      </c>
      <c r="D72" s="151" t="str">
        <f>IF(OR(CalcTable[[#This Row],[Building]]=0, '1. Input energy data'!$N89=""), "",IF(OR('1. Input energy data'!$F89="Hospital",'1. Input energy data'!$F89="Nursing residential homes and hostels"),INDEX(Degrees18[[Month]:[Multiple (England)]],MATCH('1. Input energy data'!$L89, Degrees18[Month], 1),MATCH(IF('1. Input energy data'!$G$11="Multiple (England)", '1. Input energy data'!$J89, '1. Input energy data'!$G$11), Degrees18[#Headers], 0)),INDEX(Degrees15[[Month]:[Multiple (England)]],MATCH('1. Input energy data'!$L89, Degrees15[Month], 1),MATCH(IF('1. Input energy data'!$G$11="Multiple (England)", '1. Input energy data'!$J89, '1. Input energy data'!$G$11), Degrees15[#Headers], 0))))</f>
        <v/>
      </c>
      <c r="E72" s="151" t="str" cm="1">
        <f t="array" ref="E72">IF(OR(CalcTable[[#This Row],[Building]]=0, '1. Input energy data'!$O89=""), "",IF(OR('1. Input energy data'!$F89="Hospital",'1. Input energy data'!$F89="Nursing residential homes and hostels"),INDEX(Degrees18[[Month]:[Multiple (England)]],MATCH('1. Input energy data'!$L89, Degrees18[Month], 1) + $E$2 - 1,MATCH(IF('1. Input energy data'!$G$11="Multiple (England)", '1. Input energy data'!$J89, '1. Input energy data'!$G$11),Degrees18[#Headers], 0)),INDEX(Degrees15[[Month]:[Multiple (England)]],MATCH('1. Input energy data'!$L89, Degrees15[Month], 1) + $E$2 - 1,MATCH(IF('1. Input energy data'!$G$11="Multiple (England)", '1. Input energy data'!$J89, '1. Input energy data'!$G$11),Degrees15[#Headers], 0))))</f>
        <v/>
      </c>
      <c r="F72" s="151" t="str" cm="1">
        <f t="array" ref="F72">IF(OR(CalcTable[[#This Row],[Building]]=0, '1. Input energy data'!$P89=""), "",IF(OR('1. Input energy data'!$F89="Hospital",'1. Input energy data'!$F89="Nursing residential homes and hostels"),INDEX(Degrees18[[Month]:[Multiple (England)]],MATCH('1. Input energy data'!$L89, Degrees18[Month], 1) + $F$2 - 1,MATCH(IF('1. Input energy data'!$G$11="Multiple (England)", '1. Input energy data'!$J89, '1. Input energy data'!$G$11),Degrees18[#Headers], 0)),INDEX(Degrees15[[Month]:[Multiple (England)]],MATCH('1. Input energy data'!$L89, Degrees15[Month], 1) + $F$2 - 1,MATCH(IF('1. Input energy data'!$G$11="Multiple (England)", '1. Input energy data'!$J89, '1. Input energy data'!$G$11),Degrees15[#Headers], 0))))</f>
        <v/>
      </c>
      <c r="G72" s="151" t="str" cm="1">
        <f t="array" ref="G72">IF(OR(CalcTable[[#This Row],[Building]]=0, '1. Input energy data'!$Q89=""), "",IF(OR('1. Input energy data'!$F89="Hospital",'1. Input energy data'!$F89="Nursing residential homes and hostels"),INDEX(Degrees18[[Month]:[Multiple (England)]],MATCH('1. Input energy data'!$L89, Degrees18[Month], 1) + $G$2 - 1,MATCH(IF('1. Input energy data'!$G$11="Multiple (England)", '1. Input energy data'!$J89, '1. Input energy data'!$G$11),Degrees18[#Headers], 0)),INDEX(Degrees15[[Month]:[Multiple (England)]],MATCH('1. Input energy data'!$L89, Degrees15[Month], 1) + $G$2 - 1,MATCH(IF('1. Input energy data'!$G$11="Multiple (England)", '1. Input energy data'!$J89, '1. Input energy data'!$G$11),Degrees15[#Headers], 0))))</f>
        <v/>
      </c>
      <c r="H72" s="151" t="str" cm="1">
        <f t="array" ref="H72">IF(OR(CalcTable[[#This Row],[Building]]=0, '1. Input energy data'!$R89=""), "",IF(OR('1. Input energy data'!$F89="Hospital",'1. Input energy data'!$F89="Nursing residential homes and hostels"),INDEX(Degrees18[[Month]:[Multiple (England)]],MATCH('1. Input energy data'!$L89, Degrees18[Month], 1) + $H$2 - 1,MATCH(IF('1. Input energy data'!$G$11="Multiple (England)", '1. Input energy data'!$J89, '1. Input energy data'!$G$11),Degrees18[#Headers], 0)),INDEX(Degrees15[[Month]:[Multiple (England)]],MATCH('1. Input energy data'!$L89, Degrees15[Month], 1) + $H$2 - 1,MATCH(IF('1. Input energy data'!$G$11="Multiple (England)", '1. Input energy data'!$J89, '1. Input energy data'!$G$11),Degrees15[#Headers], 0))))</f>
        <v/>
      </c>
      <c r="I72" s="151" t="str" cm="1">
        <f t="array" ref="I72">IF(OR(CalcTable[[#This Row],[Building]]=0, '1. Input energy data'!$S89=""), "",IF(OR('1. Input energy data'!$F89="Hospital",'1. Input energy data'!$F89="Nursing residential homes and hostels"),INDEX(Degrees18[[Month]:[Multiple (England)]],MATCH('1. Input energy data'!$L89, Degrees18[Month], 1) + $I$2 - 1,MATCH(IF('1. Input energy data'!$G$11="Multiple (England)", '1. Input energy data'!$J89, '1. Input energy data'!$G$11),Degrees18[#Headers], 0)),INDEX(Degrees15[[Month]:[Multiple (England)]],MATCH('1. Input energy data'!$L89, Degrees15[Month], 1) + $I$2 - 1,MATCH(IF('1. Input energy data'!$G$11="Multiple (England)", '1. Input energy data'!$J89, '1. Input energy data'!$G$11),Degrees15[#Headers], 0))))</f>
        <v/>
      </c>
      <c r="J72" s="151" t="str" cm="1">
        <f t="array" ref="J72">IF(OR(CalcTable[[#This Row],[Building]]=0, '1. Input energy data'!$T89=""), "",IF(OR('1. Input energy data'!$F89="Hospital",'1. Input energy data'!$F89="Nursing residential homes and hostels"),INDEX(Degrees18[[Month]:[Multiple (England)]],MATCH('1. Input energy data'!$L89, Degrees18[Month], 1) + $J$2 - 1,MATCH(IF('1. Input energy data'!$G$11="Multiple (England)", '1. Input energy data'!$J89, '1. Input energy data'!$G$11),Degrees18[#Headers], 0)),INDEX(Degrees15[[Month]:[Multiple (England)]],MATCH('1. Input energy data'!$L89, Degrees15[Month], 1) + $J$2 - 1,MATCH(IF('1. Input energy data'!$G$11="Multiple (England)", '1. Input energy data'!$J89, '1. Input energy data'!$G$11),Degrees15[#Headers], 0))))</f>
        <v/>
      </c>
      <c r="K72" s="151" t="str" cm="1">
        <f t="array" ref="K72">IF(OR(CalcTable[[#This Row],[Building]]=0, '1. Input energy data'!$U89=""), "",IF(OR('1. Input energy data'!$F89="Hospital",'1. Input energy data'!$F89="Nursing residential homes and hostels"),INDEX(Degrees18[[Month]:[Multiple (England)]],MATCH('1. Input energy data'!$L89, Degrees18[Month], 1) + $K$2 - 1,MATCH(IF('1. Input energy data'!$G$11="Multiple (England)", '1. Input energy data'!$J89, '1. Input energy data'!$G$11),Degrees18[#Headers], 0)),INDEX(Degrees15[[Month]:[Multiple (England)]],MATCH('1. Input energy data'!$L89, Degrees15[Month], 1) + $K$2 - 1,MATCH(IF('1. Input energy data'!$G$11="Multiple (England)", '1. Input energy data'!$J89, '1. Input energy data'!$G$11),Degrees15[#Headers], 0))))</f>
        <v/>
      </c>
      <c r="L72" s="151" t="str" cm="1">
        <f t="array" ref="L72">IF(OR(CalcTable[[#This Row],[Building]]=0, '1. Input energy data'!$V89=""), "",IF(OR('1. Input energy data'!$F89="Hospital",'1. Input energy data'!$F89="Nursing residential homes and hostels"),INDEX(Degrees18[[Month]:[Multiple (England)]],MATCH('1. Input energy data'!$L89, Degrees18[Month], 1) + $L$2 - 1,MATCH(IF('1. Input energy data'!$G$11="Multiple (England)", '1. Input energy data'!$J89, '1. Input energy data'!$G$11),Degrees18[#Headers], 0)),INDEX(Degrees15[[Month]:[Multiple (England)]],MATCH('1. Input energy data'!$L89, Degrees15[Month], 1) + $L$2 - 1,MATCH(IF('1. Input energy data'!$G$11="Multiple (England)", '1. Input energy data'!$J89, '1. Input energy data'!$G$11),Degrees15[#Headers], 0))))</f>
        <v/>
      </c>
      <c r="M72" s="151" t="str" cm="1">
        <f t="array" ref="M72">IF(OR(CalcTable[[#This Row],[Building]]=0, '1. Input energy data'!$W89=""), "",IF(OR('1. Input energy data'!$F89="Hospital",'1. Input energy data'!$F89="Nursing residential homes and hostels"),INDEX(Degrees18[[Month]:[Multiple (England)]],MATCH('1. Input energy data'!$L89, Degrees18[Month], 1) + $M$2 - 1,MATCH(IF('1. Input energy data'!$G$11="Multiple (England)", '1. Input energy data'!$J89, '1. Input energy data'!$G$11),Degrees18[#Headers], 0)),INDEX(Degrees15[[Month]:[Multiple (England)]],MATCH('1. Input energy data'!$L89, Degrees15[Month], 1) + $M$2 - 1,MATCH(IF('1. Input energy data'!$G$11="Multiple (England)", '1. Input energy data'!$J89, '1. Input energy data'!$G$11),Degrees15[#Headers], 0))))</f>
        <v/>
      </c>
      <c r="N72" s="151" t="str" cm="1">
        <f t="array" ref="N72">IF(OR(CalcTable[[#This Row],[Building]]=0, '1. Input energy data'!$X89=""), "",IF(OR('1. Input energy data'!$F89="Hospital",'1. Input energy data'!$F89="Nursing residential homes and hostels"),INDEX(Degrees18[[Month]:[Multiple (England)]],MATCH('1. Input energy data'!$L89, Degrees18[Month], 1) + $N$2 - 1,MATCH(IF('1. Input energy data'!$G$11="Multiple (England)", '1. Input energy data'!$J89, '1. Input energy data'!$G$11),Degrees18[#Headers], 0)),INDEX(Degrees15[[Month]:[Multiple (England)]],MATCH('1. Input energy data'!$L89, Degrees15[Month], 1) + $N$2 - 1,MATCH(IF('1. Input energy data'!$G$11="Multiple (England)", '1. Input energy data'!$J89, '1. Input energy data'!$G$11),Degrees15[#Headers], 0))))</f>
        <v/>
      </c>
      <c r="O72" s="151" t="str" cm="1">
        <f t="array" ref="O72">IF(OR(CalcTable[[#This Row],[Building]]=0, '1. Input energy data'!$Y89=""), "",IF(OR('1. Input energy data'!$F89="Hospital",'1. Input energy data'!$F89="Nursing residential homes and hostels"),INDEX(Degrees18[[Month]:[Multiple (England)]],MATCH('1. Input energy data'!$L89, Degrees18[Month], 1) + $O$2 - 1,MATCH(IF('1. Input energy data'!$G$11="Multiple (England)", '1. Input energy data'!$J89, '1. Input energy data'!$G$11),Degrees18[#Headers], 0)),INDEX(Degrees15[[Month]:[Multiple (England)]],MATCH('1. Input energy data'!$L89, Degrees15[Month], 1) + $O$2 - 1,MATCH(IF('1. Input energy data'!$G$11="Multiple (England)", '1. Input energy data'!$J89, '1. Input energy data'!$G$11),Degrees15[#Headers], 0))))</f>
        <v/>
      </c>
      <c r="P72" t="str">
        <f>IF(CalcTable[[#This Row],[Building]]=0,"",SLOPE('1. Input energy data'!N89:Y89,CalcTable[[#This Row],[1]:[12]]))</f>
        <v/>
      </c>
      <c r="Q72" t="str">
        <f>IF(CalcTable[[#This Row],[Building]]=0,"",INTERCEPT('1. Input energy data'!N89:Y89,CalcTable[[#This Row],[1]:[12]]))</f>
        <v/>
      </c>
      <c r="R72" t="str">
        <f>IF(CalcTable[[#This Row],[Building]]=0,"",RSQ('1. Input energy data'!N89:Y89,CalcTable[[#This Row],[1]:[12]]))</f>
        <v/>
      </c>
      <c r="S72" s="151" t="str" cm="1">
        <f t="array" ref="S72">IF(OR($A72=0, '1. Input energy data'!$AF89=""), "",IF(OR('1. Input energy data'!$F89="Hospital",'1. Input energy data'!$F89="Nursing residential homes and hostels"),INDEX(Degrees18[[Month]:[Multiple (England)]],MATCH('1. Input energy data'!$AD89, Degrees18[Month], 1)+S$2-13,MATCH(IF('1. Input energy data'!$G$11="Multiple (England)", '1. Input energy data'!$J89, '1. Input energy data'!$G$11),Degrees18[#Headers], 0)),INDEX(Degrees15[[Month]:[Multiple (England)]],MATCH('1. Input energy data'!$AD89, Degrees15[Month], 1)+S$2-13,MATCH(IF('1. Input energy data'!$G$11="Multiple (England)", '1. Input energy data'!$J89, '1. Input energy data'!$G$11),Degrees15[#Headers], 0))))</f>
        <v/>
      </c>
      <c r="T72" s="151" t="str" cm="1">
        <f t="array" ref="T72">IF(OR($A72=0, '1. Input energy data'!$AG89=""), "",IF(OR('1. Input energy data'!$F89="Hospital",'1. Input energy data'!$F89="Nursing residential homes and hostels"),INDEX(Degrees18[[Month]:[Multiple (England)]],MATCH('1. Input energy data'!$AD89, Degrees18[Month], 1)+T$2-13,MATCH(IF('1. Input energy data'!$G$11="Multiple (England)", '1. Input energy data'!$J89, '1. Input energy data'!$G$11),Degrees18[#Headers], 0)),INDEX(Degrees15[[Month]:[Multiple (England)]],MATCH('1. Input energy data'!$AD89,Degrees15[Month], 1)+T$2-13,MATCH(IF('1. Input energy data'!$G$11="Multiple (England)", '1. Input energy data'!$J89, '1. Input energy data'!$G$11),Degrees15[#Headers], 0))))</f>
        <v/>
      </c>
      <c r="U72" s="151" t="str" cm="1">
        <f t="array" ref="U72">IF(OR($A72=0, '1. Input energy data'!$AH89=""), "",IF(OR('1. Input energy data'!$F89="Hospital",'1. Input energy data'!$F89="Nursing residential homes and hostels"),INDEX(Degrees18[[Month]:[Multiple (England)]],MATCH('1. Input energy data'!$AD89, Degrees18[Month], 1)+U$2-13,MATCH(IF('1. Input energy data'!$G$11="Multiple (England)", '1. Input energy data'!$J89, '1. Input energy data'!$G$11),Degrees18[#Headers], 0)),INDEX(Degrees15[[Month]:[Multiple (England)]],MATCH('1. Input energy data'!$AD89,Degrees15[Month], 1)+U$2-13,MATCH(IF('1. Input energy data'!$G$11="Multiple (England)", '1. Input energy data'!$J89, '1. Input energy data'!$G$11),Degrees15[#Headers], 0))))</f>
        <v/>
      </c>
      <c r="V72" s="151" t="str" cm="1">
        <f t="array" ref="V72">IF(OR($A72=0, '1. Input energy data'!$AI89=""), "",IF(OR('1. Input energy data'!$F89="Hospital",'1. Input energy data'!$F89="Nursing residential homes and hostels"),INDEX(Degrees18[[Month]:[Multiple (England)]],MATCH('1. Input energy data'!$AD89, Degrees18[Month], 1)+V$2-13,MATCH(IF('1. Input energy data'!$G$11="Multiple (England)", '1. Input energy data'!$J89, '1. Input energy data'!$G$11),Degrees18[#Headers], 0)),INDEX(Degrees15[[Month]:[Multiple (England)]],MATCH('1. Input energy data'!$AD89,Degrees15[Month], 1)+V$2-13,MATCH(IF('1. Input energy data'!$G$11="Multiple (England)", '1. Input energy data'!$J89, '1. Input energy data'!$G$11),Degrees15[#Headers], 0))))</f>
        <v/>
      </c>
      <c r="W72" s="151" t="str" cm="1">
        <f t="array" ref="W72">IF(OR($A72=0, '1. Input energy data'!$AJ89=""), "",IF(OR('1. Input energy data'!$F89="Hospital",'1. Input energy data'!$F89="Nursing residential homes and hostels"),INDEX(Degrees18[[Month]:[Multiple (England)]],MATCH('1. Input energy data'!$AD89, Degrees18[Month], 1)+W$2-13,MATCH(IF('1. Input energy data'!$G$11="Multiple (England)", '1. Input energy data'!$J89, '1. Input energy data'!$G$11),Degrees18[#Headers], 0)),INDEX(Degrees15[[Month]:[Multiple (England)]],MATCH('1. Input energy data'!$AD89,Degrees15[Month], 1)+W$2-13,MATCH(IF('1. Input energy data'!$G$11="Multiple (England)", '1. Input energy data'!$J89, '1. Input energy data'!$G$11),Degrees15[#Headers], 0))))</f>
        <v/>
      </c>
      <c r="X72" s="151" t="str" cm="1">
        <f t="array" ref="X72">IF(OR($A72=0, '1. Input energy data'!$AK89=""), "",IF(OR('1. Input energy data'!$F89="Hospital",'1. Input energy data'!$F89="Nursing residential homes and hostels"),INDEX(Degrees18[[Month]:[Multiple (England)]],MATCH('1. Input energy data'!$AD89, Degrees18[Month], 1)+X$2-13,MATCH(IF('1. Input energy data'!$G$11="Multiple (England)", '1. Input energy data'!$J89, '1. Input energy data'!$G$11),Degrees18[#Headers], 0)),INDEX(Degrees15[[Month]:[Multiple (England)]],MATCH('1. Input energy data'!$AD89,Degrees15[Month], 1)+X$2-13,MATCH(IF('1. Input energy data'!$G$11="Multiple (England)", '1. Input energy data'!$J89, '1. Input energy data'!$G$11),Degrees15[#Headers], 0))))</f>
        <v/>
      </c>
      <c r="Y72" s="151" t="str" cm="1">
        <f t="array" ref="Y72">IF(OR($A72=0, '1. Input energy data'!$AL89=""), "",IF(OR('1. Input energy data'!$F89="Hospital",'1. Input energy data'!$F89="Nursing residential homes and hostels"),INDEX(Degrees18[[Month]:[Multiple (England)]],MATCH('1. Input energy data'!$AD89, Degrees18[Month], 1)+Y$2-13,MATCH(IF('1. Input energy data'!$G$11="Multiple (England)", '1. Input energy data'!$J89, '1. Input energy data'!$G$11),Degrees18[#Headers], 0)),INDEX(Degrees15[[Month]:[Multiple (England)]],MATCH('1. Input energy data'!$AD89,Degrees15[Month], 1)+Y$2-13,MATCH(IF('1. Input energy data'!$G$11="Multiple (England)", '1. Input energy data'!$J89, '1. Input energy data'!$G$11),Degrees15[#Headers], 0))))</f>
        <v/>
      </c>
      <c r="Z72" s="151" t="str" cm="1">
        <f t="array" ref="Z72">IF(OR($A72=0, '1. Input energy data'!$AM89=""), "",IF(OR('1. Input energy data'!$F89="Hospital",'1. Input energy data'!$F89="Nursing residential homes and hostels"),INDEX(Degrees18[[Month]:[Multiple (England)]],MATCH('1. Input energy data'!$AD89, Degrees18[Month], 1)+Z$2-13,MATCH(IF('1. Input energy data'!$G$11="Multiple (England)", '1. Input energy data'!$J89, '1. Input energy data'!$G$11),Degrees18[#Headers], 0)),INDEX(Degrees15[[Month]:[Multiple (England)]],MATCH('1. Input energy data'!$AD89,Degrees15[Month], 1)+Z$2-13,MATCH(IF('1. Input energy data'!$G$11="Multiple (England)", '1. Input energy data'!$J89, '1. Input energy data'!$G$11),Degrees15[#Headers], 0))))</f>
        <v/>
      </c>
      <c r="AA72" s="151" t="str" cm="1">
        <f t="array" ref="AA72">IF(OR($A72=0, '1. Input energy data'!$AN89=""), "",IF(OR('1. Input energy data'!$F89="Hospital",'1. Input energy data'!$F89="Nursing residential homes and hostels"),INDEX(Degrees18[[Month]:[Multiple (England)]],MATCH('1. Input energy data'!$AD89, Degrees18[Month], 1)+AA$2-13,MATCH(IF('1. Input energy data'!$G$11="Multiple (England)", '1. Input energy data'!$J89, '1. Input energy data'!$G$11),Degrees18[#Headers], 0)),INDEX(Degrees15[[Month]:[Multiple (England)]],MATCH('1. Input energy data'!$AD89,Degrees15[Month], 1)+AA$2-13,MATCH(IF('1. Input energy data'!$G$11="Multiple (England)", '1. Input energy data'!$J89, '1. Input energy data'!$G$11),Degrees15[#Headers], 0))))</f>
        <v/>
      </c>
      <c r="AB72" s="151" t="str" cm="1">
        <f t="array" ref="AB72">IF(OR($A72=0, '1. Input energy data'!$AO89=""), "",IF(OR('1. Input energy data'!$F89="Hospital",'1. Input energy data'!$F89="Nursing residential homes and hostels"),INDEX(Degrees18[[Month]:[Multiple (England)]],MATCH('1. Input energy data'!$AD89, Degrees18[Month], 1)+AB$2-13,MATCH(IF('1. Input energy data'!$G$11="Multiple (England)", '1. Input energy data'!$J89, '1. Input energy data'!$G$11),Degrees18[#Headers], 0)),INDEX(Degrees15[[Month]:[Multiple (England)]],MATCH('1. Input energy data'!$AD89,Degrees15[Month], 1)+AB$2-13,MATCH(IF('1. Input energy data'!$G$11="Multiple (England)", '1. Input energy data'!$J89, '1. Input energy data'!$G$11),Degrees15[#Headers], 0))))</f>
        <v/>
      </c>
      <c r="AC72" s="151" t="str" cm="1">
        <f t="array" ref="AC72">IF(OR($A72=0, '1. Input energy data'!$AP89=""), "",IF(OR('1. Input energy data'!$F89="Hospital",'1. Input energy data'!$F89="Nursing residential homes and hostels"),INDEX(Degrees18[[Month]:[Multiple (England)]],MATCH('1. Input energy data'!$AD89, Degrees18[Month], 1)+AC$2-13,MATCH(IF('1. Input energy data'!$G$11="Multiple (England)", '1. Input energy data'!$J89, '1. Input energy data'!$G$11),Degrees18[#Headers], 0)),INDEX(Degrees15[[Month]:[Multiple (England)]],MATCH('1. Input energy data'!$AD89,Degrees15[Month], 1)+AC$2-13,MATCH(IF('1. Input energy data'!$G$11="Multiple (England)", '1. Input energy data'!$J89, '1. Input energy data'!$G$11),Degrees15[#Headers], 0))))</f>
        <v/>
      </c>
      <c r="AD72" s="151" t="str" cm="1">
        <f t="array" ref="AD72">IF(OR($A72=0, '1. Input energy data'!$AQ89=""), "",IF(OR('1. Input energy data'!$F89="Hospital",'1. Input energy data'!$F89="Nursing residential homes and hostels"),INDEX(Degrees18[[Month]:[Multiple (England)]],MATCH('1. Input energy data'!$AD89, Degrees18[Month], 1)+AD$2-13,MATCH(IF('1. Input energy data'!$G$11="Multiple (England)", '1. Input energy data'!$J89, '1. Input energy data'!$G$11),Degrees18[#Headers], 0)),INDEX(Degrees15[[Month]:[Multiple (England)]],MATCH('1. Input energy data'!$AD89,Degrees15[Month], 1)+AD$2-13,MATCH(IF('1. Input energy data'!$G$11="Multiple (England)", '1. Input energy data'!$J89, '1. Input energy data'!$G$11),Degrees15[#Headers], 0))))</f>
        <v/>
      </c>
      <c r="AE72" s="151" t="str">
        <f>IF(OR($A72=0, $P72="", CalcTable[[#This Row],[13]]="", $Q72="", '1. Input energy data'!AF89=""), "", ($P72*CalcTable[[#This Row],[13]]+$Q72)-'1. Input energy data'!AF89)</f>
        <v/>
      </c>
      <c r="AF72" s="151" t="str">
        <f>IF(OR($A72=0, $P72="", CalcTable[[#This Row],[14]]="", $Q72="", '1. Input energy data'!AG89=""), "", ($P72*CalcTable[[#This Row],[14]]+$Q72)-'1. Input energy data'!AG89)</f>
        <v/>
      </c>
      <c r="AG72" s="151" t="str">
        <f>IF(OR($A72=0, $P72="", CalcTable[[#This Row],[15]]="", $Q72="", '1. Input energy data'!AH89=""), "", ($P72*CalcTable[[#This Row],[15]]+$Q72)-'1. Input energy data'!AH89)</f>
        <v/>
      </c>
      <c r="AH72" s="151" t="str">
        <f>IF(OR($A72=0, $P72="", CalcTable[[#This Row],[16]]="", $Q72="", '1. Input energy data'!AI89=""), "", ($P72*CalcTable[[#This Row],[16]]+$Q72)-'1. Input energy data'!AI89)</f>
        <v/>
      </c>
      <c r="AI72" s="151" t="str">
        <f>IF(OR($A72=0, $P72="", CalcTable[[#This Row],[17]]="", $Q72="", '1. Input energy data'!AJ89=""), "", ($P72*CalcTable[[#This Row],[17]]+$Q72)-'1. Input energy data'!AJ89)</f>
        <v/>
      </c>
      <c r="AJ72" s="151" t="str">
        <f>IF(OR($A72=0, $P72="", CalcTable[[#This Row],[18]]="", $Q72="", '1. Input energy data'!AK89=""), "", ($P72*CalcTable[[#This Row],[18]]+$Q72)-'1. Input energy data'!AK89)</f>
        <v/>
      </c>
      <c r="AK72" s="151" t="str">
        <f>IF(OR($A72=0, $P72="", CalcTable[[#This Row],[19]]="", $Q72="", '1. Input energy data'!AL89=""), "", ($P72*CalcTable[[#This Row],[19]]+$Q72)-'1. Input energy data'!AL89)</f>
        <v/>
      </c>
      <c r="AL72" s="151" t="str">
        <f>IF(OR($A72=0, $P72="", CalcTable[[#This Row],[20]]="", $Q72="", '1. Input energy data'!AM89=""), "", ($P72*CalcTable[[#This Row],[20]]+$Q72)-'1. Input energy data'!AM89)</f>
        <v/>
      </c>
      <c r="AM72" s="151" t="str">
        <f>IF(OR($A72=0, $P72="", CalcTable[[#This Row],[21]]="", $Q72="", '1. Input energy data'!AN89=""), "", ($P72*CalcTable[[#This Row],[21]]+$Q72)-'1. Input energy data'!AN89)</f>
        <v/>
      </c>
      <c r="AN72" s="151" t="str">
        <f>IF(OR($A72=0, $P72="", CalcTable[[#This Row],[22]]="", $Q72="", '1. Input energy data'!AO89=""), "", ($P72*CalcTable[[#This Row],[22]]+$Q72)-'1. Input energy data'!AO89)</f>
        <v/>
      </c>
      <c r="AO72" s="151" t="str">
        <f>IF(OR($A72=0, $P72="", CalcTable[[#This Row],[23]]="", $Q72="", '1. Input energy data'!AP89=""), "", ($P72*CalcTable[[#This Row],[23]]+$Q72)-'1. Input energy data'!AP89)</f>
        <v/>
      </c>
      <c r="AP72" s="151" t="str">
        <f>IF(OR($A72=0, $P72="", CalcTable[[#This Row],[24]]="", $Q72="", '1. Input energy data'!AQ89=""), "", ($P72*CalcTable[[#This Row],[24]]+$Q72)-'1. Input energy data'!AQ89)</f>
        <v/>
      </c>
      <c r="AQ72" s="239" t="str">
        <f>IF(CalcTable[[#This Row],[Building]]=0,"",1-((1-CalcTable[[#This Row],[R2]])*(COUNT('1. Input energy data'!N89:Y89)-1)/(COUNT('1. Input energy data'!N89:Y89)-2)))</f>
        <v/>
      </c>
      <c r="AR72" s="165" t="str">
        <f>IF(CalcTable[[#This Row],[Building]]=0,"",1.26*TINV(0.1,COUNT('1. Input energy data'!N89:Y89)-2)*STEYX('1. Input energy data'!N89:Y89,CalcTable[[#This Row],[1]:[12]])*((1+2/COUNT('1. Input energy data'!N89:Y89))*COUNT(CalcTable[[#This Row],[Month 1 avoided kWh]:[Month 12]]))^0.5)</f>
        <v/>
      </c>
      <c r="AS72" s="166" t="str">
        <f>IF(CalcTable[[#This Row],[Building]]=0,"",ABS(CalcTable[[#This Row],[Absolute Uncertainty]]/SUM(CalcTable[[#This Row],[Month 1 avoided kWh]:[Month 12]])))</f>
        <v/>
      </c>
      <c r="AT72" s="165" t="str">
        <f>IF(CalcTable[[#This Row],[Building]]=0,"",COUNT('1. Input energy data'!N89:Y89))</f>
        <v/>
      </c>
      <c r="AU72" s="165" t="str">
        <f>IF(CalcTable[[#This Row],[Building]]=0,"",COUNT('1. Input energy data'!AF89:AQ89))</f>
        <v/>
      </c>
      <c r="AV72" s="151" t="str" cm="1">
        <f t="array" ref="AV72">_xlfn.IFS(CalcTable[[#This Row],[Building]]=0,"",AND(OR('1. Input energy data'!AT89="Energy Bills - Actual",'1. Input energy data'!AT89="Meter Readings",'1. Input energy data'!AT89="Half Hourly Data"),OR('1. Input energy data'!Z89="Energy Bills - Actual",'1. Input energy data'!Z89="Meter Readings",'1. Input energy data'!Z89="Half Hourly Data")),"ACTUAL",OR('1. Input energy data'!AT89="",'1. Input energy data'!Z89=""),"BLANK",OR('1. Input energy data'!AT89="Other (specify in commentary)",'1. Input energy data'!Z89="Other (specify in commentary)"),"OTHER",OR('1. Input energy data'!AT89="Energy Bills - Estimated",'1. Input energy data'!Z89="Energy Bills - Estimated"),"ESTIMATED",OR('1. Input energy data'!AT89="Energy Bills - Partially Estimated",'1. Input energy data'!Z89="Energy Bills - Partially Estimated"),"PARTIALLY ESTIMATED",TRUE,"BLANK")</f>
        <v/>
      </c>
    </row>
    <row r="73" spans="1:48">
      <c r="A73">
        <f>'1. Input energy data'!C90</f>
        <v>0</v>
      </c>
      <c r="B73" s="150">
        <f>'1. Input energy data'!F90</f>
        <v>0</v>
      </c>
      <c r="C73">
        <f>'1. Input energy data'!G90</f>
        <v>0</v>
      </c>
      <c r="D73" s="151" t="str">
        <f>IF(OR(CalcTable[[#This Row],[Building]]=0, '1. Input energy data'!$N90=""), "",IF(OR('1. Input energy data'!$F90="Hospital",'1. Input energy data'!$F90="Nursing residential homes and hostels"),INDEX(Degrees18[[Month]:[Multiple (England)]],MATCH('1. Input energy data'!$L90, Degrees18[Month], 1),MATCH(IF('1. Input energy data'!$G$11="Multiple (England)", '1. Input energy data'!$J90, '1. Input energy data'!$G$11), Degrees18[#Headers], 0)),INDEX(Degrees15[[Month]:[Multiple (England)]],MATCH('1. Input energy data'!$L90, Degrees15[Month], 1),MATCH(IF('1. Input energy data'!$G$11="Multiple (England)", '1. Input energy data'!$J90, '1. Input energy data'!$G$11), Degrees15[#Headers], 0))))</f>
        <v/>
      </c>
      <c r="E73" s="151" t="str" cm="1">
        <f t="array" ref="E73">IF(OR(CalcTable[[#This Row],[Building]]=0, '1. Input energy data'!$O90=""), "",IF(OR('1. Input energy data'!$F90="Hospital",'1. Input energy data'!$F90="Nursing residential homes and hostels"),INDEX(Degrees18[[Month]:[Multiple (England)]],MATCH('1. Input energy data'!$L90, Degrees18[Month], 1) + $E$2 - 1,MATCH(IF('1. Input energy data'!$G$11="Multiple (England)", '1. Input energy data'!$J90, '1. Input energy data'!$G$11),Degrees18[#Headers], 0)),INDEX(Degrees15[[Month]:[Multiple (England)]],MATCH('1. Input energy data'!$L90, Degrees15[Month], 1) + $E$2 - 1,MATCH(IF('1. Input energy data'!$G$11="Multiple (England)", '1. Input energy data'!$J90, '1. Input energy data'!$G$11),Degrees15[#Headers], 0))))</f>
        <v/>
      </c>
      <c r="F73" s="151" t="str" cm="1">
        <f t="array" ref="F73">IF(OR(CalcTable[[#This Row],[Building]]=0, '1. Input energy data'!$P90=""), "",IF(OR('1. Input energy data'!$F90="Hospital",'1. Input energy data'!$F90="Nursing residential homes and hostels"),INDEX(Degrees18[[Month]:[Multiple (England)]],MATCH('1. Input energy data'!$L90, Degrees18[Month], 1) + $F$2 - 1,MATCH(IF('1. Input energy data'!$G$11="Multiple (England)", '1. Input energy data'!$J90, '1. Input energy data'!$G$11),Degrees18[#Headers], 0)),INDEX(Degrees15[[Month]:[Multiple (England)]],MATCH('1. Input energy data'!$L90, Degrees15[Month], 1) + $F$2 - 1,MATCH(IF('1. Input energy data'!$G$11="Multiple (England)", '1. Input energy data'!$J90, '1. Input energy data'!$G$11),Degrees15[#Headers], 0))))</f>
        <v/>
      </c>
      <c r="G73" s="151" t="str" cm="1">
        <f t="array" ref="G73">IF(OR(CalcTable[[#This Row],[Building]]=0, '1. Input energy data'!$Q90=""), "",IF(OR('1. Input energy data'!$F90="Hospital",'1. Input energy data'!$F90="Nursing residential homes and hostels"),INDEX(Degrees18[[Month]:[Multiple (England)]],MATCH('1. Input energy data'!$L90, Degrees18[Month], 1) + $G$2 - 1,MATCH(IF('1. Input energy data'!$G$11="Multiple (England)", '1. Input energy data'!$J90, '1. Input energy data'!$G$11),Degrees18[#Headers], 0)),INDEX(Degrees15[[Month]:[Multiple (England)]],MATCH('1. Input energy data'!$L90, Degrees15[Month], 1) + $G$2 - 1,MATCH(IF('1. Input energy data'!$G$11="Multiple (England)", '1. Input energy data'!$J90, '1. Input energy data'!$G$11),Degrees15[#Headers], 0))))</f>
        <v/>
      </c>
      <c r="H73" s="151" t="str" cm="1">
        <f t="array" ref="H73">IF(OR(CalcTable[[#This Row],[Building]]=0, '1. Input energy data'!$R90=""), "",IF(OR('1. Input energy data'!$F90="Hospital",'1. Input energy data'!$F90="Nursing residential homes and hostels"),INDEX(Degrees18[[Month]:[Multiple (England)]],MATCH('1. Input energy data'!$L90, Degrees18[Month], 1) + $H$2 - 1,MATCH(IF('1. Input energy data'!$G$11="Multiple (England)", '1. Input energy data'!$J90, '1. Input energy data'!$G$11),Degrees18[#Headers], 0)),INDEX(Degrees15[[Month]:[Multiple (England)]],MATCH('1. Input energy data'!$L90, Degrees15[Month], 1) + $H$2 - 1,MATCH(IF('1. Input energy data'!$G$11="Multiple (England)", '1. Input energy data'!$J90, '1. Input energy data'!$G$11),Degrees15[#Headers], 0))))</f>
        <v/>
      </c>
      <c r="I73" s="151" t="str" cm="1">
        <f t="array" ref="I73">IF(OR(CalcTable[[#This Row],[Building]]=0, '1. Input energy data'!$S90=""), "",IF(OR('1. Input energy data'!$F90="Hospital",'1. Input energy data'!$F90="Nursing residential homes and hostels"),INDEX(Degrees18[[Month]:[Multiple (England)]],MATCH('1. Input energy data'!$L90, Degrees18[Month], 1) + $I$2 - 1,MATCH(IF('1. Input energy data'!$G$11="Multiple (England)", '1. Input energy data'!$J90, '1. Input energy data'!$G$11),Degrees18[#Headers], 0)),INDEX(Degrees15[[Month]:[Multiple (England)]],MATCH('1. Input energy data'!$L90, Degrees15[Month], 1) + $I$2 - 1,MATCH(IF('1. Input energy data'!$G$11="Multiple (England)", '1. Input energy data'!$J90, '1. Input energy data'!$G$11),Degrees15[#Headers], 0))))</f>
        <v/>
      </c>
      <c r="J73" s="151" t="str" cm="1">
        <f t="array" ref="J73">IF(OR(CalcTable[[#This Row],[Building]]=0, '1. Input energy data'!$T90=""), "",IF(OR('1. Input energy data'!$F90="Hospital",'1. Input energy data'!$F90="Nursing residential homes and hostels"),INDEX(Degrees18[[Month]:[Multiple (England)]],MATCH('1. Input energy data'!$L90, Degrees18[Month], 1) + $J$2 - 1,MATCH(IF('1. Input energy data'!$G$11="Multiple (England)", '1. Input energy data'!$J90, '1. Input energy data'!$G$11),Degrees18[#Headers], 0)),INDEX(Degrees15[[Month]:[Multiple (England)]],MATCH('1. Input energy data'!$L90, Degrees15[Month], 1) + $J$2 - 1,MATCH(IF('1. Input energy data'!$G$11="Multiple (England)", '1. Input energy data'!$J90, '1. Input energy data'!$G$11),Degrees15[#Headers], 0))))</f>
        <v/>
      </c>
      <c r="K73" s="151" t="str" cm="1">
        <f t="array" ref="K73">IF(OR(CalcTable[[#This Row],[Building]]=0, '1. Input energy data'!$U90=""), "",IF(OR('1. Input energy data'!$F90="Hospital",'1. Input energy data'!$F90="Nursing residential homes and hostels"),INDEX(Degrees18[[Month]:[Multiple (England)]],MATCH('1. Input energy data'!$L90, Degrees18[Month], 1) + $K$2 - 1,MATCH(IF('1. Input energy data'!$G$11="Multiple (England)", '1. Input energy data'!$J90, '1. Input energy data'!$G$11),Degrees18[#Headers], 0)),INDEX(Degrees15[[Month]:[Multiple (England)]],MATCH('1. Input energy data'!$L90, Degrees15[Month], 1) + $K$2 - 1,MATCH(IF('1. Input energy data'!$G$11="Multiple (England)", '1. Input energy data'!$J90, '1. Input energy data'!$G$11),Degrees15[#Headers], 0))))</f>
        <v/>
      </c>
      <c r="L73" s="151" t="str" cm="1">
        <f t="array" ref="L73">IF(OR(CalcTable[[#This Row],[Building]]=0, '1. Input energy data'!$V90=""), "",IF(OR('1. Input energy data'!$F90="Hospital",'1. Input energy data'!$F90="Nursing residential homes and hostels"),INDEX(Degrees18[[Month]:[Multiple (England)]],MATCH('1. Input energy data'!$L90, Degrees18[Month], 1) + $L$2 - 1,MATCH(IF('1. Input energy data'!$G$11="Multiple (England)", '1. Input energy data'!$J90, '1. Input energy data'!$G$11),Degrees18[#Headers], 0)),INDEX(Degrees15[[Month]:[Multiple (England)]],MATCH('1. Input energy data'!$L90, Degrees15[Month], 1) + $L$2 - 1,MATCH(IF('1. Input energy data'!$G$11="Multiple (England)", '1. Input energy data'!$J90, '1. Input energy data'!$G$11),Degrees15[#Headers], 0))))</f>
        <v/>
      </c>
      <c r="M73" s="151" t="str" cm="1">
        <f t="array" ref="M73">IF(OR(CalcTable[[#This Row],[Building]]=0, '1. Input energy data'!$W90=""), "",IF(OR('1. Input energy data'!$F90="Hospital",'1. Input energy data'!$F90="Nursing residential homes and hostels"),INDEX(Degrees18[[Month]:[Multiple (England)]],MATCH('1. Input energy data'!$L90, Degrees18[Month], 1) + $M$2 - 1,MATCH(IF('1. Input energy data'!$G$11="Multiple (England)", '1. Input energy data'!$J90, '1. Input energy data'!$G$11),Degrees18[#Headers], 0)),INDEX(Degrees15[[Month]:[Multiple (England)]],MATCH('1. Input energy data'!$L90, Degrees15[Month], 1) + $M$2 - 1,MATCH(IF('1. Input energy data'!$G$11="Multiple (England)", '1. Input energy data'!$J90, '1. Input energy data'!$G$11),Degrees15[#Headers], 0))))</f>
        <v/>
      </c>
      <c r="N73" s="151" t="str" cm="1">
        <f t="array" ref="N73">IF(OR(CalcTable[[#This Row],[Building]]=0, '1. Input energy data'!$X90=""), "",IF(OR('1. Input energy data'!$F90="Hospital",'1. Input energy data'!$F90="Nursing residential homes and hostels"),INDEX(Degrees18[[Month]:[Multiple (England)]],MATCH('1. Input energy data'!$L90, Degrees18[Month], 1) + $N$2 - 1,MATCH(IF('1. Input energy data'!$G$11="Multiple (England)", '1. Input energy data'!$J90, '1. Input energy data'!$G$11),Degrees18[#Headers], 0)),INDEX(Degrees15[[Month]:[Multiple (England)]],MATCH('1. Input energy data'!$L90, Degrees15[Month], 1) + $N$2 - 1,MATCH(IF('1. Input energy data'!$G$11="Multiple (England)", '1. Input energy data'!$J90, '1. Input energy data'!$G$11),Degrees15[#Headers], 0))))</f>
        <v/>
      </c>
      <c r="O73" s="151" t="str" cm="1">
        <f t="array" ref="O73">IF(OR(CalcTable[[#This Row],[Building]]=0, '1. Input energy data'!$Y90=""), "",IF(OR('1. Input energy data'!$F90="Hospital",'1. Input energy data'!$F90="Nursing residential homes and hostels"),INDEX(Degrees18[[Month]:[Multiple (England)]],MATCH('1. Input energy data'!$L90, Degrees18[Month], 1) + $O$2 - 1,MATCH(IF('1. Input energy data'!$G$11="Multiple (England)", '1. Input energy data'!$J90, '1. Input energy data'!$G$11),Degrees18[#Headers], 0)),INDEX(Degrees15[[Month]:[Multiple (England)]],MATCH('1. Input energy data'!$L90, Degrees15[Month], 1) + $O$2 - 1,MATCH(IF('1. Input energy data'!$G$11="Multiple (England)", '1. Input energy data'!$J90, '1. Input energy data'!$G$11),Degrees15[#Headers], 0))))</f>
        <v/>
      </c>
      <c r="P73" t="str">
        <f>IF(CalcTable[[#This Row],[Building]]=0,"",SLOPE('1. Input energy data'!N90:Y90,CalcTable[[#This Row],[1]:[12]]))</f>
        <v/>
      </c>
      <c r="Q73" t="str">
        <f>IF(CalcTable[[#This Row],[Building]]=0,"",INTERCEPT('1. Input energy data'!N90:Y90,CalcTable[[#This Row],[1]:[12]]))</f>
        <v/>
      </c>
      <c r="R73" t="str">
        <f>IF(CalcTable[[#This Row],[Building]]=0,"",RSQ('1. Input energy data'!N90:Y90,CalcTable[[#This Row],[1]:[12]]))</f>
        <v/>
      </c>
      <c r="S73" s="151" t="str" cm="1">
        <f t="array" ref="S73">IF(OR($A73=0, '1. Input energy data'!$AF90=""), "",IF(OR('1. Input energy data'!$F90="Hospital",'1. Input energy data'!$F90="Nursing residential homes and hostels"),INDEX(Degrees18[[Month]:[Multiple (England)]],MATCH('1. Input energy data'!$AD90, Degrees18[Month], 1)+S$2-13,MATCH(IF('1. Input energy data'!$G$11="Multiple (England)", '1. Input energy data'!$J90, '1. Input energy data'!$G$11),Degrees18[#Headers], 0)),INDEX(Degrees15[[Month]:[Multiple (England)]],MATCH('1. Input energy data'!$AD90, Degrees15[Month], 1)+S$2-13,MATCH(IF('1. Input energy data'!$G$11="Multiple (England)", '1. Input energy data'!$J90, '1. Input energy data'!$G$11),Degrees15[#Headers], 0))))</f>
        <v/>
      </c>
      <c r="T73" s="151" t="str" cm="1">
        <f t="array" ref="T73">IF(OR($A73=0, '1. Input energy data'!$AG90=""), "",IF(OR('1. Input energy data'!$F90="Hospital",'1. Input energy data'!$F90="Nursing residential homes and hostels"),INDEX(Degrees18[[Month]:[Multiple (England)]],MATCH('1. Input energy data'!$AD90, Degrees18[Month], 1)+T$2-13,MATCH(IF('1. Input energy data'!$G$11="Multiple (England)", '1. Input energy data'!$J90, '1. Input energy data'!$G$11),Degrees18[#Headers], 0)),INDEX(Degrees15[[Month]:[Multiple (England)]],MATCH('1. Input energy data'!$AD90,Degrees15[Month], 1)+T$2-13,MATCH(IF('1. Input energy data'!$G$11="Multiple (England)", '1. Input energy data'!$J90, '1. Input energy data'!$G$11),Degrees15[#Headers], 0))))</f>
        <v/>
      </c>
      <c r="U73" s="151" t="str" cm="1">
        <f t="array" ref="U73">IF(OR($A73=0, '1. Input energy data'!$AH90=""), "",IF(OR('1. Input energy data'!$F90="Hospital",'1. Input energy data'!$F90="Nursing residential homes and hostels"),INDEX(Degrees18[[Month]:[Multiple (England)]],MATCH('1. Input energy data'!$AD90, Degrees18[Month], 1)+U$2-13,MATCH(IF('1. Input energy data'!$G$11="Multiple (England)", '1. Input energy data'!$J90, '1. Input energy data'!$G$11),Degrees18[#Headers], 0)),INDEX(Degrees15[[Month]:[Multiple (England)]],MATCH('1. Input energy data'!$AD90,Degrees15[Month], 1)+U$2-13,MATCH(IF('1. Input energy data'!$G$11="Multiple (England)", '1. Input energy data'!$J90, '1. Input energy data'!$G$11),Degrees15[#Headers], 0))))</f>
        <v/>
      </c>
      <c r="V73" s="151" t="str" cm="1">
        <f t="array" ref="V73">IF(OR($A73=0, '1. Input energy data'!$AI90=""), "",IF(OR('1. Input energy data'!$F90="Hospital",'1. Input energy data'!$F90="Nursing residential homes and hostels"),INDEX(Degrees18[[Month]:[Multiple (England)]],MATCH('1. Input energy data'!$AD90, Degrees18[Month], 1)+V$2-13,MATCH(IF('1. Input energy data'!$G$11="Multiple (England)", '1. Input energy data'!$J90, '1. Input energy data'!$G$11),Degrees18[#Headers], 0)),INDEX(Degrees15[[Month]:[Multiple (England)]],MATCH('1. Input energy data'!$AD90,Degrees15[Month], 1)+V$2-13,MATCH(IF('1. Input energy data'!$G$11="Multiple (England)", '1. Input energy data'!$J90, '1. Input energy data'!$G$11),Degrees15[#Headers], 0))))</f>
        <v/>
      </c>
      <c r="W73" s="151" t="str" cm="1">
        <f t="array" ref="W73">IF(OR($A73=0, '1. Input energy data'!$AJ90=""), "",IF(OR('1. Input energy data'!$F90="Hospital",'1. Input energy data'!$F90="Nursing residential homes and hostels"),INDEX(Degrees18[[Month]:[Multiple (England)]],MATCH('1. Input energy data'!$AD90, Degrees18[Month], 1)+W$2-13,MATCH(IF('1. Input energy data'!$G$11="Multiple (England)", '1. Input energy data'!$J90, '1. Input energy data'!$G$11),Degrees18[#Headers], 0)),INDEX(Degrees15[[Month]:[Multiple (England)]],MATCH('1. Input energy data'!$AD90,Degrees15[Month], 1)+W$2-13,MATCH(IF('1. Input energy data'!$G$11="Multiple (England)", '1. Input energy data'!$J90, '1. Input energy data'!$G$11),Degrees15[#Headers], 0))))</f>
        <v/>
      </c>
      <c r="X73" s="151" t="str" cm="1">
        <f t="array" ref="X73">IF(OR($A73=0, '1. Input energy data'!$AK90=""), "",IF(OR('1. Input energy data'!$F90="Hospital",'1. Input energy data'!$F90="Nursing residential homes and hostels"),INDEX(Degrees18[[Month]:[Multiple (England)]],MATCH('1. Input energy data'!$AD90, Degrees18[Month], 1)+X$2-13,MATCH(IF('1. Input energy data'!$G$11="Multiple (England)", '1. Input energy data'!$J90, '1. Input energy data'!$G$11),Degrees18[#Headers], 0)),INDEX(Degrees15[[Month]:[Multiple (England)]],MATCH('1. Input energy data'!$AD90,Degrees15[Month], 1)+X$2-13,MATCH(IF('1. Input energy data'!$G$11="Multiple (England)", '1. Input energy data'!$J90, '1. Input energy data'!$G$11),Degrees15[#Headers], 0))))</f>
        <v/>
      </c>
      <c r="Y73" s="151" t="str" cm="1">
        <f t="array" ref="Y73">IF(OR($A73=0, '1. Input energy data'!$AL90=""), "",IF(OR('1. Input energy data'!$F90="Hospital",'1. Input energy data'!$F90="Nursing residential homes and hostels"),INDEX(Degrees18[[Month]:[Multiple (England)]],MATCH('1. Input energy data'!$AD90, Degrees18[Month], 1)+Y$2-13,MATCH(IF('1. Input energy data'!$G$11="Multiple (England)", '1. Input energy data'!$J90, '1. Input energy data'!$G$11),Degrees18[#Headers], 0)),INDEX(Degrees15[[Month]:[Multiple (England)]],MATCH('1. Input energy data'!$AD90,Degrees15[Month], 1)+Y$2-13,MATCH(IF('1. Input energy data'!$G$11="Multiple (England)", '1. Input energy data'!$J90, '1. Input energy data'!$G$11),Degrees15[#Headers], 0))))</f>
        <v/>
      </c>
      <c r="Z73" s="151" t="str" cm="1">
        <f t="array" ref="Z73">IF(OR($A73=0, '1. Input energy data'!$AM90=""), "",IF(OR('1. Input energy data'!$F90="Hospital",'1. Input energy data'!$F90="Nursing residential homes and hostels"),INDEX(Degrees18[[Month]:[Multiple (England)]],MATCH('1. Input energy data'!$AD90, Degrees18[Month], 1)+Z$2-13,MATCH(IF('1. Input energy data'!$G$11="Multiple (England)", '1. Input energy data'!$J90, '1. Input energy data'!$G$11),Degrees18[#Headers], 0)),INDEX(Degrees15[[Month]:[Multiple (England)]],MATCH('1. Input energy data'!$AD90,Degrees15[Month], 1)+Z$2-13,MATCH(IF('1. Input energy data'!$G$11="Multiple (England)", '1. Input energy data'!$J90, '1. Input energy data'!$G$11),Degrees15[#Headers], 0))))</f>
        <v/>
      </c>
      <c r="AA73" s="151" t="str" cm="1">
        <f t="array" ref="AA73">IF(OR($A73=0, '1. Input energy data'!$AN90=""), "",IF(OR('1. Input energy data'!$F90="Hospital",'1. Input energy data'!$F90="Nursing residential homes and hostels"),INDEX(Degrees18[[Month]:[Multiple (England)]],MATCH('1. Input energy data'!$AD90, Degrees18[Month], 1)+AA$2-13,MATCH(IF('1. Input energy data'!$G$11="Multiple (England)", '1. Input energy data'!$J90, '1. Input energy data'!$G$11),Degrees18[#Headers], 0)),INDEX(Degrees15[[Month]:[Multiple (England)]],MATCH('1. Input energy data'!$AD90,Degrees15[Month], 1)+AA$2-13,MATCH(IF('1. Input energy data'!$G$11="Multiple (England)", '1. Input energy data'!$J90, '1. Input energy data'!$G$11),Degrees15[#Headers], 0))))</f>
        <v/>
      </c>
      <c r="AB73" s="151" t="str" cm="1">
        <f t="array" ref="AB73">IF(OR($A73=0, '1. Input energy data'!$AO90=""), "",IF(OR('1. Input energy data'!$F90="Hospital",'1. Input energy data'!$F90="Nursing residential homes and hostels"),INDEX(Degrees18[[Month]:[Multiple (England)]],MATCH('1. Input energy data'!$AD90, Degrees18[Month], 1)+AB$2-13,MATCH(IF('1. Input energy data'!$G$11="Multiple (England)", '1. Input energy data'!$J90, '1. Input energy data'!$G$11),Degrees18[#Headers], 0)),INDEX(Degrees15[[Month]:[Multiple (England)]],MATCH('1. Input energy data'!$AD90,Degrees15[Month], 1)+AB$2-13,MATCH(IF('1. Input energy data'!$G$11="Multiple (England)", '1. Input energy data'!$J90, '1. Input energy data'!$G$11),Degrees15[#Headers], 0))))</f>
        <v/>
      </c>
      <c r="AC73" s="151" t="str" cm="1">
        <f t="array" ref="AC73">IF(OR($A73=0, '1. Input energy data'!$AP90=""), "",IF(OR('1. Input energy data'!$F90="Hospital",'1. Input energy data'!$F90="Nursing residential homes and hostels"),INDEX(Degrees18[[Month]:[Multiple (England)]],MATCH('1. Input energy data'!$AD90, Degrees18[Month], 1)+AC$2-13,MATCH(IF('1. Input energy data'!$G$11="Multiple (England)", '1. Input energy data'!$J90, '1. Input energy data'!$G$11),Degrees18[#Headers], 0)),INDEX(Degrees15[[Month]:[Multiple (England)]],MATCH('1. Input energy data'!$AD90,Degrees15[Month], 1)+AC$2-13,MATCH(IF('1. Input energy data'!$G$11="Multiple (England)", '1. Input energy data'!$J90, '1. Input energy data'!$G$11),Degrees15[#Headers], 0))))</f>
        <v/>
      </c>
      <c r="AD73" s="151" t="str" cm="1">
        <f t="array" ref="AD73">IF(OR($A73=0, '1. Input energy data'!$AQ90=""), "",IF(OR('1. Input energy data'!$F90="Hospital",'1. Input energy data'!$F90="Nursing residential homes and hostels"),INDEX(Degrees18[[Month]:[Multiple (England)]],MATCH('1. Input energy data'!$AD90, Degrees18[Month], 1)+AD$2-13,MATCH(IF('1. Input energy data'!$G$11="Multiple (England)", '1. Input energy data'!$J90, '1. Input energy data'!$G$11),Degrees18[#Headers], 0)),INDEX(Degrees15[[Month]:[Multiple (England)]],MATCH('1. Input energy data'!$AD90,Degrees15[Month], 1)+AD$2-13,MATCH(IF('1. Input energy data'!$G$11="Multiple (England)", '1. Input energy data'!$J90, '1. Input energy data'!$G$11),Degrees15[#Headers], 0))))</f>
        <v/>
      </c>
      <c r="AE73" s="151" t="str">
        <f>IF(OR($A73=0, $P73="", CalcTable[[#This Row],[13]]="", $Q73="", '1. Input energy data'!AF90=""), "", ($P73*CalcTable[[#This Row],[13]]+$Q73)-'1. Input energy data'!AF90)</f>
        <v/>
      </c>
      <c r="AF73" s="151" t="str">
        <f>IF(OR($A73=0, $P73="", CalcTable[[#This Row],[14]]="", $Q73="", '1. Input energy data'!AG90=""), "", ($P73*CalcTable[[#This Row],[14]]+$Q73)-'1. Input energy data'!AG90)</f>
        <v/>
      </c>
      <c r="AG73" s="151" t="str">
        <f>IF(OR($A73=0, $P73="", CalcTable[[#This Row],[15]]="", $Q73="", '1. Input energy data'!AH90=""), "", ($P73*CalcTable[[#This Row],[15]]+$Q73)-'1. Input energy data'!AH90)</f>
        <v/>
      </c>
      <c r="AH73" s="151" t="str">
        <f>IF(OR($A73=0, $P73="", CalcTable[[#This Row],[16]]="", $Q73="", '1. Input energy data'!AI90=""), "", ($P73*CalcTable[[#This Row],[16]]+$Q73)-'1. Input energy data'!AI90)</f>
        <v/>
      </c>
      <c r="AI73" s="151" t="str">
        <f>IF(OR($A73=0, $P73="", CalcTable[[#This Row],[17]]="", $Q73="", '1. Input energy data'!AJ90=""), "", ($P73*CalcTable[[#This Row],[17]]+$Q73)-'1. Input energy data'!AJ90)</f>
        <v/>
      </c>
      <c r="AJ73" s="151" t="str">
        <f>IF(OR($A73=0, $P73="", CalcTable[[#This Row],[18]]="", $Q73="", '1. Input energy data'!AK90=""), "", ($P73*CalcTable[[#This Row],[18]]+$Q73)-'1. Input energy data'!AK90)</f>
        <v/>
      </c>
      <c r="AK73" s="151" t="str">
        <f>IF(OR($A73=0, $P73="", CalcTable[[#This Row],[19]]="", $Q73="", '1. Input energy data'!AL90=""), "", ($P73*CalcTable[[#This Row],[19]]+$Q73)-'1. Input energy data'!AL90)</f>
        <v/>
      </c>
      <c r="AL73" s="151" t="str">
        <f>IF(OR($A73=0, $P73="", CalcTable[[#This Row],[20]]="", $Q73="", '1. Input energy data'!AM90=""), "", ($P73*CalcTable[[#This Row],[20]]+$Q73)-'1. Input energy data'!AM90)</f>
        <v/>
      </c>
      <c r="AM73" s="151" t="str">
        <f>IF(OR($A73=0, $P73="", CalcTable[[#This Row],[21]]="", $Q73="", '1. Input energy data'!AN90=""), "", ($P73*CalcTable[[#This Row],[21]]+$Q73)-'1. Input energy data'!AN90)</f>
        <v/>
      </c>
      <c r="AN73" s="151" t="str">
        <f>IF(OR($A73=0, $P73="", CalcTable[[#This Row],[22]]="", $Q73="", '1. Input energy data'!AO90=""), "", ($P73*CalcTable[[#This Row],[22]]+$Q73)-'1. Input energy data'!AO90)</f>
        <v/>
      </c>
      <c r="AO73" s="151" t="str">
        <f>IF(OR($A73=0, $P73="", CalcTable[[#This Row],[23]]="", $Q73="", '1. Input energy data'!AP90=""), "", ($P73*CalcTable[[#This Row],[23]]+$Q73)-'1. Input energy data'!AP90)</f>
        <v/>
      </c>
      <c r="AP73" s="151" t="str">
        <f>IF(OR($A73=0, $P73="", CalcTable[[#This Row],[24]]="", $Q73="", '1. Input energy data'!AQ90=""), "", ($P73*CalcTable[[#This Row],[24]]+$Q73)-'1. Input energy data'!AQ90)</f>
        <v/>
      </c>
      <c r="AQ73" s="239" t="str">
        <f>IF(CalcTable[[#This Row],[Building]]=0,"",1-((1-CalcTable[[#This Row],[R2]])*(COUNT('1. Input energy data'!N90:Y90)-1)/(COUNT('1. Input energy data'!N90:Y90)-2)))</f>
        <v/>
      </c>
      <c r="AR73" s="165" t="str">
        <f>IF(CalcTable[[#This Row],[Building]]=0,"",1.26*TINV(0.1,COUNT('1. Input energy data'!N90:Y90)-2)*STEYX('1. Input energy data'!N90:Y90,CalcTable[[#This Row],[1]:[12]])*((1+2/COUNT('1. Input energy data'!N90:Y90))*COUNT(CalcTable[[#This Row],[Month 1 avoided kWh]:[Month 12]]))^0.5)</f>
        <v/>
      </c>
      <c r="AS73" s="166" t="str">
        <f>IF(CalcTable[[#This Row],[Building]]=0,"",ABS(CalcTable[[#This Row],[Absolute Uncertainty]]/SUM(CalcTable[[#This Row],[Month 1 avoided kWh]:[Month 12]])))</f>
        <v/>
      </c>
      <c r="AT73" s="165" t="str">
        <f>IF(CalcTable[[#This Row],[Building]]=0,"",COUNT('1. Input energy data'!N90:Y90))</f>
        <v/>
      </c>
      <c r="AU73" s="165" t="str">
        <f>IF(CalcTable[[#This Row],[Building]]=0,"",COUNT('1. Input energy data'!AF90:AQ90))</f>
        <v/>
      </c>
      <c r="AV73" s="151" t="str" cm="1">
        <f t="array" ref="AV73">_xlfn.IFS(CalcTable[[#This Row],[Building]]=0,"",AND(OR('1. Input energy data'!AT90="Energy Bills - Actual",'1. Input energy data'!AT90="Meter Readings",'1. Input energy data'!AT90="Half Hourly Data"),OR('1. Input energy data'!Z90="Energy Bills - Actual",'1. Input energy data'!Z90="Meter Readings",'1. Input energy data'!Z90="Half Hourly Data")),"ACTUAL",OR('1. Input energy data'!AT90="",'1. Input energy data'!Z90=""),"BLANK",OR('1. Input energy data'!AT90="Other (specify in commentary)",'1. Input energy data'!Z90="Other (specify in commentary)"),"OTHER",OR('1. Input energy data'!AT90="Energy Bills - Estimated",'1. Input energy data'!Z90="Energy Bills - Estimated"),"ESTIMATED",OR('1. Input energy data'!AT90="Energy Bills - Partially Estimated",'1. Input energy data'!Z90="Energy Bills - Partially Estimated"),"PARTIALLY ESTIMATED",TRUE,"BLANK")</f>
        <v/>
      </c>
    </row>
    <row r="74" spans="1:48">
      <c r="A74">
        <f>'1. Input energy data'!C91</f>
        <v>0</v>
      </c>
      <c r="B74" s="150">
        <f>'1. Input energy data'!F91</f>
        <v>0</v>
      </c>
      <c r="C74">
        <f>'1. Input energy data'!G91</f>
        <v>0</v>
      </c>
      <c r="D74" s="151" t="str">
        <f>IF(OR(CalcTable[[#This Row],[Building]]=0, '1. Input energy data'!$N91=""), "",IF(OR('1. Input energy data'!$F91="Hospital",'1. Input energy data'!$F91="Nursing residential homes and hostels"),INDEX(Degrees18[[Month]:[Multiple (England)]],MATCH('1. Input energy data'!$L91, Degrees18[Month], 1),MATCH(IF('1. Input energy data'!$G$11="Multiple (England)", '1. Input energy data'!$J91, '1. Input energy data'!$G$11), Degrees18[#Headers], 0)),INDEX(Degrees15[[Month]:[Multiple (England)]],MATCH('1. Input energy data'!$L91, Degrees15[Month], 1),MATCH(IF('1. Input energy data'!$G$11="Multiple (England)", '1. Input energy data'!$J91, '1. Input energy data'!$G$11), Degrees15[#Headers], 0))))</f>
        <v/>
      </c>
      <c r="E74" s="151" t="str" cm="1">
        <f t="array" ref="E74">IF(OR(CalcTable[[#This Row],[Building]]=0, '1. Input energy data'!$O91=""), "",IF(OR('1. Input energy data'!$F91="Hospital",'1. Input energy data'!$F91="Nursing residential homes and hostels"),INDEX(Degrees18[[Month]:[Multiple (England)]],MATCH('1. Input energy data'!$L91, Degrees18[Month], 1) + $E$2 - 1,MATCH(IF('1. Input energy data'!$G$11="Multiple (England)", '1. Input energy data'!$J91, '1. Input energy data'!$G$11),Degrees18[#Headers], 0)),INDEX(Degrees15[[Month]:[Multiple (England)]],MATCH('1. Input energy data'!$L91, Degrees15[Month], 1) + $E$2 - 1,MATCH(IF('1. Input energy data'!$G$11="Multiple (England)", '1. Input energy data'!$J91, '1. Input energy data'!$G$11),Degrees15[#Headers], 0))))</f>
        <v/>
      </c>
      <c r="F74" s="151" t="str" cm="1">
        <f t="array" ref="F74">IF(OR(CalcTable[[#This Row],[Building]]=0, '1. Input energy data'!$P91=""), "",IF(OR('1. Input energy data'!$F91="Hospital",'1. Input energy data'!$F91="Nursing residential homes and hostels"),INDEX(Degrees18[[Month]:[Multiple (England)]],MATCH('1. Input energy data'!$L91, Degrees18[Month], 1) + $F$2 - 1,MATCH(IF('1. Input energy data'!$G$11="Multiple (England)", '1. Input energy data'!$J91, '1. Input energy data'!$G$11),Degrees18[#Headers], 0)),INDEX(Degrees15[[Month]:[Multiple (England)]],MATCH('1. Input energy data'!$L91, Degrees15[Month], 1) + $F$2 - 1,MATCH(IF('1. Input energy data'!$G$11="Multiple (England)", '1. Input energy data'!$J91, '1. Input energy data'!$G$11),Degrees15[#Headers], 0))))</f>
        <v/>
      </c>
      <c r="G74" s="151" t="str" cm="1">
        <f t="array" ref="G74">IF(OR(CalcTable[[#This Row],[Building]]=0, '1. Input energy data'!$Q91=""), "",IF(OR('1. Input energy data'!$F91="Hospital",'1. Input energy data'!$F91="Nursing residential homes and hostels"),INDEX(Degrees18[[Month]:[Multiple (England)]],MATCH('1. Input energy data'!$L91, Degrees18[Month], 1) + $G$2 - 1,MATCH(IF('1. Input energy data'!$G$11="Multiple (England)", '1. Input energy data'!$J91, '1. Input energy data'!$G$11),Degrees18[#Headers], 0)),INDEX(Degrees15[[Month]:[Multiple (England)]],MATCH('1. Input energy data'!$L91, Degrees15[Month], 1) + $G$2 - 1,MATCH(IF('1. Input energy data'!$G$11="Multiple (England)", '1. Input energy data'!$J91, '1. Input energy data'!$G$11),Degrees15[#Headers], 0))))</f>
        <v/>
      </c>
      <c r="H74" s="151" t="str" cm="1">
        <f t="array" ref="H74">IF(OR(CalcTable[[#This Row],[Building]]=0, '1. Input energy data'!$R91=""), "",IF(OR('1. Input energy data'!$F91="Hospital",'1. Input energy data'!$F91="Nursing residential homes and hostels"),INDEX(Degrees18[[Month]:[Multiple (England)]],MATCH('1. Input energy data'!$L91, Degrees18[Month], 1) + $H$2 - 1,MATCH(IF('1. Input energy data'!$G$11="Multiple (England)", '1. Input energy data'!$J91, '1. Input energy data'!$G$11),Degrees18[#Headers], 0)),INDEX(Degrees15[[Month]:[Multiple (England)]],MATCH('1. Input energy data'!$L91, Degrees15[Month], 1) + $H$2 - 1,MATCH(IF('1. Input energy data'!$G$11="Multiple (England)", '1. Input energy data'!$J91, '1. Input energy data'!$G$11),Degrees15[#Headers], 0))))</f>
        <v/>
      </c>
      <c r="I74" s="151" t="str" cm="1">
        <f t="array" ref="I74">IF(OR(CalcTable[[#This Row],[Building]]=0, '1. Input energy data'!$S91=""), "",IF(OR('1. Input energy data'!$F91="Hospital",'1. Input energy data'!$F91="Nursing residential homes and hostels"),INDEX(Degrees18[[Month]:[Multiple (England)]],MATCH('1. Input energy data'!$L91, Degrees18[Month], 1) + $I$2 - 1,MATCH(IF('1. Input energy data'!$G$11="Multiple (England)", '1. Input energy data'!$J91, '1. Input energy data'!$G$11),Degrees18[#Headers], 0)),INDEX(Degrees15[[Month]:[Multiple (England)]],MATCH('1. Input energy data'!$L91, Degrees15[Month], 1) + $I$2 - 1,MATCH(IF('1. Input energy data'!$G$11="Multiple (England)", '1. Input energy data'!$J91, '1. Input energy data'!$G$11),Degrees15[#Headers], 0))))</f>
        <v/>
      </c>
      <c r="J74" s="151" t="str" cm="1">
        <f t="array" ref="J74">IF(OR(CalcTable[[#This Row],[Building]]=0, '1. Input energy data'!$T91=""), "",IF(OR('1. Input energy data'!$F91="Hospital",'1. Input energy data'!$F91="Nursing residential homes and hostels"),INDEX(Degrees18[[Month]:[Multiple (England)]],MATCH('1. Input energy data'!$L91, Degrees18[Month], 1) + $J$2 - 1,MATCH(IF('1. Input energy data'!$G$11="Multiple (England)", '1. Input energy data'!$J91, '1. Input energy data'!$G$11),Degrees18[#Headers], 0)),INDEX(Degrees15[[Month]:[Multiple (England)]],MATCH('1. Input energy data'!$L91, Degrees15[Month], 1) + $J$2 - 1,MATCH(IF('1. Input energy data'!$G$11="Multiple (England)", '1. Input energy data'!$J91, '1. Input energy data'!$G$11),Degrees15[#Headers], 0))))</f>
        <v/>
      </c>
      <c r="K74" s="151" t="str" cm="1">
        <f t="array" ref="K74">IF(OR(CalcTable[[#This Row],[Building]]=0, '1. Input energy data'!$U91=""), "",IF(OR('1. Input energy data'!$F91="Hospital",'1. Input energy data'!$F91="Nursing residential homes and hostels"),INDEX(Degrees18[[Month]:[Multiple (England)]],MATCH('1. Input energy data'!$L91, Degrees18[Month], 1) + $K$2 - 1,MATCH(IF('1. Input energy data'!$G$11="Multiple (England)", '1. Input energy data'!$J91, '1. Input energy data'!$G$11),Degrees18[#Headers], 0)),INDEX(Degrees15[[Month]:[Multiple (England)]],MATCH('1. Input energy data'!$L91, Degrees15[Month], 1) + $K$2 - 1,MATCH(IF('1. Input energy data'!$G$11="Multiple (England)", '1. Input energy data'!$J91, '1. Input energy data'!$G$11),Degrees15[#Headers], 0))))</f>
        <v/>
      </c>
      <c r="L74" s="151" t="str" cm="1">
        <f t="array" ref="L74">IF(OR(CalcTable[[#This Row],[Building]]=0, '1. Input energy data'!$V91=""), "",IF(OR('1. Input energy data'!$F91="Hospital",'1. Input energy data'!$F91="Nursing residential homes and hostels"),INDEX(Degrees18[[Month]:[Multiple (England)]],MATCH('1. Input energy data'!$L91, Degrees18[Month], 1) + $L$2 - 1,MATCH(IF('1. Input energy data'!$G$11="Multiple (England)", '1. Input energy data'!$J91, '1. Input energy data'!$G$11),Degrees18[#Headers], 0)),INDEX(Degrees15[[Month]:[Multiple (England)]],MATCH('1. Input energy data'!$L91, Degrees15[Month], 1) + $L$2 - 1,MATCH(IF('1. Input energy data'!$G$11="Multiple (England)", '1. Input energy data'!$J91, '1. Input energy data'!$G$11),Degrees15[#Headers], 0))))</f>
        <v/>
      </c>
      <c r="M74" s="151" t="str" cm="1">
        <f t="array" ref="M74">IF(OR(CalcTable[[#This Row],[Building]]=0, '1. Input energy data'!$W91=""), "",IF(OR('1. Input energy data'!$F91="Hospital",'1. Input energy data'!$F91="Nursing residential homes and hostels"),INDEX(Degrees18[[Month]:[Multiple (England)]],MATCH('1. Input energy data'!$L91, Degrees18[Month], 1) + $M$2 - 1,MATCH(IF('1. Input energy data'!$G$11="Multiple (England)", '1. Input energy data'!$J91, '1. Input energy data'!$G$11),Degrees18[#Headers], 0)),INDEX(Degrees15[[Month]:[Multiple (England)]],MATCH('1. Input energy data'!$L91, Degrees15[Month], 1) + $M$2 - 1,MATCH(IF('1. Input energy data'!$G$11="Multiple (England)", '1. Input energy data'!$J91, '1. Input energy data'!$G$11),Degrees15[#Headers], 0))))</f>
        <v/>
      </c>
      <c r="N74" s="151" t="str" cm="1">
        <f t="array" ref="N74">IF(OR(CalcTable[[#This Row],[Building]]=0, '1. Input energy data'!$X91=""), "",IF(OR('1. Input energy data'!$F91="Hospital",'1. Input energy data'!$F91="Nursing residential homes and hostels"),INDEX(Degrees18[[Month]:[Multiple (England)]],MATCH('1. Input energy data'!$L91, Degrees18[Month], 1) + $N$2 - 1,MATCH(IF('1. Input energy data'!$G$11="Multiple (England)", '1. Input energy data'!$J91, '1. Input energy data'!$G$11),Degrees18[#Headers], 0)),INDEX(Degrees15[[Month]:[Multiple (England)]],MATCH('1. Input energy data'!$L91, Degrees15[Month], 1) + $N$2 - 1,MATCH(IF('1. Input energy data'!$G$11="Multiple (England)", '1. Input energy data'!$J91, '1. Input energy data'!$G$11),Degrees15[#Headers], 0))))</f>
        <v/>
      </c>
      <c r="O74" s="151" t="str" cm="1">
        <f t="array" ref="O74">IF(OR(CalcTable[[#This Row],[Building]]=0, '1. Input energy data'!$Y91=""), "",IF(OR('1. Input energy data'!$F91="Hospital",'1. Input energy data'!$F91="Nursing residential homes and hostels"),INDEX(Degrees18[[Month]:[Multiple (England)]],MATCH('1. Input energy data'!$L91, Degrees18[Month], 1) + $O$2 - 1,MATCH(IF('1. Input energy data'!$G$11="Multiple (England)", '1. Input energy data'!$J91, '1. Input energy data'!$G$11),Degrees18[#Headers], 0)),INDEX(Degrees15[[Month]:[Multiple (England)]],MATCH('1. Input energy data'!$L91, Degrees15[Month], 1) + $O$2 - 1,MATCH(IF('1. Input energy data'!$G$11="Multiple (England)", '1. Input energy data'!$J91, '1. Input energy data'!$G$11),Degrees15[#Headers], 0))))</f>
        <v/>
      </c>
      <c r="P74" t="str">
        <f>IF(CalcTable[[#This Row],[Building]]=0,"",SLOPE('1. Input energy data'!N91:Y91,CalcTable[[#This Row],[1]:[12]]))</f>
        <v/>
      </c>
      <c r="Q74" t="str">
        <f>IF(CalcTable[[#This Row],[Building]]=0,"",INTERCEPT('1. Input energy data'!N91:Y91,CalcTable[[#This Row],[1]:[12]]))</f>
        <v/>
      </c>
      <c r="R74" t="str">
        <f>IF(CalcTable[[#This Row],[Building]]=0,"",RSQ('1. Input energy data'!N91:Y91,CalcTable[[#This Row],[1]:[12]]))</f>
        <v/>
      </c>
      <c r="S74" s="151" t="str" cm="1">
        <f t="array" ref="S74">IF(OR($A74=0, '1. Input energy data'!$AF91=""), "",IF(OR('1. Input energy data'!$F91="Hospital",'1. Input energy data'!$F91="Nursing residential homes and hostels"),INDEX(Degrees18[[Month]:[Multiple (England)]],MATCH('1. Input energy data'!$AD91, Degrees18[Month], 1)+S$2-13,MATCH(IF('1. Input energy data'!$G$11="Multiple (England)", '1. Input energy data'!$J91, '1. Input energy data'!$G$11),Degrees18[#Headers], 0)),INDEX(Degrees15[[Month]:[Multiple (England)]],MATCH('1. Input energy data'!$AD91, Degrees15[Month], 1)+S$2-13,MATCH(IF('1. Input energy data'!$G$11="Multiple (England)", '1. Input energy data'!$J91, '1. Input energy data'!$G$11),Degrees15[#Headers], 0))))</f>
        <v/>
      </c>
      <c r="T74" s="151" t="str" cm="1">
        <f t="array" ref="T74">IF(OR($A74=0, '1. Input energy data'!$AG91=""), "",IF(OR('1. Input energy data'!$F91="Hospital",'1. Input energy data'!$F91="Nursing residential homes and hostels"),INDEX(Degrees18[[Month]:[Multiple (England)]],MATCH('1. Input energy data'!$AD91, Degrees18[Month], 1)+T$2-13,MATCH(IF('1. Input energy data'!$G$11="Multiple (England)", '1. Input energy data'!$J91, '1. Input energy data'!$G$11),Degrees18[#Headers], 0)),INDEX(Degrees15[[Month]:[Multiple (England)]],MATCH('1. Input energy data'!$AD91,Degrees15[Month], 1)+T$2-13,MATCH(IF('1. Input energy data'!$G$11="Multiple (England)", '1. Input energy data'!$J91, '1. Input energy data'!$G$11),Degrees15[#Headers], 0))))</f>
        <v/>
      </c>
      <c r="U74" s="151" t="str" cm="1">
        <f t="array" ref="U74">IF(OR($A74=0, '1. Input energy data'!$AH91=""), "",IF(OR('1. Input energy data'!$F91="Hospital",'1. Input energy data'!$F91="Nursing residential homes and hostels"),INDEX(Degrees18[[Month]:[Multiple (England)]],MATCH('1. Input energy data'!$AD91, Degrees18[Month], 1)+U$2-13,MATCH(IF('1. Input energy data'!$G$11="Multiple (England)", '1. Input energy data'!$J91, '1. Input energy data'!$G$11),Degrees18[#Headers], 0)),INDEX(Degrees15[[Month]:[Multiple (England)]],MATCH('1. Input energy data'!$AD91,Degrees15[Month], 1)+U$2-13,MATCH(IF('1. Input energy data'!$G$11="Multiple (England)", '1. Input energy data'!$J91, '1. Input energy data'!$G$11),Degrees15[#Headers], 0))))</f>
        <v/>
      </c>
      <c r="V74" s="151" t="str" cm="1">
        <f t="array" ref="V74">IF(OR($A74=0, '1. Input energy data'!$AI91=""), "",IF(OR('1. Input energy data'!$F91="Hospital",'1. Input energy data'!$F91="Nursing residential homes and hostels"),INDEX(Degrees18[[Month]:[Multiple (England)]],MATCH('1. Input energy data'!$AD91, Degrees18[Month], 1)+V$2-13,MATCH(IF('1. Input energy data'!$G$11="Multiple (England)", '1. Input energy data'!$J91, '1. Input energy data'!$G$11),Degrees18[#Headers], 0)),INDEX(Degrees15[[Month]:[Multiple (England)]],MATCH('1. Input energy data'!$AD91,Degrees15[Month], 1)+V$2-13,MATCH(IF('1. Input energy data'!$G$11="Multiple (England)", '1. Input energy data'!$J91, '1. Input energy data'!$G$11),Degrees15[#Headers], 0))))</f>
        <v/>
      </c>
      <c r="W74" s="151" t="str" cm="1">
        <f t="array" ref="W74">IF(OR($A74=0, '1. Input energy data'!$AJ91=""), "",IF(OR('1. Input energy data'!$F91="Hospital",'1. Input energy data'!$F91="Nursing residential homes and hostels"),INDEX(Degrees18[[Month]:[Multiple (England)]],MATCH('1. Input energy data'!$AD91, Degrees18[Month], 1)+W$2-13,MATCH(IF('1. Input energy data'!$G$11="Multiple (England)", '1. Input energy data'!$J91, '1. Input energy data'!$G$11),Degrees18[#Headers], 0)),INDEX(Degrees15[[Month]:[Multiple (England)]],MATCH('1. Input energy data'!$AD91,Degrees15[Month], 1)+W$2-13,MATCH(IF('1. Input energy data'!$G$11="Multiple (England)", '1. Input energy data'!$J91, '1. Input energy data'!$G$11),Degrees15[#Headers], 0))))</f>
        <v/>
      </c>
      <c r="X74" s="151" t="str" cm="1">
        <f t="array" ref="X74">IF(OR($A74=0, '1. Input energy data'!$AK91=""), "",IF(OR('1. Input energy data'!$F91="Hospital",'1. Input energy data'!$F91="Nursing residential homes and hostels"),INDEX(Degrees18[[Month]:[Multiple (England)]],MATCH('1. Input energy data'!$AD91, Degrees18[Month], 1)+X$2-13,MATCH(IF('1. Input energy data'!$G$11="Multiple (England)", '1. Input energy data'!$J91, '1. Input energy data'!$G$11),Degrees18[#Headers], 0)),INDEX(Degrees15[[Month]:[Multiple (England)]],MATCH('1. Input energy data'!$AD91,Degrees15[Month], 1)+X$2-13,MATCH(IF('1. Input energy data'!$G$11="Multiple (England)", '1. Input energy data'!$J91, '1. Input energy data'!$G$11),Degrees15[#Headers], 0))))</f>
        <v/>
      </c>
      <c r="Y74" s="151" t="str" cm="1">
        <f t="array" ref="Y74">IF(OR($A74=0, '1. Input energy data'!$AL91=""), "",IF(OR('1. Input energy data'!$F91="Hospital",'1. Input energy data'!$F91="Nursing residential homes and hostels"),INDEX(Degrees18[[Month]:[Multiple (England)]],MATCH('1. Input energy data'!$AD91, Degrees18[Month], 1)+Y$2-13,MATCH(IF('1. Input energy data'!$G$11="Multiple (England)", '1. Input energy data'!$J91, '1. Input energy data'!$G$11),Degrees18[#Headers], 0)),INDEX(Degrees15[[Month]:[Multiple (England)]],MATCH('1. Input energy data'!$AD91,Degrees15[Month], 1)+Y$2-13,MATCH(IF('1. Input energy data'!$G$11="Multiple (England)", '1. Input energy data'!$J91, '1. Input energy data'!$G$11),Degrees15[#Headers], 0))))</f>
        <v/>
      </c>
      <c r="Z74" s="151" t="str" cm="1">
        <f t="array" ref="Z74">IF(OR($A74=0, '1. Input energy data'!$AM91=""), "",IF(OR('1. Input energy data'!$F91="Hospital",'1. Input energy data'!$F91="Nursing residential homes and hostels"),INDEX(Degrees18[[Month]:[Multiple (England)]],MATCH('1. Input energy data'!$AD91, Degrees18[Month], 1)+Z$2-13,MATCH(IF('1. Input energy data'!$G$11="Multiple (England)", '1. Input energy data'!$J91, '1. Input energy data'!$G$11),Degrees18[#Headers], 0)),INDEX(Degrees15[[Month]:[Multiple (England)]],MATCH('1. Input energy data'!$AD91,Degrees15[Month], 1)+Z$2-13,MATCH(IF('1. Input energy data'!$G$11="Multiple (England)", '1. Input energy data'!$J91, '1. Input energy data'!$G$11),Degrees15[#Headers], 0))))</f>
        <v/>
      </c>
      <c r="AA74" s="151" t="str" cm="1">
        <f t="array" ref="AA74">IF(OR($A74=0, '1. Input energy data'!$AN91=""), "",IF(OR('1. Input energy data'!$F91="Hospital",'1. Input energy data'!$F91="Nursing residential homes and hostels"),INDEX(Degrees18[[Month]:[Multiple (England)]],MATCH('1. Input energy data'!$AD91, Degrees18[Month], 1)+AA$2-13,MATCH(IF('1. Input energy data'!$G$11="Multiple (England)", '1. Input energy data'!$J91, '1. Input energy data'!$G$11),Degrees18[#Headers], 0)),INDEX(Degrees15[[Month]:[Multiple (England)]],MATCH('1. Input energy data'!$AD91,Degrees15[Month], 1)+AA$2-13,MATCH(IF('1. Input energy data'!$G$11="Multiple (England)", '1. Input energy data'!$J91, '1. Input energy data'!$G$11),Degrees15[#Headers], 0))))</f>
        <v/>
      </c>
      <c r="AB74" s="151" t="str" cm="1">
        <f t="array" ref="AB74">IF(OR($A74=0, '1. Input energy data'!$AO91=""), "",IF(OR('1. Input energy data'!$F91="Hospital",'1. Input energy data'!$F91="Nursing residential homes and hostels"),INDEX(Degrees18[[Month]:[Multiple (England)]],MATCH('1. Input energy data'!$AD91, Degrees18[Month], 1)+AB$2-13,MATCH(IF('1. Input energy data'!$G$11="Multiple (England)", '1. Input energy data'!$J91, '1. Input energy data'!$G$11),Degrees18[#Headers], 0)),INDEX(Degrees15[[Month]:[Multiple (England)]],MATCH('1. Input energy data'!$AD91,Degrees15[Month], 1)+AB$2-13,MATCH(IF('1. Input energy data'!$G$11="Multiple (England)", '1. Input energy data'!$J91, '1. Input energy data'!$G$11),Degrees15[#Headers], 0))))</f>
        <v/>
      </c>
      <c r="AC74" s="151" t="str" cm="1">
        <f t="array" ref="AC74">IF(OR($A74=0, '1. Input energy data'!$AP91=""), "",IF(OR('1. Input energy data'!$F91="Hospital",'1. Input energy data'!$F91="Nursing residential homes and hostels"),INDEX(Degrees18[[Month]:[Multiple (England)]],MATCH('1. Input energy data'!$AD91, Degrees18[Month], 1)+AC$2-13,MATCH(IF('1. Input energy data'!$G$11="Multiple (England)", '1. Input energy data'!$J91, '1. Input energy data'!$G$11),Degrees18[#Headers], 0)),INDEX(Degrees15[[Month]:[Multiple (England)]],MATCH('1. Input energy data'!$AD91,Degrees15[Month], 1)+AC$2-13,MATCH(IF('1. Input energy data'!$G$11="Multiple (England)", '1. Input energy data'!$J91, '1. Input energy data'!$G$11),Degrees15[#Headers], 0))))</f>
        <v/>
      </c>
      <c r="AD74" s="151" t="str" cm="1">
        <f t="array" ref="AD74">IF(OR($A74=0, '1. Input energy data'!$AQ91=""), "",IF(OR('1. Input energy data'!$F91="Hospital",'1. Input energy data'!$F91="Nursing residential homes and hostels"),INDEX(Degrees18[[Month]:[Multiple (England)]],MATCH('1. Input energy data'!$AD91, Degrees18[Month], 1)+AD$2-13,MATCH(IF('1. Input energy data'!$G$11="Multiple (England)", '1. Input energy data'!$J91, '1. Input energy data'!$G$11),Degrees18[#Headers], 0)),INDEX(Degrees15[[Month]:[Multiple (England)]],MATCH('1. Input energy data'!$AD91,Degrees15[Month], 1)+AD$2-13,MATCH(IF('1. Input energy data'!$G$11="Multiple (England)", '1. Input energy data'!$J91, '1. Input energy data'!$G$11),Degrees15[#Headers], 0))))</f>
        <v/>
      </c>
      <c r="AE74" s="151" t="str">
        <f>IF(OR($A74=0, $P74="", CalcTable[[#This Row],[13]]="", $Q74="", '1. Input energy data'!AF91=""), "", ($P74*CalcTable[[#This Row],[13]]+$Q74)-'1. Input energy data'!AF91)</f>
        <v/>
      </c>
      <c r="AF74" s="151" t="str">
        <f>IF(OR($A74=0, $P74="", CalcTable[[#This Row],[14]]="", $Q74="", '1. Input energy data'!AG91=""), "", ($P74*CalcTable[[#This Row],[14]]+$Q74)-'1. Input energy data'!AG91)</f>
        <v/>
      </c>
      <c r="AG74" s="151" t="str">
        <f>IF(OR($A74=0, $P74="", CalcTable[[#This Row],[15]]="", $Q74="", '1. Input energy data'!AH91=""), "", ($P74*CalcTable[[#This Row],[15]]+$Q74)-'1. Input energy data'!AH91)</f>
        <v/>
      </c>
      <c r="AH74" s="151" t="str">
        <f>IF(OR($A74=0, $P74="", CalcTable[[#This Row],[16]]="", $Q74="", '1. Input energy data'!AI91=""), "", ($P74*CalcTable[[#This Row],[16]]+$Q74)-'1. Input energy data'!AI91)</f>
        <v/>
      </c>
      <c r="AI74" s="151" t="str">
        <f>IF(OR($A74=0, $P74="", CalcTable[[#This Row],[17]]="", $Q74="", '1. Input energy data'!AJ91=""), "", ($P74*CalcTable[[#This Row],[17]]+$Q74)-'1. Input energy data'!AJ91)</f>
        <v/>
      </c>
      <c r="AJ74" s="151" t="str">
        <f>IF(OR($A74=0, $P74="", CalcTable[[#This Row],[18]]="", $Q74="", '1. Input energy data'!AK91=""), "", ($P74*CalcTable[[#This Row],[18]]+$Q74)-'1. Input energy data'!AK91)</f>
        <v/>
      </c>
      <c r="AK74" s="151" t="str">
        <f>IF(OR($A74=0, $P74="", CalcTable[[#This Row],[19]]="", $Q74="", '1. Input energy data'!AL91=""), "", ($P74*CalcTable[[#This Row],[19]]+$Q74)-'1. Input energy data'!AL91)</f>
        <v/>
      </c>
      <c r="AL74" s="151" t="str">
        <f>IF(OR($A74=0, $P74="", CalcTable[[#This Row],[20]]="", $Q74="", '1. Input energy data'!AM91=""), "", ($P74*CalcTable[[#This Row],[20]]+$Q74)-'1. Input energy data'!AM91)</f>
        <v/>
      </c>
      <c r="AM74" s="151" t="str">
        <f>IF(OR($A74=0, $P74="", CalcTable[[#This Row],[21]]="", $Q74="", '1. Input energy data'!AN91=""), "", ($P74*CalcTable[[#This Row],[21]]+$Q74)-'1. Input energy data'!AN91)</f>
        <v/>
      </c>
      <c r="AN74" s="151" t="str">
        <f>IF(OR($A74=0, $P74="", CalcTable[[#This Row],[22]]="", $Q74="", '1. Input energy data'!AO91=""), "", ($P74*CalcTable[[#This Row],[22]]+$Q74)-'1. Input energy data'!AO91)</f>
        <v/>
      </c>
      <c r="AO74" s="151" t="str">
        <f>IF(OR($A74=0, $P74="", CalcTable[[#This Row],[23]]="", $Q74="", '1. Input energy data'!AP91=""), "", ($P74*CalcTable[[#This Row],[23]]+$Q74)-'1. Input energy data'!AP91)</f>
        <v/>
      </c>
      <c r="AP74" s="151" t="str">
        <f>IF(OR($A74=0, $P74="", CalcTable[[#This Row],[24]]="", $Q74="", '1. Input energy data'!AQ91=""), "", ($P74*CalcTable[[#This Row],[24]]+$Q74)-'1. Input energy data'!AQ91)</f>
        <v/>
      </c>
      <c r="AQ74" s="239" t="str">
        <f>IF(CalcTable[[#This Row],[Building]]=0,"",1-((1-CalcTable[[#This Row],[R2]])*(COUNT('1. Input energy data'!N91:Y91)-1)/(COUNT('1. Input energy data'!N91:Y91)-2)))</f>
        <v/>
      </c>
      <c r="AR74" s="165" t="str">
        <f>IF(CalcTable[[#This Row],[Building]]=0,"",1.26*TINV(0.1,COUNT('1. Input energy data'!N91:Y91)-2)*STEYX('1. Input energy data'!N91:Y91,CalcTable[[#This Row],[1]:[12]])*((1+2/COUNT('1. Input energy data'!N91:Y91))*COUNT(CalcTable[[#This Row],[Month 1 avoided kWh]:[Month 12]]))^0.5)</f>
        <v/>
      </c>
      <c r="AS74" s="166" t="str">
        <f>IF(CalcTable[[#This Row],[Building]]=0,"",ABS(CalcTable[[#This Row],[Absolute Uncertainty]]/SUM(CalcTable[[#This Row],[Month 1 avoided kWh]:[Month 12]])))</f>
        <v/>
      </c>
      <c r="AT74" s="165" t="str">
        <f>IF(CalcTable[[#This Row],[Building]]=0,"",COUNT('1. Input energy data'!N91:Y91))</f>
        <v/>
      </c>
      <c r="AU74" s="165" t="str">
        <f>IF(CalcTable[[#This Row],[Building]]=0,"",COUNT('1. Input energy data'!AF91:AQ91))</f>
        <v/>
      </c>
      <c r="AV74" s="151" t="str" cm="1">
        <f t="array" ref="AV74">_xlfn.IFS(CalcTable[[#This Row],[Building]]=0,"",AND(OR('1. Input energy data'!AT91="Energy Bills - Actual",'1. Input energy data'!AT91="Meter Readings",'1. Input energy data'!AT91="Half Hourly Data"),OR('1. Input energy data'!Z91="Energy Bills - Actual",'1. Input energy data'!Z91="Meter Readings",'1. Input energy data'!Z91="Half Hourly Data")),"ACTUAL",OR('1. Input energy data'!AT91="",'1. Input energy data'!Z91=""),"BLANK",OR('1. Input energy data'!AT91="Other (specify in commentary)",'1. Input energy data'!Z91="Other (specify in commentary)"),"OTHER",OR('1. Input energy data'!AT91="Energy Bills - Estimated",'1. Input energy data'!Z91="Energy Bills - Estimated"),"ESTIMATED",OR('1. Input energy data'!AT91="Energy Bills - Partially Estimated",'1. Input energy data'!Z91="Energy Bills - Partially Estimated"),"PARTIALLY ESTIMATED",TRUE,"BLANK")</f>
        <v/>
      </c>
    </row>
    <row r="75" spans="1:48">
      <c r="A75">
        <f>'1. Input energy data'!C92</f>
        <v>0</v>
      </c>
      <c r="B75" s="150">
        <f>'1. Input energy data'!F92</f>
        <v>0</v>
      </c>
      <c r="C75">
        <f>'1. Input energy data'!G92</f>
        <v>0</v>
      </c>
      <c r="D75" s="151" t="str">
        <f>IF(OR(CalcTable[[#This Row],[Building]]=0, '1. Input energy data'!$N92=""), "",IF(OR('1. Input energy data'!$F92="Hospital",'1. Input energy data'!$F92="Nursing residential homes and hostels"),INDEX(Degrees18[[Month]:[Multiple (England)]],MATCH('1. Input energy data'!$L92, Degrees18[Month], 1),MATCH(IF('1. Input energy data'!$G$11="Multiple (England)", '1. Input energy data'!$J92, '1. Input energy data'!$G$11), Degrees18[#Headers], 0)),INDEX(Degrees15[[Month]:[Multiple (England)]],MATCH('1. Input energy data'!$L92, Degrees15[Month], 1),MATCH(IF('1. Input energy data'!$G$11="Multiple (England)", '1. Input energy data'!$J92, '1. Input energy data'!$G$11), Degrees15[#Headers], 0))))</f>
        <v/>
      </c>
      <c r="E75" s="151" t="str" cm="1">
        <f t="array" ref="E75">IF(OR(CalcTable[[#This Row],[Building]]=0, '1. Input energy data'!$O92=""), "",IF(OR('1. Input energy data'!$F92="Hospital",'1. Input energy data'!$F92="Nursing residential homes and hostels"),INDEX(Degrees18[[Month]:[Multiple (England)]],MATCH('1. Input energy data'!$L92, Degrees18[Month], 1) + $E$2 - 1,MATCH(IF('1. Input energy data'!$G$11="Multiple (England)", '1. Input energy data'!$J92, '1. Input energy data'!$G$11),Degrees18[#Headers], 0)),INDEX(Degrees15[[Month]:[Multiple (England)]],MATCH('1. Input energy data'!$L92, Degrees15[Month], 1) + $E$2 - 1,MATCH(IF('1. Input energy data'!$G$11="Multiple (England)", '1. Input energy data'!$J92, '1. Input energy data'!$G$11),Degrees15[#Headers], 0))))</f>
        <v/>
      </c>
      <c r="F75" s="151" t="str" cm="1">
        <f t="array" ref="F75">IF(OR(CalcTable[[#This Row],[Building]]=0, '1. Input energy data'!$P92=""), "",IF(OR('1. Input energy data'!$F92="Hospital",'1. Input energy data'!$F92="Nursing residential homes and hostels"),INDEX(Degrees18[[Month]:[Multiple (England)]],MATCH('1. Input energy data'!$L92, Degrees18[Month], 1) + $F$2 - 1,MATCH(IF('1. Input energy data'!$G$11="Multiple (England)", '1. Input energy data'!$J92, '1. Input energy data'!$G$11),Degrees18[#Headers], 0)),INDEX(Degrees15[[Month]:[Multiple (England)]],MATCH('1. Input energy data'!$L92, Degrees15[Month], 1) + $F$2 - 1,MATCH(IF('1. Input energy data'!$G$11="Multiple (England)", '1. Input energy data'!$J92, '1. Input energy data'!$G$11),Degrees15[#Headers], 0))))</f>
        <v/>
      </c>
      <c r="G75" s="151" t="str" cm="1">
        <f t="array" ref="G75">IF(OR(CalcTable[[#This Row],[Building]]=0, '1. Input energy data'!$Q92=""), "",IF(OR('1. Input energy data'!$F92="Hospital",'1. Input energy data'!$F92="Nursing residential homes and hostels"),INDEX(Degrees18[[Month]:[Multiple (England)]],MATCH('1. Input energy data'!$L92, Degrees18[Month], 1) + $G$2 - 1,MATCH(IF('1. Input energy data'!$G$11="Multiple (England)", '1. Input energy data'!$J92, '1. Input energy data'!$G$11),Degrees18[#Headers], 0)),INDEX(Degrees15[[Month]:[Multiple (England)]],MATCH('1. Input energy data'!$L92, Degrees15[Month], 1) + $G$2 - 1,MATCH(IF('1. Input energy data'!$G$11="Multiple (England)", '1. Input energy data'!$J92, '1. Input energy data'!$G$11),Degrees15[#Headers], 0))))</f>
        <v/>
      </c>
      <c r="H75" s="151" t="str" cm="1">
        <f t="array" ref="H75">IF(OR(CalcTable[[#This Row],[Building]]=0, '1. Input energy data'!$R92=""), "",IF(OR('1. Input energy data'!$F92="Hospital",'1. Input energy data'!$F92="Nursing residential homes and hostels"),INDEX(Degrees18[[Month]:[Multiple (England)]],MATCH('1. Input energy data'!$L92, Degrees18[Month], 1) + $H$2 - 1,MATCH(IF('1. Input energy data'!$G$11="Multiple (England)", '1. Input energy data'!$J92, '1. Input energy data'!$G$11),Degrees18[#Headers], 0)),INDEX(Degrees15[[Month]:[Multiple (England)]],MATCH('1. Input energy data'!$L92, Degrees15[Month], 1) + $H$2 - 1,MATCH(IF('1. Input energy data'!$G$11="Multiple (England)", '1. Input energy data'!$J92, '1. Input energy data'!$G$11),Degrees15[#Headers], 0))))</f>
        <v/>
      </c>
      <c r="I75" s="151" t="str" cm="1">
        <f t="array" ref="I75">IF(OR(CalcTable[[#This Row],[Building]]=0, '1. Input energy data'!$S92=""), "",IF(OR('1. Input energy data'!$F92="Hospital",'1. Input energy data'!$F92="Nursing residential homes and hostels"),INDEX(Degrees18[[Month]:[Multiple (England)]],MATCH('1. Input energy data'!$L92, Degrees18[Month], 1) + $I$2 - 1,MATCH(IF('1. Input energy data'!$G$11="Multiple (England)", '1. Input energy data'!$J92, '1. Input energy data'!$G$11),Degrees18[#Headers], 0)),INDEX(Degrees15[[Month]:[Multiple (England)]],MATCH('1. Input energy data'!$L92, Degrees15[Month], 1) + $I$2 - 1,MATCH(IF('1. Input energy data'!$G$11="Multiple (England)", '1. Input energy data'!$J92, '1. Input energy data'!$G$11),Degrees15[#Headers], 0))))</f>
        <v/>
      </c>
      <c r="J75" s="151" t="str" cm="1">
        <f t="array" ref="J75">IF(OR(CalcTable[[#This Row],[Building]]=0, '1. Input energy data'!$T92=""), "",IF(OR('1. Input energy data'!$F92="Hospital",'1. Input energy data'!$F92="Nursing residential homes and hostels"),INDEX(Degrees18[[Month]:[Multiple (England)]],MATCH('1. Input energy data'!$L92, Degrees18[Month], 1) + $J$2 - 1,MATCH(IF('1. Input energy data'!$G$11="Multiple (England)", '1. Input energy data'!$J92, '1. Input energy data'!$G$11),Degrees18[#Headers], 0)),INDEX(Degrees15[[Month]:[Multiple (England)]],MATCH('1. Input energy data'!$L92, Degrees15[Month], 1) + $J$2 - 1,MATCH(IF('1. Input energy data'!$G$11="Multiple (England)", '1. Input energy data'!$J92, '1. Input energy data'!$G$11),Degrees15[#Headers], 0))))</f>
        <v/>
      </c>
      <c r="K75" s="151" t="str" cm="1">
        <f t="array" ref="K75">IF(OR(CalcTable[[#This Row],[Building]]=0, '1. Input energy data'!$U92=""), "",IF(OR('1. Input energy data'!$F92="Hospital",'1. Input energy data'!$F92="Nursing residential homes and hostels"),INDEX(Degrees18[[Month]:[Multiple (England)]],MATCH('1. Input energy data'!$L92, Degrees18[Month], 1) + $K$2 - 1,MATCH(IF('1. Input energy data'!$G$11="Multiple (England)", '1. Input energy data'!$J92, '1. Input energy data'!$G$11),Degrees18[#Headers], 0)),INDEX(Degrees15[[Month]:[Multiple (England)]],MATCH('1. Input energy data'!$L92, Degrees15[Month], 1) + $K$2 - 1,MATCH(IF('1. Input energy data'!$G$11="Multiple (England)", '1. Input energy data'!$J92, '1. Input energy data'!$G$11),Degrees15[#Headers], 0))))</f>
        <v/>
      </c>
      <c r="L75" s="151" t="str" cm="1">
        <f t="array" ref="L75">IF(OR(CalcTable[[#This Row],[Building]]=0, '1. Input energy data'!$V92=""), "",IF(OR('1. Input energy data'!$F92="Hospital",'1. Input energy data'!$F92="Nursing residential homes and hostels"),INDEX(Degrees18[[Month]:[Multiple (England)]],MATCH('1. Input energy data'!$L92, Degrees18[Month], 1) + $L$2 - 1,MATCH(IF('1. Input energy data'!$G$11="Multiple (England)", '1. Input energy data'!$J92, '1. Input energy data'!$G$11),Degrees18[#Headers], 0)),INDEX(Degrees15[[Month]:[Multiple (England)]],MATCH('1. Input energy data'!$L92, Degrees15[Month], 1) + $L$2 - 1,MATCH(IF('1. Input energy data'!$G$11="Multiple (England)", '1. Input energy data'!$J92, '1. Input energy data'!$G$11),Degrees15[#Headers], 0))))</f>
        <v/>
      </c>
      <c r="M75" s="151" t="str" cm="1">
        <f t="array" ref="M75">IF(OR(CalcTable[[#This Row],[Building]]=0, '1. Input energy data'!$W92=""), "",IF(OR('1. Input energy data'!$F92="Hospital",'1. Input energy data'!$F92="Nursing residential homes and hostels"),INDEX(Degrees18[[Month]:[Multiple (England)]],MATCH('1. Input energy data'!$L92, Degrees18[Month], 1) + $M$2 - 1,MATCH(IF('1. Input energy data'!$G$11="Multiple (England)", '1. Input energy data'!$J92, '1. Input energy data'!$G$11),Degrees18[#Headers], 0)),INDEX(Degrees15[[Month]:[Multiple (England)]],MATCH('1. Input energy data'!$L92, Degrees15[Month], 1) + $M$2 - 1,MATCH(IF('1. Input energy data'!$G$11="Multiple (England)", '1. Input energy data'!$J92, '1. Input energy data'!$G$11),Degrees15[#Headers], 0))))</f>
        <v/>
      </c>
      <c r="N75" s="151" t="str" cm="1">
        <f t="array" ref="N75">IF(OR(CalcTable[[#This Row],[Building]]=0, '1. Input energy data'!$X92=""), "",IF(OR('1. Input energy data'!$F92="Hospital",'1. Input energy data'!$F92="Nursing residential homes and hostels"),INDEX(Degrees18[[Month]:[Multiple (England)]],MATCH('1. Input energy data'!$L92, Degrees18[Month], 1) + $N$2 - 1,MATCH(IF('1. Input energy data'!$G$11="Multiple (England)", '1. Input energy data'!$J92, '1. Input energy data'!$G$11),Degrees18[#Headers], 0)),INDEX(Degrees15[[Month]:[Multiple (England)]],MATCH('1. Input energy data'!$L92, Degrees15[Month], 1) + $N$2 - 1,MATCH(IF('1. Input energy data'!$G$11="Multiple (England)", '1. Input energy data'!$J92, '1. Input energy data'!$G$11),Degrees15[#Headers], 0))))</f>
        <v/>
      </c>
      <c r="O75" s="151" t="str" cm="1">
        <f t="array" ref="O75">IF(OR(CalcTable[[#This Row],[Building]]=0, '1. Input energy data'!$Y92=""), "",IF(OR('1. Input energy data'!$F92="Hospital",'1. Input energy data'!$F92="Nursing residential homes and hostels"),INDEX(Degrees18[[Month]:[Multiple (England)]],MATCH('1. Input energy data'!$L92, Degrees18[Month], 1) + $O$2 - 1,MATCH(IF('1. Input energy data'!$G$11="Multiple (England)", '1. Input energy data'!$J92, '1. Input energy data'!$G$11),Degrees18[#Headers], 0)),INDEX(Degrees15[[Month]:[Multiple (England)]],MATCH('1. Input energy data'!$L92, Degrees15[Month], 1) + $O$2 - 1,MATCH(IF('1. Input energy data'!$G$11="Multiple (England)", '1. Input energy data'!$J92, '1. Input energy data'!$G$11),Degrees15[#Headers], 0))))</f>
        <v/>
      </c>
      <c r="P75" t="str">
        <f>IF(CalcTable[[#This Row],[Building]]=0,"",SLOPE('1. Input energy data'!N92:Y92,CalcTable[[#This Row],[1]:[12]]))</f>
        <v/>
      </c>
      <c r="Q75" t="str">
        <f>IF(CalcTable[[#This Row],[Building]]=0,"",INTERCEPT('1. Input energy data'!N92:Y92,CalcTable[[#This Row],[1]:[12]]))</f>
        <v/>
      </c>
      <c r="R75" t="str">
        <f>IF(CalcTable[[#This Row],[Building]]=0,"",RSQ('1. Input energy data'!N92:Y92,CalcTable[[#This Row],[1]:[12]]))</f>
        <v/>
      </c>
      <c r="S75" s="151" t="str" cm="1">
        <f t="array" ref="S75">IF(OR($A75=0, '1. Input energy data'!$AF92=""), "",IF(OR('1. Input energy data'!$F92="Hospital",'1. Input energy data'!$F92="Nursing residential homes and hostels"),INDEX(Degrees18[[Month]:[Multiple (England)]],MATCH('1. Input energy data'!$AD92, Degrees18[Month], 1)+S$2-13,MATCH(IF('1. Input energy data'!$G$11="Multiple (England)", '1. Input energy data'!$J92, '1. Input energy data'!$G$11),Degrees18[#Headers], 0)),INDEX(Degrees15[[Month]:[Multiple (England)]],MATCH('1. Input energy data'!$AD92, Degrees15[Month], 1)+S$2-13,MATCH(IF('1. Input energy data'!$G$11="Multiple (England)", '1. Input energy data'!$J92, '1. Input energy data'!$G$11),Degrees15[#Headers], 0))))</f>
        <v/>
      </c>
      <c r="T75" s="151" t="str" cm="1">
        <f t="array" ref="T75">IF(OR($A75=0, '1. Input energy data'!$AG92=""), "",IF(OR('1. Input energy data'!$F92="Hospital",'1. Input energy data'!$F92="Nursing residential homes and hostels"),INDEX(Degrees18[[Month]:[Multiple (England)]],MATCH('1. Input energy data'!$AD92, Degrees18[Month], 1)+T$2-13,MATCH(IF('1. Input energy data'!$G$11="Multiple (England)", '1. Input energy data'!$J92, '1. Input energy data'!$G$11),Degrees18[#Headers], 0)),INDEX(Degrees15[[Month]:[Multiple (England)]],MATCH('1. Input energy data'!$AD92,Degrees15[Month], 1)+T$2-13,MATCH(IF('1. Input energy data'!$G$11="Multiple (England)", '1. Input energy data'!$J92, '1. Input energy data'!$G$11),Degrees15[#Headers], 0))))</f>
        <v/>
      </c>
      <c r="U75" s="151" t="str" cm="1">
        <f t="array" ref="U75">IF(OR($A75=0, '1. Input energy data'!$AH92=""), "",IF(OR('1. Input energy data'!$F92="Hospital",'1. Input energy data'!$F92="Nursing residential homes and hostels"),INDEX(Degrees18[[Month]:[Multiple (England)]],MATCH('1. Input energy data'!$AD92, Degrees18[Month], 1)+U$2-13,MATCH(IF('1. Input energy data'!$G$11="Multiple (England)", '1. Input energy data'!$J92, '1. Input energy data'!$G$11),Degrees18[#Headers], 0)),INDEX(Degrees15[[Month]:[Multiple (England)]],MATCH('1. Input energy data'!$AD92,Degrees15[Month], 1)+U$2-13,MATCH(IF('1. Input energy data'!$G$11="Multiple (England)", '1. Input energy data'!$J92, '1. Input energy data'!$G$11),Degrees15[#Headers], 0))))</f>
        <v/>
      </c>
      <c r="V75" s="151" t="str" cm="1">
        <f t="array" ref="V75">IF(OR($A75=0, '1. Input energy data'!$AI92=""), "",IF(OR('1. Input energy data'!$F92="Hospital",'1. Input energy data'!$F92="Nursing residential homes and hostels"),INDEX(Degrees18[[Month]:[Multiple (England)]],MATCH('1. Input energy data'!$AD92, Degrees18[Month], 1)+V$2-13,MATCH(IF('1. Input energy data'!$G$11="Multiple (England)", '1. Input energy data'!$J92, '1. Input energy data'!$G$11),Degrees18[#Headers], 0)),INDEX(Degrees15[[Month]:[Multiple (England)]],MATCH('1. Input energy data'!$AD92,Degrees15[Month], 1)+V$2-13,MATCH(IF('1. Input energy data'!$G$11="Multiple (England)", '1. Input energy data'!$J92, '1. Input energy data'!$G$11),Degrees15[#Headers], 0))))</f>
        <v/>
      </c>
      <c r="W75" s="151" t="str" cm="1">
        <f t="array" ref="W75">IF(OR($A75=0, '1. Input energy data'!$AJ92=""), "",IF(OR('1. Input energy data'!$F92="Hospital",'1. Input energy data'!$F92="Nursing residential homes and hostels"),INDEX(Degrees18[[Month]:[Multiple (England)]],MATCH('1. Input energy data'!$AD92, Degrees18[Month], 1)+W$2-13,MATCH(IF('1. Input energy data'!$G$11="Multiple (England)", '1. Input energy data'!$J92, '1. Input energy data'!$G$11),Degrees18[#Headers], 0)),INDEX(Degrees15[[Month]:[Multiple (England)]],MATCH('1. Input energy data'!$AD92,Degrees15[Month], 1)+W$2-13,MATCH(IF('1. Input energy data'!$G$11="Multiple (England)", '1. Input energy data'!$J92, '1. Input energy data'!$G$11),Degrees15[#Headers], 0))))</f>
        <v/>
      </c>
      <c r="X75" s="151" t="str" cm="1">
        <f t="array" ref="X75">IF(OR($A75=0, '1. Input energy data'!$AK92=""), "",IF(OR('1. Input energy data'!$F92="Hospital",'1. Input energy data'!$F92="Nursing residential homes and hostels"),INDEX(Degrees18[[Month]:[Multiple (England)]],MATCH('1. Input energy data'!$AD92, Degrees18[Month], 1)+X$2-13,MATCH(IF('1. Input energy data'!$G$11="Multiple (England)", '1. Input energy data'!$J92, '1. Input energy data'!$G$11),Degrees18[#Headers], 0)),INDEX(Degrees15[[Month]:[Multiple (England)]],MATCH('1. Input energy data'!$AD92,Degrees15[Month], 1)+X$2-13,MATCH(IF('1. Input energy data'!$G$11="Multiple (England)", '1. Input energy data'!$J92, '1. Input energy data'!$G$11),Degrees15[#Headers], 0))))</f>
        <v/>
      </c>
      <c r="Y75" s="151" t="str" cm="1">
        <f t="array" ref="Y75">IF(OR($A75=0, '1. Input energy data'!$AL92=""), "",IF(OR('1. Input energy data'!$F92="Hospital",'1. Input energy data'!$F92="Nursing residential homes and hostels"),INDEX(Degrees18[[Month]:[Multiple (England)]],MATCH('1. Input energy data'!$AD92, Degrees18[Month], 1)+Y$2-13,MATCH(IF('1. Input energy data'!$G$11="Multiple (England)", '1. Input energy data'!$J92, '1. Input energy data'!$G$11),Degrees18[#Headers], 0)),INDEX(Degrees15[[Month]:[Multiple (England)]],MATCH('1. Input energy data'!$AD92,Degrees15[Month], 1)+Y$2-13,MATCH(IF('1. Input energy data'!$G$11="Multiple (England)", '1. Input energy data'!$J92, '1. Input energy data'!$G$11),Degrees15[#Headers], 0))))</f>
        <v/>
      </c>
      <c r="Z75" s="151" t="str" cm="1">
        <f t="array" ref="Z75">IF(OR($A75=0, '1. Input energy data'!$AM92=""), "",IF(OR('1. Input energy data'!$F92="Hospital",'1. Input energy data'!$F92="Nursing residential homes and hostels"),INDEX(Degrees18[[Month]:[Multiple (England)]],MATCH('1. Input energy data'!$AD92, Degrees18[Month], 1)+Z$2-13,MATCH(IF('1. Input energy data'!$G$11="Multiple (England)", '1. Input energy data'!$J92, '1. Input energy data'!$G$11),Degrees18[#Headers], 0)),INDEX(Degrees15[[Month]:[Multiple (England)]],MATCH('1. Input energy data'!$AD92,Degrees15[Month], 1)+Z$2-13,MATCH(IF('1. Input energy data'!$G$11="Multiple (England)", '1. Input energy data'!$J92, '1. Input energy data'!$G$11),Degrees15[#Headers], 0))))</f>
        <v/>
      </c>
      <c r="AA75" s="151" t="str" cm="1">
        <f t="array" ref="AA75">IF(OR($A75=0, '1. Input energy data'!$AN92=""), "",IF(OR('1. Input energy data'!$F92="Hospital",'1. Input energy data'!$F92="Nursing residential homes and hostels"),INDEX(Degrees18[[Month]:[Multiple (England)]],MATCH('1. Input energy data'!$AD92, Degrees18[Month], 1)+AA$2-13,MATCH(IF('1. Input energy data'!$G$11="Multiple (England)", '1. Input energy data'!$J92, '1. Input energy data'!$G$11),Degrees18[#Headers], 0)),INDEX(Degrees15[[Month]:[Multiple (England)]],MATCH('1. Input energy data'!$AD92,Degrees15[Month], 1)+AA$2-13,MATCH(IF('1. Input energy data'!$G$11="Multiple (England)", '1. Input energy data'!$J92, '1. Input energy data'!$G$11),Degrees15[#Headers], 0))))</f>
        <v/>
      </c>
      <c r="AB75" s="151" t="str" cm="1">
        <f t="array" ref="AB75">IF(OR($A75=0, '1. Input energy data'!$AO92=""), "",IF(OR('1. Input energy data'!$F92="Hospital",'1. Input energy data'!$F92="Nursing residential homes and hostels"),INDEX(Degrees18[[Month]:[Multiple (England)]],MATCH('1. Input energy data'!$AD92, Degrees18[Month], 1)+AB$2-13,MATCH(IF('1. Input energy data'!$G$11="Multiple (England)", '1. Input energy data'!$J92, '1. Input energy data'!$G$11),Degrees18[#Headers], 0)),INDEX(Degrees15[[Month]:[Multiple (England)]],MATCH('1. Input energy data'!$AD92,Degrees15[Month], 1)+AB$2-13,MATCH(IF('1. Input energy data'!$G$11="Multiple (England)", '1. Input energy data'!$J92, '1. Input energy data'!$G$11),Degrees15[#Headers], 0))))</f>
        <v/>
      </c>
      <c r="AC75" s="151" t="str" cm="1">
        <f t="array" ref="AC75">IF(OR($A75=0, '1. Input energy data'!$AP92=""), "",IF(OR('1. Input energy data'!$F92="Hospital",'1. Input energy data'!$F92="Nursing residential homes and hostels"),INDEX(Degrees18[[Month]:[Multiple (England)]],MATCH('1. Input energy data'!$AD92, Degrees18[Month], 1)+AC$2-13,MATCH(IF('1. Input energy data'!$G$11="Multiple (England)", '1. Input energy data'!$J92, '1. Input energy data'!$G$11),Degrees18[#Headers], 0)),INDEX(Degrees15[[Month]:[Multiple (England)]],MATCH('1. Input energy data'!$AD92,Degrees15[Month], 1)+AC$2-13,MATCH(IF('1. Input energy data'!$G$11="Multiple (England)", '1. Input energy data'!$J92, '1. Input energy data'!$G$11),Degrees15[#Headers], 0))))</f>
        <v/>
      </c>
      <c r="AD75" s="151" t="str" cm="1">
        <f t="array" ref="AD75">IF(OR($A75=0, '1. Input energy data'!$AQ92=""), "",IF(OR('1. Input energy data'!$F92="Hospital",'1. Input energy data'!$F92="Nursing residential homes and hostels"),INDEX(Degrees18[[Month]:[Multiple (England)]],MATCH('1. Input energy data'!$AD92, Degrees18[Month], 1)+AD$2-13,MATCH(IF('1. Input energy data'!$G$11="Multiple (England)", '1. Input energy data'!$J92, '1. Input energy data'!$G$11),Degrees18[#Headers], 0)),INDEX(Degrees15[[Month]:[Multiple (England)]],MATCH('1. Input energy data'!$AD92,Degrees15[Month], 1)+AD$2-13,MATCH(IF('1. Input energy data'!$G$11="Multiple (England)", '1. Input energy data'!$J92, '1. Input energy data'!$G$11),Degrees15[#Headers], 0))))</f>
        <v/>
      </c>
      <c r="AE75" s="151" t="str">
        <f>IF(OR($A75=0, $P75="", CalcTable[[#This Row],[13]]="", $Q75="", '1. Input energy data'!AF92=""), "", ($P75*CalcTable[[#This Row],[13]]+$Q75)-'1. Input energy data'!AF92)</f>
        <v/>
      </c>
      <c r="AF75" s="151" t="str">
        <f>IF(OR($A75=0, $P75="", CalcTable[[#This Row],[14]]="", $Q75="", '1. Input energy data'!AG92=""), "", ($P75*CalcTable[[#This Row],[14]]+$Q75)-'1. Input energy data'!AG92)</f>
        <v/>
      </c>
      <c r="AG75" s="151" t="str">
        <f>IF(OR($A75=0, $P75="", CalcTable[[#This Row],[15]]="", $Q75="", '1. Input energy data'!AH92=""), "", ($P75*CalcTable[[#This Row],[15]]+$Q75)-'1. Input energy data'!AH92)</f>
        <v/>
      </c>
      <c r="AH75" s="151" t="str">
        <f>IF(OR($A75=0, $P75="", CalcTable[[#This Row],[16]]="", $Q75="", '1. Input energy data'!AI92=""), "", ($P75*CalcTable[[#This Row],[16]]+$Q75)-'1. Input energy data'!AI92)</f>
        <v/>
      </c>
      <c r="AI75" s="151" t="str">
        <f>IF(OR($A75=0, $P75="", CalcTable[[#This Row],[17]]="", $Q75="", '1. Input energy data'!AJ92=""), "", ($P75*CalcTable[[#This Row],[17]]+$Q75)-'1. Input energy data'!AJ92)</f>
        <v/>
      </c>
      <c r="AJ75" s="151" t="str">
        <f>IF(OR($A75=0, $P75="", CalcTable[[#This Row],[18]]="", $Q75="", '1. Input energy data'!AK92=""), "", ($P75*CalcTable[[#This Row],[18]]+$Q75)-'1. Input energy data'!AK92)</f>
        <v/>
      </c>
      <c r="AK75" s="151" t="str">
        <f>IF(OR($A75=0, $P75="", CalcTable[[#This Row],[19]]="", $Q75="", '1. Input energy data'!AL92=""), "", ($P75*CalcTable[[#This Row],[19]]+$Q75)-'1. Input energy data'!AL92)</f>
        <v/>
      </c>
      <c r="AL75" s="151" t="str">
        <f>IF(OR($A75=0, $P75="", CalcTable[[#This Row],[20]]="", $Q75="", '1. Input energy data'!AM92=""), "", ($P75*CalcTable[[#This Row],[20]]+$Q75)-'1. Input energy data'!AM92)</f>
        <v/>
      </c>
      <c r="AM75" s="151" t="str">
        <f>IF(OR($A75=0, $P75="", CalcTable[[#This Row],[21]]="", $Q75="", '1. Input energy data'!AN92=""), "", ($P75*CalcTable[[#This Row],[21]]+$Q75)-'1. Input energy data'!AN92)</f>
        <v/>
      </c>
      <c r="AN75" s="151" t="str">
        <f>IF(OR($A75=0, $P75="", CalcTable[[#This Row],[22]]="", $Q75="", '1. Input energy data'!AO92=""), "", ($P75*CalcTable[[#This Row],[22]]+$Q75)-'1. Input energy data'!AO92)</f>
        <v/>
      </c>
      <c r="AO75" s="151" t="str">
        <f>IF(OR($A75=0, $P75="", CalcTable[[#This Row],[23]]="", $Q75="", '1. Input energy data'!AP92=""), "", ($P75*CalcTable[[#This Row],[23]]+$Q75)-'1. Input energy data'!AP92)</f>
        <v/>
      </c>
      <c r="AP75" s="151" t="str">
        <f>IF(OR($A75=0, $P75="", CalcTable[[#This Row],[24]]="", $Q75="", '1. Input energy data'!AQ92=""), "", ($P75*CalcTable[[#This Row],[24]]+$Q75)-'1. Input energy data'!AQ92)</f>
        <v/>
      </c>
      <c r="AQ75" s="239" t="str">
        <f>IF(CalcTable[[#This Row],[Building]]=0,"",1-((1-CalcTable[[#This Row],[R2]])*(COUNT('1. Input energy data'!N92:Y92)-1)/(COUNT('1. Input energy data'!N92:Y92)-2)))</f>
        <v/>
      </c>
      <c r="AR75" s="165" t="str">
        <f>IF(CalcTable[[#This Row],[Building]]=0,"",1.26*TINV(0.1,COUNT('1. Input energy data'!N92:Y92)-2)*STEYX('1. Input energy data'!N92:Y92,CalcTable[[#This Row],[1]:[12]])*((1+2/COUNT('1. Input energy data'!N92:Y92))*COUNT(CalcTable[[#This Row],[Month 1 avoided kWh]:[Month 12]]))^0.5)</f>
        <v/>
      </c>
      <c r="AS75" s="166" t="str">
        <f>IF(CalcTable[[#This Row],[Building]]=0,"",ABS(CalcTable[[#This Row],[Absolute Uncertainty]]/SUM(CalcTable[[#This Row],[Month 1 avoided kWh]:[Month 12]])))</f>
        <v/>
      </c>
      <c r="AT75" s="165" t="str">
        <f>IF(CalcTable[[#This Row],[Building]]=0,"",COUNT('1. Input energy data'!N92:Y92))</f>
        <v/>
      </c>
      <c r="AU75" s="165" t="str">
        <f>IF(CalcTable[[#This Row],[Building]]=0,"",COUNT('1. Input energy data'!AF92:AQ92))</f>
        <v/>
      </c>
      <c r="AV75" s="151" t="str" cm="1">
        <f t="array" ref="AV75">_xlfn.IFS(CalcTable[[#This Row],[Building]]=0,"",AND(OR('1. Input energy data'!AT92="Energy Bills - Actual",'1. Input energy data'!AT92="Meter Readings",'1. Input energy data'!AT92="Half Hourly Data"),OR('1. Input energy data'!Z92="Energy Bills - Actual",'1. Input energy data'!Z92="Meter Readings",'1. Input energy data'!Z92="Half Hourly Data")),"ACTUAL",OR('1. Input energy data'!AT92="",'1. Input energy data'!Z92=""),"BLANK",OR('1. Input energy data'!AT92="Other (specify in commentary)",'1. Input energy data'!Z92="Other (specify in commentary)"),"OTHER",OR('1. Input energy data'!AT92="Energy Bills - Estimated",'1. Input energy data'!Z92="Energy Bills - Estimated"),"ESTIMATED",OR('1. Input energy data'!AT92="Energy Bills - Partially Estimated",'1. Input energy data'!Z92="Energy Bills - Partially Estimated"),"PARTIALLY ESTIMATED",TRUE,"BLANK")</f>
        <v/>
      </c>
    </row>
    <row r="76" spans="1:48">
      <c r="A76">
        <f>'1. Input energy data'!C93</f>
        <v>0</v>
      </c>
      <c r="B76" s="150">
        <f>'1. Input energy data'!F93</f>
        <v>0</v>
      </c>
      <c r="C76">
        <f>'1. Input energy data'!G93</f>
        <v>0</v>
      </c>
      <c r="D76" s="151" t="str">
        <f>IF(OR(CalcTable[[#This Row],[Building]]=0, '1. Input energy data'!$N93=""), "",IF(OR('1. Input energy data'!$F93="Hospital",'1. Input energy data'!$F93="Nursing residential homes and hostels"),INDEX(Degrees18[[Month]:[Multiple (England)]],MATCH('1. Input energy data'!$L93, Degrees18[Month], 1),MATCH(IF('1. Input energy data'!$G$11="Multiple (England)", '1. Input energy data'!$J93, '1. Input energy data'!$G$11), Degrees18[#Headers], 0)),INDEX(Degrees15[[Month]:[Multiple (England)]],MATCH('1. Input energy data'!$L93, Degrees15[Month], 1),MATCH(IF('1. Input energy data'!$G$11="Multiple (England)", '1. Input energy data'!$J93, '1. Input energy data'!$G$11), Degrees15[#Headers], 0))))</f>
        <v/>
      </c>
      <c r="E76" s="151" t="str" cm="1">
        <f t="array" ref="E76">IF(OR(CalcTable[[#This Row],[Building]]=0, '1. Input energy data'!$O93=""), "",IF(OR('1. Input energy data'!$F93="Hospital",'1. Input energy data'!$F93="Nursing residential homes and hostels"),INDEX(Degrees18[[Month]:[Multiple (England)]],MATCH('1. Input energy data'!$L93, Degrees18[Month], 1) + $E$2 - 1,MATCH(IF('1. Input energy data'!$G$11="Multiple (England)", '1. Input energy data'!$J93, '1. Input energy data'!$G$11),Degrees18[#Headers], 0)),INDEX(Degrees15[[Month]:[Multiple (England)]],MATCH('1. Input energy data'!$L93, Degrees15[Month], 1) + $E$2 - 1,MATCH(IF('1. Input energy data'!$G$11="Multiple (England)", '1. Input energy data'!$J93, '1. Input energy data'!$G$11),Degrees15[#Headers], 0))))</f>
        <v/>
      </c>
      <c r="F76" s="151" t="str" cm="1">
        <f t="array" ref="F76">IF(OR(CalcTable[[#This Row],[Building]]=0, '1. Input energy data'!$P93=""), "",IF(OR('1. Input energy data'!$F93="Hospital",'1. Input energy data'!$F93="Nursing residential homes and hostels"),INDEX(Degrees18[[Month]:[Multiple (England)]],MATCH('1. Input energy data'!$L93, Degrees18[Month], 1) + $F$2 - 1,MATCH(IF('1. Input energy data'!$G$11="Multiple (England)", '1. Input energy data'!$J93, '1. Input energy data'!$G$11),Degrees18[#Headers], 0)),INDEX(Degrees15[[Month]:[Multiple (England)]],MATCH('1. Input energy data'!$L93, Degrees15[Month], 1) + $F$2 - 1,MATCH(IF('1. Input energy data'!$G$11="Multiple (England)", '1. Input energy data'!$J93, '1. Input energy data'!$G$11),Degrees15[#Headers], 0))))</f>
        <v/>
      </c>
      <c r="G76" s="151" t="str" cm="1">
        <f t="array" ref="G76">IF(OR(CalcTable[[#This Row],[Building]]=0, '1. Input energy data'!$Q93=""), "",IF(OR('1. Input energy data'!$F93="Hospital",'1. Input energy data'!$F93="Nursing residential homes and hostels"),INDEX(Degrees18[[Month]:[Multiple (England)]],MATCH('1. Input energy data'!$L93, Degrees18[Month], 1) + $G$2 - 1,MATCH(IF('1. Input energy data'!$G$11="Multiple (England)", '1. Input energy data'!$J93, '1. Input energy data'!$G$11),Degrees18[#Headers], 0)),INDEX(Degrees15[[Month]:[Multiple (England)]],MATCH('1. Input energy data'!$L93, Degrees15[Month], 1) + $G$2 - 1,MATCH(IF('1. Input energy data'!$G$11="Multiple (England)", '1. Input energy data'!$J93, '1. Input energy data'!$G$11),Degrees15[#Headers], 0))))</f>
        <v/>
      </c>
      <c r="H76" s="151" t="str" cm="1">
        <f t="array" ref="H76">IF(OR(CalcTable[[#This Row],[Building]]=0, '1. Input energy data'!$R93=""), "",IF(OR('1. Input energy data'!$F93="Hospital",'1. Input energy data'!$F93="Nursing residential homes and hostels"),INDEX(Degrees18[[Month]:[Multiple (England)]],MATCH('1. Input energy data'!$L93, Degrees18[Month], 1) + $H$2 - 1,MATCH(IF('1. Input energy data'!$G$11="Multiple (England)", '1. Input energy data'!$J93, '1. Input energy data'!$G$11),Degrees18[#Headers], 0)),INDEX(Degrees15[[Month]:[Multiple (England)]],MATCH('1. Input energy data'!$L93, Degrees15[Month], 1) + $H$2 - 1,MATCH(IF('1. Input energy data'!$G$11="Multiple (England)", '1. Input energy data'!$J93, '1. Input energy data'!$G$11),Degrees15[#Headers], 0))))</f>
        <v/>
      </c>
      <c r="I76" s="151" t="str" cm="1">
        <f t="array" ref="I76">IF(OR(CalcTable[[#This Row],[Building]]=0, '1. Input energy data'!$S93=""), "",IF(OR('1. Input energy data'!$F93="Hospital",'1. Input energy data'!$F93="Nursing residential homes and hostels"),INDEX(Degrees18[[Month]:[Multiple (England)]],MATCH('1. Input energy data'!$L93, Degrees18[Month], 1) + $I$2 - 1,MATCH(IF('1. Input energy data'!$G$11="Multiple (England)", '1. Input energy data'!$J93, '1. Input energy data'!$G$11),Degrees18[#Headers], 0)),INDEX(Degrees15[[Month]:[Multiple (England)]],MATCH('1. Input energy data'!$L93, Degrees15[Month], 1) + $I$2 - 1,MATCH(IF('1. Input energy data'!$G$11="Multiple (England)", '1. Input energy data'!$J93, '1. Input energy data'!$G$11),Degrees15[#Headers], 0))))</f>
        <v/>
      </c>
      <c r="J76" s="151" t="str" cm="1">
        <f t="array" ref="J76">IF(OR(CalcTable[[#This Row],[Building]]=0, '1. Input energy data'!$T93=""), "",IF(OR('1. Input energy data'!$F93="Hospital",'1. Input energy data'!$F93="Nursing residential homes and hostels"),INDEX(Degrees18[[Month]:[Multiple (England)]],MATCH('1. Input energy data'!$L93, Degrees18[Month], 1) + $J$2 - 1,MATCH(IF('1. Input energy data'!$G$11="Multiple (England)", '1. Input energy data'!$J93, '1. Input energy data'!$G$11),Degrees18[#Headers], 0)),INDEX(Degrees15[[Month]:[Multiple (England)]],MATCH('1. Input energy data'!$L93, Degrees15[Month], 1) + $J$2 - 1,MATCH(IF('1. Input energy data'!$G$11="Multiple (England)", '1. Input energy data'!$J93, '1. Input energy data'!$G$11),Degrees15[#Headers], 0))))</f>
        <v/>
      </c>
      <c r="K76" s="151" t="str" cm="1">
        <f t="array" ref="K76">IF(OR(CalcTable[[#This Row],[Building]]=0, '1. Input energy data'!$U93=""), "",IF(OR('1. Input energy data'!$F93="Hospital",'1. Input energy data'!$F93="Nursing residential homes and hostels"),INDEX(Degrees18[[Month]:[Multiple (England)]],MATCH('1. Input energy data'!$L93, Degrees18[Month], 1) + $K$2 - 1,MATCH(IF('1. Input energy data'!$G$11="Multiple (England)", '1. Input energy data'!$J93, '1. Input energy data'!$G$11),Degrees18[#Headers], 0)),INDEX(Degrees15[[Month]:[Multiple (England)]],MATCH('1. Input energy data'!$L93, Degrees15[Month], 1) + $K$2 - 1,MATCH(IF('1. Input energy data'!$G$11="Multiple (England)", '1. Input energy data'!$J93, '1. Input energy data'!$G$11),Degrees15[#Headers], 0))))</f>
        <v/>
      </c>
      <c r="L76" s="151" t="str" cm="1">
        <f t="array" ref="L76">IF(OR(CalcTable[[#This Row],[Building]]=0, '1. Input energy data'!$V93=""), "",IF(OR('1. Input energy data'!$F93="Hospital",'1. Input energy data'!$F93="Nursing residential homes and hostels"),INDEX(Degrees18[[Month]:[Multiple (England)]],MATCH('1. Input energy data'!$L93, Degrees18[Month], 1) + $L$2 - 1,MATCH(IF('1. Input energy data'!$G$11="Multiple (England)", '1. Input energy data'!$J93, '1. Input energy data'!$G$11),Degrees18[#Headers], 0)),INDEX(Degrees15[[Month]:[Multiple (England)]],MATCH('1. Input energy data'!$L93, Degrees15[Month], 1) + $L$2 - 1,MATCH(IF('1. Input energy data'!$G$11="Multiple (England)", '1. Input energy data'!$J93, '1. Input energy data'!$G$11),Degrees15[#Headers], 0))))</f>
        <v/>
      </c>
      <c r="M76" s="151" t="str" cm="1">
        <f t="array" ref="M76">IF(OR(CalcTable[[#This Row],[Building]]=0, '1. Input energy data'!$W93=""), "",IF(OR('1. Input energy data'!$F93="Hospital",'1. Input energy data'!$F93="Nursing residential homes and hostels"),INDEX(Degrees18[[Month]:[Multiple (England)]],MATCH('1. Input energy data'!$L93, Degrees18[Month], 1) + $M$2 - 1,MATCH(IF('1. Input energy data'!$G$11="Multiple (England)", '1. Input energy data'!$J93, '1. Input energy data'!$G$11),Degrees18[#Headers], 0)),INDEX(Degrees15[[Month]:[Multiple (England)]],MATCH('1. Input energy data'!$L93, Degrees15[Month], 1) + $M$2 - 1,MATCH(IF('1. Input energy data'!$G$11="Multiple (England)", '1. Input energy data'!$J93, '1. Input energy data'!$G$11),Degrees15[#Headers], 0))))</f>
        <v/>
      </c>
      <c r="N76" s="151" t="str" cm="1">
        <f t="array" ref="N76">IF(OR(CalcTable[[#This Row],[Building]]=0, '1. Input energy data'!$X93=""), "",IF(OR('1. Input energy data'!$F93="Hospital",'1. Input energy data'!$F93="Nursing residential homes and hostels"),INDEX(Degrees18[[Month]:[Multiple (England)]],MATCH('1. Input energy data'!$L93, Degrees18[Month], 1) + $N$2 - 1,MATCH(IF('1. Input energy data'!$G$11="Multiple (England)", '1. Input energy data'!$J93, '1. Input energy data'!$G$11),Degrees18[#Headers], 0)),INDEX(Degrees15[[Month]:[Multiple (England)]],MATCH('1. Input energy data'!$L93, Degrees15[Month], 1) + $N$2 - 1,MATCH(IF('1. Input energy data'!$G$11="Multiple (England)", '1. Input energy data'!$J93, '1. Input energy data'!$G$11),Degrees15[#Headers], 0))))</f>
        <v/>
      </c>
      <c r="O76" s="151" t="str" cm="1">
        <f t="array" ref="O76">IF(OR(CalcTable[[#This Row],[Building]]=0, '1. Input energy data'!$Y93=""), "",IF(OR('1. Input energy data'!$F93="Hospital",'1. Input energy data'!$F93="Nursing residential homes and hostels"),INDEX(Degrees18[[Month]:[Multiple (England)]],MATCH('1. Input energy data'!$L93, Degrees18[Month], 1) + $O$2 - 1,MATCH(IF('1. Input energy data'!$G$11="Multiple (England)", '1. Input energy data'!$J93, '1. Input energy data'!$G$11),Degrees18[#Headers], 0)),INDEX(Degrees15[[Month]:[Multiple (England)]],MATCH('1. Input energy data'!$L93, Degrees15[Month], 1) + $O$2 - 1,MATCH(IF('1. Input energy data'!$G$11="Multiple (England)", '1. Input energy data'!$J93, '1. Input energy data'!$G$11),Degrees15[#Headers], 0))))</f>
        <v/>
      </c>
      <c r="P76" t="str">
        <f>IF(CalcTable[[#This Row],[Building]]=0,"",SLOPE('1. Input energy data'!N93:Y93,CalcTable[[#This Row],[1]:[12]]))</f>
        <v/>
      </c>
      <c r="Q76" t="str">
        <f>IF(CalcTable[[#This Row],[Building]]=0,"",INTERCEPT('1. Input energy data'!N93:Y93,CalcTable[[#This Row],[1]:[12]]))</f>
        <v/>
      </c>
      <c r="R76" t="str">
        <f>IF(CalcTable[[#This Row],[Building]]=0,"",RSQ('1. Input energy data'!N93:Y93,CalcTable[[#This Row],[1]:[12]]))</f>
        <v/>
      </c>
      <c r="S76" s="151" t="str" cm="1">
        <f t="array" ref="S76">IF(OR($A76=0, '1. Input energy data'!$AF93=""), "",IF(OR('1. Input energy data'!$F93="Hospital",'1. Input energy data'!$F93="Nursing residential homes and hostels"),INDEX(Degrees18[[Month]:[Multiple (England)]],MATCH('1. Input energy data'!$AD93, Degrees18[Month], 1)+S$2-13,MATCH(IF('1. Input energy data'!$G$11="Multiple (England)", '1. Input energy data'!$J93, '1. Input energy data'!$G$11),Degrees18[#Headers], 0)),INDEX(Degrees15[[Month]:[Multiple (England)]],MATCH('1. Input energy data'!$AD93, Degrees15[Month], 1)+S$2-13,MATCH(IF('1. Input energy data'!$G$11="Multiple (England)", '1. Input energy data'!$J93, '1. Input energy data'!$G$11),Degrees15[#Headers], 0))))</f>
        <v/>
      </c>
      <c r="T76" s="151" t="str" cm="1">
        <f t="array" ref="T76">IF(OR($A76=0, '1. Input energy data'!$AG93=""), "",IF(OR('1. Input energy data'!$F93="Hospital",'1. Input energy data'!$F93="Nursing residential homes and hostels"),INDEX(Degrees18[[Month]:[Multiple (England)]],MATCH('1. Input energy data'!$AD93, Degrees18[Month], 1)+T$2-13,MATCH(IF('1. Input energy data'!$G$11="Multiple (England)", '1. Input energy data'!$J93, '1. Input energy data'!$G$11),Degrees18[#Headers], 0)),INDEX(Degrees15[[Month]:[Multiple (England)]],MATCH('1. Input energy data'!$AD93,Degrees15[Month], 1)+T$2-13,MATCH(IF('1. Input energy data'!$G$11="Multiple (England)", '1. Input energy data'!$J93, '1. Input energy data'!$G$11),Degrees15[#Headers], 0))))</f>
        <v/>
      </c>
      <c r="U76" s="151" t="str" cm="1">
        <f t="array" ref="U76">IF(OR($A76=0, '1. Input energy data'!$AH93=""), "",IF(OR('1. Input energy data'!$F93="Hospital",'1. Input energy data'!$F93="Nursing residential homes and hostels"),INDEX(Degrees18[[Month]:[Multiple (England)]],MATCH('1. Input energy data'!$AD93, Degrees18[Month], 1)+U$2-13,MATCH(IF('1. Input energy data'!$G$11="Multiple (England)", '1. Input energy data'!$J93, '1. Input energy data'!$G$11),Degrees18[#Headers], 0)),INDEX(Degrees15[[Month]:[Multiple (England)]],MATCH('1. Input energy data'!$AD93,Degrees15[Month], 1)+U$2-13,MATCH(IF('1. Input energy data'!$G$11="Multiple (England)", '1. Input energy data'!$J93, '1. Input energy data'!$G$11),Degrees15[#Headers], 0))))</f>
        <v/>
      </c>
      <c r="V76" s="151" t="str" cm="1">
        <f t="array" ref="V76">IF(OR($A76=0, '1. Input energy data'!$AI93=""), "",IF(OR('1. Input energy data'!$F93="Hospital",'1. Input energy data'!$F93="Nursing residential homes and hostels"),INDEX(Degrees18[[Month]:[Multiple (England)]],MATCH('1. Input energy data'!$AD93, Degrees18[Month], 1)+V$2-13,MATCH(IF('1. Input energy data'!$G$11="Multiple (England)", '1. Input energy data'!$J93, '1. Input energy data'!$G$11),Degrees18[#Headers], 0)),INDEX(Degrees15[[Month]:[Multiple (England)]],MATCH('1. Input energy data'!$AD93,Degrees15[Month], 1)+V$2-13,MATCH(IF('1. Input energy data'!$G$11="Multiple (England)", '1. Input energy data'!$J93, '1. Input energy data'!$G$11),Degrees15[#Headers], 0))))</f>
        <v/>
      </c>
      <c r="W76" s="151" t="str" cm="1">
        <f t="array" ref="W76">IF(OR($A76=0, '1. Input energy data'!$AJ93=""), "",IF(OR('1. Input energy data'!$F93="Hospital",'1. Input energy data'!$F93="Nursing residential homes and hostels"),INDEX(Degrees18[[Month]:[Multiple (England)]],MATCH('1. Input energy data'!$AD93, Degrees18[Month], 1)+W$2-13,MATCH(IF('1. Input energy data'!$G$11="Multiple (England)", '1. Input energy data'!$J93, '1. Input energy data'!$G$11),Degrees18[#Headers], 0)),INDEX(Degrees15[[Month]:[Multiple (England)]],MATCH('1. Input energy data'!$AD93,Degrees15[Month], 1)+W$2-13,MATCH(IF('1. Input energy data'!$G$11="Multiple (England)", '1. Input energy data'!$J93, '1. Input energy data'!$G$11),Degrees15[#Headers], 0))))</f>
        <v/>
      </c>
      <c r="X76" s="151" t="str" cm="1">
        <f t="array" ref="X76">IF(OR($A76=0, '1. Input energy data'!$AK93=""), "",IF(OR('1. Input energy data'!$F93="Hospital",'1. Input energy data'!$F93="Nursing residential homes and hostels"),INDEX(Degrees18[[Month]:[Multiple (England)]],MATCH('1. Input energy data'!$AD93, Degrees18[Month], 1)+X$2-13,MATCH(IF('1. Input energy data'!$G$11="Multiple (England)", '1. Input energy data'!$J93, '1. Input energy data'!$G$11),Degrees18[#Headers], 0)),INDEX(Degrees15[[Month]:[Multiple (England)]],MATCH('1. Input energy data'!$AD93,Degrees15[Month], 1)+X$2-13,MATCH(IF('1. Input energy data'!$G$11="Multiple (England)", '1. Input energy data'!$J93, '1. Input energy data'!$G$11),Degrees15[#Headers], 0))))</f>
        <v/>
      </c>
      <c r="Y76" s="151" t="str" cm="1">
        <f t="array" ref="Y76">IF(OR($A76=0, '1. Input energy data'!$AL93=""), "",IF(OR('1. Input energy data'!$F93="Hospital",'1. Input energy data'!$F93="Nursing residential homes and hostels"),INDEX(Degrees18[[Month]:[Multiple (England)]],MATCH('1. Input energy data'!$AD93, Degrees18[Month], 1)+Y$2-13,MATCH(IF('1. Input energy data'!$G$11="Multiple (England)", '1. Input energy data'!$J93, '1. Input energy data'!$G$11),Degrees18[#Headers], 0)),INDEX(Degrees15[[Month]:[Multiple (England)]],MATCH('1. Input energy data'!$AD93,Degrees15[Month], 1)+Y$2-13,MATCH(IF('1. Input energy data'!$G$11="Multiple (England)", '1. Input energy data'!$J93, '1. Input energy data'!$G$11),Degrees15[#Headers], 0))))</f>
        <v/>
      </c>
      <c r="Z76" s="151" t="str" cm="1">
        <f t="array" ref="Z76">IF(OR($A76=0, '1. Input energy data'!$AM93=""), "",IF(OR('1. Input energy data'!$F93="Hospital",'1. Input energy data'!$F93="Nursing residential homes and hostels"),INDEX(Degrees18[[Month]:[Multiple (England)]],MATCH('1. Input energy data'!$AD93, Degrees18[Month], 1)+Z$2-13,MATCH(IF('1. Input energy data'!$G$11="Multiple (England)", '1. Input energy data'!$J93, '1. Input energy data'!$G$11),Degrees18[#Headers], 0)),INDEX(Degrees15[[Month]:[Multiple (England)]],MATCH('1. Input energy data'!$AD93,Degrees15[Month], 1)+Z$2-13,MATCH(IF('1. Input energy data'!$G$11="Multiple (England)", '1. Input energy data'!$J93, '1. Input energy data'!$G$11),Degrees15[#Headers], 0))))</f>
        <v/>
      </c>
      <c r="AA76" s="151" t="str" cm="1">
        <f t="array" ref="AA76">IF(OR($A76=0, '1. Input energy data'!$AN93=""), "",IF(OR('1. Input energy data'!$F93="Hospital",'1. Input energy data'!$F93="Nursing residential homes and hostels"),INDEX(Degrees18[[Month]:[Multiple (England)]],MATCH('1. Input energy data'!$AD93, Degrees18[Month], 1)+AA$2-13,MATCH(IF('1. Input energy data'!$G$11="Multiple (England)", '1. Input energy data'!$J93, '1. Input energy data'!$G$11),Degrees18[#Headers], 0)),INDEX(Degrees15[[Month]:[Multiple (England)]],MATCH('1. Input energy data'!$AD93,Degrees15[Month], 1)+AA$2-13,MATCH(IF('1. Input energy data'!$G$11="Multiple (England)", '1. Input energy data'!$J93, '1. Input energy data'!$G$11),Degrees15[#Headers], 0))))</f>
        <v/>
      </c>
      <c r="AB76" s="151" t="str" cm="1">
        <f t="array" ref="AB76">IF(OR($A76=0, '1. Input energy data'!$AO93=""), "",IF(OR('1. Input energy data'!$F93="Hospital",'1. Input energy data'!$F93="Nursing residential homes and hostels"),INDEX(Degrees18[[Month]:[Multiple (England)]],MATCH('1. Input energy data'!$AD93, Degrees18[Month], 1)+AB$2-13,MATCH(IF('1. Input energy data'!$G$11="Multiple (England)", '1. Input energy data'!$J93, '1. Input energy data'!$G$11),Degrees18[#Headers], 0)),INDEX(Degrees15[[Month]:[Multiple (England)]],MATCH('1. Input energy data'!$AD93,Degrees15[Month], 1)+AB$2-13,MATCH(IF('1. Input energy data'!$G$11="Multiple (England)", '1. Input energy data'!$J93, '1. Input energy data'!$G$11),Degrees15[#Headers], 0))))</f>
        <v/>
      </c>
      <c r="AC76" s="151" t="str" cm="1">
        <f t="array" ref="AC76">IF(OR($A76=0, '1. Input energy data'!$AP93=""), "",IF(OR('1. Input energy data'!$F93="Hospital",'1. Input energy data'!$F93="Nursing residential homes and hostels"),INDEX(Degrees18[[Month]:[Multiple (England)]],MATCH('1. Input energy data'!$AD93, Degrees18[Month], 1)+AC$2-13,MATCH(IF('1. Input energy data'!$G$11="Multiple (England)", '1. Input energy data'!$J93, '1. Input energy data'!$G$11),Degrees18[#Headers], 0)),INDEX(Degrees15[[Month]:[Multiple (England)]],MATCH('1. Input energy data'!$AD93,Degrees15[Month], 1)+AC$2-13,MATCH(IF('1. Input energy data'!$G$11="Multiple (England)", '1. Input energy data'!$J93, '1. Input energy data'!$G$11),Degrees15[#Headers], 0))))</f>
        <v/>
      </c>
      <c r="AD76" s="151" t="str" cm="1">
        <f t="array" ref="AD76">IF(OR($A76=0, '1. Input energy data'!$AQ93=""), "",IF(OR('1. Input energy data'!$F93="Hospital",'1. Input energy data'!$F93="Nursing residential homes and hostels"),INDEX(Degrees18[[Month]:[Multiple (England)]],MATCH('1. Input energy data'!$AD93, Degrees18[Month], 1)+AD$2-13,MATCH(IF('1. Input energy data'!$G$11="Multiple (England)", '1. Input energy data'!$J93, '1. Input energy data'!$G$11),Degrees18[#Headers], 0)),INDEX(Degrees15[[Month]:[Multiple (England)]],MATCH('1. Input energy data'!$AD93,Degrees15[Month], 1)+AD$2-13,MATCH(IF('1. Input energy data'!$G$11="Multiple (England)", '1. Input energy data'!$J93, '1. Input energy data'!$G$11),Degrees15[#Headers], 0))))</f>
        <v/>
      </c>
      <c r="AE76" s="151" t="str">
        <f>IF(OR($A76=0, $P76="", CalcTable[[#This Row],[13]]="", $Q76="", '1. Input energy data'!AF93=""), "", ($P76*CalcTable[[#This Row],[13]]+$Q76)-'1. Input energy data'!AF93)</f>
        <v/>
      </c>
      <c r="AF76" s="151" t="str">
        <f>IF(OR($A76=0, $P76="", CalcTable[[#This Row],[14]]="", $Q76="", '1. Input energy data'!AG93=""), "", ($P76*CalcTable[[#This Row],[14]]+$Q76)-'1. Input energy data'!AG93)</f>
        <v/>
      </c>
      <c r="AG76" s="151" t="str">
        <f>IF(OR($A76=0, $P76="", CalcTable[[#This Row],[15]]="", $Q76="", '1. Input energy data'!AH93=""), "", ($P76*CalcTable[[#This Row],[15]]+$Q76)-'1. Input energy data'!AH93)</f>
        <v/>
      </c>
      <c r="AH76" s="151" t="str">
        <f>IF(OR($A76=0, $P76="", CalcTable[[#This Row],[16]]="", $Q76="", '1. Input energy data'!AI93=""), "", ($P76*CalcTable[[#This Row],[16]]+$Q76)-'1. Input energy data'!AI93)</f>
        <v/>
      </c>
      <c r="AI76" s="151" t="str">
        <f>IF(OR($A76=0, $P76="", CalcTable[[#This Row],[17]]="", $Q76="", '1. Input energy data'!AJ93=""), "", ($P76*CalcTable[[#This Row],[17]]+$Q76)-'1. Input energy data'!AJ93)</f>
        <v/>
      </c>
      <c r="AJ76" s="151" t="str">
        <f>IF(OR($A76=0, $P76="", CalcTable[[#This Row],[18]]="", $Q76="", '1. Input energy data'!AK93=""), "", ($P76*CalcTable[[#This Row],[18]]+$Q76)-'1. Input energy data'!AK93)</f>
        <v/>
      </c>
      <c r="AK76" s="151" t="str">
        <f>IF(OR($A76=0, $P76="", CalcTable[[#This Row],[19]]="", $Q76="", '1. Input energy data'!AL93=""), "", ($P76*CalcTable[[#This Row],[19]]+$Q76)-'1. Input energy data'!AL93)</f>
        <v/>
      </c>
      <c r="AL76" s="151" t="str">
        <f>IF(OR($A76=0, $P76="", CalcTable[[#This Row],[20]]="", $Q76="", '1. Input energy data'!AM93=""), "", ($P76*CalcTable[[#This Row],[20]]+$Q76)-'1. Input energy data'!AM93)</f>
        <v/>
      </c>
      <c r="AM76" s="151" t="str">
        <f>IF(OR($A76=0, $P76="", CalcTable[[#This Row],[21]]="", $Q76="", '1. Input energy data'!AN93=""), "", ($P76*CalcTable[[#This Row],[21]]+$Q76)-'1. Input energy data'!AN93)</f>
        <v/>
      </c>
      <c r="AN76" s="151" t="str">
        <f>IF(OR($A76=0, $P76="", CalcTable[[#This Row],[22]]="", $Q76="", '1. Input energy data'!AO93=""), "", ($P76*CalcTable[[#This Row],[22]]+$Q76)-'1. Input energy data'!AO93)</f>
        <v/>
      </c>
      <c r="AO76" s="151" t="str">
        <f>IF(OR($A76=0, $P76="", CalcTable[[#This Row],[23]]="", $Q76="", '1. Input energy data'!AP93=""), "", ($P76*CalcTable[[#This Row],[23]]+$Q76)-'1. Input energy data'!AP93)</f>
        <v/>
      </c>
      <c r="AP76" s="151" t="str">
        <f>IF(OR($A76=0, $P76="", CalcTable[[#This Row],[24]]="", $Q76="", '1. Input energy data'!AQ93=""), "", ($P76*CalcTable[[#This Row],[24]]+$Q76)-'1. Input energy data'!AQ93)</f>
        <v/>
      </c>
      <c r="AQ76" s="239" t="str">
        <f>IF(CalcTable[[#This Row],[Building]]=0,"",1-((1-CalcTable[[#This Row],[R2]])*(COUNT('1. Input energy data'!N93:Y93)-1)/(COUNT('1. Input energy data'!N93:Y93)-2)))</f>
        <v/>
      </c>
      <c r="AR76" s="165" t="str">
        <f>IF(CalcTable[[#This Row],[Building]]=0,"",1.26*TINV(0.1,COUNT('1. Input energy data'!N93:Y93)-2)*STEYX('1. Input energy data'!N93:Y93,CalcTable[[#This Row],[1]:[12]])*((1+2/COUNT('1. Input energy data'!N93:Y93))*COUNT(CalcTable[[#This Row],[Month 1 avoided kWh]:[Month 12]]))^0.5)</f>
        <v/>
      </c>
      <c r="AS76" s="166" t="str">
        <f>IF(CalcTable[[#This Row],[Building]]=0,"",ABS(CalcTable[[#This Row],[Absolute Uncertainty]]/SUM(CalcTable[[#This Row],[Month 1 avoided kWh]:[Month 12]])))</f>
        <v/>
      </c>
      <c r="AT76" s="165" t="str">
        <f>IF(CalcTable[[#This Row],[Building]]=0,"",COUNT('1. Input energy data'!N93:Y93))</f>
        <v/>
      </c>
      <c r="AU76" s="165" t="str">
        <f>IF(CalcTable[[#This Row],[Building]]=0,"",COUNT('1. Input energy data'!AF93:AQ93))</f>
        <v/>
      </c>
      <c r="AV76" s="151" t="str" cm="1">
        <f t="array" ref="AV76">_xlfn.IFS(CalcTable[[#This Row],[Building]]=0,"",AND(OR('1. Input energy data'!AT93="Energy Bills - Actual",'1. Input energy data'!AT93="Meter Readings",'1. Input energy data'!AT93="Half Hourly Data"),OR('1. Input energy data'!Z93="Energy Bills - Actual",'1. Input energy data'!Z93="Meter Readings",'1. Input energy data'!Z93="Half Hourly Data")),"ACTUAL",OR('1. Input energy data'!AT93="",'1. Input energy data'!Z93=""),"BLANK",OR('1. Input energy data'!AT93="Other (specify in commentary)",'1. Input energy data'!Z93="Other (specify in commentary)"),"OTHER",OR('1. Input energy data'!AT93="Energy Bills - Estimated",'1. Input energy data'!Z93="Energy Bills - Estimated"),"ESTIMATED",OR('1. Input energy data'!AT93="Energy Bills - Partially Estimated",'1. Input energy data'!Z93="Energy Bills - Partially Estimated"),"PARTIALLY ESTIMATED",TRUE,"BLANK")</f>
        <v/>
      </c>
    </row>
    <row r="77" spans="1:48">
      <c r="A77">
        <f>'1. Input energy data'!C94</f>
        <v>0</v>
      </c>
      <c r="B77" s="150">
        <f>'1. Input energy data'!F94</f>
        <v>0</v>
      </c>
      <c r="C77">
        <f>'1. Input energy data'!G94</f>
        <v>0</v>
      </c>
      <c r="D77" s="151" t="str">
        <f>IF(OR(CalcTable[[#This Row],[Building]]=0, '1. Input energy data'!$N94=""), "",IF(OR('1. Input energy data'!$F94="Hospital",'1. Input energy data'!$F94="Nursing residential homes and hostels"),INDEX(Degrees18[[Month]:[Multiple (England)]],MATCH('1. Input energy data'!$L94, Degrees18[Month], 1),MATCH(IF('1. Input energy data'!$G$11="Multiple (England)", '1. Input energy data'!$J94, '1. Input energy data'!$G$11), Degrees18[#Headers], 0)),INDEX(Degrees15[[Month]:[Multiple (England)]],MATCH('1. Input energy data'!$L94, Degrees15[Month], 1),MATCH(IF('1. Input energy data'!$G$11="Multiple (England)", '1. Input energy data'!$J94, '1. Input energy data'!$G$11), Degrees15[#Headers], 0))))</f>
        <v/>
      </c>
      <c r="E77" s="151" t="str" cm="1">
        <f t="array" ref="E77">IF(OR(CalcTable[[#This Row],[Building]]=0, '1. Input energy data'!$O94=""), "",IF(OR('1. Input energy data'!$F94="Hospital",'1. Input energy data'!$F94="Nursing residential homes and hostels"),INDEX(Degrees18[[Month]:[Multiple (England)]],MATCH('1. Input energy data'!$L94, Degrees18[Month], 1) + $E$2 - 1,MATCH(IF('1. Input energy data'!$G$11="Multiple (England)", '1. Input energy data'!$J94, '1. Input energy data'!$G$11),Degrees18[#Headers], 0)),INDEX(Degrees15[[Month]:[Multiple (England)]],MATCH('1. Input energy data'!$L94, Degrees15[Month], 1) + $E$2 - 1,MATCH(IF('1. Input energy data'!$G$11="Multiple (England)", '1. Input energy data'!$J94, '1. Input energy data'!$G$11),Degrees15[#Headers], 0))))</f>
        <v/>
      </c>
      <c r="F77" s="151" t="str" cm="1">
        <f t="array" ref="F77">IF(OR(CalcTable[[#This Row],[Building]]=0, '1. Input energy data'!$P94=""), "",IF(OR('1. Input energy data'!$F94="Hospital",'1. Input energy data'!$F94="Nursing residential homes and hostels"),INDEX(Degrees18[[Month]:[Multiple (England)]],MATCH('1. Input energy data'!$L94, Degrees18[Month], 1) + $F$2 - 1,MATCH(IF('1. Input energy data'!$G$11="Multiple (England)", '1. Input energy data'!$J94, '1. Input energy data'!$G$11),Degrees18[#Headers], 0)),INDEX(Degrees15[[Month]:[Multiple (England)]],MATCH('1. Input energy data'!$L94, Degrees15[Month], 1) + $F$2 - 1,MATCH(IF('1. Input energy data'!$G$11="Multiple (England)", '1. Input energy data'!$J94, '1. Input energy data'!$G$11),Degrees15[#Headers], 0))))</f>
        <v/>
      </c>
      <c r="G77" s="151" t="str" cm="1">
        <f t="array" ref="G77">IF(OR(CalcTable[[#This Row],[Building]]=0, '1. Input energy data'!$Q94=""), "",IF(OR('1. Input energy data'!$F94="Hospital",'1. Input energy data'!$F94="Nursing residential homes and hostels"),INDEX(Degrees18[[Month]:[Multiple (England)]],MATCH('1. Input energy data'!$L94, Degrees18[Month], 1) + $G$2 - 1,MATCH(IF('1. Input energy data'!$G$11="Multiple (England)", '1. Input energy data'!$J94, '1. Input energy data'!$G$11),Degrees18[#Headers], 0)),INDEX(Degrees15[[Month]:[Multiple (England)]],MATCH('1. Input energy data'!$L94, Degrees15[Month], 1) + $G$2 - 1,MATCH(IF('1. Input energy data'!$G$11="Multiple (England)", '1. Input energy data'!$J94, '1. Input energy data'!$G$11),Degrees15[#Headers], 0))))</f>
        <v/>
      </c>
      <c r="H77" s="151" t="str" cm="1">
        <f t="array" ref="H77">IF(OR(CalcTable[[#This Row],[Building]]=0, '1. Input energy data'!$R94=""), "",IF(OR('1. Input energy data'!$F94="Hospital",'1. Input energy data'!$F94="Nursing residential homes and hostels"),INDEX(Degrees18[[Month]:[Multiple (England)]],MATCH('1. Input energy data'!$L94, Degrees18[Month], 1) + $H$2 - 1,MATCH(IF('1. Input energy data'!$G$11="Multiple (England)", '1. Input energy data'!$J94, '1. Input energy data'!$G$11),Degrees18[#Headers], 0)),INDEX(Degrees15[[Month]:[Multiple (England)]],MATCH('1. Input energy data'!$L94, Degrees15[Month], 1) + $H$2 - 1,MATCH(IF('1. Input energy data'!$G$11="Multiple (England)", '1. Input energy data'!$J94, '1. Input energy data'!$G$11),Degrees15[#Headers], 0))))</f>
        <v/>
      </c>
      <c r="I77" s="151" t="str" cm="1">
        <f t="array" ref="I77">IF(OR(CalcTable[[#This Row],[Building]]=0, '1. Input energy data'!$S94=""), "",IF(OR('1. Input energy data'!$F94="Hospital",'1. Input energy data'!$F94="Nursing residential homes and hostels"),INDEX(Degrees18[[Month]:[Multiple (England)]],MATCH('1. Input energy data'!$L94, Degrees18[Month], 1) + $I$2 - 1,MATCH(IF('1. Input energy data'!$G$11="Multiple (England)", '1. Input energy data'!$J94, '1. Input energy data'!$G$11),Degrees18[#Headers], 0)),INDEX(Degrees15[[Month]:[Multiple (England)]],MATCH('1. Input energy data'!$L94, Degrees15[Month], 1) + $I$2 - 1,MATCH(IF('1. Input energy data'!$G$11="Multiple (England)", '1. Input energy data'!$J94, '1. Input energy data'!$G$11),Degrees15[#Headers], 0))))</f>
        <v/>
      </c>
      <c r="J77" s="151" t="str" cm="1">
        <f t="array" ref="J77">IF(OR(CalcTable[[#This Row],[Building]]=0, '1. Input energy data'!$T94=""), "",IF(OR('1. Input energy data'!$F94="Hospital",'1. Input energy data'!$F94="Nursing residential homes and hostels"),INDEX(Degrees18[[Month]:[Multiple (England)]],MATCH('1. Input energy data'!$L94, Degrees18[Month], 1) + $J$2 - 1,MATCH(IF('1. Input energy data'!$G$11="Multiple (England)", '1. Input energy data'!$J94, '1. Input energy data'!$G$11),Degrees18[#Headers], 0)),INDEX(Degrees15[[Month]:[Multiple (England)]],MATCH('1. Input energy data'!$L94, Degrees15[Month], 1) + $J$2 - 1,MATCH(IF('1. Input energy data'!$G$11="Multiple (England)", '1. Input energy data'!$J94, '1. Input energy data'!$G$11),Degrees15[#Headers], 0))))</f>
        <v/>
      </c>
      <c r="K77" s="151" t="str" cm="1">
        <f t="array" ref="K77">IF(OR(CalcTable[[#This Row],[Building]]=0, '1. Input energy data'!$U94=""), "",IF(OR('1. Input energy data'!$F94="Hospital",'1. Input energy data'!$F94="Nursing residential homes and hostels"),INDEX(Degrees18[[Month]:[Multiple (England)]],MATCH('1. Input energy data'!$L94, Degrees18[Month], 1) + $K$2 - 1,MATCH(IF('1. Input energy data'!$G$11="Multiple (England)", '1. Input energy data'!$J94, '1. Input energy data'!$G$11),Degrees18[#Headers], 0)),INDEX(Degrees15[[Month]:[Multiple (England)]],MATCH('1. Input energy data'!$L94, Degrees15[Month], 1) + $K$2 - 1,MATCH(IF('1. Input energy data'!$G$11="Multiple (England)", '1. Input energy data'!$J94, '1. Input energy data'!$G$11),Degrees15[#Headers], 0))))</f>
        <v/>
      </c>
      <c r="L77" s="151" t="str" cm="1">
        <f t="array" ref="L77">IF(OR(CalcTable[[#This Row],[Building]]=0, '1. Input energy data'!$V94=""), "",IF(OR('1. Input energy data'!$F94="Hospital",'1. Input energy data'!$F94="Nursing residential homes and hostels"),INDEX(Degrees18[[Month]:[Multiple (England)]],MATCH('1. Input energy data'!$L94, Degrees18[Month], 1) + $L$2 - 1,MATCH(IF('1. Input energy data'!$G$11="Multiple (England)", '1. Input energy data'!$J94, '1. Input energy data'!$G$11),Degrees18[#Headers], 0)),INDEX(Degrees15[[Month]:[Multiple (England)]],MATCH('1. Input energy data'!$L94, Degrees15[Month], 1) + $L$2 - 1,MATCH(IF('1. Input energy data'!$G$11="Multiple (England)", '1. Input energy data'!$J94, '1. Input energy data'!$G$11),Degrees15[#Headers], 0))))</f>
        <v/>
      </c>
      <c r="M77" s="151" t="str" cm="1">
        <f t="array" ref="M77">IF(OR(CalcTable[[#This Row],[Building]]=0, '1. Input energy data'!$W94=""), "",IF(OR('1. Input energy data'!$F94="Hospital",'1. Input energy data'!$F94="Nursing residential homes and hostels"),INDEX(Degrees18[[Month]:[Multiple (England)]],MATCH('1. Input energy data'!$L94, Degrees18[Month], 1) + $M$2 - 1,MATCH(IF('1. Input energy data'!$G$11="Multiple (England)", '1. Input energy data'!$J94, '1. Input energy data'!$G$11),Degrees18[#Headers], 0)),INDEX(Degrees15[[Month]:[Multiple (England)]],MATCH('1. Input energy data'!$L94, Degrees15[Month], 1) + $M$2 - 1,MATCH(IF('1. Input energy data'!$G$11="Multiple (England)", '1. Input energy data'!$J94, '1. Input energy data'!$G$11),Degrees15[#Headers], 0))))</f>
        <v/>
      </c>
      <c r="N77" s="151" t="str" cm="1">
        <f t="array" ref="N77">IF(OR(CalcTable[[#This Row],[Building]]=0, '1. Input energy data'!$X94=""), "",IF(OR('1. Input energy data'!$F94="Hospital",'1. Input energy data'!$F94="Nursing residential homes and hostels"),INDEX(Degrees18[[Month]:[Multiple (England)]],MATCH('1. Input energy data'!$L94, Degrees18[Month], 1) + $N$2 - 1,MATCH(IF('1. Input energy data'!$G$11="Multiple (England)", '1. Input energy data'!$J94, '1. Input energy data'!$G$11),Degrees18[#Headers], 0)),INDEX(Degrees15[[Month]:[Multiple (England)]],MATCH('1. Input energy data'!$L94, Degrees15[Month], 1) + $N$2 - 1,MATCH(IF('1. Input energy data'!$G$11="Multiple (England)", '1. Input energy data'!$J94, '1. Input energy data'!$G$11),Degrees15[#Headers], 0))))</f>
        <v/>
      </c>
      <c r="O77" s="151" t="str" cm="1">
        <f t="array" ref="O77">IF(OR(CalcTable[[#This Row],[Building]]=0, '1. Input energy data'!$Y94=""), "",IF(OR('1. Input energy data'!$F94="Hospital",'1. Input energy data'!$F94="Nursing residential homes and hostels"),INDEX(Degrees18[[Month]:[Multiple (England)]],MATCH('1. Input energy data'!$L94, Degrees18[Month], 1) + $O$2 - 1,MATCH(IF('1. Input energy data'!$G$11="Multiple (England)", '1. Input energy data'!$J94, '1. Input energy data'!$G$11),Degrees18[#Headers], 0)),INDEX(Degrees15[[Month]:[Multiple (England)]],MATCH('1. Input energy data'!$L94, Degrees15[Month], 1) + $O$2 - 1,MATCH(IF('1. Input energy data'!$G$11="Multiple (England)", '1. Input energy data'!$J94, '1. Input energy data'!$G$11),Degrees15[#Headers], 0))))</f>
        <v/>
      </c>
      <c r="P77" t="str">
        <f>IF(CalcTable[[#This Row],[Building]]=0,"",SLOPE('1. Input energy data'!N94:Y94,CalcTable[[#This Row],[1]:[12]]))</f>
        <v/>
      </c>
      <c r="Q77" t="str">
        <f>IF(CalcTable[[#This Row],[Building]]=0,"",INTERCEPT('1. Input energy data'!N94:Y94,CalcTable[[#This Row],[1]:[12]]))</f>
        <v/>
      </c>
      <c r="R77" t="str">
        <f>IF(CalcTable[[#This Row],[Building]]=0,"",RSQ('1. Input energy data'!N94:Y94,CalcTable[[#This Row],[1]:[12]]))</f>
        <v/>
      </c>
      <c r="S77" s="151" t="str" cm="1">
        <f t="array" ref="S77">IF(OR($A77=0, '1. Input energy data'!$AF94=""), "",IF(OR('1. Input energy data'!$F94="Hospital",'1. Input energy data'!$F94="Nursing residential homes and hostels"),INDEX(Degrees18[[Month]:[Multiple (England)]],MATCH('1. Input energy data'!$AD94, Degrees18[Month], 1)+S$2-13,MATCH(IF('1. Input energy data'!$G$11="Multiple (England)", '1. Input energy data'!$J94, '1. Input energy data'!$G$11),Degrees18[#Headers], 0)),INDEX(Degrees15[[Month]:[Multiple (England)]],MATCH('1. Input energy data'!$AD94, Degrees15[Month], 1)+S$2-13,MATCH(IF('1. Input energy data'!$G$11="Multiple (England)", '1. Input energy data'!$J94, '1. Input energy data'!$G$11),Degrees15[#Headers], 0))))</f>
        <v/>
      </c>
      <c r="T77" s="151" t="str" cm="1">
        <f t="array" ref="T77">IF(OR($A77=0, '1. Input energy data'!$AG94=""), "",IF(OR('1. Input energy data'!$F94="Hospital",'1. Input energy data'!$F94="Nursing residential homes and hostels"),INDEX(Degrees18[[Month]:[Multiple (England)]],MATCH('1. Input energy data'!$AD94, Degrees18[Month], 1)+T$2-13,MATCH(IF('1. Input energy data'!$G$11="Multiple (England)", '1. Input energy data'!$J94, '1. Input energy data'!$G$11),Degrees18[#Headers], 0)),INDEX(Degrees15[[Month]:[Multiple (England)]],MATCH('1. Input energy data'!$AD94,Degrees15[Month], 1)+T$2-13,MATCH(IF('1. Input energy data'!$G$11="Multiple (England)", '1. Input energy data'!$J94, '1. Input energy data'!$G$11),Degrees15[#Headers], 0))))</f>
        <v/>
      </c>
      <c r="U77" s="151" t="str" cm="1">
        <f t="array" ref="U77">IF(OR($A77=0, '1. Input energy data'!$AH94=""), "",IF(OR('1. Input energy data'!$F94="Hospital",'1. Input energy data'!$F94="Nursing residential homes and hostels"),INDEX(Degrees18[[Month]:[Multiple (England)]],MATCH('1. Input energy data'!$AD94, Degrees18[Month], 1)+U$2-13,MATCH(IF('1. Input energy data'!$G$11="Multiple (England)", '1. Input energy data'!$J94, '1. Input energy data'!$G$11),Degrees18[#Headers], 0)),INDEX(Degrees15[[Month]:[Multiple (England)]],MATCH('1. Input energy data'!$AD94,Degrees15[Month], 1)+U$2-13,MATCH(IF('1. Input energy data'!$G$11="Multiple (England)", '1. Input energy data'!$J94, '1. Input energy data'!$G$11),Degrees15[#Headers], 0))))</f>
        <v/>
      </c>
      <c r="V77" s="151" t="str" cm="1">
        <f t="array" ref="V77">IF(OR($A77=0, '1. Input energy data'!$AI94=""), "",IF(OR('1. Input energy data'!$F94="Hospital",'1. Input energy data'!$F94="Nursing residential homes and hostels"),INDEX(Degrees18[[Month]:[Multiple (England)]],MATCH('1. Input energy data'!$AD94, Degrees18[Month], 1)+V$2-13,MATCH(IF('1. Input energy data'!$G$11="Multiple (England)", '1. Input energy data'!$J94, '1. Input energy data'!$G$11),Degrees18[#Headers], 0)),INDEX(Degrees15[[Month]:[Multiple (England)]],MATCH('1. Input energy data'!$AD94,Degrees15[Month], 1)+V$2-13,MATCH(IF('1. Input energy data'!$G$11="Multiple (England)", '1. Input energy data'!$J94, '1. Input energy data'!$G$11),Degrees15[#Headers], 0))))</f>
        <v/>
      </c>
      <c r="W77" s="151" t="str" cm="1">
        <f t="array" ref="W77">IF(OR($A77=0, '1. Input energy data'!$AJ94=""), "",IF(OR('1. Input energy data'!$F94="Hospital",'1. Input energy data'!$F94="Nursing residential homes and hostels"),INDEX(Degrees18[[Month]:[Multiple (England)]],MATCH('1. Input energy data'!$AD94, Degrees18[Month], 1)+W$2-13,MATCH(IF('1. Input energy data'!$G$11="Multiple (England)", '1. Input energy data'!$J94, '1. Input energy data'!$G$11),Degrees18[#Headers], 0)),INDEX(Degrees15[[Month]:[Multiple (England)]],MATCH('1. Input energy data'!$AD94,Degrees15[Month], 1)+W$2-13,MATCH(IF('1. Input energy data'!$G$11="Multiple (England)", '1. Input energy data'!$J94, '1. Input energy data'!$G$11),Degrees15[#Headers], 0))))</f>
        <v/>
      </c>
      <c r="X77" s="151" t="str" cm="1">
        <f t="array" ref="X77">IF(OR($A77=0, '1. Input energy data'!$AK94=""), "",IF(OR('1. Input energy data'!$F94="Hospital",'1. Input energy data'!$F94="Nursing residential homes and hostels"),INDEX(Degrees18[[Month]:[Multiple (England)]],MATCH('1. Input energy data'!$AD94, Degrees18[Month], 1)+X$2-13,MATCH(IF('1. Input energy data'!$G$11="Multiple (England)", '1. Input energy data'!$J94, '1. Input energy data'!$G$11),Degrees18[#Headers], 0)),INDEX(Degrees15[[Month]:[Multiple (England)]],MATCH('1. Input energy data'!$AD94,Degrees15[Month], 1)+X$2-13,MATCH(IF('1. Input energy data'!$G$11="Multiple (England)", '1. Input energy data'!$J94, '1. Input energy data'!$G$11),Degrees15[#Headers], 0))))</f>
        <v/>
      </c>
      <c r="Y77" s="151" t="str" cm="1">
        <f t="array" ref="Y77">IF(OR($A77=0, '1. Input energy data'!$AL94=""), "",IF(OR('1. Input energy data'!$F94="Hospital",'1. Input energy data'!$F94="Nursing residential homes and hostels"),INDEX(Degrees18[[Month]:[Multiple (England)]],MATCH('1. Input energy data'!$AD94, Degrees18[Month], 1)+Y$2-13,MATCH(IF('1. Input energy data'!$G$11="Multiple (England)", '1. Input energy data'!$J94, '1. Input energy data'!$G$11),Degrees18[#Headers], 0)),INDEX(Degrees15[[Month]:[Multiple (England)]],MATCH('1. Input energy data'!$AD94,Degrees15[Month], 1)+Y$2-13,MATCH(IF('1. Input energy data'!$G$11="Multiple (England)", '1. Input energy data'!$J94, '1. Input energy data'!$G$11),Degrees15[#Headers], 0))))</f>
        <v/>
      </c>
      <c r="Z77" s="151" t="str" cm="1">
        <f t="array" ref="Z77">IF(OR($A77=0, '1. Input energy data'!$AM94=""), "",IF(OR('1. Input energy data'!$F94="Hospital",'1. Input energy data'!$F94="Nursing residential homes and hostels"),INDEX(Degrees18[[Month]:[Multiple (England)]],MATCH('1. Input energy data'!$AD94, Degrees18[Month], 1)+Z$2-13,MATCH(IF('1. Input energy data'!$G$11="Multiple (England)", '1. Input energy data'!$J94, '1. Input energy data'!$G$11),Degrees18[#Headers], 0)),INDEX(Degrees15[[Month]:[Multiple (England)]],MATCH('1. Input energy data'!$AD94,Degrees15[Month], 1)+Z$2-13,MATCH(IF('1. Input energy data'!$G$11="Multiple (England)", '1. Input energy data'!$J94, '1. Input energy data'!$G$11),Degrees15[#Headers], 0))))</f>
        <v/>
      </c>
      <c r="AA77" s="151" t="str" cm="1">
        <f t="array" ref="AA77">IF(OR($A77=0, '1. Input energy data'!$AN94=""), "",IF(OR('1. Input energy data'!$F94="Hospital",'1. Input energy data'!$F94="Nursing residential homes and hostels"),INDEX(Degrees18[[Month]:[Multiple (England)]],MATCH('1. Input energy data'!$AD94, Degrees18[Month], 1)+AA$2-13,MATCH(IF('1. Input energy data'!$G$11="Multiple (England)", '1. Input energy data'!$J94, '1. Input energy data'!$G$11),Degrees18[#Headers], 0)),INDEX(Degrees15[[Month]:[Multiple (England)]],MATCH('1. Input energy data'!$AD94,Degrees15[Month], 1)+AA$2-13,MATCH(IF('1. Input energy data'!$G$11="Multiple (England)", '1. Input energy data'!$J94, '1. Input energy data'!$G$11),Degrees15[#Headers], 0))))</f>
        <v/>
      </c>
      <c r="AB77" s="151" t="str" cm="1">
        <f t="array" ref="AB77">IF(OR($A77=0, '1. Input energy data'!$AO94=""), "",IF(OR('1. Input energy data'!$F94="Hospital",'1. Input energy data'!$F94="Nursing residential homes and hostels"),INDEX(Degrees18[[Month]:[Multiple (England)]],MATCH('1. Input energy data'!$AD94, Degrees18[Month], 1)+AB$2-13,MATCH(IF('1. Input energy data'!$G$11="Multiple (England)", '1. Input energy data'!$J94, '1. Input energy data'!$G$11),Degrees18[#Headers], 0)),INDEX(Degrees15[[Month]:[Multiple (England)]],MATCH('1. Input energy data'!$AD94,Degrees15[Month], 1)+AB$2-13,MATCH(IF('1. Input energy data'!$G$11="Multiple (England)", '1. Input energy data'!$J94, '1. Input energy data'!$G$11),Degrees15[#Headers], 0))))</f>
        <v/>
      </c>
      <c r="AC77" s="151" t="str" cm="1">
        <f t="array" ref="AC77">IF(OR($A77=0, '1. Input energy data'!$AP94=""), "",IF(OR('1. Input energy data'!$F94="Hospital",'1. Input energy data'!$F94="Nursing residential homes and hostels"),INDEX(Degrees18[[Month]:[Multiple (England)]],MATCH('1. Input energy data'!$AD94, Degrees18[Month], 1)+AC$2-13,MATCH(IF('1. Input energy data'!$G$11="Multiple (England)", '1. Input energy data'!$J94, '1. Input energy data'!$G$11),Degrees18[#Headers], 0)),INDEX(Degrees15[[Month]:[Multiple (England)]],MATCH('1. Input energy data'!$AD94,Degrees15[Month], 1)+AC$2-13,MATCH(IF('1. Input energy data'!$G$11="Multiple (England)", '1. Input energy data'!$J94, '1. Input energy data'!$G$11),Degrees15[#Headers], 0))))</f>
        <v/>
      </c>
      <c r="AD77" s="151" t="str" cm="1">
        <f t="array" ref="AD77">IF(OR($A77=0, '1. Input energy data'!$AQ94=""), "",IF(OR('1. Input energy data'!$F94="Hospital",'1. Input energy data'!$F94="Nursing residential homes and hostels"),INDEX(Degrees18[[Month]:[Multiple (England)]],MATCH('1. Input energy data'!$AD94, Degrees18[Month], 1)+AD$2-13,MATCH(IF('1. Input energy data'!$G$11="Multiple (England)", '1. Input energy data'!$J94, '1. Input energy data'!$G$11),Degrees18[#Headers], 0)),INDEX(Degrees15[[Month]:[Multiple (England)]],MATCH('1. Input energy data'!$AD94,Degrees15[Month], 1)+AD$2-13,MATCH(IF('1. Input energy data'!$G$11="Multiple (England)", '1. Input energy data'!$J94, '1. Input energy data'!$G$11),Degrees15[#Headers], 0))))</f>
        <v/>
      </c>
      <c r="AE77" s="151" t="str">
        <f>IF(OR($A77=0, $P77="", CalcTable[[#This Row],[13]]="", $Q77="", '1. Input energy data'!AF94=""), "", ($P77*CalcTable[[#This Row],[13]]+$Q77)-'1. Input energy data'!AF94)</f>
        <v/>
      </c>
      <c r="AF77" s="151" t="str">
        <f>IF(OR($A77=0, $P77="", CalcTable[[#This Row],[14]]="", $Q77="", '1. Input energy data'!AG94=""), "", ($P77*CalcTable[[#This Row],[14]]+$Q77)-'1. Input energy data'!AG94)</f>
        <v/>
      </c>
      <c r="AG77" s="151" t="str">
        <f>IF(OR($A77=0, $P77="", CalcTable[[#This Row],[15]]="", $Q77="", '1. Input energy data'!AH94=""), "", ($P77*CalcTable[[#This Row],[15]]+$Q77)-'1. Input energy data'!AH94)</f>
        <v/>
      </c>
      <c r="AH77" s="151" t="str">
        <f>IF(OR($A77=0, $P77="", CalcTable[[#This Row],[16]]="", $Q77="", '1. Input energy data'!AI94=""), "", ($P77*CalcTable[[#This Row],[16]]+$Q77)-'1. Input energy data'!AI94)</f>
        <v/>
      </c>
      <c r="AI77" s="151" t="str">
        <f>IF(OR($A77=0, $P77="", CalcTable[[#This Row],[17]]="", $Q77="", '1. Input energy data'!AJ94=""), "", ($P77*CalcTable[[#This Row],[17]]+$Q77)-'1. Input energy data'!AJ94)</f>
        <v/>
      </c>
      <c r="AJ77" s="151" t="str">
        <f>IF(OR($A77=0, $P77="", CalcTable[[#This Row],[18]]="", $Q77="", '1. Input energy data'!AK94=""), "", ($P77*CalcTable[[#This Row],[18]]+$Q77)-'1. Input energy data'!AK94)</f>
        <v/>
      </c>
      <c r="AK77" s="151" t="str">
        <f>IF(OR($A77=0, $P77="", CalcTable[[#This Row],[19]]="", $Q77="", '1. Input energy data'!AL94=""), "", ($P77*CalcTable[[#This Row],[19]]+$Q77)-'1. Input energy data'!AL94)</f>
        <v/>
      </c>
      <c r="AL77" s="151" t="str">
        <f>IF(OR($A77=0, $P77="", CalcTable[[#This Row],[20]]="", $Q77="", '1. Input energy data'!AM94=""), "", ($P77*CalcTable[[#This Row],[20]]+$Q77)-'1. Input energy data'!AM94)</f>
        <v/>
      </c>
      <c r="AM77" s="151" t="str">
        <f>IF(OR($A77=0, $P77="", CalcTable[[#This Row],[21]]="", $Q77="", '1. Input energy data'!AN94=""), "", ($P77*CalcTable[[#This Row],[21]]+$Q77)-'1. Input energy data'!AN94)</f>
        <v/>
      </c>
      <c r="AN77" s="151" t="str">
        <f>IF(OR($A77=0, $P77="", CalcTable[[#This Row],[22]]="", $Q77="", '1. Input energy data'!AO94=""), "", ($P77*CalcTable[[#This Row],[22]]+$Q77)-'1. Input energy data'!AO94)</f>
        <v/>
      </c>
      <c r="AO77" s="151" t="str">
        <f>IF(OR($A77=0, $P77="", CalcTable[[#This Row],[23]]="", $Q77="", '1. Input energy data'!AP94=""), "", ($P77*CalcTable[[#This Row],[23]]+$Q77)-'1. Input energy data'!AP94)</f>
        <v/>
      </c>
      <c r="AP77" s="151" t="str">
        <f>IF(OR($A77=0, $P77="", CalcTable[[#This Row],[24]]="", $Q77="", '1. Input energy data'!AQ94=""), "", ($P77*CalcTable[[#This Row],[24]]+$Q77)-'1. Input energy data'!AQ94)</f>
        <v/>
      </c>
      <c r="AQ77" s="239" t="str">
        <f>IF(CalcTable[[#This Row],[Building]]=0,"",1-((1-CalcTable[[#This Row],[R2]])*(COUNT('1. Input energy data'!N94:Y94)-1)/(COUNT('1. Input energy data'!N94:Y94)-2)))</f>
        <v/>
      </c>
      <c r="AR77" s="165" t="str">
        <f>IF(CalcTable[[#This Row],[Building]]=0,"",1.26*TINV(0.1,COUNT('1. Input energy data'!N94:Y94)-2)*STEYX('1. Input energy data'!N94:Y94,CalcTable[[#This Row],[1]:[12]])*((1+2/COUNT('1. Input energy data'!N94:Y94))*COUNT(CalcTable[[#This Row],[Month 1 avoided kWh]:[Month 12]]))^0.5)</f>
        <v/>
      </c>
      <c r="AS77" s="166" t="str">
        <f>IF(CalcTable[[#This Row],[Building]]=0,"",ABS(CalcTable[[#This Row],[Absolute Uncertainty]]/SUM(CalcTable[[#This Row],[Month 1 avoided kWh]:[Month 12]])))</f>
        <v/>
      </c>
      <c r="AT77" s="165" t="str">
        <f>IF(CalcTable[[#This Row],[Building]]=0,"",COUNT('1. Input energy data'!N94:Y94))</f>
        <v/>
      </c>
      <c r="AU77" s="165" t="str">
        <f>IF(CalcTable[[#This Row],[Building]]=0,"",COUNT('1. Input energy data'!AF94:AQ94))</f>
        <v/>
      </c>
      <c r="AV77" s="151" t="str" cm="1">
        <f t="array" ref="AV77">_xlfn.IFS(CalcTable[[#This Row],[Building]]=0,"",AND(OR('1. Input energy data'!AT94="Energy Bills - Actual",'1. Input energy data'!AT94="Meter Readings",'1. Input energy data'!AT94="Half Hourly Data"),OR('1. Input energy data'!Z94="Energy Bills - Actual",'1. Input energy data'!Z94="Meter Readings",'1. Input energy data'!Z94="Half Hourly Data")),"ACTUAL",OR('1. Input energy data'!AT94="",'1. Input energy data'!Z94=""),"BLANK",OR('1. Input energy data'!AT94="Other (specify in commentary)",'1. Input energy data'!Z94="Other (specify in commentary)"),"OTHER",OR('1. Input energy data'!AT94="Energy Bills - Estimated",'1. Input energy data'!Z94="Energy Bills - Estimated"),"ESTIMATED",OR('1. Input energy data'!AT94="Energy Bills - Partially Estimated",'1. Input energy data'!Z94="Energy Bills - Partially Estimated"),"PARTIALLY ESTIMATED",TRUE,"BLANK")</f>
        <v/>
      </c>
    </row>
    <row r="78" spans="1:48">
      <c r="A78">
        <f>'1. Input energy data'!C95</f>
        <v>0</v>
      </c>
      <c r="B78" s="150">
        <f>'1. Input energy data'!F95</f>
        <v>0</v>
      </c>
      <c r="C78">
        <f>'1. Input energy data'!G95</f>
        <v>0</v>
      </c>
      <c r="D78" s="151" t="str">
        <f>IF(OR(CalcTable[[#This Row],[Building]]=0, '1. Input energy data'!$N95=""), "",IF(OR('1. Input energy data'!$F95="Hospital",'1. Input energy data'!$F95="Nursing residential homes and hostels"),INDEX(Degrees18[[Month]:[Multiple (England)]],MATCH('1. Input energy data'!$L95, Degrees18[Month], 1),MATCH(IF('1. Input energy data'!$G$11="Multiple (England)", '1. Input energy data'!$J95, '1. Input energy data'!$G$11), Degrees18[#Headers], 0)),INDEX(Degrees15[[Month]:[Multiple (England)]],MATCH('1. Input energy data'!$L95, Degrees15[Month], 1),MATCH(IF('1. Input energy data'!$G$11="Multiple (England)", '1. Input energy data'!$J95, '1. Input energy data'!$G$11), Degrees15[#Headers], 0))))</f>
        <v/>
      </c>
      <c r="E78" s="151" t="str" cm="1">
        <f t="array" ref="E78">IF(OR(CalcTable[[#This Row],[Building]]=0, '1. Input energy data'!$O95=""), "",IF(OR('1. Input energy data'!$F95="Hospital",'1. Input energy data'!$F95="Nursing residential homes and hostels"),INDEX(Degrees18[[Month]:[Multiple (England)]],MATCH('1. Input energy data'!$L95, Degrees18[Month], 1) + $E$2 - 1,MATCH(IF('1. Input energy data'!$G$11="Multiple (England)", '1. Input energy data'!$J95, '1. Input energy data'!$G$11),Degrees18[#Headers], 0)),INDEX(Degrees15[[Month]:[Multiple (England)]],MATCH('1. Input energy data'!$L95, Degrees15[Month], 1) + $E$2 - 1,MATCH(IF('1. Input energy data'!$G$11="Multiple (England)", '1. Input energy data'!$J95, '1. Input energy data'!$G$11),Degrees15[#Headers], 0))))</f>
        <v/>
      </c>
      <c r="F78" s="151" t="str" cm="1">
        <f t="array" ref="F78">IF(OR(CalcTable[[#This Row],[Building]]=0, '1. Input energy data'!$P95=""), "",IF(OR('1. Input energy data'!$F95="Hospital",'1. Input energy data'!$F95="Nursing residential homes and hostels"),INDEX(Degrees18[[Month]:[Multiple (England)]],MATCH('1. Input energy data'!$L95, Degrees18[Month], 1) + $F$2 - 1,MATCH(IF('1. Input energy data'!$G$11="Multiple (England)", '1. Input energy data'!$J95, '1. Input energy data'!$G$11),Degrees18[#Headers], 0)),INDEX(Degrees15[[Month]:[Multiple (England)]],MATCH('1. Input energy data'!$L95, Degrees15[Month], 1) + $F$2 - 1,MATCH(IF('1. Input energy data'!$G$11="Multiple (England)", '1. Input energy data'!$J95, '1. Input energy data'!$G$11),Degrees15[#Headers], 0))))</f>
        <v/>
      </c>
      <c r="G78" s="151" t="str" cm="1">
        <f t="array" ref="G78">IF(OR(CalcTable[[#This Row],[Building]]=0, '1. Input energy data'!$Q95=""), "",IF(OR('1. Input energy data'!$F95="Hospital",'1. Input energy data'!$F95="Nursing residential homes and hostels"),INDEX(Degrees18[[Month]:[Multiple (England)]],MATCH('1. Input energy data'!$L95, Degrees18[Month], 1) + $G$2 - 1,MATCH(IF('1. Input energy data'!$G$11="Multiple (England)", '1. Input energy data'!$J95, '1. Input energy data'!$G$11),Degrees18[#Headers], 0)),INDEX(Degrees15[[Month]:[Multiple (England)]],MATCH('1. Input energy data'!$L95, Degrees15[Month], 1) + $G$2 - 1,MATCH(IF('1. Input energy data'!$G$11="Multiple (England)", '1. Input energy data'!$J95, '1. Input energy data'!$G$11),Degrees15[#Headers], 0))))</f>
        <v/>
      </c>
      <c r="H78" s="151" t="str" cm="1">
        <f t="array" ref="H78">IF(OR(CalcTable[[#This Row],[Building]]=0, '1. Input energy data'!$R95=""), "",IF(OR('1. Input energy data'!$F95="Hospital",'1. Input energy data'!$F95="Nursing residential homes and hostels"),INDEX(Degrees18[[Month]:[Multiple (England)]],MATCH('1. Input energy data'!$L95, Degrees18[Month], 1) + $H$2 - 1,MATCH(IF('1. Input energy data'!$G$11="Multiple (England)", '1. Input energy data'!$J95, '1. Input energy data'!$G$11),Degrees18[#Headers], 0)),INDEX(Degrees15[[Month]:[Multiple (England)]],MATCH('1. Input energy data'!$L95, Degrees15[Month], 1) + $H$2 - 1,MATCH(IF('1. Input energy data'!$G$11="Multiple (England)", '1. Input energy data'!$J95, '1. Input energy data'!$G$11),Degrees15[#Headers], 0))))</f>
        <v/>
      </c>
      <c r="I78" s="151" t="str" cm="1">
        <f t="array" ref="I78">IF(OR(CalcTable[[#This Row],[Building]]=0, '1. Input energy data'!$S95=""), "",IF(OR('1. Input energy data'!$F95="Hospital",'1. Input energy data'!$F95="Nursing residential homes and hostels"),INDEX(Degrees18[[Month]:[Multiple (England)]],MATCH('1. Input energy data'!$L95, Degrees18[Month], 1) + $I$2 - 1,MATCH(IF('1. Input energy data'!$G$11="Multiple (England)", '1. Input energy data'!$J95, '1. Input energy data'!$G$11),Degrees18[#Headers], 0)),INDEX(Degrees15[[Month]:[Multiple (England)]],MATCH('1. Input energy data'!$L95, Degrees15[Month], 1) + $I$2 - 1,MATCH(IF('1. Input energy data'!$G$11="Multiple (England)", '1. Input energy data'!$J95, '1. Input energy data'!$G$11),Degrees15[#Headers], 0))))</f>
        <v/>
      </c>
      <c r="J78" s="151" t="str" cm="1">
        <f t="array" ref="J78">IF(OR(CalcTable[[#This Row],[Building]]=0, '1. Input energy data'!$T95=""), "",IF(OR('1. Input energy data'!$F95="Hospital",'1. Input energy data'!$F95="Nursing residential homes and hostels"),INDEX(Degrees18[[Month]:[Multiple (England)]],MATCH('1. Input energy data'!$L95, Degrees18[Month], 1) + $J$2 - 1,MATCH(IF('1. Input energy data'!$G$11="Multiple (England)", '1. Input energy data'!$J95, '1. Input energy data'!$G$11),Degrees18[#Headers], 0)),INDEX(Degrees15[[Month]:[Multiple (England)]],MATCH('1. Input energy data'!$L95, Degrees15[Month], 1) + $J$2 - 1,MATCH(IF('1. Input energy data'!$G$11="Multiple (England)", '1. Input energy data'!$J95, '1. Input energy data'!$G$11),Degrees15[#Headers], 0))))</f>
        <v/>
      </c>
      <c r="K78" s="151" t="str" cm="1">
        <f t="array" ref="K78">IF(OR(CalcTable[[#This Row],[Building]]=0, '1. Input energy data'!$U95=""), "",IF(OR('1. Input energy data'!$F95="Hospital",'1. Input energy data'!$F95="Nursing residential homes and hostels"),INDEX(Degrees18[[Month]:[Multiple (England)]],MATCH('1. Input energy data'!$L95, Degrees18[Month], 1) + $K$2 - 1,MATCH(IF('1. Input energy data'!$G$11="Multiple (England)", '1. Input energy data'!$J95, '1. Input energy data'!$G$11),Degrees18[#Headers], 0)),INDEX(Degrees15[[Month]:[Multiple (England)]],MATCH('1. Input energy data'!$L95, Degrees15[Month], 1) + $K$2 - 1,MATCH(IF('1. Input energy data'!$G$11="Multiple (England)", '1. Input energy data'!$J95, '1. Input energy data'!$G$11),Degrees15[#Headers], 0))))</f>
        <v/>
      </c>
      <c r="L78" s="151" t="str" cm="1">
        <f t="array" ref="L78">IF(OR(CalcTable[[#This Row],[Building]]=0, '1. Input energy data'!$V95=""), "",IF(OR('1. Input energy data'!$F95="Hospital",'1. Input energy data'!$F95="Nursing residential homes and hostels"),INDEX(Degrees18[[Month]:[Multiple (England)]],MATCH('1. Input energy data'!$L95, Degrees18[Month], 1) + $L$2 - 1,MATCH(IF('1. Input energy data'!$G$11="Multiple (England)", '1. Input energy data'!$J95, '1. Input energy data'!$G$11),Degrees18[#Headers], 0)),INDEX(Degrees15[[Month]:[Multiple (England)]],MATCH('1. Input energy data'!$L95, Degrees15[Month], 1) + $L$2 - 1,MATCH(IF('1. Input energy data'!$G$11="Multiple (England)", '1. Input energy data'!$J95, '1. Input energy data'!$G$11),Degrees15[#Headers], 0))))</f>
        <v/>
      </c>
      <c r="M78" s="151" t="str" cm="1">
        <f t="array" ref="M78">IF(OR(CalcTable[[#This Row],[Building]]=0, '1. Input energy data'!$W95=""), "",IF(OR('1. Input energy data'!$F95="Hospital",'1. Input energy data'!$F95="Nursing residential homes and hostels"),INDEX(Degrees18[[Month]:[Multiple (England)]],MATCH('1. Input energy data'!$L95, Degrees18[Month], 1) + $M$2 - 1,MATCH(IF('1. Input energy data'!$G$11="Multiple (England)", '1. Input energy data'!$J95, '1. Input energy data'!$G$11),Degrees18[#Headers], 0)),INDEX(Degrees15[[Month]:[Multiple (England)]],MATCH('1. Input energy data'!$L95, Degrees15[Month], 1) + $M$2 - 1,MATCH(IF('1. Input energy data'!$G$11="Multiple (England)", '1. Input energy data'!$J95, '1. Input energy data'!$G$11),Degrees15[#Headers], 0))))</f>
        <v/>
      </c>
      <c r="N78" s="151" t="str" cm="1">
        <f t="array" ref="N78">IF(OR(CalcTable[[#This Row],[Building]]=0, '1. Input energy data'!$X95=""), "",IF(OR('1. Input energy data'!$F95="Hospital",'1. Input energy data'!$F95="Nursing residential homes and hostels"),INDEX(Degrees18[[Month]:[Multiple (England)]],MATCH('1. Input energy data'!$L95, Degrees18[Month], 1) + $N$2 - 1,MATCH(IF('1. Input energy data'!$G$11="Multiple (England)", '1. Input energy data'!$J95, '1. Input energy data'!$G$11),Degrees18[#Headers], 0)),INDEX(Degrees15[[Month]:[Multiple (England)]],MATCH('1. Input energy data'!$L95, Degrees15[Month], 1) + $N$2 - 1,MATCH(IF('1. Input energy data'!$G$11="Multiple (England)", '1. Input energy data'!$J95, '1. Input energy data'!$G$11),Degrees15[#Headers], 0))))</f>
        <v/>
      </c>
      <c r="O78" s="151" t="str" cm="1">
        <f t="array" ref="O78">IF(OR(CalcTable[[#This Row],[Building]]=0, '1. Input energy data'!$Y95=""), "",IF(OR('1. Input energy data'!$F95="Hospital",'1. Input energy data'!$F95="Nursing residential homes and hostels"),INDEX(Degrees18[[Month]:[Multiple (England)]],MATCH('1. Input energy data'!$L95, Degrees18[Month], 1) + $O$2 - 1,MATCH(IF('1. Input energy data'!$G$11="Multiple (England)", '1. Input energy data'!$J95, '1. Input energy data'!$G$11),Degrees18[#Headers], 0)),INDEX(Degrees15[[Month]:[Multiple (England)]],MATCH('1. Input energy data'!$L95, Degrees15[Month], 1) + $O$2 - 1,MATCH(IF('1. Input energy data'!$G$11="Multiple (England)", '1. Input energy data'!$J95, '1. Input energy data'!$G$11),Degrees15[#Headers], 0))))</f>
        <v/>
      </c>
      <c r="P78" t="str">
        <f>IF(CalcTable[[#This Row],[Building]]=0,"",SLOPE('1. Input energy data'!N95:Y95,CalcTable[[#This Row],[1]:[12]]))</f>
        <v/>
      </c>
      <c r="Q78" t="str">
        <f>IF(CalcTable[[#This Row],[Building]]=0,"",INTERCEPT('1. Input energy data'!N95:Y95,CalcTable[[#This Row],[1]:[12]]))</f>
        <v/>
      </c>
      <c r="R78" t="str">
        <f>IF(CalcTable[[#This Row],[Building]]=0,"",RSQ('1. Input energy data'!N95:Y95,CalcTable[[#This Row],[1]:[12]]))</f>
        <v/>
      </c>
      <c r="S78" s="151" t="str" cm="1">
        <f t="array" ref="S78">IF(OR($A78=0, '1. Input energy data'!$AF95=""), "",IF(OR('1. Input energy data'!$F95="Hospital",'1. Input energy data'!$F95="Nursing residential homes and hostels"),INDEX(Degrees18[[Month]:[Multiple (England)]],MATCH('1. Input energy data'!$AD95, Degrees18[Month], 1)+S$2-13,MATCH(IF('1. Input energy data'!$G$11="Multiple (England)", '1. Input energy data'!$J95, '1. Input energy data'!$G$11),Degrees18[#Headers], 0)),INDEX(Degrees15[[Month]:[Multiple (England)]],MATCH('1. Input energy data'!$AD95, Degrees15[Month], 1)+S$2-13,MATCH(IF('1. Input energy data'!$G$11="Multiple (England)", '1. Input energy data'!$J95, '1. Input energy data'!$G$11),Degrees15[#Headers], 0))))</f>
        <v/>
      </c>
      <c r="T78" s="151" t="str" cm="1">
        <f t="array" ref="T78">IF(OR($A78=0, '1. Input energy data'!$AG95=""), "",IF(OR('1. Input energy data'!$F95="Hospital",'1. Input energy data'!$F95="Nursing residential homes and hostels"),INDEX(Degrees18[[Month]:[Multiple (England)]],MATCH('1. Input energy data'!$AD95, Degrees18[Month], 1)+T$2-13,MATCH(IF('1. Input energy data'!$G$11="Multiple (England)", '1. Input energy data'!$J95, '1. Input energy data'!$G$11),Degrees18[#Headers], 0)),INDEX(Degrees15[[Month]:[Multiple (England)]],MATCH('1. Input energy data'!$AD95,Degrees15[Month], 1)+T$2-13,MATCH(IF('1. Input energy data'!$G$11="Multiple (England)", '1. Input energy data'!$J95, '1. Input energy data'!$G$11),Degrees15[#Headers], 0))))</f>
        <v/>
      </c>
      <c r="U78" s="151" t="str" cm="1">
        <f t="array" ref="U78">IF(OR($A78=0, '1. Input energy data'!$AH95=""), "",IF(OR('1. Input energy data'!$F95="Hospital",'1. Input energy data'!$F95="Nursing residential homes and hostels"),INDEX(Degrees18[[Month]:[Multiple (England)]],MATCH('1. Input energy data'!$AD95, Degrees18[Month], 1)+U$2-13,MATCH(IF('1. Input energy data'!$G$11="Multiple (England)", '1. Input energy data'!$J95, '1. Input energy data'!$G$11),Degrees18[#Headers], 0)),INDEX(Degrees15[[Month]:[Multiple (England)]],MATCH('1. Input energy data'!$AD95,Degrees15[Month], 1)+U$2-13,MATCH(IF('1. Input energy data'!$G$11="Multiple (England)", '1. Input energy data'!$J95, '1. Input energy data'!$G$11),Degrees15[#Headers], 0))))</f>
        <v/>
      </c>
      <c r="V78" s="151" t="str" cm="1">
        <f t="array" ref="V78">IF(OR($A78=0, '1. Input energy data'!$AI95=""), "",IF(OR('1. Input energy data'!$F95="Hospital",'1. Input energy data'!$F95="Nursing residential homes and hostels"),INDEX(Degrees18[[Month]:[Multiple (England)]],MATCH('1. Input energy data'!$AD95, Degrees18[Month], 1)+V$2-13,MATCH(IF('1. Input energy data'!$G$11="Multiple (England)", '1. Input energy data'!$J95, '1. Input energy data'!$G$11),Degrees18[#Headers], 0)),INDEX(Degrees15[[Month]:[Multiple (England)]],MATCH('1. Input energy data'!$AD95,Degrees15[Month], 1)+V$2-13,MATCH(IF('1. Input energy data'!$G$11="Multiple (England)", '1. Input energy data'!$J95, '1. Input energy data'!$G$11),Degrees15[#Headers], 0))))</f>
        <v/>
      </c>
      <c r="W78" s="151" t="str" cm="1">
        <f t="array" ref="W78">IF(OR($A78=0, '1. Input energy data'!$AJ95=""), "",IF(OR('1. Input energy data'!$F95="Hospital",'1. Input energy data'!$F95="Nursing residential homes and hostels"),INDEX(Degrees18[[Month]:[Multiple (England)]],MATCH('1. Input energy data'!$AD95, Degrees18[Month], 1)+W$2-13,MATCH(IF('1. Input energy data'!$G$11="Multiple (England)", '1. Input energy data'!$J95, '1. Input energy data'!$G$11),Degrees18[#Headers], 0)),INDEX(Degrees15[[Month]:[Multiple (England)]],MATCH('1. Input energy data'!$AD95,Degrees15[Month], 1)+W$2-13,MATCH(IF('1. Input energy data'!$G$11="Multiple (England)", '1. Input energy data'!$J95, '1. Input energy data'!$G$11),Degrees15[#Headers], 0))))</f>
        <v/>
      </c>
      <c r="X78" s="151" t="str" cm="1">
        <f t="array" ref="X78">IF(OR($A78=0, '1. Input energy data'!$AK95=""), "",IF(OR('1. Input energy data'!$F95="Hospital",'1. Input energy data'!$F95="Nursing residential homes and hostels"),INDEX(Degrees18[[Month]:[Multiple (England)]],MATCH('1. Input energy data'!$AD95, Degrees18[Month], 1)+X$2-13,MATCH(IF('1. Input energy data'!$G$11="Multiple (England)", '1. Input energy data'!$J95, '1. Input energy data'!$G$11),Degrees18[#Headers], 0)),INDEX(Degrees15[[Month]:[Multiple (England)]],MATCH('1. Input energy data'!$AD95,Degrees15[Month], 1)+X$2-13,MATCH(IF('1. Input energy data'!$G$11="Multiple (England)", '1. Input energy data'!$J95, '1. Input energy data'!$G$11),Degrees15[#Headers], 0))))</f>
        <v/>
      </c>
      <c r="Y78" s="151" t="str" cm="1">
        <f t="array" ref="Y78">IF(OR($A78=0, '1. Input energy data'!$AL95=""), "",IF(OR('1. Input energy data'!$F95="Hospital",'1. Input energy data'!$F95="Nursing residential homes and hostels"),INDEX(Degrees18[[Month]:[Multiple (England)]],MATCH('1. Input energy data'!$AD95, Degrees18[Month], 1)+Y$2-13,MATCH(IF('1. Input energy data'!$G$11="Multiple (England)", '1. Input energy data'!$J95, '1. Input energy data'!$G$11),Degrees18[#Headers], 0)),INDEX(Degrees15[[Month]:[Multiple (England)]],MATCH('1. Input energy data'!$AD95,Degrees15[Month], 1)+Y$2-13,MATCH(IF('1. Input energy data'!$G$11="Multiple (England)", '1. Input energy data'!$J95, '1. Input energy data'!$G$11),Degrees15[#Headers], 0))))</f>
        <v/>
      </c>
      <c r="Z78" s="151" t="str" cm="1">
        <f t="array" ref="Z78">IF(OR($A78=0, '1. Input energy data'!$AM95=""), "",IF(OR('1. Input energy data'!$F95="Hospital",'1. Input energy data'!$F95="Nursing residential homes and hostels"),INDEX(Degrees18[[Month]:[Multiple (England)]],MATCH('1. Input energy data'!$AD95, Degrees18[Month], 1)+Z$2-13,MATCH(IF('1. Input energy data'!$G$11="Multiple (England)", '1. Input energy data'!$J95, '1. Input energy data'!$G$11),Degrees18[#Headers], 0)),INDEX(Degrees15[[Month]:[Multiple (England)]],MATCH('1. Input energy data'!$AD95,Degrees15[Month], 1)+Z$2-13,MATCH(IF('1. Input energy data'!$G$11="Multiple (England)", '1. Input energy data'!$J95, '1. Input energy data'!$G$11),Degrees15[#Headers], 0))))</f>
        <v/>
      </c>
      <c r="AA78" s="151" t="str" cm="1">
        <f t="array" ref="AA78">IF(OR($A78=0, '1. Input energy data'!$AN95=""), "",IF(OR('1. Input energy data'!$F95="Hospital",'1. Input energy data'!$F95="Nursing residential homes and hostels"),INDEX(Degrees18[[Month]:[Multiple (England)]],MATCH('1. Input energy data'!$AD95, Degrees18[Month], 1)+AA$2-13,MATCH(IF('1. Input energy data'!$G$11="Multiple (England)", '1. Input energy data'!$J95, '1. Input energy data'!$G$11),Degrees18[#Headers], 0)),INDEX(Degrees15[[Month]:[Multiple (England)]],MATCH('1. Input energy data'!$AD95,Degrees15[Month], 1)+AA$2-13,MATCH(IF('1. Input energy data'!$G$11="Multiple (England)", '1. Input energy data'!$J95, '1. Input energy data'!$G$11),Degrees15[#Headers], 0))))</f>
        <v/>
      </c>
      <c r="AB78" s="151" t="str" cm="1">
        <f t="array" ref="AB78">IF(OR($A78=0, '1. Input energy data'!$AO95=""), "",IF(OR('1. Input energy data'!$F95="Hospital",'1. Input energy data'!$F95="Nursing residential homes and hostels"),INDEX(Degrees18[[Month]:[Multiple (England)]],MATCH('1. Input energy data'!$AD95, Degrees18[Month], 1)+AB$2-13,MATCH(IF('1. Input energy data'!$G$11="Multiple (England)", '1. Input energy data'!$J95, '1. Input energy data'!$G$11),Degrees18[#Headers], 0)),INDEX(Degrees15[[Month]:[Multiple (England)]],MATCH('1. Input energy data'!$AD95,Degrees15[Month], 1)+AB$2-13,MATCH(IF('1. Input energy data'!$G$11="Multiple (England)", '1. Input energy data'!$J95, '1. Input energy data'!$G$11),Degrees15[#Headers], 0))))</f>
        <v/>
      </c>
      <c r="AC78" s="151" t="str" cm="1">
        <f t="array" ref="AC78">IF(OR($A78=0, '1. Input energy data'!$AP95=""), "",IF(OR('1. Input energy data'!$F95="Hospital",'1. Input energy data'!$F95="Nursing residential homes and hostels"),INDEX(Degrees18[[Month]:[Multiple (England)]],MATCH('1. Input energy data'!$AD95, Degrees18[Month], 1)+AC$2-13,MATCH(IF('1. Input energy data'!$G$11="Multiple (England)", '1. Input energy data'!$J95, '1. Input energy data'!$G$11),Degrees18[#Headers], 0)),INDEX(Degrees15[[Month]:[Multiple (England)]],MATCH('1. Input energy data'!$AD95,Degrees15[Month], 1)+AC$2-13,MATCH(IF('1. Input energy data'!$G$11="Multiple (England)", '1. Input energy data'!$J95, '1. Input energy data'!$G$11),Degrees15[#Headers], 0))))</f>
        <v/>
      </c>
      <c r="AD78" s="151" t="str" cm="1">
        <f t="array" ref="AD78">IF(OR($A78=0, '1. Input energy data'!$AQ95=""), "",IF(OR('1. Input energy data'!$F95="Hospital",'1. Input energy data'!$F95="Nursing residential homes and hostels"),INDEX(Degrees18[[Month]:[Multiple (England)]],MATCH('1. Input energy data'!$AD95, Degrees18[Month], 1)+AD$2-13,MATCH(IF('1. Input energy data'!$G$11="Multiple (England)", '1. Input energy data'!$J95, '1. Input energy data'!$G$11),Degrees18[#Headers], 0)),INDEX(Degrees15[[Month]:[Multiple (England)]],MATCH('1. Input energy data'!$AD95,Degrees15[Month], 1)+AD$2-13,MATCH(IF('1. Input energy data'!$G$11="Multiple (England)", '1. Input energy data'!$J95, '1. Input energy data'!$G$11),Degrees15[#Headers], 0))))</f>
        <v/>
      </c>
      <c r="AE78" s="151" t="str">
        <f>IF(OR($A78=0, $P78="", CalcTable[[#This Row],[13]]="", $Q78="", '1. Input energy data'!AF95=""), "", ($P78*CalcTable[[#This Row],[13]]+$Q78)-'1. Input energy data'!AF95)</f>
        <v/>
      </c>
      <c r="AF78" s="151" t="str">
        <f>IF(OR($A78=0, $P78="", CalcTable[[#This Row],[14]]="", $Q78="", '1. Input energy data'!AG95=""), "", ($P78*CalcTable[[#This Row],[14]]+$Q78)-'1. Input energy data'!AG95)</f>
        <v/>
      </c>
      <c r="AG78" s="151" t="str">
        <f>IF(OR($A78=0, $P78="", CalcTable[[#This Row],[15]]="", $Q78="", '1. Input energy data'!AH95=""), "", ($P78*CalcTable[[#This Row],[15]]+$Q78)-'1. Input energy data'!AH95)</f>
        <v/>
      </c>
      <c r="AH78" s="151" t="str">
        <f>IF(OR($A78=0, $P78="", CalcTable[[#This Row],[16]]="", $Q78="", '1. Input energy data'!AI95=""), "", ($P78*CalcTable[[#This Row],[16]]+$Q78)-'1. Input energy data'!AI95)</f>
        <v/>
      </c>
      <c r="AI78" s="151" t="str">
        <f>IF(OR($A78=0, $P78="", CalcTable[[#This Row],[17]]="", $Q78="", '1. Input energy data'!AJ95=""), "", ($P78*CalcTable[[#This Row],[17]]+$Q78)-'1. Input energy data'!AJ95)</f>
        <v/>
      </c>
      <c r="AJ78" s="151" t="str">
        <f>IF(OR($A78=0, $P78="", CalcTable[[#This Row],[18]]="", $Q78="", '1. Input energy data'!AK95=""), "", ($P78*CalcTable[[#This Row],[18]]+$Q78)-'1. Input energy data'!AK95)</f>
        <v/>
      </c>
      <c r="AK78" s="151" t="str">
        <f>IF(OR($A78=0, $P78="", CalcTable[[#This Row],[19]]="", $Q78="", '1. Input energy data'!AL95=""), "", ($P78*CalcTable[[#This Row],[19]]+$Q78)-'1. Input energy data'!AL95)</f>
        <v/>
      </c>
      <c r="AL78" s="151" t="str">
        <f>IF(OR($A78=0, $P78="", CalcTable[[#This Row],[20]]="", $Q78="", '1. Input energy data'!AM95=""), "", ($P78*CalcTable[[#This Row],[20]]+$Q78)-'1. Input energy data'!AM95)</f>
        <v/>
      </c>
      <c r="AM78" s="151" t="str">
        <f>IF(OR($A78=0, $P78="", CalcTable[[#This Row],[21]]="", $Q78="", '1. Input energy data'!AN95=""), "", ($P78*CalcTable[[#This Row],[21]]+$Q78)-'1. Input energy data'!AN95)</f>
        <v/>
      </c>
      <c r="AN78" s="151" t="str">
        <f>IF(OR($A78=0, $P78="", CalcTable[[#This Row],[22]]="", $Q78="", '1. Input energy data'!AO95=""), "", ($P78*CalcTable[[#This Row],[22]]+$Q78)-'1. Input energy data'!AO95)</f>
        <v/>
      </c>
      <c r="AO78" s="151" t="str">
        <f>IF(OR($A78=0, $P78="", CalcTable[[#This Row],[23]]="", $Q78="", '1. Input energy data'!AP95=""), "", ($P78*CalcTable[[#This Row],[23]]+$Q78)-'1. Input energy data'!AP95)</f>
        <v/>
      </c>
      <c r="AP78" s="151" t="str">
        <f>IF(OR($A78=0, $P78="", CalcTable[[#This Row],[24]]="", $Q78="", '1. Input energy data'!AQ95=""), "", ($P78*CalcTable[[#This Row],[24]]+$Q78)-'1. Input energy data'!AQ95)</f>
        <v/>
      </c>
      <c r="AQ78" s="239" t="str">
        <f>IF(CalcTable[[#This Row],[Building]]=0,"",1-((1-CalcTable[[#This Row],[R2]])*(COUNT('1. Input energy data'!N95:Y95)-1)/(COUNT('1. Input energy data'!N95:Y95)-2)))</f>
        <v/>
      </c>
      <c r="AR78" s="165" t="str">
        <f>IF(CalcTable[[#This Row],[Building]]=0,"",1.26*TINV(0.1,COUNT('1. Input energy data'!N95:Y95)-2)*STEYX('1. Input energy data'!N95:Y95,CalcTable[[#This Row],[1]:[12]])*((1+2/COUNT('1. Input energy data'!N95:Y95))*COUNT(CalcTable[[#This Row],[Month 1 avoided kWh]:[Month 12]]))^0.5)</f>
        <v/>
      </c>
      <c r="AS78" s="166" t="str">
        <f>IF(CalcTable[[#This Row],[Building]]=0,"",ABS(CalcTable[[#This Row],[Absolute Uncertainty]]/SUM(CalcTable[[#This Row],[Month 1 avoided kWh]:[Month 12]])))</f>
        <v/>
      </c>
      <c r="AT78" s="165" t="str">
        <f>IF(CalcTable[[#This Row],[Building]]=0,"",COUNT('1. Input energy data'!N95:Y95))</f>
        <v/>
      </c>
      <c r="AU78" s="165" t="str">
        <f>IF(CalcTable[[#This Row],[Building]]=0,"",COUNT('1. Input energy data'!AF95:AQ95))</f>
        <v/>
      </c>
      <c r="AV78" s="151" t="str" cm="1">
        <f t="array" ref="AV78">_xlfn.IFS(CalcTable[[#This Row],[Building]]=0,"",AND(OR('1. Input energy data'!AT95="Energy Bills - Actual",'1. Input energy data'!AT95="Meter Readings",'1. Input energy data'!AT95="Half Hourly Data"),OR('1. Input energy data'!Z95="Energy Bills - Actual",'1. Input energy data'!Z95="Meter Readings",'1. Input energy data'!Z95="Half Hourly Data")),"ACTUAL",OR('1. Input energy data'!AT95="",'1. Input energy data'!Z95=""),"BLANK",OR('1. Input energy data'!AT95="Other (specify in commentary)",'1. Input energy data'!Z95="Other (specify in commentary)"),"OTHER",OR('1. Input energy data'!AT95="Energy Bills - Estimated",'1. Input energy data'!Z95="Energy Bills - Estimated"),"ESTIMATED",OR('1. Input energy data'!AT95="Energy Bills - Partially Estimated",'1. Input energy data'!Z95="Energy Bills - Partially Estimated"),"PARTIALLY ESTIMATED",TRUE,"BLANK")</f>
        <v/>
      </c>
    </row>
    <row r="79" spans="1:48">
      <c r="A79">
        <f>'1. Input energy data'!C96</f>
        <v>0</v>
      </c>
      <c r="B79" s="150">
        <f>'1. Input energy data'!F96</f>
        <v>0</v>
      </c>
      <c r="C79">
        <f>'1. Input energy data'!G96</f>
        <v>0</v>
      </c>
      <c r="D79" s="151" t="str">
        <f>IF(OR(CalcTable[[#This Row],[Building]]=0, '1. Input energy data'!$N96=""), "",IF(OR('1. Input energy data'!$F96="Hospital",'1. Input energy data'!$F96="Nursing residential homes and hostels"),INDEX(Degrees18[[Month]:[Multiple (England)]],MATCH('1. Input energy data'!$L96, Degrees18[Month], 1),MATCH(IF('1. Input energy data'!$G$11="Multiple (England)", '1. Input energy data'!$J96, '1. Input energy data'!$G$11), Degrees18[#Headers], 0)),INDEX(Degrees15[[Month]:[Multiple (England)]],MATCH('1. Input energy data'!$L96, Degrees15[Month], 1),MATCH(IF('1. Input energy data'!$G$11="Multiple (England)", '1. Input energy data'!$J96, '1. Input energy data'!$G$11), Degrees15[#Headers], 0))))</f>
        <v/>
      </c>
      <c r="E79" s="151" t="str" cm="1">
        <f t="array" ref="E79">IF(OR(CalcTable[[#This Row],[Building]]=0, '1. Input energy data'!$O96=""), "",IF(OR('1. Input energy data'!$F96="Hospital",'1. Input energy data'!$F96="Nursing residential homes and hostels"),INDEX(Degrees18[[Month]:[Multiple (England)]],MATCH('1. Input energy data'!$L96, Degrees18[Month], 1) + $E$2 - 1,MATCH(IF('1. Input energy data'!$G$11="Multiple (England)", '1. Input energy data'!$J96, '1. Input energy data'!$G$11),Degrees18[#Headers], 0)),INDEX(Degrees15[[Month]:[Multiple (England)]],MATCH('1. Input energy data'!$L96, Degrees15[Month], 1) + $E$2 - 1,MATCH(IF('1. Input energy data'!$G$11="Multiple (England)", '1. Input energy data'!$J96, '1. Input energy data'!$G$11),Degrees15[#Headers], 0))))</f>
        <v/>
      </c>
      <c r="F79" s="151" t="str" cm="1">
        <f t="array" ref="F79">IF(OR(CalcTable[[#This Row],[Building]]=0, '1. Input energy data'!$P96=""), "",IF(OR('1. Input energy data'!$F96="Hospital",'1. Input energy data'!$F96="Nursing residential homes and hostels"),INDEX(Degrees18[[Month]:[Multiple (England)]],MATCH('1. Input energy data'!$L96, Degrees18[Month], 1) + $F$2 - 1,MATCH(IF('1. Input energy data'!$G$11="Multiple (England)", '1. Input energy data'!$J96, '1. Input energy data'!$G$11),Degrees18[#Headers], 0)),INDEX(Degrees15[[Month]:[Multiple (England)]],MATCH('1. Input energy data'!$L96, Degrees15[Month], 1) + $F$2 - 1,MATCH(IF('1. Input energy data'!$G$11="Multiple (England)", '1. Input energy data'!$J96, '1. Input energy data'!$G$11),Degrees15[#Headers], 0))))</f>
        <v/>
      </c>
      <c r="G79" s="151" t="str" cm="1">
        <f t="array" ref="G79">IF(OR(CalcTable[[#This Row],[Building]]=0, '1. Input energy data'!$Q96=""), "",IF(OR('1. Input energy data'!$F96="Hospital",'1. Input energy data'!$F96="Nursing residential homes and hostels"),INDEX(Degrees18[[Month]:[Multiple (England)]],MATCH('1. Input energy data'!$L96, Degrees18[Month], 1) + $G$2 - 1,MATCH(IF('1. Input energy data'!$G$11="Multiple (England)", '1. Input energy data'!$J96, '1. Input energy data'!$G$11),Degrees18[#Headers], 0)),INDEX(Degrees15[[Month]:[Multiple (England)]],MATCH('1. Input energy data'!$L96, Degrees15[Month], 1) + $G$2 - 1,MATCH(IF('1. Input energy data'!$G$11="Multiple (England)", '1. Input energy data'!$J96, '1. Input energy data'!$G$11),Degrees15[#Headers], 0))))</f>
        <v/>
      </c>
      <c r="H79" s="151" t="str" cm="1">
        <f t="array" ref="H79">IF(OR(CalcTable[[#This Row],[Building]]=0, '1. Input energy data'!$R96=""), "",IF(OR('1. Input energy data'!$F96="Hospital",'1. Input energy data'!$F96="Nursing residential homes and hostels"),INDEX(Degrees18[[Month]:[Multiple (England)]],MATCH('1. Input energy data'!$L96, Degrees18[Month], 1) + $H$2 - 1,MATCH(IF('1. Input energy data'!$G$11="Multiple (England)", '1. Input energy data'!$J96, '1. Input energy data'!$G$11),Degrees18[#Headers], 0)),INDEX(Degrees15[[Month]:[Multiple (England)]],MATCH('1. Input energy data'!$L96, Degrees15[Month], 1) + $H$2 - 1,MATCH(IF('1. Input energy data'!$G$11="Multiple (England)", '1. Input energy data'!$J96, '1. Input energy data'!$G$11),Degrees15[#Headers], 0))))</f>
        <v/>
      </c>
      <c r="I79" s="151" t="str" cm="1">
        <f t="array" ref="I79">IF(OR(CalcTable[[#This Row],[Building]]=0, '1. Input energy data'!$S96=""), "",IF(OR('1. Input energy data'!$F96="Hospital",'1. Input energy data'!$F96="Nursing residential homes and hostels"),INDEX(Degrees18[[Month]:[Multiple (England)]],MATCH('1. Input energy data'!$L96, Degrees18[Month], 1) + $I$2 - 1,MATCH(IF('1. Input energy data'!$G$11="Multiple (England)", '1. Input energy data'!$J96, '1. Input energy data'!$G$11),Degrees18[#Headers], 0)),INDEX(Degrees15[[Month]:[Multiple (England)]],MATCH('1. Input energy data'!$L96, Degrees15[Month], 1) + $I$2 - 1,MATCH(IF('1. Input energy data'!$G$11="Multiple (England)", '1. Input energy data'!$J96, '1. Input energy data'!$G$11),Degrees15[#Headers], 0))))</f>
        <v/>
      </c>
      <c r="J79" s="151" t="str" cm="1">
        <f t="array" ref="J79">IF(OR(CalcTable[[#This Row],[Building]]=0, '1. Input energy data'!$T96=""), "",IF(OR('1. Input energy data'!$F96="Hospital",'1. Input energy data'!$F96="Nursing residential homes and hostels"),INDEX(Degrees18[[Month]:[Multiple (England)]],MATCH('1. Input energy data'!$L96, Degrees18[Month], 1) + $J$2 - 1,MATCH(IF('1. Input energy data'!$G$11="Multiple (England)", '1. Input energy data'!$J96, '1. Input energy data'!$G$11),Degrees18[#Headers], 0)),INDEX(Degrees15[[Month]:[Multiple (England)]],MATCH('1. Input energy data'!$L96, Degrees15[Month], 1) + $J$2 - 1,MATCH(IF('1. Input energy data'!$G$11="Multiple (England)", '1. Input energy data'!$J96, '1. Input energy data'!$G$11),Degrees15[#Headers], 0))))</f>
        <v/>
      </c>
      <c r="K79" s="151" t="str" cm="1">
        <f t="array" ref="K79">IF(OR(CalcTable[[#This Row],[Building]]=0, '1. Input energy data'!$U96=""), "",IF(OR('1. Input energy data'!$F96="Hospital",'1. Input energy data'!$F96="Nursing residential homes and hostels"),INDEX(Degrees18[[Month]:[Multiple (England)]],MATCH('1. Input energy data'!$L96, Degrees18[Month], 1) + $K$2 - 1,MATCH(IF('1. Input energy data'!$G$11="Multiple (England)", '1. Input energy data'!$J96, '1. Input energy data'!$G$11),Degrees18[#Headers], 0)),INDEX(Degrees15[[Month]:[Multiple (England)]],MATCH('1. Input energy data'!$L96, Degrees15[Month], 1) + $K$2 - 1,MATCH(IF('1. Input energy data'!$G$11="Multiple (England)", '1. Input energy data'!$J96, '1. Input energy data'!$G$11),Degrees15[#Headers], 0))))</f>
        <v/>
      </c>
      <c r="L79" s="151" t="str" cm="1">
        <f t="array" ref="L79">IF(OR(CalcTable[[#This Row],[Building]]=0, '1. Input energy data'!$V96=""), "",IF(OR('1. Input energy data'!$F96="Hospital",'1. Input energy data'!$F96="Nursing residential homes and hostels"),INDEX(Degrees18[[Month]:[Multiple (England)]],MATCH('1. Input energy data'!$L96, Degrees18[Month], 1) + $L$2 - 1,MATCH(IF('1. Input energy data'!$G$11="Multiple (England)", '1. Input energy data'!$J96, '1. Input energy data'!$G$11),Degrees18[#Headers], 0)),INDEX(Degrees15[[Month]:[Multiple (England)]],MATCH('1. Input energy data'!$L96, Degrees15[Month], 1) + $L$2 - 1,MATCH(IF('1. Input energy data'!$G$11="Multiple (England)", '1. Input energy data'!$J96, '1. Input energy data'!$G$11),Degrees15[#Headers], 0))))</f>
        <v/>
      </c>
      <c r="M79" s="151" t="str" cm="1">
        <f t="array" ref="M79">IF(OR(CalcTable[[#This Row],[Building]]=0, '1. Input energy data'!$W96=""), "",IF(OR('1. Input energy data'!$F96="Hospital",'1. Input energy data'!$F96="Nursing residential homes and hostels"),INDEX(Degrees18[[Month]:[Multiple (England)]],MATCH('1. Input energy data'!$L96, Degrees18[Month], 1) + $M$2 - 1,MATCH(IF('1. Input energy data'!$G$11="Multiple (England)", '1. Input energy data'!$J96, '1. Input energy data'!$G$11),Degrees18[#Headers], 0)),INDEX(Degrees15[[Month]:[Multiple (England)]],MATCH('1. Input energy data'!$L96, Degrees15[Month], 1) + $M$2 - 1,MATCH(IF('1. Input energy data'!$G$11="Multiple (England)", '1. Input energy data'!$J96, '1. Input energy data'!$G$11),Degrees15[#Headers], 0))))</f>
        <v/>
      </c>
      <c r="N79" s="151" t="str" cm="1">
        <f t="array" ref="N79">IF(OR(CalcTable[[#This Row],[Building]]=0, '1. Input energy data'!$X96=""), "",IF(OR('1. Input energy data'!$F96="Hospital",'1. Input energy data'!$F96="Nursing residential homes and hostels"),INDEX(Degrees18[[Month]:[Multiple (England)]],MATCH('1. Input energy data'!$L96, Degrees18[Month], 1) + $N$2 - 1,MATCH(IF('1. Input energy data'!$G$11="Multiple (England)", '1. Input energy data'!$J96, '1. Input energy data'!$G$11),Degrees18[#Headers], 0)),INDEX(Degrees15[[Month]:[Multiple (England)]],MATCH('1. Input energy data'!$L96, Degrees15[Month], 1) + $N$2 - 1,MATCH(IF('1. Input energy data'!$G$11="Multiple (England)", '1. Input energy data'!$J96, '1. Input energy data'!$G$11),Degrees15[#Headers], 0))))</f>
        <v/>
      </c>
      <c r="O79" s="151" t="str" cm="1">
        <f t="array" ref="O79">IF(OR(CalcTable[[#This Row],[Building]]=0, '1. Input energy data'!$Y96=""), "",IF(OR('1. Input energy data'!$F96="Hospital",'1. Input energy data'!$F96="Nursing residential homes and hostels"),INDEX(Degrees18[[Month]:[Multiple (England)]],MATCH('1. Input energy data'!$L96, Degrees18[Month], 1) + $O$2 - 1,MATCH(IF('1. Input energy data'!$G$11="Multiple (England)", '1. Input energy data'!$J96, '1. Input energy data'!$G$11),Degrees18[#Headers], 0)),INDEX(Degrees15[[Month]:[Multiple (England)]],MATCH('1. Input energy data'!$L96, Degrees15[Month], 1) + $O$2 - 1,MATCH(IF('1. Input energy data'!$G$11="Multiple (England)", '1. Input energy data'!$J96, '1. Input energy data'!$G$11),Degrees15[#Headers], 0))))</f>
        <v/>
      </c>
      <c r="P79" t="str">
        <f>IF(CalcTable[[#This Row],[Building]]=0,"",SLOPE('1. Input energy data'!N96:Y96,CalcTable[[#This Row],[1]:[12]]))</f>
        <v/>
      </c>
      <c r="Q79" t="str">
        <f>IF(CalcTable[[#This Row],[Building]]=0,"",INTERCEPT('1. Input energy data'!N96:Y96,CalcTable[[#This Row],[1]:[12]]))</f>
        <v/>
      </c>
      <c r="R79" t="str">
        <f>IF(CalcTable[[#This Row],[Building]]=0,"",RSQ('1. Input energy data'!N96:Y96,CalcTable[[#This Row],[1]:[12]]))</f>
        <v/>
      </c>
      <c r="S79" s="151" t="str" cm="1">
        <f t="array" ref="S79">IF(OR($A79=0, '1. Input energy data'!$AF96=""), "",IF(OR('1. Input energy data'!$F96="Hospital",'1. Input energy data'!$F96="Nursing residential homes and hostels"),INDEX(Degrees18[[Month]:[Multiple (England)]],MATCH('1. Input energy data'!$AD96, Degrees18[Month], 1)+S$2-13,MATCH(IF('1. Input energy data'!$G$11="Multiple (England)", '1. Input energy data'!$J96, '1. Input energy data'!$G$11),Degrees18[#Headers], 0)),INDEX(Degrees15[[Month]:[Multiple (England)]],MATCH('1. Input energy data'!$AD96, Degrees15[Month], 1)+S$2-13,MATCH(IF('1. Input energy data'!$G$11="Multiple (England)", '1. Input energy data'!$J96, '1. Input energy data'!$G$11),Degrees15[#Headers], 0))))</f>
        <v/>
      </c>
      <c r="T79" s="151" t="str" cm="1">
        <f t="array" ref="T79">IF(OR($A79=0, '1. Input energy data'!$AG96=""), "",IF(OR('1. Input energy data'!$F96="Hospital",'1. Input energy data'!$F96="Nursing residential homes and hostels"),INDEX(Degrees18[[Month]:[Multiple (England)]],MATCH('1. Input energy data'!$AD96, Degrees18[Month], 1)+T$2-13,MATCH(IF('1. Input energy data'!$G$11="Multiple (England)", '1. Input energy data'!$J96, '1. Input energy data'!$G$11),Degrees18[#Headers], 0)),INDEX(Degrees15[[Month]:[Multiple (England)]],MATCH('1. Input energy data'!$AD96,Degrees15[Month], 1)+T$2-13,MATCH(IF('1. Input energy data'!$G$11="Multiple (England)", '1. Input energy data'!$J96, '1. Input energy data'!$G$11),Degrees15[#Headers], 0))))</f>
        <v/>
      </c>
      <c r="U79" s="151" t="str" cm="1">
        <f t="array" ref="U79">IF(OR($A79=0, '1. Input energy data'!$AH96=""), "",IF(OR('1. Input energy data'!$F96="Hospital",'1. Input energy data'!$F96="Nursing residential homes and hostels"),INDEX(Degrees18[[Month]:[Multiple (England)]],MATCH('1. Input energy data'!$AD96, Degrees18[Month], 1)+U$2-13,MATCH(IF('1. Input energy data'!$G$11="Multiple (England)", '1. Input energy data'!$J96, '1. Input energy data'!$G$11),Degrees18[#Headers], 0)),INDEX(Degrees15[[Month]:[Multiple (England)]],MATCH('1. Input energy data'!$AD96,Degrees15[Month], 1)+U$2-13,MATCH(IF('1. Input energy data'!$G$11="Multiple (England)", '1. Input energy data'!$J96, '1. Input energy data'!$G$11),Degrees15[#Headers], 0))))</f>
        <v/>
      </c>
      <c r="V79" s="151" t="str" cm="1">
        <f t="array" ref="V79">IF(OR($A79=0, '1. Input energy data'!$AI96=""), "",IF(OR('1. Input energy data'!$F96="Hospital",'1. Input energy data'!$F96="Nursing residential homes and hostels"),INDEX(Degrees18[[Month]:[Multiple (England)]],MATCH('1. Input energy data'!$AD96, Degrees18[Month], 1)+V$2-13,MATCH(IF('1. Input energy data'!$G$11="Multiple (England)", '1. Input energy data'!$J96, '1. Input energy data'!$G$11),Degrees18[#Headers], 0)),INDEX(Degrees15[[Month]:[Multiple (England)]],MATCH('1. Input energy data'!$AD96,Degrees15[Month], 1)+V$2-13,MATCH(IF('1. Input energy data'!$G$11="Multiple (England)", '1. Input energy data'!$J96, '1. Input energy data'!$G$11),Degrees15[#Headers], 0))))</f>
        <v/>
      </c>
      <c r="W79" s="151" t="str" cm="1">
        <f t="array" ref="W79">IF(OR($A79=0, '1. Input energy data'!$AJ96=""), "",IF(OR('1. Input energy data'!$F96="Hospital",'1. Input energy data'!$F96="Nursing residential homes and hostels"),INDEX(Degrees18[[Month]:[Multiple (England)]],MATCH('1. Input energy data'!$AD96, Degrees18[Month], 1)+W$2-13,MATCH(IF('1. Input energy data'!$G$11="Multiple (England)", '1. Input energy data'!$J96, '1. Input energy data'!$G$11),Degrees18[#Headers], 0)),INDEX(Degrees15[[Month]:[Multiple (England)]],MATCH('1. Input energy data'!$AD96,Degrees15[Month], 1)+W$2-13,MATCH(IF('1. Input energy data'!$G$11="Multiple (England)", '1. Input energy data'!$J96, '1. Input energy data'!$G$11),Degrees15[#Headers], 0))))</f>
        <v/>
      </c>
      <c r="X79" s="151" t="str" cm="1">
        <f t="array" ref="X79">IF(OR($A79=0, '1. Input energy data'!$AK96=""), "",IF(OR('1. Input energy data'!$F96="Hospital",'1. Input energy data'!$F96="Nursing residential homes and hostels"),INDEX(Degrees18[[Month]:[Multiple (England)]],MATCH('1. Input energy data'!$AD96, Degrees18[Month], 1)+X$2-13,MATCH(IF('1. Input energy data'!$G$11="Multiple (England)", '1. Input energy data'!$J96, '1. Input energy data'!$G$11),Degrees18[#Headers], 0)),INDEX(Degrees15[[Month]:[Multiple (England)]],MATCH('1. Input energy data'!$AD96,Degrees15[Month], 1)+X$2-13,MATCH(IF('1. Input energy data'!$G$11="Multiple (England)", '1. Input energy data'!$J96, '1. Input energy data'!$G$11),Degrees15[#Headers], 0))))</f>
        <v/>
      </c>
      <c r="Y79" s="151" t="str" cm="1">
        <f t="array" ref="Y79">IF(OR($A79=0, '1. Input energy data'!$AL96=""), "",IF(OR('1. Input energy data'!$F96="Hospital",'1. Input energy data'!$F96="Nursing residential homes and hostels"),INDEX(Degrees18[[Month]:[Multiple (England)]],MATCH('1. Input energy data'!$AD96, Degrees18[Month], 1)+Y$2-13,MATCH(IF('1. Input energy data'!$G$11="Multiple (England)", '1. Input energy data'!$J96, '1. Input energy data'!$G$11),Degrees18[#Headers], 0)),INDEX(Degrees15[[Month]:[Multiple (England)]],MATCH('1. Input energy data'!$AD96,Degrees15[Month], 1)+Y$2-13,MATCH(IF('1. Input energy data'!$G$11="Multiple (England)", '1. Input energy data'!$J96, '1. Input energy data'!$G$11),Degrees15[#Headers], 0))))</f>
        <v/>
      </c>
      <c r="Z79" s="151" t="str" cm="1">
        <f t="array" ref="Z79">IF(OR($A79=0, '1. Input energy data'!$AM96=""), "",IF(OR('1. Input energy data'!$F96="Hospital",'1. Input energy data'!$F96="Nursing residential homes and hostels"),INDEX(Degrees18[[Month]:[Multiple (England)]],MATCH('1. Input energy data'!$AD96, Degrees18[Month], 1)+Z$2-13,MATCH(IF('1. Input energy data'!$G$11="Multiple (England)", '1. Input energy data'!$J96, '1. Input energy data'!$G$11),Degrees18[#Headers], 0)),INDEX(Degrees15[[Month]:[Multiple (England)]],MATCH('1. Input energy data'!$AD96,Degrees15[Month], 1)+Z$2-13,MATCH(IF('1. Input energy data'!$G$11="Multiple (England)", '1. Input energy data'!$J96, '1. Input energy data'!$G$11),Degrees15[#Headers], 0))))</f>
        <v/>
      </c>
      <c r="AA79" s="151" t="str" cm="1">
        <f t="array" ref="AA79">IF(OR($A79=0, '1. Input energy data'!$AN96=""), "",IF(OR('1. Input energy data'!$F96="Hospital",'1. Input energy data'!$F96="Nursing residential homes and hostels"),INDEX(Degrees18[[Month]:[Multiple (England)]],MATCH('1. Input energy data'!$AD96, Degrees18[Month], 1)+AA$2-13,MATCH(IF('1. Input energy data'!$G$11="Multiple (England)", '1. Input energy data'!$J96, '1. Input energy data'!$G$11),Degrees18[#Headers], 0)),INDEX(Degrees15[[Month]:[Multiple (England)]],MATCH('1. Input energy data'!$AD96,Degrees15[Month], 1)+AA$2-13,MATCH(IF('1. Input energy data'!$G$11="Multiple (England)", '1. Input energy data'!$J96, '1. Input energy data'!$G$11),Degrees15[#Headers], 0))))</f>
        <v/>
      </c>
      <c r="AB79" s="151" t="str" cm="1">
        <f t="array" ref="AB79">IF(OR($A79=0, '1. Input energy data'!$AO96=""), "",IF(OR('1. Input energy data'!$F96="Hospital",'1. Input energy data'!$F96="Nursing residential homes and hostels"),INDEX(Degrees18[[Month]:[Multiple (England)]],MATCH('1. Input energy data'!$AD96, Degrees18[Month], 1)+AB$2-13,MATCH(IF('1. Input energy data'!$G$11="Multiple (England)", '1. Input energy data'!$J96, '1. Input energy data'!$G$11),Degrees18[#Headers], 0)),INDEX(Degrees15[[Month]:[Multiple (England)]],MATCH('1. Input energy data'!$AD96,Degrees15[Month], 1)+AB$2-13,MATCH(IF('1. Input energy data'!$G$11="Multiple (England)", '1. Input energy data'!$J96, '1. Input energy data'!$G$11),Degrees15[#Headers], 0))))</f>
        <v/>
      </c>
      <c r="AC79" s="151" t="str" cm="1">
        <f t="array" ref="AC79">IF(OR($A79=0, '1. Input energy data'!$AP96=""), "",IF(OR('1. Input energy data'!$F96="Hospital",'1. Input energy data'!$F96="Nursing residential homes and hostels"),INDEX(Degrees18[[Month]:[Multiple (England)]],MATCH('1. Input energy data'!$AD96, Degrees18[Month], 1)+AC$2-13,MATCH(IF('1. Input energy data'!$G$11="Multiple (England)", '1. Input energy data'!$J96, '1. Input energy data'!$G$11),Degrees18[#Headers], 0)),INDEX(Degrees15[[Month]:[Multiple (England)]],MATCH('1. Input energy data'!$AD96,Degrees15[Month], 1)+AC$2-13,MATCH(IF('1. Input energy data'!$G$11="Multiple (England)", '1. Input energy data'!$J96, '1. Input energy data'!$G$11),Degrees15[#Headers], 0))))</f>
        <v/>
      </c>
      <c r="AD79" s="151" t="str" cm="1">
        <f t="array" ref="AD79">IF(OR($A79=0, '1. Input energy data'!$AQ96=""), "",IF(OR('1. Input energy data'!$F96="Hospital",'1. Input energy data'!$F96="Nursing residential homes and hostels"),INDEX(Degrees18[[Month]:[Multiple (England)]],MATCH('1. Input energy data'!$AD96, Degrees18[Month], 1)+AD$2-13,MATCH(IF('1. Input energy data'!$G$11="Multiple (England)", '1. Input energy data'!$J96, '1. Input energy data'!$G$11),Degrees18[#Headers], 0)),INDEX(Degrees15[[Month]:[Multiple (England)]],MATCH('1. Input energy data'!$AD96,Degrees15[Month], 1)+AD$2-13,MATCH(IF('1. Input energy data'!$G$11="Multiple (England)", '1. Input energy data'!$J96, '1. Input energy data'!$G$11),Degrees15[#Headers], 0))))</f>
        <v/>
      </c>
      <c r="AE79" s="151" t="str">
        <f>IF(OR($A79=0, $P79="", CalcTable[[#This Row],[13]]="", $Q79="", '1. Input energy data'!AF96=""), "", ($P79*CalcTable[[#This Row],[13]]+$Q79)-'1. Input energy data'!AF96)</f>
        <v/>
      </c>
      <c r="AF79" s="151" t="str">
        <f>IF(OR($A79=0, $P79="", CalcTable[[#This Row],[14]]="", $Q79="", '1. Input energy data'!AG96=""), "", ($P79*CalcTable[[#This Row],[14]]+$Q79)-'1. Input energy data'!AG96)</f>
        <v/>
      </c>
      <c r="AG79" s="151" t="str">
        <f>IF(OR($A79=0, $P79="", CalcTable[[#This Row],[15]]="", $Q79="", '1. Input energy data'!AH96=""), "", ($P79*CalcTable[[#This Row],[15]]+$Q79)-'1. Input energy data'!AH96)</f>
        <v/>
      </c>
      <c r="AH79" s="151" t="str">
        <f>IF(OR($A79=0, $P79="", CalcTable[[#This Row],[16]]="", $Q79="", '1. Input energy data'!AI96=""), "", ($P79*CalcTable[[#This Row],[16]]+$Q79)-'1. Input energy data'!AI96)</f>
        <v/>
      </c>
      <c r="AI79" s="151" t="str">
        <f>IF(OR($A79=0, $P79="", CalcTable[[#This Row],[17]]="", $Q79="", '1. Input energy data'!AJ96=""), "", ($P79*CalcTable[[#This Row],[17]]+$Q79)-'1. Input energy data'!AJ96)</f>
        <v/>
      </c>
      <c r="AJ79" s="151" t="str">
        <f>IF(OR($A79=0, $P79="", CalcTable[[#This Row],[18]]="", $Q79="", '1. Input energy data'!AK96=""), "", ($P79*CalcTable[[#This Row],[18]]+$Q79)-'1. Input energy data'!AK96)</f>
        <v/>
      </c>
      <c r="AK79" s="151" t="str">
        <f>IF(OR($A79=0, $P79="", CalcTable[[#This Row],[19]]="", $Q79="", '1. Input energy data'!AL96=""), "", ($P79*CalcTable[[#This Row],[19]]+$Q79)-'1. Input energy data'!AL96)</f>
        <v/>
      </c>
      <c r="AL79" s="151" t="str">
        <f>IF(OR($A79=0, $P79="", CalcTable[[#This Row],[20]]="", $Q79="", '1. Input energy data'!AM96=""), "", ($P79*CalcTable[[#This Row],[20]]+$Q79)-'1. Input energy data'!AM96)</f>
        <v/>
      </c>
      <c r="AM79" s="151" t="str">
        <f>IF(OR($A79=0, $P79="", CalcTable[[#This Row],[21]]="", $Q79="", '1. Input energy data'!AN96=""), "", ($P79*CalcTable[[#This Row],[21]]+$Q79)-'1. Input energy data'!AN96)</f>
        <v/>
      </c>
      <c r="AN79" s="151" t="str">
        <f>IF(OR($A79=0, $P79="", CalcTable[[#This Row],[22]]="", $Q79="", '1. Input energy data'!AO96=""), "", ($P79*CalcTable[[#This Row],[22]]+$Q79)-'1. Input energy data'!AO96)</f>
        <v/>
      </c>
      <c r="AO79" s="151" t="str">
        <f>IF(OR($A79=0, $P79="", CalcTable[[#This Row],[23]]="", $Q79="", '1. Input energy data'!AP96=""), "", ($P79*CalcTable[[#This Row],[23]]+$Q79)-'1. Input energy data'!AP96)</f>
        <v/>
      </c>
      <c r="AP79" s="151" t="str">
        <f>IF(OR($A79=0, $P79="", CalcTable[[#This Row],[24]]="", $Q79="", '1. Input energy data'!AQ96=""), "", ($P79*CalcTable[[#This Row],[24]]+$Q79)-'1. Input energy data'!AQ96)</f>
        <v/>
      </c>
      <c r="AQ79" s="239" t="str">
        <f>IF(CalcTable[[#This Row],[Building]]=0,"",1-((1-CalcTable[[#This Row],[R2]])*(COUNT('1. Input energy data'!N96:Y96)-1)/(COUNT('1. Input energy data'!N96:Y96)-2)))</f>
        <v/>
      </c>
      <c r="AR79" s="165" t="str">
        <f>IF(CalcTable[[#This Row],[Building]]=0,"",1.26*TINV(0.1,COUNT('1. Input energy data'!N96:Y96)-2)*STEYX('1. Input energy data'!N96:Y96,CalcTable[[#This Row],[1]:[12]])*((1+2/COUNT('1. Input energy data'!N96:Y96))*COUNT(CalcTable[[#This Row],[Month 1 avoided kWh]:[Month 12]]))^0.5)</f>
        <v/>
      </c>
      <c r="AS79" s="166" t="str">
        <f>IF(CalcTable[[#This Row],[Building]]=0,"",ABS(CalcTable[[#This Row],[Absolute Uncertainty]]/SUM(CalcTable[[#This Row],[Month 1 avoided kWh]:[Month 12]])))</f>
        <v/>
      </c>
      <c r="AT79" s="165" t="str">
        <f>IF(CalcTable[[#This Row],[Building]]=0,"",COUNT('1. Input energy data'!N96:Y96))</f>
        <v/>
      </c>
      <c r="AU79" s="165" t="str">
        <f>IF(CalcTable[[#This Row],[Building]]=0,"",COUNT('1. Input energy data'!AF96:AQ96))</f>
        <v/>
      </c>
      <c r="AV79" s="151" t="str" cm="1">
        <f t="array" ref="AV79">_xlfn.IFS(CalcTable[[#This Row],[Building]]=0,"",AND(OR('1. Input energy data'!AT96="Energy Bills - Actual",'1. Input energy data'!AT96="Meter Readings",'1. Input energy data'!AT96="Half Hourly Data"),OR('1. Input energy data'!Z96="Energy Bills - Actual",'1. Input energy data'!Z96="Meter Readings",'1. Input energy data'!Z96="Half Hourly Data")),"ACTUAL",OR('1. Input energy data'!AT96="",'1. Input energy data'!Z96=""),"BLANK",OR('1. Input energy data'!AT96="Other (specify in commentary)",'1. Input energy data'!Z96="Other (specify in commentary)"),"OTHER",OR('1. Input energy data'!AT96="Energy Bills - Estimated",'1. Input energy data'!Z96="Energy Bills - Estimated"),"ESTIMATED",OR('1. Input energy data'!AT96="Energy Bills - Partially Estimated",'1. Input energy data'!Z96="Energy Bills - Partially Estimated"),"PARTIALLY ESTIMATED",TRUE,"BLANK")</f>
        <v/>
      </c>
    </row>
    <row r="80" spans="1:48">
      <c r="A80">
        <f>'1. Input energy data'!C97</f>
        <v>0</v>
      </c>
      <c r="B80" s="150">
        <f>'1. Input energy data'!F97</f>
        <v>0</v>
      </c>
      <c r="C80">
        <f>'1. Input energy data'!G97</f>
        <v>0</v>
      </c>
      <c r="D80" s="151" t="str">
        <f>IF(OR(CalcTable[[#This Row],[Building]]=0, '1. Input energy data'!$N97=""), "",IF(OR('1. Input energy data'!$F97="Hospital",'1. Input energy data'!$F97="Nursing residential homes and hostels"),INDEX(Degrees18[[Month]:[Multiple (England)]],MATCH('1. Input energy data'!$L97, Degrees18[Month], 1),MATCH(IF('1. Input energy data'!$G$11="Multiple (England)", '1. Input energy data'!$J97, '1. Input energy data'!$G$11), Degrees18[#Headers], 0)),INDEX(Degrees15[[Month]:[Multiple (England)]],MATCH('1. Input energy data'!$L97, Degrees15[Month], 1),MATCH(IF('1. Input energy data'!$G$11="Multiple (England)", '1. Input energy data'!$J97, '1. Input energy data'!$G$11), Degrees15[#Headers], 0))))</f>
        <v/>
      </c>
      <c r="E80" s="151" t="str" cm="1">
        <f t="array" ref="E80">IF(OR(CalcTable[[#This Row],[Building]]=0, '1. Input energy data'!$O97=""), "",IF(OR('1. Input energy data'!$F97="Hospital",'1. Input energy data'!$F97="Nursing residential homes and hostels"),INDEX(Degrees18[[Month]:[Multiple (England)]],MATCH('1. Input energy data'!$L97, Degrees18[Month], 1) + $E$2 - 1,MATCH(IF('1. Input energy data'!$G$11="Multiple (England)", '1. Input energy data'!$J97, '1. Input energy data'!$G$11),Degrees18[#Headers], 0)),INDEX(Degrees15[[Month]:[Multiple (England)]],MATCH('1. Input energy data'!$L97, Degrees15[Month], 1) + $E$2 - 1,MATCH(IF('1. Input energy data'!$G$11="Multiple (England)", '1. Input energy data'!$J97, '1. Input energy data'!$G$11),Degrees15[#Headers], 0))))</f>
        <v/>
      </c>
      <c r="F80" s="151" t="str" cm="1">
        <f t="array" ref="F80">IF(OR(CalcTable[[#This Row],[Building]]=0, '1. Input energy data'!$P97=""), "",IF(OR('1. Input energy data'!$F97="Hospital",'1. Input energy data'!$F97="Nursing residential homes and hostels"),INDEX(Degrees18[[Month]:[Multiple (England)]],MATCH('1. Input energy data'!$L97, Degrees18[Month], 1) + $F$2 - 1,MATCH(IF('1. Input energy data'!$G$11="Multiple (England)", '1. Input energy data'!$J97, '1. Input energy data'!$G$11),Degrees18[#Headers], 0)),INDEX(Degrees15[[Month]:[Multiple (England)]],MATCH('1. Input energy data'!$L97, Degrees15[Month], 1) + $F$2 - 1,MATCH(IF('1. Input energy data'!$G$11="Multiple (England)", '1. Input energy data'!$J97, '1. Input energy data'!$G$11),Degrees15[#Headers], 0))))</f>
        <v/>
      </c>
      <c r="G80" s="151" t="str" cm="1">
        <f t="array" ref="G80">IF(OR(CalcTable[[#This Row],[Building]]=0, '1. Input energy data'!$Q97=""), "",IF(OR('1. Input energy data'!$F97="Hospital",'1. Input energy data'!$F97="Nursing residential homes and hostels"),INDEX(Degrees18[[Month]:[Multiple (England)]],MATCH('1. Input energy data'!$L97, Degrees18[Month], 1) + $G$2 - 1,MATCH(IF('1. Input energy data'!$G$11="Multiple (England)", '1. Input energy data'!$J97, '1. Input energy data'!$G$11),Degrees18[#Headers], 0)),INDEX(Degrees15[[Month]:[Multiple (England)]],MATCH('1. Input energy data'!$L97, Degrees15[Month], 1) + $G$2 - 1,MATCH(IF('1. Input energy data'!$G$11="Multiple (England)", '1. Input energy data'!$J97, '1. Input energy data'!$G$11),Degrees15[#Headers], 0))))</f>
        <v/>
      </c>
      <c r="H80" s="151" t="str" cm="1">
        <f t="array" ref="H80">IF(OR(CalcTable[[#This Row],[Building]]=0, '1. Input energy data'!$R97=""), "",IF(OR('1. Input energy data'!$F97="Hospital",'1. Input energy data'!$F97="Nursing residential homes and hostels"),INDEX(Degrees18[[Month]:[Multiple (England)]],MATCH('1. Input energy data'!$L97, Degrees18[Month], 1) + $H$2 - 1,MATCH(IF('1. Input energy data'!$G$11="Multiple (England)", '1. Input energy data'!$J97, '1. Input energy data'!$G$11),Degrees18[#Headers], 0)),INDEX(Degrees15[[Month]:[Multiple (England)]],MATCH('1. Input energy data'!$L97, Degrees15[Month], 1) + $H$2 - 1,MATCH(IF('1. Input energy data'!$G$11="Multiple (England)", '1. Input energy data'!$J97, '1. Input energy data'!$G$11),Degrees15[#Headers], 0))))</f>
        <v/>
      </c>
      <c r="I80" s="151" t="str" cm="1">
        <f t="array" ref="I80">IF(OR(CalcTable[[#This Row],[Building]]=0, '1. Input energy data'!$S97=""), "",IF(OR('1. Input energy data'!$F97="Hospital",'1. Input energy data'!$F97="Nursing residential homes and hostels"),INDEX(Degrees18[[Month]:[Multiple (England)]],MATCH('1. Input energy data'!$L97, Degrees18[Month], 1) + $I$2 - 1,MATCH(IF('1. Input energy data'!$G$11="Multiple (England)", '1. Input energy data'!$J97, '1. Input energy data'!$G$11),Degrees18[#Headers], 0)),INDEX(Degrees15[[Month]:[Multiple (England)]],MATCH('1. Input energy data'!$L97, Degrees15[Month], 1) + $I$2 - 1,MATCH(IF('1. Input energy data'!$G$11="Multiple (England)", '1. Input energy data'!$J97, '1. Input energy data'!$G$11),Degrees15[#Headers], 0))))</f>
        <v/>
      </c>
      <c r="J80" s="151" t="str" cm="1">
        <f t="array" ref="J80">IF(OR(CalcTable[[#This Row],[Building]]=0, '1. Input energy data'!$T97=""), "",IF(OR('1. Input energy data'!$F97="Hospital",'1. Input energy data'!$F97="Nursing residential homes and hostels"),INDEX(Degrees18[[Month]:[Multiple (England)]],MATCH('1. Input energy data'!$L97, Degrees18[Month], 1) + $J$2 - 1,MATCH(IF('1. Input energy data'!$G$11="Multiple (England)", '1. Input energy data'!$J97, '1. Input energy data'!$G$11),Degrees18[#Headers], 0)),INDEX(Degrees15[[Month]:[Multiple (England)]],MATCH('1. Input energy data'!$L97, Degrees15[Month], 1) + $J$2 - 1,MATCH(IF('1. Input energy data'!$G$11="Multiple (England)", '1. Input energy data'!$J97, '1. Input energy data'!$G$11),Degrees15[#Headers], 0))))</f>
        <v/>
      </c>
      <c r="K80" s="151" t="str" cm="1">
        <f t="array" ref="K80">IF(OR(CalcTable[[#This Row],[Building]]=0, '1. Input energy data'!$U97=""), "",IF(OR('1. Input energy data'!$F97="Hospital",'1. Input energy data'!$F97="Nursing residential homes and hostels"),INDEX(Degrees18[[Month]:[Multiple (England)]],MATCH('1. Input energy data'!$L97, Degrees18[Month], 1) + $K$2 - 1,MATCH(IF('1. Input energy data'!$G$11="Multiple (England)", '1. Input energy data'!$J97, '1. Input energy data'!$G$11),Degrees18[#Headers], 0)),INDEX(Degrees15[[Month]:[Multiple (England)]],MATCH('1. Input energy data'!$L97, Degrees15[Month], 1) + $K$2 - 1,MATCH(IF('1. Input energy data'!$G$11="Multiple (England)", '1. Input energy data'!$J97, '1. Input energy data'!$G$11),Degrees15[#Headers], 0))))</f>
        <v/>
      </c>
      <c r="L80" s="151" t="str" cm="1">
        <f t="array" ref="L80">IF(OR(CalcTable[[#This Row],[Building]]=0, '1. Input energy data'!$V97=""), "",IF(OR('1. Input energy data'!$F97="Hospital",'1. Input energy data'!$F97="Nursing residential homes and hostels"),INDEX(Degrees18[[Month]:[Multiple (England)]],MATCH('1. Input energy data'!$L97, Degrees18[Month], 1) + $L$2 - 1,MATCH(IF('1. Input energy data'!$G$11="Multiple (England)", '1. Input energy data'!$J97, '1. Input energy data'!$G$11),Degrees18[#Headers], 0)),INDEX(Degrees15[[Month]:[Multiple (England)]],MATCH('1. Input energy data'!$L97, Degrees15[Month], 1) + $L$2 - 1,MATCH(IF('1. Input energy data'!$G$11="Multiple (England)", '1. Input energy data'!$J97, '1. Input energy data'!$G$11),Degrees15[#Headers], 0))))</f>
        <v/>
      </c>
      <c r="M80" s="151" t="str" cm="1">
        <f t="array" ref="M80">IF(OR(CalcTable[[#This Row],[Building]]=0, '1. Input energy data'!$W97=""), "",IF(OR('1. Input energy data'!$F97="Hospital",'1. Input energy data'!$F97="Nursing residential homes and hostels"),INDEX(Degrees18[[Month]:[Multiple (England)]],MATCH('1. Input energy data'!$L97, Degrees18[Month], 1) + $M$2 - 1,MATCH(IF('1. Input energy data'!$G$11="Multiple (England)", '1. Input energy data'!$J97, '1. Input energy data'!$G$11),Degrees18[#Headers], 0)),INDEX(Degrees15[[Month]:[Multiple (England)]],MATCH('1. Input energy data'!$L97, Degrees15[Month], 1) + $M$2 - 1,MATCH(IF('1. Input energy data'!$G$11="Multiple (England)", '1. Input energy data'!$J97, '1. Input energy data'!$G$11),Degrees15[#Headers], 0))))</f>
        <v/>
      </c>
      <c r="N80" s="151" t="str" cm="1">
        <f t="array" ref="N80">IF(OR(CalcTable[[#This Row],[Building]]=0, '1. Input energy data'!$X97=""), "",IF(OR('1. Input energy data'!$F97="Hospital",'1. Input energy data'!$F97="Nursing residential homes and hostels"),INDEX(Degrees18[[Month]:[Multiple (England)]],MATCH('1. Input energy data'!$L97, Degrees18[Month], 1) + $N$2 - 1,MATCH(IF('1. Input energy data'!$G$11="Multiple (England)", '1. Input energy data'!$J97, '1. Input energy data'!$G$11),Degrees18[#Headers], 0)),INDEX(Degrees15[[Month]:[Multiple (England)]],MATCH('1. Input energy data'!$L97, Degrees15[Month], 1) + $N$2 - 1,MATCH(IF('1. Input energy data'!$G$11="Multiple (England)", '1. Input energy data'!$J97, '1. Input energy data'!$G$11),Degrees15[#Headers], 0))))</f>
        <v/>
      </c>
      <c r="O80" s="151" t="str" cm="1">
        <f t="array" ref="O80">IF(OR(CalcTable[[#This Row],[Building]]=0, '1. Input energy data'!$Y97=""), "",IF(OR('1. Input energy data'!$F97="Hospital",'1. Input energy data'!$F97="Nursing residential homes and hostels"),INDEX(Degrees18[[Month]:[Multiple (England)]],MATCH('1. Input energy data'!$L97, Degrees18[Month], 1) + $O$2 - 1,MATCH(IF('1. Input energy data'!$G$11="Multiple (England)", '1. Input energy data'!$J97, '1. Input energy data'!$G$11),Degrees18[#Headers], 0)),INDEX(Degrees15[[Month]:[Multiple (England)]],MATCH('1. Input energy data'!$L97, Degrees15[Month], 1) + $O$2 - 1,MATCH(IF('1. Input energy data'!$G$11="Multiple (England)", '1. Input energy data'!$J97, '1. Input energy data'!$G$11),Degrees15[#Headers], 0))))</f>
        <v/>
      </c>
      <c r="P80" t="str">
        <f>IF(CalcTable[[#This Row],[Building]]=0,"",SLOPE('1. Input energy data'!N97:Y97,CalcTable[[#This Row],[1]:[12]]))</f>
        <v/>
      </c>
      <c r="Q80" t="str">
        <f>IF(CalcTable[[#This Row],[Building]]=0,"",INTERCEPT('1. Input energy data'!N97:Y97,CalcTable[[#This Row],[1]:[12]]))</f>
        <v/>
      </c>
      <c r="R80" t="str">
        <f>IF(CalcTable[[#This Row],[Building]]=0,"",RSQ('1. Input energy data'!N97:Y97,CalcTable[[#This Row],[1]:[12]]))</f>
        <v/>
      </c>
      <c r="S80" s="151" t="str" cm="1">
        <f t="array" ref="S80">IF(OR($A80=0, '1. Input energy data'!$AF97=""), "",IF(OR('1. Input energy data'!$F97="Hospital",'1. Input energy data'!$F97="Nursing residential homes and hostels"),INDEX(Degrees18[[Month]:[Multiple (England)]],MATCH('1. Input energy data'!$AD97, Degrees18[Month], 1)+S$2-13,MATCH(IF('1. Input energy data'!$G$11="Multiple (England)", '1. Input energy data'!$J97, '1. Input energy data'!$G$11),Degrees18[#Headers], 0)),INDEX(Degrees15[[Month]:[Multiple (England)]],MATCH('1. Input energy data'!$AD97, Degrees15[Month], 1)+S$2-13,MATCH(IF('1. Input energy data'!$G$11="Multiple (England)", '1. Input energy data'!$J97, '1. Input energy data'!$G$11),Degrees15[#Headers], 0))))</f>
        <v/>
      </c>
      <c r="T80" s="151" t="str" cm="1">
        <f t="array" ref="T80">IF(OR($A80=0, '1. Input energy data'!$AG97=""), "",IF(OR('1. Input energy data'!$F97="Hospital",'1. Input energy data'!$F97="Nursing residential homes and hostels"),INDEX(Degrees18[[Month]:[Multiple (England)]],MATCH('1. Input energy data'!$AD97, Degrees18[Month], 1)+T$2-13,MATCH(IF('1. Input energy data'!$G$11="Multiple (England)", '1. Input energy data'!$J97, '1. Input energy data'!$G$11),Degrees18[#Headers], 0)),INDEX(Degrees15[[Month]:[Multiple (England)]],MATCH('1. Input energy data'!$AD97,Degrees15[Month], 1)+T$2-13,MATCH(IF('1. Input energy data'!$G$11="Multiple (England)", '1. Input energy data'!$J97, '1. Input energy data'!$G$11),Degrees15[#Headers], 0))))</f>
        <v/>
      </c>
      <c r="U80" s="151" t="str" cm="1">
        <f t="array" ref="U80">IF(OR($A80=0, '1. Input energy data'!$AH97=""), "",IF(OR('1. Input energy data'!$F97="Hospital",'1. Input energy data'!$F97="Nursing residential homes and hostels"),INDEX(Degrees18[[Month]:[Multiple (England)]],MATCH('1. Input energy data'!$AD97, Degrees18[Month], 1)+U$2-13,MATCH(IF('1. Input energy data'!$G$11="Multiple (England)", '1. Input energy data'!$J97, '1. Input energy data'!$G$11),Degrees18[#Headers], 0)),INDEX(Degrees15[[Month]:[Multiple (England)]],MATCH('1. Input energy data'!$AD97,Degrees15[Month], 1)+U$2-13,MATCH(IF('1. Input energy data'!$G$11="Multiple (England)", '1. Input energy data'!$J97, '1. Input energy data'!$G$11),Degrees15[#Headers], 0))))</f>
        <v/>
      </c>
      <c r="V80" s="151" t="str" cm="1">
        <f t="array" ref="V80">IF(OR($A80=0, '1. Input energy data'!$AI97=""), "",IF(OR('1. Input energy data'!$F97="Hospital",'1. Input energy data'!$F97="Nursing residential homes and hostels"),INDEX(Degrees18[[Month]:[Multiple (England)]],MATCH('1. Input energy data'!$AD97, Degrees18[Month], 1)+V$2-13,MATCH(IF('1. Input energy data'!$G$11="Multiple (England)", '1. Input energy data'!$J97, '1. Input energy data'!$G$11),Degrees18[#Headers], 0)),INDEX(Degrees15[[Month]:[Multiple (England)]],MATCH('1. Input energy data'!$AD97,Degrees15[Month], 1)+V$2-13,MATCH(IF('1. Input energy data'!$G$11="Multiple (England)", '1. Input energy data'!$J97, '1. Input energy data'!$G$11),Degrees15[#Headers], 0))))</f>
        <v/>
      </c>
      <c r="W80" s="151" t="str" cm="1">
        <f t="array" ref="W80">IF(OR($A80=0, '1. Input energy data'!$AJ97=""), "",IF(OR('1. Input energy data'!$F97="Hospital",'1. Input energy data'!$F97="Nursing residential homes and hostels"),INDEX(Degrees18[[Month]:[Multiple (England)]],MATCH('1. Input energy data'!$AD97, Degrees18[Month], 1)+W$2-13,MATCH(IF('1. Input energy data'!$G$11="Multiple (England)", '1. Input energy data'!$J97, '1. Input energy data'!$G$11),Degrees18[#Headers], 0)),INDEX(Degrees15[[Month]:[Multiple (England)]],MATCH('1. Input energy data'!$AD97,Degrees15[Month], 1)+W$2-13,MATCH(IF('1. Input energy data'!$G$11="Multiple (England)", '1. Input energy data'!$J97, '1. Input energy data'!$G$11),Degrees15[#Headers], 0))))</f>
        <v/>
      </c>
      <c r="X80" s="151" t="str" cm="1">
        <f t="array" ref="X80">IF(OR($A80=0, '1. Input energy data'!$AK97=""), "",IF(OR('1. Input energy data'!$F97="Hospital",'1. Input energy data'!$F97="Nursing residential homes and hostels"),INDEX(Degrees18[[Month]:[Multiple (England)]],MATCH('1. Input energy data'!$AD97, Degrees18[Month], 1)+X$2-13,MATCH(IF('1. Input energy data'!$G$11="Multiple (England)", '1. Input energy data'!$J97, '1. Input energy data'!$G$11),Degrees18[#Headers], 0)),INDEX(Degrees15[[Month]:[Multiple (England)]],MATCH('1. Input energy data'!$AD97,Degrees15[Month], 1)+X$2-13,MATCH(IF('1. Input energy data'!$G$11="Multiple (England)", '1. Input energy data'!$J97, '1. Input energy data'!$G$11),Degrees15[#Headers], 0))))</f>
        <v/>
      </c>
      <c r="Y80" s="151" t="str" cm="1">
        <f t="array" ref="Y80">IF(OR($A80=0, '1. Input energy data'!$AL97=""), "",IF(OR('1. Input energy data'!$F97="Hospital",'1. Input energy data'!$F97="Nursing residential homes and hostels"),INDEX(Degrees18[[Month]:[Multiple (England)]],MATCH('1. Input energy data'!$AD97, Degrees18[Month], 1)+Y$2-13,MATCH(IF('1. Input energy data'!$G$11="Multiple (England)", '1. Input energy data'!$J97, '1. Input energy data'!$G$11),Degrees18[#Headers], 0)),INDEX(Degrees15[[Month]:[Multiple (England)]],MATCH('1. Input energy data'!$AD97,Degrees15[Month], 1)+Y$2-13,MATCH(IF('1. Input energy data'!$G$11="Multiple (England)", '1. Input energy data'!$J97, '1. Input energy data'!$G$11),Degrees15[#Headers], 0))))</f>
        <v/>
      </c>
      <c r="Z80" s="151" t="str" cm="1">
        <f t="array" ref="Z80">IF(OR($A80=0, '1. Input energy data'!$AM97=""), "",IF(OR('1. Input energy data'!$F97="Hospital",'1. Input energy data'!$F97="Nursing residential homes and hostels"),INDEX(Degrees18[[Month]:[Multiple (England)]],MATCH('1. Input energy data'!$AD97, Degrees18[Month], 1)+Z$2-13,MATCH(IF('1. Input energy data'!$G$11="Multiple (England)", '1. Input energy data'!$J97, '1. Input energy data'!$G$11),Degrees18[#Headers], 0)),INDEX(Degrees15[[Month]:[Multiple (England)]],MATCH('1. Input energy data'!$AD97,Degrees15[Month], 1)+Z$2-13,MATCH(IF('1. Input energy data'!$G$11="Multiple (England)", '1. Input energy data'!$J97, '1. Input energy data'!$G$11),Degrees15[#Headers], 0))))</f>
        <v/>
      </c>
      <c r="AA80" s="151" t="str" cm="1">
        <f t="array" ref="AA80">IF(OR($A80=0, '1. Input energy data'!$AN97=""), "",IF(OR('1. Input energy data'!$F97="Hospital",'1. Input energy data'!$F97="Nursing residential homes and hostels"),INDEX(Degrees18[[Month]:[Multiple (England)]],MATCH('1. Input energy data'!$AD97, Degrees18[Month], 1)+AA$2-13,MATCH(IF('1. Input energy data'!$G$11="Multiple (England)", '1. Input energy data'!$J97, '1. Input energy data'!$G$11),Degrees18[#Headers], 0)),INDEX(Degrees15[[Month]:[Multiple (England)]],MATCH('1. Input energy data'!$AD97,Degrees15[Month], 1)+AA$2-13,MATCH(IF('1. Input energy data'!$G$11="Multiple (England)", '1. Input energy data'!$J97, '1. Input energy data'!$G$11),Degrees15[#Headers], 0))))</f>
        <v/>
      </c>
      <c r="AB80" s="151" t="str" cm="1">
        <f t="array" ref="AB80">IF(OR($A80=0, '1. Input energy data'!$AO97=""), "",IF(OR('1. Input energy data'!$F97="Hospital",'1. Input energy data'!$F97="Nursing residential homes and hostels"),INDEX(Degrees18[[Month]:[Multiple (England)]],MATCH('1. Input energy data'!$AD97, Degrees18[Month], 1)+AB$2-13,MATCH(IF('1. Input energy data'!$G$11="Multiple (England)", '1. Input energy data'!$J97, '1. Input energy data'!$G$11),Degrees18[#Headers], 0)),INDEX(Degrees15[[Month]:[Multiple (England)]],MATCH('1. Input energy data'!$AD97,Degrees15[Month], 1)+AB$2-13,MATCH(IF('1. Input energy data'!$G$11="Multiple (England)", '1. Input energy data'!$J97, '1. Input energy data'!$G$11),Degrees15[#Headers], 0))))</f>
        <v/>
      </c>
      <c r="AC80" s="151" t="str" cm="1">
        <f t="array" ref="AC80">IF(OR($A80=0, '1. Input energy data'!$AP97=""), "",IF(OR('1. Input energy data'!$F97="Hospital",'1. Input energy data'!$F97="Nursing residential homes and hostels"),INDEX(Degrees18[[Month]:[Multiple (England)]],MATCH('1. Input energy data'!$AD97, Degrees18[Month], 1)+AC$2-13,MATCH(IF('1. Input energy data'!$G$11="Multiple (England)", '1. Input energy data'!$J97, '1. Input energy data'!$G$11),Degrees18[#Headers], 0)),INDEX(Degrees15[[Month]:[Multiple (England)]],MATCH('1. Input energy data'!$AD97,Degrees15[Month], 1)+AC$2-13,MATCH(IF('1. Input energy data'!$G$11="Multiple (England)", '1. Input energy data'!$J97, '1. Input energy data'!$G$11),Degrees15[#Headers], 0))))</f>
        <v/>
      </c>
      <c r="AD80" s="151" t="str" cm="1">
        <f t="array" ref="AD80">IF(OR($A80=0, '1. Input energy data'!$AQ97=""), "",IF(OR('1. Input energy data'!$F97="Hospital",'1. Input energy data'!$F97="Nursing residential homes and hostels"),INDEX(Degrees18[[Month]:[Multiple (England)]],MATCH('1. Input energy data'!$AD97, Degrees18[Month], 1)+AD$2-13,MATCH(IF('1. Input energy data'!$G$11="Multiple (England)", '1. Input energy data'!$J97, '1. Input energy data'!$G$11),Degrees18[#Headers], 0)),INDEX(Degrees15[[Month]:[Multiple (England)]],MATCH('1. Input energy data'!$AD97,Degrees15[Month], 1)+AD$2-13,MATCH(IF('1. Input energy data'!$G$11="Multiple (England)", '1. Input energy data'!$J97, '1. Input energy data'!$G$11),Degrees15[#Headers], 0))))</f>
        <v/>
      </c>
      <c r="AE80" s="151" t="str">
        <f>IF(OR($A80=0, $P80="", CalcTable[[#This Row],[13]]="", $Q80="", '1. Input energy data'!AF97=""), "", ($P80*CalcTable[[#This Row],[13]]+$Q80)-'1. Input energy data'!AF97)</f>
        <v/>
      </c>
      <c r="AF80" s="151" t="str">
        <f>IF(OR($A80=0, $P80="", CalcTable[[#This Row],[14]]="", $Q80="", '1. Input energy data'!AG97=""), "", ($P80*CalcTable[[#This Row],[14]]+$Q80)-'1. Input energy data'!AG97)</f>
        <v/>
      </c>
      <c r="AG80" s="151" t="str">
        <f>IF(OR($A80=0, $P80="", CalcTable[[#This Row],[15]]="", $Q80="", '1. Input energy data'!AH97=""), "", ($P80*CalcTable[[#This Row],[15]]+$Q80)-'1. Input energy data'!AH97)</f>
        <v/>
      </c>
      <c r="AH80" s="151" t="str">
        <f>IF(OR($A80=0, $P80="", CalcTable[[#This Row],[16]]="", $Q80="", '1. Input energy data'!AI97=""), "", ($P80*CalcTable[[#This Row],[16]]+$Q80)-'1. Input energy data'!AI97)</f>
        <v/>
      </c>
      <c r="AI80" s="151" t="str">
        <f>IF(OR($A80=0, $P80="", CalcTable[[#This Row],[17]]="", $Q80="", '1. Input energy data'!AJ97=""), "", ($P80*CalcTable[[#This Row],[17]]+$Q80)-'1. Input energy data'!AJ97)</f>
        <v/>
      </c>
      <c r="AJ80" s="151" t="str">
        <f>IF(OR($A80=0, $P80="", CalcTable[[#This Row],[18]]="", $Q80="", '1. Input energy data'!AK97=""), "", ($P80*CalcTable[[#This Row],[18]]+$Q80)-'1. Input energy data'!AK97)</f>
        <v/>
      </c>
      <c r="AK80" s="151" t="str">
        <f>IF(OR($A80=0, $P80="", CalcTable[[#This Row],[19]]="", $Q80="", '1. Input energy data'!AL97=""), "", ($P80*CalcTable[[#This Row],[19]]+$Q80)-'1. Input energy data'!AL97)</f>
        <v/>
      </c>
      <c r="AL80" s="151" t="str">
        <f>IF(OR($A80=0, $P80="", CalcTable[[#This Row],[20]]="", $Q80="", '1. Input energy data'!AM97=""), "", ($P80*CalcTable[[#This Row],[20]]+$Q80)-'1. Input energy data'!AM97)</f>
        <v/>
      </c>
      <c r="AM80" s="151" t="str">
        <f>IF(OR($A80=0, $P80="", CalcTable[[#This Row],[21]]="", $Q80="", '1. Input energy data'!AN97=""), "", ($P80*CalcTable[[#This Row],[21]]+$Q80)-'1. Input energy data'!AN97)</f>
        <v/>
      </c>
      <c r="AN80" s="151" t="str">
        <f>IF(OR($A80=0, $P80="", CalcTable[[#This Row],[22]]="", $Q80="", '1. Input energy data'!AO97=""), "", ($P80*CalcTable[[#This Row],[22]]+$Q80)-'1. Input energy data'!AO97)</f>
        <v/>
      </c>
      <c r="AO80" s="151" t="str">
        <f>IF(OR($A80=0, $P80="", CalcTable[[#This Row],[23]]="", $Q80="", '1. Input energy data'!AP97=""), "", ($P80*CalcTable[[#This Row],[23]]+$Q80)-'1. Input energy data'!AP97)</f>
        <v/>
      </c>
      <c r="AP80" s="151" t="str">
        <f>IF(OR($A80=0, $P80="", CalcTable[[#This Row],[24]]="", $Q80="", '1. Input energy data'!AQ97=""), "", ($P80*CalcTable[[#This Row],[24]]+$Q80)-'1. Input energy data'!AQ97)</f>
        <v/>
      </c>
      <c r="AQ80" s="239" t="str">
        <f>IF(CalcTable[[#This Row],[Building]]=0,"",1-((1-CalcTable[[#This Row],[R2]])*(COUNT('1. Input energy data'!N97:Y97)-1)/(COUNT('1. Input energy data'!N97:Y97)-2)))</f>
        <v/>
      </c>
      <c r="AR80" s="165" t="str">
        <f>IF(CalcTable[[#This Row],[Building]]=0,"",1.26*TINV(0.1,COUNT('1. Input energy data'!N97:Y97)-2)*STEYX('1. Input energy data'!N97:Y97,CalcTable[[#This Row],[1]:[12]])*((1+2/COUNT('1. Input energy data'!N97:Y97))*COUNT(CalcTable[[#This Row],[Month 1 avoided kWh]:[Month 12]]))^0.5)</f>
        <v/>
      </c>
      <c r="AS80" s="166" t="str">
        <f>IF(CalcTable[[#This Row],[Building]]=0,"",ABS(CalcTable[[#This Row],[Absolute Uncertainty]]/SUM(CalcTable[[#This Row],[Month 1 avoided kWh]:[Month 12]])))</f>
        <v/>
      </c>
      <c r="AT80" s="165" t="str">
        <f>IF(CalcTable[[#This Row],[Building]]=0,"",COUNT('1. Input energy data'!N97:Y97))</f>
        <v/>
      </c>
      <c r="AU80" s="165" t="str">
        <f>IF(CalcTable[[#This Row],[Building]]=0,"",COUNT('1. Input energy data'!AF97:AQ97))</f>
        <v/>
      </c>
      <c r="AV80" s="151" t="str" cm="1">
        <f t="array" ref="AV80">_xlfn.IFS(CalcTable[[#This Row],[Building]]=0,"",AND(OR('1. Input energy data'!AT97="Energy Bills - Actual",'1. Input energy data'!AT97="Meter Readings",'1. Input energy data'!AT97="Half Hourly Data"),OR('1. Input energy data'!Z97="Energy Bills - Actual",'1. Input energy data'!Z97="Meter Readings",'1. Input energy data'!Z97="Half Hourly Data")),"ACTUAL",OR('1. Input energy data'!AT97="",'1. Input energy data'!Z97=""),"BLANK",OR('1. Input energy data'!AT97="Other (specify in commentary)",'1. Input energy data'!Z97="Other (specify in commentary)"),"OTHER",OR('1. Input energy data'!AT97="Energy Bills - Estimated",'1. Input energy data'!Z97="Energy Bills - Estimated"),"ESTIMATED",OR('1. Input energy data'!AT97="Energy Bills - Partially Estimated",'1. Input energy data'!Z97="Energy Bills - Partially Estimated"),"PARTIALLY ESTIMATED",TRUE,"BLANK")</f>
        <v/>
      </c>
    </row>
    <row r="81" spans="1:48">
      <c r="A81">
        <f>'1. Input energy data'!C98</f>
        <v>0</v>
      </c>
      <c r="B81" s="150">
        <f>'1. Input energy data'!F98</f>
        <v>0</v>
      </c>
      <c r="C81">
        <f>'1. Input energy data'!G98</f>
        <v>0</v>
      </c>
      <c r="D81" s="151" t="str">
        <f>IF(OR(CalcTable[[#This Row],[Building]]=0, '1. Input energy data'!$N98=""), "",IF(OR('1. Input energy data'!$F98="Hospital",'1. Input energy data'!$F98="Nursing residential homes and hostels"),INDEX(Degrees18[[Month]:[Multiple (England)]],MATCH('1. Input energy data'!$L98, Degrees18[Month], 1),MATCH(IF('1. Input energy data'!$G$11="Multiple (England)", '1. Input energy data'!$J98, '1. Input energy data'!$G$11), Degrees18[#Headers], 0)),INDEX(Degrees15[[Month]:[Multiple (England)]],MATCH('1. Input energy data'!$L98, Degrees15[Month], 1),MATCH(IF('1. Input energy data'!$G$11="Multiple (England)", '1. Input energy data'!$J98, '1. Input energy data'!$G$11), Degrees15[#Headers], 0))))</f>
        <v/>
      </c>
      <c r="E81" s="151" t="str" cm="1">
        <f t="array" ref="E81">IF(OR(CalcTable[[#This Row],[Building]]=0, '1. Input energy data'!$O98=""), "",IF(OR('1. Input energy data'!$F98="Hospital",'1. Input energy data'!$F98="Nursing residential homes and hostels"),INDEX(Degrees18[[Month]:[Multiple (England)]],MATCH('1. Input energy data'!$L98, Degrees18[Month], 1) + $E$2 - 1,MATCH(IF('1. Input energy data'!$G$11="Multiple (England)", '1. Input energy data'!$J98, '1. Input energy data'!$G$11),Degrees18[#Headers], 0)),INDEX(Degrees15[[Month]:[Multiple (England)]],MATCH('1. Input energy data'!$L98, Degrees15[Month], 1) + $E$2 - 1,MATCH(IF('1. Input energy data'!$G$11="Multiple (England)", '1. Input energy data'!$J98, '1. Input energy data'!$G$11),Degrees15[#Headers], 0))))</f>
        <v/>
      </c>
      <c r="F81" s="151" t="str" cm="1">
        <f t="array" ref="F81">IF(OR(CalcTable[[#This Row],[Building]]=0, '1. Input energy data'!$P98=""), "",IF(OR('1. Input energy data'!$F98="Hospital",'1. Input energy data'!$F98="Nursing residential homes and hostels"),INDEX(Degrees18[[Month]:[Multiple (England)]],MATCH('1. Input energy data'!$L98, Degrees18[Month], 1) + $F$2 - 1,MATCH(IF('1. Input energy data'!$G$11="Multiple (England)", '1. Input energy data'!$J98, '1. Input energy data'!$G$11),Degrees18[#Headers], 0)),INDEX(Degrees15[[Month]:[Multiple (England)]],MATCH('1. Input energy data'!$L98, Degrees15[Month], 1) + $F$2 - 1,MATCH(IF('1. Input energy data'!$G$11="Multiple (England)", '1. Input energy data'!$J98, '1. Input energy data'!$G$11),Degrees15[#Headers], 0))))</f>
        <v/>
      </c>
      <c r="G81" s="151" t="str" cm="1">
        <f t="array" ref="G81">IF(OR(CalcTable[[#This Row],[Building]]=0, '1. Input energy data'!$Q98=""), "",IF(OR('1. Input energy data'!$F98="Hospital",'1. Input energy data'!$F98="Nursing residential homes and hostels"),INDEX(Degrees18[[Month]:[Multiple (England)]],MATCH('1. Input energy data'!$L98, Degrees18[Month], 1) + $G$2 - 1,MATCH(IF('1. Input energy data'!$G$11="Multiple (England)", '1. Input energy data'!$J98, '1. Input energy data'!$G$11),Degrees18[#Headers], 0)),INDEX(Degrees15[[Month]:[Multiple (England)]],MATCH('1. Input energy data'!$L98, Degrees15[Month], 1) + $G$2 - 1,MATCH(IF('1. Input energy data'!$G$11="Multiple (England)", '1. Input energy data'!$J98, '1. Input energy data'!$G$11),Degrees15[#Headers], 0))))</f>
        <v/>
      </c>
      <c r="H81" s="151" t="str" cm="1">
        <f t="array" ref="H81">IF(OR(CalcTable[[#This Row],[Building]]=0, '1. Input energy data'!$R98=""), "",IF(OR('1. Input energy data'!$F98="Hospital",'1. Input energy data'!$F98="Nursing residential homes and hostels"),INDEX(Degrees18[[Month]:[Multiple (England)]],MATCH('1. Input energy data'!$L98, Degrees18[Month], 1) + $H$2 - 1,MATCH(IF('1. Input energy data'!$G$11="Multiple (England)", '1. Input energy data'!$J98, '1. Input energy data'!$G$11),Degrees18[#Headers], 0)),INDEX(Degrees15[[Month]:[Multiple (England)]],MATCH('1. Input energy data'!$L98, Degrees15[Month], 1) + $H$2 - 1,MATCH(IF('1. Input energy data'!$G$11="Multiple (England)", '1. Input energy data'!$J98, '1. Input energy data'!$G$11),Degrees15[#Headers], 0))))</f>
        <v/>
      </c>
      <c r="I81" s="151" t="str" cm="1">
        <f t="array" ref="I81">IF(OR(CalcTable[[#This Row],[Building]]=0, '1. Input energy data'!$S98=""), "",IF(OR('1. Input energy data'!$F98="Hospital",'1. Input energy data'!$F98="Nursing residential homes and hostels"),INDEX(Degrees18[[Month]:[Multiple (England)]],MATCH('1. Input energy data'!$L98, Degrees18[Month], 1) + $I$2 - 1,MATCH(IF('1. Input energy data'!$G$11="Multiple (England)", '1. Input energy data'!$J98, '1. Input energy data'!$G$11),Degrees18[#Headers], 0)),INDEX(Degrees15[[Month]:[Multiple (England)]],MATCH('1. Input energy data'!$L98, Degrees15[Month], 1) + $I$2 - 1,MATCH(IF('1. Input energy data'!$G$11="Multiple (England)", '1. Input energy data'!$J98, '1. Input energy data'!$G$11),Degrees15[#Headers], 0))))</f>
        <v/>
      </c>
      <c r="J81" s="151" t="str" cm="1">
        <f t="array" ref="J81">IF(OR(CalcTable[[#This Row],[Building]]=0, '1. Input energy data'!$T98=""), "",IF(OR('1. Input energy data'!$F98="Hospital",'1. Input energy data'!$F98="Nursing residential homes and hostels"),INDEX(Degrees18[[Month]:[Multiple (England)]],MATCH('1. Input energy data'!$L98, Degrees18[Month], 1) + $J$2 - 1,MATCH(IF('1. Input energy data'!$G$11="Multiple (England)", '1. Input energy data'!$J98, '1. Input energy data'!$G$11),Degrees18[#Headers], 0)),INDEX(Degrees15[[Month]:[Multiple (England)]],MATCH('1. Input energy data'!$L98, Degrees15[Month], 1) + $J$2 - 1,MATCH(IF('1. Input energy data'!$G$11="Multiple (England)", '1. Input energy data'!$J98, '1. Input energy data'!$G$11),Degrees15[#Headers], 0))))</f>
        <v/>
      </c>
      <c r="K81" s="151" t="str" cm="1">
        <f t="array" ref="K81">IF(OR(CalcTable[[#This Row],[Building]]=0, '1. Input energy data'!$U98=""), "",IF(OR('1. Input energy data'!$F98="Hospital",'1. Input energy data'!$F98="Nursing residential homes and hostels"),INDEX(Degrees18[[Month]:[Multiple (England)]],MATCH('1. Input energy data'!$L98, Degrees18[Month], 1) + $K$2 - 1,MATCH(IF('1. Input energy data'!$G$11="Multiple (England)", '1. Input energy data'!$J98, '1. Input energy data'!$G$11),Degrees18[#Headers], 0)),INDEX(Degrees15[[Month]:[Multiple (England)]],MATCH('1. Input energy data'!$L98, Degrees15[Month], 1) + $K$2 - 1,MATCH(IF('1. Input energy data'!$G$11="Multiple (England)", '1. Input energy data'!$J98, '1. Input energy data'!$G$11),Degrees15[#Headers], 0))))</f>
        <v/>
      </c>
      <c r="L81" s="151" t="str" cm="1">
        <f t="array" ref="L81">IF(OR(CalcTable[[#This Row],[Building]]=0, '1. Input energy data'!$V98=""), "",IF(OR('1. Input energy data'!$F98="Hospital",'1. Input energy data'!$F98="Nursing residential homes and hostels"),INDEX(Degrees18[[Month]:[Multiple (England)]],MATCH('1. Input energy data'!$L98, Degrees18[Month], 1) + $L$2 - 1,MATCH(IF('1. Input energy data'!$G$11="Multiple (England)", '1. Input energy data'!$J98, '1. Input energy data'!$G$11),Degrees18[#Headers], 0)),INDEX(Degrees15[[Month]:[Multiple (England)]],MATCH('1. Input energy data'!$L98, Degrees15[Month], 1) + $L$2 - 1,MATCH(IF('1. Input energy data'!$G$11="Multiple (England)", '1. Input energy data'!$J98, '1. Input energy data'!$G$11),Degrees15[#Headers], 0))))</f>
        <v/>
      </c>
      <c r="M81" s="151" t="str" cm="1">
        <f t="array" ref="M81">IF(OR(CalcTable[[#This Row],[Building]]=0, '1. Input energy data'!$W98=""), "",IF(OR('1. Input energy data'!$F98="Hospital",'1. Input energy data'!$F98="Nursing residential homes and hostels"),INDEX(Degrees18[[Month]:[Multiple (England)]],MATCH('1. Input energy data'!$L98, Degrees18[Month], 1) + $M$2 - 1,MATCH(IF('1. Input energy data'!$G$11="Multiple (England)", '1. Input energy data'!$J98, '1. Input energy data'!$G$11),Degrees18[#Headers], 0)),INDEX(Degrees15[[Month]:[Multiple (England)]],MATCH('1. Input energy data'!$L98, Degrees15[Month], 1) + $M$2 - 1,MATCH(IF('1. Input energy data'!$G$11="Multiple (England)", '1. Input energy data'!$J98, '1. Input energy data'!$G$11),Degrees15[#Headers], 0))))</f>
        <v/>
      </c>
      <c r="N81" s="151" t="str" cm="1">
        <f t="array" ref="N81">IF(OR(CalcTable[[#This Row],[Building]]=0, '1. Input energy data'!$X98=""), "",IF(OR('1. Input energy data'!$F98="Hospital",'1. Input energy data'!$F98="Nursing residential homes and hostels"),INDEX(Degrees18[[Month]:[Multiple (England)]],MATCH('1. Input energy data'!$L98, Degrees18[Month], 1) + $N$2 - 1,MATCH(IF('1. Input energy data'!$G$11="Multiple (England)", '1. Input energy data'!$J98, '1. Input energy data'!$G$11),Degrees18[#Headers], 0)),INDEX(Degrees15[[Month]:[Multiple (England)]],MATCH('1. Input energy data'!$L98, Degrees15[Month], 1) + $N$2 - 1,MATCH(IF('1. Input energy data'!$G$11="Multiple (England)", '1. Input energy data'!$J98, '1. Input energy data'!$G$11),Degrees15[#Headers], 0))))</f>
        <v/>
      </c>
      <c r="O81" s="151" t="str" cm="1">
        <f t="array" ref="O81">IF(OR(CalcTable[[#This Row],[Building]]=0, '1. Input energy data'!$Y98=""), "",IF(OR('1. Input energy data'!$F98="Hospital",'1. Input energy data'!$F98="Nursing residential homes and hostels"),INDEX(Degrees18[[Month]:[Multiple (England)]],MATCH('1. Input energy data'!$L98, Degrees18[Month], 1) + $O$2 - 1,MATCH(IF('1. Input energy data'!$G$11="Multiple (England)", '1. Input energy data'!$J98, '1. Input energy data'!$G$11),Degrees18[#Headers], 0)),INDEX(Degrees15[[Month]:[Multiple (England)]],MATCH('1. Input energy data'!$L98, Degrees15[Month], 1) + $O$2 - 1,MATCH(IF('1. Input energy data'!$G$11="Multiple (England)", '1. Input energy data'!$J98, '1. Input energy data'!$G$11),Degrees15[#Headers], 0))))</f>
        <v/>
      </c>
      <c r="P81" t="str">
        <f>IF(CalcTable[[#This Row],[Building]]=0,"",SLOPE('1. Input energy data'!N98:Y98,CalcTable[[#This Row],[1]:[12]]))</f>
        <v/>
      </c>
      <c r="Q81" t="str">
        <f>IF(CalcTable[[#This Row],[Building]]=0,"",INTERCEPT('1. Input energy data'!N98:Y98,CalcTable[[#This Row],[1]:[12]]))</f>
        <v/>
      </c>
      <c r="R81" t="str">
        <f>IF(CalcTable[[#This Row],[Building]]=0,"",RSQ('1. Input energy data'!N98:Y98,CalcTable[[#This Row],[1]:[12]]))</f>
        <v/>
      </c>
      <c r="S81" s="151" t="str" cm="1">
        <f t="array" ref="S81">IF(OR($A81=0, '1. Input energy data'!$AF98=""), "",IF(OR('1. Input energy data'!$F98="Hospital",'1. Input energy data'!$F98="Nursing residential homes and hostels"),INDEX(Degrees18[[Month]:[Multiple (England)]],MATCH('1. Input energy data'!$AD98, Degrees18[Month], 1)+S$2-13,MATCH(IF('1. Input energy data'!$G$11="Multiple (England)", '1. Input energy data'!$J98, '1. Input energy data'!$G$11),Degrees18[#Headers], 0)),INDEX(Degrees15[[Month]:[Multiple (England)]],MATCH('1. Input energy data'!$AD98, Degrees15[Month], 1)+S$2-13,MATCH(IF('1. Input energy data'!$G$11="Multiple (England)", '1. Input energy data'!$J98, '1. Input energy data'!$G$11),Degrees15[#Headers], 0))))</f>
        <v/>
      </c>
      <c r="T81" s="151" t="str" cm="1">
        <f t="array" ref="T81">IF(OR($A81=0, '1. Input energy data'!$AG98=""), "",IF(OR('1. Input energy data'!$F98="Hospital",'1. Input energy data'!$F98="Nursing residential homes and hostels"),INDEX(Degrees18[[Month]:[Multiple (England)]],MATCH('1. Input energy data'!$AD98, Degrees18[Month], 1)+T$2-13,MATCH(IF('1. Input energy data'!$G$11="Multiple (England)", '1. Input energy data'!$J98, '1. Input energy data'!$G$11),Degrees18[#Headers], 0)),INDEX(Degrees15[[Month]:[Multiple (England)]],MATCH('1. Input energy data'!$AD98,Degrees15[Month], 1)+T$2-13,MATCH(IF('1. Input energy data'!$G$11="Multiple (England)", '1. Input energy data'!$J98, '1. Input energy data'!$G$11),Degrees15[#Headers], 0))))</f>
        <v/>
      </c>
      <c r="U81" s="151" t="str" cm="1">
        <f t="array" ref="U81">IF(OR($A81=0, '1. Input energy data'!$AH98=""), "",IF(OR('1. Input energy data'!$F98="Hospital",'1. Input energy data'!$F98="Nursing residential homes and hostels"),INDEX(Degrees18[[Month]:[Multiple (England)]],MATCH('1. Input energy data'!$AD98, Degrees18[Month], 1)+U$2-13,MATCH(IF('1. Input energy data'!$G$11="Multiple (England)", '1. Input energy data'!$J98, '1. Input energy data'!$G$11),Degrees18[#Headers], 0)),INDEX(Degrees15[[Month]:[Multiple (England)]],MATCH('1. Input energy data'!$AD98,Degrees15[Month], 1)+U$2-13,MATCH(IF('1. Input energy data'!$G$11="Multiple (England)", '1. Input energy data'!$J98, '1. Input energy data'!$G$11),Degrees15[#Headers], 0))))</f>
        <v/>
      </c>
      <c r="V81" s="151" t="str" cm="1">
        <f t="array" ref="V81">IF(OR($A81=0, '1. Input energy data'!$AI98=""), "",IF(OR('1. Input energy data'!$F98="Hospital",'1. Input energy data'!$F98="Nursing residential homes and hostels"),INDEX(Degrees18[[Month]:[Multiple (England)]],MATCH('1. Input energy data'!$AD98, Degrees18[Month], 1)+V$2-13,MATCH(IF('1. Input energy data'!$G$11="Multiple (England)", '1. Input energy data'!$J98, '1. Input energy data'!$G$11),Degrees18[#Headers], 0)),INDEX(Degrees15[[Month]:[Multiple (England)]],MATCH('1. Input energy data'!$AD98,Degrees15[Month], 1)+V$2-13,MATCH(IF('1. Input energy data'!$G$11="Multiple (England)", '1. Input energy data'!$J98, '1. Input energy data'!$G$11),Degrees15[#Headers], 0))))</f>
        <v/>
      </c>
      <c r="W81" s="151" t="str" cm="1">
        <f t="array" ref="W81">IF(OR($A81=0, '1. Input energy data'!$AJ98=""), "",IF(OR('1. Input energy data'!$F98="Hospital",'1. Input energy data'!$F98="Nursing residential homes and hostels"),INDEX(Degrees18[[Month]:[Multiple (England)]],MATCH('1. Input energy data'!$AD98, Degrees18[Month], 1)+W$2-13,MATCH(IF('1. Input energy data'!$G$11="Multiple (England)", '1. Input energy data'!$J98, '1. Input energy data'!$G$11),Degrees18[#Headers], 0)),INDEX(Degrees15[[Month]:[Multiple (England)]],MATCH('1. Input energy data'!$AD98,Degrees15[Month], 1)+W$2-13,MATCH(IF('1. Input energy data'!$G$11="Multiple (England)", '1. Input energy data'!$J98, '1. Input energy data'!$G$11),Degrees15[#Headers], 0))))</f>
        <v/>
      </c>
      <c r="X81" s="151" t="str" cm="1">
        <f t="array" ref="X81">IF(OR($A81=0, '1. Input energy data'!$AK98=""), "",IF(OR('1. Input energy data'!$F98="Hospital",'1. Input energy data'!$F98="Nursing residential homes and hostels"),INDEX(Degrees18[[Month]:[Multiple (England)]],MATCH('1. Input energy data'!$AD98, Degrees18[Month], 1)+X$2-13,MATCH(IF('1. Input energy data'!$G$11="Multiple (England)", '1. Input energy data'!$J98, '1. Input energy data'!$G$11),Degrees18[#Headers], 0)),INDEX(Degrees15[[Month]:[Multiple (England)]],MATCH('1. Input energy data'!$AD98,Degrees15[Month], 1)+X$2-13,MATCH(IF('1. Input energy data'!$G$11="Multiple (England)", '1. Input energy data'!$J98, '1. Input energy data'!$G$11),Degrees15[#Headers], 0))))</f>
        <v/>
      </c>
      <c r="Y81" s="151" t="str" cm="1">
        <f t="array" ref="Y81">IF(OR($A81=0, '1. Input energy data'!$AL98=""), "",IF(OR('1. Input energy data'!$F98="Hospital",'1. Input energy data'!$F98="Nursing residential homes and hostels"),INDEX(Degrees18[[Month]:[Multiple (England)]],MATCH('1. Input energy data'!$AD98, Degrees18[Month], 1)+Y$2-13,MATCH(IF('1. Input energy data'!$G$11="Multiple (England)", '1. Input energy data'!$J98, '1. Input energy data'!$G$11),Degrees18[#Headers], 0)),INDEX(Degrees15[[Month]:[Multiple (England)]],MATCH('1. Input energy data'!$AD98,Degrees15[Month], 1)+Y$2-13,MATCH(IF('1. Input energy data'!$G$11="Multiple (England)", '1. Input energy data'!$J98, '1. Input energy data'!$G$11),Degrees15[#Headers], 0))))</f>
        <v/>
      </c>
      <c r="Z81" s="151" t="str" cm="1">
        <f t="array" ref="Z81">IF(OR($A81=0, '1. Input energy data'!$AM98=""), "",IF(OR('1. Input energy data'!$F98="Hospital",'1. Input energy data'!$F98="Nursing residential homes and hostels"),INDEX(Degrees18[[Month]:[Multiple (England)]],MATCH('1. Input energy data'!$AD98, Degrees18[Month], 1)+Z$2-13,MATCH(IF('1. Input energy data'!$G$11="Multiple (England)", '1. Input energy data'!$J98, '1. Input energy data'!$G$11),Degrees18[#Headers], 0)),INDEX(Degrees15[[Month]:[Multiple (England)]],MATCH('1. Input energy data'!$AD98,Degrees15[Month], 1)+Z$2-13,MATCH(IF('1. Input energy data'!$G$11="Multiple (England)", '1. Input energy data'!$J98, '1. Input energy data'!$G$11),Degrees15[#Headers], 0))))</f>
        <v/>
      </c>
      <c r="AA81" s="151" t="str" cm="1">
        <f t="array" ref="AA81">IF(OR($A81=0, '1. Input energy data'!$AN98=""), "",IF(OR('1. Input energy data'!$F98="Hospital",'1. Input energy data'!$F98="Nursing residential homes and hostels"),INDEX(Degrees18[[Month]:[Multiple (England)]],MATCH('1. Input energy data'!$AD98, Degrees18[Month], 1)+AA$2-13,MATCH(IF('1. Input energy data'!$G$11="Multiple (England)", '1. Input energy data'!$J98, '1. Input energy data'!$G$11),Degrees18[#Headers], 0)),INDEX(Degrees15[[Month]:[Multiple (England)]],MATCH('1. Input energy data'!$AD98,Degrees15[Month], 1)+AA$2-13,MATCH(IF('1. Input energy data'!$G$11="Multiple (England)", '1. Input energy data'!$J98, '1. Input energy data'!$G$11),Degrees15[#Headers], 0))))</f>
        <v/>
      </c>
      <c r="AB81" s="151" t="str" cm="1">
        <f t="array" ref="AB81">IF(OR($A81=0, '1. Input energy data'!$AO98=""), "",IF(OR('1. Input energy data'!$F98="Hospital",'1. Input energy data'!$F98="Nursing residential homes and hostels"),INDEX(Degrees18[[Month]:[Multiple (England)]],MATCH('1. Input energy data'!$AD98, Degrees18[Month], 1)+AB$2-13,MATCH(IF('1. Input energy data'!$G$11="Multiple (England)", '1. Input energy data'!$J98, '1. Input energy data'!$G$11),Degrees18[#Headers], 0)),INDEX(Degrees15[[Month]:[Multiple (England)]],MATCH('1. Input energy data'!$AD98,Degrees15[Month], 1)+AB$2-13,MATCH(IF('1. Input energy data'!$G$11="Multiple (England)", '1. Input energy data'!$J98, '1. Input energy data'!$G$11),Degrees15[#Headers], 0))))</f>
        <v/>
      </c>
      <c r="AC81" s="151" t="str" cm="1">
        <f t="array" ref="AC81">IF(OR($A81=0, '1. Input energy data'!$AP98=""), "",IF(OR('1. Input energy data'!$F98="Hospital",'1. Input energy data'!$F98="Nursing residential homes and hostels"),INDEX(Degrees18[[Month]:[Multiple (England)]],MATCH('1. Input energy data'!$AD98, Degrees18[Month], 1)+AC$2-13,MATCH(IF('1. Input energy data'!$G$11="Multiple (England)", '1. Input energy data'!$J98, '1. Input energy data'!$G$11),Degrees18[#Headers], 0)),INDEX(Degrees15[[Month]:[Multiple (England)]],MATCH('1. Input energy data'!$AD98,Degrees15[Month], 1)+AC$2-13,MATCH(IF('1. Input energy data'!$G$11="Multiple (England)", '1. Input energy data'!$J98, '1. Input energy data'!$G$11),Degrees15[#Headers], 0))))</f>
        <v/>
      </c>
      <c r="AD81" s="151" t="str" cm="1">
        <f t="array" ref="AD81">IF(OR($A81=0, '1. Input energy data'!$AQ98=""), "",IF(OR('1. Input energy data'!$F98="Hospital",'1. Input energy data'!$F98="Nursing residential homes and hostels"),INDEX(Degrees18[[Month]:[Multiple (England)]],MATCH('1. Input energy data'!$AD98, Degrees18[Month], 1)+AD$2-13,MATCH(IF('1. Input energy data'!$G$11="Multiple (England)", '1. Input energy data'!$J98, '1. Input energy data'!$G$11),Degrees18[#Headers], 0)),INDEX(Degrees15[[Month]:[Multiple (England)]],MATCH('1. Input energy data'!$AD98,Degrees15[Month], 1)+AD$2-13,MATCH(IF('1. Input energy data'!$G$11="Multiple (England)", '1. Input energy data'!$J98, '1. Input energy data'!$G$11),Degrees15[#Headers], 0))))</f>
        <v/>
      </c>
      <c r="AE81" s="151" t="str">
        <f>IF(OR($A81=0, $P81="", CalcTable[[#This Row],[13]]="", $Q81="", '1. Input energy data'!AF98=""), "", ($P81*CalcTable[[#This Row],[13]]+$Q81)-'1. Input energy data'!AF98)</f>
        <v/>
      </c>
      <c r="AF81" s="151" t="str">
        <f>IF(OR($A81=0, $P81="", CalcTable[[#This Row],[14]]="", $Q81="", '1. Input energy data'!AG98=""), "", ($P81*CalcTable[[#This Row],[14]]+$Q81)-'1. Input energy data'!AG98)</f>
        <v/>
      </c>
      <c r="AG81" s="151" t="str">
        <f>IF(OR($A81=0, $P81="", CalcTable[[#This Row],[15]]="", $Q81="", '1. Input energy data'!AH98=""), "", ($P81*CalcTable[[#This Row],[15]]+$Q81)-'1. Input energy data'!AH98)</f>
        <v/>
      </c>
      <c r="AH81" s="151" t="str">
        <f>IF(OR($A81=0, $P81="", CalcTable[[#This Row],[16]]="", $Q81="", '1. Input energy data'!AI98=""), "", ($P81*CalcTable[[#This Row],[16]]+$Q81)-'1. Input energy data'!AI98)</f>
        <v/>
      </c>
      <c r="AI81" s="151" t="str">
        <f>IF(OR($A81=0, $P81="", CalcTable[[#This Row],[17]]="", $Q81="", '1. Input energy data'!AJ98=""), "", ($P81*CalcTable[[#This Row],[17]]+$Q81)-'1. Input energy data'!AJ98)</f>
        <v/>
      </c>
      <c r="AJ81" s="151" t="str">
        <f>IF(OR($A81=0, $P81="", CalcTable[[#This Row],[18]]="", $Q81="", '1. Input energy data'!AK98=""), "", ($P81*CalcTable[[#This Row],[18]]+$Q81)-'1. Input energy data'!AK98)</f>
        <v/>
      </c>
      <c r="AK81" s="151" t="str">
        <f>IF(OR($A81=0, $P81="", CalcTable[[#This Row],[19]]="", $Q81="", '1. Input energy data'!AL98=""), "", ($P81*CalcTable[[#This Row],[19]]+$Q81)-'1. Input energy data'!AL98)</f>
        <v/>
      </c>
      <c r="AL81" s="151" t="str">
        <f>IF(OR($A81=0, $P81="", CalcTable[[#This Row],[20]]="", $Q81="", '1. Input energy data'!AM98=""), "", ($P81*CalcTable[[#This Row],[20]]+$Q81)-'1. Input energy data'!AM98)</f>
        <v/>
      </c>
      <c r="AM81" s="151" t="str">
        <f>IF(OR($A81=0, $P81="", CalcTable[[#This Row],[21]]="", $Q81="", '1. Input energy data'!AN98=""), "", ($P81*CalcTable[[#This Row],[21]]+$Q81)-'1. Input energy data'!AN98)</f>
        <v/>
      </c>
      <c r="AN81" s="151" t="str">
        <f>IF(OR($A81=0, $P81="", CalcTable[[#This Row],[22]]="", $Q81="", '1. Input energy data'!AO98=""), "", ($P81*CalcTable[[#This Row],[22]]+$Q81)-'1. Input energy data'!AO98)</f>
        <v/>
      </c>
      <c r="AO81" s="151" t="str">
        <f>IF(OR($A81=0, $P81="", CalcTable[[#This Row],[23]]="", $Q81="", '1. Input energy data'!AP98=""), "", ($P81*CalcTable[[#This Row],[23]]+$Q81)-'1. Input energy data'!AP98)</f>
        <v/>
      </c>
      <c r="AP81" s="151" t="str">
        <f>IF(OR($A81=0, $P81="", CalcTable[[#This Row],[24]]="", $Q81="", '1. Input energy data'!AQ98=""), "", ($P81*CalcTable[[#This Row],[24]]+$Q81)-'1. Input energy data'!AQ98)</f>
        <v/>
      </c>
      <c r="AQ81" s="239" t="str">
        <f>IF(CalcTable[[#This Row],[Building]]=0,"",1-((1-CalcTable[[#This Row],[R2]])*(COUNT('1. Input energy data'!N98:Y98)-1)/(COUNT('1. Input energy data'!N98:Y98)-2)))</f>
        <v/>
      </c>
      <c r="AR81" s="165" t="str">
        <f>IF(CalcTable[[#This Row],[Building]]=0,"",1.26*TINV(0.1,COUNT('1. Input energy data'!N98:Y98)-2)*STEYX('1. Input energy data'!N98:Y98,CalcTable[[#This Row],[1]:[12]])*((1+2/COUNT('1. Input energy data'!N98:Y98))*COUNT(CalcTable[[#This Row],[Month 1 avoided kWh]:[Month 12]]))^0.5)</f>
        <v/>
      </c>
      <c r="AS81" s="166" t="str">
        <f>IF(CalcTable[[#This Row],[Building]]=0,"",ABS(CalcTable[[#This Row],[Absolute Uncertainty]]/SUM(CalcTable[[#This Row],[Month 1 avoided kWh]:[Month 12]])))</f>
        <v/>
      </c>
      <c r="AT81" s="165" t="str">
        <f>IF(CalcTable[[#This Row],[Building]]=0,"",COUNT('1. Input energy data'!N98:Y98))</f>
        <v/>
      </c>
      <c r="AU81" s="165" t="str">
        <f>IF(CalcTable[[#This Row],[Building]]=0,"",COUNT('1. Input energy data'!AF98:AQ98))</f>
        <v/>
      </c>
      <c r="AV81" s="151" t="str" cm="1">
        <f t="array" ref="AV81">_xlfn.IFS(CalcTable[[#This Row],[Building]]=0,"",AND(OR('1. Input energy data'!AT98="Energy Bills - Actual",'1. Input energy data'!AT98="Meter Readings",'1. Input energy data'!AT98="Half Hourly Data"),OR('1. Input energy data'!Z98="Energy Bills - Actual",'1. Input energy data'!Z98="Meter Readings",'1. Input energy data'!Z98="Half Hourly Data")),"ACTUAL",OR('1. Input energy data'!AT98="",'1. Input energy data'!Z98=""),"BLANK",OR('1. Input energy data'!AT98="Other (specify in commentary)",'1. Input energy data'!Z98="Other (specify in commentary)"),"OTHER",OR('1. Input energy data'!AT98="Energy Bills - Estimated",'1. Input energy data'!Z98="Energy Bills - Estimated"),"ESTIMATED",OR('1. Input energy data'!AT98="Energy Bills - Partially Estimated",'1. Input energy data'!Z98="Energy Bills - Partially Estimated"),"PARTIALLY ESTIMATED",TRUE,"BLANK")</f>
        <v/>
      </c>
    </row>
    <row r="82" spans="1:48">
      <c r="A82">
        <f>'1. Input energy data'!C99</f>
        <v>0</v>
      </c>
      <c r="B82" s="150">
        <f>'1. Input energy data'!F99</f>
        <v>0</v>
      </c>
      <c r="C82">
        <f>'1. Input energy data'!G99</f>
        <v>0</v>
      </c>
      <c r="D82" s="151" t="str">
        <f>IF(OR(CalcTable[[#This Row],[Building]]=0, '1. Input energy data'!$N99=""), "",IF(OR('1. Input energy data'!$F99="Hospital",'1. Input energy data'!$F99="Nursing residential homes and hostels"),INDEX(Degrees18[[Month]:[Multiple (England)]],MATCH('1. Input energy data'!$L99, Degrees18[Month], 1),MATCH(IF('1. Input energy data'!$G$11="Multiple (England)", '1. Input energy data'!$J99, '1. Input energy data'!$G$11), Degrees18[#Headers], 0)),INDEX(Degrees15[[Month]:[Multiple (England)]],MATCH('1. Input energy data'!$L99, Degrees15[Month], 1),MATCH(IF('1. Input energy data'!$G$11="Multiple (England)", '1. Input energy data'!$J99, '1. Input energy data'!$G$11), Degrees15[#Headers], 0))))</f>
        <v/>
      </c>
      <c r="E82" s="151" t="str" cm="1">
        <f t="array" ref="E82">IF(OR(CalcTable[[#This Row],[Building]]=0, '1. Input energy data'!$O99=""), "",IF(OR('1. Input energy data'!$F99="Hospital",'1. Input energy data'!$F99="Nursing residential homes and hostels"),INDEX(Degrees18[[Month]:[Multiple (England)]],MATCH('1. Input energy data'!$L99, Degrees18[Month], 1) + $E$2 - 1,MATCH(IF('1. Input energy data'!$G$11="Multiple (England)", '1. Input energy data'!$J99, '1. Input energy data'!$G$11),Degrees18[#Headers], 0)),INDEX(Degrees15[[Month]:[Multiple (England)]],MATCH('1. Input energy data'!$L99, Degrees15[Month], 1) + $E$2 - 1,MATCH(IF('1. Input energy data'!$G$11="Multiple (England)", '1. Input energy data'!$J99, '1. Input energy data'!$G$11),Degrees15[#Headers], 0))))</f>
        <v/>
      </c>
      <c r="F82" s="151" t="str" cm="1">
        <f t="array" ref="F82">IF(OR(CalcTable[[#This Row],[Building]]=0, '1. Input energy data'!$P99=""), "",IF(OR('1. Input energy data'!$F99="Hospital",'1. Input energy data'!$F99="Nursing residential homes and hostels"),INDEX(Degrees18[[Month]:[Multiple (England)]],MATCH('1. Input energy data'!$L99, Degrees18[Month], 1) + $F$2 - 1,MATCH(IF('1. Input energy data'!$G$11="Multiple (England)", '1. Input energy data'!$J99, '1. Input energy data'!$G$11),Degrees18[#Headers], 0)),INDEX(Degrees15[[Month]:[Multiple (England)]],MATCH('1. Input energy data'!$L99, Degrees15[Month], 1) + $F$2 - 1,MATCH(IF('1. Input energy data'!$G$11="Multiple (England)", '1. Input energy data'!$J99, '1. Input energy data'!$G$11),Degrees15[#Headers], 0))))</f>
        <v/>
      </c>
      <c r="G82" s="151" t="str" cm="1">
        <f t="array" ref="G82">IF(OR(CalcTable[[#This Row],[Building]]=0, '1. Input energy data'!$Q99=""), "",IF(OR('1. Input energy data'!$F99="Hospital",'1. Input energy data'!$F99="Nursing residential homes and hostels"),INDEX(Degrees18[[Month]:[Multiple (England)]],MATCH('1. Input energy data'!$L99, Degrees18[Month], 1) + $G$2 - 1,MATCH(IF('1. Input energy data'!$G$11="Multiple (England)", '1. Input energy data'!$J99, '1. Input energy data'!$G$11),Degrees18[#Headers], 0)),INDEX(Degrees15[[Month]:[Multiple (England)]],MATCH('1. Input energy data'!$L99, Degrees15[Month], 1) + $G$2 - 1,MATCH(IF('1. Input energy data'!$G$11="Multiple (England)", '1. Input energy data'!$J99, '1. Input energy data'!$G$11),Degrees15[#Headers], 0))))</f>
        <v/>
      </c>
      <c r="H82" s="151" t="str" cm="1">
        <f t="array" ref="H82">IF(OR(CalcTable[[#This Row],[Building]]=0, '1. Input energy data'!$R99=""), "",IF(OR('1. Input energy data'!$F99="Hospital",'1. Input energy data'!$F99="Nursing residential homes and hostels"),INDEX(Degrees18[[Month]:[Multiple (England)]],MATCH('1. Input energy data'!$L99, Degrees18[Month], 1) + $H$2 - 1,MATCH(IF('1. Input energy data'!$G$11="Multiple (England)", '1. Input energy data'!$J99, '1. Input energy data'!$G$11),Degrees18[#Headers], 0)),INDEX(Degrees15[[Month]:[Multiple (England)]],MATCH('1. Input energy data'!$L99, Degrees15[Month], 1) + $H$2 - 1,MATCH(IF('1. Input energy data'!$G$11="Multiple (England)", '1. Input energy data'!$J99, '1. Input energy data'!$G$11),Degrees15[#Headers], 0))))</f>
        <v/>
      </c>
      <c r="I82" s="151" t="str" cm="1">
        <f t="array" ref="I82">IF(OR(CalcTable[[#This Row],[Building]]=0, '1. Input energy data'!$S99=""), "",IF(OR('1. Input energy data'!$F99="Hospital",'1. Input energy data'!$F99="Nursing residential homes and hostels"),INDEX(Degrees18[[Month]:[Multiple (England)]],MATCH('1. Input energy data'!$L99, Degrees18[Month], 1) + $I$2 - 1,MATCH(IF('1. Input energy data'!$G$11="Multiple (England)", '1. Input energy data'!$J99, '1. Input energy data'!$G$11),Degrees18[#Headers], 0)),INDEX(Degrees15[[Month]:[Multiple (England)]],MATCH('1. Input energy data'!$L99, Degrees15[Month], 1) + $I$2 - 1,MATCH(IF('1. Input energy data'!$G$11="Multiple (England)", '1. Input energy data'!$J99, '1. Input energy data'!$G$11),Degrees15[#Headers], 0))))</f>
        <v/>
      </c>
      <c r="J82" s="151" t="str" cm="1">
        <f t="array" ref="J82">IF(OR(CalcTable[[#This Row],[Building]]=0, '1. Input energy data'!$T99=""), "",IF(OR('1. Input energy data'!$F99="Hospital",'1. Input energy data'!$F99="Nursing residential homes and hostels"),INDEX(Degrees18[[Month]:[Multiple (England)]],MATCH('1. Input energy data'!$L99, Degrees18[Month], 1) + $J$2 - 1,MATCH(IF('1. Input energy data'!$G$11="Multiple (England)", '1. Input energy data'!$J99, '1. Input energy data'!$G$11),Degrees18[#Headers], 0)),INDEX(Degrees15[[Month]:[Multiple (England)]],MATCH('1. Input energy data'!$L99, Degrees15[Month], 1) + $J$2 - 1,MATCH(IF('1. Input energy data'!$G$11="Multiple (England)", '1. Input energy data'!$J99, '1. Input energy data'!$G$11),Degrees15[#Headers], 0))))</f>
        <v/>
      </c>
      <c r="K82" s="151" t="str" cm="1">
        <f t="array" ref="K82">IF(OR(CalcTable[[#This Row],[Building]]=0, '1. Input energy data'!$U99=""), "",IF(OR('1. Input energy data'!$F99="Hospital",'1. Input energy data'!$F99="Nursing residential homes and hostels"),INDEX(Degrees18[[Month]:[Multiple (England)]],MATCH('1. Input energy data'!$L99, Degrees18[Month], 1) + $K$2 - 1,MATCH(IF('1. Input energy data'!$G$11="Multiple (England)", '1. Input energy data'!$J99, '1. Input energy data'!$G$11),Degrees18[#Headers], 0)),INDEX(Degrees15[[Month]:[Multiple (England)]],MATCH('1. Input energy data'!$L99, Degrees15[Month], 1) + $K$2 - 1,MATCH(IF('1. Input energy data'!$G$11="Multiple (England)", '1. Input energy data'!$J99, '1. Input energy data'!$G$11),Degrees15[#Headers], 0))))</f>
        <v/>
      </c>
      <c r="L82" s="151" t="str" cm="1">
        <f t="array" ref="L82">IF(OR(CalcTable[[#This Row],[Building]]=0, '1. Input energy data'!$V99=""), "",IF(OR('1. Input energy data'!$F99="Hospital",'1. Input energy data'!$F99="Nursing residential homes and hostels"),INDEX(Degrees18[[Month]:[Multiple (England)]],MATCH('1. Input energy data'!$L99, Degrees18[Month], 1) + $L$2 - 1,MATCH(IF('1. Input energy data'!$G$11="Multiple (England)", '1. Input energy data'!$J99, '1. Input energy data'!$G$11),Degrees18[#Headers], 0)),INDEX(Degrees15[[Month]:[Multiple (England)]],MATCH('1. Input energy data'!$L99, Degrees15[Month], 1) + $L$2 - 1,MATCH(IF('1. Input energy data'!$G$11="Multiple (England)", '1. Input energy data'!$J99, '1. Input energy data'!$G$11),Degrees15[#Headers], 0))))</f>
        <v/>
      </c>
      <c r="M82" s="151" t="str" cm="1">
        <f t="array" ref="M82">IF(OR(CalcTable[[#This Row],[Building]]=0, '1. Input energy data'!$W99=""), "",IF(OR('1. Input energy data'!$F99="Hospital",'1. Input energy data'!$F99="Nursing residential homes and hostels"),INDEX(Degrees18[[Month]:[Multiple (England)]],MATCH('1. Input energy data'!$L99, Degrees18[Month], 1) + $M$2 - 1,MATCH(IF('1. Input energy data'!$G$11="Multiple (England)", '1. Input energy data'!$J99, '1. Input energy data'!$G$11),Degrees18[#Headers], 0)),INDEX(Degrees15[[Month]:[Multiple (England)]],MATCH('1. Input energy data'!$L99, Degrees15[Month], 1) + $M$2 - 1,MATCH(IF('1. Input energy data'!$G$11="Multiple (England)", '1. Input energy data'!$J99, '1. Input energy data'!$G$11),Degrees15[#Headers], 0))))</f>
        <v/>
      </c>
      <c r="N82" s="151" t="str" cm="1">
        <f t="array" ref="N82">IF(OR(CalcTable[[#This Row],[Building]]=0, '1. Input energy data'!$X99=""), "",IF(OR('1. Input energy data'!$F99="Hospital",'1. Input energy data'!$F99="Nursing residential homes and hostels"),INDEX(Degrees18[[Month]:[Multiple (England)]],MATCH('1. Input energy data'!$L99, Degrees18[Month], 1) + $N$2 - 1,MATCH(IF('1. Input energy data'!$G$11="Multiple (England)", '1. Input energy data'!$J99, '1. Input energy data'!$G$11),Degrees18[#Headers], 0)),INDEX(Degrees15[[Month]:[Multiple (England)]],MATCH('1. Input energy data'!$L99, Degrees15[Month], 1) + $N$2 - 1,MATCH(IF('1. Input energy data'!$G$11="Multiple (England)", '1. Input energy data'!$J99, '1. Input energy data'!$G$11),Degrees15[#Headers], 0))))</f>
        <v/>
      </c>
      <c r="O82" s="151" t="str" cm="1">
        <f t="array" ref="O82">IF(OR(CalcTable[[#This Row],[Building]]=0, '1. Input energy data'!$Y99=""), "",IF(OR('1. Input energy data'!$F99="Hospital",'1. Input energy data'!$F99="Nursing residential homes and hostels"),INDEX(Degrees18[[Month]:[Multiple (England)]],MATCH('1. Input energy data'!$L99, Degrees18[Month], 1) + $O$2 - 1,MATCH(IF('1. Input energy data'!$G$11="Multiple (England)", '1. Input energy data'!$J99, '1. Input energy data'!$G$11),Degrees18[#Headers], 0)),INDEX(Degrees15[[Month]:[Multiple (England)]],MATCH('1. Input energy data'!$L99, Degrees15[Month], 1) + $O$2 - 1,MATCH(IF('1. Input energy data'!$G$11="Multiple (England)", '1. Input energy data'!$J99, '1. Input energy data'!$G$11),Degrees15[#Headers], 0))))</f>
        <v/>
      </c>
      <c r="P82" t="str">
        <f>IF(CalcTable[[#This Row],[Building]]=0,"",SLOPE('1. Input energy data'!N99:Y99,CalcTable[[#This Row],[1]:[12]]))</f>
        <v/>
      </c>
      <c r="Q82" t="str">
        <f>IF(CalcTable[[#This Row],[Building]]=0,"",INTERCEPT('1. Input energy data'!N99:Y99,CalcTable[[#This Row],[1]:[12]]))</f>
        <v/>
      </c>
      <c r="R82" t="str">
        <f>IF(CalcTable[[#This Row],[Building]]=0,"",RSQ('1. Input energy data'!N99:Y99,CalcTable[[#This Row],[1]:[12]]))</f>
        <v/>
      </c>
      <c r="S82" s="151" t="str" cm="1">
        <f t="array" ref="S82">IF(OR($A82=0, '1. Input energy data'!$AF99=""), "",IF(OR('1. Input energy data'!$F99="Hospital",'1. Input energy data'!$F99="Nursing residential homes and hostels"),INDEX(Degrees18[[Month]:[Multiple (England)]],MATCH('1. Input energy data'!$AD99, Degrees18[Month], 1)+S$2-13,MATCH(IF('1. Input energy data'!$G$11="Multiple (England)", '1. Input energy data'!$J99, '1. Input energy data'!$G$11),Degrees18[#Headers], 0)),INDEX(Degrees15[[Month]:[Multiple (England)]],MATCH('1. Input energy data'!$AD99, Degrees15[Month], 1)+S$2-13,MATCH(IF('1. Input energy data'!$G$11="Multiple (England)", '1. Input energy data'!$J99, '1. Input energy data'!$G$11),Degrees15[#Headers], 0))))</f>
        <v/>
      </c>
      <c r="T82" s="151" t="str" cm="1">
        <f t="array" ref="T82">IF(OR($A82=0, '1. Input energy data'!$AG99=""), "",IF(OR('1. Input energy data'!$F99="Hospital",'1. Input energy data'!$F99="Nursing residential homes and hostels"),INDEX(Degrees18[[Month]:[Multiple (England)]],MATCH('1. Input energy data'!$AD99, Degrees18[Month], 1)+T$2-13,MATCH(IF('1. Input energy data'!$G$11="Multiple (England)", '1. Input energy data'!$J99, '1. Input energy data'!$G$11),Degrees18[#Headers], 0)),INDEX(Degrees15[[Month]:[Multiple (England)]],MATCH('1. Input energy data'!$AD99,Degrees15[Month], 1)+T$2-13,MATCH(IF('1. Input energy data'!$G$11="Multiple (England)", '1. Input energy data'!$J99, '1. Input energy data'!$G$11),Degrees15[#Headers], 0))))</f>
        <v/>
      </c>
      <c r="U82" s="151" t="str" cm="1">
        <f t="array" ref="U82">IF(OR($A82=0, '1. Input energy data'!$AH99=""), "",IF(OR('1. Input energy data'!$F99="Hospital",'1. Input energy data'!$F99="Nursing residential homes and hostels"),INDEX(Degrees18[[Month]:[Multiple (England)]],MATCH('1. Input energy data'!$AD99, Degrees18[Month], 1)+U$2-13,MATCH(IF('1. Input energy data'!$G$11="Multiple (England)", '1. Input energy data'!$J99, '1. Input energy data'!$G$11),Degrees18[#Headers], 0)),INDEX(Degrees15[[Month]:[Multiple (England)]],MATCH('1. Input energy data'!$AD99,Degrees15[Month], 1)+U$2-13,MATCH(IF('1. Input energy data'!$G$11="Multiple (England)", '1. Input energy data'!$J99, '1. Input energy data'!$G$11),Degrees15[#Headers], 0))))</f>
        <v/>
      </c>
      <c r="V82" s="151" t="str" cm="1">
        <f t="array" ref="V82">IF(OR($A82=0, '1. Input energy data'!$AI99=""), "",IF(OR('1. Input energy data'!$F99="Hospital",'1. Input energy data'!$F99="Nursing residential homes and hostels"),INDEX(Degrees18[[Month]:[Multiple (England)]],MATCH('1. Input energy data'!$AD99, Degrees18[Month], 1)+V$2-13,MATCH(IF('1. Input energy data'!$G$11="Multiple (England)", '1. Input energy data'!$J99, '1. Input energy data'!$G$11),Degrees18[#Headers], 0)),INDEX(Degrees15[[Month]:[Multiple (England)]],MATCH('1. Input energy data'!$AD99,Degrees15[Month], 1)+V$2-13,MATCH(IF('1. Input energy data'!$G$11="Multiple (England)", '1. Input energy data'!$J99, '1. Input energy data'!$G$11),Degrees15[#Headers], 0))))</f>
        <v/>
      </c>
      <c r="W82" s="151" t="str" cm="1">
        <f t="array" ref="W82">IF(OR($A82=0, '1. Input energy data'!$AJ99=""), "",IF(OR('1. Input energy data'!$F99="Hospital",'1. Input energy data'!$F99="Nursing residential homes and hostels"),INDEX(Degrees18[[Month]:[Multiple (England)]],MATCH('1. Input energy data'!$AD99, Degrees18[Month], 1)+W$2-13,MATCH(IF('1. Input energy data'!$G$11="Multiple (England)", '1. Input energy data'!$J99, '1. Input energy data'!$G$11),Degrees18[#Headers], 0)),INDEX(Degrees15[[Month]:[Multiple (England)]],MATCH('1. Input energy data'!$AD99,Degrees15[Month], 1)+W$2-13,MATCH(IF('1. Input energy data'!$G$11="Multiple (England)", '1. Input energy data'!$J99, '1. Input energy data'!$G$11),Degrees15[#Headers], 0))))</f>
        <v/>
      </c>
      <c r="X82" s="151" t="str" cm="1">
        <f t="array" ref="X82">IF(OR($A82=0, '1. Input energy data'!$AK99=""), "",IF(OR('1. Input energy data'!$F99="Hospital",'1. Input energy data'!$F99="Nursing residential homes and hostels"),INDEX(Degrees18[[Month]:[Multiple (England)]],MATCH('1. Input energy data'!$AD99, Degrees18[Month], 1)+X$2-13,MATCH(IF('1. Input energy data'!$G$11="Multiple (England)", '1. Input energy data'!$J99, '1. Input energy data'!$G$11),Degrees18[#Headers], 0)),INDEX(Degrees15[[Month]:[Multiple (England)]],MATCH('1. Input energy data'!$AD99,Degrees15[Month], 1)+X$2-13,MATCH(IF('1. Input energy data'!$G$11="Multiple (England)", '1. Input energy data'!$J99, '1. Input energy data'!$G$11),Degrees15[#Headers], 0))))</f>
        <v/>
      </c>
      <c r="Y82" s="151" t="str" cm="1">
        <f t="array" ref="Y82">IF(OR($A82=0, '1. Input energy data'!$AL99=""), "",IF(OR('1. Input energy data'!$F99="Hospital",'1. Input energy data'!$F99="Nursing residential homes and hostels"),INDEX(Degrees18[[Month]:[Multiple (England)]],MATCH('1. Input energy data'!$AD99, Degrees18[Month], 1)+Y$2-13,MATCH(IF('1. Input energy data'!$G$11="Multiple (England)", '1. Input energy data'!$J99, '1. Input energy data'!$G$11),Degrees18[#Headers], 0)),INDEX(Degrees15[[Month]:[Multiple (England)]],MATCH('1. Input energy data'!$AD99,Degrees15[Month], 1)+Y$2-13,MATCH(IF('1. Input energy data'!$G$11="Multiple (England)", '1. Input energy data'!$J99, '1. Input energy data'!$G$11),Degrees15[#Headers], 0))))</f>
        <v/>
      </c>
      <c r="Z82" s="151" t="str" cm="1">
        <f t="array" ref="Z82">IF(OR($A82=0, '1. Input energy data'!$AM99=""), "",IF(OR('1. Input energy data'!$F99="Hospital",'1. Input energy data'!$F99="Nursing residential homes and hostels"),INDEX(Degrees18[[Month]:[Multiple (England)]],MATCH('1. Input energy data'!$AD99, Degrees18[Month], 1)+Z$2-13,MATCH(IF('1. Input energy data'!$G$11="Multiple (England)", '1. Input energy data'!$J99, '1. Input energy data'!$G$11),Degrees18[#Headers], 0)),INDEX(Degrees15[[Month]:[Multiple (England)]],MATCH('1. Input energy data'!$AD99,Degrees15[Month], 1)+Z$2-13,MATCH(IF('1. Input energy data'!$G$11="Multiple (England)", '1. Input energy data'!$J99, '1. Input energy data'!$G$11),Degrees15[#Headers], 0))))</f>
        <v/>
      </c>
      <c r="AA82" s="151" t="str" cm="1">
        <f t="array" ref="AA82">IF(OR($A82=0, '1. Input energy data'!$AN99=""), "",IF(OR('1. Input energy data'!$F99="Hospital",'1. Input energy data'!$F99="Nursing residential homes and hostels"),INDEX(Degrees18[[Month]:[Multiple (England)]],MATCH('1. Input energy data'!$AD99, Degrees18[Month], 1)+AA$2-13,MATCH(IF('1. Input energy data'!$G$11="Multiple (England)", '1. Input energy data'!$J99, '1. Input energy data'!$G$11),Degrees18[#Headers], 0)),INDEX(Degrees15[[Month]:[Multiple (England)]],MATCH('1. Input energy data'!$AD99,Degrees15[Month], 1)+AA$2-13,MATCH(IF('1. Input energy data'!$G$11="Multiple (England)", '1. Input energy data'!$J99, '1. Input energy data'!$G$11),Degrees15[#Headers], 0))))</f>
        <v/>
      </c>
      <c r="AB82" s="151" t="str" cm="1">
        <f t="array" ref="AB82">IF(OR($A82=0, '1. Input energy data'!$AO99=""), "",IF(OR('1. Input energy data'!$F99="Hospital",'1. Input energy data'!$F99="Nursing residential homes and hostels"),INDEX(Degrees18[[Month]:[Multiple (England)]],MATCH('1. Input energy data'!$AD99, Degrees18[Month], 1)+AB$2-13,MATCH(IF('1. Input energy data'!$G$11="Multiple (England)", '1. Input energy data'!$J99, '1. Input energy data'!$G$11),Degrees18[#Headers], 0)),INDEX(Degrees15[[Month]:[Multiple (England)]],MATCH('1. Input energy data'!$AD99,Degrees15[Month], 1)+AB$2-13,MATCH(IF('1. Input energy data'!$G$11="Multiple (England)", '1. Input energy data'!$J99, '1. Input energy data'!$G$11),Degrees15[#Headers], 0))))</f>
        <v/>
      </c>
      <c r="AC82" s="151" t="str" cm="1">
        <f t="array" ref="AC82">IF(OR($A82=0, '1. Input energy data'!$AP99=""), "",IF(OR('1. Input energy data'!$F99="Hospital",'1. Input energy data'!$F99="Nursing residential homes and hostels"),INDEX(Degrees18[[Month]:[Multiple (England)]],MATCH('1. Input energy data'!$AD99, Degrees18[Month], 1)+AC$2-13,MATCH(IF('1. Input energy data'!$G$11="Multiple (England)", '1. Input energy data'!$J99, '1. Input energy data'!$G$11),Degrees18[#Headers], 0)),INDEX(Degrees15[[Month]:[Multiple (England)]],MATCH('1. Input energy data'!$AD99,Degrees15[Month], 1)+AC$2-13,MATCH(IF('1. Input energy data'!$G$11="Multiple (England)", '1. Input energy data'!$J99, '1. Input energy data'!$G$11),Degrees15[#Headers], 0))))</f>
        <v/>
      </c>
      <c r="AD82" s="151" t="str" cm="1">
        <f t="array" ref="AD82">IF(OR($A82=0, '1. Input energy data'!$AQ99=""), "",IF(OR('1. Input energy data'!$F99="Hospital",'1. Input energy data'!$F99="Nursing residential homes and hostels"),INDEX(Degrees18[[Month]:[Multiple (England)]],MATCH('1. Input energy data'!$AD99, Degrees18[Month], 1)+AD$2-13,MATCH(IF('1. Input energy data'!$G$11="Multiple (England)", '1. Input energy data'!$J99, '1. Input energy data'!$G$11),Degrees18[#Headers], 0)),INDEX(Degrees15[[Month]:[Multiple (England)]],MATCH('1. Input energy data'!$AD99,Degrees15[Month], 1)+AD$2-13,MATCH(IF('1. Input energy data'!$G$11="Multiple (England)", '1. Input energy data'!$J99, '1. Input energy data'!$G$11),Degrees15[#Headers], 0))))</f>
        <v/>
      </c>
      <c r="AE82" s="151" t="str">
        <f>IF(OR($A82=0, $P82="", CalcTable[[#This Row],[13]]="", $Q82="", '1. Input energy data'!AF99=""), "", ($P82*CalcTable[[#This Row],[13]]+$Q82)-'1. Input energy data'!AF99)</f>
        <v/>
      </c>
      <c r="AF82" s="151" t="str">
        <f>IF(OR($A82=0, $P82="", CalcTable[[#This Row],[14]]="", $Q82="", '1. Input energy data'!AG99=""), "", ($P82*CalcTable[[#This Row],[14]]+$Q82)-'1. Input energy data'!AG99)</f>
        <v/>
      </c>
      <c r="AG82" s="151" t="str">
        <f>IF(OR($A82=0, $P82="", CalcTable[[#This Row],[15]]="", $Q82="", '1. Input energy data'!AH99=""), "", ($P82*CalcTable[[#This Row],[15]]+$Q82)-'1. Input energy data'!AH99)</f>
        <v/>
      </c>
      <c r="AH82" s="151" t="str">
        <f>IF(OR($A82=0, $P82="", CalcTable[[#This Row],[16]]="", $Q82="", '1. Input energy data'!AI99=""), "", ($P82*CalcTable[[#This Row],[16]]+$Q82)-'1. Input energy data'!AI99)</f>
        <v/>
      </c>
      <c r="AI82" s="151" t="str">
        <f>IF(OR($A82=0, $P82="", CalcTable[[#This Row],[17]]="", $Q82="", '1. Input energy data'!AJ99=""), "", ($P82*CalcTable[[#This Row],[17]]+$Q82)-'1. Input energy data'!AJ99)</f>
        <v/>
      </c>
      <c r="AJ82" s="151" t="str">
        <f>IF(OR($A82=0, $P82="", CalcTable[[#This Row],[18]]="", $Q82="", '1. Input energy data'!AK99=""), "", ($P82*CalcTable[[#This Row],[18]]+$Q82)-'1. Input energy data'!AK99)</f>
        <v/>
      </c>
      <c r="AK82" s="151" t="str">
        <f>IF(OR($A82=0, $P82="", CalcTable[[#This Row],[19]]="", $Q82="", '1. Input energy data'!AL99=""), "", ($P82*CalcTable[[#This Row],[19]]+$Q82)-'1. Input energy data'!AL99)</f>
        <v/>
      </c>
      <c r="AL82" s="151" t="str">
        <f>IF(OR($A82=0, $P82="", CalcTable[[#This Row],[20]]="", $Q82="", '1. Input energy data'!AM99=""), "", ($P82*CalcTable[[#This Row],[20]]+$Q82)-'1. Input energy data'!AM99)</f>
        <v/>
      </c>
      <c r="AM82" s="151" t="str">
        <f>IF(OR($A82=0, $P82="", CalcTable[[#This Row],[21]]="", $Q82="", '1. Input energy data'!AN99=""), "", ($P82*CalcTable[[#This Row],[21]]+$Q82)-'1. Input energy data'!AN99)</f>
        <v/>
      </c>
      <c r="AN82" s="151" t="str">
        <f>IF(OR($A82=0, $P82="", CalcTable[[#This Row],[22]]="", $Q82="", '1. Input energy data'!AO99=""), "", ($P82*CalcTable[[#This Row],[22]]+$Q82)-'1. Input energy data'!AO99)</f>
        <v/>
      </c>
      <c r="AO82" s="151" t="str">
        <f>IF(OR($A82=0, $P82="", CalcTable[[#This Row],[23]]="", $Q82="", '1. Input energy data'!AP99=""), "", ($P82*CalcTable[[#This Row],[23]]+$Q82)-'1. Input energy data'!AP99)</f>
        <v/>
      </c>
      <c r="AP82" s="151" t="str">
        <f>IF(OR($A82=0, $P82="", CalcTable[[#This Row],[24]]="", $Q82="", '1. Input energy data'!AQ99=""), "", ($P82*CalcTable[[#This Row],[24]]+$Q82)-'1. Input energy data'!AQ99)</f>
        <v/>
      </c>
      <c r="AQ82" s="239" t="str">
        <f>IF(CalcTable[[#This Row],[Building]]=0,"",1-((1-CalcTable[[#This Row],[R2]])*(COUNT('1. Input energy data'!N99:Y99)-1)/(COUNT('1. Input energy data'!N99:Y99)-2)))</f>
        <v/>
      </c>
      <c r="AR82" s="165" t="str">
        <f>IF(CalcTable[[#This Row],[Building]]=0,"",1.26*TINV(0.1,COUNT('1. Input energy data'!N99:Y99)-2)*STEYX('1. Input energy data'!N99:Y99,CalcTable[[#This Row],[1]:[12]])*((1+2/COUNT('1. Input energy data'!N99:Y99))*COUNT(CalcTable[[#This Row],[Month 1 avoided kWh]:[Month 12]]))^0.5)</f>
        <v/>
      </c>
      <c r="AS82" s="166" t="str">
        <f>IF(CalcTable[[#This Row],[Building]]=0,"",ABS(CalcTable[[#This Row],[Absolute Uncertainty]]/SUM(CalcTable[[#This Row],[Month 1 avoided kWh]:[Month 12]])))</f>
        <v/>
      </c>
      <c r="AT82" s="165" t="str">
        <f>IF(CalcTable[[#This Row],[Building]]=0,"",COUNT('1. Input energy data'!N99:Y99))</f>
        <v/>
      </c>
      <c r="AU82" s="165" t="str">
        <f>IF(CalcTable[[#This Row],[Building]]=0,"",COUNT('1. Input energy data'!AF99:AQ99))</f>
        <v/>
      </c>
      <c r="AV82" s="151" t="str" cm="1">
        <f t="array" ref="AV82">_xlfn.IFS(CalcTable[[#This Row],[Building]]=0,"",AND(OR('1. Input energy data'!AT99="Energy Bills - Actual",'1. Input energy data'!AT99="Meter Readings",'1. Input energy data'!AT99="Half Hourly Data"),OR('1. Input energy data'!Z99="Energy Bills - Actual",'1. Input energy data'!Z99="Meter Readings",'1. Input energy data'!Z99="Half Hourly Data")),"ACTUAL",OR('1. Input energy data'!AT99="",'1. Input energy data'!Z99=""),"BLANK",OR('1. Input energy data'!AT99="Other (specify in commentary)",'1. Input energy data'!Z99="Other (specify in commentary)"),"OTHER",OR('1. Input energy data'!AT99="Energy Bills - Estimated",'1. Input energy data'!Z99="Energy Bills - Estimated"),"ESTIMATED",OR('1. Input energy data'!AT99="Energy Bills - Partially Estimated",'1. Input energy data'!Z99="Energy Bills - Partially Estimated"),"PARTIALLY ESTIMATED",TRUE,"BLANK")</f>
        <v/>
      </c>
    </row>
    <row r="83" spans="1:48">
      <c r="A83">
        <f>'1. Input energy data'!C100</f>
        <v>0</v>
      </c>
      <c r="B83" s="150">
        <f>'1. Input energy data'!F100</f>
        <v>0</v>
      </c>
      <c r="C83">
        <f>'1. Input energy data'!G100</f>
        <v>0</v>
      </c>
      <c r="D83" s="151" t="str">
        <f>IF(OR(CalcTable[[#This Row],[Building]]=0, '1. Input energy data'!$N100=""), "",IF(OR('1. Input energy data'!$F100="Hospital",'1. Input energy data'!$F100="Nursing residential homes and hostels"),INDEX(Degrees18[[Month]:[Multiple (England)]],MATCH('1. Input energy data'!$L100, Degrees18[Month], 1),MATCH(IF('1. Input energy data'!$G$11="Multiple (England)", '1. Input energy data'!$J100, '1. Input energy data'!$G$11), Degrees18[#Headers], 0)),INDEX(Degrees15[[Month]:[Multiple (England)]],MATCH('1. Input energy data'!$L100, Degrees15[Month], 1),MATCH(IF('1. Input energy data'!$G$11="Multiple (England)", '1. Input energy data'!$J100, '1. Input energy data'!$G$11), Degrees15[#Headers], 0))))</f>
        <v/>
      </c>
      <c r="E83" s="151" t="str" cm="1">
        <f t="array" ref="E83">IF(OR(CalcTable[[#This Row],[Building]]=0, '1. Input energy data'!$O100=""), "",IF(OR('1. Input energy data'!$F100="Hospital",'1. Input energy data'!$F100="Nursing residential homes and hostels"),INDEX(Degrees18[[Month]:[Multiple (England)]],MATCH('1. Input energy data'!$L100, Degrees18[Month], 1) + $E$2 - 1,MATCH(IF('1. Input energy data'!$G$11="Multiple (England)", '1. Input energy data'!$J100, '1. Input energy data'!$G$11),Degrees18[#Headers], 0)),INDEX(Degrees15[[Month]:[Multiple (England)]],MATCH('1. Input energy data'!$L100, Degrees15[Month], 1) + $E$2 - 1,MATCH(IF('1. Input energy data'!$G$11="Multiple (England)", '1. Input energy data'!$J100, '1. Input energy data'!$G$11),Degrees15[#Headers], 0))))</f>
        <v/>
      </c>
      <c r="F83" s="151" t="str" cm="1">
        <f t="array" ref="F83">IF(OR(CalcTable[[#This Row],[Building]]=0, '1. Input energy data'!$P100=""), "",IF(OR('1. Input energy data'!$F100="Hospital",'1. Input energy data'!$F100="Nursing residential homes and hostels"),INDEX(Degrees18[[Month]:[Multiple (England)]],MATCH('1. Input energy data'!$L100, Degrees18[Month], 1) + $F$2 - 1,MATCH(IF('1. Input energy data'!$G$11="Multiple (England)", '1. Input energy data'!$J100, '1. Input energy data'!$G$11),Degrees18[#Headers], 0)),INDEX(Degrees15[[Month]:[Multiple (England)]],MATCH('1. Input energy data'!$L100, Degrees15[Month], 1) + $F$2 - 1,MATCH(IF('1. Input energy data'!$G$11="Multiple (England)", '1. Input energy data'!$J100, '1. Input energy data'!$G$11),Degrees15[#Headers], 0))))</f>
        <v/>
      </c>
      <c r="G83" s="151" t="str" cm="1">
        <f t="array" ref="G83">IF(OR(CalcTable[[#This Row],[Building]]=0, '1. Input energy data'!$Q100=""), "",IF(OR('1. Input energy data'!$F100="Hospital",'1. Input energy data'!$F100="Nursing residential homes and hostels"),INDEX(Degrees18[[Month]:[Multiple (England)]],MATCH('1. Input energy data'!$L100, Degrees18[Month], 1) + $G$2 - 1,MATCH(IF('1. Input energy data'!$G$11="Multiple (England)", '1. Input energy data'!$J100, '1. Input energy data'!$G$11),Degrees18[#Headers], 0)),INDEX(Degrees15[[Month]:[Multiple (England)]],MATCH('1. Input energy data'!$L100, Degrees15[Month], 1) + $G$2 - 1,MATCH(IF('1. Input energy data'!$G$11="Multiple (England)", '1. Input energy data'!$J100, '1. Input energy data'!$G$11),Degrees15[#Headers], 0))))</f>
        <v/>
      </c>
      <c r="H83" s="151" t="str" cm="1">
        <f t="array" ref="H83">IF(OR(CalcTable[[#This Row],[Building]]=0, '1. Input energy data'!$R100=""), "",IF(OR('1. Input energy data'!$F100="Hospital",'1. Input energy data'!$F100="Nursing residential homes and hostels"),INDEX(Degrees18[[Month]:[Multiple (England)]],MATCH('1. Input energy data'!$L100, Degrees18[Month], 1) + $H$2 - 1,MATCH(IF('1. Input energy data'!$G$11="Multiple (England)", '1. Input energy data'!$J100, '1. Input energy data'!$G$11),Degrees18[#Headers], 0)),INDEX(Degrees15[[Month]:[Multiple (England)]],MATCH('1. Input energy data'!$L100, Degrees15[Month], 1) + $H$2 - 1,MATCH(IF('1. Input energy data'!$G$11="Multiple (England)", '1. Input energy data'!$J100, '1. Input energy data'!$G$11),Degrees15[#Headers], 0))))</f>
        <v/>
      </c>
      <c r="I83" s="151" t="str" cm="1">
        <f t="array" ref="I83">IF(OR(CalcTable[[#This Row],[Building]]=0, '1. Input energy data'!$S100=""), "",IF(OR('1. Input energy data'!$F100="Hospital",'1. Input energy data'!$F100="Nursing residential homes and hostels"),INDEX(Degrees18[[Month]:[Multiple (England)]],MATCH('1. Input energy data'!$L100, Degrees18[Month], 1) + $I$2 - 1,MATCH(IF('1. Input energy data'!$G$11="Multiple (England)", '1. Input energy data'!$J100, '1. Input energy data'!$G$11),Degrees18[#Headers], 0)),INDEX(Degrees15[[Month]:[Multiple (England)]],MATCH('1. Input energy data'!$L100, Degrees15[Month], 1) + $I$2 - 1,MATCH(IF('1. Input energy data'!$G$11="Multiple (England)", '1. Input energy data'!$J100, '1. Input energy data'!$G$11),Degrees15[#Headers], 0))))</f>
        <v/>
      </c>
      <c r="J83" s="151" t="str" cm="1">
        <f t="array" ref="J83">IF(OR(CalcTable[[#This Row],[Building]]=0, '1. Input energy data'!$T100=""), "",IF(OR('1. Input energy data'!$F100="Hospital",'1. Input energy data'!$F100="Nursing residential homes and hostels"),INDEX(Degrees18[[Month]:[Multiple (England)]],MATCH('1. Input energy data'!$L100, Degrees18[Month], 1) + $J$2 - 1,MATCH(IF('1. Input energy data'!$G$11="Multiple (England)", '1. Input energy data'!$J100, '1. Input energy data'!$G$11),Degrees18[#Headers], 0)),INDEX(Degrees15[[Month]:[Multiple (England)]],MATCH('1. Input energy data'!$L100, Degrees15[Month], 1) + $J$2 - 1,MATCH(IF('1. Input energy data'!$G$11="Multiple (England)", '1. Input energy data'!$J100, '1. Input energy data'!$G$11),Degrees15[#Headers], 0))))</f>
        <v/>
      </c>
      <c r="K83" s="151" t="str" cm="1">
        <f t="array" ref="K83">IF(OR(CalcTable[[#This Row],[Building]]=0, '1. Input energy data'!$U100=""), "",IF(OR('1. Input energy data'!$F100="Hospital",'1. Input energy data'!$F100="Nursing residential homes and hostels"),INDEX(Degrees18[[Month]:[Multiple (England)]],MATCH('1. Input energy data'!$L100, Degrees18[Month], 1) + $K$2 - 1,MATCH(IF('1. Input energy data'!$G$11="Multiple (England)", '1. Input energy data'!$J100, '1. Input energy data'!$G$11),Degrees18[#Headers], 0)),INDEX(Degrees15[[Month]:[Multiple (England)]],MATCH('1. Input energy data'!$L100, Degrees15[Month], 1) + $K$2 - 1,MATCH(IF('1. Input energy data'!$G$11="Multiple (England)", '1. Input energy data'!$J100, '1. Input energy data'!$G$11),Degrees15[#Headers], 0))))</f>
        <v/>
      </c>
      <c r="L83" s="151" t="str" cm="1">
        <f t="array" ref="L83">IF(OR(CalcTable[[#This Row],[Building]]=0, '1. Input energy data'!$V100=""), "",IF(OR('1. Input energy data'!$F100="Hospital",'1. Input energy data'!$F100="Nursing residential homes and hostels"),INDEX(Degrees18[[Month]:[Multiple (England)]],MATCH('1. Input energy data'!$L100, Degrees18[Month], 1) + $L$2 - 1,MATCH(IF('1. Input energy data'!$G$11="Multiple (England)", '1. Input energy data'!$J100, '1. Input energy data'!$G$11),Degrees18[#Headers], 0)),INDEX(Degrees15[[Month]:[Multiple (England)]],MATCH('1. Input energy data'!$L100, Degrees15[Month], 1) + $L$2 - 1,MATCH(IF('1. Input energy data'!$G$11="Multiple (England)", '1. Input energy data'!$J100, '1. Input energy data'!$G$11),Degrees15[#Headers], 0))))</f>
        <v/>
      </c>
      <c r="M83" s="151" t="str" cm="1">
        <f t="array" ref="M83">IF(OR(CalcTable[[#This Row],[Building]]=0, '1. Input energy data'!$W100=""), "",IF(OR('1. Input energy data'!$F100="Hospital",'1. Input energy data'!$F100="Nursing residential homes and hostels"),INDEX(Degrees18[[Month]:[Multiple (England)]],MATCH('1. Input energy data'!$L100, Degrees18[Month], 1) + $M$2 - 1,MATCH(IF('1. Input energy data'!$G$11="Multiple (England)", '1. Input energy data'!$J100, '1. Input energy data'!$G$11),Degrees18[#Headers], 0)),INDEX(Degrees15[[Month]:[Multiple (England)]],MATCH('1. Input energy data'!$L100, Degrees15[Month], 1) + $M$2 - 1,MATCH(IF('1. Input energy data'!$G$11="Multiple (England)", '1. Input energy data'!$J100, '1. Input energy data'!$G$11),Degrees15[#Headers], 0))))</f>
        <v/>
      </c>
      <c r="N83" s="151" t="str" cm="1">
        <f t="array" ref="N83">IF(OR(CalcTable[[#This Row],[Building]]=0, '1. Input energy data'!$X100=""), "",IF(OR('1. Input energy data'!$F100="Hospital",'1. Input energy data'!$F100="Nursing residential homes and hostels"),INDEX(Degrees18[[Month]:[Multiple (England)]],MATCH('1. Input energy data'!$L100, Degrees18[Month], 1) + $N$2 - 1,MATCH(IF('1. Input energy data'!$G$11="Multiple (England)", '1. Input energy data'!$J100, '1. Input energy data'!$G$11),Degrees18[#Headers], 0)),INDEX(Degrees15[[Month]:[Multiple (England)]],MATCH('1. Input energy data'!$L100, Degrees15[Month], 1) + $N$2 - 1,MATCH(IF('1. Input energy data'!$G$11="Multiple (England)", '1. Input energy data'!$J100, '1. Input energy data'!$G$11),Degrees15[#Headers], 0))))</f>
        <v/>
      </c>
      <c r="O83" s="151" t="str" cm="1">
        <f t="array" ref="O83">IF(OR(CalcTable[[#This Row],[Building]]=0, '1. Input energy data'!$Y100=""), "",IF(OR('1. Input energy data'!$F100="Hospital",'1. Input energy data'!$F100="Nursing residential homes and hostels"),INDEX(Degrees18[[Month]:[Multiple (England)]],MATCH('1. Input energy data'!$L100, Degrees18[Month], 1) + $O$2 - 1,MATCH(IF('1. Input energy data'!$G$11="Multiple (England)", '1. Input energy data'!$J100, '1. Input energy data'!$G$11),Degrees18[#Headers], 0)),INDEX(Degrees15[[Month]:[Multiple (England)]],MATCH('1. Input energy data'!$L100, Degrees15[Month], 1) + $O$2 - 1,MATCH(IF('1. Input energy data'!$G$11="Multiple (England)", '1. Input energy data'!$J100, '1. Input energy data'!$G$11),Degrees15[#Headers], 0))))</f>
        <v/>
      </c>
      <c r="P83" t="str">
        <f>IF(CalcTable[[#This Row],[Building]]=0,"",SLOPE('1. Input energy data'!N100:Y100,CalcTable[[#This Row],[1]:[12]]))</f>
        <v/>
      </c>
      <c r="Q83" t="str">
        <f>IF(CalcTable[[#This Row],[Building]]=0,"",INTERCEPT('1. Input energy data'!N100:Y100,CalcTable[[#This Row],[1]:[12]]))</f>
        <v/>
      </c>
      <c r="R83" t="str">
        <f>IF(CalcTable[[#This Row],[Building]]=0,"",RSQ('1. Input energy data'!N100:Y100,CalcTable[[#This Row],[1]:[12]]))</f>
        <v/>
      </c>
      <c r="S83" s="151" t="str" cm="1">
        <f t="array" ref="S83">IF(OR($A83=0, '1. Input energy data'!$AF100=""), "",IF(OR('1. Input energy data'!$F100="Hospital",'1. Input energy data'!$F100="Nursing residential homes and hostels"),INDEX(Degrees18[[Month]:[Multiple (England)]],MATCH('1. Input energy data'!$AD100, Degrees18[Month], 1)+S$2-13,MATCH(IF('1. Input energy data'!$G$11="Multiple (England)", '1. Input energy data'!$J100, '1. Input energy data'!$G$11),Degrees18[#Headers], 0)),INDEX(Degrees15[[Month]:[Multiple (England)]],MATCH('1. Input energy data'!$AD100, Degrees15[Month], 1)+S$2-13,MATCH(IF('1. Input energy data'!$G$11="Multiple (England)", '1. Input energy data'!$J100, '1. Input energy data'!$G$11),Degrees15[#Headers], 0))))</f>
        <v/>
      </c>
      <c r="T83" s="151" t="str" cm="1">
        <f t="array" ref="T83">IF(OR($A83=0, '1. Input energy data'!$AG100=""), "",IF(OR('1. Input energy data'!$F100="Hospital",'1. Input energy data'!$F100="Nursing residential homes and hostels"),INDEX(Degrees18[[Month]:[Multiple (England)]],MATCH('1. Input energy data'!$AD100, Degrees18[Month], 1)+T$2-13,MATCH(IF('1. Input energy data'!$G$11="Multiple (England)", '1. Input energy data'!$J100, '1. Input energy data'!$G$11),Degrees18[#Headers], 0)),INDEX(Degrees15[[Month]:[Multiple (England)]],MATCH('1. Input energy data'!$AD100,Degrees15[Month], 1)+T$2-13,MATCH(IF('1. Input energy data'!$G$11="Multiple (England)", '1. Input energy data'!$J100, '1. Input energy data'!$G$11),Degrees15[#Headers], 0))))</f>
        <v/>
      </c>
      <c r="U83" s="151" t="str" cm="1">
        <f t="array" ref="U83">IF(OR($A83=0, '1. Input energy data'!$AH100=""), "",IF(OR('1. Input energy data'!$F100="Hospital",'1. Input energy data'!$F100="Nursing residential homes and hostels"),INDEX(Degrees18[[Month]:[Multiple (England)]],MATCH('1. Input energy data'!$AD100, Degrees18[Month], 1)+U$2-13,MATCH(IF('1. Input energy data'!$G$11="Multiple (England)", '1. Input energy data'!$J100, '1. Input energy data'!$G$11),Degrees18[#Headers], 0)),INDEX(Degrees15[[Month]:[Multiple (England)]],MATCH('1. Input energy data'!$AD100,Degrees15[Month], 1)+U$2-13,MATCH(IF('1. Input energy data'!$G$11="Multiple (England)", '1. Input energy data'!$J100, '1. Input energy data'!$G$11),Degrees15[#Headers], 0))))</f>
        <v/>
      </c>
      <c r="V83" s="151" t="str" cm="1">
        <f t="array" ref="V83">IF(OR($A83=0, '1. Input energy data'!$AI100=""), "",IF(OR('1. Input energy data'!$F100="Hospital",'1. Input energy data'!$F100="Nursing residential homes and hostels"),INDEX(Degrees18[[Month]:[Multiple (England)]],MATCH('1. Input energy data'!$AD100, Degrees18[Month], 1)+V$2-13,MATCH(IF('1. Input energy data'!$G$11="Multiple (England)", '1. Input energy data'!$J100, '1. Input energy data'!$G$11),Degrees18[#Headers], 0)),INDEX(Degrees15[[Month]:[Multiple (England)]],MATCH('1. Input energy data'!$AD100,Degrees15[Month], 1)+V$2-13,MATCH(IF('1. Input energy data'!$G$11="Multiple (England)", '1. Input energy data'!$J100, '1. Input energy data'!$G$11),Degrees15[#Headers], 0))))</f>
        <v/>
      </c>
      <c r="W83" s="151" t="str" cm="1">
        <f t="array" ref="W83">IF(OR($A83=0, '1. Input energy data'!$AJ100=""), "",IF(OR('1. Input energy data'!$F100="Hospital",'1. Input energy data'!$F100="Nursing residential homes and hostels"),INDEX(Degrees18[[Month]:[Multiple (England)]],MATCH('1. Input energy data'!$AD100, Degrees18[Month], 1)+W$2-13,MATCH(IF('1. Input energy data'!$G$11="Multiple (England)", '1. Input energy data'!$J100, '1. Input energy data'!$G$11),Degrees18[#Headers], 0)),INDEX(Degrees15[[Month]:[Multiple (England)]],MATCH('1. Input energy data'!$AD100,Degrees15[Month], 1)+W$2-13,MATCH(IF('1. Input energy data'!$G$11="Multiple (England)", '1. Input energy data'!$J100, '1. Input energy data'!$G$11),Degrees15[#Headers], 0))))</f>
        <v/>
      </c>
      <c r="X83" s="151" t="str" cm="1">
        <f t="array" ref="X83">IF(OR($A83=0, '1. Input energy data'!$AK100=""), "",IF(OR('1. Input energy data'!$F100="Hospital",'1. Input energy data'!$F100="Nursing residential homes and hostels"),INDEX(Degrees18[[Month]:[Multiple (England)]],MATCH('1. Input energy data'!$AD100, Degrees18[Month], 1)+X$2-13,MATCH(IF('1. Input energy data'!$G$11="Multiple (England)", '1. Input energy data'!$J100, '1. Input energy data'!$G$11),Degrees18[#Headers], 0)),INDEX(Degrees15[[Month]:[Multiple (England)]],MATCH('1. Input energy data'!$AD100,Degrees15[Month], 1)+X$2-13,MATCH(IF('1. Input energy data'!$G$11="Multiple (England)", '1. Input energy data'!$J100, '1. Input energy data'!$G$11),Degrees15[#Headers], 0))))</f>
        <v/>
      </c>
      <c r="Y83" s="151" t="str" cm="1">
        <f t="array" ref="Y83">IF(OR($A83=0, '1. Input energy data'!$AL100=""), "",IF(OR('1. Input energy data'!$F100="Hospital",'1. Input energy data'!$F100="Nursing residential homes and hostels"),INDEX(Degrees18[[Month]:[Multiple (England)]],MATCH('1. Input energy data'!$AD100, Degrees18[Month], 1)+Y$2-13,MATCH(IF('1. Input energy data'!$G$11="Multiple (England)", '1. Input energy data'!$J100, '1. Input energy data'!$G$11),Degrees18[#Headers], 0)),INDEX(Degrees15[[Month]:[Multiple (England)]],MATCH('1. Input energy data'!$AD100,Degrees15[Month], 1)+Y$2-13,MATCH(IF('1. Input energy data'!$G$11="Multiple (England)", '1. Input energy data'!$J100, '1. Input energy data'!$G$11),Degrees15[#Headers], 0))))</f>
        <v/>
      </c>
      <c r="Z83" s="151" t="str" cm="1">
        <f t="array" ref="Z83">IF(OR($A83=0, '1. Input energy data'!$AM100=""), "",IF(OR('1. Input energy data'!$F100="Hospital",'1. Input energy data'!$F100="Nursing residential homes and hostels"),INDEX(Degrees18[[Month]:[Multiple (England)]],MATCH('1. Input energy data'!$AD100, Degrees18[Month], 1)+Z$2-13,MATCH(IF('1. Input energy data'!$G$11="Multiple (England)", '1. Input energy data'!$J100, '1. Input energy data'!$G$11),Degrees18[#Headers], 0)),INDEX(Degrees15[[Month]:[Multiple (England)]],MATCH('1. Input energy data'!$AD100,Degrees15[Month], 1)+Z$2-13,MATCH(IF('1. Input energy data'!$G$11="Multiple (England)", '1. Input energy data'!$J100, '1. Input energy data'!$G$11),Degrees15[#Headers], 0))))</f>
        <v/>
      </c>
      <c r="AA83" s="151" t="str" cm="1">
        <f t="array" ref="AA83">IF(OR($A83=0, '1. Input energy data'!$AN100=""), "",IF(OR('1. Input energy data'!$F100="Hospital",'1. Input energy data'!$F100="Nursing residential homes and hostels"),INDEX(Degrees18[[Month]:[Multiple (England)]],MATCH('1. Input energy data'!$AD100, Degrees18[Month], 1)+AA$2-13,MATCH(IF('1. Input energy data'!$G$11="Multiple (England)", '1. Input energy data'!$J100, '1. Input energy data'!$G$11),Degrees18[#Headers], 0)),INDEX(Degrees15[[Month]:[Multiple (England)]],MATCH('1. Input energy data'!$AD100,Degrees15[Month], 1)+AA$2-13,MATCH(IF('1. Input energy data'!$G$11="Multiple (England)", '1. Input energy data'!$J100, '1. Input energy data'!$G$11),Degrees15[#Headers], 0))))</f>
        <v/>
      </c>
      <c r="AB83" s="151" t="str" cm="1">
        <f t="array" ref="AB83">IF(OR($A83=0, '1. Input energy data'!$AO100=""), "",IF(OR('1. Input energy data'!$F100="Hospital",'1. Input energy data'!$F100="Nursing residential homes and hostels"),INDEX(Degrees18[[Month]:[Multiple (England)]],MATCH('1. Input energy data'!$AD100, Degrees18[Month], 1)+AB$2-13,MATCH(IF('1. Input energy data'!$G$11="Multiple (England)", '1. Input energy data'!$J100, '1. Input energy data'!$G$11),Degrees18[#Headers], 0)),INDEX(Degrees15[[Month]:[Multiple (England)]],MATCH('1. Input energy data'!$AD100,Degrees15[Month], 1)+AB$2-13,MATCH(IF('1. Input energy data'!$G$11="Multiple (England)", '1. Input energy data'!$J100, '1. Input energy data'!$G$11),Degrees15[#Headers], 0))))</f>
        <v/>
      </c>
      <c r="AC83" s="151" t="str" cm="1">
        <f t="array" ref="AC83">IF(OR($A83=0, '1. Input energy data'!$AP100=""), "",IF(OR('1. Input energy data'!$F100="Hospital",'1. Input energy data'!$F100="Nursing residential homes and hostels"),INDEX(Degrees18[[Month]:[Multiple (England)]],MATCH('1. Input energy data'!$AD100, Degrees18[Month], 1)+AC$2-13,MATCH(IF('1. Input energy data'!$G$11="Multiple (England)", '1. Input energy data'!$J100, '1. Input energy data'!$G$11),Degrees18[#Headers], 0)),INDEX(Degrees15[[Month]:[Multiple (England)]],MATCH('1. Input energy data'!$AD100,Degrees15[Month], 1)+AC$2-13,MATCH(IF('1. Input energy data'!$G$11="Multiple (England)", '1. Input energy data'!$J100, '1. Input energy data'!$G$11),Degrees15[#Headers], 0))))</f>
        <v/>
      </c>
      <c r="AD83" s="151" t="str" cm="1">
        <f t="array" ref="AD83">IF(OR($A83=0, '1. Input energy data'!$AQ100=""), "",IF(OR('1. Input energy data'!$F100="Hospital",'1. Input energy data'!$F100="Nursing residential homes and hostels"),INDEX(Degrees18[[Month]:[Multiple (England)]],MATCH('1. Input energy data'!$AD100, Degrees18[Month], 1)+AD$2-13,MATCH(IF('1. Input energy data'!$G$11="Multiple (England)", '1. Input energy data'!$J100, '1. Input energy data'!$G$11),Degrees18[#Headers], 0)),INDEX(Degrees15[[Month]:[Multiple (England)]],MATCH('1. Input energy data'!$AD100,Degrees15[Month], 1)+AD$2-13,MATCH(IF('1. Input energy data'!$G$11="Multiple (England)", '1. Input energy data'!$J100, '1. Input energy data'!$G$11),Degrees15[#Headers], 0))))</f>
        <v/>
      </c>
      <c r="AE83" s="151" t="str">
        <f>IF(OR($A83=0, $P83="", CalcTable[[#This Row],[13]]="", $Q83="", '1. Input energy data'!AF100=""), "", ($P83*CalcTable[[#This Row],[13]]+$Q83)-'1. Input energy data'!AF100)</f>
        <v/>
      </c>
      <c r="AF83" s="151" t="str">
        <f>IF(OR($A83=0, $P83="", CalcTable[[#This Row],[14]]="", $Q83="", '1. Input energy data'!AG100=""), "", ($P83*CalcTable[[#This Row],[14]]+$Q83)-'1. Input energy data'!AG100)</f>
        <v/>
      </c>
      <c r="AG83" s="151" t="str">
        <f>IF(OR($A83=0, $P83="", CalcTable[[#This Row],[15]]="", $Q83="", '1. Input energy data'!AH100=""), "", ($P83*CalcTable[[#This Row],[15]]+$Q83)-'1. Input energy data'!AH100)</f>
        <v/>
      </c>
      <c r="AH83" s="151" t="str">
        <f>IF(OR($A83=0, $P83="", CalcTable[[#This Row],[16]]="", $Q83="", '1. Input energy data'!AI100=""), "", ($P83*CalcTable[[#This Row],[16]]+$Q83)-'1. Input energy data'!AI100)</f>
        <v/>
      </c>
      <c r="AI83" s="151" t="str">
        <f>IF(OR($A83=0, $P83="", CalcTable[[#This Row],[17]]="", $Q83="", '1. Input energy data'!AJ100=""), "", ($P83*CalcTable[[#This Row],[17]]+$Q83)-'1. Input energy data'!AJ100)</f>
        <v/>
      </c>
      <c r="AJ83" s="151" t="str">
        <f>IF(OR($A83=0, $P83="", CalcTable[[#This Row],[18]]="", $Q83="", '1. Input energy data'!AK100=""), "", ($P83*CalcTable[[#This Row],[18]]+$Q83)-'1. Input energy data'!AK100)</f>
        <v/>
      </c>
      <c r="AK83" s="151" t="str">
        <f>IF(OR($A83=0, $P83="", CalcTable[[#This Row],[19]]="", $Q83="", '1. Input energy data'!AL100=""), "", ($P83*CalcTable[[#This Row],[19]]+$Q83)-'1. Input energy data'!AL100)</f>
        <v/>
      </c>
      <c r="AL83" s="151" t="str">
        <f>IF(OR($A83=0, $P83="", CalcTable[[#This Row],[20]]="", $Q83="", '1. Input energy data'!AM100=""), "", ($P83*CalcTable[[#This Row],[20]]+$Q83)-'1. Input energy data'!AM100)</f>
        <v/>
      </c>
      <c r="AM83" s="151" t="str">
        <f>IF(OR($A83=0, $P83="", CalcTable[[#This Row],[21]]="", $Q83="", '1. Input energy data'!AN100=""), "", ($P83*CalcTable[[#This Row],[21]]+$Q83)-'1. Input energy data'!AN100)</f>
        <v/>
      </c>
      <c r="AN83" s="151" t="str">
        <f>IF(OR($A83=0, $P83="", CalcTable[[#This Row],[22]]="", $Q83="", '1. Input energy data'!AO100=""), "", ($P83*CalcTable[[#This Row],[22]]+$Q83)-'1. Input energy data'!AO100)</f>
        <v/>
      </c>
      <c r="AO83" s="151" t="str">
        <f>IF(OR($A83=0, $P83="", CalcTable[[#This Row],[23]]="", $Q83="", '1. Input energy data'!AP100=""), "", ($P83*CalcTable[[#This Row],[23]]+$Q83)-'1. Input energy data'!AP100)</f>
        <v/>
      </c>
      <c r="AP83" s="151" t="str">
        <f>IF(OR($A83=0, $P83="", CalcTable[[#This Row],[24]]="", $Q83="", '1. Input energy data'!AQ100=""), "", ($P83*CalcTable[[#This Row],[24]]+$Q83)-'1. Input energy data'!AQ100)</f>
        <v/>
      </c>
      <c r="AQ83" s="239" t="str">
        <f>IF(CalcTable[[#This Row],[Building]]=0,"",1-((1-CalcTable[[#This Row],[R2]])*(COUNT('1. Input energy data'!N100:Y100)-1)/(COUNT('1. Input energy data'!N100:Y100)-2)))</f>
        <v/>
      </c>
      <c r="AR83" s="165" t="str">
        <f>IF(CalcTable[[#This Row],[Building]]=0,"",1.26*TINV(0.1,COUNT('1. Input energy data'!N100:Y100)-2)*STEYX('1. Input energy data'!N100:Y100,CalcTable[[#This Row],[1]:[12]])*((1+2/COUNT('1. Input energy data'!N100:Y100))*COUNT(CalcTable[[#This Row],[Month 1 avoided kWh]:[Month 12]]))^0.5)</f>
        <v/>
      </c>
      <c r="AS83" s="166" t="str">
        <f>IF(CalcTable[[#This Row],[Building]]=0,"",ABS(CalcTable[[#This Row],[Absolute Uncertainty]]/SUM(CalcTable[[#This Row],[Month 1 avoided kWh]:[Month 12]])))</f>
        <v/>
      </c>
      <c r="AT83" s="165" t="str">
        <f>IF(CalcTable[[#This Row],[Building]]=0,"",COUNT('1. Input energy data'!N100:Y100))</f>
        <v/>
      </c>
      <c r="AU83" s="165" t="str">
        <f>IF(CalcTable[[#This Row],[Building]]=0,"",COUNT('1. Input energy data'!AF100:AQ100))</f>
        <v/>
      </c>
      <c r="AV83" s="151" t="str" cm="1">
        <f t="array" ref="AV83">_xlfn.IFS(CalcTable[[#This Row],[Building]]=0,"",AND(OR('1. Input energy data'!AT100="Energy Bills - Actual",'1. Input energy data'!AT100="Meter Readings",'1. Input energy data'!AT100="Half Hourly Data"),OR('1. Input energy data'!Z100="Energy Bills - Actual",'1. Input energy data'!Z100="Meter Readings",'1. Input energy data'!Z100="Half Hourly Data")),"ACTUAL",OR('1. Input energy data'!AT100="",'1. Input energy data'!Z100=""),"BLANK",OR('1. Input energy data'!AT100="Other (specify in commentary)",'1. Input energy data'!Z100="Other (specify in commentary)"),"OTHER",OR('1. Input energy data'!AT100="Energy Bills - Estimated",'1. Input energy data'!Z100="Energy Bills - Estimated"),"ESTIMATED",OR('1. Input energy data'!AT100="Energy Bills - Partially Estimated",'1. Input energy data'!Z100="Energy Bills - Partially Estimated"),"PARTIALLY ESTIMATED",TRUE,"BLANK")</f>
        <v/>
      </c>
    </row>
    <row r="84" spans="1:48">
      <c r="A84">
        <f>'1. Input energy data'!C101</f>
        <v>0</v>
      </c>
      <c r="B84" s="150">
        <f>'1. Input energy data'!F101</f>
        <v>0</v>
      </c>
      <c r="C84">
        <f>'1. Input energy data'!G101</f>
        <v>0</v>
      </c>
      <c r="D84" s="151" t="str">
        <f>IF(OR(CalcTable[[#This Row],[Building]]=0, '1. Input energy data'!$N101=""), "",IF(OR('1. Input energy data'!$F101="Hospital",'1. Input energy data'!$F101="Nursing residential homes and hostels"),INDEX(Degrees18[[Month]:[Multiple (England)]],MATCH('1. Input energy data'!$L101, Degrees18[Month], 1),MATCH(IF('1. Input energy data'!$G$11="Multiple (England)", '1. Input energy data'!$J101, '1. Input energy data'!$G$11), Degrees18[#Headers], 0)),INDEX(Degrees15[[Month]:[Multiple (England)]],MATCH('1. Input energy data'!$L101, Degrees15[Month], 1),MATCH(IF('1. Input energy data'!$G$11="Multiple (England)", '1. Input energy data'!$J101, '1. Input energy data'!$G$11), Degrees15[#Headers], 0))))</f>
        <v/>
      </c>
      <c r="E84" s="151" t="str" cm="1">
        <f t="array" ref="E84">IF(OR(CalcTable[[#This Row],[Building]]=0, '1. Input energy data'!$O101=""), "",IF(OR('1. Input energy data'!$F101="Hospital",'1. Input energy data'!$F101="Nursing residential homes and hostels"),INDEX(Degrees18[[Month]:[Multiple (England)]],MATCH('1. Input energy data'!$L101, Degrees18[Month], 1) + $E$2 - 1,MATCH(IF('1. Input energy data'!$G$11="Multiple (England)", '1. Input energy data'!$J101, '1. Input energy data'!$G$11),Degrees18[#Headers], 0)),INDEX(Degrees15[[Month]:[Multiple (England)]],MATCH('1. Input energy data'!$L101, Degrees15[Month], 1) + $E$2 - 1,MATCH(IF('1. Input energy data'!$G$11="Multiple (England)", '1. Input energy data'!$J101, '1. Input energy data'!$G$11),Degrees15[#Headers], 0))))</f>
        <v/>
      </c>
      <c r="F84" s="151" t="str" cm="1">
        <f t="array" ref="F84">IF(OR(CalcTable[[#This Row],[Building]]=0, '1. Input energy data'!$P101=""), "",IF(OR('1. Input energy data'!$F101="Hospital",'1. Input energy data'!$F101="Nursing residential homes and hostels"),INDEX(Degrees18[[Month]:[Multiple (England)]],MATCH('1. Input energy data'!$L101, Degrees18[Month], 1) + $F$2 - 1,MATCH(IF('1. Input energy data'!$G$11="Multiple (England)", '1. Input energy data'!$J101, '1. Input energy data'!$G$11),Degrees18[#Headers], 0)),INDEX(Degrees15[[Month]:[Multiple (England)]],MATCH('1. Input energy data'!$L101, Degrees15[Month], 1) + $F$2 - 1,MATCH(IF('1. Input energy data'!$G$11="Multiple (England)", '1. Input energy data'!$J101, '1. Input energy data'!$G$11),Degrees15[#Headers], 0))))</f>
        <v/>
      </c>
      <c r="G84" s="151" t="str" cm="1">
        <f t="array" ref="G84">IF(OR(CalcTable[[#This Row],[Building]]=0, '1. Input energy data'!$Q101=""), "",IF(OR('1. Input energy data'!$F101="Hospital",'1. Input energy data'!$F101="Nursing residential homes and hostels"),INDEX(Degrees18[[Month]:[Multiple (England)]],MATCH('1. Input energy data'!$L101, Degrees18[Month], 1) + $G$2 - 1,MATCH(IF('1. Input energy data'!$G$11="Multiple (England)", '1. Input energy data'!$J101, '1. Input energy data'!$G$11),Degrees18[#Headers], 0)),INDEX(Degrees15[[Month]:[Multiple (England)]],MATCH('1. Input energy data'!$L101, Degrees15[Month], 1) + $G$2 - 1,MATCH(IF('1. Input energy data'!$G$11="Multiple (England)", '1. Input energy data'!$J101, '1. Input energy data'!$G$11),Degrees15[#Headers], 0))))</f>
        <v/>
      </c>
      <c r="H84" s="151" t="str" cm="1">
        <f t="array" ref="H84">IF(OR(CalcTable[[#This Row],[Building]]=0, '1. Input energy data'!$R101=""), "",IF(OR('1. Input energy data'!$F101="Hospital",'1. Input energy data'!$F101="Nursing residential homes and hostels"),INDEX(Degrees18[[Month]:[Multiple (England)]],MATCH('1. Input energy data'!$L101, Degrees18[Month], 1) + $H$2 - 1,MATCH(IF('1. Input energy data'!$G$11="Multiple (England)", '1. Input energy data'!$J101, '1. Input energy data'!$G$11),Degrees18[#Headers], 0)),INDEX(Degrees15[[Month]:[Multiple (England)]],MATCH('1. Input energy data'!$L101, Degrees15[Month], 1) + $H$2 - 1,MATCH(IF('1. Input energy data'!$G$11="Multiple (England)", '1. Input energy data'!$J101, '1. Input energy data'!$G$11),Degrees15[#Headers], 0))))</f>
        <v/>
      </c>
      <c r="I84" s="151" t="str" cm="1">
        <f t="array" ref="I84">IF(OR(CalcTable[[#This Row],[Building]]=0, '1. Input energy data'!$S101=""), "",IF(OR('1. Input energy data'!$F101="Hospital",'1. Input energy data'!$F101="Nursing residential homes and hostels"),INDEX(Degrees18[[Month]:[Multiple (England)]],MATCH('1. Input energy data'!$L101, Degrees18[Month], 1) + $I$2 - 1,MATCH(IF('1. Input energy data'!$G$11="Multiple (England)", '1. Input energy data'!$J101, '1. Input energy data'!$G$11),Degrees18[#Headers], 0)),INDEX(Degrees15[[Month]:[Multiple (England)]],MATCH('1. Input energy data'!$L101, Degrees15[Month], 1) + $I$2 - 1,MATCH(IF('1. Input energy data'!$G$11="Multiple (England)", '1. Input energy data'!$J101, '1. Input energy data'!$G$11),Degrees15[#Headers], 0))))</f>
        <v/>
      </c>
      <c r="J84" s="151" t="str" cm="1">
        <f t="array" ref="J84">IF(OR(CalcTable[[#This Row],[Building]]=0, '1. Input energy data'!$T101=""), "",IF(OR('1. Input energy data'!$F101="Hospital",'1. Input energy data'!$F101="Nursing residential homes and hostels"),INDEX(Degrees18[[Month]:[Multiple (England)]],MATCH('1. Input energy data'!$L101, Degrees18[Month], 1) + $J$2 - 1,MATCH(IF('1. Input energy data'!$G$11="Multiple (England)", '1. Input energy data'!$J101, '1. Input energy data'!$G$11),Degrees18[#Headers], 0)),INDEX(Degrees15[[Month]:[Multiple (England)]],MATCH('1. Input energy data'!$L101, Degrees15[Month], 1) + $J$2 - 1,MATCH(IF('1. Input energy data'!$G$11="Multiple (England)", '1. Input energy data'!$J101, '1. Input energy data'!$G$11),Degrees15[#Headers], 0))))</f>
        <v/>
      </c>
      <c r="K84" s="151" t="str" cm="1">
        <f t="array" ref="K84">IF(OR(CalcTable[[#This Row],[Building]]=0, '1. Input energy data'!$U101=""), "",IF(OR('1. Input energy data'!$F101="Hospital",'1. Input energy data'!$F101="Nursing residential homes and hostels"),INDEX(Degrees18[[Month]:[Multiple (England)]],MATCH('1. Input energy data'!$L101, Degrees18[Month], 1) + $K$2 - 1,MATCH(IF('1. Input energy data'!$G$11="Multiple (England)", '1. Input energy data'!$J101, '1. Input energy data'!$G$11),Degrees18[#Headers], 0)),INDEX(Degrees15[[Month]:[Multiple (England)]],MATCH('1. Input energy data'!$L101, Degrees15[Month], 1) + $K$2 - 1,MATCH(IF('1. Input energy data'!$G$11="Multiple (England)", '1. Input energy data'!$J101, '1. Input energy data'!$G$11),Degrees15[#Headers], 0))))</f>
        <v/>
      </c>
      <c r="L84" s="151" t="str" cm="1">
        <f t="array" ref="L84">IF(OR(CalcTable[[#This Row],[Building]]=0, '1. Input energy data'!$V101=""), "",IF(OR('1. Input energy data'!$F101="Hospital",'1. Input energy data'!$F101="Nursing residential homes and hostels"),INDEX(Degrees18[[Month]:[Multiple (England)]],MATCH('1. Input energy data'!$L101, Degrees18[Month], 1) + $L$2 - 1,MATCH(IF('1. Input energy data'!$G$11="Multiple (England)", '1. Input energy data'!$J101, '1. Input energy data'!$G$11),Degrees18[#Headers], 0)),INDEX(Degrees15[[Month]:[Multiple (England)]],MATCH('1. Input energy data'!$L101, Degrees15[Month], 1) + $L$2 - 1,MATCH(IF('1. Input energy data'!$G$11="Multiple (England)", '1. Input energy data'!$J101, '1. Input energy data'!$G$11),Degrees15[#Headers], 0))))</f>
        <v/>
      </c>
      <c r="M84" s="151" t="str" cm="1">
        <f t="array" ref="M84">IF(OR(CalcTable[[#This Row],[Building]]=0, '1. Input energy data'!$W101=""), "",IF(OR('1. Input energy data'!$F101="Hospital",'1. Input energy data'!$F101="Nursing residential homes and hostels"),INDEX(Degrees18[[Month]:[Multiple (England)]],MATCH('1. Input energy data'!$L101, Degrees18[Month], 1) + $M$2 - 1,MATCH(IF('1. Input energy data'!$G$11="Multiple (England)", '1. Input energy data'!$J101, '1. Input energy data'!$G$11),Degrees18[#Headers], 0)),INDEX(Degrees15[[Month]:[Multiple (England)]],MATCH('1. Input energy data'!$L101, Degrees15[Month], 1) + $M$2 - 1,MATCH(IF('1. Input energy data'!$G$11="Multiple (England)", '1. Input energy data'!$J101, '1. Input energy data'!$G$11),Degrees15[#Headers], 0))))</f>
        <v/>
      </c>
      <c r="N84" s="151" t="str" cm="1">
        <f t="array" ref="N84">IF(OR(CalcTable[[#This Row],[Building]]=0, '1. Input energy data'!$X101=""), "",IF(OR('1. Input energy data'!$F101="Hospital",'1. Input energy data'!$F101="Nursing residential homes and hostels"),INDEX(Degrees18[[Month]:[Multiple (England)]],MATCH('1. Input energy data'!$L101, Degrees18[Month], 1) + $N$2 - 1,MATCH(IF('1. Input energy data'!$G$11="Multiple (England)", '1. Input energy data'!$J101, '1. Input energy data'!$G$11),Degrees18[#Headers], 0)),INDEX(Degrees15[[Month]:[Multiple (England)]],MATCH('1. Input energy data'!$L101, Degrees15[Month], 1) + $N$2 - 1,MATCH(IF('1. Input energy data'!$G$11="Multiple (England)", '1. Input energy data'!$J101, '1. Input energy data'!$G$11),Degrees15[#Headers], 0))))</f>
        <v/>
      </c>
      <c r="O84" s="151" t="str" cm="1">
        <f t="array" ref="O84">IF(OR(CalcTable[[#This Row],[Building]]=0, '1. Input energy data'!$Y101=""), "",IF(OR('1. Input energy data'!$F101="Hospital",'1. Input energy data'!$F101="Nursing residential homes and hostels"),INDEX(Degrees18[[Month]:[Multiple (England)]],MATCH('1. Input energy data'!$L101, Degrees18[Month], 1) + $O$2 - 1,MATCH(IF('1. Input energy data'!$G$11="Multiple (England)", '1. Input energy data'!$J101, '1. Input energy data'!$G$11),Degrees18[#Headers], 0)),INDEX(Degrees15[[Month]:[Multiple (England)]],MATCH('1. Input energy data'!$L101, Degrees15[Month], 1) + $O$2 - 1,MATCH(IF('1. Input energy data'!$G$11="Multiple (England)", '1. Input energy data'!$J101, '1. Input energy data'!$G$11),Degrees15[#Headers], 0))))</f>
        <v/>
      </c>
      <c r="P84" t="str">
        <f>IF(CalcTable[[#This Row],[Building]]=0,"",SLOPE('1. Input energy data'!N101:Y101,CalcTable[[#This Row],[1]:[12]]))</f>
        <v/>
      </c>
      <c r="Q84" t="str">
        <f>IF(CalcTable[[#This Row],[Building]]=0,"",INTERCEPT('1. Input energy data'!N101:Y101,CalcTable[[#This Row],[1]:[12]]))</f>
        <v/>
      </c>
      <c r="R84" t="str">
        <f>IF(CalcTable[[#This Row],[Building]]=0,"",RSQ('1. Input energy data'!N101:Y101,CalcTable[[#This Row],[1]:[12]]))</f>
        <v/>
      </c>
      <c r="S84" s="151" t="str" cm="1">
        <f t="array" ref="S84">IF(OR($A84=0, '1. Input energy data'!$AF101=""), "",IF(OR('1. Input energy data'!$F101="Hospital",'1. Input energy data'!$F101="Nursing residential homes and hostels"),INDEX(Degrees18[[Month]:[Multiple (England)]],MATCH('1. Input energy data'!$AD101, Degrees18[Month], 1)+S$2-13,MATCH(IF('1. Input energy data'!$G$11="Multiple (England)", '1. Input energy data'!$J101, '1. Input energy data'!$G$11),Degrees18[#Headers], 0)),INDEX(Degrees15[[Month]:[Multiple (England)]],MATCH('1. Input energy data'!$AD101, Degrees15[Month], 1)+S$2-13,MATCH(IF('1. Input energy data'!$G$11="Multiple (England)", '1. Input energy data'!$J101, '1. Input energy data'!$G$11),Degrees15[#Headers], 0))))</f>
        <v/>
      </c>
      <c r="T84" s="151" t="str" cm="1">
        <f t="array" ref="T84">IF(OR($A84=0, '1. Input energy data'!$AG101=""), "",IF(OR('1. Input energy data'!$F101="Hospital",'1. Input energy data'!$F101="Nursing residential homes and hostels"),INDEX(Degrees18[[Month]:[Multiple (England)]],MATCH('1. Input energy data'!$AD101, Degrees18[Month], 1)+T$2-13,MATCH(IF('1. Input energy data'!$G$11="Multiple (England)", '1. Input energy data'!$J101, '1. Input energy data'!$G$11),Degrees18[#Headers], 0)),INDEX(Degrees15[[Month]:[Multiple (England)]],MATCH('1. Input energy data'!$AD101,Degrees15[Month], 1)+T$2-13,MATCH(IF('1. Input energy data'!$G$11="Multiple (England)", '1. Input energy data'!$J101, '1. Input energy data'!$G$11),Degrees15[#Headers], 0))))</f>
        <v/>
      </c>
      <c r="U84" s="151" t="str" cm="1">
        <f t="array" ref="U84">IF(OR($A84=0, '1. Input energy data'!$AH101=""), "",IF(OR('1. Input energy data'!$F101="Hospital",'1. Input energy data'!$F101="Nursing residential homes and hostels"),INDEX(Degrees18[[Month]:[Multiple (England)]],MATCH('1. Input energy data'!$AD101, Degrees18[Month], 1)+U$2-13,MATCH(IF('1. Input energy data'!$G$11="Multiple (England)", '1. Input energy data'!$J101, '1. Input energy data'!$G$11),Degrees18[#Headers], 0)),INDEX(Degrees15[[Month]:[Multiple (England)]],MATCH('1. Input energy data'!$AD101,Degrees15[Month], 1)+U$2-13,MATCH(IF('1. Input energy data'!$G$11="Multiple (England)", '1. Input energy data'!$J101, '1. Input energy data'!$G$11),Degrees15[#Headers], 0))))</f>
        <v/>
      </c>
      <c r="V84" s="151" t="str" cm="1">
        <f t="array" ref="V84">IF(OR($A84=0, '1. Input energy data'!$AI101=""), "",IF(OR('1. Input energy data'!$F101="Hospital",'1. Input energy data'!$F101="Nursing residential homes and hostels"),INDEX(Degrees18[[Month]:[Multiple (England)]],MATCH('1. Input energy data'!$AD101, Degrees18[Month], 1)+V$2-13,MATCH(IF('1. Input energy data'!$G$11="Multiple (England)", '1. Input energy data'!$J101, '1. Input energy data'!$G$11),Degrees18[#Headers], 0)),INDEX(Degrees15[[Month]:[Multiple (England)]],MATCH('1. Input energy data'!$AD101,Degrees15[Month], 1)+V$2-13,MATCH(IF('1. Input energy data'!$G$11="Multiple (England)", '1. Input energy data'!$J101, '1. Input energy data'!$G$11),Degrees15[#Headers], 0))))</f>
        <v/>
      </c>
      <c r="W84" s="151" t="str" cm="1">
        <f t="array" ref="W84">IF(OR($A84=0, '1. Input energy data'!$AJ101=""), "",IF(OR('1. Input energy data'!$F101="Hospital",'1. Input energy data'!$F101="Nursing residential homes and hostels"),INDEX(Degrees18[[Month]:[Multiple (England)]],MATCH('1. Input energy data'!$AD101, Degrees18[Month], 1)+W$2-13,MATCH(IF('1. Input energy data'!$G$11="Multiple (England)", '1. Input energy data'!$J101, '1. Input energy data'!$G$11),Degrees18[#Headers], 0)),INDEX(Degrees15[[Month]:[Multiple (England)]],MATCH('1. Input energy data'!$AD101,Degrees15[Month], 1)+W$2-13,MATCH(IF('1. Input energy data'!$G$11="Multiple (England)", '1. Input energy data'!$J101, '1. Input energy data'!$G$11),Degrees15[#Headers], 0))))</f>
        <v/>
      </c>
      <c r="X84" s="151" t="str" cm="1">
        <f t="array" ref="X84">IF(OR($A84=0, '1. Input energy data'!$AK101=""), "",IF(OR('1. Input energy data'!$F101="Hospital",'1. Input energy data'!$F101="Nursing residential homes and hostels"),INDEX(Degrees18[[Month]:[Multiple (England)]],MATCH('1. Input energy data'!$AD101, Degrees18[Month], 1)+X$2-13,MATCH(IF('1. Input energy data'!$G$11="Multiple (England)", '1. Input energy data'!$J101, '1. Input energy data'!$G$11),Degrees18[#Headers], 0)),INDEX(Degrees15[[Month]:[Multiple (England)]],MATCH('1. Input energy data'!$AD101,Degrees15[Month], 1)+X$2-13,MATCH(IF('1. Input energy data'!$G$11="Multiple (England)", '1. Input energy data'!$J101, '1. Input energy data'!$G$11),Degrees15[#Headers], 0))))</f>
        <v/>
      </c>
      <c r="Y84" s="151" t="str" cm="1">
        <f t="array" ref="Y84">IF(OR($A84=0, '1. Input energy data'!$AL101=""), "",IF(OR('1. Input energy data'!$F101="Hospital",'1. Input energy data'!$F101="Nursing residential homes and hostels"),INDEX(Degrees18[[Month]:[Multiple (England)]],MATCH('1. Input energy data'!$AD101, Degrees18[Month], 1)+Y$2-13,MATCH(IF('1. Input energy data'!$G$11="Multiple (England)", '1. Input energy data'!$J101, '1. Input energy data'!$G$11),Degrees18[#Headers], 0)),INDEX(Degrees15[[Month]:[Multiple (England)]],MATCH('1. Input energy data'!$AD101,Degrees15[Month], 1)+Y$2-13,MATCH(IF('1. Input energy data'!$G$11="Multiple (England)", '1. Input energy data'!$J101, '1. Input energy data'!$G$11),Degrees15[#Headers], 0))))</f>
        <v/>
      </c>
      <c r="Z84" s="151" t="str" cm="1">
        <f t="array" ref="Z84">IF(OR($A84=0, '1. Input energy data'!$AM101=""), "",IF(OR('1. Input energy data'!$F101="Hospital",'1. Input energy data'!$F101="Nursing residential homes and hostels"),INDEX(Degrees18[[Month]:[Multiple (England)]],MATCH('1. Input energy data'!$AD101, Degrees18[Month], 1)+Z$2-13,MATCH(IF('1. Input energy data'!$G$11="Multiple (England)", '1. Input energy data'!$J101, '1. Input energy data'!$G$11),Degrees18[#Headers], 0)),INDEX(Degrees15[[Month]:[Multiple (England)]],MATCH('1. Input energy data'!$AD101,Degrees15[Month], 1)+Z$2-13,MATCH(IF('1. Input energy data'!$G$11="Multiple (England)", '1. Input energy data'!$J101, '1. Input energy data'!$G$11),Degrees15[#Headers], 0))))</f>
        <v/>
      </c>
      <c r="AA84" s="151" t="str" cm="1">
        <f t="array" ref="AA84">IF(OR($A84=0, '1. Input energy data'!$AN101=""), "",IF(OR('1. Input energy data'!$F101="Hospital",'1. Input energy data'!$F101="Nursing residential homes and hostels"),INDEX(Degrees18[[Month]:[Multiple (England)]],MATCH('1. Input energy data'!$AD101, Degrees18[Month], 1)+AA$2-13,MATCH(IF('1. Input energy data'!$G$11="Multiple (England)", '1. Input energy data'!$J101, '1. Input energy data'!$G$11),Degrees18[#Headers], 0)),INDEX(Degrees15[[Month]:[Multiple (England)]],MATCH('1. Input energy data'!$AD101,Degrees15[Month], 1)+AA$2-13,MATCH(IF('1. Input energy data'!$G$11="Multiple (England)", '1. Input energy data'!$J101, '1. Input energy data'!$G$11),Degrees15[#Headers], 0))))</f>
        <v/>
      </c>
      <c r="AB84" s="151" t="str" cm="1">
        <f t="array" ref="AB84">IF(OR($A84=0, '1. Input energy data'!$AO101=""), "",IF(OR('1. Input energy data'!$F101="Hospital",'1. Input energy data'!$F101="Nursing residential homes and hostels"),INDEX(Degrees18[[Month]:[Multiple (England)]],MATCH('1. Input energy data'!$AD101, Degrees18[Month], 1)+AB$2-13,MATCH(IF('1. Input energy data'!$G$11="Multiple (England)", '1. Input energy data'!$J101, '1. Input energy data'!$G$11),Degrees18[#Headers], 0)),INDEX(Degrees15[[Month]:[Multiple (England)]],MATCH('1. Input energy data'!$AD101,Degrees15[Month], 1)+AB$2-13,MATCH(IF('1. Input energy data'!$G$11="Multiple (England)", '1. Input energy data'!$J101, '1. Input energy data'!$G$11),Degrees15[#Headers], 0))))</f>
        <v/>
      </c>
      <c r="AC84" s="151" t="str" cm="1">
        <f t="array" ref="AC84">IF(OR($A84=0, '1. Input energy data'!$AP101=""), "",IF(OR('1. Input energy data'!$F101="Hospital",'1. Input energy data'!$F101="Nursing residential homes and hostels"),INDEX(Degrees18[[Month]:[Multiple (England)]],MATCH('1. Input energy data'!$AD101, Degrees18[Month], 1)+AC$2-13,MATCH(IF('1. Input energy data'!$G$11="Multiple (England)", '1. Input energy data'!$J101, '1. Input energy data'!$G$11),Degrees18[#Headers], 0)),INDEX(Degrees15[[Month]:[Multiple (England)]],MATCH('1. Input energy data'!$AD101,Degrees15[Month], 1)+AC$2-13,MATCH(IF('1. Input energy data'!$G$11="Multiple (England)", '1. Input energy data'!$J101, '1. Input energy data'!$G$11),Degrees15[#Headers], 0))))</f>
        <v/>
      </c>
      <c r="AD84" s="151" t="str" cm="1">
        <f t="array" ref="AD84">IF(OR($A84=0, '1. Input energy data'!$AQ101=""), "",IF(OR('1. Input energy data'!$F101="Hospital",'1. Input energy data'!$F101="Nursing residential homes and hostels"),INDEX(Degrees18[[Month]:[Multiple (England)]],MATCH('1. Input energy data'!$AD101, Degrees18[Month], 1)+AD$2-13,MATCH(IF('1. Input energy data'!$G$11="Multiple (England)", '1. Input energy data'!$J101, '1. Input energy data'!$G$11),Degrees18[#Headers], 0)),INDEX(Degrees15[[Month]:[Multiple (England)]],MATCH('1. Input energy data'!$AD101,Degrees15[Month], 1)+AD$2-13,MATCH(IF('1. Input energy data'!$G$11="Multiple (England)", '1. Input energy data'!$J101, '1. Input energy data'!$G$11),Degrees15[#Headers], 0))))</f>
        <v/>
      </c>
      <c r="AE84" s="151" t="str">
        <f>IF(OR($A84=0, $P84="", CalcTable[[#This Row],[13]]="", $Q84="", '1. Input energy data'!AF101=""), "", ($P84*CalcTable[[#This Row],[13]]+$Q84)-'1. Input energy data'!AF101)</f>
        <v/>
      </c>
      <c r="AF84" s="151" t="str">
        <f>IF(OR($A84=0, $P84="", CalcTable[[#This Row],[14]]="", $Q84="", '1. Input energy data'!AG101=""), "", ($P84*CalcTable[[#This Row],[14]]+$Q84)-'1. Input energy data'!AG101)</f>
        <v/>
      </c>
      <c r="AG84" s="151" t="str">
        <f>IF(OR($A84=0, $P84="", CalcTable[[#This Row],[15]]="", $Q84="", '1. Input energy data'!AH101=""), "", ($P84*CalcTable[[#This Row],[15]]+$Q84)-'1. Input energy data'!AH101)</f>
        <v/>
      </c>
      <c r="AH84" s="151" t="str">
        <f>IF(OR($A84=0, $P84="", CalcTable[[#This Row],[16]]="", $Q84="", '1. Input energy data'!AI101=""), "", ($P84*CalcTable[[#This Row],[16]]+$Q84)-'1. Input energy data'!AI101)</f>
        <v/>
      </c>
      <c r="AI84" s="151" t="str">
        <f>IF(OR($A84=0, $P84="", CalcTable[[#This Row],[17]]="", $Q84="", '1. Input energy data'!AJ101=""), "", ($P84*CalcTable[[#This Row],[17]]+$Q84)-'1. Input energy data'!AJ101)</f>
        <v/>
      </c>
      <c r="AJ84" s="151" t="str">
        <f>IF(OR($A84=0, $P84="", CalcTable[[#This Row],[18]]="", $Q84="", '1. Input energy data'!AK101=""), "", ($P84*CalcTable[[#This Row],[18]]+$Q84)-'1. Input energy data'!AK101)</f>
        <v/>
      </c>
      <c r="AK84" s="151" t="str">
        <f>IF(OR($A84=0, $P84="", CalcTable[[#This Row],[19]]="", $Q84="", '1. Input energy data'!AL101=""), "", ($P84*CalcTable[[#This Row],[19]]+$Q84)-'1. Input energy data'!AL101)</f>
        <v/>
      </c>
      <c r="AL84" s="151" t="str">
        <f>IF(OR($A84=0, $P84="", CalcTable[[#This Row],[20]]="", $Q84="", '1. Input energy data'!AM101=""), "", ($P84*CalcTable[[#This Row],[20]]+$Q84)-'1. Input energy data'!AM101)</f>
        <v/>
      </c>
      <c r="AM84" s="151" t="str">
        <f>IF(OR($A84=0, $P84="", CalcTable[[#This Row],[21]]="", $Q84="", '1. Input energy data'!AN101=""), "", ($P84*CalcTable[[#This Row],[21]]+$Q84)-'1. Input energy data'!AN101)</f>
        <v/>
      </c>
      <c r="AN84" s="151" t="str">
        <f>IF(OR($A84=0, $P84="", CalcTable[[#This Row],[22]]="", $Q84="", '1. Input energy data'!AO101=""), "", ($P84*CalcTable[[#This Row],[22]]+$Q84)-'1. Input energy data'!AO101)</f>
        <v/>
      </c>
      <c r="AO84" s="151" t="str">
        <f>IF(OR($A84=0, $P84="", CalcTable[[#This Row],[23]]="", $Q84="", '1. Input energy data'!AP101=""), "", ($P84*CalcTable[[#This Row],[23]]+$Q84)-'1. Input energy data'!AP101)</f>
        <v/>
      </c>
      <c r="AP84" s="151" t="str">
        <f>IF(OR($A84=0, $P84="", CalcTable[[#This Row],[24]]="", $Q84="", '1. Input energy data'!AQ101=""), "", ($P84*CalcTable[[#This Row],[24]]+$Q84)-'1. Input energy data'!AQ101)</f>
        <v/>
      </c>
      <c r="AQ84" s="239" t="str">
        <f>IF(CalcTable[[#This Row],[Building]]=0,"",1-((1-CalcTable[[#This Row],[R2]])*(COUNT('1. Input energy data'!N101:Y101)-1)/(COUNT('1. Input energy data'!N101:Y101)-2)))</f>
        <v/>
      </c>
      <c r="AR84" s="165" t="str">
        <f>IF(CalcTable[[#This Row],[Building]]=0,"",1.26*TINV(0.1,COUNT('1. Input energy data'!N101:Y101)-2)*STEYX('1. Input energy data'!N101:Y101,CalcTable[[#This Row],[1]:[12]])*((1+2/COUNT('1. Input energy data'!N101:Y101))*COUNT(CalcTable[[#This Row],[Month 1 avoided kWh]:[Month 12]]))^0.5)</f>
        <v/>
      </c>
      <c r="AS84" s="166" t="str">
        <f>IF(CalcTable[[#This Row],[Building]]=0,"",ABS(CalcTable[[#This Row],[Absolute Uncertainty]]/SUM(CalcTable[[#This Row],[Month 1 avoided kWh]:[Month 12]])))</f>
        <v/>
      </c>
      <c r="AT84" s="165" t="str">
        <f>IF(CalcTable[[#This Row],[Building]]=0,"",COUNT('1. Input energy data'!N101:Y101))</f>
        <v/>
      </c>
      <c r="AU84" s="165" t="str">
        <f>IF(CalcTable[[#This Row],[Building]]=0,"",COUNT('1. Input energy data'!AF101:AQ101))</f>
        <v/>
      </c>
      <c r="AV84" s="151" t="str" cm="1">
        <f t="array" ref="AV84">_xlfn.IFS(CalcTable[[#This Row],[Building]]=0,"",AND(OR('1. Input energy data'!AT101="Energy Bills - Actual",'1. Input energy data'!AT101="Meter Readings",'1. Input energy data'!AT101="Half Hourly Data"),OR('1. Input energy data'!Z101="Energy Bills - Actual",'1. Input energy data'!Z101="Meter Readings",'1. Input energy data'!Z101="Half Hourly Data")),"ACTUAL",OR('1. Input energy data'!AT101="",'1. Input energy data'!Z101=""),"BLANK",OR('1. Input energy data'!AT101="Other (specify in commentary)",'1. Input energy data'!Z101="Other (specify in commentary)"),"OTHER",OR('1. Input energy data'!AT101="Energy Bills - Estimated",'1. Input energy data'!Z101="Energy Bills - Estimated"),"ESTIMATED",OR('1. Input energy data'!AT101="Energy Bills - Partially Estimated",'1. Input energy data'!Z101="Energy Bills - Partially Estimated"),"PARTIALLY ESTIMATED",TRUE,"BLANK")</f>
        <v/>
      </c>
    </row>
    <row r="85" spans="1:48">
      <c r="A85">
        <f>'1. Input energy data'!C102</f>
        <v>0</v>
      </c>
      <c r="B85" s="150">
        <f>'1. Input energy data'!F102</f>
        <v>0</v>
      </c>
      <c r="C85">
        <f>'1. Input energy data'!G102</f>
        <v>0</v>
      </c>
      <c r="D85" s="151" t="str">
        <f>IF(OR(CalcTable[[#This Row],[Building]]=0, '1. Input energy data'!$N102=""), "",IF(OR('1. Input energy data'!$F102="Hospital",'1. Input energy data'!$F102="Nursing residential homes and hostels"),INDEX(Degrees18[[Month]:[Multiple (England)]],MATCH('1. Input energy data'!$L102, Degrees18[Month], 1),MATCH(IF('1. Input energy data'!$G$11="Multiple (England)", '1. Input energy data'!$J102, '1. Input energy data'!$G$11), Degrees18[#Headers], 0)),INDEX(Degrees15[[Month]:[Multiple (England)]],MATCH('1. Input energy data'!$L102, Degrees15[Month], 1),MATCH(IF('1. Input energy data'!$G$11="Multiple (England)", '1. Input energy data'!$J102, '1. Input energy data'!$G$11), Degrees15[#Headers], 0))))</f>
        <v/>
      </c>
      <c r="E85" s="151" t="str" cm="1">
        <f t="array" ref="E85">IF(OR(CalcTable[[#This Row],[Building]]=0, '1. Input energy data'!$O102=""), "",IF(OR('1. Input energy data'!$F102="Hospital",'1. Input energy data'!$F102="Nursing residential homes and hostels"),INDEX(Degrees18[[Month]:[Multiple (England)]],MATCH('1. Input energy data'!$L102, Degrees18[Month], 1) + $E$2 - 1,MATCH(IF('1. Input energy data'!$G$11="Multiple (England)", '1. Input energy data'!$J102, '1. Input energy data'!$G$11),Degrees18[#Headers], 0)),INDEX(Degrees15[[Month]:[Multiple (England)]],MATCH('1. Input energy data'!$L102, Degrees15[Month], 1) + $E$2 - 1,MATCH(IF('1. Input energy data'!$G$11="Multiple (England)", '1. Input energy data'!$J102, '1. Input energy data'!$G$11),Degrees15[#Headers], 0))))</f>
        <v/>
      </c>
      <c r="F85" s="151" t="str" cm="1">
        <f t="array" ref="F85">IF(OR(CalcTable[[#This Row],[Building]]=0, '1. Input energy data'!$P102=""), "",IF(OR('1. Input energy data'!$F102="Hospital",'1. Input energy data'!$F102="Nursing residential homes and hostels"),INDEX(Degrees18[[Month]:[Multiple (England)]],MATCH('1. Input energy data'!$L102, Degrees18[Month], 1) + $F$2 - 1,MATCH(IF('1. Input energy data'!$G$11="Multiple (England)", '1. Input energy data'!$J102, '1. Input energy data'!$G$11),Degrees18[#Headers], 0)),INDEX(Degrees15[[Month]:[Multiple (England)]],MATCH('1. Input energy data'!$L102, Degrees15[Month], 1) + $F$2 - 1,MATCH(IF('1. Input energy data'!$G$11="Multiple (England)", '1. Input energy data'!$J102, '1. Input energy data'!$G$11),Degrees15[#Headers], 0))))</f>
        <v/>
      </c>
      <c r="G85" s="151" t="str" cm="1">
        <f t="array" ref="G85">IF(OR(CalcTable[[#This Row],[Building]]=0, '1. Input energy data'!$Q102=""), "",IF(OR('1. Input energy data'!$F102="Hospital",'1. Input energy data'!$F102="Nursing residential homes and hostels"),INDEX(Degrees18[[Month]:[Multiple (England)]],MATCH('1. Input energy data'!$L102, Degrees18[Month], 1) + $G$2 - 1,MATCH(IF('1. Input energy data'!$G$11="Multiple (England)", '1. Input energy data'!$J102, '1. Input energy data'!$G$11),Degrees18[#Headers], 0)),INDEX(Degrees15[[Month]:[Multiple (England)]],MATCH('1. Input energy data'!$L102, Degrees15[Month], 1) + $G$2 - 1,MATCH(IF('1. Input energy data'!$G$11="Multiple (England)", '1. Input energy data'!$J102, '1. Input energy data'!$G$11),Degrees15[#Headers], 0))))</f>
        <v/>
      </c>
      <c r="H85" s="151" t="str" cm="1">
        <f t="array" ref="H85">IF(OR(CalcTable[[#This Row],[Building]]=0, '1. Input energy data'!$R102=""), "",IF(OR('1. Input energy data'!$F102="Hospital",'1. Input energy data'!$F102="Nursing residential homes and hostels"),INDEX(Degrees18[[Month]:[Multiple (England)]],MATCH('1. Input energy data'!$L102, Degrees18[Month], 1) + $H$2 - 1,MATCH(IF('1. Input energy data'!$G$11="Multiple (England)", '1. Input energy data'!$J102, '1. Input energy data'!$G$11),Degrees18[#Headers], 0)),INDEX(Degrees15[[Month]:[Multiple (England)]],MATCH('1. Input energy data'!$L102, Degrees15[Month], 1) + $H$2 - 1,MATCH(IF('1. Input energy data'!$G$11="Multiple (England)", '1. Input energy data'!$J102, '1. Input energy data'!$G$11),Degrees15[#Headers], 0))))</f>
        <v/>
      </c>
      <c r="I85" s="151" t="str" cm="1">
        <f t="array" ref="I85">IF(OR(CalcTable[[#This Row],[Building]]=0, '1. Input energy data'!$S102=""), "",IF(OR('1. Input energy data'!$F102="Hospital",'1. Input energy data'!$F102="Nursing residential homes and hostels"),INDEX(Degrees18[[Month]:[Multiple (England)]],MATCH('1. Input energy data'!$L102, Degrees18[Month], 1) + $I$2 - 1,MATCH(IF('1. Input energy data'!$G$11="Multiple (England)", '1. Input energy data'!$J102, '1. Input energy data'!$G$11),Degrees18[#Headers], 0)),INDEX(Degrees15[[Month]:[Multiple (England)]],MATCH('1. Input energy data'!$L102, Degrees15[Month], 1) + $I$2 - 1,MATCH(IF('1. Input energy data'!$G$11="Multiple (England)", '1. Input energy data'!$J102, '1. Input energy data'!$G$11),Degrees15[#Headers], 0))))</f>
        <v/>
      </c>
      <c r="J85" s="151" t="str" cm="1">
        <f t="array" ref="J85">IF(OR(CalcTable[[#This Row],[Building]]=0, '1. Input energy data'!$T102=""), "",IF(OR('1. Input energy data'!$F102="Hospital",'1. Input energy data'!$F102="Nursing residential homes and hostels"),INDEX(Degrees18[[Month]:[Multiple (England)]],MATCH('1. Input energy data'!$L102, Degrees18[Month], 1) + $J$2 - 1,MATCH(IF('1. Input energy data'!$G$11="Multiple (England)", '1. Input energy data'!$J102, '1. Input energy data'!$G$11),Degrees18[#Headers], 0)),INDEX(Degrees15[[Month]:[Multiple (England)]],MATCH('1. Input energy data'!$L102, Degrees15[Month], 1) + $J$2 - 1,MATCH(IF('1. Input energy data'!$G$11="Multiple (England)", '1. Input energy data'!$J102, '1. Input energy data'!$G$11),Degrees15[#Headers], 0))))</f>
        <v/>
      </c>
      <c r="K85" s="151" t="str" cm="1">
        <f t="array" ref="K85">IF(OR(CalcTable[[#This Row],[Building]]=0, '1. Input energy data'!$U102=""), "",IF(OR('1. Input energy data'!$F102="Hospital",'1. Input energy data'!$F102="Nursing residential homes and hostels"),INDEX(Degrees18[[Month]:[Multiple (England)]],MATCH('1. Input energy data'!$L102, Degrees18[Month], 1) + $K$2 - 1,MATCH(IF('1. Input energy data'!$G$11="Multiple (England)", '1. Input energy data'!$J102, '1. Input energy data'!$G$11),Degrees18[#Headers], 0)),INDEX(Degrees15[[Month]:[Multiple (England)]],MATCH('1. Input energy data'!$L102, Degrees15[Month], 1) + $K$2 - 1,MATCH(IF('1. Input energy data'!$G$11="Multiple (England)", '1. Input energy data'!$J102, '1. Input energy data'!$G$11),Degrees15[#Headers], 0))))</f>
        <v/>
      </c>
      <c r="L85" s="151" t="str" cm="1">
        <f t="array" ref="L85">IF(OR(CalcTable[[#This Row],[Building]]=0, '1. Input energy data'!$V102=""), "",IF(OR('1. Input energy data'!$F102="Hospital",'1. Input energy data'!$F102="Nursing residential homes and hostels"),INDEX(Degrees18[[Month]:[Multiple (England)]],MATCH('1. Input energy data'!$L102, Degrees18[Month], 1) + $L$2 - 1,MATCH(IF('1. Input energy data'!$G$11="Multiple (England)", '1. Input energy data'!$J102, '1. Input energy data'!$G$11),Degrees18[#Headers], 0)),INDEX(Degrees15[[Month]:[Multiple (England)]],MATCH('1. Input energy data'!$L102, Degrees15[Month], 1) + $L$2 - 1,MATCH(IF('1. Input energy data'!$G$11="Multiple (England)", '1. Input energy data'!$J102, '1. Input energy data'!$G$11),Degrees15[#Headers], 0))))</f>
        <v/>
      </c>
      <c r="M85" s="151" t="str" cm="1">
        <f t="array" ref="M85">IF(OR(CalcTable[[#This Row],[Building]]=0, '1. Input energy data'!$W102=""), "",IF(OR('1. Input energy data'!$F102="Hospital",'1. Input energy data'!$F102="Nursing residential homes and hostels"),INDEX(Degrees18[[Month]:[Multiple (England)]],MATCH('1. Input energy data'!$L102, Degrees18[Month], 1) + $M$2 - 1,MATCH(IF('1. Input energy data'!$G$11="Multiple (England)", '1. Input energy data'!$J102, '1. Input energy data'!$G$11),Degrees18[#Headers], 0)),INDEX(Degrees15[[Month]:[Multiple (England)]],MATCH('1. Input energy data'!$L102, Degrees15[Month], 1) + $M$2 - 1,MATCH(IF('1. Input energy data'!$G$11="Multiple (England)", '1. Input energy data'!$J102, '1. Input energy data'!$G$11),Degrees15[#Headers], 0))))</f>
        <v/>
      </c>
      <c r="N85" s="151" t="str" cm="1">
        <f t="array" ref="N85">IF(OR(CalcTable[[#This Row],[Building]]=0, '1. Input energy data'!$X102=""), "",IF(OR('1. Input energy data'!$F102="Hospital",'1. Input energy data'!$F102="Nursing residential homes and hostels"),INDEX(Degrees18[[Month]:[Multiple (England)]],MATCH('1. Input energy data'!$L102, Degrees18[Month], 1) + $N$2 - 1,MATCH(IF('1. Input energy data'!$G$11="Multiple (England)", '1. Input energy data'!$J102, '1. Input energy data'!$G$11),Degrees18[#Headers], 0)),INDEX(Degrees15[[Month]:[Multiple (England)]],MATCH('1. Input energy data'!$L102, Degrees15[Month], 1) + $N$2 - 1,MATCH(IF('1. Input energy data'!$G$11="Multiple (England)", '1. Input energy data'!$J102, '1. Input energy data'!$G$11),Degrees15[#Headers], 0))))</f>
        <v/>
      </c>
      <c r="O85" s="151" t="str" cm="1">
        <f t="array" ref="O85">IF(OR(CalcTable[[#This Row],[Building]]=0, '1. Input energy data'!$Y102=""), "",IF(OR('1. Input energy data'!$F102="Hospital",'1. Input energy data'!$F102="Nursing residential homes and hostels"),INDEX(Degrees18[[Month]:[Multiple (England)]],MATCH('1. Input energy data'!$L102, Degrees18[Month], 1) + $O$2 - 1,MATCH(IF('1. Input energy data'!$G$11="Multiple (England)", '1. Input energy data'!$J102, '1. Input energy data'!$G$11),Degrees18[#Headers], 0)),INDEX(Degrees15[[Month]:[Multiple (England)]],MATCH('1. Input energy data'!$L102, Degrees15[Month], 1) + $O$2 - 1,MATCH(IF('1. Input energy data'!$G$11="Multiple (England)", '1. Input energy data'!$J102, '1. Input energy data'!$G$11),Degrees15[#Headers], 0))))</f>
        <v/>
      </c>
      <c r="P85" t="str">
        <f>IF(CalcTable[[#This Row],[Building]]=0,"",SLOPE('1. Input energy data'!N102:Y102,CalcTable[[#This Row],[1]:[12]]))</f>
        <v/>
      </c>
      <c r="Q85" t="str">
        <f>IF(CalcTable[[#This Row],[Building]]=0,"",INTERCEPT('1. Input energy data'!N102:Y102,CalcTable[[#This Row],[1]:[12]]))</f>
        <v/>
      </c>
      <c r="R85" t="str">
        <f>IF(CalcTable[[#This Row],[Building]]=0,"",RSQ('1. Input energy data'!N102:Y102,CalcTable[[#This Row],[1]:[12]]))</f>
        <v/>
      </c>
      <c r="S85" s="151" t="str" cm="1">
        <f t="array" ref="S85">IF(OR($A85=0, '1. Input energy data'!$AF102=""), "",IF(OR('1. Input energy data'!$F102="Hospital",'1. Input energy data'!$F102="Nursing residential homes and hostels"),INDEX(Degrees18[[Month]:[Multiple (England)]],MATCH('1. Input energy data'!$AD102, Degrees18[Month], 1)+S$2-13,MATCH(IF('1. Input energy data'!$G$11="Multiple (England)", '1. Input energy data'!$J102, '1. Input energy data'!$G$11),Degrees18[#Headers], 0)),INDEX(Degrees15[[Month]:[Multiple (England)]],MATCH('1. Input energy data'!$AD102, Degrees15[Month], 1)+S$2-13,MATCH(IF('1. Input energy data'!$G$11="Multiple (England)", '1. Input energy data'!$J102, '1. Input energy data'!$G$11),Degrees15[#Headers], 0))))</f>
        <v/>
      </c>
      <c r="T85" s="151" t="str" cm="1">
        <f t="array" ref="T85">IF(OR($A85=0, '1. Input energy data'!$AG102=""), "",IF(OR('1. Input energy data'!$F102="Hospital",'1. Input energy data'!$F102="Nursing residential homes and hostels"),INDEX(Degrees18[[Month]:[Multiple (England)]],MATCH('1. Input energy data'!$AD102, Degrees18[Month], 1)+T$2-13,MATCH(IF('1. Input energy data'!$G$11="Multiple (England)", '1. Input energy data'!$J102, '1. Input energy data'!$G$11),Degrees18[#Headers], 0)),INDEX(Degrees15[[Month]:[Multiple (England)]],MATCH('1. Input energy data'!$AD102,Degrees15[Month], 1)+T$2-13,MATCH(IF('1. Input energy data'!$G$11="Multiple (England)", '1. Input energy data'!$J102, '1. Input energy data'!$G$11),Degrees15[#Headers], 0))))</f>
        <v/>
      </c>
      <c r="U85" s="151" t="str" cm="1">
        <f t="array" ref="U85">IF(OR($A85=0, '1. Input energy data'!$AH102=""), "",IF(OR('1. Input energy data'!$F102="Hospital",'1. Input energy data'!$F102="Nursing residential homes and hostels"),INDEX(Degrees18[[Month]:[Multiple (England)]],MATCH('1. Input energy data'!$AD102, Degrees18[Month], 1)+U$2-13,MATCH(IF('1. Input energy data'!$G$11="Multiple (England)", '1. Input energy data'!$J102, '1. Input energy data'!$G$11),Degrees18[#Headers], 0)),INDEX(Degrees15[[Month]:[Multiple (England)]],MATCH('1. Input energy data'!$AD102,Degrees15[Month], 1)+U$2-13,MATCH(IF('1. Input energy data'!$G$11="Multiple (England)", '1. Input energy data'!$J102, '1. Input energy data'!$G$11),Degrees15[#Headers], 0))))</f>
        <v/>
      </c>
      <c r="V85" s="151" t="str" cm="1">
        <f t="array" ref="V85">IF(OR($A85=0, '1. Input energy data'!$AI102=""), "",IF(OR('1. Input energy data'!$F102="Hospital",'1. Input energy data'!$F102="Nursing residential homes and hostels"),INDEX(Degrees18[[Month]:[Multiple (England)]],MATCH('1. Input energy data'!$AD102, Degrees18[Month], 1)+V$2-13,MATCH(IF('1. Input energy data'!$G$11="Multiple (England)", '1. Input energy data'!$J102, '1. Input energy data'!$G$11),Degrees18[#Headers], 0)),INDEX(Degrees15[[Month]:[Multiple (England)]],MATCH('1. Input energy data'!$AD102,Degrees15[Month], 1)+V$2-13,MATCH(IF('1. Input energy data'!$G$11="Multiple (England)", '1. Input energy data'!$J102, '1. Input energy data'!$G$11),Degrees15[#Headers], 0))))</f>
        <v/>
      </c>
      <c r="W85" s="151" t="str" cm="1">
        <f t="array" ref="W85">IF(OR($A85=0, '1. Input energy data'!$AJ102=""), "",IF(OR('1. Input energy data'!$F102="Hospital",'1. Input energy data'!$F102="Nursing residential homes and hostels"),INDEX(Degrees18[[Month]:[Multiple (England)]],MATCH('1. Input energy data'!$AD102, Degrees18[Month], 1)+W$2-13,MATCH(IF('1. Input energy data'!$G$11="Multiple (England)", '1. Input energy data'!$J102, '1. Input energy data'!$G$11),Degrees18[#Headers], 0)),INDEX(Degrees15[[Month]:[Multiple (England)]],MATCH('1. Input energy data'!$AD102,Degrees15[Month], 1)+W$2-13,MATCH(IF('1. Input energy data'!$G$11="Multiple (England)", '1. Input energy data'!$J102, '1. Input energy data'!$G$11),Degrees15[#Headers], 0))))</f>
        <v/>
      </c>
      <c r="X85" s="151" t="str" cm="1">
        <f t="array" ref="X85">IF(OR($A85=0, '1. Input energy data'!$AK102=""), "",IF(OR('1. Input energy data'!$F102="Hospital",'1. Input energy data'!$F102="Nursing residential homes and hostels"),INDEX(Degrees18[[Month]:[Multiple (England)]],MATCH('1. Input energy data'!$AD102, Degrees18[Month], 1)+X$2-13,MATCH(IF('1. Input energy data'!$G$11="Multiple (England)", '1. Input energy data'!$J102, '1. Input energy data'!$G$11),Degrees18[#Headers], 0)),INDEX(Degrees15[[Month]:[Multiple (England)]],MATCH('1. Input energy data'!$AD102,Degrees15[Month], 1)+X$2-13,MATCH(IF('1. Input energy data'!$G$11="Multiple (England)", '1. Input energy data'!$J102, '1. Input energy data'!$G$11),Degrees15[#Headers], 0))))</f>
        <v/>
      </c>
      <c r="Y85" s="151" t="str" cm="1">
        <f t="array" ref="Y85">IF(OR($A85=0, '1. Input energy data'!$AL102=""), "",IF(OR('1. Input energy data'!$F102="Hospital",'1. Input energy data'!$F102="Nursing residential homes and hostels"),INDEX(Degrees18[[Month]:[Multiple (England)]],MATCH('1. Input energy data'!$AD102, Degrees18[Month], 1)+Y$2-13,MATCH(IF('1. Input energy data'!$G$11="Multiple (England)", '1. Input energy data'!$J102, '1. Input energy data'!$G$11),Degrees18[#Headers], 0)),INDEX(Degrees15[[Month]:[Multiple (England)]],MATCH('1. Input energy data'!$AD102,Degrees15[Month], 1)+Y$2-13,MATCH(IF('1. Input energy data'!$G$11="Multiple (England)", '1. Input energy data'!$J102, '1. Input energy data'!$G$11),Degrees15[#Headers], 0))))</f>
        <v/>
      </c>
      <c r="Z85" s="151" t="str" cm="1">
        <f t="array" ref="Z85">IF(OR($A85=0, '1. Input energy data'!$AM102=""), "",IF(OR('1. Input energy data'!$F102="Hospital",'1. Input energy data'!$F102="Nursing residential homes and hostels"),INDEX(Degrees18[[Month]:[Multiple (England)]],MATCH('1. Input energy data'!$AD102, Degrees18[Month], 1)+Z$2-13,MATCH(IF('1. Input energy data'!$G$11="Multiple (England)", '1. Input energy data'!$J102, '1. Input energy data'!$G$11),Degrees18[#Headers], 0)),INDEX(Degrees15[[Month]:[Multiple (England)]],MATCH('1. Input energy data'!$AD102,Degrees15[Month], 1)+Z$2-13,MATCH(IF('1. Input energy data'!$G$11="Multiple (England)", '1. Input energy data'!$J102, '1. Input energy data'!$G$11),Degrees15[#Headers], 0))))</f>
        <v/>
      </c>
      <c r="AA85" s="151" t="str" cm="1">
        <f t="array" ref="AA85">IF(OR($A85=0, '1. Input energy data'!$AN102=""), "",IF(OR('1. Input energy data'!$F102="Hospital",'1. Input energy data'!$F102="Nursing residential homes and hostels"),INDEX(Degrees18[[Month]:[Multiple (England)]],MATCH('1. Input energy data'!$AD102, Degrees18[Month], 1)+AA$2-13,MATCH(IF('1. Input energy data'!$G$11="Multiple (England)", '1. Input energy data'!$J102, '1. Input energy data'!$G$11),Degrees18[#Headers], 0)),INDEX(Degrees15[[Month]:[Multiple (England)]],MATCH('1. Input energy data'!$AD102,Degrees15[Month], 1)+AA$2-13,MATCH(IF('1. Input energy data'!$G$11="Multiple (England)", '1. Input energy data'!$J102, '1. Input energy data'!$G$11),Degrees15[#Headers], 0))))</f>
        <v/>
      </c>
      <c r="AB85" s="151" t="str" cm="1">
        <f t="array" ref="AB85">IF(OR($A85=0, '1. Input energy data'!$AO102=""), "",IF(OR('1. Input energy data'!$F102="Hospital",'1. Input energy data'!$F102="Nursing residential homes and hostels"),INDEX(Degrees18[[Month]:[Multiple (England)]],MATCH('1. Input energy data'!$AD102, Degrees18[Month], 1)+AB$2-13,MATCH(IF('1. Input energy data'!$G$11="Multiple (England)", '1. Input energy data'!$J102, '1. Input energy data'!$G$11),Degrees18[#Headers], 0)),INDEX(Degrees15[[Month]:[Multiple (England)]],MATCH('1. Input energy data'!$AD102,Degrees15[Month], 1)+AB$2-13,MATCH(IF('1. Input energy data'!$G$11="Multiple (England)", '1. Input energy data'!$J102, '1. Input energy data'!$G$11),Degrees15[#Headers], 0))))</f>
        <v/>
      </c>
      <c r="AC85" s="151" t="str" cm="1">
        <f t="array" ref="AC85">IF(OR($A85=0, '1. Input energy data'!$AP102=""), "",IF(OR('1. Input energy data'!$F102="Hospital",'1. Input energy data'!$F102="Nursing residential homes and hostels"),INDEX(Degrees18[[Month]:[Multiple (England)]],MATCH('1. Input energy data'!$AD102, Degrees18[Month], 1)+AC$2-13,MATCH(IF('1. Input energy data'!$G$11="Multiple (England)", '1. Input energy data'!$J102, '1. Input energy data'!$G$11),Degrees18[#Headers], 0)),INDEX(Degrees15[[Month]:[Multiple (England)]],MATCH('1. Input energy data'!$AD102,Degrees15[Month], 1)+AC$2-13,MATCH(IF('1. Input energy data'!$G$11="Multiple (England)", '1. Input energy data'!$J102, '1. Input energy data'!$G$11),Degrees15[#Headers], 0))))</f>
        <v/>
      </c>
      <c r="AD85" s="151" t="str" cm="1">
        <f t="array" ref="AD85">IF(OR($A85=0, '1. Input energy data'!$AQ102=""), "",IF(OR('1. Input energy data'!$F102="Hospital",'1. Input energy data'!$F102="Nursing residential homes and hostels"),INDEX(Degrees18[[Month]:[Multiple (England)]],MATCH('1. Input energy data'!$AD102, Degrees18[Month], 1)+AD$2-13,MATCH(IF('1. Input energy data'!$G$11="Multiple (England)", '1. Input energy data'!$J102, '1. Input energy data'!$G$11),Degrees18[#Headers], 0)),INDEX(Degrees15[[Month]:[Multiple (England)]],MATCH('1. Input energy data'!$AD102,Degrees15[Month], 1)+AD$2-13,MATCH(IF('1. Input energy data'!$G$11="Multiple (England)", '1. Input energy data'!$J102, '1. Input energy data'!$G$11),Degrees15[#Headers], 0))))</f>
        <v/>
      </c>
      <c r="AE85" s="151" t="str">
        <f>IF(OR($A85=0, $P85="", CalcTable[[#This Row],[13]]="", $Q85="", '1. Input energy data'!AF102=""), "", ($P85*CalcTable[[#This Row],[13]]+$Q85)-'1. Input energy data'!AF102)</f>
        <v/>
      </c>
      <c r="AF85" s="151" t="str">
        <f>IF(OR($A85=0, $P85="", CalcTable[[#This Row],[14]]="", $Q85="", '1. Input energy data'!AG102=""), "", ($P85*CalcTable[[#This Row],[14]]+$Q85)-'1. Input energy data'!AG102)</f>
        <v/>
      </c>
      <c r="AG85" s="151" t="str">
        <f>IF(OR($A85=0, $P85="", CalcTable[[#This Row],[15]]="", $Q85="", '1. Input energy data'!AH102=""), "", ($P85*CalcTable[[#This Row],[15]]+$Q85)-'1. Input energy data'!AH102)</f>
        <v/>
      </c>
      <c r="AH85" s="151" t="str">
        <f>IF(OR($A85=0, $P85="", CalcTable[[#This Row],[16]]="", $Q85="", '1. Input energy data'!AI102=""), "", ($P85*CalcTable[[#This Row],[16]]+$Q85)-'1. Input energy data'!AI102)</f>
        <v/>
      </c>
      <c r="AI85" s="151" t="str">
        <f>IF(OR($A85=0, $P85="", CalcTable[[#This Row],[17]]="", $Q85="", '1. Input energy data'!AJ102=""), "", ($P85*CalcTable[[#This Row],[17]]+$Q85)-'1. Input energy data'!AJ102)</f>
        <v/>
      </c>
      <c r="AJ85" s="151" t="str">
        <f>IF(OR($A85=0, $P85="", CalcTable[[#This Row],[18]]="", $Q85="", '1. Input energy data'!AK102=""), "", ($P85*CalcTable[[#This Row],[18]]+$Q85)-'1. Input energy data'!AK102)</f>
        <v/>
      </c>
      <c r="AK85" s="151" t="str">
        <f>IF(OR($A85=0, $P85="", CalcTable[[#This Row],[19]]="", $Q85="", '1. Input energy data'!AL102=""), "", ($P85*CalcTable[[#This Row],[19]]+$Q85)-'1. Input energy data'!AL102)</f>
        <v/>
      </c>
      <c r="AL85" s="151" t="str">
        <f>IF(OR($A85=0, $P85="", CalcTable[[#This Row],[20]]="", $Q85="", '1. Input energy data'!AM102=""), "", ($P85*CalcTable[[#This Row],[20]]+$Q85)-'1. Input energy data'!AM102)</f>
        <v/>
      </c>
      <c r="AM85" s="151" t="str">
        <f>IF(OR($A85=0, $P85="", CalcTable[[#This Row],[21]]="", $Q85="", '1. Input energy data'!AN102=""), "", ($P85*CalcTable[[#This Row],[21]]+$Q85)-'1. Input energy data'!AN102)</f>
        <v/>
      </c>
      <c r="AN85" s="151" t="str">
        <f>IF(OR($A85=0, $P85="", CalcTable[[#This Row],[22]]="", $Q85="", '1. Input energy data'!AO102=""), "", ($P85*CalcTable[[#This Row],[22]]+$Q85)-'1. Input energy data'!AO102)</f>
        <v/>
      </c>
      <c r="AO85" s="151" t="str">
        <f>IF(OR($A85=0, $P85="", CalcTable[[#This Row],[23]]="", $Q85="", '1. Input energy data'!AP102=""), "", ($P85*CalcTable[[#This Row],[23]]+$Q85)-'1. Input energy data'!AP102)</f>
        <v/>
      </c>
      <c r="AP85" s="151" t="str">
        <f>IF(OR($A85=0, $P85="", CalcTable[[#This Row],[24]]="", $Q85="", '1. Input energy data'!AQ102=""), "", ($P85*CalcTable[[#This Row],[24]]+$Q85)-'1. Input energy data'!AQ102)</f>
        <v/>
      </c>
      <c r="AQ85" s="239" t="str">
        <f>IF(CalcTable[[#This Row],[Building]]=0,"",1-((1-CalcTable[[#This Row],[R2]])*(COUNT('1. Input energy data'!N102:Y102)-1)/(COUNT('1. Input energy data'!N102:Y102)-2)))</f>
        <v/>
      </c>
      <c r="AR85" s="165" t="str">
        <f>IF(CalcTable[[#This Row],[Building]]=0,"",1.26*TINV(0.1,COUNT('1. Input energy data'!N102:Y102)-2)*STEYX('1. Input energy data'!N102:Y102,CalcTable[[#This Row],[1]:[12]])*((1+2/COUNT('1. Input energy data'!N102:Y102))*COUNT(CalcTable[[#This Row],[Month 1 avoided kWh]:[Month 12]]))^0.5)</f>
        <v/>
      </c>
      <c r="AS85" s="166" t="str">
        <f>IF(CalcTable[[#This Row],[Building]]=0,"",ABS(CalcTable[[#This Row],[Absolute Uncertainty]]/SUM(CalcTable[[#This Row],[Month 1 avoided kWh]:[Month 12]])))</f>
        <v/>
      </c>
      <c r="AT85" s="165" t="str">
        <f>IF(CalcTable[[#This Row],[Building]]=0,"",COUNT('1. Input energy data'!N102:Y102))</f>
        <v/>
      </c>
      <c r="AU85" s="165" t="str">
        <f>IF(CalcTable[[#This Row],[Building]]=0,"",COUNT('1. Input energy data'!AF102:AQ102))</f>
        <v/>
      </c>
      <c r="AV85" s="151" t="str" cm="1">
        <f t="array" ref="AV85">_xlfn.IFS(CalcTable[[#This Row],[Building]]=0,"",AND(OR('1. Input energy data'!AT102="Energy Bills - Actual",'1. Input energy data'!AT102="Meter Readings",'1. Input energy data'!AT102="Half Hourly Data"),OR('1. Input energy data'!Z102="Energy Bills - Actual",'1. Input energy data'!Z102="Meter Readings",'1. Input energy data'!Z102="Half Hourly Data")),"ACTUAL",OR('1. Input energy data'!AT102="",'1. Input energy data'!Z102=""),"BLANK",OR('1. Input energy data'!AT102="Other (specify in commentary)",'1. Input energy data'!Z102="Other (specify in commentary)"),"OTHER",OR('1. Input energy data'!AT102="Energy Bills - Estimated",'1. Input energy data'!Z102="Energy Bills - Estimated"),"ESTIMATED",OR('1. Input energy data'!AT102="Energy Bills - Partially Estimated",'1. Input energy data'!Z102="Energy Bills - Partially Estimated"),"PARTIALLY ESTIMATED",TRUE,"BLANK")</f>
        <v/>
      </c>
    </row>
    <row r="86" spans="1:48">
      <c r="A86">
        <f>'1. Input energy data'!C103</f>
        <v>0</v>
      </c>
      <c r="B86" s="150">
        <f>'1. Input energy data'!F103</f>
        <v>0</v>
      </c>
      <c r="C86">
        <f>'1. Input energy data'!G103</f>
        <v>0</v>
      </c>
      <c r="D86" s="151" t="str">
        <f>IF(OR(CalcTable[[#This Row],[Building]]=0, '1. Input energy data'!$N103=""), "",IF(OR('1. Input energy data'!$F103="Hospital",'1. Input energy data'!$F103="Nursing residential homes and hostels"),INDEX(Degrees18[[Month]:[Multiple (England)]],MATCH('1. Input energy data'!$L103, Degrees18[Month], 1),MATCH(IF('1. Input energy data'!$G$11="Multiple (England)", '1. Input energy data'!$J103, '1. Input energy data'!$G$11), Degrees18[#Headers], 0)),INDEX(Degrees15[[Month]:[Multiple (England)]],MATCH('1. Input energy data'!$L103, Degrees15[Month], 1),MATCH(IF('1. Input energy data'!$G$11="Multiple (England)", '1. Input energy data'!$J103, '1. Input energy data'!$G$11), Degrees15[#Headers], 0))))</f>
        <v/>
      </c>
      <c r="E86" s="151" t="str" cm="1">
        <f t="array" ref="E86">IF(OR(CalcTable[[#This Row],[Building]]=0, '1. Input energy data'!$O103=""), "",IF(OR('1. Input energy data'!$F103="Hospital",'1. Input energy data'!$F103="Nursing residential homes and hostels"),INDEX(Degrees18[[Month]:[Multiple (England)]],MATCH('1. Input energy data'!$L103, Degrees18[Month], 1) + $E$2 - 1,MATCH(IF('1. Input energy data'!$G$11="Multiple (England)", '1. Input energy data'!$J103, '1. Input energy data'!$G$11),Degrees18[#Headers], 0)),INDEX(Degrees15[[Month]:[Multiple (England)]],MATCH('1. Input energy data'!$L103, Degrees15[Month], 1) + $E$2 - 1,MATCH(IF('1. Input energy data'!$G$11="Multiple (England)", '1. Input energy data'!$J103, '1. Input energy data'!$G$11),Degrees15[#Headers], 0))))</f>
        <v/>
      </c>
      <c r="F86" s="151" t="str" cm="1">
        <f t="array" ref="F86">IF(OR(CalcTable[[#This Row],[Building]]=0, '1. Input energy data'!$P103=""), "",IF(OR('1. Input energy data'!$F103="Hospital",'1. Input energy data'!$F103="Nursing residential homes and hostels"),INDEX(Degrees18[[Month]:[Multiple (England)]],MATCH('1. Input energy data'!$L103, Degrees18[Month], 1) + $F$2 - 1,MATCH(IF('1. Input energy data'!$G$11="Multiple (England)", '1. Input energy data'!$J103, '1. Input energy data'!$G$11),Degrees18[#Headers], 0)),INDEX(Degrees15[[Month]:[Multiple (England)]],MATCH('1. Input energy data'!$L103, Degrees15[Month], 1) + $F$2 - 1,MATCH(IF('1. Input energy data'!$G$11="Multiple (England)", '1. Input energy data'!$J103, '1. Input energy data'!$G$11),Degrees15[#Headers], 0))))</f>
        <v/>
      </c>
      <c r="G86" s="151" t="str" cm="1">
        <f t="array" ref="G86">IF(OR(CalcTable[[#This Row],[Building]]=0, '1. Input energy data'!$Q103=""), "",IF(OR('1. Input energy data'!$F103="Hospital",'1. Input energy data'!$F103="Nursing residential homes and hostels"),INDEX(Degrees18[[Month]:[Multiple (England)]],MATCH('1. Input energy data'!$L103, Degrees18[Month], 1) + $G$2 - 1,MATCH(IF('1. Input energy data'!$G$11="Multiple (England)", '1. Input energy data'!$J103, '1. Input energy data'!$G$11),Degrees18[#Headers], 0)),INDEX(Degrees15[[Month]:[Multiple (England)]],MATCH('1. Input energy data'!$L103, Degrees15[Month], 1) + $G$2 - 1,MATCH(IF('1. Input energy data'!$G$11="Multiple (England)", '1. Input energy data'!$J103, '1. Input energy data'!$G$11),Degrees15[#Headers], 0))))</f>
        <v/>
      </c>
      <c r="H86" s="151" t="str" cm="1">
        <f t="array" ref="H86">IF(OR(CalcTable[[#This Row],[Building]]=0, '1. Input energy data'!$R103=""), "",IF(OR('1. Input energy data'!$F103="Hospital",'1. Input energy data'!$F103="Nursing residential homes and hostels"),INDEX(Degrees18[[Month]:[Multiple (England)]],MATCH('1. Input energy data'!$L103, Degrees18[Month], 1) + $H$2 - 1,MATCH(IF('1. Input energy data'!$G$11="Multiple (England)", '1. Input energy data'!$J103, '1. Input energy data'!$G$11),Degrees18[#Headers], 0)),INDEX(Degrees15[[Month]:[Multiple (England)]],MATCH('1. Input energy data'!$L103, Degrees15[Month], 1) + $H$2 - 1,MATCH(IF('1. Input energy data'!$G$11="Multiple (England)", '1. Input energy data'!$J103, '1. Input energy data'!$G$11),Degrees15[#Headers], 0))))</f>
        <v/>
      </c>
      <c r="I86" s="151" t="str" cm="1">
        <f t="array" ref="I86">IF(OR(CalcTable[[#This Row],[Building]]=0, '1. Input energy data'!$S103=""), "",IF(OR('1. Input energy data'!$F103="Hospital",'1. Input energy data'!$F103="Nursing residential homes and hostels"),INDEX(Degrees18[[Month]:[Multiple (England)]],MATCH('1. Input energy data'!$L103, Degrees18[Month], 1) + $I$2 - 1,MATCH(IF('1. Input energy data'!$G$11="Multiple (England)", '1. Input energy data'!$J103, '1. Input energy data'!$G$11),Degrees18[#Headers], 0)),INDEX(Degrees15[[Month]:[Multiple (England)]],MATCH('1. Input energy data'!$L103, Degrees15[Month], 1) + $I$2 - 1,MATCH(IF('1. Input energy data'!$G$11="Multiple (England)", '1. Input energy data'!$J103, '1. Input energy data'!$G$11),Degrees15[#Headers], 0))))</f>
        <v/>
      </c>
      <c r="J86" s="151" t="str" cm="1">
        <f t="array" ref="J86">IF(OR(CalcTable[[#This Row],[Building]]=0, '1. Input energy data'!$T103=""), "",IF(OR('1. Input energy data'!$F103="Hospital",'1. Input energy data'!$F103="Nursing residential homes and hostels"),INDEX(Degrees18[[Month]:[Multiple (England)]],MATCH('1. Input energy data'!$L103, Degrees18[Month], 1) + $J$2 - 1,MATCH(IF('1. Input energy data'!$G$11="Multiple (England)", '1. Input energy data'!$J103, '1. Input energy data'!$G$11),Degrees18[#Headers], 0)),INDEX(Degrees15[[Month]:[Multiple (England)]],MATCH('1. Input energy data'!$L103, Degrees15[Month], 1) + $J$2 - 1,MATCH(IF('1. Input energy data'!$G$11="Multiple (England)", '1. Input energy data'!$J103, '1. Input energy data'!$G$11),Degrees15[#Headers], 0))))</f>
        <v/>
      </c>
      <c r="K86" s="151" t="str" cm="1">
        <f t="array" ref="K86">IF(OR(CalcTable[[#This Row],[Building]]=0, '1. Input energy data'!$U103=""), "",IF(OR('1. Input energy data'!$F103="Hospital",'1. Input energy data'!$F103="Nursing residential homes and hostels"),INDEX(Degrees18[[Month]:[Multiple (England)]],MATCH('1. Input energy data'!$L103, Degrees18[Month], 1) + $K$2 - 1,MATCH(IF('1. Input energy data'!$G$11="Multiple (England)", '1. Input energy data'!$J103, '1. Input energy data'!$G$11),Degrees18[#Headers], 0)),INDEX(Degrees15[[Month]:[Multiple (England)]],MATCH('1. Input energy data'!$L103, Degrees15[Month], 1) + $K$2 - 1,MATCH(IF('1. Input energy data'!$G$11="Multiple (England)", '1. Input energy data'!$J103, '1. Input energy data'!$G$11),Degrees15[#Headers], 0))))</f>
        <v/>
      </c>
      <c r="L86" s="151" t="str" cm="1">
        <f t="array" ref="L86">IF(OR(CalcTable[[#This Row],[Building]]=0, '1. Input energy data'!$V103=""), "",IF(OR('1. Input energy data'!$F103="Hospital",'1. Input energy data'!$F103="Nursing residential homes and hostels"),INDEX(Degrees18[[Month]:[Multiple (England)]],MATCH('1. Input energy data'!$L103, Degrees18[Month], 1) + $L$2 - 1,MATCH(IF('1. Input energy data'!$G$11="Multiple (England)", '1. Input energy data'!$J103, '1. Input energy data'!$G$11),Degrees18[#Headers], 0)),INDEX(Degrees15[[Month]:[Multiple (England)]],MATCH('1. Input energy data'!$L103, Degrees15[Month], 1) + $L$2 - 1,MATCH(IF('1. Input energy data'!$G$11="Multiple (England)", '1. Input energy data'!$J103, '1. Input energy data'!$G$11),Degrees15[#Headers], 0))))</f>
        <v/>
      </c>
      <c r="M86" s="151" t="str" cm="1">
        <f t="array" ref="M86">IF(OR(CalcTable[[#This Row],[Building]]=0, '1. Input energy data'!$W103=""), "",IF(OR('1. Input energy data'!$F103="Hospital",'1. Input energy data'!$F103="Nursing residential homes and hostels"),INDEX(Degrees18[[Month]:[Multiple (England)]],MATCH('1. Input energy data'!$L103, Degrees18[Month], 1) + $M$2 - 1,MATCH(IF('1. Input energy data'!$G$11="Multiple (England)", '1. Input energy data'!$J103, '1. Input energy data'!$G$11),Degrees18[#Headers], 0)),INDEX(Degrees15[[Month]:[Multiple (England)]],MATCH('1. Input energy data'!$L103, Degrees15[Month], 1) + $M$2 - 1,MATCH(IF('1. Input energy data'!$G$11="Multiple (England)", '1. Input energy data'!$J103, '1. Input energy data'!$G$11),Degrees15[#Headers], 0))))</f>
        <v/>
      </c>
      <c r="N86" s="151" t="str" cm="1">
        <f t="array" ref="N86">IF(OR(CalcTable[[#This Row],[Building]]=0, '1. Input energy data'!$X103=""), "",IF(OR('1. Input energy data'!$F103="Hospital",'1. Input energy data'!$F103="Nursing residential homes and hostels"),INDEX(Degrees18[[Month]:[Multiple (England)]],MATCH('1. Input energy data'!$L103, Degrees18[Month], 1) + $N$2 - 1,MATCH(IF('1. Input energy data'!$G$11="Multiple (England)", '1. Input energy data'!$J103, '1. Input energy data'!$G$11),Degrees18[#Headers], 0)),INDEX(Degrees15[[Month]:[Multiple (England)]],MATCH('1. Input energy data'!$L103, Degrees15[Month], 1) + $N$2 - 1,MATCH(IF('1. Input energy data'!$G$11="Multiple (England)", '1. Input energy data'!$J103, '1. Input energy data'!$G$11),Degrees15[#Headers], 0))))</f>
        <v/>
      </c>
      <c r="O86" s="151" t="str" cm="1">
        <f t="array" ref="O86">IF(OR(CalcTable[[#This Row],[Building]]=0, '1. Input energy data'!$Y103=""), "",IF(OR('1. Input energy data'!$F103="Hospital",'1. Input energy data'!$F103="Nursing residential homes and hostels"),INDEX(Degrees18[[Month]:[Multiple (England)]],MATCH('1. Input energy data'!$L103, Degrees18[Month], 1) + $O$2 - 1,MATCH(IF('1. Input energy data'!$G$11="Multiple (England)", '1. Input energy data'!$J103, '1. Input energy data'!$G$11),Degrees18[#Headers], 0)),INDEX(Degrees15[[Month]:[Multiple (England)]],MATCH('1. Input energy data'!$L103, Degrees15[Month], 1) + $O$2 - 1,MATCH(IF('1. Input energy data'!$G$11="Multiple (England)", '1. Input energy data'!$J103, '1. Input energy data'!$G$11),Degrees15[#Headers], 0))))</f>
        <v/>
      </c>
      <c r="P86" t="str">
        <f>IF(CalcTable[[#This Row],[Building]]=0,"",SLOPE('1. Input energy data'!N103:Y103,CalcTable[[#This Row],[1]:[12]]))</f>
        <v/>
      </c>
      <c r="Q86" t="str">
        <f>IF(CalcTable[[#This Row],[Building]]=0,"",INTERCEPT('1. Input energy data'!N103:Y103,CalcTable[[#This Row],[1]:[12]]))</f>
        <v/>
      </c>
      <c r="R86" t="str">
        <f>IF(CalcTable[[#This Row],[Building]]=0,"",RSQ('1. Input energy data'!N103:Y103,CalcTable[[#This Row],[1]:[12]]))</f>
        <v/>
      </c>
      <c r="S86" s="151" t="str" cm="1">
        <f t="array" ref="S86">IF(OR($A86=0, '1. Input energy data'!$AF103=""), "",IF(OR('1. Input energy data'!$F103="Hospital",'1. Input energy data'!$F103="Nursing residential homes and hostels"),INDEX(Degrees18[[Month]:[Multiple (England)]],MATCH('1. Input energy data'!$AD103, Degrees18[Month], 1)+S$2-13,MATCH(IF('1. Input energy data'!$G$11="Multiple (England)", '1. Input energy data'!$J103, '1. Input energy data'!$G$11),Degrees18[#Headers], 0)),INDEX(Degrees15[[Month]:[Multiple (England)]],MATCH('1. Input energy data'!$AD103, Degrees15[Month], 1)+S$2-13,MATCH(IF('1. Input energy data'!$G$11="Multiple (England)", '1. Input energy data'!$J103, '1. Input energy data'!$G$11),Degrees15[#Headers], 0))))</f>
        <v/>
      </c>
      <c r="T86" s="151" t="str" cm="1">
        <f t="array" ref="T86">IF(OR($A86=0, '1. Input energy data'!$AG103=""), "",IF(OR('1. Input energy data'!$F103="Hospital",'1. Input energy data'!$F103="Nursing residential homes and hostels"),INDEX(Degrees18[[Month]:[Multiple (England)]],MATCH('1. Input energy data'!$AD103, Degrees18[Month], 1)+T$2-13,MATCH(IF('1. Input energy data'!$G$11="Multiple (England)", '1. Input energy data'!$J103, '1. Input energy data'!$G$11),Degrees18[#Headers], 0)),INDEX(Degrees15[[Month]:[Multiple (England)]],MATCH('1. Input energy data'!$AD103,Degrees15[Month], 1)+T$2-13,MATCH(IF('1. Input energy data'!$G$11="Multiple (England)", '1. Input energy data'!$J103, '1. Input energy data'!$G$11),Degrees15[#Headers], 0))))</f>
        <v/>
      </c>
      <c r="U86" s="151" t="str" cm="1">
        <f t="array" ref="U86">IF(OR($A86=0, '1. Input energy data'!$AH103=""), "",IF(OR('1. Input energy data'!$F103="Hospital",'1. Input energy data'!$F103="Nursing residential homes and hostels"),INDEX(Degrees18[[Month]:[Multiple (England)]],MATCH('1. Input energy data'!$AD103, Degrees18[Month], 1)+U$2-13,MATCH(IF('1. Input energy data'!$G$11="Multiple (England)", '1. Input energy data'!$J103, '1. Input energy data'!$G$11),Degrees18[#Headers], 0)),INDEX(Degrees15[[Month]:[Multiple (England)]],MATCH('1. Input energy data'!$AD103,Degrees15[Month], 1)+U$2-13,MATCH(IF('1. Input energy data'!$G$11="Multiple (England)", '1. Input energy data'!$J103, '1. Input energy data'!$G$11),Degrees15[#Headers], 0))))</f>
        <v/>
      </c>
      <c r="V86" s="151" t="str" cm="1">
        <f t="array" ref="V86">IF(OR($A86=0, '1. Input energy data'!$AI103=""), "",IF(OR('1. Input energy data'!$F103="Hospital",'1. Input energy data'!$F103="Nursing residential homes and hostels"),INDEX(Degrees18[[Month]:[Multiple (England)]],MATCH('1. Input energy data'!$AD103, Degrees18[Month], 1)+V$2-13,MATCH(IF('1. Input energy data'!$G$11="Multiple (England)", '1. Input energy data'!$J103, '1. Input energy data'!$G$11),Degrees18[#Headers], 0)),INDEX(Degrees15[[Month]:[Multiple (England)]],MATCH('1. Input energy data'!$AD103,Degrees15[Month], 1)+V$2-13,MATCH(IF('1. Input energy data'!$G$11="Multiple (England)", '1. Input energy data'!$J103, '1. Input energy data'!$G$11),Degrees15[#Headers], 0))))</f>
        <v/>
      </c>
      <c r="W86" s="151" t="str" cm="1">
        <f t="array" ref="W86">IF(OR($A86=0, '1. Input energy data'!$AJ103=""), "",IF(OR('1. Input energy data'!$F103="Hospital",'1. Input energy data'!$F103="Nursing residential homes and hostels"),INDEX(Degrees18[[Month]:[Multiple (England)]],MATCH('1. Input energy data'!$AD103, Degrees18[Month], 1)+W$2-13,MATCH(IF('1. Input energy data'!$G$11="Multiple (England)", '1. Input energy data'!$J103, '1. Input energy data'!$G$11),Degrees18[#Headers], 0)),INDEX(Degrees15[[Month]:[Multiple (England)]],MATCH('1. Input energy data'!$AD103,Degrees15[Month], 1)+W$2-13,MATCH(IF('1. Input energy data'!$G$11="Multiple (England)", '1. Input energy data'!$J103, '1. Input energy data'!$G$11),Degrees15[#Headers], 0))))</f>
        <v/>
      </c>
      <c r="X86" s="151" t="str" cm="1">
        <f t="array" ref="X86">IF(OR($A86=0, '1. Input energy data'!$AK103=""), "",IF(OR('1. Input energy data'!$F103="Hospital",'1. Input energy data'!$F103="Nursing residential homes and hostels"),INDEX(Degrees18[[Month]:[Multiple (England)]],MATCH('1. Input energy data'!$AD103, Degrees18[Month], 1)+X$2-13,MATCH(IF('1. Input energy data'!$G$11="Multiple (England)", '1. Input energy data'!$J103, '1. Input energy data'!$G$11),Degrees18[#Headers], 0)),INDEX(Degrees15[[Month]:[Multiple (England)]],MATCH('1. Input energy data'!$AD103,Degrees15[Month], 1)+X$2-13,MATCH(IF('1. Input energy data'!$G$11="Multiple (England)", '1. Input energy data'!$J103, '1. Input energy data'!$G$11),Degrees15[#Headers], 0))))</f>
        <v/>
      </c>
      <c r="Y86" s="151" t="str" cm="1">
        <f t="array" ref="Y86">IF(OR($A86=0, '1. Input energy data'!$AL103=""), "",IF(OR('1. Input energy data'!$F103="Hospital",'1. Input energy data'!$F103="Nursing residential homes and hostels"),INDEX(Degrees18[[Month]:[Multiple (England)]],MATCH('1. Input energy data'!$AD103, Degrees18[Month], 1)+Y$2-13,MATCH(IF('1. Input energy data'!$G$11="Multiple (England)", '1. Input energy data'!$J103, '1. Input energy data'!$G$11),Degrees18[#Headers], 0)),INDEX(Degrees15[[Month]:[Multiple (England)]],MATCH('1. Input energy data'!$AD103,Degrees15[Month], 1)+Y$2-13,MATCH(IF('1. Input energy data'!$G$11="Multiple (England)", '1. Input energy data'!$J103, '1. Input energy data'!$G$11),Degrees15[#Headers], 0))))</f>
        <v/>
      </c>
      <c r="Z86" s="151" t="str" cm="1">
        <f t="array" ref="Z86">IF(OR($A86=0, '1. Input energy data'!$AM103=""), "",IF(OR('1. Input energy data'!$F103="Hospital",'1. Input energy data'!$F103="Nursing residential homes and hostels"),INDEX(Degrees18[[Month]:[Multiple (England)]],MATCH('1. Input energy data'!$AD103, Degrees18[Month], 1)+Z$2-13,MATCH(IF('1. Input energy data'!$G$11="Multiple (England)", '1. Input energy data'!$J103, '1. Input energy data'!$G$11),Degrees18[#Headers], 0)),INDEX(Degrees15[[Month]:[Multiple (England)]],MATCH('1. Input energy data'!$AD103,Degrees15[Month], 1)+Z$2-13,MATCH(IF('1. Input energy data'!$G$11="Multiple (England)", '1. Input energy data'!$J103, '1. Input energy data'!$G$11),Degrees15[#Headers], 0))))</f>
        <v/>
      </c>
      <c r="AA86" s="151" t="str" cm="1">
        <f t="array" ref="AA86">IF(OR($A86=0, '1. Input energy data'!$AN103=""), "",IF(OR('1. Input energy data'!$F103="Hospital",'1. Input energy data'!$F103="Nursing residential homes and hostels"),INDEX(Degrees18[[Month]:[Multiple (England)]],MATCH('1. Input energy data'!$AD103, Degrees18[Month], 1)+AA$2-13,MATCH(IF('1. Input energy data'!$G$11="Multiple (England)", '1. Input energy data'!$J103, '1. Input energy data'!$G$11),Degrees18[#Headers], 0)),INDEX(Degrees15[[Month]:[Multiple (England)]],MATCH('1. Input energy data'!$AD103,Degrees15[Month], 1)+AA$2-13,MATCH(IF('1. Input energy data'!$G$11="Multiple (England)", '1. Input energy data'!$J103, '1. Input energy data'!$G$11),Degrees15[#Headers], 0))))</f>
        <v/>
      </c>
      <c r="AB86" s="151" t="str" cm="1">
        <f t="array" ref="AB86">IF(OR($A86=0, '1. Input energy data'!$AO103=""), "",IF(OR('1. Input energy data'!$F103="Hospital",'1. Input energy data'!$F103="Nursing residential homes and hostels"),INDEX(Degrees18[[Month]:[Multiple (England)]],MATCH('1. Input energy data'!$AD103, Degrees18[Month], 1)+AB$2-13,MATCH(IF('1. Input energy data'!$G$11="Multiple (England)", '1. Input energy data'!$J103, '1. Input energy data'!$G$11),Degrees18[#Headers], 0)),INDEX(Degrees15[[Month]:[Multiple (England)]],MATCH('1. Input energy data'!$AD103,Degrees15[Month], 1)+AB$2-13,MATCH(IF('1. Input energy data'!$G$11="Multiple (England)", '1. Input energy data'!$J103, '1. Input energy data'!$G$11),Degrees15[#Headers], 0))))</f>
        <v/>
      </c>
      <c r="AC86" s="151" t="str" cm="1">
        <f t="array" ref="AC86">IF(OR($A86=0, '1. Input energy data'!$AP103=""), "",IF(OR('1. Input energy data'!$F103="Hospital",'1. Input energy data'!$F103="Nursing residential homes and hostels"),INDEX(Degrees18[[Month]:[Multiple (England)]],MATCH('1. Input energy data'!$AD103, Degrees18[Month], 1)+AC$2-13,MATCH(IF('1. Input energy data'!$G$11="Multiple (England)", '1. Input energy data'!$J103, '1. Input energy data'!$G$11),Degrees18[#Headers], 0)),INDEX(Degrees15[[Month]:[Multiple (England)]],MATCH('1. Input energy data'!$AD103,Degrees15[Month], 1)+AC$2-13,MATCH(IF('1. Input energy data'!$G$11="Multiple (England)", '1. Input energy data'!$J103, '1. Input energy data'!$G$11),Degrees15[#Headers], 0))))</f>
        <v/>
      </c>
      <c r="AD86" s="151" t="str" cm="1">
        <f t="array" ref="AD86">IF(OR($A86=0, '1. Input energy data'!$AQ103=""), "",IF(OR('1. Input energy data'!$F103="Hospital",'1. Input energy data'!$F103="Nursing residential homes and hostels"),INDEX(Degrees18[[Month]:[Multiple (England)]],MATCH('1. Input energy data'!$AD103, Degrees18[Month], 1)+AD$2-13,MATCH(IF('1. Input energy data'!$G$11="Multiple (England)", '1. Input energy data'!$J103, '1. Input energy data'!$G$11),Degrees18[#Headers], 0)),INDEX(Degrees15[[Month]:[Multiple (England)]],MATCH('1. Input energy data'!$AD103,Degrees15[Month], 1)+AD$2-13,MATCH(IF('1. Input energy data'!$G$11="Multiple (England)", '1. Input energy data'!$J103, '1. Input energy data'!$G$11),Degrees15[#Headers], 0))))</f>
        <v/>
      </c>
      <c r="AE86" s="151" t="str">
        <f>IF(OR($A86=0, $P86="", CalcTable[[#This Row],[13]]="", $Q86="", '1. Input energy data'!AF103=""), "", ($P86*CalcTable[[#This Row],[13]]+$Q86)-'1. Input energy data'!AF103)</f>
        <v/>
      </c>
      <c r="AF86" s="151" t="str">
        <f>IF(OR($A86=0, $P86="", CalcTable[[#This Row],[14]]="", $Q86="", '1. Input energy data'!AG103=""), "", ($P86*CalcTable[[#This Row],[14]]+$Q86)-'1. Input energy data'!AG103)</f>
        <v/>
      </c>
      <c r="AG86" s="151" t="str">
        <f>IF(OR($A86=0, $P86="", CalcTable[[#This Row],[15]]="", $Q86="", '1. Input energy data'!AH103=""), "", ($P86*CalcTable[[#This Row],[15]]+$Q86)-'1. Input energy data'!AH103)</f>
        <v/>
      </c>
      <c r="AH86" s="151" t="str">
        <f>IF(OR($A86=0, $P86="", CalcTable[[#This Row],[16]]="", $Q86="", '1. Input energy data'!AI103=""), "", ($P86*CalcTable[[#This Row],[16]]+$Q86)-'1. Input energy data'!AI103)</f>
        <v/>
      </c>
      <c r="AI86" s="151" t="str">
        <f>IF(OR($A86=0, $P86="", CalcTable[[#This Row],[17]]="", $Q86="", '1. Input energy data'!AJ103=""), "", ($P86*CalcTable[[#This Row],[17]]+$Q86)-'1. Input energy data'!AJ103)</f>
        <v/>
      </c>
      <c r="AJ86" s="151" t="str">
        <f>IF(OR($A86=0, $P86="", CalcTable[[#This Row],[18]]="", $Q86="", '1. Input energy data'!AK103=""), "", ($P86*CalcTable[[#This Row],[18]]+$Q86)-'1. Input energy data'!AK103)</f>
        <v/>
      </c>
      <c r="AK86" s="151" t="str">
        <f>IF(OR($A86=0, $P86="", CalcTable[[#This Row],[19]]="", $Q86="", '1. Input energy data'!AL103=""), "", ($P86*CalcTable[[#This Row],[19]]+$Q86)-'1. Input energy data'!AL103)</f>
        <v/>
      </c>
      <c r="AL86" s="151" t="str">
        <f>IF(OR($A86=0, $P86="", CalcTable[[#This Row],[20]]="", $Q86="", '1. Input energy data'!AM103=""), "", ($P86*CalcTable[[#This Row],[20]]+$Q86)-'1. Input energy data'!AM103)</f>
        <v/>
      </c>
      <c r="AM86" s="151" t="str">
        <f>IF(OR($A86=0, $P86="", CalcTable[[#This Row],[21]]="", $Q86="", '1. Input energy data'!AN103=""), "", ($P86*CalcTable[[#This Row],[21]]+$Q86)-'1. Input energy data'!AN103)</f>
        <v/>
      </c>
      <c r="AN86" s="151" t="str">
        <f>IF(OR($A86=0, $P86="", CalcTable[[#This Row],[22]]="", $Q86="", '1. Input energy data'!AO103=""), "", ($P86*CalcTable[[#This Row],[22]]+$Q86)-'1. Input energy data'!AO103)</f>
        <v/>
      </c>
      <c r="AO86" s="151" t="str">
        <f>IF(OR($A86=0, $P86="", CalcTable[[#This Row],[23]]="", $Q86="", '1. Input energy data'!AP103=""), "", ($P86*CalcTable[[#This Row],[23]]+$Q86)-'1. Input energy data'!AP103)</f>
        <v/>
      </c>
      <c r="AP86" s="151" t="str">
        <f>IF(OR($A86=0, $P86="", CalcTable[[#This Row],[24]]="", $Q86="", '1. Input energy data'!AQ103=""), "", ($P86*CalcTable[[#This Row],[24]]+$Q86)-'1. Input energy data'!AQ103)</f>
        <v/>
      </c>
      <c r="AQ86" s="239" t="str">
        <f>IF(CalcTable[[#This Row],[Building]]=0,"",1-((1-CalcTable[[#This Row],[R2]])*(COUNT('1. Input energy data'!N103:Y103)-1)/(COUNT('1. Input energy data'!N103:Y103)-2)))</f>
        <v/>
      </c>
      <c r="AR86" s="165" t="str">
        <f>IF(CalcTable[[#This Row],[Building]]=0,"",1.26*TINV(0.1,COUNT('1. Input energy data'!N103:Y103)-2)*STEYX('1. Input energy data'!N103:Y103,CalcTable[[#This Row],[1]:[12]])*((1+2/COUNT('1. Input energy data'!N103:Y103))*COUNT(CalcTable[[#This Row],[Month 1 avoided kWh]:[Month 12]]))^0.5)</f>
        <v/>
      </c>
      <c r="AS86" s="166" t="str">
        <f>IF(CalcTable[[#This Row],[Building]]=0,"",ABS(CalcTable[[#This Row],[Absolute Uncertainty]]/SUM(CalcTable[[#This Row],[Month 1 avoided kWh]:[Month 12]])))</f>
        <v/>
      </c>
      <c r="AT86" s="165" t="str">
        <f>IF(CalcTable[[#This Row],[Building]]=0,"",COUNT('1. Input energy data'!N103:Y103))</f>
        <v/>
      </c>
      <c r="AU86" s="165" t="str">
        <f>IF(CalcTable[[#This Row],[Building]]=0,"",COUNT('1. Input energy data'!AF103:AQ103))</f>
        <v/>
      </c>
      <c r="AV86" s="151" t="str" cm="1">
        <f t="array" ref="AV86">_xlfn.IFS(CalcTable[[#This Row],[Building]]=0,"",AND(OR('1. Input energy data'!AT103="Energy Bills - Actual",'1. Input energy data'!AT103="Meter Readings",'1. Input energy data'!AT103="Half Hourly Data"),OR('1. Input energy data'!Z103="Energy Bills - Actual",'1. Input energy data'!Z103="Meter Readings",'1. Input energy data'!Z103="Half Hourly Data")),"ACTUAL",OR('1. Input energy data'!AT103="",'1. Input energy data'!Z103=""),"BLANK",OR('1. Input energy data'!AT103="Other (specify in commentary)",'1. Input energy data'!Z103="Other (specify in commentary)"),"OTHER",OR('1. Input energy data'!AT103="Energy Bills - Estimated",'1. Input energy data'!Z103="Energy Bills - Estimated"),"ESTIMATED",OR('1. Input energy data'!AT103="Energy Bills - Partially Estimated",'1. Input energy data'!Z103="Energy Bills - Partially Estimated"),"PARTIALLY ESTIMATED",TRUE,"BLANK")</f>
        <v/>
      </c>
    </row>
    <row r="87" spans="1:48">
      <c r="A87">
        <f>'1. Input energy data'!C104</f>
        <v>0</v>
      </c>
      <c r="B87" s="150">
        <f>'1. Input energy data'!F104</f>
        <v>0</v>
      </c>
      <c r="C87">
        <f>'1. Input energy data'!G104</f>
        <v>0</v>
      </c>
      <c r="D87" s="151" t="str">
        <f>IF(OR(CalcTable[[#This Row],[Building]]=0, '1. Input energy data'!$N104=""), "",IF(OR('1. Input energy data'!$F104="Hospital",'1. Input energy data'!$F104="Nursing residential homes and hostels"),INDEX(Degrees18[[Month]:[Multiple (England)]],MATCH('1. Input energy data'!$L104, Degrees18[Month], 1),MATCH(IF('1. Input energy data'!$G$11="Multiple (England)", '1. Input energy data'!$J104, '1. Input energy data'!$G$11), Degrees18[#Headers], 0)),INDEX(Degrees15[[Month]:[Multiple (England)]],MATCH('1. Input energy data'!$L104, Degrees15[Month], 1),MATCH(IF('1. Input energy data'!$G$11="Multiple (England)", '1. Input energy data'!$J104, '1. Input energy data'!$G$11), Degrees15[#Headers], 0))))</f>
        <v/>
      </c>
      <c r="E87" s="151" t="str" cm="1">
        <f t="array" ref="E87">IF(OR(CalcTable[[#This Row],[Building]]=0, '1. Input energy data'!$O104=""), "",IF(OR('1. Input energy data'!$F104="Hospital",'1. Input energy data'!$F104="Nursing residential homes and hostels"),INDEX(Degrees18[[Month]:[Multiple (England)]],MATCH('1. Input energy data'!$L104, Degrees18[Month], 1) + $E$2 - 1,MATCH(IF('1. Input energy data'!$G$11="Multiple (England)", '1. Input energy data'!$J104, '1. Input energy data'!$G$11),Degrees18[#Headers], 0)),INDEX(Degrees15[[Month]:[Multiple (England)]],MATCH('1. Input energy data'!$L104, Degrees15[Month], 1) + $E$2 - 1,MATCH(IF('1. Input energy data'!$G$11="Multiple (England)", '1. Input energy data'!$J104, '1. Input energy data'!$G$11),Degrees15[#Headers], 0))))</f>
        <v/>
      </c>
      <c r="F87" s="151" t="str" cm="1">
        <f t="array" ref="F87">IF(OR(CalcTable[[#This Row],[Building]]=0, '1. Input energy data'!$P104=""), "",IF(OR('1. Input energy data'!$F104="Hospital",'1. Input energy data'!$F104="Nursing residential homes and hostels"),INDEX(Degrees18[[Month]:[Multiple (England)]],MATCH('1. Input energy data'!$L104, Degrees18[Month], 1) + $F$2 - 1,MATCH(IF('1. Input energy data'!$G$11="Multiple (England)", '1. Input energy data'!$J104, '1. Input energy data'!$G$11),Degrees18[#Headers], 0)),INDEX(Degrees15[[Month]:[Multiple (England)]],MATCH('1. Input energy data'!$L104, Degrees15[Month], 1) + $F$2 - 1,MATCH(IF('1. Input energy data'!$G$11="Multiple (England)", '1. Input energy data'!$J104, '1. Input energy data'!$G$11),Degrees15[#Headers], 0))))</f>
        <v/>
      </c>
      <c r="G87" s="151" t="str" cm="1">
        <f t="array" ref="G87">IF(OR(CalcTable[[#This Row],[Building]]=0, '1. Input energy data'!$Q104=""), "",IF(OR('1. Input energy data'!$F104="Hospital",'1. Input energy data'!$F104="Nursing residential homes and hostels"),INDEX(Degrees18[[Month]:[Multiple (England)]],MATCH('1. Input energy data'!$L104, Degrees18[Month], 1) + $G$2 - 1,MATCH(IF('1. Input energy data'!$G$11="Multiple (England)", '1. Input energy data'!$J104, '1. Input energy data'!$G$11),Degrees18[#Headers], 0)),INDEX(Degrees15[[Month]:[Multiple (England)]],MATCH('1. Input energy data'!$L104, Degrees15[Month], 1) + $G$2 - 1,MATCH(IF('1. Input energy data'!$G$11="Multiple (England)", '1. Input energy data'!$J104, '1. Input energy data'!$G$11),Degrees15[#Headers], 0))))</f>
        <v/>
      </c>
      <c r="H87" s="151" t="str" cm="1">
        <f t="array" ref="H87">IF(OR(CalcTable[[#This Row],[Building]]=0, '1. Input energy data'!$R104=""), "",IF(OR('1. Input energy data'!$F104="Hospital",'1. Input energy data'!$F104="Nursing residential homes and hostels"),INDEX(Degrees18[[Month]:[Multiple (England)]],MATCH('1. Input energy data'!$L104, Degrees18[Month], 1) + $H$2 - 1,MATCH(IF('1. Input energy data'!$G$11="Multiple (England)", '1. Input energy data'!$J104, '1. Input energy data'!$G$11),Degrees18[#Headers], 0)),INDEX(Degrees15[[Month]:[Multiple (England)]],MATCH('1. Input energy data'!$L104, Degrees15[Month], 1) + $H$2 - 1,MATCH(IF('1. Input energy data'!$G$11="Multiple (England)", '1. Input energy data'!$J104, '1. Input energy data'!$G$11),Degrees15[#Headers], 0))))</f>
        <v/>
      </c>
      <c r="I87" s="151" t="str" cm="1">
        <f t="array" ref="I87">IF(OR(CalcTable[[#This Row],[Building]]=0, '1. Input energy data'!$S104=""), "",IF(OR('1. Input energy data'!$F104="Hospital",'1. Input energy data'!$F104="Nursing residential homes and hostels"),INDEX(Degrees18[[Month]:[Multiple (England)]],MATCH('1. Input energy data'!$L104, Degrees18[Month], 1) + $I$2 - 1,MATCH(IF('1. Input energy data'!$G$11="Multiple (England)", '1. Input energy data'!$J104, '1. Input energy data'!$G$11),Degrees18[#Headers], 0)),INDEX(Degrees15[[Month]:[Multiple (England)]],MATCH('1. Input energy data'!$L104, Degrees15[Month], 1) + $I$2 - 1,MATCH(IF('1. Input energy data'!$G$11="Multiple (England)", '1. Input energy data'!$J104, '1. Input energy data'!$G$11),Degrees15[#Headers], 0))))</f>
        <v/>
      </c>
      <c r="J87" s="151" t="str" cm="1">
        <f t="array" ref="J87">IF(OR(CalcTable[[#This Row],[Building]]=0, '1. Input energy data'!$T104=""), "",IF(OR('1. Input energy data'!$F104="Hospital",'1. Input energy data'!$F104="Nursing residential homes and hostels"),INDEX(Degrees18[[Month]:[Multiple (England)]],MATCH('1. Input energy data'!$L104, Degrees18[Month], 1) + $J$2 - 1,MATCH(IF('1. Input energy data'!$G$11="Multiple (England)", '1. Input energy data'!$J104, '1. Input energy data'!$G$11),Degrees18[#Headers], 0)),INDEX(Degrees15[[Month]:[Multiple (England)]],MATCH('1. Input energy data'!$L104, Degrees15[Month], 1) + $J$2 - 1,MATCH(IF('1. Input energy data'!$G$11="Multiple (England)", '1. Input energy data'!$J104, '1. Input energy data'!$G$11),Degrees15[#Headers], 0))))</f>
        <v/>
      </c>
      <c r="K87" s="151" t="str" cm="1">
        <f t="array" ref="K87">IF(OR(CalcTable[[#This Row],[Building]]=0, '1. Input energy data'!$U104=""), "",IF(OR('1. Input energy data'!$F104="Hospital",'1. Input energy data'!$F104="Nursing residential homes and hostels"),INDEX(Degrees18[[Month]:[Multiple (England)]],MATCH('1. Input energy data'!$L104, Degrees18[Month], 1) + $K$2 - 1,MATCH(IF('1. Input energy data'!$G$11="Multiple (England)", '1. Input energy data'!$J104, '1. Input energy data'!$G$11),Degrees18[#Headers], 0)),INDEX(Degrees15[[Month]:[Multiple (England)]],MATCH('1. Input energy data'!$L104, Degrees15[Month], 1) + $K$2 - 1,MATCH(IF('1. Input energy data'!$G$11="Multiple (England)", '1. Input energy data'!$J104, '1. Input energy data'!$G$11),Degrees15[#Headers], 0))))</f>
        <v/>
      </c>
      <c r="L87" s="151" t="str" cm="1">
        <f t="array" ref="L87">IF(OR(CalcTable[[#This Row],[Building]]=0, '1. Input energy data'!$V104=""), "",IF(OR('1. Input energy data'!$F104="Hospital",'1. Input energy data'!$F104="Nursing residential homes and hostels"),INDEX(Degrees18[[Month]:[Multiple (England)]],MATCH('1. Input energy data'!$L104, Degrees18[Month], 1) + $L$2 - 1,MATCH(IF('1. Input energy data'!$G$11="Multiple (England)", '1. Input energy data'!$J104, '1. Input energy data'!$G$11),Degrees18[#Headers], 0)),INDEX(Degrees15[[Month]:[Multiple (England)]],MATCH('1. Input energy data'!$L104, Degrees15[Month], 1) + $L$2 - 1,MATCH(IF('1. Input energy data'!$G$11="Multiple (England)", '1. Input energy data'!$J104, '1. Input energy data'!$G$11),Degrees15[#Headers], 0))))</f>
        <v/>
      </c>
      <c r="M87" s="151" t="str" cm="1">
        <f t="array" ref="M87">IF(OR(CalcTable[[#This Row],[Building]]=0, '1. Input energy data'!$W104=""), "",IF(OR('1. Input energy data'!$F104="Hospital",'1. Input energy data'!$F104="Nursing residential homes and hostels"),INDEX(Degrees18[[Month]:[Multiple (England)]],MATCH('1. Input energy data'!$L104, Degrees18[Month], 1) + $M$2 - 1,MATCH(IF('1. Input energy data'!$G$11="Multiple (England)", '1. Input energy data'!$J104, '1. Input energy data'!$G$11),Degrees18[#Headers], 0)),INDEX(Degrees15[[Month]:[Multiple (England)]],MATCH('1. Input energy data'!$L104, Degrees15[Month], 1) + $M$2 - 1,MATCH(IF('1. Input energy data'!$G$11="Multiple (England)", '1. Input energy data'!$J104, '1. Input energy data'!$G$11),Degrees15[#Headers], 0))))</f>
        <v/>
      </c>
      <c r="N87" s="151" t="str" cm="1">
        <f t="array" ref="N87">IF(OR(CalcTable[[#This Row],[Building]]=0, '1. Input energy data'!$X104=""), "",IF(OR('1. Input energy data'!$F104="Hospital",'1. Input energy data'!$F104="Nursing residential homes and hostels"),INDEX(Degrees18[[Month]:[Multiple (England)]],MATCH('1. Input energy data'!$L104, Degrees18[Month], 1) + $N$2 - 1,MATCH(IF('1. Input energy data'!$G$11="Multiple (England)", '1. Input energy data'!$J104, '1. Input energy data'!$G$11),Degrees18[#Headers], 0)),INDEX(Degrees15[[Month]:[Multiple (England)]],MATCH('1. Input energy data'!$L104, Degrees15[Month], 1) + $N$2 - 1,MATCH(IF('1. Input energy data'!$G$11="Multiple (England)", '1. Input energy data'!$J104, '1. Input energy data'!$G$11),Degrees15[#Headers], 0))))</f>
        <v/>
      </c>
      <c r="O87" s="151" t="str" cm="1">
        <f t="array" ref="O87">IF(OR(CalcTable[[#This Row],[Building]]=0, '1. Input energy data'!$Y104=""), "",IF(OR('1. Input energy data'!$F104="Hospital",'1. Input energy data'!$F104="Nursing residential homes and hostels"),INDEX(Degrees18[[Month]:[Multiple (England)]],MATCH('1. Input energy data'!$L104, Degrees18[Month], 1) + $O$2 - 1,MATCH(IF('1. Input energy data'!$G$11="Multiple (England)", '1. Input energy data'!$J104, '1. Input energy data'!$G$11),Degrees18[#Headers], 0)),INDEX(Degrees15[[Month]:[Multiple (England)]],MATCH('1. Input energy data'!$L104, Degrees15[Month], 1) + $O$2 - 1,MATCH(IF('1. Input energy data'!$G$11="Multiple (England)", '1. Input energy data'!$J104, '1. Input energy data'!$G$11),Degrees15[#Headers], 0))))</f>
        <v/>
      </c>
      <c r="P87" t="str">
        <f>IF(CalcTable[[#This Row],[Building]]=0,"",SLOPE('1. Input energy data'!N104:Y104,CalcTable[[#This Row],[1]:[12]]))</f>
        <v/>
      </c>
      <c r="Q87" t="str">
        <f>IF(CalcTable[[#This Row],[Building]]=0,"",INTERCEPT('1. Input energy data'!N104:Y104,CalcTable[[#This Row],[1]:[12]]))</f>
        <v/>
      </c>
      <c r="R87" t="str">
        <f>IF(CalcTable[[#This Row],[Building]]=0,"",RSQ('1. Input energy data'!N104:Y104,CalcTable[[#This Row],[1]:[12]]))</f>
        <v/>
      </c>
      <c r="S87" s="151" t="str" cm="1">
        <f t="array" ref="S87">IF(OR($A87=0, '1. Input energy data'!$AF104=""), "",IF(OR('1. Input energy data'!$F104="Hospital",'1. Input energy data'!$F104="Nursing residential homes and hostels"),INDEX(Degrees18[[Month]:[Multiple (England)]],MATCH('1. Input energy data'!$AD104, Degrees18[Month], 1)+S$2-13,MATCH(IF('1. Input energy data'!$G$11="Multiple (England)", '1. Input energy data'!$J104, '1. Input energy data'!$G$11),Degrees18[#Headers], 0)),INDEX(Degrees15[[Month]:[Multiple (England)]],MATCH('1. Input energy data'!$AD104, Degrees15[Month], 1)+S$2-13,MATCH(IF('1. Input energy data'!$G$11="Multiple (England)", '1. Input energy data'!$J104, '1. Input energy data'!$G$11),Degrees15[#Headers], 0))))</f>
        <v/>
      </c>
      <c r="T87" s="151" t="str" cm="1">
        <f t="array" ref="T87">IF(OR($A87=0, '1. Input energy data'!$AG104=""), "",IF(OR('1. Input energy data'!$F104="Hospital",'1. Input energy data'!$F104="Nursing residential homes and hostels"),INDEX(Degrees18[[Month]:[Multiple (England)]],MATCH('1. Input energy data'!$AD104, Degrees18[Month], 1)+T$2-13,MATCH(IF('1. Input energy data'!$G$11="Multiple (England)", '1. Input energy data'!$J104, '1. Input energy data'!$G$11),Degrees18[#Headers], 0)),INDEX(Degrees15[[Month]:[Multiple (England)]],MATCH('1. Input energy data'!$AD104,Degrees15[Month], 1)+T$2-13,MATCH(IF('1. Input energy data'!$G$11="Multiple (England)", '1. Input energy data'!$J104, '1. Input energy data'!$G$11),Degrees15[#Headers], 0))))</f>
        <v/>
      </c>
      <c r="U87" s="151" t="str" cm="1">
        <f t="array" ref="U87">IF(OR($A87=0, '1. Input energy data'!$AH104=""), "",IF(OR('1. Input energy data'!$F104="Hospital",'1. Input energy data'!$F104="Nursing residential homes and hostels"),INDEX(Degrees18[[Month]:[Multiple (England)]],MATCH('1. Input energy data'!$AD104, Degrees18[Month], 1)+U$2-13,MATCH(IF('1. Input energy data'!$G$11="Multiple (England)", '1. Input energy data'!$J104, '1. Input energy data'!$G$11),Degrees18[#Headers], 0)),INDEX(Degrees15[[Month]:[Multiple (England)]],MATCH('1. Input energy data'!$AD104,Degrees15[Month], 1)+U$2-13,MATCH(IF('1. Input energy data'!$G$11="Multiple (England)", '1. Input energy data'!$J104, '1. Input energy data'!$G$11),Degrees15[#Headers], 0))))</f>
        <v/>
      </c>
      <c r="V87" s="151" t="str" cm="1">
        <f t="array" ref="V87">IF(OR($A87=0, '1. Input energy data'!$AI104=""), "",IF(OR('1. Input energy data'!$F104="Hospital",'1. Input energy data'!$F104="Nursing residential homes and hostels"),INDEX(Degrees18[[Month]:[Multiple (England)]],MATCH('1. Input energy data'!$AD104, Degrees18[Month], 1)+V$2-13,MATCH(IF('1. Input energy data'!$G$11="Multiple (England)", '1. Input energy data'!$J104, '1. Input energy data'!$G$11),Degrees18[#Headers], 0)),INDEX(Degrees15[[Month]:[Multiple (England)]],MATCH('1. Input energy data'!$AD104,Degrees15[Month], 1)+V$2-13,MATCH(IF('1. Input energy data'!$G$11="Multiple (England)", '1. Input energy data'!$J104, '1. Input energy data'!$G$11),Degrees15[#Headers], 0))))</f>
        <v/>
      </c>
      <c r="W87" s="151" t="str" cm="1">
        <f t="array" ref="W87">IF(OR($A87=0, '1. Input energy data'!$AJ104=""), "",IF(OR('1. Input energy data'!$F104="Hospital",'1. Input energy data'!$F104="Nursing residential homes and hostels"),INDEX(Degrees18[[Month]:[Multiple (England)]],MATCH('1. Input energy data'!$AD104, Degrees18[Month], 1)+W$2-13,MATCH(IF('1. Input energy data'!$G$11="Multiple (England)", '1. Input energy data'!$J104, '1. Input energy data'!$G$11),Degrees18[#Headers], 0)),INDEX(Degrees15[[Month]:[Multiple (England)]],MATCH('1. Input energy data'!$AD104,Degrees15[Month], 1)+W$2-13,MATCH(IF('1. Input energy data'!$G$11="Multiple (England)", '1. Input energy data'!$J104, '1. Input energy data'!$G$11),Degrees15[#Headers], 0))))</f>
        <v/>
      </c>
      <c r="X87" s="151" t="str" cm="1">
        <f t="array" ref="X87">IF(OR($A87=0, '1. Input energy data'!$AK104=""), "",IF(OR('1. Input energy data'!$F104="Hospital",'1. Input energy data'!$F104="Nursing residential homes and hostels"),INDEX(Degrees18[[Month]:[Multiple (England)]],MATCH('1. Input energy data'!$AD104, Degrees18[Month], 1)+X$2-13,MATCH(IF('1. Input energy data'!$G$11="Multiple (England)", '1. Input energy data'!$J104, '1. Input energy data'!$G$11),Degrees18[#Headers], 0)),INDEX(Degrees15[[Month]:[Multiple (England)]],MATCH('1. Input energy data'!$AD104,Degrees15[Month], 1)+X$2-13,MATCH(IF('1. Input energy data'!$G$11="Multiple (England)", '1. Input energy data'!$J104, '1. Input energy data'!$G$11),Degrees15[#Headers], 0))))</f>
        <v/>
      </c>
      <c r="Y87" s="151" t="str" cm="1">
        <f t="array" ref="Y87">IF(OR($A87=0, '1. Input energy data'!$AL104=""), "",IF(OR('1. Input energy data'!$F104="Hospital",'1. Input energy data'!$F104="Nursing residential homes and hostels"),INDEX(Degrees18[[Month]:[Multiple (England)]],MATCH('1. Input energy data'!$AD104, Degrees18[Month], 1)+Y$2-13,MATCH(IF('1. Input energy data'!$G$11="Multiple (England)", '1. Input energy data'!$J104, '1. Input energy data'!$G$11),Degrees18[#Headers], 0)),INDEX(Degrees15[[Month]:[Multiple (England)]],MATCH('1. Input energy data'!$AD104,Degrees15[Month], 1)+Y$2-13,MATCH(IF('1. Input energy data'!$G$11="Multiple (England)", '1. Input energy data'!$J104, '1. Input energy data'!$G$11),Degrees15[#Headers], 0))))</f>
        <v/>
      </c>
      <c r="Z87" s="151" t="str" cm="1">
        <f t="array" ref="Z87">IF(OR($A87=0, '1. Input energy data'!$AM104=""), "",IF(OR('1. Input energy data'!$F104="Hospital",'1. Input energy data'!$F104="Nursing residential homes and hostels"),INDEX(Degrees18[[Month]:[Multiple (England)]],MATCH('1. Input energy data'!$AD104, Degrees18[Month], 1)+Z$2-13,MATCH(IF('1. Input energy data'!$G$11="Multiple (England)", '1. Input energy data'!$J104, '1. Input energy data'!$G$11),Degrees18[#Headers], 0)),INDEX(Degrees15[[Month]:[Multiple (England)]],MATCH('1. Input energy data'!$AD104,Degrees15[Month], 1)+Z$2-13,MATCH(IF('1. Input energy data'!$G$11="Multiple (England)", '1. Input energy data'!$J104, '1. Input energy data'!$G$11),Degrees15[#Headers], 0))))</f>
        <v/>
      </c>
      <c r="AA87" s="151" t="str" cm="1">
        <f t="array" ref="AA87">IF(OR($A87=0, '1. Input energy data'!$AN104=""), "",IF(OR('1. Input energy data'!$F104="Hospital",'1. Input energy data'!$F104="Nursing residential homes and hostels"),INDEX(Degrees18[[Month]:[Multiple (England)]],MATCH('1. Input energy data'!$AD104, Degrees18[Month], 1)+AA$2-13,MATCH(IF('1. Input energy data'!$G$11="Multiple (England)", '1. Input energy data'!$J104, '1. Input energy data'!$G$11),Degrees18[#Headers], 0)),INDEX(Degrees15[[Month]:[Multiple (England)]],MATCH('1. Input energy data'!$AD104,Degrees15[Month], 1)+AA$2-13,MATCH(IF('1. Input energy data'!$G$11="Multiple (England)", '1. Input energy data'!$J104, '1. Input energy data'!$G$11),Degrees15[#Headers], 0))))</f>
        <v/>
      </c>
      <c r="AB87" s="151" t="str" cm="1">
        <f t="array" ref="AB87">IF(OR($A87=0, '1. Input energy data'!$AO104=""), "",IF(OR('1. Input energy data'!$F104="Hospital",'1. Input energy data'!$F104="Nursing residential homes and hostels"),INDEX(Degrees18[[Month]:[Multiple (England)]],MATCH('1. Input energy data'!$AD104, Degrees18[Month], 1)+AB$2-13,MATCH(IF('1. Input energy data'!$G$11="Multiple (England)", '1. Input energy data'!$J104, '1. Input energy data'!$G$11),Degrees18[#Headers], 0)),INDEX(Degrees15[[Month]:[Multiple (England)]],MATCH('1. Input energy data'!$AD104,Degrees15[Month], 1)+AB$2-13,MATCH(IF('1. Input energy data'!$G$11="Multiple (England)", '1. Input energy data'!$J104, '1. Input energy data'!$G$11),Degrees15[#Headers], 0))))</f>
        <v/>
      </c>
      <c r="AC87" s="151" t="str" cm="1">
        <f t="array" ref="AC87">IF(OR($A87=0, '1. Input energy data'!$AP104=""), "",IF(OR('1. Input energy data'!$F104="Hospital",'1. Input energy data'!$F104="Nursing residential homes and hostels"),INDEX(Degrees18[[Month]:[Multiple (England)]],MATCH('1. Input energy data'!$AD104, Degrees18[Month], 1)+AC$2-13,MATCH(IF('1. Input energy data'!$G$11="Multiple (England)", '1. Input energy data'!$J104, '1. Input energy data'!$G$11),Degrees18[#Headers], 0)),INDEX(Degrees15[[Month]:[Multiple (England)]],MATCH('1. Input energy data'!$AD104,Degrees15[Month], 1)+AC$2-13,MATCH(IF('1. Input energy data'!$G$11="Multiple (England)", '1. Input energy data'!$J104, '1. Input energy data'!$G$11),Degrees15[#Headers], 0))))</f>
        <v/>
      </c>
      <c r="AD87" s="151" t="str" cm="1">
        <f t="array" ref="AD87">IF(OR($A87=0, '1. Input energy data'!$AQ104=""), "",IF(OR('1. Input energy data'!$F104="Hospital",'1. Input energy data'!$F104="Nursing residential homes and hostels"),INDEX(Degrees18[[Month]:[Multiple (England)]],MATCH('1. Input energy data'!$AD104, Degrees18[Month], 1)+AD$2-13,MATCH(IF('1. Input energy data'!$G$11="Multiple (England)", '1. Input energy data'!$J104, '1. Input energy data'!$G$11),Degrees18[#Headers], 0)),INDEX(Degrees15[[Month]:[Multiple (England)]],MATCH('1. Input energy data'!$AD104,Degrees15[Month], 1)+AD$2-13,MATCH(IF('1. Input energy data'!$G$11="Multiple (England)", '1. Input energy data'!$J104, '1. Input energy data'!$G$11),Degrees15[#Headers], 0))))</f>
        <v/>
      </c>
      <c r="AE87" s="151" t="str">
        <f>IF(OR($A87=0, $P87="", CalcTable[[#This Row],[13]]="", $Q87="", '1. Input energy data'!AF104=""), "", ($P87*CalcTable[[#This Row],[13]]+$Q87)-'1. Input energy data'!AF104)</f>
        <v/>
      </c>
      <c r="AF87" s="151" t="str">
        <f>IF(OR($A87=0, $P87="", CalcTable[[#This Row],[14]]="", $Q87="", '1. Input energy data'!AG104=""), "", ($P87*CalcTable[[#This Row],[14]]+$Q87)-'1. Input energy data'!AG104)</f>
        <v/>
      </c>
      <c r="AG87" s="151" t="str">
        <f>IF(OR($A87=0, $P87="", CalcTable[[#This Row],[15]]="", $Q87="", '1. Input energy data'!AH104=""), "", ($P87*CalcTable[[#This Row],[15]]+$Q87)-'1. Input energy data'!AH104)</f>
        <v/>
      </c>
      <c r="AH87" s="151" t="str">
        <f>IF(OR($A87=0, $P87="", CalcTable[[#This Row],[16]]="", $Q87="", '1. Input energy data'!AI104=""), "", ($P87*CalcTable[[#This Row],[16]]+$Q87)-'1. Input energy data'!AI104)</f>
        <v/>
      </c>
      <c r="AI87" s="151" t="str">
        <f>IF(OR($A87=0, $P87="", CalcTable[[#This Row],[17]]="", $Q87="", '1. Input energy data'!AJ104=""), "", ($P87*CalcTable[[#This Row],[17]]+$Q87)-'1. Input energy data'!AJ104)</f>
        <v/>
      </c>
      <c r="AJ87" s="151" t="str">
        <f>IF(OR($A87=0, $P87="", CalcTable[[#This Row],[18]]="", $Q87="", '1. Input energy data'!AK104=""), "", ($P87*CalcTable[[#This Row],[18]]+$Q87)-'1. Input energy data'!AK104)</f>
        <v/>
      </c>
      <c r="AK87" s="151" t="str">
        <f>IF(OR($A87=0, $P87="", CalcTable[[#This Row],[19]]="", $Q87="", '1. Input energy data'!AL104=""), "", ($P87*CalcTable[[#This Row],[19]]+$Q87)-'1. Input energy data'!AL104)</f>
        <v/>
      </c>
      <c r="AL87" s="151" t="str">
        <f>IF(OR($A87=0, $P87="", CalcTable[[#This Row],[20]]="", $Q87="", '1. Input energy data'!AM104=""), "", ($P87*CalcTable[[#This Row],[20]]+$Q87)-'1. Input energy data'!AM104)</f>
        <v/>
      </c>
      <c r="AM87" s="151" t="str">
        <f>IF(OR($A87=0, $P87="", CalcTable[[#This Row],[21]]="", $Q87="", '1. Input energy data'!AN104=""), "", ($P87*CalcTable[[#This Row],[21]]+$Q87)-'1. Input energy data'!AN104)</f>
        <v/>
      </c>
      <c r="AN87" s="151" t="str">
        <f>IF(OR($A87=0, $P87="", CalcTable[[#This Row],[22]]="", $Q87="", '1. Input energy data'!AO104=""), "", ($P87*CalcTable[[#This Row],[22]]+$Q87)-'1. Input energy data'!AO104)</f>
        <v/>
      </c>
      <c r="AO87" s="151" t="str">
        <f>IF(OR($A87=0, $P87="", CalcTable[[#This Row],[23]]="", $Q87="", '1. Input energy data'!AP104=""), "", ($P87*CalcTable[[#This Row],[23]]+$Q87)-'1. Input energy data'!AP104)</f>
        <v/>
      </c>
      <c r="AP87" s="151" t="str">
        <f>IF(OR($A87=0, $P87="", CalcTable[[#This Row],[24]]="", $Q87="", '1. Input energy data'!AQ104=""), "", ($P87*CalcTable[[#This Row],[24]]+$Q87)-'1. Input energy data'!AQ104)</f>
        <v/>
      </c>
      <c r="AQ87" s="239" t="str">
        <f>IF(CalcTable[[#This Row],[Building]]=0,"",1-((1-CalcTable[[#This Row],[R2]])*(COUNT('1. Input energy data'!N104:Y104)-1)/(COUNT('1. Input energy data'!N104:Y104)-2)))</f>
        <v/>
      </c>
      <c r="AR87" s="165" t="str">
        <f>IF(CalcTable[[#This Row],[Building]]=0,"",1.26*TINV(0.1,COUNT('1. Input energy data'!N104:Y104)-2)*STEYX('1. Input energy data'!N104:Y104,CalcTable[[#This Row],[1]:[12]])*((1+2/COUNT('1. Input energy data'!N104:Y104))*COUNT(CalcTable[[#This Row],[Month 1 avoided kWh]:[Month 12]]))^0.5)</f>
        <v/>
      </c>
      <c r="AS87" s="166" t="str">
        <f>IF(CalcTable[[#This Row],[Building]]=0,"",ABS(CalcTable[[#This Row],[Absolute Uncertainty]]/SUM(CalcTable[[#This Row],[Month 1 avoided kWh]:[Month 12]])))</f>
        <v/>
      </c>
      <c r="AT87" s="165" t="str">
        <f>IF(CalcTable[[#This Row],[Building]]=0,"",COUNT('1. Input energy data'!N104:Y104))</f>
        <v/>
      </c>
      <c r="AU87" s="165" t="str">
        <f>IF(CalcTable[[#This Row],[Building]]=0,"",COUNT('1. Input energy data'!AF104:AQ104))</f>
        <v/>
      </c>
      <c r="AV87" s="151" t="str" cm="1">
        <f t="array" ref="AV87">_xlfn.IFS(CalcTable[[#This Row],[Building]]=0,"",AND(OR('1. Input energy data'!AT104="Energy Bills - Actual",'1. Input energy data'!AT104="Meter Readings",'1. Input energy data'!AT104="Half Hourly Data"),OR('1. Input energy data'!Z104="Energy Bills - Actual",'1. Input energy data'!Z104="Meter Readings",'1. Input energy data'!Z104="Half Hourly Data")),"ACTUAL",OR('1. Input energy data'!AT104="",'1. Input energy data'!Z104=""),"BLANK",OR('1. Input energy data'!AT104="Other (specify in commentary)",'1. Input energy data'!Z104="Other (specify in commentary)"),"OTHER",OR('1. Input energy data'!AT104="Energy Bills - Estimated",'1. Input energy data'!Z104="Energy Bills - Estimated"),"ESTIMATED",OR('1. Input energy data'!AT104="Energy Bills - Partially Estimated",'1. Input energy data'!Z104="Energy Bills - Partially Estimated"),"PARTIALLY ESTIMATED",TRUE,"BLANK")</f>
        <v/>
      </c>
    </row>
    <row r="88" spans="1:48">
      <c r="A88">
        <f>'1. Input energy data'!C105</f>
        <v>0</v>
      </c>
      <c r="B88" s="150">
        <f>'1. Input energy data'!F105</f>
        <v>0</v>
      </c>
      <c r="C88">
        <f>'1. Input energy data'!G105</f>
        <v>0</v>
      </c>
      <c r="D88" s="151" t="str">
        <f>IF(OR(CalcTable[[#This Row],[Building]]=0, '1. Input energy data'!$N105=""), "",IF(OR('1. Input energy data'!$F105="Hospital",'1. Input energy data'!$F105="Nursing residential homes and hostels"),INDEX(Degrees18[[Month]:[Multiple (England)]],MATCH('1. Input energy data'!$L105, Degrees18[Month], 1),MATCH(IF('1. Input energy data'!$G$11="Multiple (England)", '1. Input energy data'!$J105, '1. Input energy data'!$G$11), Degrees18[#Headers], 0)),INDEX(Degrees15[[Month]:[Multiple (England)]],MATCH('1. Input energy data'!$L105, Degrees15[Month], 1),MATCH(IF('1. Input energy data'!$G$11="Multiple (England)", '1. Input energy data'!$J105, '1. Input energy data'!$G$11), Degrees15[#Headers], 0))))</f>
        <v/>
      </c>
      <c r="E88" s="151" t="str" cm="1">
        <f t="array" ref="E88">IF(OR(CalcTable[[#This Row],[Building]]=0, '1. Input energy data'!$O105=""), "",IF(OR('1. Input energy data'!$F105="Hospital",'1. Input energy data'!$F105="Nursing residential homes and hostels"),INDEX(Degrees18[[Month]:[Multiple (England)]],MATCH('1. Input energy data'!$L105, Degrees18[Month], 1) + $E$2 - 1,MATCH(IF('1. Input energy data'!$G$11="Multiple (England)", '1. Input energy data'!$J105, '1. Input energy data'!$G$11),Degrees18[#Headers], 0)),INDEX(Degrees15[[Month]:[Multiple (England)]],MATCH('1. Input energy data'!$L105, Degrees15[Month], 1) + $E$2 - 1,MATCH(IF('1. Input energy data'!$G$11="Multiple (England)", '1. Input energy data'!$J105, '1. Input energy data'!$G$11),Degrees15[#Headers], 0))))</f>
        <v/>
      </c>
      <c r="F88" s="151" t="str" cm="1">
        <f t="array" ref="F88">IF(OR(CalcTable[[#This Row],[Building]]=0, '1. Input energy data'!$P105=""), "",IF(OR('1. Input energy data'!$F105="Hospital",'1. Input energy data'!$F105="Nursing residential homes and hostels"),INDEX(Degrees18[[Month]:[Multiple (England)]],MATCH('1. Input energy data'!$L105, Degrees18[Month], 1) + $F$2 - 1,MATCH(IF('1. Input energy data'!$G$11="Multiple (England)", '1. Input energy data'!$J105, '1. Input energy data'!$G$11),Degrees18[#Headers], 0)),INDEX(Degrees15[[Month]:[Multiple (England)]],MATCH('1. Input energy data'!$L105, Degrees15[Month], 1) + $F$2 - 1,MATCH(IF('1. Input energy data'!$G$11="Multiple (England)", '1. Input energy data'!$J105, '1. Input energy data'!$G$11),Degrees15[#Headers], 0))))</f>
        <v/>
      </c>
      <c r="G88" s="151" t="str" cm="1">
        <f t="array" ref="G88">IF(OR(CalcTable[[#This Row],[Building]]=0, '1. Input energy data'!$Q105=""), "",IF(OR('1. Input energy data'!$F105="Hospital",'1. Input energy data'!$F105="Nursing residential homes and hostels"),INDEX(Degrees18[[Month]:[Multiple (England)]],MATCH('1. Input energy data'!$L105, Degrees18[Month], 1) + $G$2 - 1,MATCH(IF('1. Input energy data'!$G$11="Multiple (England)", '1. Input energy data'!$J105, '1. Input energy data'!$G$11),Degrees18[#Headers], 0)),INDEX(Degrees15[[Month]:[Multiple (England)]],MATCH('1. Input energy data'!$L105, Degrees15[Month], 1) + $G$2 - 1,MATCH(IF('1. Input energy data'!$G$11="Multiple (England)", '1. Input energy data'!$J105, '1. Input energy data'!$G$11),Degrees15[#Headers], 0))))</f>
        <v/>
      </c>
      <c r="H88" s="151" t="str" cm="1">
        <f t="array" ref="H88">IF(OR(CalcTable[[#This Row],[Building]]=0, '1. Input energy data'!$R105=""), "",IF(OR('1. Input energy data'!$F105="Hospital",'1. Input energy data'!$F105="Nursing residential homes and hostels"),INDEX(Degrees18[[Month]:[Multiple (England)]],MATCH('1. Input energy data'!$L105, Degrees18[Month], 1) + $H$2 - 1,MATCH(IF('1. Input energy data'!$G$11="Multiple (England)", '1. Input energy data'!$J105, '1. Input energy data'!$G$11),Degrees18[#Headers], 0)),INDEX(Degrees15[[Month]:[Multiple (England)]],MATCH('1. Input energy data'!$L105, Degrees15[Month], 1) + $H$2 - 1,MATCH(IF('1. Input energy data'!$G$11="Multiple (England)", '1. Input energy data'!$J105, '1. Input energy data'!$G$11),Degrees15[#Headers], 0))))</f>
        <v/>
      </c>
      <c r="I88" s="151" t="str" cm="1">
        <f t="array" ref="I88">IF(OR(CalcTable[[#This Row],[Building]]=0, '1. Input energy data'!$S105=""), "",IF(OR('1. Input energy data'!$F105="Hospital",'1. Input energy data'!$F105="Nursing residential homes and hostels"),INDEX(Degrees18[[Month]:[Multiple (England)]],MATCH('1. Input energy data'!$L105, Degrees18[Month], 1) + $I$2 - 1,MATCH(IF('1. Input energy data'!$G$11="Multiple (England)", '1. Input energy data'!$J105, '1. Input energy data'!$G$11),Degrees18[#Headers], 0)),INDEX(Degrees15[[Month]:[Multiple (England)]],MATCH('1. Input energy data'!$L105, Degrees15[Month], 1) + $I$2 - 1,MATCH(IF('1. Input energy data'!$G$11="Multiple (England)", '1. Input energy data'!$J105, '1. Input energy data'!$G$11),Degrees15[#Headers], 0))))</f>
        <v/>
      </c>
      <c r="J88" s="151" t="str" cm="1">
        <f t="array" ref="J88">IF(OR(CalcTable[[#This Row],[Building]]=0, '1. Input energy data'!$T105=""), "",IF(OR('1. Input energy data'!$F105="Hospital",'1. Input energy data'!$F105="Nursing residential homes and hostels"),INDEX(Degrees18[[Month]:[Multiple (England)]],MATCH('1. Input energy data'!$L105, Degrees18[Month], 1) + $J$2 - 1,MATCH(IF('1. Input energy data'!$G$11="Multiple (England)", '1. Input energy data'!$J105, '1. Input energy data'!$G$11),Degrees18[#Headers], 0)),INDEX(Degrees15[[Month]:[Multiple (England)]],MATCH('1. Input energy data'!$L105, Degrees15[Month], 1) + $J$2 - 1,MATCH(IF('1. Input energy data'!$G$11="Multiple (England)", '1. Input energy data'!$J105, '1. Input energy data'!$G$11),Degrees15[#Headers], 0))))</f>
        <v/>
      </c>
      <c r="K88" s="151" t="str" cm="1">
        <f t="array" ref="K88">IF(OR(CalcTable[[#This Row],[Building]]=0, '1. Input energy data'!$U105=""), "",IF(OR('1. Input energy data'!$F105="Hospital",'1. Input energy data'!$F105="Nursing residential homes and hostels"),INDEX(Degrees18[[Month]:[Multiple (England)]],MATCH('1. Input energy data'!$L105, Degrees18[Month], 1) + $K$2 - 1,MATCH(IF('1. Input energy data'!$G$11="Multiple (England)", '1. Input energy data'!$J105, '1. Input energy data'!$G$11),Degrees18[#Headers], 0)),INDEX(Degrees15[[Month]:[Multiple (England)]],MATCH('1. Input energy data'!$L105, Degrees15[Month], 1) + $K$2 - 1,MATCH(IF('1. Input energy data'!$G$11="Multiple (England)", '1. Input energy data'!$J105, '1. Input energy data'!$G$11),Degrees15[#Headers], 0))))</f>
        <v/>
      </c>
      <c r="L88" s="151" t="str" cm="1">
        <f t="array" ref="L88">IF(OR(CalcTable[[#This Row],[Building]]=0, '1. Input energy data'!$V105=""), "",IF(OR('1. Input energy data'!$F105="Hospital",'1. Input energy data'!$F105="Nursing residential homes and hostels"),INDEX(Degrees18[[Month]:[Multiple (England)]],MATCH('1. Input energy data'!$L105, Degrees18[Month], 1) + $L$2 - 1,MATCH(IF('1. Input energy data'!$G$11="Multiple (England)", '1. Input energy data'!$J105, '1. Input energy data'!$G$11),Degrees18[#Headers], 0)),INDEX(Degrees15[[Month]:[Multiple (England)]],MATCH('1. Input energy data'!$L105, Degrees15[Month], 1) + $L$2 - 1,MATCH(IF('1. Input energy data'!$G$11="Multiple (England)", '1. Input energy data'!$J105, '1. Input energy data'!$G$11),Degrees15[#Headers], 0))))</f>
        <v/>
      </c>
      <c r="M88" s="151" t="str" cm="1">
        <f t="array" ref="M88">IF(OR(CalcTable[[#This Row],[Building]]=0, '1. Input energy data'!$W105=""), "",IF(OR('1. Input energy data'!$F105="Hospital",'1. Input energy data'!$F105="Nursing residential homes and hostels"),INDEX(Degrees18[[Month]:[Multiple (England)]],MATCH('1. Input energy data'!$L105, Degrees18[Month], 1) + $M$2 - 1,MATCH(IF('1. Input energy data'!$G$11="Multiple (England)", '1. Input energy data'!$J105, '1. Input energy data'!$G$11),Degrees18[#Headers], 0)),INDEX(Degrees15[[Month]:[Multiple (England)]],MATCH('1. Input energy data'!$L105, Degrees15[Month], 1) + $M$2 - 1,MATCH(IF('1. Input energy data'!$G$11="Multiple (England)", '1. Input energy data'!$J105, '1. Input energy data'!$G$11),Degrees15[#Headers], 0))))</f>
        <v/>
      </c>
      <c r="N88" s="151" t="str" cm="1">
        <f t="array" ref="N88">IF(OR(CalcTable[[#This Row],[Building]]=0, '1. Input energy data'!$X105=""), "",IF(OR('1. Input energy data'!$F105="Hospital",'1. Input energy data'!$F105="Nursing residential homes and hostels"),INDEX(Degrees18[[Month]:[Multiple (England)]],MATCH('1. Input energy data'!$L105, Degrees18[Month], 1) + $N$2 - 1,MATCH(IF('1. Input energy data'!$G$11="Multiple (England)", '1. Input energy data'!$J105, '1. Input energy data'!$G$11),Degrees18[#Headers], 0)),INDEX(Degrees15[[Month]:[Multiple (England)]],MATCH('1. Input energy data'!$L105, Degrees15[Month], 1) + $N$2 - 1,MATCH(IF('1. Input energy data'!$G$11="Multiple (England)", '1. Input energy data'!$J105, '1. Input energy data'!$G$11),Degrees15[#Headers], 0))))</f>
        <v/>
      </c>
      <c r="O88" s="151" t="str" cm="1">
        <f t="array" ref="O88">IF(OR(CalcTable[[#This Row],[Building]]=0, '1. Input energy data'!$Y105=""), "",IF(OR('1. Input energy data'!$F105="Hospital",'1. Input energy data'!$F105="Nursing residential homes and hostels"),INDEX(Degrees18[[Month]:[Multiple (England)]],MATCH('1. Input energy data'!$L105, Degrees18[Month], 1) + $O$2 - 1,MATCH(IF('1. Input energy data'!$G$11="Multiple (England)", '1. Input energy data'!$J105, '1. Input energy data'!$G$11),Degrees18[#Headers], 0)),INDEX(Degrees15[[Month]:[Multiple (England)]],MATCH('1. Input energy data'!$L105, Degrees15[Month], 1) + $O$2 - 1,MATCH(IF('1. Input energy data'!$G$11="Multiple (England)", '1. Input energy data'!$J105, '1. Input energy data'!$G$11),Degrees15[#Headers], 0))))</f>
        <v/>
      </c>
      <c r="P88" t="str">
        <f>IF(CalcTable[[#This Row],[Building]]=0,"",SLOPE('1. Input energy data'!N105:Y105,CalcTable[[#This Row],[1]:[12]]))</f>
        <v/>
      </c>
      <c r="Q88" t="str">
        <f>IF(CalcTable[[#This Row],[Building]]=0,"",INTERCEPT('1. Input energy data'!N105:Y105,CalcTable[[#This Row],[1]:[12]]))</f>
        <v/>
      </c>
      <c r="R88" t="str">
        <f>IF(CalcTable[[#This Row],[Building]]=0,"",RSQ('1. Input energy data'!N105:Y105,CalcTable[[#This Row],[1]:[12]]))</f>
        <v/>
      </c>
      <c r="S88" s="151" t="str" cm="1">
        <f t="array" ref="S88">IF(OR($A88=0, '1. Input energy data'!$AF105=""), "",IF(OR('1. Input energy data'!$F105="Hospital",'1. Input energy data'!$F105="Nursing residential homes and hostels"),INDEX(Degrees18[[Month]:[Multiple (England)]],MATCH('1. Input energy data'!$AD105, Degrees18[Month], 1)+S$2-13,MATCH(IF('1. Input energy data'!$G$11="Multiple (England)", '1. Input energy data'!$J105, '1. Input energy data'!$G$11),Degrees18[#Headers], 0)),INDEX(Degrees15[[Month]:[Multiple (England)]],MATCH('1. Input energy data'!$AD105, Degrees15[Month], 1)+S$2-13,MATCH(IF('1. Input energy data'!$G$11="Multiple (England)", '1. Input energy data'!$J105, '1. Input energy data'!$G$11),Degrees15[#Headers], 0))))</f>
        <v/>
      </c>
      <c r="T88" s="151" t="str" cm="1">
        <f t="array" ref="T88">IF(OR($A88=0, '1. Input energy data'!$AG105=""), "",IF(OR('1. Input energy data'!$F105="Hospital",'1. Input energy data'!$F105="Nursing residential homes and hostels"),INDEX(Degrees18[[Month]:[Multiple (England)]],MATCH('1. Input energy data'!$AD105, Degrees18[Month], 1)+T$2-13,MATCH(IF('1. Input energy data'!$G$11="Multiple (England)", '1. Input energy data'!$J105, '1. Input energy data'!$G$11),Degrees18[#Headers], 0)),INDEX(Degrees15[[Month]:[Multiple (England)]],MATCH('1. Input energy data'!$AD105,Degrees15[Month], 1)+T$2-13,MATCH(IF('1. Input energy data'!$G$11="Multiple (England)", '1. Input energy data'!$J105, '1. Input energy data'!$G$11),Degrees15[#Headers], 0))))</f>
        <v/>
      </c>
      <c r="U88" s="151" t="str" cm="1">
        <f t="array" ref="U88">IF(OR($A88=0, '1. Input energy data'!$AH105=""), "",IF(OR('1. Input energy data'!$F105="Hospital",'1. Input energy data'!$F105="Nursing residential homes and hostels"),INDEX(Degrees18[[Month]:[Multiple (England)]],MATCH('1. Input energy data'!$AD105, Degrees18[Month], 1)+U$2-13,MATCH(IF('1. Input energy data'!$G$11="Multiple (England)", '1. Input energy data'!$J105, '1. Input energy data'!$G$11),Degrees18[#Headers], 0)),INDEX(Degrees15[[Month]:[Multiple (England)]],MATCH('1. Input energy data'!$AD105,Degrees15[Month], 1)+U$2-13,MATCH(IF('1. Input energy data'!$G$11="Multiple (England)", '1. Input energy data'!$J105, '1. Input energy data'!$G$11),Degrees15[#Headers], 0))))</f>
        <v/>
      </c>
      <c r="V88" s="151" t="str" cm="1">
        <f t="array" ref="V88">IF(OR($A88=0, '1. Input energy data'!$AI105=""), "",IF(OR('1. Input energy data'!$F105="Hospital",'1. Input energy data'!$F105="Nursing residential homes and hostels"),INDEX(Degrees18[[Month]:[Multiple (England)]],MATCH('1. Input energy data'!$AD105, Degrees18[Month], 1)+V$2-13,MATCH(IF('1. Input energy data'!$G$11="Multiple (England)", '1. Input energy data'!$J105, '1. Input energy data'!$G$11),Degrees18[#Headers], 0)),INDEX(Degrees15[[Month]:[Multiple (England)]],MATCH('1. Input energy data'!$AD105,Degrees15[Month], 1)+V$2-13,MATCH(IF('1. Input energy data'!$G$11="Multiple (England)", '1. Input energy data'!$J105, '1. Input energy data'!$G$11),Degrees15[#Headers], 0))))</f>
        <v/>
      </c>
      <c r="W88" s="151" t="str" cm="1">
        <f t="array" ref="W88">IF(OR($A88=0, '1. Input energy data'!$AJ105=""), "",IF(OR('1. Input energy data'!$F105="Hospital",'1. Input energy data'!$F105="Nursing residential homes and hostels"),INDEX(Degrees18[[Month]:[Multiple (England)]],MATCH('1. Input energy data'!$AD105, Degrees18[Month], 1)+W$2-13,MATCH(IF('1. Input energy data'!$G$11="Multiple (England)", '1. Input energy data'!$J105, '1. Input energy data'!$G$11),Degrees18[#Headers], 0)),INDEX(Degrees15[[Month]:[Multiple (England)]],MATCH('1. Input energy data'!$AD105,Degrees15[Month], 1)+W$2-13,MATCH(IF('1. Input energy data'!$G$11="Multiple (England)", '1. Input energy data'!$J105, '1. Input energy data'!$G$11),Degrees15[#Headers], 0))))</f>
        <v/>
      </c>
      <c r="X88" s="151" t="str" cm="1">
        <f t="array" ref="X88">IF(OR($A88=0, '1. Input energy data'!$AK105=""), "",IF(OR('1. Input energy data'!$F105="Hospital",'1. Input energy data'!$F105="Nursing residential homes and hostels"),INDEX(Degrees18[[Month]:[Multiple (England)]],MATCH('1. Input energy data'!$AD105, Degrees18[Month], 1)+X$2-13,MATCH(IF('1. Input energy data'!$G$11="Multiple (England)", '1. Input energy data'!$J105, '1. Input energy data'!$G$11),Degrees18[#Headers], 0)),INDEX(Degrees15[[Month]:[Multiple (England)]],MATCH('1. Input energy data'!$AD105,Degrees15[Month], 1)+X$2-13,MATCH(IF('1. Input energy data'!$G$11="Multiple (England)", '1. Input energy data'!$J105, '1. Input energy data'!$G$11),Degrees15[#Headers], 0))))</f>
        <v/>
      </c>
      <c r="Y88" s="151" t="str" cm="1">
        <f t="array" ref="Y88">IF(OR($A88=0, '1. Input energy data'!$AL105=""), "",IF(OR('1. Input energy data'!$F105="Hospital",'1. Input energy data'!$F105="Nursing residential homes and hostels"),INDEX(Degrees18[[Month]:[Multiple (England)]],MATCH('1. Input energy data'!$AD105, Degrees18[Month], 1)+Y$2-13,MATCH(IF('1. Input energy data'!$G$11="Multiple (England)", '1. Input energy data'!$J105, '1. Input energy data'!$G$11),Degrees18[#Headers], 0)),INDEX(Degrees15[[Month]:[Multiple (England)]],MATCH('1. Input energy data'!$AD105,Degrees15[Month], 1)+Y$2-13,MATCH(IF('1. Input energy data'!$G$11="Multiple (England)", '1. Input energy data'!$J105, '1. Input energy data'!$G$11),Degrees15[#Headers], 0))))</f>
        <v/>
      </c>
      <c r="Z88" s="151" t="str" cm="1">
        <f t="array" ref="Z88">IF(OR($A88=0, '1. Input energy data'!$AM105=""), "",IF(OR('1. Input energy data'!$F105="Hospital",'1. Input energy data'!$F105="Nursing residential homes and hostels"),INDEX(Degrees18[[Month]:[Multiple (England)]],MATCH('1. Input energy data'!$AD105, Degrees18[Month], 1)+Z$2-13,MATCH(IF('1. Input energy data'!$G$11="Multiple (England)", '1. Input energy data'!$J105, '1. Input energy data'!$G$11),Degrees18[#Headers], 0)),INDEX(Degrees15[[Month]:[Multiple (England)]],MATCH('1. Input energy data'!$AD105,Degrees15[Month], 1)+Z$2-13,MATCH(IF('1. Input energy data'!$G$11="Multiple (England)", '1. Input energy data'!$J105, '1. Input energy data'!$G$11),Degrees15[#Headers], 0))))</f>
        <v/>
      </c>
      <c r="AA88" s="151" t="str" cm="1">
        <f t="array" ref="AA88">IF(OR($A88=0, '1. Input energy data'!$AN105=""), "",IF(OR('1. Input energy data'!$F105="Hospital",'1. Input energy data'!$F105="Nursing residential homes and hostels"),INDEX(Degrees18[[Month]:[Multiple (England)]],MATCH('1. Input energy data'!$AD105, Degrees18[Month], 1)+AA$2-13,MATCH(IF('1. Input energy data'!$G$11="Multiple (England)", '1. Input energy data'!$J105, '1. Input energy data'!$G$11),Degrees18[#Headers], 0)),INDEX(Degrees15[[Month]:[Multiple (England)]],MATCH('1. Input energy data'!$AD105,Degrees15[Month], 1)+AA$2-13,MATCH(IF('1. Input energy data'!$G$11="Multiple (England)", '1. Input energy data'!$J105, '1. Input energy data'!$G$11),Degrees15[#Headers], 0))))</f>
        <v/>
      </c>
      <c r="AB88" s="151" t="str" cm="1">
        <f t="array" ref="AB88">IF(OR($A88=0, '1. Input energy data'!$AO105=""), "",IF(OR('1. Input energy data'!$F105="Hospital",'1. Input energy data'!$F105="Nursing residential homes and hostels"),INDEX(Degrees18[[Month]:[Multiple (England)]],MATCH('1. Input energy data'!$AD105, Degrees18[Month], 1)+AB$2-13,MATCH(IF('1. Input energy data'!$G$11="Multiple (England)", '1. Input energy data'!$J105, '1. Input energy data'!$G$11),Degrees18[#Headers], 0)),INDEX(Degrees15[[Month]:[Multiple (England)]],MATCH('1. Input energy data'!$AD105,Degrees15[Month], 1)+AB$2-13,MATCH(IF('1. Input energy data'!$G$11="Multiple (England)", '1. Input energy data'!$J105, '1. Input energy data'!$G$11),Degrees15[#Headers], 0))))</f>
        <v/>
      </c>
      <c r="AC88" s="151" t="str" cm="1">
        <f t="array" ref="AC88">IF(OR($A88=0, '1. Input energy data'!$AP105=""), "",IF(OR('1. Input energy data'!$F105="Hospital",'1. Input energy data'!$F105="Nursing residential homes and hostels"),INDEX(Degrees18[[Month]:[Multiple (England)]],MATCH('1. Input energy data'!$AD105, Degrees18[Month], 1)+AC$2-13,MATCH(IF('1. Input energy data'!$G$11="Multiple (England)", '1. Input energy data'!$J105, '1. Input energy data'!$G$11),Degrees18[#Headers], 0)),INDEX(Degrees15[[Month]:[Multiple (England)]],MATCH('1. Input energy data'!$AD105,Degrees15[Month], 1)+AC$2-13,MATCH(IF('1. Input energy data'!$G$11="Multiple (England)", '1. Input energy data'!$J105, '1. Input energy data'!$G$11),Degrees15[#Headers], 0))))</f>
        <v/>
      </c>
      <c r="AD88" s="151" t="str" cm="1">
        <f t="array" ref="AD88">IF(OR($A88=0, '1. Input energy data'!$AQ105=""), "",IF(OR('1. Input energy data'!$F105="Hospital",'1. Input energy data'!$F105="Nursing residential homes and hostels"),INDEX(Degrees18[[Month]:[Multiple (England)]],MATCH('1. Input energy data'!$AD105, Degrees18[Month], 1)+AD$2-13,MATCH(IF('1. Input energy data'!$G$11="Multiple (England)", '1. Input energy data'!$J105, '1. Input energy data'!$G$11),Degrees18[#Headers], 0)),INDEX(Degrees15[[Month]:[Multiple (England)]],MATCH('1. Input energy data'!$AD105,Degrees15[Month], 1)+AD$2-13,MATCH(IF('1. Input energy data'!$G$11="Multiple (England)", '1. Input energy data'!$J105, '1. Input energy data'!$G$11),Degrees15[#Headers], 0))))</f>
        <v/>
      </c>
      <c r="AE88" s="151" t="str">
        <f>IF(OR($A88=0, $P88="", CalcTable[[#This Row],[13]]="", $Q88="", '1. Input energy data'!AF105=""), "", ($P88*CalcTable[[#This Row],[13]]+$Q88)-'1. Input energy data'!AF105)</f>
        <v/>
      </c>
      <c r="AF88" s="151" t="str">
        <f>IF(OR($A88=0, $P88="", CalcTable[[#This Row],[14]]="", $Q88="", '1. Input energy data'!AG105=""), "", ($P88*CalcTable[[#This Row],[14]]+$Q88)-'1. Input energy data'!AG105)</f>
        <v/>
      </c>
      <c r="AG88" s="151" t="str">
        <f>IF(OR($A88=0, $P88="", CalcTable[[#This Row],[15]]="", $Q88="", '1. Input energy data'!AH105=""), "", ($P88*CalcTable[[#This Row],[15]]+$Q88)-'1. Input energy data'!AH105)</f>
        <v/>
      </c>
      <c r="AH88" s="151" t="str">
        <f>IF(OR($A88=0, $P88="", CalcTable[[#This Row],[16]]="", $Q88="", '1. Input energy data'!AI105=""), "", ($P88*CalcTable[[#This Row],[16]]+$Q88)-'1. Input energy data'!AI105)</f>
        <v/>
      </c>
      <c r="AI88" s="151" t="str">
        <f>IF(OR($A88=0, $P88="", CalcTable[[#This Row],[17]]="", $Q88="", '1. Input energy data'!AJ105=""), "", ($P88*CalcTable[[#This Row],[17]]+$Q88)-'1. Input energy data'!AJ105)</f>
        <v/>
      </c>
      <c r="AJ88" s="151" t="str">
        <f>IF(OR($A88=0, $P88="", CalcTable[[#This Row],[18]]="", $Q88="", '1. Input energy data'!AK105=""), "", ($P88*CalcTable[[#This Row],[18]]+$Q88)-'1. Input energy data'!AK105)</f>
        <v/>
      </c>
      <c r="AK88" s="151" t="str">
        <f>IF(OR($A88=0, $P88="", CalcTable[[#This Row],[19]]="", $Q88="", '1. Input energy data'!AL105=""), "", ($P88*CalcTable[[#This Row],[19]]+$Q88)-'1. Input energy data'!AL105)</f>
        <v/>
      </c>
      <c r="AL88" s="151" t="str">
        <f>IF(OR($A88=0, $P88="", CalcTable[[#This Row],[20]]="", $Q88="", '1. Input energy data'!AM105=""), "", ($P88*CalcTable[[#This Row],[20]]+$Q88)-'1. Input energy data'!AM105)</f>
        <v/>
      </c>
      <c r="AM88" s="151" t="str">
        <f>IF(OR($A88=0, $P88="", CalcTable[[#This Row],[21]]="", $Q88="", '1. Input energy data'!AN105=""), "", ($P88*CalcTable[[#This Row],[21]]+$Q88)-'1. Input energy data'!AN105)</f>
        <v/>
      </c>
      <c r="AN88" s="151" t="str">
        <f>IF(OR($A88=0, $P88="", CalcTable[[#This Row],[22]]="", $Q88="", '1. Input energy data'!AO105=""), "", ($P88*CalcTable[[#This Row],[22]]+$Q88)-'1. Input energy data'!AO105)</f>
        <v/>
      </c>
      <c r="AO88" s="151" t="str">
        <f>IF(OR($A88=0, $P88="", CalcTable[[#This Row],[23]]="", $Q88="", '1. Input energy data'!AP105=""), "", ($P88*CalcTable[[#This Row],[23]]+$Q88)-'1. Input energy data'!AP105)</f>
        <v/>
      </c>
      <c r="AP88" s="151" t="str">
        <f>IF(OR($A88=0, $P88="", CalcTable[[#This Row],[24]]="", $Q88="", '1. Input energy data'!AQ105=""), "", ($P88*CalcTable[[#This Row],[24]]+$Q88)-'1. Input energy data'!AQ105)</f>
        <v/>
      </c>
      <c r="AQ88" s="239" t="str">
        <f>IF(CalcTable[[#This Row],[Building]]=0,"",1-((1-CalcTable[[#This Row],[R2]])*(COUNT('1. Input energy data'!N105:Y105)-1)/(COUNT('1. Input energy data'!N105:Y105)-2)))</f>
        <v/>
      </c>
      <c r="AR88" s="165" t="str">
        <f>IF(CalcTable[[#This Row],[Building]]=0,"",1.26*TINV(0.1,COUNT('1. Input energy data'!N105:Y105)-2)*STEYX('1. Input energy data'!N105:Y105,CalcTable[[#This Row],[1]:[12]])*((1+2/COUNT('1. Input energy data'!N105:Y105))*COUNT(CalcTable[[#This Row],[Month 1 avoided kWh]:[Month 12]]))^0.5)</f>
        <v/>
      </c>
      <c r="AS88" s="166" t="str">
        <f>IF(CalcTable[[#This Row],[Building]]=0,"",ABS(CalcTable[[#This Row],[Absolute Uncertainty]]/SUM(CalcTable[[#This Row],[Month 1 avoided kWh]:[Month 12]])))</f>
        <v/>
      </c>
      <c r="AT88" s="165" t="str">
        <f>IF(CalcTable[[#This Row],[Building]]=0,"",COUNT('1. Input energy data'!N105:Y105))</f>
        <v/>
      </c>
      <c r="AU88" s="165" t="str">
        <f>IF(CalcTable[[#This Row],[Building]]=0,"",COUNT('1. Input energy data'!AF105:AQ105))</f>
        <v/>
      </c>
      <c r="AV88" s="151" t="str" cm="1">
        <f t="array" ref="AV88">_xlfn.IFS(CalcTable[[#This Row],[Building]]=0,"",AND(OR('1. Input energy data'!AT105="Energy Bills - Actual",'1. Input energy data'!AT105="Meter Readings",'1. Input energy data'!AT105="Half Hourly Data"),OR('1. Input energy data'!Z105="Energy Bills - Actual",'1. Input energy data'!Z105="Meter Readings",'1. Input energy data'!Z105="Half Hourly Data")),"ACTUAL",OR('1. Input energy data'!AT105="",'1. Input energy data'!Z105=""),"BLANK",OR('1. Input energy data'!AT105="Other (specify in commentary)",'1. Input energy data'!Z105="Other (specify in commentary)"),"OTHER",OR('1. Input energy data'!AT105="Energy Bills - Estimated",'1. Input energy data'!Z105="Energy Bills - Estimated"),"ESTIMATED",OR('1. Input energy data'!AT105="Energy Bills - Partially Estimated",'1. Input energy data'!Z105="Energy Bills - Partially Estimated"),"PARTIALLY ESTIMATED",TRUE,"BLANK")</f>
        <v/>
      </c>
    </row>
    <row r="89" spans="1:48">
      <c r="A89">
        <f>'1. Input energy data'!C106</f>
        <v>0</v>
      </c>
      <c r="B89" s="150">
        <f>'1. Input energy data'!F106</f>
        <v>0</v>
      </c>
      <c r="C89">
        <f>'1. Input energy data'!G106</f>
        <v>0</v>
      </c>
      <c r="D89" s="151" t="str">
        <f>IF(OR(CalcTable[[#This Row],[Building]]=0, '1. Input energy data'!$N106=""), "",IF(OR('1. Input energy data'!$F106="Hospital",'1. Input energy data'!$F106="Nursing residential homes and hostels"),INDEX(Degrees18[[Month]:[Multiple (England)]],MATCH('1. Input energy data'!$L106, Degrees18[Month], 1),MATCH(IF('1. Input energy data'!$G$11="Multiple (England)", '1. Input energy data'!$J106, '1. Input energy data'!$G$11), Degrees18[#Headers], 0)),INDEX(Degrees15[[Month]:[Multiple (England)]],MATCH('1. Input energy data'!$L106, Degrees15[Month], 1),MATCH(IF('1. Input energy data'!$G$11="Multiple (England)", '1. Input energy data'!$J106, '1. Input energy data'!$G$11), Degrees15[#Headers], 0))))</f>
        <v/>
      </c>
      <c r="E89" s="151" t="str" cm="1">
        <f t="array" ref="E89">IF(OR(CalcTable[[#This Row],[Building]]=0, '1. Input energy data'!$O106=""), "",IF(OR('1. Input energy data'!$F106="Hospital",'1. Input energy data'!$F106="Nursing residential homes and hostels"),INDEX(Degrees18[[Month]:[Multiple (England)]],MATCH('1. Input energy data'!$L106, Degrees18[Month], 1) + $E$2 - 1,MATCH(IF('1. Input energy data'!$G$11="Multiple (England)", '1. Input energy data'!$J106, '1. Input energy data'!$G$11),Degrees18[#Headers], 0)),INDEX(Degrees15[[Month]:[Multiple (England)]],MATCH('1. Input energy data'!$L106, Degrees15[Month], 1) + $E$2 - 1,MATCH(IF('1. Input energy data'!$G$11="Multiple (England)", '1. Input energy data'!$J106, '1. Input energy data'!$G$11),Degrees15[#Headers], 0))))</f>
        <v/>
      </c>
      <c r="F89" s="151" t="str" cm="1">
        <f t="array" ref="F89">IF(OR(CalcTable[[#This Row],[Building]]=0, '1. Input energy data'!$P106=""), "",IF(OR('1. Input energy data'!$F106="Hospital",'1. Input energy data'!$F106="Nursing residential homes and hostels"),INDEX(Degrees18[[Month]:[Multiple (England)]],MATCH('1. Input energy data'!$L106, Degrees18[Month], 1) + $F$2 - 1,MATCH(IF('1. Input energy data'!$G$11="Multiple (England)", '1. Input energy data'!$J106, '1. Input energy data'!$G$11),Degrees18[#Headers], 0)),INDEX(Degrees15[[Month]:[Multiple (England)]],MATCH('1. Input energy data'!$L106, Degrees15[Month], 1) + $F$2 - 1,MATCH(IF('1. Input energy data'!$G$11="Multiple (England)", '1. Input energy data'!$J106, '1. Input energy data'!$G$11),Degrees15[#Headers], 0))))</f>
        <v/>
      </c>
      <c r="G89" s="151" t="str" cm="1">
        <f t="array" ref="G89">IF(OR(CalcTable[[#This Row],[Building]]=0, '1. Input energy data'!$Q106=""), "",IF(OR('1. Input energy data'!$F106="Hospital",'1. Input energy data'!$F106="Nursing residential homes and hostels"),INDEX(Degrees18[[Month]:[Multiple (England)]],MATCH('1. Input energy data'!$L106, Degrees18[Month], 1) + $G$2 - 1,MATCH(IF('1. Input energy data'!$G$11="Multiple (England)", '1. Input energy data'!$J106, '1. Input energy data'!$G$11),Degrees18[#Headers], 0)),INDEX(Degrees15[[Month]:[Multiple (England)]],MATCH('1. Input energy data'!$L106, Degrees15[Month], 1) + $G$2 - 1,MATCH(IF('1. Input energy data'!$G$11="Multiple (England)", '1. Input energy data'!$J106, '1. Input energy data'!$G$11),Degrees15[#Headers], 0))))</f>
        <v/>
      </c>
      <c r="H89" s="151" t="str" cm="1">
        <f t="array" ref="H89">IF(OR(CalcTable[[#This Row],[Building]]=0, '1. Input energy data'!$R106=""), "",IF(OR('1. Input energy data'!$F106="Hospital",'1. Input energy data'!$F106="Nursing residential homes and hostels"),INDEX(Degrees18[[Month]:[Multiple (England)]],MATCH('1. Input energy data'!$L106, Degrees18[Month], 1) + $H$2 - 1,MATCH(IF('1. Input energy data'!$G$11="Multiple (England)", '1. Input energy data'!$J106, '1. Input energy data'!$G$11),Degrees18[#Headers], 0)),INDEX(Degrees15[[Month]:[Multiple (England)]],MATCH('1. Input energy data'!$L106, Degrees15[Month], 1) + $H$2 - 1,MATCH(IF('1. Input energy data'!$G$11="Multiple (England)", '1. Input energy data'!$J106, '1. Input energy data'!$G$11),Degrees15[#Headers], 0))))</f>
        <v/>
      </c>
      <c r="I89" s="151" t="str" cm="1">
        <f t="array" ref="I89">IF(OR(CalcTable[[#This Row],[Building]]=0, '1. Input energy data'!$S106=""), "",IF(OR('1. Input energy data'!$F106="Hospital",'1. Input energy data'!$F106="Nursing residential homes and hostels"),INDEX(Degrees18[[Month]:[Multiple (England)]],MATCH('1. Input energy data'!$L106, Degrees18[Month], 1) + $I$2 - 1,MATCH(IF('1. Input energy data'!$G$11="Multiple (England)", '1. Input energy data'!$J106, '1. Input energy data'!$G$11),Degrees18[#Headers], 0)),INDEX(Degrees15[[Month]:[Multiple (England)]],MATCH('1. Input energy data'!$L106, Degrees15[Month], 1) + $I$2 - 1,MATCH(IF('1. Input energy data'!$G$11="Multiple (England)", '1. Input energy data'!$J106, '1. Input energy data'!$G$11),Degrees15[#Headers], 0))))</f>
        <v/>
      </c>
      <c r="J89" s="151" t="str" cm="1">
        <f t="array" ref="J89">IF(OR(CalcTable[[#This Row],[Building]]=0, '1. Input energy data'!$T106=""), "",IF(OR('1. Input energy data'!$F106="Hospital",'1. Input energy data'!$F106="Nursing residential homes and hostels"),INDEX(Degrees18[[Month]:[Multiple (England)]],MATCH('1. Input energy data'!$L106, Degrees18[Month], 1) + $J$2 - 1,MATCH(IF('1. Input energy data'!$G$11="Multiple (England)", '1. Input energy data'!$J106, '1. Input energy data'!$G$11),Degrees18[#Headers], 0)),INDEX(Degrees15[[Month]:[Multiple (England)]],MATCH('1. Input energy data'!$L106, Degrees15[Month], 1) + $J$2 - 1,MATCH(IF('1. Input energy data'!$G$11="Multiple (England)", '1. Input energy data'!$J106, '1. Input energy data'!$G$11),Degrees15[#Headers], 0))))</f>
        <v/>
      </c>
      <c r="K89" s="151" t="str" cm="1">
        <f t="array" ref="K89">IF(OR(CalcTable[[#This Row],[Building]]=0, '1. Input energy data'!$U106=""), "",IF(OR('1. Input energy data'!$F106="Hospital",'1. Input energy data'!$F106="Nursing residential homes and hostels"),INDEX(Degrees18[[Month]:[Multiple (England)]],MATCH('1. Input energy data'!$L106, Degrees18[Month], 1) + $K$2 - 1,MATCH(IF('1. Input energy data'!$G$11="Multiple (England)", '1. Input energy data'!$J106, '1. Input energy data'!$G$11),Degrees18[#Headers], 0)),INDEX(Degrees15[[Month]:[Multiple (England)]],MATCH('1. Input energy data'!$L106, Degrees15[Month], 1) + $K$2 - 1,MATCH(IF('1. Input energy data'!$G$11="Multiple (England)", '1. Input energy data'!$J106, '1. Input energy data'!$G$11),Degrees15[#Headers], 0))))</f>
        <v/>
      </c>
      <c r="L89" s="151" t="str" cm="1">
        <f t="array" ref="L89">IF(OR(CalcTable[[#This Row],[Building]]=0, '1. Input energy data'!$V106=""), "",IF(OR('1. Input energy data'!$F106="Hospital",'1. Input energy data'!$F106="Nursing residential homes and hostels"),INDEX(Degrees18[[Month]:[Multiple (England)]],MATCH('1. Input energy data'!$L106, Degrees18[Month], 1) + $L$2 - 1,MATCH(IF('1. Input energy data'!$G$11="Multiple (England)", '1. Input energy data'!$J106, '1. Input energy data'!$G$11),Degrees18[#Headers], 0)),INDEX(Degrees15[[Month]:[Multiple (England)]],MATCH('1. Input energy data'!$L106, Degrees15[Month], 1) + $L$2 - 1,MATCH(IF('1. Input energy data'!$G$11="Multiple (England)", '1. Input energy data'!$J106, '1. Input energy data'!$G$11),Degrees15[#Headers], 0))))</f>
        <v/>
      </c>
      <c r="M89" s="151" t="str" cm="1">
        <f t="array" ref="M89">IF(OR(CalcTable[[#This Row],[Building]]=0, '1. Input energy data'!$W106=""), "",IF(OR('1. Input energy data'!$F106="Hospital",'1. Input energy data'!$F106="Nursing residential homes and hostels"),INDEX(Degrees18[[Month]:[Multiple (England)]],MATCH('1. Input energy data'!$L106, Degrees18[Month], 1) + $M$2 - 1,MATCH(IF('1. Input energy data'!$G$11="Multiple (England)", '1. Input energy data'!$J106, '1. Input energy data'!$G$11),Degrees18[#Headers], 0)),INDEX(Degrees15[[Month]:[Multiple (England)]],MATCH('1. Input energy data'!$L106, Degrees15[Month], 1) + $M$2 - 1,MATCH(IF('1. Input energy data'!$G$11="Multiple (England)", '1. Input energy data'!$J106, '1. Input energy data'!$G$11),Degrees15[#Headers], 0))))</f>
        <v/>
      </c>
      <c r="N89" s="151" t="str" cm="1">
        <f t="array" ref="N89">IF(OR(CalcTable[[#This Row],[Building]]=0, '1. Input energy data'!$X106=""), "",IF(OR('1. Input energy data'!$F106="Hospital",'1. Input energy data'!$F106="Nursing residential homes and hostels"),INDEX(Degrees18[[Month]:[Multiple (England)]],MATCH('1. Input energy data'!$L106, Degrees18[Month], 1) + $N$2 - 1,MATCH(IF('1. Input energy data'!$G$11="Multiple (England)", '1. Input energy data'!$J106, '1. Input energy data'!$G$11),Degrees18[#Headers], 0)),INDEX(Degrees15[[Month]:[Multiple (England)]],MATCH('1. Input energy data'!$L106, Degrees15[Month], 1) + $N$2 - 1,MATCH(IF('1. Input energy data'!$G$11="Multiple (England)", '1. Input energy data'!$J106, '1. Input energy data'!$G$11),Degrees15[#Headers], 0))))</f>
        <v/>
      </c>
      <c r="O89" s="151" t="str" cm="1">
        <f t="array" ref="O89">IF(OR(CalcTable[[#This Row],[Building]]=0, '1. Input energy data'!$Y106=""), "",IF(OR('1. Input energy data'!$F106="Hospital",'1. Input energy data'!$F106="Nursing residential homes and hostels"),INDEX(Degrees18[[Month]:[Multiple (England)]],MATCH('1. Input energy data'!$L106, Degrees18[Month], 1) + $O$2 - 1,MATCH(IF('1. Input energy data'!$G$11="Multiple (England)", '1. Input energy data'!$J106, '1. Input energy data'!$G$11),Degrees18[#Headers], 0)),INDEX(Degrees15[[Month]:[Multiple (England)]],MATCH('1. Input energy data'!$L106, Degrees15[Month], 1) + $O$2 - 1,MATCH(IF('1. Input energy data'!$G$11="Multiple (England)", '1. Input energy data'!$J106, '1. Input energy data'!$G$11),Degrees15[#Headers], 0))))</f>
        <v/>
      </c>
      <c r="P89" t="str">
        <f>IF(CalcTable[[#This Row],[Building]]=0,"",SLOPE('1. Input energy data'!N106:Y106,CalcTable[[#This Row],[1]:[12]]))</f>
        <v/>
      </c>
      <c r="Q89" t="str">
        <f>IF(CalcTable[[#This Row],[Building]]=0,"",INTERCEPT('1. Input energy data'!N106:Y106,CalcTable[[#This Row],[1]:[12]]))</f>
        <v/>
      </c>
      <c r="R89" t="str">
        <f>IF(CalcTable[[#This Row],[Building]]=0,"",RSQ('1. Input energy data'!N106:Y106,CalcTable[[#This Row],[1]:[12]]))</f>
        <v/>
      </c>
      <c r="S89" s="151" t="str" cm="1">
        <f t="array" ref="S89">IF(OR($A89=0, '1. Input energy data'!$AF106=""), "",IF(OR('1. Input energy data'!$F106="Hospital",'1. Input energy data'!$F106="Nursing residential homes and hostels"),INDEX(Degrees18[[Month]:[Multiple (England)]],MATCH('1. Input energy data'!$AD106, Degrees18[Month], 1)+S$2-13,MATCH(IF('1. Input energy data'!$G$11="Multiple (England)", '1. Input energy data'!$J106, '1. Input energy data'!$G$11),Degrees18[#Headers], 0)),INDEX(Degrees15[[Month]:[Multiple (England)]],MATCH('1. Input energy data'!$AD106, Degrees15[Month], 1)+S$2-13,MATCH(IF('1. Input energy data'!$G$11="Multiple (England)", '1. Input energy data'!$J106, '1. Input energy data'!$G$11),Degrees15[#Headers], 0))))</f>
        <v/>
      </c>
      <c r="T89" s="151" t="str" cm="1">
        <f t="array" ref="T89">IF(OR($A89=0, '1. Input energy data'!$AG106=""), "",IF(OR('1. Input energy data'!$F106="Hospital",'1. Input energy data'!$F106="Nursing residential homes and hostels"),INDEX(Degrees18[[Month]:[Multiple (England)]],MATCH('1. Input energy data'!$AD106, Degrees18[Month], 1)+T$2-13,MATCH(IF('1. Input energy data'!$G$11="Multiple (England)", '1. Input energy data'!$J106, '1. Input energy data'!$G$11),Degrees18[#Headers], 0)),INDEX(Degrees15[[Month]:[Multiple (England)]],MATCH('1. Input energy data'!$AD106,Degrees15[Month], 1)+T$2-13,MATCH(IF('1. Input energy data'!$G$11="Multiple (England)", '1. Input energy data'!$J106, '1. Input energy data'!$G$11),Degrees15[#Headers], 0))))</f>
        <v/>
      </c>
      <c r="U89" s="151" t="str" cm="1">
        <f t="array" ref="U89">IF(OR($A89=0, '1. Input energy data'!$AH106=""), "",IF(OR('1. Input energy data'!$F106="Hospital",'1. Input energy data'!$F106="Nursing residential homes and hostels"),INDEX(Degrees18[[Month]:[Multiple (England)]],MATCH('1. Input energy data'!$AD106, Degrees18[Month], 1)+U$2-13,MATCH(IF('1. Input energy data'!$G$11="Multiple (England)", '1. Input energy data'!$J106, '1. Input energy data'!$G$11),Degrees18[#Headers], 0)),INDEX(Degrees15[[Month]:[Multiple (England)]],MATCH('1. Input energy data'!$AD106,Degrees15[Month], 1)+U$2-13,MATCH(IF('1. Input energy data'!$G$11="Multiple (England)", '1. Input energy data'!$J106, '1. Input energy data'!$G$11),Degrees15[#Headers], 0))))</f>
        <v/>
      </c>
      <c r="V89" s="151" t="str" cm="1">
        <f t="array" ref="V89">IF(OR($A89=0, '1. Input energy data'!$AI106=""), "",IF(OR('1. Input energy data'!$F106="Hospital",'1. Input energy data'!$F106="Nursing residential homes and hostels"),INDEX(Degrees18[[Month]:[Multiple (England)]],MATCH('1. Input energy data'!$AD106, Degrees18[Month], 1)+V$2-13,MATCH(IF('1. Input energy data'!$G$11="Multiple (England)", '1. Input energy data'!$J106, '1. Input energy data'!$G$11),Degrees18[#Headers], 0)),INDEX(Degrees15[[Month]:[Multiple (England)]],MATCH('1. Input energy data'!$AD106,Degrees15[Month], 1)+V$2-13,MATCH(IF('1. Input energy data'!$G$11="Multiple (England)", '1. Input energy data'!$J106, '1. Input energy data'!$G$11),Degrees15[#Headers], 0))))</f>
        <v/>
      </c>
      <c r="W89" s="151" t="str" cm="1">
        <f t="array" ref="W89">IF(OR($A89=0, '1. Input energy data'!$AJ106=""), "",IF(OR('1. Input energy data'!$F106="Hospital",'1. Input energy data'!$F106="Nursing residential homes and hostels"),INDEX(Degrees18[[Month]:[Multiple (England)]],MATCH('1. Input energy data'!$AD106, Degrees18[Month], 1)+W$2-13,MATCH(IF('1. Input energy data'!$G$11="Multiple (England)", '1. Input energy data'!$J106, '1. Input energy data'!$G$11),Degrees18[#Headers], 0)),INDEX(Degrees15[[Month]:[Multiple (England)]],MATCH('1. Input energy data'!$AD106,Degrees15[Month], 1)+W$2-13,MATCH(IF('1. Input energy data'!$G$11="Multiple (England)", '1. Input energy data'!$J106, '1. Input energy data'!$G$11),Degrees15[#Headers], 0))))</f>
        <v/>
      </c>
      <c r="X89" s="151" t="str" cm="1">
        <f t="array" ref="X89">IF(OR($A89=0, '1. Input energy data'!$AK106=""), "",IF(OR('1. Input energy data'!$F106="Hospital",'1. Input energy data'!$F106="Nursing residential homes and hostels"),INDEX(Degrees18[[Month]:[Multiple (England)]],MATCH('1. Input energy data'!$AD106, Degrees18[Month], 1)+X$2-13,MATCH(IF('1. Input energy data'!$G$11="Multiple (England)", '1. Input energy data'!$J106, '1. Input energy data'!$G$11),Degrees18[#Headers], 0)),INDEX(Degrees15[[Month]:[Multiple (England)]],MATCH('1. Input energy data'!$AD106,Degrees15[Month], 1)+X$2-13,MATCH(IF('1. Input energy data'!$G$11="Multiple (England)", '1. Input energy data'!$J106, '1. Input energy data'!$G$11),Degrees15[#Headers], 0))))</f>
        <v/>
      </c>
      <c r="Y89" s="151" t="str" cm="1">
        <f t="array" ref="Y89">IF(OR($A89=0, '1. Input energy data'!$AL106=""), "",IF(OR('1. Input energy data'!$F106="Hospital",'1. Input energy data'!$F106="Nursing residential homes and hostels"),INDEX(Degrees18[[Month]:[Multiple (England)]],MATCH('1. Input energy data'!$AD106, Degrees18[Month], 1)+Y$2-13,MATCH(IF('1. Input energy data'!$G$11="Multiple (England)", '1. Input energy data'!$J106, '1. Input energy data'!$G$11),Degrees18[#Headers], 0)),INDEX(Degrees15[[Month]:[Multiple (England)]],MATCH('1. Input energy data'!$AD106,Degrees15[Month], 1)+Y$2-13,MATCH(IF('1. Input energy data'!$G$11="Multiple (England)", '1. Input energy data'!$J106, '1. Input energy data'!$G$11),Degrees15[#Headers], 0))))</f>
        <v/>
      </c>
      <c r="Z89" s="151" t="str" cm="1">
        <f t="array" ref="Z89">IF(OR($A89=0, '1. Input energy data'!$AM106=""), "",IF(OR('1. Input energy data'!$F106="Hospital",'1. Input energy data'!$F106="Nursing residential homes and hostels"),INDEX(Degrees18[[Month]:[Multiple (England)]],MATCH('1. Input energy data'!$AD106, Degrees18[Month], 1)+Z$2-13,MATCH(IF('1. Input energy data'!$G$11="Multiple (England)", '1. Input energy data'!$J106, '1. Input energy data'!$G$11),Degrees18[#Headers], 0)),INDEX(Degrees15[[Month]:[Multiple (England)]],MATCH('1. Input energy data'!$AD106,Degrees15[Month], 1)+Z$2-13,MATCH(IF('1. Input energy data'!$G$11="Multiple (England)", '1. Input energy data'!$J106, '1. Input energy data'!$G$11),Degrees15[#Headers], 0))))</f>
        <v/>
      </c>
      <c r="AA89" s="151" t="str" cm="1">
        <f t="array" ref="AA89">IF(OR($A89=0, '1. Input energy data'!$AN106=""), "",IF(OR('1. Input energy data'!$F106="Hospital",'1. Input energy data'!$F106="Nursing residential homes and hostels"),INDEX(Degrees18[[Month]:[Multiple (England)]],MATCH('1. Input energy data'!$AD106, Degrees18[Month], 1)+AA$2-13,MATCH(IF('1. Input energy data'!$G$11="Multiple (England)", '1. Input energy data'!$J106, '1. Input energy data'!$G$11),Degrees18[#Headers], 0)),INDEX(Degrees15[[Month]:[Multiple (England)]],MATCH('1. Input energy data'!$AD106,Degrees15[Month], 1)+AA$2-13,MATCH(IF('1. Input energy data'!$G$11="Multiple (England)", '1. Input energy data'!$J106, '1. Input energy data'!$G$11),Degrees15[#Headers], 0))))</f>
        <v/>
      </c>
      <c r="AB89" s="151" t="str" cm="1">
        <f t="array" ref="AB89">IF(OR($A89=0, '1. Input energy data'!$AO106=""), "",IF(OR('1. Input energy data'!$F106="Hospital",'1. Input energy data'!$F106="Nursing residential homes and hostels"),INDEX(Degrees18[[Month]:[Multiple (England)]],MATCH('1. Input energy data'!$AD106, Degrees18[Month], 1)+AB$2-13,MATCH(IF('1. Input energy data'!$G$11="Multiple (England)", '1. Input energy data'!$J106, '1. Input energy data'!$G$11),Degrees18[#Headers], 0)),INDEX(Degrees15[[Month]:[Multiple (England)]],MATCH('1. Input energy data'!$AD106,Degrees15[Month], 1)+AB$2-13,MATCH(IF('1. Input energy data'!$G$11="Multiple (England)", '1. Input energy data'!$J106, '1. Input energy data'!$G$11),Degrees15[#Headers], 0))))</f>
        <v/>
      </c>
      <c r="AC89" s="151" t="str" cm="1">
        <f t="array" ref="AC89">IF(OR($A89=0, '1. Input energy data'!$AP106=""), "",IF(OR('1. Input energy data'!$F106="Hospital",'1. Input energy data'!$F106="Nursing residential homes and hostels"),INDEX(Degrees18[[Month]:[Multiple (England)]],MATCH('1. Input energy data'!$AD106, Degrees18[Month], 1)+AC$2-13,MATCH(IF('1. Input energy data'!$G$11="Multiple (England)", '1. Input energy data'!$J106, '1. Input energy data'!$G$11),Degrees18[#Headers], 0)),INDEX(Degrees15[[Month]:[Multiple (England)]],MATCH('1. Input energy data'!$AD106,Degrees15[Month], 1)+AC$2-13,MATCH(IF('1. Input energy data'!$G$11="Multiple (England)", '1. Input energy data'!$J106, '1. Input energy data'!$G$11),Degrees15[#Headers], 0))))</f>
        <v/>
      </c>
      <c r="AD89" s="151" t="str" cm="1">
        <f t="array" ref="AD89">IF(OR($A89=0, '1. Input energy data'!$AQ106=""), "",IF(OR('1. Input energy data'!$F106="Hospital",'1. Input energy data'!$F106="Nursing residential homes and hostels"),INDEX(Degrees18[[Month]:[Multiple (England)]],MATCH('1. Input energy data'!$AD106, Degrees18[Month], 1)+AD$2-13,MATCH(IF('1. Input energy data'!$G$11="Multiple (England)", '1. Input energy data'!$J106, '1. Input energy data'!$G$11),Degrees18[#Headers], 0)),INDEX(Degrees15[[Month]:[Multiple (England)]],MATCH('1. Input energy data'!$AD106,Degrees15[Month], 1)+AD$2-13,MATCH(IF('1. Input energy data'!$G$11="Multiple (England)", '1. Input energy data'!$J106, '1. Input energy data'!$G$11),Degrees15[#Headers], 0))))</f>
        <v/>
      </c>
      <c r="AE89" s="151" t="str">
        <f>IF(OR($A89=0, $P89="", CalcTable[[#This Row],[13]]="", $Q89="", '1. Input energy data'!AF106=""), "", ($P89*CalcTable[[#This Row],[13]]+$Q89)-'1. Input energy data'!AF106)</f>
        <v/>
      </c>
      <c r="AF89" s="151" t="str">
        <f>IF(OR($A89=0, $P89="", CalcTable[[#This Row],[14]]="", $Q89="", '1. Input energy data'!AG106=""), "", ($P89*CalcTable[[#This Row],[14]]+$Q89)-'1. Input energy data'!AG106)</f>
        <v/>
      </c>
      <c r="AG89" s="151" t="str">
        <f>IF(OR($A89=0, $P89="", CalcTable[[#This Row],[15]]="", $Q89="", '1. Input energy data'!AH106=""), "", ($P89*CalcTable[[#This Row],[15]]+$Q89)-'1. Input energy data'!AH106)</f>
        <v/>
      </c>
      <c r="AH89" s="151" t="str">
        <f>IF(OR($A89=0, $P89="", CalcTable[[#This Row],[16]]="", $Q89="", '1. Input energy data'!AI106=""), "", ($P89*CalcTable[[#This Row],[16]]+$Q89)-'1. Input energy data'!AI106)</f>
        <v/>
      </c>
      <c r="AI89" s="151" t="str">
        <f>IF(OR($A89=0, $P89="", CalcTable[[#This Row],[17]]="", $Q89="", '1. Input energy data'!AJ106=""), "", ($P89*CalcTable[[#This Row],[17]]+$Q89)-'1. Input energy data'!AJ106)</f>
        <v/>
      </c>
      <c r="AJ89" s="151" t="str">
        <f>IF(OR($A89=0, $P89="", CalcTable[[#This Row],[18]]="", $Q89="", '1. Input energy data'!AK106=""), "", ($P89*CalcTable[[#This Row],[18]]+$Q89)-'1. Input energy data'!AK106)</f>
        <v/>
      </c>
      <c r="AK89" s="151" t="str">
        <f>IF(OR($A89=0, $P89="", CalcTable[[#This Row],[19]]="", $Q89="", '1. Input energy data'!AL106=""), "", ($P89*CalcTable[[#This Row],[19]]+$Q89)-'1. Input energy data'!AL106)</f>
        <v/>
      </c>
      <c r="AL89" s="151" t="str">
        <f>IF(OR($A89=0, $P89="", CalcTable[[#This Row],[20]]="", $Q89="", '1. Input energy data'!AM106=""), "", ($P89*CalcTable[[#This Row],[20]]+$Q89)-'1. Input energy data'!AM106)</f>
        <v/>
      </c>
      <c r="AM89" s="151" t="str">
        <f>IF(OR($A89=0, $P89="", CalcTable[[#This Row],[21]]="", $Q89="", '1. Input energy data'!AN106=""), "", ($P89*CalcTable[[#This Row],[21]]+$Q89)-'1. Input energy data'!AN106)</f>
        <v/>
      </c>
      <c r="AN89" s="151" t="str">
        <f>IF(OR($A89=0, $P89="", CalcTable[[#This Row],[22]]="", $Q89="", '1. Input energy data'!AO106=""), "", ($P89*CalcTable[[#This Row],[22]]+$Q89)-'1. Input energy data'!AO106)</f>
        <v/>
      </c>
      <c r="AO89" s="151" t="str">
        <f>IF(OR($A89=0, $P89="", CalcTable[[#This Row],[23]]="", $Q89="", '1. Input energy data'!AP106=""), "", ($P89*CalcTable[[#This Row],[23]]+$Q89)-'1. Input energy data'!AP106)</f>
        <v/>
      </c>
      <c r="AP89" s="151" t="str">
        <f>IF(OR($A89=0, $P89="", CalcTable[[#This Row],[24]]="", $Q89="", '1. Input energy data'!AQ106=""), "", ($P89*CalcTable[[#This Row],[24]]+$Q89)-'1. Input energy data'!AQ106)</f>
        <v/>
      </c>
      <c r="AQ89" s="239" t="str">
        <f>IF(CalcTable[[#This Row],[Building]]=0,"",1-((1-CalcTable[[#This Row],[R2]])*(COUNT('1. Input energy data'!N106:Y106)-1)/(COUNT('1. Input energy data'!N106:Y106)-2)))</f>
        <v/>
      </c>
      <c r="AR89" s="165" t="str">
        <f>IF(CalcTable[[#This Row],[Building]]=0,"",1.26*TINV(0.1,COUNT('1. Input energy data'!N106:Y106)-2)*STEYX('1. Input energy data'!N106:Y106,CalcTable[[#This Row],[1]:[12]])*((1+2/COUNT('1. Input energy data'!N106:Y106))*COUNT(CalcTable[[#This Row],[Month 1 avoided kWh]:[Month 12]]))^0.5)</f>
        <v/>
      </c>
      <c r="AS89" s="166" t="str">
        <f>IF(CalcTable[[#This Row],[Building]]=0,"",ABS(CalcTable[[#This Row],[Absolute Uncertainty]]/SUM(CalcTable[[#This Row],[Month 1 avoided kWh]:[Month 12]])))</f>
        <v/>
      </c>
      <c r="AT89" s="165" t="str">
        <f>IF(CalcTable[[#This Row],[Building]]=0,"",COUNT('1. Input energy data'!N106:Y106))</f>
        <v/>
      </c>
      <c r="AU89" s="165" t="str">
        <f>IF(CalcTable[[#This Row],[Building]]=0,"",COUNT('1. Input energy data'!AF106:AQ106))</f>
        <v/>
      </c>
      <c r="AV89" s="151" t="str" cm="1">
        <f t="array" ref="AV89">_xlfn.IFS(CalcTable[[#This Row],[Building]]=0,"",AND(OR('1. Input energy data'!AT106="Energy Bills - Actual",'1. Input energy data'!AT106="Meter Readings",'1. Input energy data'!AT106="Half Hourly Data"),OR('1. Input energy data'!Z106="Energy Bills - Actual",'1. Input energy data'!Z106="Meter Readings",'1. Input energy data'!Z106="Half Hourly Data")),"ACTUAL",OR('1. Input energy data'!AT106="",'1. Input energy data'!Z106=""),"BLANK",OR('1. Input energy data'!AT106="Other (specify in commentary)",'1. Input energy data'!Z106="Other (specify in commentary)"),"OTHER",OR('1. Input energy data'!AT106="Energy Bills - Estimated",'1. Input energy data'!Z106="Energy Bills - Estimated"),"ESTIMATED",OR('1. Input energy data'!AT106="Energy Bills - Partially Estimated",'1. Input energy data'!Z106="Energy Bills - Partially Estimated"),"PARTIALLY ESTIMATED",TRUE,"BLANK")</f>
        <v/>
      </c>
    </row>
    <row r="90" spans="1:48">
      <c r="A90">
        <f>'1. Input energy data'!C107</f>
        <v>0</v>
      </c>
      <c r="B90" s="150">
        <f>'1. Input energy data'!F107</f>
        <v>0</v>
      </c>
      <c r="C90">
        <f>'1. Input energy data'!G107</f>
        <v>0</v>
      </c>
      <c r="D90" s="151" t="str">
        <f>IF(OR(CalcTable[[#This Row],[Building]]=0, '1. Input energy data'!$N107=""), "",IF(OR('1. Input energy data'!$F107="Hospital",'1. Input energy data'!$F107="Nursing residential homes and hostels"),INDEX(Degrees18[[Month]:[Multiple (England)]],MATCH('1. Input energy data'!$L107, Degrees18[Month], 1),MATCH(IF('1. Input energy data'!$G$11="Multiple (England)", '1. Input energy data'!$J107, '1. Input energy data'!$G$11), Degrees18[#Headers], 0)),INDEX(Degrees15[[Month]:[Multiple (England)]],MATCH('1. Input energy data'!$L107, Degrees15[Month], 1),MATCH(IF('1. Input energy data'!$G$11="Multiple (England)", '1. Input energy data'!$J107, '1. Input energy data'!$G$11), Degrees15[#Headers], 0))))</f>
        <v/>
      </c>
      <c r="E90" s="151" t="str" cm="1">
        <f t="array" ref="E90">IF(OR(CalcTable[[#This Row],[Building]]=0, '1. Input energy data'!$O107=""), "",IF(OR('1. Input energy data'!$F107="Hospital",'1. Input energy data'!$F107="Nursing residential homes and hostels"),INDEX(Degrees18[[Month]:[Multiple (England)]],MATCH('1. Input energy data'!$L107, Degrees18[Month], 1) + $E$2 - 1,MATCH(IF('1. Input energy data'!$G$11="Multiple (England)", '1. Input energy data'!$J107, '1. Input energy data'!$G$11),Degrees18[#Headers], 0)),INDEX(Degrees15[[Month]:[Multiple (England)]],MATCH('1. Input energy data'!$L107, Degrees15[Month], 1) + $E$2 - 1,MATCH(IF('1. Input energy data'!$G$11="Multiple (England)", '1. Input energy data'!$J107, '1. Input energy data'!$G$11),Degrees15[#Headers], 0))))</f>
        <v/>
      </c>
      <c r="F90" s="151" t="str" cm="1">
        <f t="array" ref="F90">IF(OR(CalcTable[[#This Row],[Building]]=0, '1. Input energy data'!$P107=""), "",IF(OR('1. Input energy data'!$F107="Hospital",'1. Input energy data'!$F107="Nursing residential homes and hostels"),INDEX(Degrees18[[Month]:[Multiple (England)]],MATCH('1. Input energy data'!$L107, Degrees18[Month], 1) + $F$2 - 1,MATCH(IF('1. Input energy data'!$G$11="Multiple (England)", '1. Input energy data'!$J107, '1. Input energy data'!$G$11),Degrees18[#Headers], 0)),INDEX(Degrees15[[Month]:[Multiple (England)]],MATCH('1. Input energy data'!$L107, Degrees15[Month], 1) + $F$2 - 1,MATCH(IF('1. Input energy data'!$G$11="Multiple (England)", '1. Input energy data'!$J107, '1. Input energy data'!$G$11),Degrees15[#Headers], 0))))</f>
        <v/>
      </c>
      <c r="G90" s="151" t="str" cm="1">
        <f t="array" ref="G90">IF(OR(CalcTable[[#This Row],[Building]]=0, '1. Input energy data'!$Q107=""), "",IF(OR('1. Input energy data'!$F107="Hospital",'1. Input energy data'!$F107="Nursing residential homes and hostels"),INDEX(Degrees18[[Month]:[Multiple (England)]],MATCH('1. Input energy data'!$L107, Degrees18[Month], 1) + $G$2 - 1,MATCH(IF('1. Input energy data'!$G$11="Multiple (England)", '1. Input energy data'!$J107, '1. Input energy data'!$G$11),Degrees18[#Headers], 0)),INDEX(Degrees15[[Month]:[Multiple (England)]],MATCH('1. Input energy data'!$L107, Degrees15[Month], 1) + $G$2 - 1,MATCH(IF('1. Input energy data'!$G$11="Multiple (England)", '1. Input energy data'!$J107, '1. Input energy data'!$G$11),Degrees15[#Headers], 0))))</f>
        <v/>
      </c>
      <c r="H90" s="151" t="str" cm="1">
        <f t="array" ref="H90">IF(OR(CalcTable[[#This Row],[Building]]=0, '1. Input energy data'!$R107=""), "",IF(OR('1. Input energy data'!$F107="Hospital",'1. Input energy data'!$F107="Nursing residential homes and hostels"),INDEX(Degrees18[[Month]:[Multiple (England)]],MATCH('1. Input energy data'!$L107, Degrees18[Month], 1) + $H$2 - 1,MATCH(IF('1. Input energy data'!$G$11="Multiple (England)", '1. Input energy data'!$J107, '1. Input energy data'!$G$11),Degrees18[#Headers], 0)),INDEX(Degrees15[[Month]:[Multiple (England)]],MATCH('1. Input energy data'!$L107, Degrees15[Month], 1) + $H$2 - 1,MATCH(IF('1. Input energy data'!$G$11="Multiple (England)", '1. Input energy data'!$J107, '1. Input energy data'!$G$11),Degrees15[#Headers], 0))))</f>
        <v/>
      </c>
      <c r="I90" s="151" t="str" cm="1">
        <f t="array" ref="I90">IF(OR(CalcTable[[#This Row],[Building]]=0, '1. Input energy data'!$S107=""), "",IF(OR('1. Input energy data'!$F107="Hospital",'1. Input energy data'!$F107="Nursing residential homes and hostels"),INDEX(Degrees18[[Month]:[Multiple (England)]],MATCH('1. Input energy data'!$L107, Degrees18[Month], 1) + $I$2 - 1,MATCH(IF('1. Input energy data'!$G$11="Multiple (England)", '1. Input energy data'!$J107, '1. Input energy data'!$G$11),Degrees18[#Headers], 0)),INDEX(Degrees15[[Month]:[Multiple (England)]],MATCH('1. Input energy data'!$L107, Degrees15[Month], 1) + $I$2 - 1,MATCH(IF('1. Input energy data'!$G$11="Multiple (England)", '1. Input energy data'!$J107, '1. Input energy data'!$G$11),Degrees15[#Headers], 0))))</f>
        <v/>
      </c>
      <c r="J90" s="151" t="str" cm="1">
        <f t="array" ref="J90">IF(OR(CalcTable[[#This Row],[Building]]=0, '1. Input energy data'!$T107=""), "",IF(OR('1. Input energy data'!$F107="Hospital",'1. Input energy data'!$F107="Nursing residential homes and hostels"),INDEX(Degrees18[[Month]:[Multiple (England)]],MATCH('1. Input energy data'!$L107, Degrees18[Month], 1) + $J$2 - 1,MATCH(IF('1. Input energy data'!$G$11="Multiple (England)", '1. Input energy data'!$J107, '1. Input energy data'!$G$11),Degrees18[#Headers], 0)),INDEX(Degrees15[[Month]:[Multiple (England)]],MATCH('1. Input energy data'!$L107, Degrees15[Month], 1) + $J$2 - 1,MATCH(IF('1. Input energy data'!$G$11="Multiple (England)", '1. Input energy data'!$J107, '1. Input energy data'!$G$11),Degrees15[#Headers], 0))))</f>
        <v/>
      </c>
      <c r="K90" s="151" t="str" cm="1">
        <f t="array" ref="K90">IF(OR(CalcTable[[#This Row],[Building]]=0, '1. Input energy data'!$U107=""), "",IF(OR('1. Input energy data'!$F107="Hospital",'1. Input energy data'!$F107="Nursing residential homes and hostels"),INDEX(Degrees18[[Month]:[Multiple (England)]],MATCH('1. Input energy data'!$L107, Degrees18[Month], 1) + $K$2 - 1,MATCH(IF('1. Input energy data'!$G$11="Multiple (England)", '1. Input energy data'!$J107, '1. Input energy data'!$G$11),Degrees18[#Headers], 0)),INDEX(Degrees15[[Month]:[Multiple (England)]],MATCH('1. Input energy data'!$L107, Degrees15[Month], 1) + $K$2 - 1,MATCH(IF('1. Input energy data'!$G$11="Multiple (England)", '1. Input energy data'!$J107, '1. Input energy data'!$G$11),Degrees15[#Headers], 0))))</f>
        <v/>
      </c>
      <c r="L90" s="151" t="str" cm="1">
        <f t="array" ref="L90">IF(OR(CalcTable[[#This Row],[Building]]=0, '1. Input energy data'!$V107=""), "",IF(OR('1. Input energy data'!$F107="Hospital",'1. Input energy data'!$F107="Nursing residential homes and hostels"),INDEX(Degrees18[[Month]:[Multiple (England)]],MATCH('1. Input energy data'!$L107, Degrees18[Month], 1) + $L$2 - 1,MATCH(IF('1. Input energy data'!$G$11="Multiple (England)", '1. Input energy data'!$J107, '1. Input energy data'!$G$11),Degrees18[#Headers], 0)),INDEX(Degrees15[[Month]:[Multiple (England)]],MATCH('1. Input energy data'!$L107, Degrees15[Month], 1) + $L$2 - 1,MATCH(IF('1. Input energy data'!$G$11="Multiple (England)", '1. Input energy data'!$J107, '1. Input energy data'!$G$11),Degrees15[#Headers], 0))))</f>
        <v/>
      </c>
      <c r="M90" s="151" t="str" cm="1">
        <f t="array" ref="M90">IF(OR(CalcTable[[#This Row],[Building]]=0, '1. Input energy data'!$W107=""), "",IF(OR('1. Input energy data'!$F107="Hospital",'1. Input energy data'!$F107="Nursing residential homes and hostels"),INDEX(Degrees18[[Month]:[Multiple (England)]],MATCH('1. Input energy data'!$L107, Degrees18[Month], 1) + $M$2 - 1,MATCH(IF('1. Input energy data'!$G$11="Multiple (England)", '1. Input energy data'!$J107, '1. Input energy data'!$G$11),Degrees18[#Headers], 0)),INDEX(Degrees15[[Month]:[Multiple (England)]],MATCH('1. Input energy data'!$L107, Degrees15[Month], 1) + $M$2 - 1,MATCH(IF('1. Input energy data'!$G$11="Multiple (England)", '1. Input energy data'!$J107, '1. Input energy data'!$G$11),Degrees15[#Headers], 0))))</f>
        <v/>
      </c>
      <c r="N90" s="151" t="str" cm="1">
        <f t="array" ref="N90">IF(OR(CalcTable[[#This Row],[Building]]=0, '1. Input energy data'!$X107=""), "",IF(OR('1. Input energy data'!$F107="Hospital",'1. Input energy data'!$F107="Nursing residential homes and hostels"),INDEX(Degrees18[[Month]:[Multiple (England)]],MATCH('1. Input energy data'!$L107, Degrees18[Month], 1) + $N$2 - 1,MATCH(IF('1. Input energy data'!$G$11="Multiple (England)", '1. Input energy data'!$J107, '1. Input energy data'!$G$11),Degrees18[#Headers], 0)),INDEX(Degrees15[[Month]:[Multiple (England)]],MATCH('1. Input energy data'!$L107, Degrees15[Month], 1) + $N$2 - 1,MATCH(IF('1. Input energy data'!$G$11="Multiple (England)", '1. Input energy data'!$J107, '1. Input energy data'!$G$11),Degrees15[#Headers], 0))))</f>
        <v/>
      </c>
      <c r="O90" s="151" t="str" cm="1">
        <f t="array" ref="O90">IF(OR(CalcTable[[#This Row],[Building]]=0, '1. Input energy data'!$Y107=""), "",IF(OR('1. Input energy data'!$F107="Hospital",'1. Input energy data'!$F107="Nursing residential homes and hostels"),INDEX(Degrees18[[Month]:[Multiple (England)]],MATCH('1. Input energy data'!$L107, Degrees18[Month], 1) + $O$2 - 1,MATCH(IF('1. Input energy data'!$G$11="Multiple (England)", '1. Input energy data'!$J107, '1. Input energy data'!$G$11),Degrees18[#Headers], 0)),INDEX(Degrees15[[Month]:[Multiple (England)]],MATCH('1. Input energy data'!$L107, Degrees15[Month], 1) + $O$2 - 1,MATCH(IF('1. Input energy data'!$G$11="Multiple (England)", '1. Input energy data'!$J107, '1. Input energy data'!$G$11),Degrees15[#Headers], 0))))</f>
        <v/>
      </c>
      <c r="P90" t="str">
        <f>IF(CalcTable[[#This Row],[Building]]=0,"",SLOPE('1. Input energy data'!N107:Y107,CalcTable[[#This Row],[1]:[12]]))</f>
        <v/>
      </c>
      <c r="Q90" t="str">
        <f>IF(CalcTable[[#This Row],[Building]]=0,"",INTERCEPT('1. Input energy data'!N107:Y107,CalcTable[[#This Row],[1]:[12]]))</f>
        <v/>
      </c>
      <c r="R90" t="str">
        <f>IF(CalcTable[[#This Row],[Building]]=0,"",RSQ('1. Input energy data'!N107:Y107,CalcTable[[#This Row],[1]:[12]]))</f>
        <v/>
      </c>
      <c r="S90" s="151" t="str" cm="1">
        <f t="array" ref="S90">IF(OR($A90=0, '1. Input energy data'!$AF107=""), "",IF(OR('1. Input energy data'!$F107="Hospital",'1. Input energy data'!$F107="Nursing residential homes and hostels"),INDEX(Degrees18[[Month]:[Multiple (England)]],MATCH('1. Input energy data'!$AD107, Degrees18[Month], 1)+S$2-13,MATCH(IF('1. Input energy data'!$G$11="Multiple (England)", '1. Input energy data'!$J107, '1. Input energy data'!$G$11),Degrees18[#Headers], 0)),INDEX(Degrees15[[Month]:[Multiple (England)]],MATCH('1. Input energy data'!$AD107, Degrees15[Month], 1)+S$2-13,MATCH(IF('1. Input energy data'!$G$11="Multiple (England)", '1. Input energy data'!$J107, '1. Input energy data'!$G$11),Degrees15[#Headers], 0))))</f>
        <v/>
      </c>
      <c r="T90" s="151" t="str" cm="1">
        <f t="array" ref="T90">IF(OR($A90=0, '1. Input energy data'!$AG107=""), "",IF(OR('1. Input energy data'!$F107="Hospital",'1. Input energy data'!$F107="Nursing residential homes and hostels"),INDEX(Degrees18[[Month]:[Multiple (England)]],MATCH('1. Input energy data'!$AD107, Degrees18[Month], 1)+T$2-13,MATCH(IF('1. Input energy data'!$G$11="Multiple (England)", '1. Input energy data'!$J107, '1. Input energy data'!$G$11),Degrees18[#Headers], 0)),INDEX(Degrees15[[Month]:[Multiple (England)]],MATCH('1. Input energy data'!$AD107,Degrees15[Month], 1)+T$2-13,MATCH(IF('1. Input energy data'!$G$11="Multiple (England)", '1. Input energy data'!$J107, '1. Input energy data'!$G$11),Degrees15[#Headers], 0))))</f>
        <v/>
      </c>
      <c r="U90" s="151" t="str" cm="1">
        <f t="array" ref="U90">IF(OR($A90=0, '1. Input energy data'!$AH107=""), "",IF(OR('1. Input energy data'!$F107="Hospital",'1. Input energy data'!$F107="Nursing residential homes and hostels"),INDEX(Degrees18[[Month]:[Multiple (England)]],MATCH('1. Input energy data'!$AD107, Degrees18[Month], 1)+U$2-13,MATCH(IF('1. Input energy data'!$G$11="Multiple (England)", '1. Input energy data'!$J107, '1. Input energy data'!$G$11),Degrees18[#Headers], 0)),INDEX(Degrees15[[Month]:[Multiple (England)]],MATCH('1. Input energy data'!$AD107,Degrees15[Month], 1)+U$2-13,MATCH(IF('1. Input energy data'!$G$11="Multiple (England)", '1. Input energy data'!$J107, '1. Input energy data'!$G$11),Degrees15[#Headers], 0))))</f>
        <v/>
      </c>
      <c r="V90" s="151" t="str" cm="1">
        <f t="array" ref="V90">IF(OR($A90=0, '1. Input energy data'!$AI107=""), "",IF(OR('1. Input energy data'!$F107="Hospital",'1. Input energy data'!$F107="Nursing residential homes and hostels"),INDEX(Degrees18[[Month]:[Multiple (England)]],MATCH('1. Input energy data'!$AD107, Degrees18[Month], 1)+V$2-13,MATCH(IF('1. Input energy data'!$G$11="Multiple (England)", '1. Input energy data'!$J107, '1. Input energy data'!$G$11),Degrees18[#Headers], 0)),INDEX(Degrees15[[Month]:[Multiple (England)]],MATCH('1. Input energy data'!$AD107,Degrees15[Month], 1)+V$2-13,MATCH(IF('1. Input energy data'!$G$11="Multiple (England)", '1. Input energy data'!$J107, '1. Input energy data'!$G$11),Degrees15[#Headers], 0))))</f>
        <v/>
      </c>
      <c r="W90" s="151" t="str" cm="1">
        <f t="array" ref="W90">IF(OR($A90=0, '1. Input energy data'!$AJ107=""), "",IF(OR('1. Input energy data'!$F107="Hospital",'1. Input energy data'!$F107="Nursing residential homes and hostels"),INDEX(Degrees18[[Month]:[Multiple (England)]],MATCH('1. Input energy data'!$AD107, Degrees18[Month], 1)+W$2-13,MATCH(IF('1. Input energy data'!$G$11="Multiple (England)", '1. Input energy data'!$J107, '1. Input energy data'!$G$11),Degrees18[#Headers], 0)),INDEX(Degrees15[[Month]:[Multiple (England)]],MATCH('1. Input energy data'!$AD107,Degrees15[Month], 1)+W$2-13,MATCH(IF('1. Input energy data'!$G$11="Multiple (England)", '1. Input energy data'!$J107, '1. Input energy data'!$G$11),Degrees15[#Headers], 0))))</f>
        <v/>
      </c>
      <c r="X90" s="151" t="str" cm="1">
        <f t="array" ref="X90">IF(OR($A90=0, '1. Input energy data'!$AK107=""), "",IF(OR('1. Input energy data'!$F107="Hospital",'1. Input energy data'!$F107="Nursing residential homes and hostels"),INDEX(Degrees18[[Month]:[Multiple (England)]],MATCH('1. Input energy data'!$AD107, Degrees18[Month], 1)+X$2-13,MATCH(IF('1. Input energy data'!$G$11="Multiple (England)", '1. Input energy data'!$J107, '1. Input energy data'!$G$11),Degrees18[#Headers], 0)),INDEX(Degrees15[[Month]:[Multiple (England)]],MATCH('1. Input energy data'!$AD107,Degrees15[Month], 1)+X$2-13,MATCH(IF('1. Input energy data'!$G$11="Multiple (England)", '1. Input energy data'!$J107, '1. Input energy data'!$G$11),Degrees15[#Headers], 0))))</f>
        <v/>
      </c>
      <c r="Y90" s="151" t="str" cm="1">
        <f t="array" ref="Y90">IF(OR($A90=0, '1. Input energy data'!$AL107=""), "",IF(OR('1. Input energy data'!$F107="Hospital",'1. Input energy data'!$F107="Nursing residential homes and hostels"),INDEX(Degrees18[[Month]:[Multiple (England)]],MATCH('1. Input energy data'!$AD107, Degrees18[Month], 1)+Y$2-13,MATCH(IF('1. Input energy data'!$G$11="Multiple (England)", '1. Input energy data'!$J107, '1. Input energy data'!$G$11),Degrees18[#Headers], 0)),INDEX(Degrees15[[Month]:[Multiple (England)]],MATCH('1. Input energy data'!$AD107,Degrees15[Month], 1)+Y$2-13,MATCH(IF('1. Input energy data'!$G$11="Multiple (England)", '1. Input energy data'!$J107, '1. Input energy data'!$G$11),Degrees15[#Headers], 0))))</f>
        <v/>
      </c>
      <c r="Z90" s="151" t="str" cm="1">
        <f t="array" ref="Z90">IF(OR($A90=0, '1. Input energy data'!$AM107=""), "",IF(OR('1. Input energy data'!$F107="Hospital",'1. Input energy data'!$F107="Nursing residential homes and hostels"),INDEX(Degrees18[[Month]:[Multiple (England)]],MATCH('1. Input energy data'!$AD107, Degrees18[Month], 1)+Z$2-13,MATCH(IF('1. Input energy data'!$G$11="Multiple (England)", '1. Input energy data'!$J107, '1. Input energy data'!$G$11),Degrees18[#Headers], 0)),INDEX(Degrees15[[Month]:[Multiple (England)]],MATCH('1. Input energy data'!$AD107,Degrees15[Month], 1)+Z$2-13,MATCH(IF('1. Input energy data'!$G$11="Multiple (England)", '1. Input energy data'!$J107, '1. Input energy data'!$G$11),Degrees15[#Headers], 0))))</f>
        <v/>
      </c>
      <c r="AA90" s="151" t="str" cm="1">
        <f t="array" ref="AA90">IF(OR($A90=0, '1. Input energy data'!$AN107=""), "",IF(OR('1. Input energy data'!$F107="Hospital",'1. Input energy data'!$F107="Nursing residential homes and hostels"),INDEX(Degrees18[[Month]:[Multiple (England)]],MATCH('1. Input energy data'!$AD107, Degrees18[Month], 1)+AA$2-13,MATCH(IF('1. Input energy data'!$G$11="Multiple (England)", '1. Input energy data'!$J107, '1. Input energy data'!$G$11),Degrees18[#Headers], 0)),INDEX(Degrees15[[Month]:[Multiple (England)]],MATCH('1. Input energy data'!$AD107,Degrees15[Month], 1)+AA$2-13,MATCH(IF('1. Input energy data'!$G$11="Multiple (England)", '1. Input energy data'!$J107, '1. Input energy data'!$G$11),Degrees15[#Headers], 0))))</f>
        <v/>
      </c>
      <c r="AB90" s="151" t="str" cm="1">
        <f t="array" ref="AB90">IF(OR($A90=0, '1. Input energy data'!$AO107=""), "",IF(OR('1. Input energy data'!$F107="Hospital",'1. Input energy data'!$F107="Nursing residential homes and hostels"),INDEX(Degrees18[[Month]:[Multiple (England)]],MATCH('1. Input energy data'!$AD107, Degrees18[Month], 1)+AB$2-13,MATCH(IF('1. Input energy data'!$G$11="Multiple (England)", '1. Input energy data'!$J107, '1. Input energy data'!$G$11),Degrees18[#Headers], 0)),INDEX(Degrees15[[Month]:[Multiple (England)]],MATCH('1. Input energy data'!$AD107,Degrees15[Month], 1)+AB$2-13,MATCH(IF('1. Input energy data'!$G$11="Multiple (England)", '1. Input energy data'!$J107, '1. Input energy data'!$G$11),Degrees15[#Headers], 0))))</f>
        <v/>
      </c>
      <c r="AC90" s="151" t="str" cm="1">
        <f t="array" ref="AC90">IF(OR($A90=0, '1. Input energy data'!$AP107=""), "",IF(OR('1. Input energy data'!$F107="Hospital",'1. Input energy data'!$F107="Nursing residential homes and hostels"),INDEX(Degrees18[[Month]:[Multiple (England)]],MATCH('1. Input energy data'!$AD107, Degrees18[Month], 1)+AC$2-13,MATCH(IF('1. Input energy data'!$G$11="Multiple (England)", '1. Input energy data'!$J107, '1. Input energy data'!$G$11),Degrees18[#Headers], 0)),INDEX(Degrees15[[Month]:[Multiple (England)]],MATCH('1. Input energy data'!$AD107,Degrees15[Month], 1)+AC$2-13,MATCH(IF('1. Input energy data'!$G$11="Multiple (England)", '1. Input energy data'!$J107, '1. Input energy data'!$G$11),Degrees15[#Headers], 0))))</f>
        <v/>
      </c>
      <c r="AD90" s="151" t="str" cm="1">
        <f t="array" ref="AD90">IF(OR($A90=0, '1. Input energy data'!$AQ107=""), "",IF(OR('1. Input energy data'!$F107="Hospital",'1. Input energy data'!$F107="Nursing residential homes and hostels"),INDEX(Degrees18[[Month]:[Multiple (England)]],MATCH('1. Input energy data'!$AD107, Degrees18[Month], 1)+AD$2-13,MATCH(IF('1. Input energy data'!$G$11="Multiple (England)", '1. Input energy data'!$J107, '1. Input energy data'!$G$11),Degrees18[#Headers], 0)),INDEX(Degrees15[[Month]:[Multiple (England)]],MATCH('1. Input energy data'!$AD107,Degrees15[Month], 1)+AD$2-13,MATCH(IF('1. Input energy data'!$G$11="Multiple (England)", '1. Input energy data'!$J107, '1. Input energy data'!$G$11),Degrees15[#Headers], 0))))</f>
        <v/>
      </c>
      <c r="AE90" s="151" t="str">
        <f>IF(OR($A90=0, $P90="", CalcTable[[#This Row],[13]]="", $Q90="", '1. Input energy data'!AF107=""), "", ($P90*CalcTable[[#This Row],[13]]+$Q90)-'1. Input energy data'!AF107)</f>
        <v/>
      </c>
      <c r="AF90" s="151" t="str">
        <f>IF(OR($A90=0, $P90="", CalcTable[[#This Row],[14]]="", $Q90="", '1. Input energy data'!AG107=""), "", ($P90*CalcTable[[#This Row],[14]]+$Q90)-'1. Input energy data'!AG107)</f>
        <v/>
      </c>
      <c r="AG90" s="151" t="str">
        <f>IF(OR($A90=0, $P90="", CalcTable[[#This Row],[15]]="", $Q90="", '1. Input energy data'!AH107=""), "", ($P90*CalcTable[[#This Row],[15]]+$Q90)-'1. Input energy data'!AH107)</f>
        <v/>
      </c>
      <c r="AH90" s="151" t="str">
        <f>IF(OR($A90=0, $P90="", CalcTable[[#This Row],[16]]="", $Q90="", '1. Input energy data'!AI107=""), "", ($P90*CalcTable[[#This Row],[16]]+$Q90)-'1. Input energy data'!AI107)</f>
        <v/>
      </c>
      <c r="AI90" s="151" t="str">
        <f>IF(OR($A90=0, $P90="", CalcTable[[#This Row],[17]]="", $Q90="", '1. Input energy data'!AJ107=""), "", ($P90*CalcTable[[#This Row],[17]]+$Q90)-'1. Input energy data'!AJ107)</f>
        <v/>
      </c>
      <c r="AJ90" s="151" t="str">
        <f>IF(OR($A90=0, $P90="", CalcTable[[#This Row],[18]]="", $Q90="", '1. Input energy data'!AK107=""), "", ($P90*CalcTable[[#This Row],[18]]+$Q90)-'1. Input energy data'!AK107)</f>
        <v/>
      </c>
      <c r="AK90" s="151" t="str">
        <f>IF(OR($A90=0, $P90="", CalcTable[[#This Row],[19]]="", $Q90="", '1. Input energy data'!AL107=""), "", ($P90*CalcTable[[#This Row],[19]]+$Q90)-'1. Input energy data'!AL107)</f>
        <v/>
      </c>
      <c r="AL90" s="151" t="str">
        <f>IF(OR($A90=0, $P90="", CalcTable[[#This Row],[20]]="", $Q90="", '1. Input energy data'!AM107=""), "", ($P90*CalcTable[[#This Row],[20]]+$Q90)-'1. Input energy data'!AM107)</f>
        <v/>
      </c>
      <c r="AM90" s="151" t="str">
        <f>IF(OR($A90=0, $P90="", CalcTable[[#This Row],[21]]="", $Q90="", '1. Input energy data'!AN107=""), "", ($P90*CalcTable[[#This Row],[21]]+$Q90)-'1. Input energy data'!AN107)</f>
        <v/>
      </c>
      <c r="AN90" s="151" t="str">
        <f>IF(OR($A90=0, $P90="", CalcTable[[#This Row],[22]]="", $Q90="", '1. Input energy data'!AO107=""), "", ($P90*CalcTable[[#This Row],[22]]+$Q90)-'1. Input energy data'!AO107)</f>
        <v/>
      </c>
      <c r="AO90" s="151" t="str">
        <f>IF(OR($A90=0, $P90="", CalcTable[[#This Row],[23]]="", $Q90="", '1. Input energy data'!AP107=""), "", ($P90*CalcTable[[#This Row],[23]]+$Q90)-'1. Input energy data'!AP107)</f>
        <v/>
      </c>
      <c r="AP90" s="151" t="str">
        <f>IF(OR($A90=0, $P90="", CalcTable[[#This Row],[24]]="", $Q90="", '1. Input energy data'!AQ107=""), "", ($P90*CalcTable[[#This Row],[24]]+$Q90)-'1. Input energy data'!AQ107)</f>
        <v/>
      </c>
      <c r="AQ90" s="239" t="str">
        <f>IF(CalcTable[[#This Row],[Building]]=0,"",1-((1-CalcTable[[#This Row],[R2]])*(COUNT('1. Input energy data'!N107:Y107)-1)/(COUNT('1. Input energy data'!N107:Y107)-2)))</f>
        <v/>
      </c>
      <c r="AR90" s="165" t="str">
        <f>IF(CalcTable[[#This Row],[Building]]=0,"",1.26*TINV(0.1,COUNT('1. Input energy data'!N107:Y107)-2)*STEYX('1. Input energy data'!N107:Y107,CalcTable[[#This Row],[1]:[12]])*((1+2/COUNT('1. Input energy data'!N107:Y107))*COUNT(CalcTable[[#This Row],[Month 1 avoided kWh]:[Month 12]]))^0.5)</f>
        <v/>
      </c>
      <c r="AS90" s="166" t="str">
        <f>IF(CalcTable[[#This Row],[Building]]=0,"",ABS(CalcTable[[#This Row],[Absolute Uncertainty]]/SUM(CalcTable[[#This Row],[Month 1 avoided kWh]:[Month 12]])))</f>
        <v/>
      </c>
      <c r="AT90" s="165" t="str">
        <f>IF(CalcTable[[#This Row],[Building]]=0,"",COUNT('1. Input energy data'!N107:Y107))</f>
        <v/>
      </c>
      <c r="AU90" s="165" t="str">
        <f>IF(CalcTable[[#This Row],[Building]]=0,"",COUNT('1. Input energy data'!AF107:AQ107))</f>
        <v/>
      </c>
      <c r="AV90" s="151" t="str" cm="1">
        <f t="array" ref="AV90">_xlfn.IFS(CalcTable[[#This Row],[Building]]=0,"",AND(OR('1. Input energy data'!AT107="Energy Bills - Actual",'1. Input energy data'!AT107="Meter Readings",'1. Input energy data'!AT107="Half Hourly Data"),OR('1. Input energy data'!Z107="Energy Bills - Actual",'1. Input energy data'!Z107="Meter Readings",'1. Input energy data'!Z107="Half Hourly Data")),"ACTUAL",OR('1. Input energy data'!AT107="",'1. Input energy data'!Z107=""),"BLANK",OR('1. Input energy data'!AT107="Other (specify in commentary)",'1. Input energy data'!Z107="Other (specify in commentary)"),"OTHER",OR('1. Input energy data'!AT107="Energy Bills - Estimated",'1. Input energy data'!Z107="Energy Bills - Estimated"),"ESTIMATED",OR('1. Input energy data'!AT107="Energy Bills - Partially Estimated",'1. Input energy data'!Z107="Energy Bills - Partially Estimated"),"PARTIALLY ESTIMATED",TRUE,"BLANK")</f>
        <v/>
      </c>
    </row>
    <row r="91" spans="1:48">
      <c r="A91">
        <f>'1. Input energy data'!C108</f>
        <v>0</v>
      </c>
      <c r="B91" s="150">
        <f>'1. Input energy data'!F108</f>
        <v>0</v>
      </c>
      <c r="C91">
        <f>'1. Input energy data'!G108</f>
        <v>0</v>
      </c>
      <c r="D91" s="151" t="str">
        <f>IF(OR(CalcTable[[#This Row],[Building]]=0, '1. Input energy data'!$N108=""), "",IF(OR('1. Input energy data'!$F108="Hospital",'1. Input energy data'!$F108="Nursing residential homes and hostels"),INDEX(Degrees18[[Month]:[Multiple (England)]],MATCH('1. Input energy data'!$L108, Degrees18[Month], 1),MATCH(IF('1. Input energy data'!$G$11="Multiple (England)", '1. Input energy data'!$J108, '1. Input energy data'!$G$11), Degrees18[#Headers], 0)),INDEX(Degrees15[[Month]:[Multiple (England)]],MATCH('1. Input energy data'!$L108, Degrees15[Month], 1),MATCH(IF('1. Input energy data'!$G$11="Multiple (England)", '1. Input energy data'!$J108, '1. Input energy data'!$G$11), Degrees15[#Headers], 0))))</f>
        <v/>
      </c>
      <c r="E91" s="151" t="str" cm="1">
        <f t="array" ref="E91">IF(OR(CalcTable[[#This Row],[Building]]=0, '1. Input energy data'!$O108=""), "",IF(OR('1. Input energy data'!$F108="Hospital",'1. Input energy data'!$F108="Nursing residential homes and hostels"),INDEX(Degrees18[[Month]:[Multiple (England)]],MATCH('1. Input energy data'!$L108, Degrees18[Month], 1) + $E$2 - 1,MATCH(IF('1. Input energy data'!$G$11="Multiple (England)", '1. Input energy data'!$J108, '1. Input energy data'!$G$11),Degrees18[#Headers], 0)),INDEX(Degrees15[[Month]:[Multiple (England)]],MATCH('1. Input energy data'!$L108, Degrees15[Month], 1) + $E$2 - 1,MATCH(IF('1. Input energy data'!$G$11="Multiple (England)", '1. Input energy data'!$J108, '1. Input energy data'!$G$11),Degrees15[#Headers], 0))))</f>
        <v/>
      </c>
      <c r="F91" s="151" t="str" cm="1">
        <f t="array" ref="F91">IF(OR(CalcTable[[#This Row],[Building]]=0, '1. Input energy data'!$P108=""), "",IF(OR('1. Input energy data'!$F108="Hospital",'1. Input energy data'!$F108="Nursing residential homes and hostels"),INDEX(Degrees18[[Month]:[Multiple (England)]],MATCH('1. Input energy data'!$L108, Degrees18[Month], 1) + $F$2 - 1,MATCH(IF('1. Input energy data'!$G$11="Multiple (England)", '1. Input energy data'!$J108, '1. Input energy data'!$G$11),Degrees18[#Headers], 0)),INDEX(Degrees15[[Month]:[Multiple (England)]],MATCH('1. Input energy data'!$L108, Degrees15[Month], 1) + $F$2 - 1,MATCH(IF('1. Input energy data'!$G$11="Multiple (England)", '1. Input energy data'!$J108, '1. Input energy data'!$G$11),Degrees15[#Headers], 0))))</f>
        <v/>
      </c>
      <c r="G91" s="151" t="str" cm="1">
        <f t="array" ref="G91">IF(OR(CalcTable[[#This Row],[Building]]=0, '1. Input energy data'!$Q108=""), "",IF(OR('1. Input energy data'!$F108="Hospital",'1. Input energy data'!$F108="Nursing residential homes and hostels"),INDEX(Degrees18[[Month]:[Multiple (England)]],MATCH('1. Input energy data'!$L108, Degrees18[Month], 1) + $G$2 - 1,MATCH(IF('1. Input energy data'!$G$11="Multiple (England)", '1. Input energy data'!$J108, '1. Input energy data'!$G$11),Degrees18[#Headers], 0)),INDEX(Degrees15[[Month]:[Multiple (England)]],MATCH('1. Input energy data'!$L108, Degrees15[Month], 1) + $G$2 - 1,MATCH(IF('1. Input energy data'!$G$11="Multiple (England)", '1. Input energy data'!$J108, '1. Input energy data'!$G$11),Degrees15[#Headers], 0))))</f>
        <v/>
      </c>
      <c r="H91" s="151" t="str" cm="1">
        <f t="array" ref="H91">IF(OR(CalcTable[[#This Row],[Building]]=0, '1. Input energy data'!$R108=""), "",IF(OR('1. Input energy data'!$F108="Hospital",'1. Input energy data'!$F108="Nursing residential homes and hostels"),INDEX(Degrees18[[Month]:[Multiple (England)]],MATCH('1. Input energy data'!$L108, Degrees18[Month], 1) + $H$2 - 1,MATCH(IF('1. Input energy data'!$G$11="Multiple (England)", '1. Input energy data'!$J108, '1. Input energy data'!$G$11),Degrees18[#Headers], 0)),INDEX(Degrees15[[Month]:[Multiple (England)]],MATCH('1. Input energy data'!$L108, Degrees15[Month], 1) + $H$2 - 1,MATCH(IF('1. Input energy data'!$G$11="Multiple (England)", '1. Input energy data'!$J108, '1. Input energy data'!$G$11),Degrees15[#Headers], 0))))</f>
        <v/>
      </c>
      <c r="I91" s="151" t="str" cm="1">
        <f t="array" ref="I91">IF(OR(CalcTable[[#This Row],[Building]]=0, '1. Input energy data'!$S108=""), "",IF(OR('1. Input energy data'!$F108="Hospital",'1. Input energy data'!$F108="Nursing residential homes and hostels"),INDEX(Degrees18[[Month]:[Multiple (England)]],MATCH('1. Input energy data'!$L108, Degrees18[Month], 1) + $I$2 - 1,MATCH(IF('1. Input energy data'!$G$11="Multiple (England)", '1. Input energy data'!$J108, '1. Input energy data'!$G$11),Degrees18[#Headers], 0)),INDEX(Degrees15[[Month]:[Multiple (England)]],MATCH('1. Input energy data'!$L108, Degrees15[Month], 1) + $I$2 - 1,MATCH(IF('1. Input energy data'!$G$11="Multiple (England)", '1. Input energy data'!$J108, '1. Input energy data'!$G$11),Degrees15[#Headers], 0))))</f>
        <v/>
      </c>
      <c r="J91" s="151" t="str" cm="1">
        <f t="array" ref="J91">IF(OR(CalcTable[[#This Row],[Building]]=0, '1. Input energy data'!$T108=""), "",IF(OR('1. Input energy data'!$F108="Hospital",'1. Input energy data'!$F108="Nursing residential homes and hostels"),INDEX(Degrees18[[Month]:[Multiple (England)]],MATCH('1. Input energy data'!$L108, Degrees18[Month], 1) + $J$2 - 1,MATCH(IF('1. Input energy data'!$G$11="Multiple (England)", '1. Input energy data'!$J108, '1. Input energy data'!$G$11),Degrees18[#Headers], 0)),INDEX(Degrees15[[Month]:[Multiple (England)]],MATCH('1. Input energy data'!$L108, Degrees15[Month], 1) + $J$2 - 1,MATCH(IF('1. Input energy data'!$G$11="Multiple (England)", '1. Input energy data'!$J108, '1. Input energy data'!$G$11),Degrees15[#Headers], 0))))</f>
        <v/>
      </c>
      <c r="K91" s="151" t="str" cm="1">
        <f t="array" ref="K91">IF(OR(CalcTable[[#This Row],[Building]]=0, '1. Input energy data'!$U108=""), "",IF(OR('1. Input energy data'!$F108="Hospital",'1. Input energy data'!$F108="Nursing residential homes and hostels"),INDEX(Degrees18[[Month]:[Multiple (England)]],MATCH('1. Input energy data'!$L108, Degrees18[Month], 1) + $K$2 - 1,MATCH(IF('1. Input energy data'!$G$11="Multiple (England)", '1. Input energy data'!$J108, '1. Input energy data'!$G$11),Degrees18[#Headers], 0)),INDEX(Degrees15[[Month]:[Multiple (England)]],MATCH('1. Input energy data'!$L108, Degrees15[Month], 1) + $K$2 - 1,MATCH(IF('1. Input energy data'!$G$11="Multiple (England)", '1. Input energy data'!$J108, '1. Input energy data'!$G$11),Degrees15[#Headers], 0))))</f>
        <v/>
      </c>
      <c r="L91" s="151" t="str" cm="1">
        <f t="array" ref="L91">IF(OR(CalcTable[[#This Row],[Building]]=0, '1. Input energy data'!$V108=""), "",IF(OR('1. Input energy data'!$F108="Hospital",'1. Input energy data'!$F108="Nursing residential homes and hostels"),INDEX(Degrees18[[Month]:[Multiple (England)]],MATCH('1. Input energy data'!$L108, Degrees18[Month], 1) + $L$2 - 1,MATCH(IF('1. Input energy data'!$G$11="Multiple (England)", '1. Input energy data'!$J108, '1. Input energy data'!$G$11),Degrees18[#Headers], 0)),INDEX(Degrees15[[Month]:[Multiple (England)]],MATCH('1. Input energy data'!$L108, Degrees15[Month], 1) + $L$2 - 1,MATCH(IF('1. Input energy data'!$G$11="Multiple (England)", '1. Input energy data'!$J108, '1. Input energy data'!$G$11),Degrees15[#Headers], 0))))</f>
        <v/>
      </c>
      <c r="M91" s="151" t="str" cm="1">
        <f t="array" ref="M91">IF(OR(CalcTable[[#This Row],[Building]]=0, '1. Input energy data'!$W108=""), "",IF(OR('1. Input energy data'!$F108="Hospital",'1. Input energy data'!$F108="Nursing residential homes and hostels"),INDEX(Degrees18[[Month]:[Multiple (England)]],MATCH('1. Input energy data'!$L108, Degrees18[Month], 1) + $M$2 - 1,MATCH(IF('1. Input energy data'!$G$11="Multiple (England)", '1. Input energy data'!$J108, '1. Input energy data'!$G$11),Degrees18[#Headers], 0)),INDEX(Degrees15[[Month]:[Multiple (England)]],MATCH('1. Input energy data'!$L108, Degrees15[Month], 1) + $M$2 - 1,MATCH(IF('1. Input energy data'!$G$11="Multiple (England)", '1. Input energy data'!$J108, '1. Input energy data'!$G$11),Degrees15[#Headers], 0))))</f>
        <v/>
      </c>
      <c r="N91" s="151" t="str" cm="1">
        <f t="array" ref="N91">IF(OR(CalcTable[[#This Row],[Building]]=0, '1. Input energy data'!$X108=""), "",IF(OR('1. Input energy data'!$F108="Hospital",'1. Input energy data'!$F108="Nursing residential homes and hostels"),INDEX(Degrees18[[Month]:[Multiple (England)]],MATCH('1. Input energy data'!$L108, Degrees18[Month], 1) + $N$2 - 1,MATCH(IF('1. Input energy data'!$G$11="Multiple (England)", '1. Input energy data'!$J108, '1. Input energy data'!$G$11),Degrees18[#Headers], 0)),INDEX(Degrees15[[Month]:[Multiple (England)]],MATCH('1. Input energy data'!$L108, Degrees15[Month], 1) + $N$2 - 1,MATCH(IF('1. Input energy data'!$G$11="Multiple (England)", '1. Input energy data'!$J108, '1. Input energy data'!$G$11),Degrees15[#Headers], 0))))</f>
        <v/>
      </c>
      <c r="O91" s="151" t="str" cm="1">
        <f t="array" ref="O91">IF(OR(CalcTable[[#This Row],[Building]]=0, '1. Input energy data'!$Y108=""), "",IF(OR('1. Input energy data'!$F108="Hospital",'1. Input energy data'!$F108="Nursing residential homes and hostels"),INDEX(Degrees18[[Month]:[Multiple (England)]],MATCH('1. Input energy data'!$L108, Degrees18[Month], 1) + $O$2 - 1,MATCH(IF('1. Input energy data'!$G$11="Multiple (England)", '1. Input energy data'!$J108, '1. Input energy data'!$G$11),Degrees18[#Headers], 0)),INDEX(Degrees15[[Month]:[Multiple (England)]],MATCH('1. Input energy data'!$L108, Degrees15[Month], 1) + $O$2 - 1,MATCH(IF('1. Input energy data'!$G$11="Multiple (England)", '1. Input energy data'!$J108, '1. Input energy data'!$G$11),Degrees15[#Headers], 0))))</f>
        <v/>
      </c>
      <c r="P91" t="str">
        <f>IF(CalcTable[[#This Row],[Building]]=0,"",SLOPE('1. Input energy data'!N108:Y108,CalcTable[[#This Row],[1]:[12]]))</f>
        <v/>
      </c>
      <c r="Q91" t="str">
        <f>IF(CalcTable[[#This Row],[Building]]=0,"",INTERCEPT('1. Input energy data'!N108:Y108,CalcTable[[#This Row],[1]:[12]]))</f>
        <v/>
      </c>
      <c r="R91" t="str">
        <f>IF(CalcTable[[#This Row],[Building]]=0,"",RSQ('1. Input energy data'!N108:Y108,CalcTable[[#This Row],[1]:[12]]))</f>
        <v/>
      </c>
      <c r="S91" s="151" t="str" cm="1">
        <f t="array" ref="S91">IF(OR($A91=0, '1. Input energy data'!$AF108=""), "",IF(OR('1. Input energy data'!$F108="Hospital",'1. Input energy data'!$F108="Nursing residential homes and hostels"),INDEX(Degrees18[[Month]:[Multiple (England)]],MATCH('1. Input energy data'!$AD108, Degrees18[Month], 1)+S$2-13,MATCH(IF('1. Input energy data'!$G$11="Multiple (England)", '1. Input energy data'!$J108, '1. Input energy data'!$G$11),Degrees18[#Headers], 0)),INDEX(Degrees15[[Month]:[Multiple (England)]],MATCH('1. Input energy data'!$AD108, Degrees15[Month], 1)+S$2-13,MATCH(IF('1. Input energy data'!$G$11="Multiple (England)", '1. Input energy data'!$J108, '1. Input energy data'!$G$11),Degrees15[#Headers], 0))))</f>
        <v/>
      </c>
      <c r="T91" s="151" t="str" cm="1">
        <f t="array" ref="T91">IF(OR($A91=0, '1. Input energy data'!$AG108=""), "",IF(OR('1. Input energy data'!$F108="Hospital",'1. Input energy data'!$F108="Nursing residential homes and hostels"),INDEX(Degrees18[[Month]:[Multiple (England)]],MATCH('1. Input energy data'!$AD108, Degrees18[Month], 1)+T$2-13,MATCH(IF('1. Input energy data'!$G$11="Multiple (England)", '1. Input energy data'!$J108, '1. Input energy data'!$G$11),Degrees18[#Headers], 0)),INDEX(Degrees15[[Month]:[Multiple (England)]],MATCH('1. Input energy data'!$AD108,Degrees15[Month], 1)+T$2-13,MATCH(IF('1. Input energy data'!$G$11="Multiple (England)", '1. Input energy data'!$J108, '1. Input energy data'!$G$11),Degrees15[#Headers], 0))))</f>
        <v/>
      </c>
      <c r="U91" s="151" t="str" cm="1">
        <f t="array" ref="U91">IF(OR($A91=0, '1. Input energy data'!$AH108=""), "",IF(OR('1. Input energy data'!$F108="Hospital",'1. Input energy data'!$F108="Nursing residential homes and hostels"),INDEX(Degrees18[[Month]:[Multiple (England)]],MATCH('1. Input energy data'!$AD108, Degrees18[Month], 1)+U$2-13,MATCH(IF('1. Input energy data'!$G$11="Multiple (England)", '1. Input energy data'!$J108, '1. Input energy data'!$G$11),Degrees18[#Headers], 0)),INDEX(Degrees15[[Month]:[Multiple (England)]],MATCH('1. Input energy data'!$AD108,Degrees15[Month], 1)+U$2-13,MATCH(IF('1. Input energy data'!$G$11="Multiple (England)", '1. Input energy data'!$J108, '1. Input energy data'!$G$11),Degrees15[#Headers], 0))))</f>
        <v/>
      </c>
      <c r="V91" s="151" t="str" cm="1">
        <f t="array" ref="V91">IF(OR($A91=0, '1. Input energy data'!$AI108=""), "",IF(OR('1. Input energy data'!$F108="Hospital",'1. Input energy data'!$F108="Nursing residential homes and hostels"),INDEX(Degrees18[[Month]:[Multiple (England)]],MATCH('1. Input energy data'!$AD108, Degrees18[Month], 1)+V$2-13,MATCH(IF('1. Input energy data'!$G$11="Multiple (England)", '1. Input energy data'!$J108, '1. Input energy data'!$G$11),Degrees18[#Headers], 0)),INDEX(Degrees15[[Month]:[Multiple (England)]],MATCH('1. Input energy data'!$AD108,Degrees15[Month], 1)+V$2-13,MATCH(IF('1. Input energy data'!$G$11="Multiple (England)", '1. Input energy data'!$J108, '1. Input energy data'!$G$11),Degrees15[#Headers], 0))))</f>
        <v/>
      </c>
      <c r="W91" s="151" t="str" cm="1">
        <f t="array" ref="W91">IF(OR($A91=0, '1. Input energy data'!$AJ108=""), "",IF(OR('1. Input energy data'!$F108="Hospital",'1. Input energy data'!$F108="Nursing residential homes and hostels"),INDEX(Degrees18[[Month]:[Multiple (England)]],MATCH('1. Input energy data'!$AD108, Degrees18[Month], 1)+W$2-13,MATCH(IF('1. Input energy data'!$G$11="Multiple (England)", '1. Input energy data'!$J108, '1. Input energy data'!$G$11),Degrees18[#Headers], 0)),INDEX(Degrees15[[Month]:[Multiple (England)]],MATCH('1. Input energy data'!$AD108,Degrees15[Month], 1)+W$2-13,MATCH(IF('1. Input energy data'!$G$11="Multiple (England)", '1. Input energy data'!$J108, '1. Input energy data'!$G$11),Degrees15[#Headers], 0))))</f>
        <v/>
      </c>
      <c r="X91" s="151" t="str" cm="1">
        <f t="array" ref="X91">IF(OR($A91=0, '1. Input energy data'!$AK108=""), "",IF(OR('1. Input energy data'!$F108="Hospital",'1. Input energy data'!$F108="Nursing residential homes and hostels"),INDEX(Degrees18[[Month]:[Multiple (England)]],MATCH('1. Input energy data'!$AD108, Degrees18[Month], 1)+X$2-13,MATCH(IF('1. Input energy data'!$G$11="Multiple (England)", '1. Input energy data'!$J108, '1. Input energy data'!$G$11),Degrees18[#Headers], 0)),INDEX(Degrees15[[Month]:[Multiple (England)]],MATCH('1. Input energy data'!$AD108,Degrees15[Month], 1)+X$2-13,MATCH(IF('1. Input energy data'!$G$11="Multiple (England)", '1. Input energy data'!$J108, '1. Input energy data'!$G$11),Degrees15[#Headers], 0))))</f>
        <v/>
      </c>
      <c r="Y91" s="151" t="str" cm="1">
        <f t="array" ref="Y91">IF(OR($A91=0, '1. Input energy data'!$AL108=""), "",IF(OR('1. Input energy data'!$F108="Hospital",'1. Input energy data'!$F108="Nursing residential homes and hostels"),INDEX(Degrees18[[Month]:[Multiple (England)]],MATCH('1. Input energy data'!$AD108, Degrees18[Month], 1)+Y$2-13,MATCH(IF('1. Input energy data'!$G$11="Multiple (England)", '1. Input energy data'!$J108, '1. Input energy data'!$G$11),Degrees18[#Headers], 0)),INDEX(Degrees15[[Month]:[Multiple (England)]],MATCH('1. Input energy data'!$AD108,Degrees15[Month], 1)+Y$2-13,MATCH(IF('1. Input energy data'!$G$11="Multiple (England)", '1. Input energy data'!$J108, '1. Input energy data'!$G$11),Degrees15[#Headers], 0))))</f>
        <v/>
      </c>
      <c r="Z91" s="151" t="str" cm="1">
        <f t="array" ref="Z91">IF(OR($A91=0, '1. Input energy data'!$AM108=""), "",IF(OR('1. Input energy data'!$F108="Hospital",'1. Input energy data'!$F108="Nursing residential homes and hostels"),INDEX(Degrees18[[Month]:[Multiple (England)]],MATCH('1. Input energy data'!$AD108, Degrees18[Month], 1)+Z$2-13,MATCH(IF('1. Input energy data'!$G$11="Multiple (England)", '1. Input energy data'!$J108, '1. Input energy data'!$G$11),Degrees18[#Headers], 0)),INDEX(Degrees15[[Month]:[Multiple (England)]],MATCH('1. Input energy data'!$AD108,Degrees15[Month], 1)+Z$2-13,MATCH(IF('1. Input energy data'!$G$11="Multiple (England)", '1. Input energy data'!$J108, '1. Input energy data'!$G$11),Degrees15[#Headers], 0))))</f>
        <v/>
      </c>
      <c r="AA91" s="151" t="str" cm="1">
        <f t="array" ref="AA91">IF(OR($A91=0, '1. Input energy data'!$AN108=""), "",IF(OR('1. Input energy data'!$F108="Hospital",'1. Input energy data'!$F108="Nursing residential homes and hostels"),INDEX(Degrees18[[Month]:[Multiple (England)]],MATCH('1. Input energy data'!$AD108, Degrees18[Month], 1)+AA$2-13,MATCH(IF('1. Input energy data'!$G$11="Multiple (England)", '1. Input energy data'!$J108, '1. Input energy data'!$G$11),Degrees18[#Headers], 0)),INDEX(Degrees15[[Month]:[Multiple (England)]],MATCH('1. Input energy data'!$AD108,Degrees15[Month], 1)+AA$2-13,MATCH(IF('1. Input energy data'!$G$11="Multiple (England)", '1. Input energy data'!$J108, '1. Input energy data'!$G$11),Degrees15[#Headers], 0))))</f>
        <v/>
      </c>
      <c r="AB91" s="151" t="str" cm="1">
        <f t="array" ref="AB91">IF(OR($A91=0, '1. Input energy data'!$AO108=""), "",IF(OR('1. Input energy data'!$F108="Hospital",'1. Input energy data'!$F108="Nursing residential homes and hostels"),INDEX(Degrees18[[Month]:[Multiple (England)]],MATCH('1. Input energy data'!$AD108, Degrees18[Month], 1)+AB$2-13,MATCH(IF('1. Input energy data'!$G$11="Multiple (England)", '1. Input energy data'!$J108, '1. Input energy data'!$G$11),Degrees18[#Headers], 0)),INDEX(Degrees15[[Month]:[Multiple (England)]],MATCH('1. Input energy data'!$AD108,Degrees15[Month], 1)+AB$2-13,MATCH(IF('1. Input energy data'!$G$11="Multiple (England)", '1. Input energy data'!$J108, '1. Input energy data'!$G$11),Degrees15[#Headers], 0))))</f>
        <v/>
      </c>
      <c r="AC91" s="151" t="str" cm="1">
        <f t="array" ref="AC91">IF(OR($A91=0, '1. Input energy data'!$AP108=""), "",IF(OR('1. Input energy data'!$F108="Hospital",'1. Input energy data'!$F108="Nursing residential homes and hostels"),INDEX(Degrees18[[Month]:[Multiple (England)]],MATCH('1. Input energy data'!$AD108, Degrees18[Month], 1)+AC$2-13,MATCH(IF('1. Input energy data'!$G$11="Multiple (England)", '1. Input energy data'!$J108, '1. Input energy data'!$G$11),Degrees18[#Headers], 0)),INDEX(Degrees15[[Month]:[Multiple (England)]],MATCH('1. Input energy data'!$AD108,Degrees15[Month], 1)+AC$2-13,MATCH(IF('1. Input energy data'!$G$11="Multiple (England)", '1. Input energy data'!$J108, '1. Input energy data'!$G$11),Degrees15[#Headers], 0))))</f>
        <v/>
      </c>
      <c r="AD91" s="151" t="str" cm="1">
        <f t="array" ref="AD91">IF(OR($A91=0, '1. Input energy data'!$AQ108=""), "",IF(OR('1. Input energy data'!$F108="Hospital",'1. Input energy data'!$F108="Nursing residential homes and hostels"),INDEX(Degrees18[[Month]:[Multiple (England)]],MATCH('1. Input energy data'!$AD108, Degrees18[Month], 1)+AD$2-13,MATCH(IF('1. Input energy data'!$G$11="Multiple (England)", '1. Input energy data'!$J108, '1. Input energy data'!$G$11),Degrees18[#Headers], 0)),INDEX(Degrees15[[Month]:[Multiple (England)]],MATCH('1. Input energy data'!$AD108,Degrees15[Month], 1)+AD$2-13,MATCH(IF('1. Input energy data'!$G$11="Multiple (England)", '1. Input energy data'!$J108, '1. Input energy data'!$G$11),Degrees15[#Headers], 0))))</f>
        <v/>
      </c>
      <c r="AE91" s="151" t="str">
        <f>IF(OR($A91=0, $P91="", CalcTable[[#This Row],[13]]="", $Q91="", '1. Input energy data'!AF108=""), "", ($P91*CalcTable[[#This Row],[13]]+$Q91)-'1. Input energy data'!AF108)</f>
        <v/>
      </c>
      <c r="AF91" s="151" t="str">
        <f>IF(OR($A91=0, $P91="", CalcTable[[#This Row],[14]]="", $Q91="", '1. Input energy data'!AG108=""), "", ($P91*CalcTable[[#This Row],[14]]+$Q91)-'1. Input energy data'!AG108)</f>
        <v/>
      </c>
      <c r="AG91" s="151" t="str">
        <f>IF(OR($A91=0, $P91="", CalcTable[[#This Row],[15]]="", $Q91="", '1. Input energy data'!AH108=""), "", ($P91*CalcTable[[#This Row],[15]]+$Q91)-'1. Input energy data'!AH108)</f>
        <v/>
      </c>
      <c r="AH91" s="151" t="str">
        <f>IF(OR($A91=0, $P91="", CalcTable[[#This Row],[16]]="", $Q91="", '1. Input energy data'!AI108=""), "", ($P91*CalcTable[[#This Row],[16]]+$Q91)-'1. Input energy data'!AI108)</f>
        <v/>
      </c>
      <c r="AI91" s="151" t="str">
        <f>IF(OR($A91=0, $P91="", CalcTable[[#This Row],[17]]="", $Q91="", '1. Input energy data'!AJ108=""), "", ($P91*CalcTable[[#This Row],[17]]+$Q91)-'1. Input energy data'!AJ108)</f>
        <v/>
      </c>
      <c r="AJ91" s="151" t="str">
        <f>IF(OR($A91=0, $P91="", CalcTable[[#This Row],[18]]="", $Q91="", '1. Input energy data'!AK108=""), "", ($P91*CalcTable[[#This Row],[18]]+$Q91)-'1. Input energy data'!AK108)</f>
        <v/>
      </c>
      <c r="AK91" s="151" t="str">
        <f>IF(OR($A91=0, $P91="", CalcTable[[#This Row],[19]]="", $Q91="", '1. Input energy data'!AL108=""), "", ($P91*CalcTable[[#This Row],[19]]+$Q91)-'1. Input energy data'!AL108)</f>
        <v/>
      </c>
      <c r="AL91" s="151" t="str">
        <f>IF(OR($A91=0, $P91="", CalcTable[[#This Row],[20]]="", $Q91="", '1. Input energy data'!AM108=""), "", ($P91*CalcTable[[#This Row],[20]]+$Q91)-'1. Input energy data'!AM108)</f>
        <v/>
      </c>
      <c r="AM91" s="151" t="str">
        <f>IF(OR($A91=0, $P91="", CalcTable[[#This Row],[21]]="", $Q91="", '1. Input energy data'!AN108=""), "", ($P91*CalcTable[[#This Row],[21]]+$Q91)-'1. Input energy data'!AN108)</f>
        <v/>
      </c>
      <c r="AN91" s="151" t="str">
        <f>IF(OR($A91=0, $P91="", CalcTable[[#This Row],[22]]="", $Q91="", '1. Input energy data'!AO108=""), "", ($P91*CalcTable[[#This Row],[22]]+$Q91)-'1. Input energy data'!AO108)</f>
        <v/>
      </c>
      <c r="AO91" s="151" t="str">
        <f>IF(OR($A91=0, $P91="", CalcTable[[#This Row],[23]]="", $Q91="", '1. Input energy data'!AP108=""), "", ($P91*CalcTable[[#This Row],[23]]+$Q91)-'1. Input energy data'!AP108)</f>
        <v/>
      </c>
      <c r="AP91" s="151" t="str">
        <f>IF(OR($A91=0, $P91="", CalcTable[[#This Row],[24]]="", $Q91="", '1. Input energy data'!AQ108=""), "", ($P91*CalcTable[[#This Row],[24]]+$Q91)-'1. Input energy data'!AQ108)</f>
        <v/>
      </c>
      <c r="AQ91" s="239" t="str">
        <f>IF(CalcTable[[#This Row],[Building]]=0,"",1-((1-CalcTable[[#This Row],[R2]])*(COUNT('1. Input energy data'!N108:Y108)-1)/(COUNT('1. Input energy data'!N108:Y108)-2)))</f>
        <v/>
      </c>
      <c r="AR91" s="165" t="str">
        <f>IF(CalcTable[[#This Row],[Building]]=0,"",1.26*TINV(0.1,COUNT('1. Input energy data'!N108:Y108)-2)*STEYX('1. Input energy data'!N108:Y108,CalcTable[[#This Row],[1]:[12]])*((1+2/COUNT('1. Input energy data'!N108:Y108))*COUNT(CalcTable[[#This Row],[Month 1 avoided kWh]:[Month 12]]))^0.5)</f>
        <v/>
      </c>
      <c r="AS91" s="166" t="str">
        <f>IF(CalcTable[[#This Row],[Building]]=0,"",ABS(CalcTable[[#This Row],[Absolute Uncertainty]]/SUM(CalcTable[[#This Row],[Month 1 avoided kWh]:[Month 12]])))</f>
        <v/>
      </c>
      <c r="AT91" s="165" t="str">
        <f>IF(CalcTable[[#This Row],[Building]]=0,"",COUNT('1. Input energy data'!N108:Y108))</f>
        <v/>
      </c>
      <c r="AU91" s="165" t="str">
        <f>IF(CalcTable[[#This Row],[Building]]=0,"",COUNT('1. Input energy data'!AF108:AQ108))</f>
        <v/>
      </c>
      <c r="AV91" s="151" t="str" cm="1">
        <f t="array" ref="AV91">_xlfn.IFS(CalcTable[[#This Row],[Building]]=0,"",AND(OR('1. Input energy data'!AT108="Energy Bills - Actual",'1. Input energy data'!AT108="Meter Readings",'1. Input energy data'!AT108="Half Hourly Data"),OR('1. Input energy data'!Z108="Energy Bills - Actual",'1. Input energy data'!Z108="Meter Readings",'1. Input energy data'!Z108="Half Hourly Data")),"ACTUAL",OR('1. Input energy data'!AT108="",'1. Input energy data'!Z108=""),"BLANK",OR('1. Input energy data'!AT108="Other (specify in commentary)",'1. Input energy data'!Z108="Other (specify in commentary)"),"OTHER",OR('1. Input energy data'!AT108="Energy Bills - Estimated",'1. Input energy data'!Z108="Energy Bills - Estimated"),"ESTIMATED",OR('1. Input energy data'!AT108="Energy Bills - Partially Estimated",'1. Input energy data'!Z108="Energy Bills - Partially Estimated"),"PARTIALLY ESTIMATED",TRUE,"BLANK")</f>
        <v/>
      </c>
    </row>
    <row r="92" spans="1:48">
      <c r="A92">
        <f>'1. Input energy data'!C109</f>
        <v>0</v>
      </c>
      <c r="B92" s="150">
        <f>'1. Input energy data'!F109</f>
        <v>0</v>
      </c>
      <c r="C92">
        <f>'1. Input energy data'!G109</f>
        <v>0</v>
      </c>
      <c r="D92" s="151" t="str">
        <f>IF(OR(CalcTable[[#This Row],[Building]]=0, '1. Input energy data'!$N109=""), "",IF(OR('1. Input energy data'!$F109="Hospital",'1. Input energy data'!$F109="Nursing residential homes and hostels"),INDEX(Degrees18[[Month]:[Multiple (England)]],MATCH('1. Input energy data'!$L109, Degrees18[Month], 1),MATCH(IF('1. Input energy data'!$G$11="Multiple (England)", '1. Input energy data'!$J109, '1. Input energy data'!$G$11), Degrees18[#Headers], 0)),INDEX(Degrees15[[Month]:[Multiple (England)]],MATCH('1. Input energy data'!$L109, Degrees15[Month], 1),MATCH(IF('1. Input energy data'!$G$11="Multiple (England)", '1. Input energy data'!$J109, '1. Input energy data'!$G$11), Degrees15[#Headers], 0))))</f>
        <v/>
      </c>
      <c r="E92" s="151" t="str" cm="1">
        <f t="array" ref="E92">IF(OR(CalcTable[[#This Row],[Building]]=0, '1. Input energy data'!$O109=""), "",IF(OR('1. Input energy data'!$F109="Hospital",'1. Input energy data'!$F109="Nursing residential homes and hostels"),INDEX(Degrees18[[Month]:[Multiple (England)]],MATCH('1. Input energy data'!$L109, Degrees18[Month], 1) + $E$2 - 1,MATCH(IF('1. Input energy data'!$G$11="Multiple (England)", '1. Input energy data'!$J109, '1. Input energy data'!$G$11),Degrees18[#Headers], 0)),INDEX(Degrees15[[Month]:[Multiple (England)]],MATCH('1. Input energy data'!$L109, Degrees15[Month], 1) + $E$2 - 1,MATCH(IF('1. Input energy data'!$G$11="Multiple (England)", '1. Input energy data'!$J109, '1. Input energy data'!$G$11),Degrees15[#Headers], 0))))</f>
        <v/>
      </c>
      <c r="F92" s="151" t="str" cm="1">
        <f t="array" ref="F92">IF(OR(CalcTable[[#This Row],[Building]]=0, '1. Input energy data'!$P109=""), "",IF(OR('1. Input energy data'!$F109="Hospital",'1. Input energy data'!$F109="Nursing residential homes and hostels"),INDEX(Degrees18[[Month]:[Multiple (England)]],MATCH('1. Input energy data'!$L109, Degrees18[Month], 1) + $F$2 - 1,MATCH(IF('1. Input energy data'!$G$11="Multiple (England)", '1. Input energy data'!$J109, '1. Input energy data'!$G$11),Degrees18[#Headers], 0)),INDEX(Degrees15[[Month]:[Multiple (England)]],MATCH('1. Input energy data'!$L109, Degrees15[Month], 1) + $F$2 - 1,MATCH(IF('1. Input energy data'!$G$11="Multiple (England)", '1. Input energy data'!$J109, '1. Input energy data'!$G$11),Degrees15[#Headers], 0))))</f>
        <v/>
      </c>
      <c r="G92" s="151" t="str" cm="1">
        <f t="array" ref="G92">IF(OR(CalcTable[[#This Row],[Building]]=0, '1. Input energy data'!$Q109=""), "",IF(OR('1. Input energy data'!$F109="Hospital",'1. Input energy data'!$F109="Nursing residential homes and hostels"),INDEX(Degrees18[[Month]:[Multiple (England)]],MATCH('1. Input energy data'!$L109, Degrees18[Month], 1) + $G$2 - 1,MATCH(IF('1. Input energy data'!$G$11="Multiple (England)", '1. Input energy data'!$J109, '1. Input energy data'!$G$11),Degrees18[#Headers], 0)),INDEX(Degrees15[[Month]:[Multiple (England)]],MATCH('1. Input energy data'!$L109, Degrees15[Month], 1) + $G$2 - 1,MATCH(IF('1. Input energy data'!$G$11="Multiple (England)", '1. Input energy data'!$J109, '1. Input energy data'!$G$11),Degrees15[#Headers], 0))))</f>
        <v/>
      </c>
      <c r="H92" s="151" t="str" cm="1">
        <f t="array" ref="H92">IF(OR(CalcTable[[#This Row],[Building]]=0, '1. Input energy data'!$R109=""), "",IF(OR('1. Input energy data'!$F109="Hospital",'1. Input energy data'!$F109="Nursing residential homes and hostels"),INDEX(Degrees18[[Month]:[Multiple (England)]],MATCH('1. Input energy data'!$L109, Degrees18[Month], 1) + $H$2 - 1,MATCH(IF('1. Input energy data'!$G$11="Multiple (England)", '1. Input energy data'!$J109, '1. Input energy data'!$G$11),Degrees18[#Headers], 0)),INDEX(Degrees15[[Month]:[Multiple (England)]],MATCH('1. Input energy data'!$L109, Degrees15[Month], 1) + $H$2 - 1,MATCH(IF('1. Input energy data'!$G$11="Multiple (England)", '1. Input energy data'!$J109, '1. Input energy data'!$G$11),Degrees15[#Headers], 0))))</f>
        <v/>
      </c>
      <c r="I92" s="151" t="str" cm="1">
        <f t="array" ref="I92">IF(OR(CalcTable[[#This Row],[Building]]=0, '1. Input energy data'!$S109=""), "",IF(OR('1. Input energy data'!$F109="Hospital",'1. Input energy data'!$F109="Nursing residential homes and hostels"),INDEX(Degrees18[[Month]:[Multiple (England)]],MATCH('1. Input energy data'!$L109, Degrees18[Month], 1) + $I$2 - 1,MATCH(IF('1. Input energy data'!$G$11="Multiple (England)", '1. Input energy data'!$J109, '1. Input energy data'!$G$11),Degrees18[#Headers], 0)),INDEX(Degrees15[[Month]:[Multiple (England)]],MATCH('1. Input energy data'!$L109, Degrees15[Month], 1) + $I$2 - 1,MATCH(IF('1. Input energy data'!$G$11="Multiple (England)", '1. Input energy data'!$J109, '1. Input energy data'!$G$11),Degrees15[#Headers], 0))))</f>
        <v/>
      </c>
      <c r="J92" s="151" t="str" cm="1">
        <f t="array" ref="J92">IF(OR(CalcTable[[#This Row],[Building]]=0, '1. Input energy data'!$T109=""), "",IF(OR('1. Input energy data'!$F109="Hospital",'1. Input energy data'!$F109="Nursing residential homes and hostels"),INDEX(Degrees18[[Month]:[Multiple (England)]],MATCH('1. Input energy data'!$L109, Degrees18[Month], 1) + $J$2 - 1,MATCH(IF('1. Input energy data'!$G$11="Multiple (England)", '1. Input energy data'!$J109, '1. Input energy data'!$G$11),Degrees18[#Headers], 0)),INDEX(Degrees15[[Month]:[Multiple (England)]],MATCH('1. Input energy data'!$L109, Degrees15[Month], 1) + $J$2 - 1,MATCH(IF('1. Input energy data'!$G$11="Multiple (England)", '1. Input energy data'!$J109, '1. Input energy data'!$G$11),Degrees15[#Headers], 0))))</f>
        <v/>
      </c>
      <c r="K92" s="151" t="str" cm="1">
        <f t="array" ref="K92">IF(OR(CalcTable[[#This Row],[Building]]=0, '1. Input energy data'!$U109=""), "",IF(OR('1. Input energy data'!$F109="Hospital",'1. Input energy data'!$F109="Nursing residential homes and hostels"),INDEX(Degrees18[[Month]:[Multiple (England)]],MATCH('1. Input energy data'!$L109, Degrees18[Month], 1) + $K$2 - 1,MATCH(IF('1. Input energy data'!$G$11="Multiple (England)", '1. Input energy data'!$J109, '1. Input energy data'!$G$11),Degrees18[#Headers], 0)),INDEX(Degrees15[[Month]:[Multiple (England)]],MATCH('1. Input energy data'!$L109, Degrees15[Month], 1) + $K$2 - 1,MATCH(IF('1. Input energy data'!$G$11="Multiple (England)", '1. Input energy data'!$J109, '1. Input energy data'!$G$11),Degrees15[#Headers], 0))))</f>
        <v/>
      </c>
      <c r="L92" s="151" t="str" cm="1">
        <f t="array" ref="L92">IF(OR(CalcTable[[#This Row],[Building]]=0, '1. Input energy data'!$V109=""), "",IF(OR('1. Input energy data'!$F109="Hospital",'1. Input energy data'!$F109="Nursing residential homes and hostels"),INDEX(Degrees18[[Month]:[Multiple (England)]],MATCH('1. Input energy data'!$L109, Degrees18[Month], 1) + $L$2 - 1,MATCH(IF('1. Input energy data'!$G$11="Multiple (England)", '1. Input energy data'!$J109, '1. Input energy data'!$G$11),Degrees18[#Headers], 0)),INDEX(Degrees15[[Month]:[Multiple (England)]],MATCH('1. Input energy data'!$L109, Degrees15[Month], 1) + $L$2 - 1,MATCH(IF('1. Input energy data'!$G$11="Multiple (England)", '1. Input energy data'!$J109, '1. Input energy data'!$G$11),Degrees15[#Headers], 0))))</f>
        <v/>
      </c>
      <c r="M92" s="151" t="str" cm="1">
        <f t="array" ref="M92">IF(OR(CalcTable[[#This Row],[Building]]=0, '1. Input energy data'!$W109=""), "",IF(OR('1. Input energy data'!$F109="Hospital",'1. Input energy data'!$F109="Nursing residential homes and hostels"),INDEX(Degrees18[[Month]:[Multiple (England)]],MATCH('1. Input energy data'!$L109, Degrees18[Month], 1) + $M$2 - 1,MATCH(IF('1. Input energy data'!$G$11="Multiple (England)", '1. Input energy data'!$J109, '1. Input energy data'!$G$11),Degrees18[#Headers], 0)),INDEX(Degrees15[[Month]:[Multiple (England)]],MATCH('1. Input energy data'!$L109, Degrees15[Month], 1) + $M$2 - 1,MATCH(IF('1. Input energy data'!$G$11="Multiple (England)", '1. Input energy data'!$J109, '1. Input energy data'!$G$11),Degrees15[#Headers], 0))))</f>
        <v/>
      </c>
      <c r="N92" s="151" t="str" cm="1">
        <f t="array" ref="N92">IF(OR(CalcTable[[#This Row],[Building]]=0, '1. Input energy data'!$X109=""), "",IF(OR('1. Input energy data'!$F109="Hospital",'1. Input energy data'!$F109="Nursing residential homes and hostels"),INDEX(Degrees18[[Month]:[Multiple (England)]],MATCH('1. Input energy data'!$L109, Degrees18[Month], 1) + $N$2 - 1,MATCH(IF('1. Input energy data'!$G$11="Multiple (England)", '1. Input energy data'!$J109, '1. Input energy data'!$G$11),Degrees18[#Headers], 0)),INDEX(Degrees15[[Month]:[Multiple (England)]],MATCH('1. Input energy data'!$L109, Degrees15[Month], 1) + $N$2 - 1,MATCH(IF('1. Input energy data'!$G$11="Multiple (England)", '1. Input energy data'!$J109, '1. Input energy data'!$G$11),Degrees15[#Headers], 0))))</f>
        <v/>
      </c>
      <c r="O92" s="151" t="str" cm="1">
        <f t="array" ref="O92">IF(OR(CalcTable[[#This Row],[Building]]=0, '1. Input energy data'!$Y109=""), "",IF(OR('1. Input energy data'!$F109="Hospital",'1. Input energy data'!$F109="Nursing residential homes and hostels"),INDEX(Degrees18[[Month]:[Multiple (England)]],MATCH('1. Input energy data'!$L109, Degrees18[Month], 1) + $O$2 - 1,MATCH(IF('1. Input energy data'!$G$11="Multiple (England)", '1. Input energy data'!$J109, '1. Input energy data'!$G$11),Degrees18[#Headers], 0)),INDEX(Degrees15[[Month]:[Multiple (England)]],MATCH('1. Input energy data'!$L109, Degrees15[Month], 1) + $O$2 - 1,MATCH(IF('1. Input energy data'!$G$11="Multiple (England)", '1. Input energy data'!$J109, '1. Input energy data'!$G$11),Degrees15[#Headers], 0))))</f>
        <v/>
      </c>
      <c r="P92" t="str">
        <f>IF(CalcTable[[#This Row],[Building]]=0,"",SLOPE('1. Input energy data'!N109:Y109,CalcTable[[#This Row],[1]:[12]]))</f>
        <v/>
      </c>
      <c r="Q92" t="str">
        <f>IF(CalcTable[[#This Row],[Building]]=0,"",INTERCEPT('1. Input energy data'!N109:Y109,CalcTable[[#This Row],[1]:[12]]))</f>
        <v/>
      </c>
      <c r="R92" t="str">
        <f>IF(CalcTable[[#This Row],[Building]]=0,"",RSQ('1. Input energy data'!N109:Y109,CalcTable[[#This Row],[1]:[12]]))</f>
        <v/>
      </c>
      <c r="S92" s="151" t="str" cm="1">
        <f t="array" ref="S92">IF(OR($A92=0, '1. Input energy data'!$AF109=""), "",IF(OR('1. Input energy data'!$F109="Hospital",'1. Input energy data'!$F109="Nursing residential homes and hostels"),INDEX(Degrees18[[Month]:[Multiple (England)]],MATCH('1. Input energy data'!$AD109, Degrees18[Month], 1)+S$2-13,MATCH(IF('1. Input energy data'!$G$11="Multiple (England)", '1. Input energy data'!$J109, '1. Input energy data'!$G$11),Degrees18[#Headers], 0)),INDEX(Degrees15[[Month]:[Multiple (England)]],MATCH('1. Input energy data'!$AD109, Degrees15[Month], 1)+S$2-13,MATCH(IF('1. Input energy data'!$G$11="Multiple (England)", '1. Input energy data'!$J109, '1. Input energy data'!$G$11),Degrees15[#Headers], 0))))</f>
        <v/>
      </c>
      <c r="T92" s="151" t="str" cm="1">
        <f t="array" ref="T92">IF(OR($A92=0, '1. Input energy data'!$AG109=""), "",IF(OR('1. Input energy data'!$F109="Hospital",'1. Input energy data'!$F109="Nursing residential homes and hostels"),INDEX(Degrees18[[Month]:[Multiple (England)]],MATCH('1. Input energy data'!$AD109, Degrees18[Month], 1)+T$2-13,MATCH(IF('1. Input energy data'!$G$11="Multiple (England)", '1. Input energy data'!$J109, '1. Input energy data'!$G$11),Degrees18[#Headers], 0)),INDEX(Degrees15[[Month]:[Multiple (England)]],MATCH('1. Input energy data'!$AD109,Degrees15[Month], 1)+T$2-13,MATCH(IF('1. Input energy data'!$G$11="Multiple (England)", '1. Input energy data'!$J109, '1. Input energy data'!$G$11),Degrees15[#Headers], 0))))</f>
        <v/>
      </c>
      <c r="U92" s="151" t="str" cm="1">
        <f t="array" ref="U92">IF(OR($A92=0, '1. Input energy data'!$AH109=""), "",IF(OR('1. Input energy data'!$F109="Hospital",'1. Input energy data'!$F109="Nursing residential homes and hostels"),INDEX(Degrees18[[Month]:[Multiple (England)]],MATCH('1. Input energy data'!$AD109, Degrees18[Month], 1)+U$2-13,MATCH(IF('1. Input energy data'!$G$11="Multiple (England)", '1. Input energy data'!$J109, '1. Input energy data'!$G$11),Degrees18[#Headers], 0)),INDEX(Degrees15[[Month]:[Multiple (England)]],MATCH('1. Input energy data'!$AD109,Degrees15[Month], 1)+U$2-13,MATCH(IF('1. Input energy data'!$G$11="Multiple (England)", '1. Input energy data'!$J109, '1. Input energy data'!$G$11),Degrees15[#Headers], 0))))</f>
        <v/>
      </c>
      <c r="V92" s="151" t="str" cm="1">
        <f t="array" ref="V92">IF(OR($A92=0, '1. Input energy data'!$AI109=""), "",IF(OR('1. Input energy data'!$F109="Hospital",'1. Input energy data'!$F109="Nursing residential homes and hostels"),INDEX(Degrees18[[Month]:[Multiple (England)]],MATCH('1. Input energy data'!$AD109, Degrees18[Month], 1)+V$2-13,MATCH(IF('1. Input energy data'!$G$11="Multiple (England)", '1. Input energy data'!$J109, '1. Input energy data'!$G$11),Degrees18[#Headers], 0)),INDEX(Degrees15[[Month]:[Multiple (England)]],MATCH('1. Input energy data'!$AD109,Degrees15[Month], 1)+V$2-13,MATCH(IF('1. Input energy data'!$G$11="Multiple (England)", '1. Input energy data'!$J109, '1. Input energy data'!$G$11),Degrees15[#Headers], 0))))</f>
        <v/>
      </c>
      <c r="W92" s="151" t="str" cm="1">
        <f t="array" ref="W92">IF(OR($A92=0, '1. Input energy data'!$AJ109=""), "",IF(OR('1. Input energy data'!$F109="Hospital",'1. Input energy data'!$F109="Nursing residential homes and hostels"),INDEX(Degrees18[[Month]:[Multiple (England)]],MATCH('1. Input energy data'!$AD109, Degrees18[Month], 1)+W$2-13,MATCH(IF('1. Input energy data'!$G$11="Multiple (England)", '1. Input energy data'!$J109, '1. Input energy data'!$G$11),Degrees18[#Headers], 0)),INDEX(Degrees15[[Month]:[Multiple (England)]],MATCH('1. Input energy data'!$AD109,Degrees15[Month], 1)+W$2-13,MATCH(IF('1. Input energy data'!$G$11="Multiple (England)", '1. Input energy data'!$J109, '1. Input energy data'!$G$11),Degrees15[#Headers], 0))))</f>
        <v/>
      </c>
      <c r="X92" s="151" t="str" cm="1">
        <f t="array" ref="X92">IF(OR($A92=0, '1. Input energy data'!$AK109=""), "",IF(OR('1. Input energy data'!$F109="Hospital",'1. Input energy data'!$F109="Nursing residential homes and hostels"),INDEX(Degrees18[[Month]:[Multiple (England)]],MATCH('1. Input energy data'!$AD109, Degrees18[Month], 1)+X$2-13,MATCH(IF('1. Input energy data'!$G$11="Multiple (England)", '1. Input energy data'!$J109, '1. Input energy data'!$G$11),Degrees18[#Headers], 0)),INDEX(Degrees15[[Month]:[Multiple (England)]],MATCH('1. Input energy data'!$AD109,Degrees15[Month], 1)+X$2-13,MATCH(IF('1. Input energy data'!$G$11="Multiple (England)", '1. Input energy data'!$J109, '1. Input energy data'!$G$11),Degrees15[#Headers], 0))))</f>
        <v/>
      </c>
      <c r="Y92" s="151" t="str" cm="1">
        <f t="array" ref="Y92">IF(OR($A92=0, '1. Input energy data'!$AL109=""), "",IF(OR('1. Input energy data'!$F109="Hospital",'1. Input energy data'!$F109="Nursing residential homes and hostels"),INDEX(Degrees18[[Month]:[Multiple (England)]],MATCH('1. Input energy data'!$AD109, Degrees18[Month], 1)+Y$2-13,MATCH(IF('1. Input energy data'!$G$11="Multiple (England)", '1. Input energy data'!$J109, '1. Input energy data'!$G$11),Degrees18[#Headers], 0)),INDEX(Degrees15[[Month]:[Multiple (England)]],MATCH('1. Input energy data'!$AD109,Degrees15[Month], 1)+Y$2-13,MATCH(IF('1. Input energy data'!$G$11="Multiple (England)", '1. Input energy data'!$J109, '1. Input energy data'!$G$11),Degrees15[#Headers], 0))))</f>
        <v/>
      </c>
      <c r="Z92" s="151" t="str" cm="1">
        <f t="array" ref="Z92">IF(OR($A92=0, '1. Input energy data'!$AM109=""), "",IF(OR('1. Input energy data'!$F109="Hospital",'1. Input energy data'!$F109="Nursing residential homes and hostels"),INDEX(Degrees18[[Month]:[Multiple (England)]],MATCH('1. Input energy data'!$AD109, Degrees18[Month], 1)+Z$2-13,MATCH(IF('1. Input energy data'!$G$11="Multiple (England)", '1. Input energy data'!$J109, '1. Input energy data'!$G$11),Degrees18[#Headers], 0)),INDEX(Degrees15[[Month]:[Multiple (England)]],MATCH('1. Input energy data'!$AD109,Degrees15[Month], 1)+Z$2-13,MATCH(IF('1. Input energy data'!$G$11="Multiple (England)", '1. Input energy data'!$J109, '1. Input energy data'!$G$11),Degrees15[#Headers], 0))))</f>
        <v/>
      </c>
      <c r="AA92" s="151" t="str" cm="1">
        <f t="array" ref="AA92">IF(OR($A92=0, '1. Input energy data'!$AN109=""), "",IF(OR('1. Input energy data'!$F109="Hospital",'1. Input energy data'!$F109="Nursing residential homes and hostels"),INDEX(Degrees18[[Month]:[Multiple (England)]],MATCH('1. Input energy data'!$AD109, Degrees18[Month], 1)+AA$2-13,MATCH(IF('1. Input energy data'!$G$11="Multiple (England)", '1. Input energy data'!$J109, '1. Input energy data'!$G$11),Degrees18[#Headers], 0)),INDEX(Degrees15[[Month]:[Multiple (England)]],MATCH('1. Input energy data'!$AD109,Degrees15[Month], 1)+AA$2-13,MATCH(IF('1. Input energy data'!$G$11="Multiple (England)", '1. Input energy data'!$J109, '1. Input energy data'!$G$11),Degrees15[#Headers], 0))))</f>
        <v/>
      </c>
      <c r="AB92" s="151" t="str" cm="1">
        <f t="array" ref="AB92">IF(OR($A92=0, '1. Input energy data'!$AO109=""), "",IF(OR('1. Input energy data'!$F109="Hospital",'1. Input energy data'!$F109="Nursing residential homes and hostels"),INDEX(Degrees18[[Month]:[Multiple (England)]],MATCH('1. Input energy data'!$AD109, Degrees18[Month], 1)+AB$2-13,MATCH(IF('1. Input energy data'!$G$11="Multiple (England)", '1. Input energy data'!$J109, '1. Input energy data'!$G$11),Degrees18[#Headers], 0)),INDEX(Degrees15[[Month]:[Multiple (England)]],MATCH('1. Input energy data'!$AD109,Degrees15[Month], 1)+AB$2-13,MATCH(IF('1. Input energy data'!$G$11="Multiple (England)", '1. Input energy data'!$J109, '1. Input energy data'!$G$11),Degrees15[#Headers], 0))))</f>
        <v/>
      </c>
      <c r="AC92" s="151" t="str" cm="1">
        <f t="array" ref="AC92">IF(OR($A92=0, '1. Input energy data'!$AP109=""), "",IF(OR('1. Input energy data'!$F109="Hospital",'1. Input energy data'!$F109="Nursing residential homes and hostels"),INDEX(Degrees18[[Month]:[Multiple (England)]],MATCH('1. Input energy data'!$AD109, Degrees18[Month], 1)+AC$2-13,MATCH(IF('1. Input energy data'!$G$11="Multiple (England)", '1. Input energy data'!$J109, '1. Input energy data'!$G$11),Degrees18[#Headers], 0)),INDEX(Degrees15[[Month]:[Multiple (England)]],MATCH('1. Input energy data'!$AD109,Degrees15[Month], 1)+AC$2-13,MATCH(IF('1. Input energy data'!$G$11="Multiple (England)", '1. Input energy data'!$J109, '1. Input energy data'!$G$11),Degrees15[#Headers], 0))))</f>
        <v/>
      </c>
      <c r="AD92" s="151" t="str" cm="1">
        <f t="array" ref="AD92">IF(OR($A92=0, '1. Input energy data'!$AQ109=""), "",IF(OR('1. Input energy data'!$F109="Hospital",'1. Input energy data'!$F109="Nursing residential homes and hostels"),INDEX(Degrees18[[Month]:[Multiple (England)]],MATCH('1. Input energy data'!$AD109, Degrees18[Month], 1)+AD$2-13,MATCH(IF('1. Input energy data'!$G$11="Multiple (England)", '1. Input energy data'!$J109, '1. Input energy data'!$G$11),Degrees18[#Headers], 0)),INDEX(Degrees15[[Month]:[Multiple (England)]],MATCH('1. Input energy data'!$AD109,Degrees15[Month], 1)+AD$2-13,MATCH(IF('1. Input energy data'!$G$11="Multiple (England)", '1. Input energy data'!$J109, '1. Input energy data'!$G$11),Degrees15[#Headers], 0))))</f>
        <v/>
      </c>
      <c r="AE92" s="151" t="str">
        <f>IF(OR($A92=0, $P92="", CalcTable[[#This Row],[13]]="", $Q92="", '1. Input energy data'!AF109=""), "", ($P92*CalcTable[[#This Row],[13]]+$Q92)-'1. Input energy data'!AF109)</f>
        <v/>
      </c>
      <c r="AF92" s="151" t="str">
        <f>IF(OR($A92=0, $P92="", CalcTable[[#This Row],[14]]="", $Q92="", '1. Input energy data'!AG109=""), "", ($P92*CalcTable[[#This Row],[14]]+$Q92)-'1. Input energy data'!AG109)</f>
        <v/>
      </c>
      <c r="AG92" s="151" t="str">
        <f>IF(OR($A92=0, $P92="", CalcTable[[#This Row],[15]]="", $Q92="", '1. Input energy data'!AH109=""), "", ($P92*CalcTable[[#This Row],[15]]+$Q92)-'1. Input energy data'!AH109)</f>
        <v/>
      </c>
      <c r="AH92" s="151" t="str">
        <f>IF(OR($A92=0, $P92="", CalcTable[[#This Row],[16]]="", $Q92="", '1. Input energy data'!AI109=""), "", ($P92*CalcTable[[#This Row],[16]]+$Q92)-'1. Input energy data'!AI109)</f>
        <v/>
      </c>
      <c r="AI92" s="151" t="str">
        <f>IF(OR($A92=0, $P92="", CalcTable[[#This Row],[17]]="", $Q92="", '1. Input energy data'!AJ109=""), "", ($P92*CalcTable[[#This Row],[17]]+$Q92)-'1. Input energy data'!AJ109)</f>
        <v/>
      </c>
      <c r="AJ92" s="151" t="str">
        <f>IF(OR($A92=0, $P92="", CalcTable[[#This Row],[18]]="", $Q92="", '1. Input energy data'!AK109=""), "", ($P92*CalcTable[[#This Row],[18]]+$Q92)-'1. Input energy data'!AK109)</f>
        <v/>
      </c>
      <c r="AK92" s="151" t="str">
        <f>IF(OR($A92=0, $P92="", CalcTable[[#This Row],[19]]="", $Q92="", '1. Input energy data'!AL109=""), "", ($P92*CalcTable[[#This Row],[19]]+$Q92)-'1. Input energy data'!AL109)</f>
        <v/>
      </c>
      <c r="AL92" s="151" t="str">
        <f>IF(OR($A92=0, $P92="", CalcTable[[#This Row],[20]]="", $Q92="", '1. Input energy data'!AM109=""), "", ($P92*CalcTable[[#This Row],[20]]+$Q92)-'1. Input energy data'!AM109)</f>
        <v/>
      </c>
      <c r="AM92" s="151" t="str">
        <f>IF(OR($A92=0, $P92="", CalcTable[[#This Row],[21]]="", $Q92="", '1. Input energy data'!AN109=""), "", ($P92*CalcTable[[#This Row],[21]]+$Q92)-'1. Input energy data'!AN109)</f>
        <v/>
      </c>
      <c r="AN92" s="151" t="str">
        <f>IF(OR($A92=0, $P92="", CalcTable[[#This Row],[22]]="", $Q92="", '1. Input energy data'!AO109=""), "", ($P92*CalcTable[[#This Row],[22]]+$Q92)-'1. Input energy data'!AO109)</f>
        <v/>
      </c>
      <c r="AO92" s="151" t="str">
        <f>IF(OR($A92=0, $P92="", CalcTable[[#This Row],[23]]="", $Q92="", '1. Input energy data'!AP109=""), "", ($P92*CalcTable[[#This Row],[23]]+$Q92)-'1. Input energy data'!AP109)</f>
        <v/>
      </c>
      <c r="AP92" s="151" t="str">
        <f>IF(OR($A92=0, $P92="", CalcTable[[#This Row],[24]]="", $Q92="", '1. Input energy data'!AQ109=""), "", ($P92*CalcTable[[#This Row],[24]]+$Q92)-'1. Input energy data'!AQ109)</f>
        <v/>
      </c>
      <c r="AQ92" s="239" t="str">
        <f>IF(CalcTable[[#This Row],[Building]]=0,"",1-((1-CalcTable[[#This Row],[R2]])*(COUNT('1. Input energy data'!N109:Y109)-1)/(COUNT('1. Input energy data'!N109:Y109)-2)))</f>
        <v/>
      </c>
      <c r="AR92" s="165" t="str">
        <f>IF(CalcTable[[#This Row],[Building]]=0,"",1.26*TINV(0.1,COUNT('1. Input energy data'!N109:Y109)-2)*STEYX('1. Input energy data'!N109:Y109,CalcTable[[#This Row],[1]:[12]])*((1+2/COUNT('1. Input energy data'!N109:Y109))*COUNT(CalcTable[[#This Row],[Month 1 avoided kWh]:[Month 12]]))^0.5)</f>
        <v/>
      </c>
      <c r="AS92" s="166" t="str">
        <f>IF(CalcTable[[#This Row],[Building]]=0,"",ABS(CalcTable[[#This Row],[Absolute Uncertainty]]/SUM(CalcTable[[#This Row],[Month 1 avoided kWh]:[Month 12]])))</f>
        <v/>
      </c>
      <c r="AT92" s="165" t="str">
        <f>IF(CalcTable[[#This Row],[Building]]=0,"",COUNT('1. Input energy data'!N109:Y109))</f>
        <v/>
      </c>
      <c r="AU92" s="165" t="str">
        <f>IF(CalcTable[[#This Row],[Building]]=0,"",COUNT('1. Input energy data'!AF109:AQ109))</f>
        <v/>
      </c>
      <c r="AV92" s="151" t="str" cm="1">
        <f t="array" ref="AV92">_xlfn.IFS(CalcTable[[#This Row],[Building]]=0,"",AND(OR('1. Input energy data'!AT109="Energy Bills - Actual",'1. Input energy data'!AT109="Meter Readings",'1. Input energy data'!AT109="Half Hourly Data"),OR('1. Input energy data'!Z109="Energy Bills - Actual",'1. Input energy data'!Z109="Meter Readings",'1. Input energy data'!Z109="Half Hourly Data")),"ACTUAL",OR('1. Input energy data'!AT109="",'1. Input energy data'!Z109=""),"BLANK",OR('1. Input energy data'!AT109="Other (specify in commentary)",'1. Input energy data'!Z109="Other (specify in commentary)"),"OTHER",OR('1. Input energy data'!AT109="Energy Bills - Estimated",'1. Input energy data'!Z109="Energy Bills - Estimated"),"ESTIMATED",OR('1. Input energy data'!AT109="Energy Bills - Partially Estimated",'1. Input energy data'!Z109="Energy Bills - Partially Estimated"),"PARTIALLY ESTIMATED",TRUE,"BLANK")</f>
        <v/>
      </c>
    </row>
    <row r="93" spans="1:48">
      <c r="A93">
        <f>'1. Input energy data'!C110</f>
        <v>0</v>
      </c>
      <c r="B93" s="150">
        <f>'1. Input energy data'!F110</f>
        <v>0</v>
      </c>
      <c r="C93">
        <f>'1. Input energy data'!G110</f>
        <v>0</v>
      </c>
      <c r="D93" s="151" t="str">
        <f>IF(OR(CalcTable[[#This Row],[Building]]=0, '1. Input energy data'!$N110=""), "",IF(OR('1. Input energy data'!$F110="Hospital",'1. Input energy data'!$F110="Nursing residential homes and hostels"),INDEX(Degrees18[[Month]:[Multiple (England)]],MATCH('1. Input energy data'!$L110, Degrees18[Month], 1),MATCH(IF('1. Input energy data'!$G$11="Multiple (England)", '1. Input energy data'!$J110, '1. Input energy data'!$G$11), Degrees18[#Headers], 0)),INDEX(Degrees15[[Month]:[Multiple (England)]],MATCH('1. Input energy data'!$L110, Degrees15[Month], 1),MATCH(IF('1. Input energy data'!$G$11="Multiple (England)", '1. Input energy data'!$J110, '1. Input energy data'!$G$11), Degrees15[#Headers], 0))))</f>
        <v/>
      </c>
      <c r="E93" s="151" t="str" cm="1">
        <f t="array" ref="E93">IF(OR(CalcTable[[#This Row],[Building]]=0, '1. Input energy data'!$O110=""), "",IF(OR('1. Input energy data'!$F110="Hospital",'1. Input energy data'!$F110="Nursing residential homes and hostels"),INDEX(Degrees18[[Month]:[Multiple (England)]],MATCH('1. Input energy data'!$L110, Degrees18[Month], 1) + $E$2 - 1,MATCH(IF('1. Input energy data'!$G$11="Multiple (England)", '1. Input energy data'!$J110, '1. Input energy data'!$G$11),Degrees18[#Headers], 0)),INDEX(Degrees15[[Month]:[Multiple (England)]],MATCH('1. Input energy data'!$L110, Degrees15[Month], 1) + $E$2 - 1,MATCH(IF('1. Input energy data'!$G$11="Multiple (England)", '1. Input energy data'!$J110, '1. Input energy data'!$G$11),Degrees15[#Headers], 0))))</f>
        <v/>
      </c>
      <c r="F93" s="151" t="str" cm="1">
        <f t="array" ref="F93">IF(OR(CalcTable[[#This Row],[Building]]=0, '1. Input energy data'!$P110=""), "",IF(OR('1. Input energy data'!$F110="Hospital",'1. Input energy data'!$F110="Nursing residential homes and hostels"),INDEX(Degrees18[[Month]:[Multiple (England)]],MATCH('1. Input energy data'!$L110, Degrees18[Month], 1) + $F$2 - 1,MATCH(IF('1. Input energy data'!$G$11="Multiple (England)", '1. Input energy data'!$J110, '1. Input energy data'!$G$11),Degrees18[#Headers], 0)),INDEX(Degrees15[[Month]:[Multiple (England)]],MATCH('1. Input energy data'!$L110, Degrees15[Month], 1) + $F$2 - 1,MATCH(IF('1. Input energy data'!$G$11="Multiple (England)", '1. Input energy data'!$J110, '1. Input energy data'!$G$11),Degrees15[#Headers], 0))))</f>
        <v/>
      </c>
      <c r="G93" s="151" t="str" cm="1">
        <f t="array" ref="G93">IF(OR(CalcTable[[#This Row],[Building]]=0, '1. Input energy data'!$Q110=""), "",IF(OR('1. Input energy data'!$F110="Hospital",'1. Input energy data'!$F110="Nursing residential homes and hostels"),INDEX(Degrees18[[Month]:[Multiple (England)]],MATCH('1. Input energy data'!$L110, Degrees18[Month], 1) + $G$2 - 1,MATCH(IF('1. Input energy data'!$G$11="Multiple (England)", '1. Input energy data'!$J110, '1. Input energy data'!$G$11),Degrees18[#Headers], 0)),INDEX(Degrees15[[Month]:[Multiple (England)]],MATCH('1. Input energy data'!$L110, Degrees15[Month], 1) + $G$2 - 1,MATCH(IF('1. Input energy data'!$G$11="Multiple (England)", '1. Input energy data'!$J110, '1. Input energy data'!$G$11),Degrees15[#Headers], 0))))</f>
        <v/>
      </c>
      <c r="H93" s="151" t="str" cm="1">
        <f t="array" ref="H93">IF(OR(CalcTable[[#This Row],[Building]]=0, '1. Input energy data'!$R110=""), "",IF(OR('1. Input energy data'!$F110="Hospital",'1. Input energy data'!$F110="Nursing residential homes and hostels"),INDEX(Degrees18[[Month]:[Multiple (England)]],MATCH('1. Input energy data'!$L110, Degrees18[Month], 1) + $H$2 - 1,MATCH(IF('1. Input energy data'!$G$11="Multiple (England)", '1. Input energy data'!$J110, '1. Input energy data'!$G$11),Degrees18[#Headers], 0)),INDEX(Degrees15[[Month]:[Multiple (England)]],MATCH('1. Input energy data'!$L110, Degrees15[Month], 1) + $H$2 - 1,MATCH(IF('1. Input energy data'!$G$11="Multiple (England)", '1. Input energy data'!$J110, '1. Input energy data'!$G$11),Degrees15[#Headers], 0))))</f>
        <v/>
      </c>
      <c r="I93" s="151" t="str" cm="1">
        <f t="array" ref="I93">IF(OR(CalcTable[[#This Row],[Building]]=0, '1. Input energy data'!$S110=""), "",IF(OR('1. Input energy data'!$F110="Hospital",'1. Input energy data'!$F110="Nursing residential homes and hostels"),INDEX(Degrees18[[Month]:[Multiple (England)]],MATCH('1. Input energy data'!$L110, Degrees18[Month], 1) + $I$2 - 1,MATCH(IF('1. Input energy data'!$G$11="Multiple (England)", '1. Input energy data'!$J110, '1. Input energy data'!$G$11),Degrees18[#Headers], 0)),INDEX(Degrees15[[Month]:[Multiple (England)]],MATCH('1. Input energy data'!$L110, Degrees15[Month], 1) + $I$2 - 1,MATCH(IF('1. Input energy data'!$G$11="Multiple (England)", '1. Input energy data'!$J110, '1. Input energy data'!$G$11),Degrees15[#Headers], 0))))</f>
        <v/>
      </c>
      <c r="J93" s="151" t="str" cm="1">
        <f t="array" ref="J93">IF(OR(CalcTable[[#This Row],[Building]]=0, '1. Input energy data'!$T110=""), "",IF(OR('1. Input energy data'!$F110="Hospital",'1. Input energy data'!$F110="Nursing residential homes and hostels"),INDEX(Degrees18[[Month]:[Multiple (England)]],MATCH('1. Input energy data'!$L110, Degrees18[Month], 1) + $J$2 - 1,MATCH(IF('1. Input energy data'!$G$11="Multiple (England)", '1. Input energy data'!$J110, '1. Input energy data'!$G$11),Degrees18[#Headers], 0)),INDEX(Degrees15[[Month]:[Multiple (England)]],MATCH('1. Input energy data'!$L110, Degrees15[Month], 1) + $J$2 - 1,MATCH(IF('1. Input energy data'!$G$11="Multiple (England)", '1. Input energy data'!$J110, '1. Input energy data'!$G$11),Degrees15[#Headers], 0))))</f>
        <v/>
      </c>
      <c r="K93" s="151" t="str" cm="1">
        <f t="array" ref="K93">IF(OR(CalcTable[[#This Row],[Building]]=0, '1. Input energy data'!$U110=""), "",IF(OR('1. Input energy data'!$F110="Hospital",'1. Input energy data'!$F110="Nursing residential homes and hostels"),INDEX(Degrees18[[Month]:[Multiple (England)]],MATCH('1. Input energy data'!$L110, Degrees18[Month], 1) + $K$2 - 1,MATCH(IF('1. Input energy data'!$G$11="Multiple (England)", '1. Input energy data'!$J110, '1. Input energy data'!$G$11),Degrees18[#Headers], 0)),INDEX(Degrees15[[Month]:[Multiple (England)]],MATCH('1. Input energy data'!$L110, Degrees15[Month], 1) + $K$2 - 1,MATCH(IF('1. Input energy data'!$G$11="Multiple (England)", '1. Input energy data'!$J110, '1. Input energy data'!$G$11),Degrees15[#Headers], 0))))</f>
        <v/>
      </c>
      <c r="L93" s="151" t="str" cm="1">
        <f t="array" ref="L93">IF(OR(CalcTable[[#This Row],[Building]]=0, '1. Input energy data'!$V110=""), "",IF(OR('1. Input energy data'!$F110="Hospital",'1. Input energy data'!$F110="Nursing residential homes and hostels"),INDEX(Degrees18[[Month]:[Multiple (England)]],MATCH('1. Input energy data'!$L110, Degrees18[Month], 1) + $L$2 - 1,MATCH(IF('1. Input energy data'!$G$11="Multiple (England)", '1. Input energy data'!$J110, '1. Input energy data'!$G$11),Degrees18[#Headers], 0)),INDEX(Degrees15[[Month]:[Multiple (England)]],MATCH('1. Input energy data'!$L110, Degrees15[Month], 1) + $L$2 - 1,MATCH(IF('1. Input energy data'!$G$11="Multiple (England)", '1. Input energy data'!$J110, '1. Input energy data'!$G$11),Degrees15[#Headers], 0))))</f>
        <v/>
      </c>
      <c r="M93" s="151" t="str" cm="1">
        <f t="array" ref="M93">IF(OR(CalcTable[[#This Row],[Building]]=0, '1. Input energy data'!$W110=""), "",IF(OR('1. Input energy data'!$F110="Hospital",'1. Input energy data'!$F110="Nursing residential homes and hostels"),INDEX(Degrees18[[Month]:[Multiple (England)]],MATCH('1. Input energy data'!$L110, Degrees18[Month], 1) + $M$2 - 1,MATCH(IF('1. Input energy data'!$G$11="Multiple (England)", '1. Input energy data'!$J110, '1. Input energy data'!$G$11),Degrees18[#Headers], 0)),INDEX(Degrees15[[Month]:[Multiple (England)]],MATCH('1. Input energy data'!$L110, Degrees15[Month], 1) + $M$2 - 1,MATCH(IF('1. Input energy data'!$G$11="Multiple (England)", '1. Input energy data'!$J110, '1. Input energy data'!$G$11),Degrees15[#Headers], 0))))</f>
        <v/>
      </c>
      <c r="N93" s="151" t="str" cm="1">
        <f t="array" ref="N93">IF(OR(CalcTable[[#This Row],[Building]]=0, '1. Input energy data'!$X110=""), "",IF(OR('1. Input energy data'!$F110="Hospital",'1. Input energy data'!$F110="Nursing residential homes and hostels"),INDEX(Degrees18[[Month]:[Multiple (England)]],MATCH('1. Input energy data'!$L110, Degrees18[Month], 1) + $N$2 - 1,MATCH(IF('1. Input energy data'!$G$11="Multiple (England)", '1. Input energy data'!$J110, '1. Input energy data'!$G$11),Degrees18[#Headers], 0)),INDEX(Degrees15[[Month]:[Multiple (England)]],MATCH('1. Input energy data'!$L110, Degrees15[Month], 1) + $N$2 - 1,MATCH(IF('1. Input energy data'!$G$11="Multiple (England)", '1. Input energy data'!$J110, '1. Input energy data'!$G$11),Degrees15[#Headers], 0))))</f>
        <v/>
      </c>
      <c r="O93" s="151" t="str" cm="1">
        <f t="array" ref="O93">IF(OR(CalcTable[[#This Row],[Building]]=0, '1. Input energy data'!$Y110=""), "",IF(OR('1. Input energy data'!$F110="Hospital",'1. Input energy data'!$F110="Nursing residential homes and hostels"),INDEX(Degrees18[[Month]:[Multiple (England)]],MATCH('1. Input energy data'!$L110, Degrees18[Month], 1) + $O$2 - 1,MATCH(IF('1. Input energy data'!$G$11="Multiple (England)", '1. Input energy data'!$J110, '1. Input energy data'!$G$11),Degrees18[#Headers], 0)),INDEX(Degrees15[[Month]:[Multiple (England)]],MATCH('1. Input energy data'!$L110, Degrees15[Month], 1) + $O$2 - 1,MATCH(IF('1. Input energy data'!$G$11="Multiple (England)", '1. Input energy data'!$J110, '1. Input energy data'!$G$11),Degrees15[#Headers], 0))))</f>
        <v/>
      </c>
      <c r="P93" t="str">
        <f>IF(CalcTable[[#This Row],[Building]]=0,"",SLOPE('1. Input energy data'!N110:Y110,CalcTable[[#This Row],[1]:[12]]))</f>
        <v/>
      </c>
      <c r="Q93" t="str">
        <f>IF(CalcTable[[#This Row],[Building]]=0,"",INTERCEPT('1. Input energy data'!N110:Y110,CalcTable[[#This Row],[1]:[12]]))</f>
        <v/>
      </c>
      <c r="R93" t="str">
        <f>IF(CalcTable[[#This Row],[Building]]=0,"",RSQ('1. Input energy data'!N110:Y110,CalcTable[[#This Row],[1]:[12]]))</f>
        <v/>
      </c>
      <c r="S93" s="151" t="str" cm="1">
        <f t="array" ref="S93">IF(OR($A93=0, '1. Input energy data'!$AF110=""), "",IF(OR('1. Input energy data'!$F110="Hospital",'1. Input energy data'!$F110="Nursing residential homes and hostels"),INDEX(Degrees18[[Month]:[Multiple (England)]],MATCH('1. Input energy data'!$AD110, Degrees18[Month], 1)+S$2-13,MATCH(IF('1. Input energy data'!$G$11="Multiple (England)", '1. Input energy data'!$J110, '1. Input energy data'!$G$11),Degrees18[#Headers], 0)),INDEX(Degrees15[[Month]:[Multiple (England)]],MATCH('1. Input energy data'!$AD110, Degrees15[Month], 1)+S$2-13,MATCH(IF('1. Input energy data'!$G$11="Multiple (England)", '1. Input energy data'!$J110, '1. Input energy data'!$G$11),Degrees15[#Headers], 0))))</f>
        <v/>
      </c>
      <c r="T93" s="151" t="str" cm="1">
        <f t="array" ref="T93">IF(OR($A93=0, '1. Input energy data'!$AG110=""), "",IF(OR('1. Input energy data'!$F110="Hospital",'1. Input energy data'!$F110="Nursing residential homes and hostels"),INDEX(Degrees18[[Month]:[Multiple (England)]],MATCH('1. Input energy data'!$AD110, Degrees18[Month], 1)+T$2-13,MATCH(IF('1. Input energy data'!$G$11="Multiple (England)", '1. Input energy data'!$J110, '1. Input energy data'!$G$11),Degrees18[#Headers], 0)),INDEX(Degrees15[[Month]:[Multiple (England)]],MATCH('1. Input energy data'!$AD110,Degrees15[Month], 1)+T$2-13,MATCH(IF('1. Input energy data'!$G$11="Multiple (England)", '1. Input energy data'!$J110, '1. Input energy data'!$G$11),Degrees15[#Headers], 0))))</f>
        <v/>
      </c>
      <c r="U93" s="151" t="str" cm="1">
        <f t="array" ref="U93">IF(OR($A93=0, '1. Input energy data'!$AH110=""), "",IF(OR('1. Input energy data'!$F110="Hospital",'1. Input energy data'!$F110="Nursing residential homes and hostels"),INDEX(Degrees18[[Month]:[Multiple (England)]],MATCH('1. Input energy data'!$AD110, Degrees18[Month], 1)+U$2-13,MATCH(IF('1. Input energy data'!$G$11="Multiple (England)", '1. Input energy data'!$J110, '1. Input energy data'!$G$11),Degrees18[#Headers], 0)),INDEX(Degrees15[[Month]:[Multiple (England)]],MATCH('1. Input energy data'!$AD110,Degrees15[Month], 1)+U$2-13,MATCH(IF('1. Input energy data'!$G$11="Multiple (England)", '1. Input energy data'!$J110, '1. Input energy data'!$G$11),Degrees15[#Headers], 0))))</f>
        <v/>
      </c>
      <c r="V93" s="151" t="str" cm="1">
        <f t="array" ref="V93">IF(OR($A93=0, '1. Input energy data'!$AI110=""), "",IF(OR('1. Input energy data'!$F110="Hospital",'1. Input energy data'!$F110="Nursing residential homes and hostels"),INDEX(Degrees18[[Month]:[Multiple (England)]],MATCH('1. Input energy data'!$AD110, Degrees18[Month], 1)+V$2-13,MATCH(IF('1. Input energy data'!$G$11="Multiple (England)", '1. Input energy data'!$J110, '1. Input energy data'!$G$11),Degrees18[#Headers], 0)),INDEX(Degrees15[[Month]:[Multiple (England)]],MATCH('1. Input energy data'!$AD110,Degrees15[Month], 1)+V$2-13,MATCH(IF('1. Input energy data'!$G$11="Multiple (England)", '1. Input energy data'!$J110, '1. Input energy data'!$G$11),Degrees15[#Headers], 0))))</f>
        <v/>
      </c>
      <c r="W93" s="151" t="str" cm="1">
        <f t="array" ref="W93">IF(OR($A93=0, '1. Input energy data'!$AJ110=""), "",IF(OR('1. Input energy data'!$F110="Hospital",'1. Input energy data'!$F110="Nursing residential homes and hostels"),INDEX(Degrees18[[Month]:[Multiple (England)]],MATCH('1. Input energy data'!$AD110, Degrees18[Month], 1)+W$2-13,MATCH(IF('1. Input energy data'!$G$11="Multiple (England)", '1. Input energy data'!$J110, '1. Input energy data'!$G$11),Degrees18[#Headers], 0)),INDEX(Degrees15[[Month]:[Multiple (England)]],MATCH('1. Input energy data'!$AD110,Degrees15[Month], 1)+W$2-13,MATCH(IF('1. Input energy data'!$G$11="Multiple (England)", '1. Input energy data'!$J110, '1. Input energy data'!$G$11),Degrees15[#Headers], 0))))</f>
        <v/>
      </c>
      <c r="X93" s="151" t="str" cm="1">
        <f t="array" ref="X93">IF(OR($A93=0, '1. Input energy data'!$AK110=""), "",IF(OR('1. Input energy data'!$F110="Hospital",'1. Input energy data'!$F110="Nursing residential homes and hostels"),INDEX(Degrees18[[Month]:[Multiple (England)]],MATCH('1. Input energy data'!$AD110, Degrees18[Month], 1)+X$2-13,MATCH(IF('1. Input energy data'!$G$11="Multiple (England)", '1. Input energy data'!$J110, '1. Input energy data'!$G$11),Degrees18[#Headers], 0)),INDEX(Degrees15[[Month]:[Multiple (England)]],MATCH('1. Input energy data'!$AD110,Degrees15[Month], 1)+X$2-13,MATCH(IF('1. Input energy data'!$G$11="Multiple (England)", '1. Input energy data'!$J110, '1. Input energy data'!$G$11),Degrees15[#Headers], 0))))</f>
        <v/>
      </c>
      <c r="Y93" s="151" t="str" cm="1">
        <f t="array" ref="Y93">IF(OR($A93=0, '1. Input energy data'!$AL110=""), "",IF(OR('1. Input energy data'!$F110="Hospital",'1. Input energy data'!$F110="Nursing residential homes and hostels"),INDEX(Degrees18[[Month]:[Multiple (England)]],MATCH('1. Input energy data'!$AD110, Degrees18[Month], 1)+Y$2-13,MATCH(IF('1. Input energy data'!$G$11="Multiple (England)", '1. Input energy data'!$J110, '1. Input energy data'!$G$11),Degrees18[#Headers], 0)),INDEX(Degrees15[[Month]:[Multiple (England)]],MATCH('1. Input energy data'!$AD110,Degrees15[Month], 1)+Y$2-13,MATCH(IF('1. Input energy data'!$G$11="Multiple (England)", '1. Input energy data'!$J110, '1. Input energy data'!$G$11),Degrees15[#Headers], 0))))</f>
        <v/>
      </c>
      <c r="Z93" s="151" t="str" cm="1">
        <f t="array" ref="Z93">IF(OR($A93=0, '1. Input energy data'!$AM110=""), "",IF(OR('1. Input energy data'!$F110="Hospital",'1. Input energy data'!$F110="Nursing residential homes and hostels"),INDEX(Degrees18[[Month]:[Multiple (England)]],MATCH('1. Input energy data'!$AD110, Degrees18[Month], 1)+Z$2-13,MATCH(IF('1. Input energy data'!$G$11="Multiple (England)", '1. Input energy data'!$J110, '1. Input energy data'!$G$11),Degrees18[#Headers], 0)),INDEX(Degrees15[[Month]:[Multiple (England)]],MATCH('1. Input energy data'!$AD110,Degrees15[Month], 1)+Z$2-13,MATCH(IF('1. Input energy data'!$G$11="Multiple (England)", '1. Input energy data'!$J110, '1. Input energy data'!$G$11),Degrees15[#Headers], 0))))</f>
        <v/>
      </c>
      <c r="AA93" s="151" t="str" cm="1">
        <f t="array" ref="AA93">IF(OR($A93=0, '1. Input energy data'!$AN110=""), "",IF(OR('1. Input energy data'!$F110="Hospital",'1. Input energy data'!$F110="Nursing residential homes and hostels"),INDEX(Degrees18[[Month]:[Multiple (England)]],MATCH('1. Input energy data'!$AD110, Degrees18[Month], 1)+AA$2-13,MATCH(IF('1. Input energy data'!$G$11="Multiple (England)", '1. Input energy data'!$J110, '1. Input energy data'!$G$11),Degrees18[#Headers], 0)),INDEX(Degrees15[[Month]:[Multiple (England)]],MATCH('1. Input energy data'!$AD110,Degrees15[Month], 1)+AA$2-13,MATCH(IF('1. Input energy data'!$G$11="Multiple (England)", '1. Input energy data'!$J110, '1. Input energy data'!$G$11),Degrees15[#Headers], 0))))</f>
        <v/>
      </c>
      <c r="AB93" s="151" t="str" cm="1">
        <f t="array" ref="AB93">IF(OR($A93=0, '1. Input energy data'!$AO110=""), "",IF(OR('1. Input energy data'!$F110="Hospital",'1. Input energy data'!$F110="Nursing residential homes and hostels"),INDEX(Degrees18[[Month]:[Multiple (England)]],MATCH('1. Input energy data'!$AD110, Degrees18[Month], 1)+AB$2-13,MATCH(IF('1. Input energy data'!$G$11="Multiple (England)", '1. Input energy data'!$J110, '1. Input energy data'!$G$11),Degrees18[#Headers], 0)),INDEX(Degrees15[[Month]:[Multiple (England)]],MATCH('1. Input energy data'!$AD110,Degrees15[Month], 1)+AB$2-13,MATCH(IF('1. Input energy data'!$G$11="Multiple (England)", '1. Input energy data'!$J110, '1. Input energy data'!$G$11),Degrees15[#Headers], 0))))</f>
        <v/>
      </c>
      <c r="AC93" s="151" t="str" cm="1">
        <f t="array" ref="AC93">IF(OR($A93=0, '1. Input energy data'!$AP110=""), "",IF(OR('1. Input energy data'!$F110="Hospital",'1. Input energy data'!$F110="Nursing residential homes and hostels"),INDEX(Degrees18[[Month]:[Multiple (England)]],MATCH('1. Input energy data'!$AD110, Degrees18[Month], 1)+AC$2-13,MATCH(IF('1. Input energy data'!$G$11="Multiple (England)", '1. Input energy data'!$J110, '1. Input energy data'!$G$11),Degrees18[#Headers], 0)),INDEX(Degrees15[[Month]:[Multiple (England)]],MATCH('1. Input energy data'!$AD110,Degrees15[Month], 1)+AC$2-13,MATCH(IF('1. Input energy data'!$G$11="Multiple (England)", '1. Input energy data'!$J110, '1. Input energy data'!$G$11),Degrees15[#Headers], 0))))</f>
        <v/>
      </c>
      <c r="AD93" s="151" t="str" cm="1">
        <f t="array" ref="AD93">IF(OR($A93=0, '1. Input energy data'!$AQ110=""), "",IF(OR('1. Input energy data'!$F110="Hospital",'1. Input energy data'!$F110="Nursing residential homes and hostels"),INDEX(Degrees18[[Month]:[Multiple (England)]],MATCH('1. Input energy data'!$AD110, Degrees18[Month], 1)+AD$2-13,MATCH(IF('1. Input energy data'!$G$11="Multiple (England)", '1. Input energy data'!$J110, '1. Input energy data'!$G$11),Degrees18[#Headers], 0)),INDEX(Degrees15[[Month]:[Multiple (England)]],MATCH('1. Input energy data'!$AD110,Degrees15[Month], 1)+AD$2-13,MATCH(IF('1. Input energy data'!$G$11="Multiple (England)", '1. Input energy data'!$J110, '1. Input energy data'!$G$11),Degrees15[#Headers], 0))))</f>
        <v/>
      </c>
      <c r="AE93" s="151" t="str">
        <f>IF(OR($A93=0, $P93="", CalcTable[[#This Row],[13]]="", $Q93="", '1. Input energy data'!AF110=""), "", ($P93*CalcTable[[#This Row],[13]]+$Q93)-'1. Input energy data'!AF110)</f>
        <v/>
      </c>
      <c r="AF93" s="151" t="str">
        <f>IF(OR($A93=0, $P93="", CalcTable[[#This Row],[14]]="", $Q93="", '1. Input energy data'!AG110=""), "", ($P93*CalcTable[[#This Row],[14]]+$Q93)-'1. Input energy data'!AG110)</f>
        <v/>
      </c>
      <c r="AG93" s="151" t="str">
        <f>IF(OR($A93=0, $P93="", CalcTable[[#This Row],[15]]="", $Q93="", '1. Input energy data'!AH110=""), "", ($P93*CalcTable[[#This Row],[15]]+$Q93)-'1. Input energy data'!AH110)</f>
        <v/>
      </c>
      <c r="AH93" s="151" t="str">
        <f>IF(OR($A93=0, $P93="", CalcTable[[#This Row],[16]]="", $Q93="", '1. Input energy data'!AI110=""), "", ($P93*CalcTable[[#This Row],[16]]+$Q93)-'1. Input energy data'!AI110)</f>
        <v/>
      </c>
      <c r="AI93" s="151" t="str">
        <f>IF(OR($A93=0, $P93="", CalcTable[[#This Row],[17]]="", $Q93="", '1. Input energy data'!AJ110=""), "", ($P93*CalcTable[[#This Row],[17]]+$Q93)-'1. Input energy data'!AJ110)</f>
        <v/>
      </c>
      <c r="AJ93" s="151" t="str">
        <f>IF(OR($A93=0, $P93="", CalcTable[[#This Row],[18]]="", $Q93="", '1. Input energy data'!AK110=""), "", ($P93*CalcTable[[#This Row],[18]]+$Q93)-'1. Input energy data'!AK110)</f>
        <v/>
      </c>
      <c r="AK93" s="151" t="str">
        <f>IF(OR($A93=0, $P93="", CalcTable[[#This Row],[19]]="", $Q93="", '1. Input energy data'!AL110=""), "", ($P93*CalcTable[[#This Row],[19]]+$Q93)-'1. Input energy data'!AL110)</f>
        <v/>
      </c>
      <c r="AL93" s="151" t="str">
        <f>IF(OR($A93=0, $P93="", CalcTable[[#This Row],[20]]="", $Q93="", '1. Input energy data'!AM110=""), "", ($P93*CalcTable[[#This Row],[20]]+$Q93)-'1. Input energy data'!AM110)</f>
        <v/>
      </c>
      <c r="AM93" s="151" t="str">
        <f>IF(OR($A93=0, $P93="", CalcTable[[#This Row],[21]]="", $Q93="", '1. Input energy data'!AN110=""), "", ($P93*CalcTable[[#This Row],[21]]+$Q93)-'1. Input energy data'!AN110)</f>
        <v/>
      </c>
      <c r="AN93" s="151" t="str">
        <f>IF(OR($A93=0, $P93="", CalcTable[[#This Row],[22]]="", $Q93="", '1. Input energy data'!AO110=""), "", ($P93*CalcTable[[#This Row],[22]]+$Q93)-'1. Input energy data'!AO110)</f>
        <v/>
      </c>
      <c r="AO93" s="151" t="str">
        <f>IF(OR($A93=0, $P93="", CalcTable[[#This Row],[23]]="", $Q93="", '1. Input energy data'!AP110=""), "", ($P93*CalcTable[[#This Row],[23]]+$Q93)-'1. Input energy data'!AP110)</f>
        <v/>
      </c>
      <c r="AP93" s="151" t="str">
        <f>IF(OR($A93=0, $P93="", CalcTable[[#This Row],[24]]="", $Q93="", '1. Input energy data'!AQ110=""), "", ($P93*CalcTable[[#This Row],[24]]+$Q93)-'1. Input energy data'!AQ110)</f>
        <v/>
      </c>
      <c r="AQ93" s="239" t="str">
        <f>IF(CalcTable[[#This Row],[Building]]=0,"",1-((1-CalcTable[[#This Row],[R2]])*(COUNT('1. Input energy data'!N110:Y110)-1)/(COUNT('1. Input energy data'!N110:Y110)-2)))</f>
        <v/>
      </c>
      <c r="AR93" s="165" t="str">
        <f>IF(CalcTable[[#This Row],[Building]]=0,"",1.26*TINV(0.1,COUNT('1. Input energy data'!N110:Y110)-2)*STEYX('1. Input energy data'!N110:Y110,CalcTable[[#This Row],[1]:[12]])*((1+2/COUNT('1. Input energy data'!N110:Y110))*COUNT(CalcTable[[#This Row],[Month 1 avoided kWh]:[Month 12]]))^0.5)</f>
        <v/>
      </c>
      <c r="AS93" s="166" t="str">
        <f>IF(CalcTable[[#This Row],[Building]]=0,"",ABS(CalcTable[[#This Row],[Absolute Uncertainty]]/SUM(CalcTable[[#This Row],[Month 1 avoided kWh]:[Month 12]])))</f>
        <v/>
      </c>
      <c r="AT93" s="165" t="str">
        <f>IF(CalcTable[[#This Row],[Building]]=0,"",COUNT('1. Input energy data'!N110:Y110))</f>
        <v/>
      </c>
      <c r="AU93" s="165" t="str">
        <f>IF(CalcTable[[#This Row],[Building]]=0,"",COUNT('1. Input energy data'!AF110:AQ110))</f>
        <v/>
      </c>
      <c r="AV93" s="151" t="str" cm="1">
        <f t="array" ref="AV93">_xlfn.IFS(CalcTable[[#This Row],[Building]]=0,"",AND(OR('1. Input energy data'!AT110="Energy Bills - Actual",'1. Input energy data'!AT110="Meter Readings",'1. Input energy data'!AT110="Half Hourly Data"),OR('1. Input energy data'!Z110="Energy Bills - Actual",'1. Input energy data'!Z110="Meter Readings",'1. Input energy data'!Z110="Half Hourly Data")),"ACTUAL",OR('1. Input energy data'!AT110="",'1. Input energy data'!Z110=""),"BLANK",OR('1. Input energy data'!AT110="Other (specify in commentary)",'1. Input energy data'!Z110="Other (specify in commentary)"),"OTHER",OR('1. Input energy data'!AT110="Energy Bills - Estimated",'1. Input energy data'!Z110="Energy Bills - Estimated"),"ESTIMATED",OR('1. Input energy data'!AT110="Energy Bills - Partially Estimated",'1. Input energy data'!Z110="Energy Bills - Partially Estimated"),"PARTIALLY ESTIMATED",TRUE,"BLANK")</f>
        <v/>
      </c>
    </row>
    <row r="94" spans="1:48">
      <c r="A94">
        <f>'1. Input energy data'!C111</f>
        <v>0</v>
      </c>
      <c r="B94" s="150">
        <f>'1. Input energy data'!F111</f>
        <v>0</v>
      </c>
      <c r="C94">
        <f>'1. Input energy data'!G111</f>
        <v>0</v>
      </c>
      <c r="D94" s="151" t="str">
        <f>IF(OR(CalcTable[[#This Row],[Building]]=0, '1. Input energy data'!$N111=""), "",IF(OR('1. Input energy data'!$F111="Hospital",'1. Input energy data'!$F111="Nursing residential homes and hostels"),INDEX(Degrees18[[Month]:[Multiple (England)]],MATCH('1. Input energy data'!$L111, Degrees18[Month], 1),MATCH(IF('1. Input energy data'!$G$11="Multiple (England)", '1. Input energy data'!$J111, '1. Input energy data'!$G$11), Degrees18[#Headers], 0)),INDEX(Degrees15[[Month]:[Multiple (England)]],MATCH('1. Input energy data'!$L111, Degrees15[Month], 1),MATCH(IF('1. Input energy data'!$G$11="Multiple (England)", '1. Input energy data'!$J111, '1. Input energy data'!$G$11), Degrees15[#Headers], 0))))</f>
        <v/>
      </c>
      <c r="E94" s="151" t="str" cm="1">
        <f t="array" ref="E94">IF(OR(CalcTable[[#This Row],[Building]]=0, '1. Input energy data'!$O111=""), "",IF(OR('1. Input energy data'!$F111="Hospital",'1. Input energy data'!$F111="Nursing residential homes and hostels"),INDEX(Degrees18[[Month]:[Multiple (England)]],MATCH('1. Input energy data'!$L111, Degrees18[Month], 1) + $E$2 - 1,MATCH(IF('1. Input energy data'!$G$11="Multiple (England)", '1. Input energy data'!$J111, '1. Input energy data'!$G$11),Degrees18[#Headers], 0)),INDEX(Degrees15[[Month]:[Multiple (England)]],MATCH('1. Input energy data'!$L111, Degrees15[Month], 1) + $E$2 - 1,MATCH(IF('1. Input energy data'!$G$11="Multiple (England)", '1. Input energy data'!$J111, '1. Input energy data'!$G$11),Degrees15[#Headers], 0))))</f>
        <v/>
      </c>
      <c r="F94" s="151" t="str" cm="1">
        <f t="array" ref="F94">IF(OR(CalcTable[[#This Row],[Building]]=0, '1. Input energy data'!$P111=""), "",IF(OR('1. Input energy data'!$F111="Hospital",'1. Input energy data'!$F111="Nursing residential homes and hostels"),INDEX(Degrees18[[Month]:[Multiple (England)]],MATCH('1. Input energy data'!$L111, Degrees18[Month], 1) + $F$2 - 1,MATCH(IF('1. Input energy data'!$G$11="Multiple (England)", '1. Input energy data'!$J111, '1. Input energy data'!$G$11),Degrees18[#Headers], 0)),INDEX(Degrees15[[Month]:[Multiple (England)]],MATCH('1. Input energy data'!$L111, Degrees15[Month], 1) + $F$2 - 1,MATCH(IF('1. Input energy data'!$G$11="Multiple (England)", '1. Input energy data'!$J111, '1. Input energy data'!$G$11),Degrees15[#Headers], 0))))</f>
        <v/>
      </c>
      <c r="G94" s="151" t="str" cm="1">
        <f t="array" ref="G94">IF(OR(CalcTable[[#This Row],[Building]]=0, '1. Input energy data'!$Q111=""), "",IF(OR('1. Input energy data'!$F111="Hospital",'1. Input energy data'!$F111="Nursing residential homes and hostels"),INDEX(Degrees18[[Month]:[Multiple (England)]],MATCH('1. Input energy data'!$L111, Degrees18[Month], 1) + $G$2 - 1,MATCH(IF('1. Input energy data'!$G$11="Multiple (England)", '1. Input energy data'!$J111, '1. Input energy data'!$G$11),Degrees18[#Headers], 0)),INDEX(Degrees15[[Month]:[Multiple (England)]],MATCH('1. Input energy data'!$L111, Degrees15[Month], 1) + $G$2 - 1,MATCH(IF('1. Input energy data'!$G$11="Multiple (England)", '1. Input energy data'!$J111, '1. Input energy data'!$G$11),Degrees15[#Headers], 0))))</f>
        <v/>
      </c>
      <c r="H94" s="151" t="str" cm="1">
        <f t="array" ref="H94">IF(OR(CalcTable[[#This Row],[Building]]=0, '1. Input energy data'!$R111=""), "",IF(OR('1. Input energy data'!$F111="Hospital",'1. Input energy data'!$F111="Nursing residential homes and hostels"),INDEX(Degrees18[[Month]:[Multiple (England)]],MATCH('1. Input energy data'!$L111, Degrees18[Month], 1) + $H$2 - 1,MATCH(IF('1. Input energy data'!$G$11="Multiple (England)", '1. Input energy data'!$J111, '1. Input energy data'!$G$11),Degrees18[#Headers], 0)),INDEX(Degrees15[[Month]:[Multiple (England)]],MATCH('1. Input energy data'!$L111, Degrees15[Month], 1) + $H$2 - 1,MATCH(IF('1. Input energy data'!$G$11="Multiple (England)", '1. Input energy data'!$J111, '1. Input energy data'!$G$11),Degrees15[#Headers], 0))))</f>
        <v/>
      </c>
      <c r="I94" s="151" t="str" cm="1">
        <f t="array" ref="I94">IF(OR(CalcTable[[#This Row],[Building]]=0, '1. Input energy data'!$S111=""), "",IF(OR('1. Input energy data'!$F111="Hospital",'1. Input energy data'!$F111="Nursing residential homes and hostels"),INDEX(Degrees18[[Month]:[Multiple (England)]],MATCH('1. Input energy data'!$L111, Degrees18[Month], 1) + $I$2 - 1,MATCH(IF('1. Input energy data'!$G$11="Multiple (England)", '1. Input energy data'!$J111, '1. Input energy data'!$G$11),Degrees18[#Headers], 0)),INDEX(Degrees15[[Month]:[Multiple (England)]],MATCH('1. Input energy data'!$L111, Degrees15[Month], 1) + $I$2 - 1,MATCH(IF('1. Input energy data'!$G$11="Multiple (England)", '1. Input energy data'!$J111, '1. Input energy data'!$G$11),Degrees15[#Headers], 0))))</f>
        <v/>
      </c>
      <c r="J94" s="151" t="str" cm="1">
        <f t="array" ref="J94">IF(OR(CalcTable[[#This Row],[Building]]=0, '1. Input energy data'!$T111=""), "",IF(OR('1. Input energy data'!$F111="Hospital",'1. Input energy data'!$F111="Nursing residential homes and hostels"),INDEX(Degrees18[[Month]:[Multiple (England)]],MATCH('1. Input energy data'!$L111, Degrees18[Month], 1) + $J$2 - 1,MATCH(IF('1. Input energy data'!$G$11="Multiple (England)", '1. Input energy data'!$J111, '1. Input energy data'!$G$11),Degrees18[#Headers], 0)),INDEX(Degrees15[[Month]:[Multiple (England)]],MATCH('1. Input energy data'!$L111, Degrees15[Month], 1) + $J$2 - 1,MATCH(IF('1. Input energy data'!$G$11="Multiple (England)", '1. Input energy data'!$J111, '1. Input energy data'!$G$11),Degrees15[#Headers], 0))))</f>
        <v/>
      </c>
      <c r="K94" s="151" t="str" cm="1">
        <f t="array" ref="K94">IF(OR(CalcTable[[#This Row],[Building]]=0, '1. Input energy data'!$U111=""), "",IF(OR('1. Input energy data'!$F111="Hospital",'1. Input energy data'!$F111="Nursing residential homes and hostels"),INDEX(Degrees18[[Month]:[Multiple (England)]],MATCH('1. Input energy data'!$L111, Degrees18[Month], 1) + $K$2 - 1,MATCH(IF('1. Input energy data'!$G$11="Multiple (England)", '1. Input energy data'!$J111, '1. Input energy data'!$G$11),Degrees18[#Headers], 0)),INDEX(Degrees15[[Month]:[Multiple (England)]],MATCH('1. Input energy data'!$L111, Degrees15[Month], 1) + $K$2 - 1,MATCH(IF('1. Input energy data'!$G$11="Multiple (England)", '1. Input energy data'!$J111, '1. Input energy data'!$G$11),Degrees15[#Headers], 0))))</f>
        <v/>
      </c>
      <c r="L94" s="151" t="str" cm="1">
        <f t="array" ref="L94">IF(OR(CalcTable[[#This Row],[Building]]=0, '1. Input energy data'!$V111=""), "",IF(OR('1. Input energy data'!$F111="Hospital",'1. Input energy data'!$F111="Nursing residential homes and hostels"),INDEX(Degrees18[[Month]:[Multiple (England)]],MATCH('1. Input energy data'!$L111, Degrees18[Month], 1) + $L$2 - 1,MATCH(IF('1. Input energy data'!$G$11="Multiple (England)", '1. Input energy data'!$J111, '1. Input energy data'!$G$11),Degrees18[#Headers], 0)),INDEX(Degrees15[[Month]:[Multiple (England)]],MATCH('1. Input energy data'!$L111, Degrees15[Month], 1) + $L$2 - 1,MATCH(IF('1. Input energy data'!$G$11="Multiple (England)", '1. Input energy data'!$J111, '1. Input energy data'!$G$11),Degrees15[#Headers], 0))))</f>
        <v/>
      </c>
      <c r="M94" s="151" t="str" cm="1">
        <f t="array" ref="M94">IF(OR(CalcTable[[#This Row],[Building]]=0, '1. Input energy data'!$W111=""), "",IF(OR('1. Input energy data'!$F111="Hospital",'1. Input energy data'!$F111="Nursing residential homes and hostels"),INDEX(Degrees18[[Month]:[Multiple (England)]],MATCH('1. Input energy data'!$L111, Degrees18[Month], 1) + $M$2 - 1,MATCH(IF('1. Input energy data'!$G$11="Multiple (England)", '1. Input energy data'!$J111, '1. Input energy data'!$G$11),Degrees18[#Headers], 0)),INDEX(Degrees15[[Month]:[Multiple (England)]],MATCH('1. Input energy data'!$L111, Degrees15[Month], 1) + $M$2 - 1,MATCH(IF('1. Input energy data'!$G$11="Multiple (England)", '1. Input energy data'!$J111, '1. Input energy data'!$G$11),Degrees15[#Headers], 0))))</f>
        <v/>
      </c>
      <c r="N94" s="151" t="str" cm="1">
        <f t="array" ref="N94">IF(OR(CalcTable[[#This Row],[Building]]=0, '1. Input energy data'!$X111=""), "",IF(OR('1. Input energy data'!$F111="Hospital",'1. Input energy data'!$F111="Nursing residential homes and hostels"),INDEX(Degrees18[[Month]:[Multiple (England)]],MATCH('1. Input energy data'!$L111, Degrees18[Month], 1) + $N$2 - 1,MATCH(IF('1. Input energy data'!$G$11="Multiple (England)", '1. Input energy data'!$J111, '1. Input energy data'!$G$11),Degrees18[#Headers], 0)),INDEX(Degrees15[[Month]:[Multiple (England)]],MATCH('1. Input energy data'!$L111, Degrees15[Month], 1) + $N$2 - 1,MATCH(IF('1. Input energy data'!$G$11="Multiple (England)", '1. Input energy data'!$J111, '1. Input energy data'!$G$11),Degrees15[#Headers], 0))))</f>
        <v/>
      </c>
      <c r="O94" s="151" t="str" cm="1">
        <f t="array" ref="O94">IF(OR(CalcTable[[#This Row],[Building]]=0, '1. Input energy data'!$Y111=""), "",IF(OR('1. Input energy data'!$F111="Hospital",'1. Input energy data'!$F111="Nursing residential homes and hostels"),INDEX(Degrees18[[Month]:[Multiple (England)]],MATCH('1. Input energy data'!$L111, Degrees18[Month], 1) + $O$2 - 1,MATCH(IF('1. Input energy data'!$G$11="Multiple (England)", '1. Input energy data'!$J111, '1. Input energy data'!$G$11),Degrees18[#Headers], 0)),INDEX(Degrees15[[Month]:[Multiple (England)]],MATCH('1. Input energy data'!$L111, Degrees15[Month], 1) + $O$2 - 1,MATCH(IF('1. Input energy data'!$G$11="Multiple (England)", '1. Input energy data'!$J111, '1. Input energy data'!$G$11),Degrees15[#Headers], 0))))</f>
        <v/>
      </c>
      <c r="P94" t="str">
        <f>IF(CalcTable[[#This Row],[Building]]=0,"",SLOPE('1. Input energy data'!N111:Y111,CalcTable[[#This Row],[1]:[12]]))</f>
        <v/>
      </c>
      <c r="Q94" t="str">
        <f>IF(CalcTable[[#This Row],[Building]]=0,"",INTERCEPT('1. Input energy data'!N111:Y111,CalcTable[[#This Row],[1]:[12]]))</f>
        <v/>
      </c>
      <c r="R94" t="str">
        <f>IF(CalcTable[[#This Row],[Building]]=0,"",RSQ('1. Input energy data'!N111:Y111,CalcTable[[#This Row],[1]:[12]]))</f>
        <v/>
      </c>
      <c r="S94" s="151" t="str" cm="1">
        <f t="array" ref="S94">IF(OR($A94=0, '1. Input energy data'!$AF111=""), "",IF(OR('1. Input energy data'!$F111="Hospital",'1. Input energy data'!$F111="Nursing residential homes and hostels"),INDEX(Degrees18[[Month]:[Multiple (England)]],MATCH('1. Input energy data'!$AD111, Degrees18[Month], 1)+S$2-13,MATCH(IF('1. Input energy data'!$G$11="Multiple (England)", '1. Input energy data'!$J111, '1. Input energy data'!$G$11),Degrees18[#Headers], 0)),INDEX(Degrees15[[Month]:[Multiple (England)]],MATCH('1. Input energy data'!$AD111, Degrees15[Month], 1)+S$2-13,MATCH(IF('1. Input energy data'!$G$11="Multiple (England)", '1. Input energy data'!$J111, '1. Input energy data'!$G$11),Degrees15[#Headers], 0))))</f>
        <v/>
      </c>
      <c r="T94" s="151" t="str" cm="1">
        <f t="array" ref="T94">IF(OR($A94=0, '1. Input energy data'!$AG111=""), "",IF(OR('1. Input energy data'!$F111="Hospital",'1. Input energy data'!$F111="Nursing residential homes and hostels"),INDEX(Degrees18[[Month]:[Multiple (England)]],MATCH('1. Input energy data'!$AD111, Degrees18[Month], 1)+T$2-13,MATCH(IF('1. Input energy data'!$G$11="Multiple (England)", '1. Input energy data'!$J111, '1. Input energy data'!$G$11),Degrees18[#Headers], 0)),INDEX(Degrees15[[Month]:[Multiple (England)]],MATCH('1. Input energy data'!$AD111,Degrees15[Month], 1)+T$2-13,MATCH(IF('1. Input energy data'!$G$11="Multiple (England)", '1. Input energy data'!$J111, '1. Input energy data'!$G$11),Degrees15[#Headers], 0))))</f>
        <v/>
      </c>
      <c r="U94" s="151" t="str" cm="1">
        <f t="array" ref="U94">IF(OR($A94=0, '1. Input energy data'!$AH111=""), "",IF(OR('1. Input energy data'!$F111="Hospital",'1. Input energy data'!$F111="Nursing residential homes and hostels"),INDEX(Degrees18[[Month]:[Multiple (England)]],MATCH('1. Input energy data'!$AD111, Degrees18[Month], 1)+U$2-13,MATCH(IF('1. Input energy data'!$G$11="Multiple (England)", '1. Input energy data'!$J111, '1. Input energy data'!$G$11),Degrees18[#Headers], 0)),INDEX(Degrees15[[Month]:[Multiple (England)]],MATCH('1. Input energy data'!$AD111,Degrees15[Month], 1)+U$2-13,MATCH(IF('1. Input energy data'!$G$11="Multiple (England)", '1. Input energy data'!$J111, '1. Input energy data'!$G$11),Degrees15[#Headers], 0))))</f>
        <v/>
      </c>
      <c r="V94" s="151" t="str" cm="1">
        <f t="array" ref="V94">IF(OR($A94=0, '1. Input energy data'!$AI111=""), "",IF(OR('1. Input energy data'!$F111="Hospital",'1. Input energy data'!$F111="Nursing residential homes and hostels"),INDEX(Degrees18[[Month]:[Multiple (England)]],MATCH('1. Input energy data'!$AD111, Degrees18[Month], 1)+V$2-13,MATCH(IF('1. Input energy data'!$G$11="Multiple (England)", '1. Input energy data'!$J111, '1. Input energy data'!$G$11),Degrees18[#Headers], 0)),INDEX(Degrees15[[Month]:[Multiple (England)]],MATCH('1. Input energy data'!$AD111,Degrees15[Month], 1)+V$2-13,MATCH(IF('1. Input energy data'!$G$11="Multiple (England)", '1. Input energy data'!$J111, '1. Input energy data'!$G$11),Degrees15[#Headers], 0))))</f>
        <v/>
      </c>
      <c r="W94" s="151" t="str" cm="1">
        <f t="array" ref="W94">IF(OR($A94=0, '1. Input energy data'!$AJ111=""), "",IF(OR('1. Input energy data'!$F111="Hospital",'1. Input energy data'!$F111="Nursing residential homes and hostels"),INDEX(Degrees18[[Month]:[Multiple (England)]],MATCH('1. Input energy data'!$AD111, Degrees18[Month], 1)+W$2-13,MATCH(IF('1. Input energy data'!$G$11="Multiple (England)", '1. Input energy data'!$J111, '1. Input energy data'!$G$11),Degrees18[#Headers], 0)),INDEX(Degrees15[[Month]:[Multiple (England)]],MATCH('1. Input energy data'!$AD111,Degrees15[Month], 1)+W$2-13,MATCH(IF('1. Input energy data'!$G$11="Multiple (England)", '1. Input energy data'!$J111, '1. Input energy data'!$G$11),Degrees15[#Headers], 0))))</f>
        <v/>
      </c>
      <c r="X94" s="151" t="str" cm="1">
        <f t="array" ref="X94">IF(OR($A94=0, '1. Input energy data'!$AK111=""), "",IF(OR('1. Input energy data'!$F111="Hospital",'1. Input energy data'!$F111="Nursing residential homes and hostels"),INDEX(Degrees18[[Month]:[Multiple (England)]],MATCH('1. Input energy data'!$AD111, Degrees18[Month], 1)+X$2-13,MATCH(IF('1. Input energy data'!$G$11="Multiple (England)", '1. Input energy data'!$J111, '1. Input energy data'!$G$11),Degrees18[#Headers], 0)),INDEX(Degrees15[[Month]:[Multiple (England)]],MATCH('1. Input energy data'!$AD111,Degrees15[Month], 1)+X$2-13,MATCH(IF('1. Input energy data'!$G$11="Multiple (England)", '1. Input energy data'!$J111, '1. Input energy data'!$G$11),Degrees15[#Headers], 0))))</f>
        <v/>
      </c>
      <c r="Y94" s="151" t="str" cm="1">
        <f t="array" ref="Y94">IF(OR($A94=0, '1. Input energy data'!$AL111=""), "",IF(OR('1. Input energy data'!$F111="Hospital",'1. Input energy data'!$F111="Nursing residential homes and hostels"),INDEX(Degrees18[[Month]:[Multiple (England)]],MATCH('1. Input energy data'!$AD111, Degrees18[Month], 1)+Y$2-13,MATCH(IF('1. Input energy data'!$G$11="Multiple (England)", '1. Input energy data'!$J111, '1. Input energy data'!$G$11),Degrees18[#Headers], 0)),INDEX(Degrees15[[Month]:[Multiple (England)]],MATCH('1. Input energy data'!$AD111,Degrees15[Month], 1)+Y$2-13,MATCH(IF('1. Input energy data'!$G$11="Multiple (England)", '1. Input energy data'!$J111, '1. Input energy data'!$G$11),Degrees15[#Headers], 0))))</f>
        <v/>
      </c>
      <c r="Z94" s="151" t="str" cm="1">
        <f t="array" ref="Z94">IF(OR($A94=0, '1. Input energy data'!$AM111=""), "",IF(OR('1. Input energy data'!$F111="Hospital",'1. Input energy data'!$F111="Nursing residential homes and hostels"),INDEX(Degrees18[[Month]:[Multiple (England)]],MATCH('1. Input energy data'!$AD111, Degrees18[Month], 1)+Z$2-13,MATCH(IF('1. Input energy data'!$G$11="Multiple (England)", '1. Input energy data'!$J111, '1. Input energy data'!$G$11),Degrees18[#Headers], 0)),INDEX(Degrees15[[Month]:[Multiple (England)]],MATCH('1. Input energy data'!$AD111,Degrees15[Month], 1)+Z$2-13,MATCH(IF('1. Input energy data'!$G$11="Multiple (England)", '1. Input energy data'!$J111, '1. Input energy data'!$G$11),Degrees15[#Headers], 0))))</f>
        <v/>
      </c>
      <c r="AA94" s="151" t="str" cm="1">
        <f t="array" ref="AA94">IF(OR($A94=0, '1. Input energy data'!$AN111=""), "",IF(OR('1. Input energy data'!$F111="Hospital",'1. Input energy data'!$F111="Nursing residential homes and hostels"),INDEX(Degrees18[[Month]:[Multiple (England)]],MATCH('1. Input energy data'!$AD111, Degrees18[Month], 1)+AA$2-13,MATCH(IF('1. Input energy data'!$G$11="Multiple (England)", '1. Input energy data'!$J111, '1. Input energy data'!$G$11),Degrees18[#Headers], 0)),INDEX(Degrees15[[Month]:[Multiple (England)]],MATCH('1. Input energy data'!$AD111,Degrees15[Month], 1)+AA$2-13,MATCH(IF('1. Input energy data'!$G$11="Multiple (England)", '1. Input energy data'!$J111, '1. Input energy data'!$G$11),Degrees15[#Headers], 0))))</f>
        <v/>
      </c>
      <c r="AB94" s="151" t="str" cm="1">
        <f t="array" ref="AB94">IF(OR($A94=0, '1. Input energy data'!$AO111=""), "",IF(OR('1. Input energy data'!$F111="Hospital",'1. Input energy data'!$F111="Nursing residential homes and hostels"),INDEX(Degrees18[[Month]:[Multiple (England)]],MATCH('1. Input energy data'!$AD111, Degrees18[Month], 1)+AB$2-13,MATCH(IF('1. Input energy data'!$G$11="Multiple (England)", '1. Input energy data'!$J111, '1. Input energy data'!$G$11),Degrees18[#Headers], 0)),INDEX(Degrees15[[Month]:[Multiple (England)]],MATCH('1. Input energy data'!$AD111,Degrees15[Month], 1)+AB$2-13,MATCH(IF('1. Input energy data'!$G$11="Multiple (England)", '1. Input energy data'!$J111, '1. Input energy data'!$G$11),Degrees15[#Headers], 0))))</f>
        <v/>
      </c>
      <c r="AC94" s="151" t="str" cm="1">
        <f t="array" ref="AC94">IF(OR($A94=0, '1. Input energy data'!$AP111=""), "",IF(OR('1. Input energy data'!$F111="Hospital",'1. Input energy data'!$F111="Nursing residential homes and hostels"),INDEX(Degrees18[[Month]:[Multiple (England)]],MATCH('1. Input energy data'!$AD111, Degrees18[Month], 1)+AC$2-13,MATCH(IF('1. Input energy data'!$G$11="Multiple (England)", '1. Input energy data'!$J111, '1. Input energy data'!$G$11),Degrees18[#Headers], 0)),INDEX(Degrees15[[Month]:[Multiple (England)]],MATCH('1. Input energy data'!$AD111,Degrees15[Month], 1)+AC$2-13,MATCH(IF('1. Input energy data'!$G$11="Multiple (England)", '1. Input energy data'!$J111, '1. Input energy data'!$G$11),Degrees15[#Headers], 0))))</f>
        <v/>
      </c>
      <c r="AD94" s="151" t="str" cm="1">
        <f t="array" ref="AD94">IF(OR($A94=0, '1. Input energy data'!$AQ111=""), "",IF(OR('1. Input energy data'!$F111="Hospital",'1. Input energy data'!$F111="Nursing residential homes and hostels"),INDEX(Degrees18[[Month]:[Multiple (England)]],MATCH('1. Input energy data'!$AD111, Degrees18[Month], 1)+AD$2-13,MATCH(IF('1. Input energy data'!$G$11="Multiple (England)", '1. Input energy data'!$J111, '1. Input energy data'!$G$11),Degrees18[#Headers], 0)),INDEX(Degrees15[[Month]:[Multiple (England)]],MATCH('1. Input energy data'!$AD111,Degrees15[Month], 1)+AD$2-13,MATCH(IF('1. Input energy data'!$G$11="Multiple (England)", '1. Input energy data'!$J111, '1. Input energy data'!$G$11),Degrees15[#Headers], 0))))</f>
        <v/>
      </c>
      <c r="AE94" s="151" t="str">
        <f>IF(OR($A94=0, $P94="", CalcTable[[#This Row],[13]]="", $Q94="", '1. Input energy data'!AF111=""), "", ($P94*CalcTable[[#This Row],[13]]+$Q94)-'1. Input energy data'!AF111)</f>
        <v/>
      </c>
      <c r="AF94" s="151" t="str">
        <f>IF(OR($A94=0, $P94="", CalcTable[[#This Row],[14]]="", $Q94="", '1. Input energy data'!AG111=""), "", ($P94*CalcTable[[#This Row],[14]]+$Q94)-'1. Input energy data'!AG111)</f>
        <v/>
      </c>
      <c r="AG94" s="151" t="str">
        <f>IF(OR($A94=0, $P94="", CalcTable[[#This Row],[15]]="", $Q94="", '1. Input energy data'!AH111=""), "", ($P94*CalcTable[[#This Row],[15]]+$Q94)-'1. Input energy data'!AH111)</f>
        <v/>
      </c>
      <c r="AH94" s="151" t="str">
        <f>IF(OR($A94=0, $P94="", CalcTable[[#This Row],[16]]="", $Q94="", '1. Input energy data'!AI111=""), "", ($P94*CalcTable[[#This Row],[16]]+$Q94)-'1. Input energy data'!AI111)</f>
        <v/>
      </c>
      <c r="AI94" s="151" t="str">
        <f>IF(OR($A94=0, $P94="", CalcTable[[#This Row],[17]]="", $Q94="", '1. Input energy data'!AJ111=""), "", ($P94*CalcTable[[#This Row],[17]]+$Q94)-'1. Input energy data'!AJ111)</f>
        <v/>
      </c>
      <c r="AJ94" s="151" t="str">
        <f>IF(OR($A94=0, $P94="", CalcTable[[#This Row],[18]]="", $Q94="", '1. Input energy data'!AK111=""), "", ($P94*CalcTable[[#This Row],[18]]+$Q94)-'1. Input energy data'!AK111)</f>
        <v/>
      </c>
      <c r="AK94" s="151" t="str">
        <f>IF(OR($A94=0, $P94="", CalcTable[[#This Row],[19]]="", $Q94="", '1. Input energy data'!AL111=""), "", ($P94*CalcTable[[#This Row],[19]]+$Q94)-'1. Input energy data'!AL111)</f>
        <v/>
      </c>
      <c r="AL94" s="151" t="str">
        <f>IF(OR($A94=0, $P94="", CalcTable[[#This Row],[20]]="", $Q94="", '1. Input energy data'!AM111=""), "", ($P94*CalcTable[[#This Row],[20]]+$Q94)-'1. Input energy data'!AM111)</f>
        <v/>
      </c>
      <c r="AM94" s="151" t="str">
        <f>IF(OR($A94=0, $P94="", CalcTable[[#This Row],[21]]="", $Q94="", '1. Input energy data'!AN111=""), "", ($P94*CalcTable[[#This Row],[21]]+$Q94)-'1. Input energy data'!AN111)</f>
        <v/>
      </c>
      <c r="AN94" s="151" t="str">
        <f>IF(OR($A94=0, $P94="", CalcTable[[#This Row],[22]]="", $Q94="", '1. Input energy data'!AO111=""), "", ($P94*CalcTable[[#This Row],[22]]+$Q94)-'1. Input energy data'!AO111)</f>
        <v/>
      </c>
      <c r="AO94" s="151" t="str">
        <f>IF(OR($A94=0, $P94="", CalcTable[[#This Row],[23]]="", $Q94="", '1. Input energy data'!AP111=""), "", ($P94*CalcTable[[#This Row],[23]]+$Q94)-'1. Input energy data'!AP111)</f>
        <v/>
      </c>
      <c r="AP94" s="151" t="str">
        <f>IF(OR($A94=0, $P94="", CalcTable[[#This Row],[24]]="", $Q94="", '1. Input energy data'!AQ111=""), "", ($P94*CalcTable[[#This Row],[24]]+$Q94)-'1. Input energy data'!AQ111)</f>
        <v/>
      </c>
      <c r="AQ94" s="239" t="str">
        <f>IF(CalcTable[[#This Row],[Building]]=0,"",1-((1-CalcTable[[#This Row],[R2]])*(COUNT('1. Input energy data'!N111:Y111)-1)/(COUNT('1. Input energy data'!N111:Y111)-2)))</f>
        <v/>
      </c>
      <c r="AR94" s="165" t="str">
        <f>IF(CalcTable[[#This Row],[Building]]=0,"",1.26*TINV(0.1,COUNT('1. Input energy data'!N111:Y111)-2)*STEYX('1. Input energy data'!N111:Y111,CalcTable[[#This Row],[1]:[12]])*((1+2/COUNT('1. Input energy data'!N111:Y111))*COUNT(CalcTable[[#This Row],[Month 1 avoided kWh]:[Month 12]]))^0.5)</f>
        <v/>
      </c>
      <c r="AS94" s="166" t="str">
        <f>IF(CalcTable[[#This Row],[Building]]=0,"",ABS(CalcTable[[#This Row],[Absolute Uncertainty]]/SUM(CalcTable[[#This Row],[Month 1 avoided kWh]:[Month 12]])))</f>
        <v/>
      </c>
      <c r="AT94" s="165" t="str">
        <f>IF(CalcTable[[#This Row],[Building]]=0,"",COUNT('1. Input energy data'!N111:Y111))</f>
        <v/>
      </c>
      <c r="AU94" s="165" t="str">
        <f>IF(CalcTable[[#This Row],[Building]]=0,"",COUNT('1. Input energy data'!AF111:AQ111))</f>
        <v/>
      </c>
      <c r="AV94" s="151" t="str" cm="1">
        <f t="array" ref="AV94">_xlfn.IFS(CalcTable[[#This Row],[Building]]=0,"",AND(OR('1. Input energy data'!AT111="Energy Bills - Actual",'1. Input energy data'!AT111="Meter Readings",'1. Input energy data'!AT111="Half Hourly Data"),OR('1. Input energy data'!Z111="Energy Bills - Actual",'1. Input energy data'!Z111="Meter Readings",'1. Input energy data'!Z111="Half Hourly Data")),"ACTUAL",OR('1. Input energy data'!AT111="",'1. Input energy data'!Z111=""),"BLANK",OR('1. Input energy data'!AT111="Other (specify in commentary)",'1. Input energy data'!Z111="Other (specify in commentary)"),"OTHER",OR('1. Input energy data'!AT111="Energy Bills - Estimated",'1. Input energy data'!Z111="Energy Bills - Estimated"),"ESTIMATED",OR('1. Input energy data'!AT111="Energy Bills - Partially Estimated",'1. Input energy data'!Z111="Energy Bills - Partially Estimated"),"PARTIALLY ESTIMATED",TRUE,"BLANK")</f>
        <v/>
      </c>
    </row>
    <row r="95" spans="1:48">
      <c r="A95">
        <f>'1. Input energy data'!C112</f>
        <v>0</v>
      </c>
      <c r="B95" s="150">
        <f>'1. Input energy data'!F112</f>
        <v>0</v>
      </c>
      <c r="C95">
        <f>'1. Input energy data'!G112</f>
        <v>0</v>
      </c>
      <c r="D95" s="151" t="str">
        <f>IF(OR(CalcTable[[#This Row],[Building]]=0, '1. Input energy data'!$N112=""), "",IF(OR('1. Input energy data'!$F112="Hospital",'1. Input energy data'!$F112="Nursing residential homes and hostels"),INDEX(Degrees18[[Month]:[Multiple (England)]],MATCH('1. Input energy data'!$L112, Degrees18[Month], 1),MATCH(IF('1. Input energy data'!$G$11="Multiple (England)", '1. Input energy data'!$J112, '1. Input energy data'!$G$11), Degrees18[#Headers], 0)),INDEX(Degrees15[[Month]:[Multiple (England)]],MATCH('1. Input energy data'!$L112, Degrees15[Month], 1),MATCH(IF('1. Input energy data'!$G$11="Multiple (England)", '1. Input energy data'!$J112, '1. Input energy data'!$G$11), Degrees15[#Headers], 0))))</f>
        <v/>
      </c>
      <c r="E95" s="151" t="str" cm="1">
        <f t="array" ref="E95">IF(OR(CalcTable[[#This Row],[Building]]=0, '1. Input energy data'!$O112=""), "",IF(OR('1. Input energy data'!$F112="Hospital",'1. Input energy data'!$F112="Nursing residential homes and hostels"),INDEX(Degrees18[[Month]:[Multiple (England)]],MATCH('1. Input energy data'!$L112, Degrees18[Month], 1) + $E$2 - 1,MATCH(IF('1. Input energy data'!$G$11="Multiple (England)", '1. Input energy data'!$J112, '1. Input energy data'!$G$11),Degrees18[#Headers], 0)),INDEX(Degrees15[[Month]:[Multiple (England)]],MATCH('1. Input energy data'!$L112, Degrees15[Month], 1) + $E$2 - 1,MATCH(IF('1. Input energy data'!$G$11="Multiple (England)", '1. Input energy data'!$J112, '1. Input energy data'!$G$11),Degrees15[#Headers], 0))))</f>
        <v/>
      </c>
      <c r="F95" s="151" t="str" cm="1">
        <f t="array" ref="F95">IF(OR(CalcTable[[#This Row],[Building]]=0, '1. Input energy data'!$P112=""), "",IF(OR('1. Input energy data'!$F112="Hospital",'1. Input energy data'!$F112="Nursing residential homes and hostels"),INDEX(Degrees18[[Month]:[Multiple (England)]],MATCH('1. Input energy data'!$L112, Degrees18[Month], 1) + $F$2 - 1,MATCH(IF('1. Input energy data'!$G$11="Multiple (England)", '1. Input energy data'!$J112, '1. Input energy data'!$G$11),Degrees18[#Headers], 0)),INDEX(Degrees15[[Month]:[Multiple (England)]],MATCH('1. Input energy data'!$L112, Degrees15[Month], 1) + $F$2 - 1,MATCH(IF('1. Input energy data'!$G$11="Multiple (England)", '1. Input energy data'!$J112, '1. Input energy data'!$G$11),Degrees15[#Headers], 0))))</f>
        <v/>
      </c>
      <c r="G95" s="151" t="str" cm="1">
        <f t="array" ref="G95">IF(OR(CalcTable[[#This Row],[Building]]=0, '1. Input energy data'!$Q112=""), "",IF(OR('1. Input energy data'!$F112="Hospital",'1. Input energy data'!$F112="Nursing residential homes and hostels"),INDEX(Degrees18[[Month]:[Multiple (England)]],MATCH('1. Input energy data'!$L112, Degrees18[Month], 1) + $G$2 - 1,MATCH(IF('1. Input energy data'!$G$11="Multiple (England)", '1. Input energy data'!$J112, '1. Input energy data'!$G$11),Degrees18[#Headers], 0)),INDEX(Degrees15[[Month]:[Multiple (England)]],MATCH('1. Input energy data'!$L112, Degrees15[Month], 1) + $G$2 - 1,MATCH(IF('1. Input energy data'!$G$11="Multiple (England)", '1. Input energy data'!$J112, '1. Input energy data'!$G$11),Degrees15[#Headers], 0))))</f>
        <v/>
      </c>
      <c r="H95" s="151" t="str" cm="1">
        <f t="array" ref="H95">IF(OR(CalcTable[[#This Row],[Building]]=0, '1. Input energy data'!$R112=""), "",IF(OR('1. Input energy data'!$F112="Hospital",'1. Input energy data'!$F112="Nursing residential homes and hostels"),INDEX(Degrees18[[Month]:[Multiple (England)]],MATCH('1. Input energy data'!$L112, Degrees18[Month], 1) + $H$2 - 1,MATCH(IF('1. Input energy data'!$G$11="Multiple (England)", '1. Input energy data'!$J112, '1. Input energy data'!$G$11),Degrees18[#Headers], 0)),INDEX(Degrees15[[Month]:[Multiple (England)]],MATCH('1. Input energy data'!$L112, Degrees15[Month], 1) + $H$2 - 1,MATCH(IF('1. Input energy data'!$G$11="Multiple (England)", '1. Input energy data'!$J112, '1. Input energy data'!$G$11),Degrees15[#Headers], 0))))</f>
        <v/>
      </c>
      <c r="I95" s="151" t="str" cm="1">
        <f t="array" ref="I95">IF(OR(CalcTable[[#This Row],[Building]]=0, '1. Input energy data'!$S112=""), "",IF(OR('1. Input energy data'!$F112="Hospital",'1. Input energy data'!$F112="Nursing residential homes and hostels"),INDEX(Degrees18[[Month]:[Multiple (England)]],MATCH('1. Input energy data'!$L112, Degrees18[Month], 1) + $I$2 - 1,MATCH(IF('1. Input energy data'!$G$11="Multiple (England)", '1. Input energy data'!$J112, '1. Input energy data'!$G$11),Degrees18[#Headers], 0)),INDEX(Degrees15[[Month]:[Multiple (England)]],MATCH('1. Input energy data'!$L112, Degrees15[Month], 1) + $I$2 - 1,MATCH(IF('1. Input energy data'!$G$11="Multiple (England)", '1. Input energy data'!$J112, '1. Input energy data'!$G$11),Degrees15[#Headers], 0))))</f>
        <v/>
      </c>
      <c r="J95" s="151" t="str" cm="1">
        <f t="array" ref="J95">IF(OR(CalcTable[[#This Row],[Building]]=0, '1. Input energy data'!$T112=""), "",IF(OR('1. Input energy data'!$F112="Hospital",'1. Input energy data'!$F112="Nursing residential homes and hostels"),INDEX(Degrees18[[Month]:[Multiple (England)]],MATCH('1. Input energy data'!$L112, Degrees18[Month], 1) + $J$2 - 1,MATCH(IF('1. Input energy data'!$G$11="Multiple (England)", '1. Input energy data'!$J112, '1. Input energy data'!$G$11),Degrees18[#Headers], 0)),INDEX(Degrees15[[Month]:[Multiple (England)]],MATCH('1. Input energy data'!$L112, Degrees15[Month], 1) + $J$2 - 1,MATCH(IF('1. Input energy data'!$G$11="Multiple (England)", '1. Input energy data'!$J112, '1. Input energy data'!$G$11),Degrees15[#Headers], 0))))</f>
        <v/>
      </c>
      <c r="K95" s="151" t="str" cm="1">
        <f t="array" ref="K95">IF(OR(CalcTable[[#This Row],[Building]]=0, '1. Input energy data'!$U112=""), "",IF(OR('1. Input energy data'!$F112="Hospital",'1. Input energy data'!$F112="Nursing residential homes and hostels"),INDEX(Degrees18[[Month]:[Multiple (England)]],MATCH('1. Input energy data'!$L112, Degrees18[Month], 1) + $K$2 - 1,MATCH(IF('1. Input energy data'!$G$11="Multiple (England)", '1. Input energy data'!$J112, '1. Input energy data'!$G$11),Degrees18[#Headers], 0)),INDEX(Degrees15[[Month]:[Multiple (England)]],MATCH('1. Input energy data'!$L112, Degrees15[Month], 1) + $K$2 - 1,MATCH(IF('1. Input energy data'!$G$11="Multiple (England)", '1. Input energy data'!$J112, '1. Input energy data'!$G$11),Degrees15[#Headers], 0))))</f>
        <v/>
      </c>
      <c r="L95" s="151" t="str" cm="1">
        <f t="array" ref="L95">IF(OR(CalcTable[[#This Row],[Building]]=0, '1. Input energy data'!$V112=""), "",IF(OR('1. Input energy data'!$F112="Hospital",'1. Input energy data'!$F112="Nursing residential homes and hostels"),INDEX(Degrees18[[Month]:[Multiple (England)]],MATCH('1. Input energy data'!$L112, Degrees18[Month], 1) + $L$2 - 1,MATCH(IF('1. Input energy data'!$G$11="Multiple (England)", '1. Input energy data'!$J112, '1. Input energy data'!$G$11),Degrees18[#Headers], 0)),INDEX(Degrees15[[Month]:[Multiple (England)]],MATCH('1. Input energy data'!$L112, Degrees15[Month], 1) + $L$2 - 1,MATCH(IF('1. Input energy data'!$G$11="Multiple (England)", '1. Input energy data'!$J112, '1. Input energy data'!$G$11),Degrees15[#Headers], 0))))</f>
        <v/>
      </c>
      <c r="M95" s="151" t="str" cm="1">
        <f t="array" ref="M95">IF(OR(CalcTable[[#This Row],[Building]]=0, '1. Input energy data'!$W112=""), "",IF(OR('1. Input energy data'!$F112="Hospital",'1. Input energy data'!$F112="Nursing residential homes and hostels"),INDEX(Degrees18[[Month]:[Multiple (England)]],MATCH('1. Input energy data'!$L112, Degrees18[Month], 1) + $M$2 - 1,MATCH(IF('1. Input energy data'!$G$11="Multiple (England)", '1. Input energy data'!$J112, '1. Input energy data'!$G$11),Degrees18[#Headers], 0)),INDEX(Degrees15[[Month]:[Multiple (England)]],MATCH('1. Input energy data'!$L112, Degrees15[Month], 1) + $M$2 - 1,MATCH(IF('1. Input energy data'!$G$11="Multiple (England)", '1. Input energy data'!$J112, '1. Input energy data'!$G$11),Degrees15[#Headers], 0))))</f>
        <v/>
      </c>
      <c r="N95" s="151" t="str" cm="1">
        <f t="array" ref="N95">IF(OR(CalcTable[[#This Row],[Building]]=0, '1. Input energy data'!$X112=""), "",IF(OR('1. Input energy data'!$F112="Hospital",'1. Input energy data'!$F112="Nursing residential homes and hostels"),INDEX(Degrees18[[Month]:[Multiple (England)]],MATCH('1. Input energy data'!$L112, Degrees18[Month], 1) + $N$2 - 1,MATCH(IF('1. Input energy data'!$G$11="Multiple (England)", '1. Input energy data'!$J112, '1. Input energy data'!$G$11),Degrees18[#Headers], 0)),INDEX(Degrees15[[Month]:[Multiple (England)]],MATCH('1. Input energy data'!$L112, Degrees15[Month], 1) + $N$2 - 1,MATCH(IF('1. Input energy data'!$G$11="Multiple (England)", '1. Input energy data'!$J112, '1. Input energy data'!$G$11),Degrees15[#Headers], 0))))</f>
        <v/>
      </c>
      <c r="O95" s="151" t="str" cm="1">
        <f t="array" ref="O95">IF(OR(CalcTable[[#This Row],[Building]]=0, '1. Input energy data'!$Y112=""), "",IF(OR('1. Input energy data'!$F112="Hospital",'1. Input energy data'!$F112="Nursing residential homes and hostels"),INDEX(Degrees18[[Month]:[Multiple (England)]],MATCH('1. Input energy data'!$L112, Degrees18[Month], 1) + $O$2 - 1,MATCH(IF('1. Input energy data'!$G$11="Multiple (England)", '1. Input energy data'!$J112, '1. Input energy data'!$G$11),Degrees18[#Headers], 0)),INDEX(Degrees15[[Month]:[Multiple (England)]],MATCH('1. Input energy data'!$L112, Degrees15[Month], 1) + $O$2 - 1,MATCH(IF('1. Input energy data'!$G$11="Multiple (England)", '1. Input energy data'!$J112, '1. Input energy data'!$G$11),Degrees15[#Headers], 0))))</f>
        <v/>
      </c>
      <c r="P95" t="str">
        <f>IF(CalcTable[[#This Row],[Building]]=0,"",SLOPE('1. Input energy data'!N112:Y112,CalcTable[[#This Row],[1]:[12]]))</f>
        <v/>
      </c>
      <c r="Q95" t="str">
        <f>IF(CalcTable[[#This Row],[Building]]=0,"",INTERCEPT('1. Input energy data'!N112:Y112,CalcTable[[#This Row],[1]:[12]]))</f>
        <v/>
      </c>
      <c r="R95" t="str">
        <f>IF(CalcTable[[#This Row],[Building]]=0,"",RSQ('1. Input energy data'!N112:Y112,CalcTable[[#This Row],[1]:[12]]))</f>
        <v/>
      </c>
      <c r="S95" s="151" t="str" cm="1">
        <f t="array" ref="S95">IF(OR($A95=0, '1. Input energy data'!$AF112=""), "",IF(OR('1. Input energy data'!$F112="Hospital",'1. Input energy data'!$F112="Nursing residential homes and hostels"),INDEX(Degrees18[[Month]:[Multiple (England)]],MATCH('1. Input energy data'!$AD112, Degrees18[Month], 1)+S$2-13,MATCH(IF('1. Input energy data'!$G$11="Multiple (England)", '1. Input energy data'!$J112, '1. Input energy data'!$G$11),Degrees18[#Headers], 0)),INDEX(Degrees15[[Month]:[Multiple (England)]],MATCH('1. Input energy data'!$AD112, Degrees15[Month], 1)+S$2-13,MATCH(IF('1. Input energy data'!$G$11="Multiple (England)", '1. Input energy data'!$J112, '1. Input energy data'!$G$11),Degrees15[#Headers], 0))))</f>
        <v/>
      </c>
      <c r="T95" s="151" t="str" cm="1">
        <f t="array" ref="T95">IF(OR($A95=0, '1. Input energy data'!$AG112=""), "",IF(OR('1. Input energy data'!$F112="Hospital",'1. Input energy data'!$F112="Nursing residential homes and hostels"),INDEX(Degrees18[[Month]:[Multiple (England)]],MATCH('1. Input energy data'!$AD112, Degrees18[Month], 1)+T$2-13,MATCH(IF('1. Input energy data'!$G$11="Multiple (England)", '1. Input energy data'!$J112, '1. Input energy data'!$G$11),Degrees18[#Headers], 0)),INDEX(Degrees15[[Month]:[Multiple (England)]],MATCH('1. Input energy data'!$AD112,Degrees15[Month], 1)+T$2-13,MATCH(IF('1. Input energy data'!$G$11="Multiple (England)", '1. Input energy data'!$J112, '1. Input energy data'!$G$11),Degrees15[#Headers], 0))))</f>
        <v/>
      </c>
      <c r="U95" s="151" t="str" cm="1">
        <f t="array" ref="U95">IF(OR($A95=0, '1. Input energy data'!$AH112=""), "",IF(OR('1. Input energy data'!$F112="Hospital",'1. Input energy data'!$F112="Nursing residential homes and hostels"),INDEX(Degrees18[[Month]:[Multiple (England)]],MATCH('1. Input energy data'!$AD112, Degrees18[Month], 1)+U$2-13,MATCH(IF('1. Input energy data'!$G$11="Multiple (England)", '1. Input energy data'!$J112, '1. Input energy data'!$G$11),Degrees18[#Headers], 0)),INDEX(Degrees15[[Month]:[Multiple (England)]],MATCH('1. Input energy data'!$AD112,Degrees15[Month], 1)+U$2-13,MATCH(IF('1. Input energy data'!$G$11="Multiple (England)", '1. Input energy data'!$J112, '1. Input energy data'!$G$11),Degrees15[#Headers], 0))))</f>
        <v/>
      </c>
      <c r="V95" s="151" t="str" cm="1">
        <f t="array" ref="V95">IF(OR($A95=0, '1. Input energy data'!$AI112=""), "",IF(OR('1. Input energy data'!$F112="Hospital",'1. Input energy data'!$F112="Nursing residential homes and hostels"),INDEX(Degrees18[[Month]:[Multiple (England)]],MATCH('1. Input energy data'!$AD112, Degrees18[Month], 1)+V$2-13,MATCH(IF('1. Input energy data'!$G$11="Multiple (England)", '1. Input energy data'!$J112, '1. Input energy data'!$G$11),Degrees18[#Headers], 0)),INDEX(Degrees15[[Month]:[Multiple (England)]],MATCH('1. Input energy data'!$AD112,Degrees15[Month], 1)+V$2-13,MATCH(IF('1. Input energy data'!$G$11="Multiple (England)", '1. Input energy data'!$J112, '1. Input energy data'!$G$11),Degrees15[#Headers], 0))))</f>
        <v/>
      </c>
      <c r="W95" s="151" t="str" cm="1">
        <f t="array" ref="W95">IF(OR($A95=0, '1. Input energy data'!$AJ112=""), "",IF(OR('1. Input energy data'!$F112="Hospital",'1. Input energy data'!$F112="Nursing residential homes and hostels"),INDEX(Degrees18[[Month]:[Multiple (England)]],MATCH('1. Input energy data'!$AD112, Degrees18[Month], 1)+W$2-13,MATCH(IF('1. Input energy data'!$G$11="Multiple (England)", '1. Input energy data'!$J112, '1. Input energy data'!$G$11),Degrees18[#Headers], 0)),INDEX(Degrees15[[Month]:[Multiple (England)]],MATCH('1. Input energy data'!$AD112,Degrees15[Month], 1)+W$2-13,MATCH(IF('1. Input energy data'!$G$11="Multiple (England)", '1. Input energy data'!$J112, '1. Input energy data'!$G$11),Degrees15[#Headers], 0))))</f>
        <v/>
      </c>
      <c r="X95" s="151" t="str" cm="1">
        <f t="array" ref="X95">IF(OR($A95=0, '1. Input energy data'!$AK112=""), "",IF(OR('1. Input energy data'!$F112="Hospital",'1. Input energy data'!$F112="Nursing residential homes and hostels"),INDEX(Degrees18[[Month]:[Multiple (England)]],MATCH('1. Input energy data'!$AD112, Degrees18[Month], 1)+X$2-13,MATCH(IF('1. Input energy data'!$G$11="Multiple (England)", '1. Input energy data'!$J112, '1. Input energy data'!$G$11),Degrees18[#Headers], 0)),INDEX(Degrees15[[Month]:[Multiple (England)]],MATCH('1. Input energy data'!$AD112,Degrees15[Month], 1)+X$2-13,MATCH(IF('1. Input energy data'!$G$11="Multiple (England)", '1. Input energy data'!$J112, '1. Input energy data'!$G$11),Degrees15[#Headers], 0))))</f>
        <v/>
      </c>
      <c r="Y95" s="151" t="str" cm="1">
        <f t="array" ref="Y95">IF(OR($A95=0, '1. Input energy data'!$AL112=""), "",IF(OR('1. Input energy data'!$F112="Hospital",'1. Input energy data'!$F112="Nursing residential homes and hostels"),INDEX(Degrees18[[Month]:[Multiple (England)]],MATCH('1. Input energy data'!$AD112, Degrees18[Month], 1)+Y$2-13,MATCH(IF('1. Input energy data'!$G$11="Multiple (England)", '1. Input energy data'!$J112, '1. Input energy data'!$G$11),Degrees18[#Headers], 0)),INDEX(Degrees15[[Month]:[Multiple (England)]],MATCH('1. Input energy data'!$AD112,Degrees15[Month], 1)+Y$2-13,MATCH(IF('1. Input energy data'!$G$11="Multiple (England)", '1. Input energy data'!$J112, '1. Input energy data'!$G$11),Degrees15[#Headers], 0))))</f>
        <v/>
      </c>
      <c r="Z95" s="151" t="str" cm="1">
        <f t="array" ref="Z95">IF(OR($A95=0, '1. Input energy data'!$AM112=""), "",IF(OR('1. Input energy data'!$F112="Hospital",'1. Input energy data'!$F112="Nursing residential homes and hostels"),INDEX(Degrees18[[Month]:[Multiple (England)]],MATCH('1. Input energy data'!$AD112, Degrees18[Month], 1)+Z$2-13,MATCH(IF('1. Input energy data'!$G$11="Multiple (England)", '1. Input energy data'!$J112, '1. Input energy data'!$G$11),Degrees18[#Headers], 0)),INDEX(Degrees15[[Month]:[Multiple (England)]],MATCH('1. Input energy data'!$AD112,Degrees15[Month], 1)+Z$2-13,MATCH(IF('1. Input energy data'!$G$11="Multiple (England)", '1. Input energy data'!$J112, '1. Input energy data'!$G$11),Degrees15[#Headers], 0))))</f>
        <v/>
      </c>
      <c r="AA95" s="151" t="str" cm="1">
        <f t="array" ref="AA95">IF(OR($A95=0, '1. Input energy data'!$AN112=""), "",IF(OR('1. Input energy data'!$F112="Hospital",'1. Input energy data'!$F112="Nursing residential homes and hostels"),INDEX(Degrees18[[Month]:[Multiple (England)]],MATCH('1. Input energy data'!$AD112, Degrees18[Month], 1)+AA$2-13,MATCH(IF('1. Input energy data'!$G$11="Multiple (England)", '1. Input energy data'!$J112, '1. Input energy data'!$G$11),Degrees18[#Headers], 0)),INDEX(Degrees15[[Month]:[Multiple (England)]],MATCH('1. Input energy data'!$AD112,Degrees15[Month], 1)+AA$2-13,MATCH(IF('1. Input energy data'!$G$11="Multiple (England)", '1. Input energy data'!$J112, '1. Input energy data'!$G$11),Degrees15[#Headers], 0))))</f>
        <v/>
      </c>
      <c r="AB95" s="151" t="str" cm="1">
        <f t="array" ref="AB95">IF(OR($A95=0, '1. Input energy data'!$AO112=""), "",IF(OR('1. Input energy data'!$F112="Hospital",'1. Input energy data'!$F112="Nursing residential homes and hostels"),INDEX(Degrees18[[Month]:[Multiple (England)]],MATCH('1. Input energy data'!$AD112, Degrees18[Month], 1)+AB$2-13,MATCH(IF('1. Input energy data'!$G$11="Multiple (England)", '1. Input energy data'!$J112, '1. Input energy data'!$G$11),Degrees18[#Headers], 0)),INDEX(Degrees15[[Month]:[Multiple (England)]],MATCH('1. Input energy data'!$AD112,Degrees15[Month], 1)+AB$2-13,MATCH(IF('1. Input energy data'!$G$11="Multiple (England)", '1. Input energy data'!$J112, '1. Input energy data'!$G$11),Degrees15[#Headers], 0))))</f>
        <v/>
      </c>
      <c r="AC95" s="151" t="str" cm="1">
        <f t="array" ref="AC95">IF(OR($A95=0, '1. Input energy data'!$AP112=""), "",IF(OR('1. Input energy data'!$F112="Hospital",'1. Input energy data'!$F112="Nursing residential homes and hostels"),INDEX(Degrees18[[Month]:[Multiple (England)]],MATCH('1. Input energy data'!$AD112, Degrees18[Month], 1)+AC$2-13,MATCH(IF('1. Input energy data'!$G$11="Multiple (England)", '1. Input energy data'!$J112, '1. Input energy data'!$G$11),Degrees18[#Headers], 0)),INDEX(Degrees15[[Month]:[Multiple (England)]],MATCH('1. Input energy data'!$AD112,Degrees15[Month], 1)+AC$2-13,MATCH(IF('1. Input energy data'!$G$11="Multiple (England)", '1. Input energy data'!$J112, '1. Input energy data'!$G$11),Degrees15[#Headers], 0))))</f>
        <v/>
      </c>
      <c r="AD95" s="151" t="str" cm="1">
        <f t="array" ref="AD95">IF(OR($A95=0, '1. Input energy data'!$AQ112=""), "",IF(OR('1. Input energy data'!$F112="Hospital",'1. Input energy data'!$F112="Nursing residential homes and hostels"),INDEX(Degrees18[[Month]:[Multiple (England)]],MATCH('1. Input energy data'!$AD112, Degrees18[Month], 1)+AD$2-13,MATCH(IF('1. Input energy data'!$G$11="Multiple (England)", '1. Input energy data'!$J112, '1. Input energy data'!$G$11),Degrees18[#Headers], 0)),INDEX(Degrees15[[Month]:[Multiple (England)]],MATCH('1. Input energy data'!$AD112,Degrees15[Month], 1)+AD$2-13,MATCH(IF('1. Input energy data'!$G$11="Multiple (England)", '1. Input energy data'!$J112, '1. Input energy data'!$G$11),Degrees15[#Headers], 0))))</f>
        <v/>
      </c>
      <c r="AE95" s="151" t="str">
        <f>IF(OR($A95=0, $P95="", CalcTable[[#This Row],[13]]="", $Q95="", '1. Input energy data'!AF112=""), "", ($P95*CalcTable[[#This Row],[13]]+$Q95)-'1. Input energy data'!AF112)</f>
        <v/>
      </c>
      <c r="AF95" s="151" t="str">
        <f>IF(OR($A95=0, $P95="", CalcTable[[#This Row],[14]]="", $Q95="", '1. Input energy data'!AG112=""), "", ($P95*CalcTable[[#This Row],[14]]+$Q95)-'1. Input energy data'!AG112)</f>
        <v/>
      </c>
      <c r="AG95" s="151" t="str">
        <f>IF(OR($A95=0, $P95="", CalcTable[[#This Row],[15]]="", $Q95="", '1. Input energy data'!AH112=""), "", ($P95*CalcTable[[#This Row],[15]]+$Q95)-'1. Input energy data'!AH112)</f>
        <v/>
      </c>
      <c r="AH95" s="151" t="str">
        <f>IF(OR($A95=0, $P95="", CalcTable[[#This Row],[16]]="", $Q95="", '1. Input energy data'!AI112=""), "", ($P95*CalcTable[[#This Row],[16]]+$Q95)-'1. Input energy data'!AI112)</f>
        <v/>
      </c>
      <c r="AI95" s="151" t="str">
        <f>IF(OR($A95=0, $P95="", CalcTable[[#This Row],[17]]="", $Q95="", '1. Input energy data'!AJ112=""), "", ($P95*CalcTable[[#This Row],[17]]+$Q95)-'1. Input energy data'!AJ112)</f>
        <v/>
      </c>
      <c r="AJ95" s="151" t="str">
        <f>IF(OR($A95=0, $P95="", CalcTable[[#This Row],[18]]="", $Q95="", '1. Input energy data'!AK112=""), "", ($P95*CalcTable[[#This Row],[18]]+$Q95)-'1. Input energy data'!AK112)</f>
        <v/>
      </c>
      <c r="AK95" s="151" t="str">
        <f>IF(OR($A95=0, $P95="", CalcTable[[#This Row],[19]]="", $Q95="", '1. Input energy data'!AL112=""), "", ($P95*CalcTable[[#This Row],[19]]+$Q95)-'1. Input energy data'!AL112)</f>
        <v/>
      </c>
      <c r="AL95" s="151" t="str">
        <f>IF(OR($A95=0, $P95="", CalcTable[[#This Row],[20]]="", $Q95="", '1. Input energy data'!AM112=""), "", ($P95*CalcTable[[#This Row],[20]]+$Q95)-'1. Input energy data'!AM112)</f>
        <v/>
      </c>
      <c r="AM95" s="151" t="str">
        <f>IF(OR($A95=0, $P95="", CalcTable[[#This Row],[21]]="", $Q95="", '1. Input energy data'!AN112=""), "", ($P95*CalcTable[[#This Row],[21]]+$Q95)-'1. Input energy data'!AN112)</f>
        <v/>
      </c>
      <c r="AN95" s="151" t="str">
        <f>IF(OR($A95=0, $P95="", CalcTable[[#This Row],[22]]="", $Q95="", '1. Input energy data'!AO112=""), "", ($P95*CalcTable[[#This Row],[22]]+$Q95)-'1. Input energy data'!AO112)</f>
        <v/>
      </c>
      <c r="AO95" s="151" t="str">
        <f>IF(OR($A95=0, $P95="", CalcTable[[#This Row],[23]]="", $Q95="", '1. Input energy data'!AP112=""), "", ($P95*CalcTable[[#This Row],[23]]+$Q95)-'1. Input energy data'!AP112)</f>
        <v/>
      </c>
      <c r="AP95" s="151" t="str">
        <f>IF(OR($A95=0, $P95="", CalcTable[[#This Row],[24]]="", $Q95="", '1. Input energy data'!AQ112=""), "", ($P95*CalcTable[[#This Row],[24]]+$Q95)-'1. Input energy data'!AQ112)</f>
        <v/>
      </c>
      <c r="AQ95" s="239" t="str">
        <f>IF(CalcTable[[#This Row],[Building]]=0,"",1-((1-CalcTable[[#This Row],[R2]])*(COUNT('1. Input energy data'!N112:Y112)-1)/(COUNT('1. Input energy data'!N112:Y112)-2)))</f>
        <v/>
      </c>
      <c r="AR95" s="165" t="str">
        <f>IF(CalcTable[[#This Row],[Building]]=0,"",1.26*TINV(0.1,COUNT('1. Input energy data'!N112:Y112)-2)*STEYX('1. Input energy data'!N112:Y112,CalcTable[[#This Row],[1]:[12]])*((1+2/COUNT('1. Input energy data'!N112:Y112))*COUNT(CalcTable[[#This Row],[Month 1 avoided kWh]:[Month 12]]))^0.5)</f>
        <v/>
      </c>
      <c r="AS95" s="166" t="str">
        <f>IF(CalcTable[[#This Row],[Building]]=0,"",ABS(CalcTable[[#This Row],[Absolute Uncertainty]]/SUM(CalcTable[[#This Row],[Month 1 avoided kWh]:[Month 12]])))</f>
        <v/>
      </c>
      <c r="AT95" s="165" t="str">
        <f>IF(CalcTable[[#This Row],[Building]]=0,"",COUNT('1. Input energy data'!N112:Y112))</f>
        <v/>
      </c>
      <c r="AU95" s="165" t="str">
        <f>IF(CalcTable[[#This Row],[Building]]=0,"",COUNT('1. Input energy data'!AF112:AQ112))</f>
        <v/>
      </c>
      <c r="AV95" s="151" t="str" cm="1">
        <f t="array" ref="AV95">_xlfn.IFS(CalcTable[[#This Row],[Building]]=0,"",AND(OR('1. Input energy data'!AT112="Energy Bills - Actual",'1. Input energy data'!AT112="Meter Readings",'1. Input energy data'!AT112="Half Hourly Data"),OR('1. Input energy data'!Z112="Energy Bills - Actual",'1. Input energy data'!Z112="Meter Readings",'1. Input energy data'!Z112="Half Hourly Data")),"ACTUAL",OR('1. Input energy data'!AT112="",'1. Input energy data'!Z112=""),"BLANK",OR('1. Input energy data'!AT112="Other (specify in commentary)",'1. Input energy data'!Z112="Other (specify in commentary)"),"OTHER",OR('1. Input energy data'!AT112="Energy Bills - Estimated",'1. Input energy data'!Z112="Energy Bills - Estimated"),"ESTIMATED",OR('1. Input energy data'!AT112="Energy Bills - Partially Estimated",'1. Input energy data'!Z112="Energy Bills - Partially Estimated"),"PARTIALLY ESTIMATED",TRUE,"BLANK")</f>
        <v/>
      </c>
    </row>
    <row r="96" spans="1:48">
      <c r="A96">
        <f>'1. Input energy data'!C113</f>
        <v>0</v>
      </c>
      <c r="B96" s="150">
        <f>'1. Input energy data'!F113</f>
        <v>0</v>
      </c>
      <c r="C96">
        <f>'1. Input energy data'!G113</f>
        <v>0</v>
      </c>
      <c r="D96" s="151" t="str">
        <f>IF(OR(CalcTable[[#This Row],[Building]]=0, '1. Input energy data'!$N113=""), "",IF(OR('1. Input energy data'!$F113="Hospital",'1. Input energy data'!$F113="Nursing residential homes and hostels"),INDEX(Degrees18[[Month]:[Multiple (England)]],MATCH('1. Input energy data'!$L113, Degrees18[Month], 1),MATCH(IF('1. Input energy data'!$G$11="Multiple (England)", '1. Input energy data'!$J113, '1. Input energy data'!$G$11), Degrees18[#Headers], 0)),INDEX(Degrees15[[Month]:[Multiple (England)]],MATCH('1. Input energy data'!$L113, Degrees15[Month], 1),MATCH(IF('1. Input energy data'!$G$11="Multiple (England)", '1. Input energy data'!$J113, '1. Input energy data'!$G$11), Degrees15[#Headers], 0))))</f>
        <v/>
      </c>
      <c r="E96" s="151" t="str" cm="1">
        <f t="array" ref="E96">IF(OR(CalcTable[[#This Row],[Building]]=0, '1. Input energy data'!$O113=""), "",IF(OR('1. Input energy data'!$F113="Hospital",'1. Input energy data'!$F113="Nursing residential homes and hostels"),INDEX(Degrees18[[Month]:[Multiple (England)]],MATCH('1. Input energy data'!$L113, Degrees18[Month], 1) + $E$2 - 1,MATCH(IF('1. Input energy data'!$G$11="Multiple (England)", '1. Input energy data'!$J113, '1. Input energy data'!$G$11),Degrees18[#Headers], 0)),INDEX(Degrees15[[Month]:[Multiple (England)]],MATCH('1. Input energy data'!$L113, Degrees15[Month], 1) + $E$2 - 1,MATCH(IF('1. Input energy data'!$G$11="Multiple (England)", '1. Input energy data'!$J113, '1. Input energy data'!$G$11),Degrees15[#Headers], 0))))</f>
        <v/>
      </c>
      <c r="F96" s="151" t="str" cm="1">
        <f t="array" ref="F96">IF(OR(CalcTable[[#This Row],[Building]]=0, '1. Input energy data'!$P113=""), "",IF(OR('1. Input energy data'!$F113="Hospital",'1. Input energy data'!$F113="Nursing residential homes and hostels"),INDEX(Degrees18[[Month]:[Multiple (England)]],MATCH('1. Input energy data'!$L113, Degrees18[Month], 1) + $F$2 - 1,MATCH(IF('1. Input energy data'!$G$11="Multiple (England)", '1. Input energy data'!$J113, '1. Input energy data'!$G$11),Degrees18[#Headers], 0)),INDEX(Degrees15[[Month]:[Multiple (England)]],MATCH('1. Input energy data'!$L113, Degrees15[Month], 1) + $F$2 - 1,MATCH(IF('1. Input energy data'!$G$11="Multiple (England)", '1. Input energy data'!$J113, '1. Input energy data'!$G$11),Degrees15[#Headers], 0))))</f>
        <v/>
      </c>
      <c r="G96" s="151" t="str" cm="1">
        <f t="array" ref="G96">IF(OR(CalcTable[[#This Row],[Building]]=0, '1. Input energy data'!$Q113=""), "",IF(OR('1. Input energy data'!$F113="Hospital",'1. Input energy data'!$F113="Nursing residential homes and hostels"),INDEX(Degrees18[[Month]:[Multiple (England)]],MATCH('1. Input energy data'!$L113, Degrees18[Month], 1) + $G$2 - 1,MATCH(IF('1. Input energy data'!$G$11="Multiple (England)", '1. Input energy data'!$J113, '1. Input energy data'!$G$11),Degrees18[#Headers], 0)),INDEX(Degrees15[[Month]:[Multiple (England)]],MATCH('1. Input energy data'!$L113, Degrees15[Month], 1) + $G$2 - 1,MATCH(IF('1. Input energy data'!$G$11="Multiple (England)", '1. Input energy data'!$J113, '1. Input energy data'!$G$11),Degrees15[#Headers], 0))))</f>
        <v/>
      </c>
      <c r="H96" s="151" t="str" cm="1">
        <f t="array" ref="H96">IF(OR(CalcTable[[#This Row],[Building]]=0, '1. Input energy data'!$R113=""), "",IF(OR('1. Input energy data'!$F113="Hospital",'1. Input energy data'!$F113="Nursing residential homes and hostels"),INDEX(Degrees18[[Month]:[Multiple (England)]],MATCH('1. Input energy data'!$L113, Degrees18[Month], 1) + $H$2 - 1,MATCH(IF('1. Input energy data'!$G$11="Multiple (England)", '1. Input energy data'!$J113, '1. Input energy data'!$G$11),Degrees18[#Headers], 0)),INDEX(Degrees15[[Month]:[Multiple (England)]],MATCH('1. Input energy data'!$L113, Degrees15[Month], 1) + $H$2 - 1,MATCH(IF('1. Input energy data'!$G$11="Multiple (England)", '1. Input energy data'!$J113, '1. Input energy data'!$G$11),Degrees15[#Headers], 0))))</f>
        <v/>
      </c>
      <c r="I96" s="151" t="str" cm="1">
        <f t="array" ref="I96">IF(OR(CalcTable[[#This Row],[Building]]=0, '1. Input energy data'!$S113=""), "",IF(OR('1. Input energy data'!$F113="Hospital",'1. Input energy data'!$F113="Nursing residential homes and hostels"),INDEX(Degrees18[[Month]:[Multiple (England)]],MATCH('1. Input energy data'!$L113, Degrees18[Month], 1) + $I$2 - 1,MATCH(IF('1. Input energy data'!$G$11="Multiple (England)", '1. Input energy data'!$J113, '1. Input energy data'!$G$11),Degrees18[#Headers], 0)),INDEX(Degrees15[[Month]:[Multiple (England)]],MATCH('1. Input energy data'!$L113, Degrees15[Month], 1) + $I$2 - 1,MATCH(IF('1. Input energy data'!$G$11="Multiple (England)", '1. Input energy data'!$J113, '1. Input energy data'!$G$11),Degrees15[#Headers], 0))))</f>
        <v/>
      </c>
      <c r="J96" s="151" t="str" cm="1">
        <f t="array" ref="J96">IF(OR(CalcTable[[#This Row],[Building]]=0, '1. Input energy data'!$T113=""), "",IF(OR('1. Input energy data'!$F113="Hospital",'1. Input energy data'!$F113="Nursing residential homes and hostels"),INDEX(Degrees18[[Month]:[Multiple (England)]],MATCH('1. Input energy data'!$L113, Degrees18[Month], 1) + $J$2 - 1,MATCH(IF('1. Input energy data'!$G$11="Multiple (England)", '1. Input energy data'!$J113, '1. Input energy data'!$G$11),Degrees18[#Headers], 0)),INDEX(Degrees15[[Month]:[Multiple (England)]],MATCH('1. Input energy data'!$L113, Degrees15[Month], 1) + $J$2 - 1,MATCH(IF('1. Input energy data'!$G$11="Multiple (England)", '1. Input energy data'!$J113, '1. Input energy data'!$G$11),Degrees15[#Headers], 0))))</f>
        <v/>
      </c>
      <c r="K96" s="151" t="str" cm="1">
        <f t="array" ref="K96">IF(OR(CalcTable[[#This Row],[Building]]=0, '1. Input energy data'!$U113=""), "",IF(OR('1. Input energy data'!$F113="Hospital",'1. Input energy data'!$F113="Nursing residential homes and hostels"),INDEX(Degrees18[[Month]:[Multiple (England)]],MATCH('1. Input energy data'!$L113, Degrees18[Month], 1) + $K$2 - 1,MATCH(IF('1. Input energy data'!$G$11="Multiple (England)", '1. Input energy data'!$J113, '1. Input energy data'!$G$11),Degrees18[#Headers], 0)),INDEX(Degrees15[[Month]:[Multiple (England)]],MATCH('1. Input energy data'!$L113, Degrees15[Month], 1) + $K$2 - 1,MATCH(IF('1. Input energy data'!$G$11="Multiple (England)", '1. Input energy data'!$J113, '1. Input energy data'!$G$11),Degrees15[#Headers], 0))))</f>
        <v/>
      </c>
      <c r="L96" s="151" t="str" cm="1">
        <f t="array" ref="L96">IF(OR(CalcTable[[#This Row],[Building]]=0, '1. Input energy data'!$V113=""), "",IF(OR('1. Input energy data'!$F113="Hospital",'1. Input energy data'!$F113="Nursing residential homes and hostels"),INDEX(Degrees18[[Month]:[Multiple (England)]],MATCH('1. Input energy data'!$L113, Degrees18[Month], 1) + $L$2 - 1,MATCH(IF('1. Input energy data'!$G$11="Multiple (England)", '1. Input energy data'!$J113, '1. Input energy data'!$G$11),Degrees18[#Headers], 0)),INDEX(Degrees15[[Month]:[Multiple (England)]],MATCH('1. Input energy data'!$L113, Degrees15[Month], 1) + $L$2 - 1,MATCH(IF('1. Input energy data'!$G$11="Multiple (England)", '1. Input energy data'!$J113, '1. Input energy data'!$G$11),Degrees15[#Headers], 0))))</f>
        <v/>
      </c>
      <c r="M96" s="151" t="str" cm="1">
        <f t="array" ref="M96">IF(OR(CalcTable[[#This Row],[Building]]=0, '1. Input energy data'!$W113=""), "",IF(OR('1. Input energy data'!$F113="Hospital",'1. Input energy data'!$F113="Nursing residential homes and hostels"),INDEX(Degrees18[[Month]:[Multiple (England)]],MATCH('1. Input energy data'!$L113, Degrees18[Month], 1) + $M$2 - 1,MATCH(IF('1. Input energy data'!$G$11="Multiple (England)", '1. Input energy data'!$J113, '1. Input energy data'!$G$11),Degrees18[#Headers], 0)),INDEX(Degrees15[[Month]:[Multiple (England)]],MATCH('1. Input energy data'!$L113, Degrees15[Month], 1) + $M$2 - 1,MATCH(IF('1. Input energy data'!$G$11="Multiple (England)", '1. Input energy data'!$J113, '1. Input energy data'!$G$11),Degrees15[#Headers], 0))))</f>
        <v/>
      </c>
      <c r="N96" s="151" t="str" cm="1">
        <f t="array" ref="N96">IF(OR(CalcTable[[#This Row],[Building]]=0, '1. Input energy data'!$X113=""), "",IF(OR('1. Input energy data'!$F113="Hospital",'1. Input energy data'!$F113="Nursing residential homes and hostels"),INDEX(Degrees18[[Month]:[Multiple (England)]],MATCH('1. Input energy data'!$L113, Degrees18[Month], 1) + $N$2 - 1,MATCH(IF('1. Input energy data'!$G$11="Multiple (England)", '1. Input energy data'!$J113, '1. Input energy data'!$G$11),Degrees18[#Headers], 0)),INDEX(Degrees15[[Month]:[Multiple (England)]],MATCH('1. Input energy data'!$L113, Degrees15[Month], 1) + $N$2 - 1,MATCH(IF('1. Input energy data'!$G$11="Multiple (England)", '1. Input energy data'!$J113, '1. Input energy data'!$G$11),Degrees15[#Headers], 0))))</f>
        <v/>
      </c>
      <c r="O96" s="151" t="str" cm="1">
        <f t="array" ref="O96">IF(OR(CalcTable[[#This Row],[Building]]=0, '1. Input energy data'!$Y113=""), "",IF(OR('1. Input energy data'!$F113="Hospital",'1. Input energy data'!$F113="Nursing residential homes and hostels"),INDEX(Degrees18[[Month]:[Multiple (England)]],MATCH('1. Input energy data'!$L113, Degrees18[Month], 1) + $O$2 - 1,MATCH(IF('1. Input energy data'!$G$11="Multiple (England)", '1. Input energy data'!$J113, '1. Input energy data'!$G$11),Degrees18[#Headers], 0)),INDEX(Degrees15[[Month]:[Multiple (England)]],MATCH('1. Input energy data'!$L113, Degrees15[Month], 1) + $O$2 - 1,MATCH(IF('1. Input energy data'!$G$11="Multiple (England)", '1. Input energy data'!$J113, '1. Input energy data'!$G$11),Degrees15[#Headers], 0))))</f>
        <v/>
      </c>
      <c r="P96" t="str">
        <f>IF(CalcTable[[#This Row],[Building]]=0,"",SLOPE('1. Input energy data'!N113:Y113,CalcTable[[#This Row],[1]:[12]]))</f>
        <v/>
      </c>
      <c r="Q96" t="str">
        <f>IF(CalcTable[[#This Row],[Building]]=0,"",INTERCEPT('1. Input energy data'!N113:Y113,CalcTable[[#This Row],[1]:[12]]))</f>
        <v/>
      </c>
      <c r="R96" t="str">
        <f>IF(CalcTable[[#This Row],[Building]]=0,"",RSQ('1. Input energy data'!N113:Y113,CalcTable[[#This Row],[1]:[12]]))</f>
        <v/>
      </c>
      <c r="S96" s="151" t="str" cm="1">
        <f t="array" ref="S96">IF(OR($A96=0, '1. Input energy data'!$AF113=""), "",IF(OR('1. Input energy data'!$F113="Hospital",'1. Input energy data'!$F113="Nursing residential homes and hostels"),INDEX(Degrees18[[Month]:[Multiple (England)]],MATCH('1. Input energy data'!$AD113, Degrees18[Month], 1)+S$2-13,MATCH(IF('1. Input energy data'!$G$11="Multiple (England)", '1. Input energy data'!$J113, '1. Input energy data'!$G$11),Degrees18[#Headers], 0)),INDEX(Degrees15[[Month]:[Multiple (England)]],MATCH('1. Input energy data'!$AD113, Degrees15[Month], 1)+S$2-13,MATCH(IF('1. Input energy data'!$G$11="Multiple (England)", '1. Input energy data'!$J113, '1. Input energy data'!$G$11),Degrees15[#Headers], 0))))</f>
        <v/>
      </c>
      <c r="T96" s="151" t="str" cm="1">
        <f t="array" ref="T96">IF(OR($A96=0, '1. Input energy data'!$AG113=""), "",IF(OR('1. Input energy data'!$F113="Hospital",'1. Input energy data'!$F113="Nursing residential homes and hostels"),INDEX(Degrees18[[Month]:[Multiple (England)]],MATCH('1. Input energy data'!$AD113, Degrees18[Month], 1)+T$2-13,MATCH(IF('1. Input energy data'!$G$11="Multiple (England)", '1. Input energy data'!$J113, '1. Input energy data'!$G$11),Degrees18[#Headers], 0)),INDEX(Degrees15[[Month]:[Multiple (England)]],MATCH('1. Input energy data'!$AD113,Degrees15[Month], 1)+T$2-13,MATCH(IF('1. Input energy data'!$G$11="Multiple (England)", '1. Input energy data'!$J113, '1. Input energy data'!$G$11),Degrees15[#Headers], 0))))</f>
        <v/>
      </c>
      <c r="U96" s="151" t="str" cm="1">
        <f t="array" ref="U96">IF(OR($A96=0, '1. Input energy data'!$AH113=""), "",IF(OR('1. Input energy data'!$F113="Hospital",'1. Input energy data'!$F113="Nursing residential homes and hostels"),INDEX(Degrees18[[Month]:[Multiple (England)]],MATCH('1. Input energy data'!$AD113, Degrees18[Month], 1)+U$2-13,MATCH(IF('1. Input energy data'!$G$11="Multiple (England)", '1. Input energy data'!$J113, '1. Input energy data'!$G$11),Degrees18[#Headers], 0)),INDEX(Degrees15[[Month]:[Multiple (England)]],MATCH('1. Input energy data'!$AD113,Degrees15[Month], 1)+U$2-13,MATCH(IF('1. Input energy data'!$G$11="Multiple (England)", '1. Input energy data'!$J113, '1. Input energy data'!$G$11),Degrees15[#Headers], 0))))</f>
        <v/>
      </c>
      <c r="V96" s="151" t="str" cm="1">
        <f t="array" ref="V96">IF(OR($A96=0, '1. Input energy data'!$AI113=""), "",IF(OR('1. Input energy data'!$F113="Hospital",'1. Input energy data'!$F113="Nursing residential homes and hostels"),INDEX(Degrees18[[Month]:[Multiple (England)]],MATCH('1. Input energy data'!$AD113, Degrees18[Month], 1)+V$2-13,MATCH(IF('1. Input energy data'!$G$11="Multiple (England)", '1. Input energy data'!$J113, '1. Input energy data'!$G$11),Degrees18[#Headers], 0)),INDEX(Degrees15[[Month]:[Multiple (England)]],MATCH('1. Input energy data'!$AD113,Degrees15[Month], 1)+V$2-13,MATCH(IF('1. Input energy data'!$G$11="Multiple (England)", '1. Input energy data'!$J113, '1. Input energy data'!$G$11),Degrees15[#Headers], 0))))</f>
        <v/>
      </c>
      <c r="W96" s="151" t="str" cm="1">
        <f t="array" ref="W96">IF(OR($A96=0, '1. Input energy data'!$AJ113=""), "",IF(OR('1. Input energy data'!$F113="Hospital",'1. Input energy data'!$F113="Nursing residential homes and hostels"),INDEX(Degrees18[[Month]:[Multiple (England)]],MATCH('1. Input energy data'!$AD113, Degrees18[Month], 1)+W$2-13,MATCH(IF('1. Input energy data'!$G$11="Multiple (England)", '1. Input energy data'!$J113, '1. Input energy data'!$G$11),Degrees18[#Headers], 0)),INDEX(Degrees15[[Month]:[Multiple (England)]],MATCH('1. Input energy data'!$AD113,Degrees15[Month], 1)+W$2-13,MATCH(IF('1. Input energy data'!$G$11="Multiple (England)", '1. Input energy data'!$J113, '1. Input energy data'!$G$11),Degrees15[#Headers], 0))))</f>
        <v/>
      </c>
      <c r="X96" s="151" t="str" cm="1">
        <f t="array" ref="X96">IF(OR($A96=0, '1. Input energy data'!$AK113=""), "",IF(OR('1. Input energy data'!$F113="Hospital",'1. Input energy data'!$F113="Nursing residential homes and hostels"),INDEX(Degrees18[[Month]:[Multiple (England)]],MATCH('1. Input energy data'!$AD113, Degrees18[Month], 1)+X$2-13,MATCH(IF('1. Input energy data'!$G$11="Multiple (England)", '1. Input energy data'!$J113, '1. Input energy data'!$G$11),Degrees18[#Headers], 0)),INDEX(Degrees15[[Month]:[Multiple (England)]],MATCH('1. Input energy data'!$AD113,Degrees15[Month], 1)+X$2-13,MATCH(IF('1. Input energy data'!$G$11="Multiple (England)", '1. Input energy data'!$J113, '1. Input energy data'!$G$11),Degrees15[#Headers], 0))))</f>
        <v/>
      </c>
      <c r="Y96" s="151" t="str" cm="1">
        <f t="array" ref="Y96">IF(OR($A96=0, '1. Input energy data'!$AL113=""), "",IF(OR('1. Input energy data'!$F113="Hospital",'1. Input energy data'!$F113="Nursing residential homes and hostels"),INDEX(Degrees18[[Month]:[Multiple (England)]],MATCH('1. Input energy data'!$AD113, Degrees18[Month], 1)+Y$2-13,MATCH(IF('1. Input energy data'!$G$11="Multiple (England)", '1. Input energy data'!$J113, '1. Input energy data'!$G$11),Degrees18[#Headers], 0)),INDEX(Degrees15[[Month]:[Multiple (England)]],MATCH('1. Input energy data'!$AD113,Degrees15[Month], 1)+Y$2-13,MATCH(IF('1. Input energy data'!$G$11="Multiple (England)", '1. Input energy data'!$J113, '1. Input energy data'!$G$11),Degrees15[#Headers], 0))))</f>
        <v/>
      </c>
      <c r="Z96" s="151" t="str" cm="1">
        <f t="array" ref="Z96">IF(OR($A96=0, '1. Input energy data'!$AM113=""), "",IF(OR('1. Input energy data'!$F113="Hospital",'1. Input energy data'!$F113="Nursing residential homes and hostels"),INDEX(Degrees18[[Month]:[Multiple (England)]],MATCH('1. Input energy data'!$AD113, Degrees18[Month], 1)+Z$2-13,MATCH(IF('1. Input energy data'!$G$11="Multiple (England)", '1. Input energy data'!$J113, '1. Input energy data'!$G$11),Degrees18[#Headers], 0)),INDEX(Degrees15[[Month]:[Multiple (England)]],MATCH('1. Input energy data'!$AD113,Degrees15[Month], 1)+Z$2-13,MATCH(IF('1. Input energy data'!$G$11="Multiple (England)", '1. Input energy data'!$J113, '1. Input energy data'!$G$11),Degrees15[#Headers], 0))))</f>
        <v/>
      </c>
      <c r="AA96" s="151" t="str" cm="1">
        <f t="array" ref="AA96">IF(OR($A96=0, '1. Input energy data'!$AN113=""), "",IF(OR('1. Input energy data'!$F113="Hospital",'1. Input energy data'!$F113="Nursing residential homes and hostels"),INDEX(Degrees18[[Month]:[Multiple (England)]],MATCH('1. Input energy data'!$AD113, Degrees18[Month], 1)+AA$2-13,MATCH(IF('1. Input energy data'!$G$11="Multiple (England)", '1. Input energy data'!$J113, '1. Input energy data'!$G$11),Degrees18[#Headers], 0)),INDEX(Degrees15[[Month]:[Multiple (England)]],MATCH('1. Input energy data'!$AD113,Degrees15[Month], 1)+AA$2-13,MATCH(IF('1. Input energy data'!$G$11="Multiple (England)", '1. Input energy data'!$J113, '1. Input energy data'!$G$11),Degrees15[#Headers], 0))))</f>
        <v/>
      </c>
      <c r="AB96" s="151" t="str" cm="1">
        <f t="array" ref="AB96">IF(OR($A96=0, '1. Input energy data'!$AO113=""), "",IF(OR('1. Input energy data'!$F113="Hospital",'1. Input energy data'!$F113="Nursing residential homes and hostels"),INDEX(Degrees18[[Month]:[Multiple (England)]],MATCH('1. Input energy data'!$AD113, Degrees18[Month], 1)+AB$2-13,MATCH(IF('1. Input energy data'!$G$11="Multiple (England)", '1. Input energy data'!$J113, '1. Input energy data'!$G$11),Degrees18[#Headers], 0)),INDEX(Degrees15[[Month]:[Multiple (England)]],MATCH('1. Input energy data'!$AD113,Degrees15[Month], 1)+AB$2-13,MATCH(IF('1. Input energy data'!$G$11="Multiple (England)", '1. Input energy data'!$J113, '1. Input energy data'!$G$11),Degrees15[#Headers], 0))))</f>
        <v/>
      </c>
      <c r="AC96" s="151" t="str" cm="1">
        <f t="array" ref="AC96">IF(OR($A96=0, '1. Input energy data'!$AP113=""), "",IF(OR('1. Input energy data'!$F113="Hospital",'1. Input energy data'!$F113="Nursing residential homes and hostels"),INDEX(Degrees18[[Month]:[Multiple (England)]],MATCH('1. Input energy data'!$AD113, Degrees18[Month], 1)+AC$2-13,MATCH(IF('1. Input energy data'!$G$11="Multiple (England)", '1. Input energy data'!$J113, '1. Input energy data'!$G$11),Degrees18[#Headers], 0)),INDEX(Degrees15[[Month]:[Multiple (England)]],MATCH('1. Input energy data'!$AD113,Degrees15[Month], 1)+AC$2-13,MATCH(IF('1. Input energy data'!$G$11="Multiple (England)", '1. Input energy data'!$J113, '1. Input energy data'!$G$11),Degrees15[#Headers], 0))))</f>
        <v/>
      </c>
      <c r="AD96" s="151" t="str" cm="1">
        <f t="array" ref="AD96">IF(OR($A96=0, '1. Input energy data'!$AQ113=""), "",IF(OR('1. Input energy data'!$F113="Hospital",'1. Input energy data'!$F113="Nursing residential homes and hostels"),INDEX(Degrees18[[Month]:[Multiple (England)]],MATCH('1. Input energy data'!$AD113, Degrees18[Month], 1)+AD$2-13,MATCH(IF('1. Input energy data'!$G$11="Multiple (England)", '1. Input energy data'!$J113, '1. Input energy data'!$G$11),Degrees18[#Headers], 0)),INDEX(Degrees15[[Month]:[Multiple (England)]],MATCH('1. Input energy data'!$AD113,Degrees15[Month], 1)+AD$2-13,MATCH(IF('1. Input energy data'!$G$11="Multiple (England)", '1. Input energy data'!$J113, '1. Input energy data'!$G$11),Degrees15[#Headers], 0))))</f>
        <v/>
      </c>
      <c r="AE96" s="151" t="str">
        <f>IF(OR($A96=0, $P96="", CalcTable[[#This Row],[13]]="", $Q96="", '1. Input energy data'!AF113=""), "", ($P96*CalcTable[[#This Row],[13]]+$Q96)-'1. Input energy data'!AF113)</f>
        <v/>
      </c>
      <c r="AF96" s="151" t="str">
        <f>IF(OR($A96=0, $P96="", CalcTable[[#This Row],[14]]="", $Q96="", '1. Input energy data'!AG113=""), "", ($P96*CalcTable[[#This Row],[14]]+$Q96)-'1. Input energy data'!AG113)</f>
        <v/>
      </c>
      <c r="AG96" s="151" t="str">
        <f>IF(OR($A96=0, $P96="", CalcTable[[#This Row],[15]]="", $Q96="", '1. Input energy data'!AH113=""), "", ($P96*CalcTable[[#This Row],[15]]+$Q96)-'1. Input energy data'!AH113)</f>
        <v/>
      </c>
      <c r="AH96" s="151" t="str">
        <f>IF(OR($A96=0, $P96="", CalcTable[[#This Row],[16]]="", $Q96="", '1. Input energy data'!AI113=""), "", ($P96*CalcTable[[#This Row],[16]]+$Q96)-'1. Input energy data'!AI113)</f>
        <v/>
      </c>
      <c r="AI96" s="151" t="str">
        <f>IF(OR($A96=0, $P96="", CalcTable[[#This Row],[17]]="", $Q96="", '1. Input energy data'!AJ113=""), "", ($P96*CalcTable[[#This Row],[17]]+$Q96)-'1. Input energy data'!AJ113)</f>
        <v/>
      </c>
      <c r="AJ96" s="151" t="str">
        <f>IF(OR($A96=0, $P96="", CalcTable[[#This Row],[18]]="", $Q96="", '1. Input energy data'!AK113=""), "", ($P96*CalcTable[[#This Row],[18]]+$Q96)-'1. Input energy data'!AK113)</f>
        <v/>
      </c>
      <c r="AK96" s="151" t="str">
        <f>IF(OR($A96=0, $P96="", CalcTable[[#This Row],[19]]="", $Q96="", '1. Input energy data'!AL113=""), "", ($P96*CalcTable[[#This Row],[19]]+$Q96)-'1. Input energy data'!AL113)</f>
        <v/>
      </c>
      <c r="AL96" s="151" t="str">
        <f>IF(OR($A96=0, $P96="", CalcTable[[#This Row],[20]]="", $Q96="", '1. Input energy data'!AM113=""), "", ($P96*CalcTable[[#This Row],[20]]+$Q96)-'1. Input energy data'!AM113)</f>
        <v/>
      </c>
      <c r="AM96" s="151" t="str">
        <f>IF(OR($A96=0, $P96="", CalcTable[[#This Row],[21]]="", $Q96="", '1. Input energy data'!AN113=""), "", ($P96*CalcTable[[#This Row],[21]]+$Q96)-'1. Input energy data'!AN113)</f>
        <v/>
      </c>
      <c r="AN96" s="151" t="str">
        <f>IF(OR($A96=0, $P96="", CalcTable[[#This Row],[22]]="", $Q96="", '1. Input energy data'!AO113=""), "", ($P96*CalcTable[[#This Row],[22]]+$Q96)-'1. Input energy data'!AO113)</f>
        <v/>
      </c>
      <c r="AO96" s="151" t="str">
        <f>IF(OR($A96=0, $P96="", CalcTable[[#This Row],[23]]="", $Q96="", '1. Input energy data'!AP113=""), "", ($P96*CalcTable[[#This Row],[23]]+$Q96)-'1. Input energy data'!AP113)</f>
        <v/>
      </c>
      <c r="AP96" s="151" t="str">
        <f>IF(OR($A96=0, $P96="", CalcTable[[#This Row],[24]]="", $Q96="", '1. Input energy data'!AQ113=""), "", ($P96*CalcTable[[#This Row],[24]]+$Q96)-'1. Input energy data'!AQ113)</f>
        <v/>
      </c>
      <c r="AQ96" s="239" t="str">
        <f>IF(CalcTable[[#This Row],[Building]]=0,"",1-((1-CalcTable[[#This Row],[R2]])*(COUNT('1. Input energy data'!N113:Y113)-1)/(COUNT('1. Input energy data'!N113:Y113)-2)))</f>
        <v/>
      </c>
      <c r="AR96" s="165" t="str">
        <f>IF(CalcTable[[#This Row],[Building]]=0,"",1.26*TINV(0.1,COUNT('1. Input energy data'!N113:Y113)-2)*STEYX('1. Input energy data'!N113:Y113,CalcTable[[#This Row],[1]:[12]])*((1+2/COUNT('1. Input energy data'!N113:Y113))*COUNT(CalcTable[[#This Row],[Month 1 avoided kWh]:[Month 12]]))^0.5)</f>
        <v/>
      </c>
      <c r="AS96" s="166" t="str">
        <f>IF(CalcTable[[#This Row],[Building]]=0,"",ABS(CalcTable[[#This Row],[Absolute Uncertainty]]/SUM(CalcTable[[#This Row],[Month 1 avoided kWh]:[Month 12]])))</f>
        <v/>
      </c>
      <c r="AT96" s="165" t="str">
        <f>IF(CalcTable[[#This Row],[Building]]=0,"",COUNT('1. Input energy data'!N113:Y113))</f>
        <v/>
      </c>
      <c r="AU96" s="165" t="str">
        <f>IF(CalcTable[[#This Row],[Building]]=0,"",COUNT('1. Input energy data'!AF113:AQ113))</f>
        <v/>
      </c>
      <c r="AV96" s="151" t="str" cm="1">
        <f t="array" ref="AV96">_xlfn.IFS(CalcTable[[#This Row],[Building]]=0,"",AND(OR('1. Input energy data'!AT113="Energy Bills - Actual",'1. Input energy data'!AT113="Meter Readings",'1. Input energy data'!AT113="Half Hourly Data"),OR('1. Input energy data'!Z113="Energy Bills - Actual",'1. Input energy data'!Z113="Meter Readings",'1. Input energy data'!Z113="Half Hourly Data")),"ACTUAL",OR('1. Input energy data'!AT113="",'1. Input energy data'!Z113=""),"BLANK",OR('1. Input energy data'!AT113="Other (specify in commentary)",'1. Input energy data'!Z113="Other (specify in commentary)"),"OTHER",OR('1. Input energy data'!AT113="Energy Bills - Estimated",'1. Input energy data'!Z113="Energy Bills - Estimated"),"ESTIMATED",OR('1. Input energy data'!AT113="Energy Bills - Partially Estimated",'1. Input energy data'!Z113="Energy Bills - Partially Estimated"),"PARTIALLY ESTIMATED",TRUE,"BLANK")</f>
        <v/>
      </c>
    </row>
    <row r="97" spans="1:48">
      <c r="A97">
        <f>'1. Input energy data'!C114</f>
        <v>0</v>
      </c>
      <c r="B97" s="150">
        <f>'1. Input energy data'!F114</f>
        <v>0</v>
      </c>
      <c r="C97">
        <f>'1. Input energy data'!G114</f>
        <v>0</v>
      </c>
      <c r="D97" s="151" t="str">
        <f>IF(OR(CalcTable[[#This Row],[Building]]=0, '1. Input energy data'!$N114=""), "",IF(OR('1. Input energy data'!$F114="Hospital",'1. Input energy data'!$F114="Nursing residential homes and hostels"),INDEX(Degrees18[[Month]:[Multiple (England)]],MATCH('1. Input energy data'!$L114, Degrees18[Month], 1),MATCH(IF('1. Input energy data'!$G$11="Multiple (England)", '1. Input energy data'!$J114, '1. Input energy data'!$G$11), Degrees18[#Headers], 0)),INDEX(Degrees15[[Month]:[Multiple (England)]],MATCH('1. Input energy data'!$L114, Degrees15[Month], 1),MATCH(IF('1. Input energy data'!$G$11="Multiple (England)", '1. Input energy data'!$J114, '1. Input energy data'!$G$11), Degrees15[#Headers], 0))))</f>
        <v/>
      </c>
      <c r="E97" s="151" t="str" cm="1">
        <f t="array" ref="E97">IF(OR(CalcTable[[#This Row],[Building]]=0, '1. Input energy data'!$O114=""), "",IF(OR('1. Input energy data'!$F114="Hospital",'1. Input energy data'!$F114="Nursing residential homes and hostels"),INDEX(Degrees18[[Month]:[Multiple (England)]],MATCH('1. Input energy data'!$L114, Degrees18[Month], 1) + $E$2 - 1,MATCH(IF('1. Input energy data'!$G$11="Multiple (England)", '1. Input energy data'!$J114, '1. Input energy data'!$G$11),Degrees18[#Headers], 0)),INDEX(Degrees15[[Month]:[Multiple (England)]],MATCH('1. Input energy data'!$L114, Degrees15[Month], 1) + $E$2 - 1,MATCH(IF('1. Input energy data'!$G$11="Multiple (England)", '1. Input energy data'!$J114, '1. Input energy data'!$G$11),Degrees15[#Headers], 0))))</f>
        <v/>
      </c>
      <c r="F97" s="151" t="str" cm="1">
        <f t="array" ref="F97">IF(OR(CalcTable[[#This Row],[Building]]=0, '1. Input energy data'!$P114=""), "",IF(OR('1. Input energy data'!$F114="Hospital",'1. Input energy data'!$F114="Nursing residential homes and hostels"),INDEX(Degrees18[[Month]:[Multiple (England)]],MATCH('1. Input energy data'!$L114, Degrees18[Month], 1) + $F$2 - 1,MATCH(IF('1. Input energy data'!$G$11="Multiple (England)", '1. Input energy data'!$J114, '1. Input energy data'!$G$11),Degrees18[#Headers], 0)),INDEX(Degrees15[[Month]:[Multiple (England)]],MATCH('1. Input energy data'!$L114, Degrees15[Month], 1) + $F$2 - 1,MATCH(IF('1. Input energy data'!$G$11="Multiple (England)", '1. Input energy data'!$J114, '1. Input energy data'!$G$11),Degrees15[#Headers], 0))))</f>
        <v/>
      </c>
      <c r="G97" s="151" t="str" cm="1">
        <f t="array" ref="G97">IF(OR(CalcTable[[#This Row],[Building]]=0, '1. Input energy data'!$Q114=""), "",IF(OR('1. Input energy data'!$F114="Hospital",'1. Input energy data'!$F114="Nursing residential homes and hostels"),INDEX(Degrees18[[Month]:[Multiple (England)]],MATCH('1. Input energy data'!$L114, Degrees18[Month], 1) + $G$2 - 1,MATCH(IF('1. Input energy data'!$G$11="Multiple (England)", '1. Input energy data'!$J114, '1. Input energy data'!$G$11),Degrees18[#Headers], 0)),INDEX(Degrees15[[Month]:[Multiple (England)]],MATCH('1. Input energy data'!$L114, Degrees15[Month], 1) + $G$2 - 1,MATCH(IF('1. Input energy data'!$G$11="Multiple (England)", '1. Input energy data'!$J114, '1. Input energy data'!$G$11),Degrees15[#Headers], 0))))</f>
        <v/>
      </c>
      <c r="H97" s="151" t="str" cm="1">
        <f t="array" ref="H97">IF(OR(CalcTable[[#This Row],[Building]]=0, '1. Input energy data'!$R114=""), "",IF(OR('1. Input energy data'!$F114="Hospital",'1. Input energy data'!$F114="Nursing residential homes and hostels"),INDEX(Degrees18[[Month]:[Multiple (England)]],MATCH('1. Input energy data'!$L114, Degrees18[Month], 1) + $H$2 - 1,MATCH(IF('1. Input energy data'!$G$11="Multiple (England)", '1. Input energy data'!$J114, '1. Input energy data'!$G$11),Degrees18[#Headers], 0)),INDEX(Degrees15[[Month]:[Multiple (England)]],MATCH('1. Input energy data'!$L114, Degrees15[Month], 1) + $H$2 - 1,MATCH(IF('1. Input energy data'!$G$11="Multiple (England)", '1. Input energy data'!$J114, '1. Input energy data'!$G$11),Degrees15[#Headers], 0))))</f>
        <v/>
      </c>
      <c r="I97" s="151" t="str" cm="1">
        <f t="array" ref="I97">IF(OR(CalcTable[[#This Row],[Building]]=0, '1. Input energy data'!$S114=""), "",IF(OR('1. Input energy data'!$F114="Hospital",'1. Input energy data'!$F114="Nursing residential homes and hostels"),INDEX(Degrees18[[Month]:[Multiple (England)]],MATCH('1. Input energy data'!$L114, Degrees18[Month], 1) + $I$2 - 1,MATCH(IF('1. Input energy data'!$G$11="Multiple (England)", '1. Input energy data'!$J114, '1. Input energy data'!$G$11),Degrees18[#Headers], 0)),INDEX(Degrees15[[Month]:[Multiple (England)]],MATCH('1. Input energy data'!$L114, Degrees15[Month], 1) + $I$2 - 1,MATCH(IF('1. Input energy data'!$G$11="Multiple (England)", '1. Input energy data'!$J114, '1. Input energy data'!$G$11),Degrees15[#Headers], 0))))</f>
        <v/>
      </c>
      <c r="J97" s="151" t="str" cm="1">
        <f t="array" ref="J97">IF(OR(CalcTable[[#This Row],[Building]]=0, '1. Input energy data'!$T114=""), "",IF(OR('1. Input energy data'!$F114="Hospital",'1. Input energy data'!$F114="Nursing residential homes and hostels"),INDEX(Degrees18[[Month]:[Multiple (England)]],MATCH('1. Input energy data'!$L114, Degrees18[Month], 1) + $J$2 - 1,MATCH(IF('1. Input energy data'!$G$11="Multiple (England)", '1. Input energy data'!$J114, '1. Input energy data'!$G$11),Degrees18[#Headers], 0)),INDEX(Degrees15[[Month]:[Multiple (England)]],MATCH('1. Input energy data'!$L114, Degrees15[Month], 1) + $J$2 - 1,MATCH(IF('1. Input energy data'!$G$11="Multiple (England)", '1. Input energy data'!$J114, '1. Input energy data'!$G$11),Degrees15[#Headers], 0))))</f>
        <v/>
      </c>
      <c r="K97" s="151" t="str" cm="1">
        <f t="array" ref="K97">IF(OR(CalcTable[[#This Row],[Building]]=0, '1. Input energy data'!$U114=""), "",IF(OR('1. Input energy data'!$F114="Hospital",'1. Input energy data'!$F114="Nursing residential homes and hostels"),INDEX(Degrees18[[Month]:[Multiple (England)]],MATCH('1. Input energy data'!$L114, Degrees18[Month], 1) + $K$2 - 1,MATCH(IF('1. Input energy data'!$G$11="Multiple (England)", '1. Input energy data'!$J114, '1. Input energy data'!$G$11),Degrees18[#Headers], 0)),INDEX(Degrees15[[Month]:[Multiple (England)]],MATCH('1. Input energy data'!$L114, Degrees15[Month], 1) + $K$2 - 1,MATCH(IF('1. Input energy data'!$G$11="Multiple (England)", '1. Input energy data'!$J114, '1. Input energy data'!$G$11),Degrees15[#Headers], 0))))</f>
        <v/>
      </c>
      <c r="L97" s="151" t="str" cm="1">
        <f t="array" ref="L97">IF(OR(CalcTable[[#This Row],[Building]]=0, '1. Input energy data'!$V114=""), "",IF(OR('1. Input energy data'!$F114="Hospital",'1. Input energy data'!$F114="Nursing residential homes and hostels"),INDEX(Degrees18[[Month]:[Multiple (England)]],MATCH('1. Input energy data'!$L114, Degrees18[Month], 1) + $L$2 - 1,MATCH(IF('1. Input energy data'!$G$11="Multiple (England)", '1. Input energy data'!$J114, '1. Input energy data'!$G$11),Degrees18[#Headers], 0)),INDEX(Degrees15[[Month]:[Multiple (England)]],MATCH('1. Input energy data'!$L114, Degrees15[Month], 1) + $L$2 - 1,MATCH(IF('1. Input energy data'!$G$11="Multiple (England)", '1. Input energy data'!$J114, '1. Input energy data'!$G$11),Degrees15[#Headers], 0))))</f>
        <v/>
      </c>
      <c r="M97" s="151" t="str" cm="1">
        <f t="array" ref="M97">IF(OR(CalcTable[[#This Row],[Building]]=0, '1. Input energy data'!$W114=""), "",IF(OR('1. Input energy data'!$F114="Hospital",'1. Input energy data'!$F114="Nursing residential homes and hostels"),INDEX(Degrees18[[Month]:[Multiple (England)]],MATCH('1. Input energy data'!$L114, Degrees18[Month], 1) + $M$2 - 1,MATCH(IF('1. Input energy data'!$G$11="Multiple (England)", '1. Input energy data'!$J114, '1. Input energy data'!$G$11),Degrees18[#Headers], 0)),INDEX(Degrees15[[Month]:[Multiple (England)]],MATCH('1. Input energy data'!$L114, Degrees15[Month], 1) + $M$2 - 1,MATCH(IF('1. Input energy data'!$G$11="Multiple (England)", '1. Input energy data'!$J114, '1. Input energy data'!$G$11),Degrees15[#Headers], 0))))</f>
        <v/>
      </c>
      <c r="N97" s="151" t="str" cm="1">
        <f t="array" ref="N97">IF(OR(CalcTable[[#This Row],[Building]]=0, '1. Input energy data'!$X114=""), "",IF(OR('1. Input energy data'!$F114="Hospital",'1. Input energy data'!$F114="Nursing residential homes and hostels"),INDEX(Degrees18[[Month]:[Multiple (England)]],MATCH('1. Input energy data'!$L114, Degrees18[Month], 1) + $N$2 - 1,MATCH(IF('1. Input energy data'!$G$11="Multiple (England)", '1. Input energy data'!$J114, '1. Input energy data'!$G$11),Degrees18[#Headers], 0)),INDEX(Degrees15[[Month]:[Multiple (England)]],MATCH('1. Input energy data'!$L114, Degrees15[Month], 1) + $N$2 - 1,MATCH(IF('1. Input energy data'!$G$11="Multiple (England)", '1. Input energy data'!$J114, '1. Input energy data'!$G$11),Degrees15[#Headers], 0))))</f>
        <v/>
      </c>
      <c r="O97" s="151" t="str" cm="1">
        <f t="array" ref="O97">IF(OR(CalcTable[[#This Row],[Building]]=0, '1. Input energy data'!$Y114=""), "",IF(OR('1. Input energy data'!$F114="Hospital",'1. Input energy data'!$F114="Nursing residential homes and hostels"),INDEX(Degrees18[[Month]:[Multiple (England)]],MATCH('1. Input energy data'!$L114, Degrees18[Month], 1) + $O$2 - 1,MATCH(IF('1. Input energy data'!$G$11="Multiple (England)", '1. Input energy data'!$J114, '1. Input energy data'!$G$11),Degrees18[#Headers], 0)),INDEX(Degrees15[[Month]:[Multiple (England)]],MATCH('1. Input energy data'!$L114, Degrees15[Month], 1) + $O$2 - 1,MATCH(IF('1. Input energy data'!$G$11="Multiple (England)", '1. Input energy data'!$J114, '1. Input energy data'!$G$11),Degrees15[#Headers], 0))))</f>
        <v/>
      </c>
      <c r="P97" t="str">
        <f>IF(CalcTable[[#This Row],[Building]]=0,"",SLOPE('1. Input energy data'!N114:Y114,CalcTable[[#This Row],[1]:[12]]))</f>
        <v/>
      </c>
      <c r="Q97" t="str">
        <f>IF(CalcTable[[#This Row],[Building]]=0,"",INTERCEPT('1. Input energy data'!N114:Y114,CalcTable[[#This Row],[1]:[12]]))</f>
        <v/>
      </c>
      <c r="R97" t="str">
        <f>IF(CalcTable[[#This Row],[Building]]=0,"",RSQ('1. Input energy data'!N114:Y114,CalcTable[[#This Row],[1]:[12]]))</f>
        <v/>
      </c>
      <c r="S97" s="151" t="str" cm="1">
        <f t="array" ref="S97">IF(OR($A97=0, '1. Input energy data'!$AF114=""), "",IF(OR('1. Input energy data'!$F114="Hospital",'1. Input energy data'!$F114="Nursing residential homes and hostels"),INDEX(Degrees18[[Month]:[Multiple (England)]],MATCH('1. Input energy data'!$AD114, Degrees18[Month], 1)+S$2-13,MATCH(IF('1. Input energy data'!$G$11="Multiple (England)", '1. Input energy data'!$J114, '1. Input energy data'!$G$11),Degrees18[#Headers], 0)),INDEX(Degrees15[[Month]:[Multiple (England)]],MATCH('1. Input energy data'!$AD114, Degrees15[Month], 1)+S$2-13,MATCH(IF('1. Input energy data'!$G$11="Multiple (England)", '1. Input energy data'!$J114, '1. Input energy data'!$G$11),Degrees15[#Headers], 0))))</f>
        <v/>
      </c>
      <c r="T97" s="151" t="str" cm="1">
        <f t="array" ref="T97">IF(OR($A97=0, '1. Input energy data'!$AG114=""), "",IF(OR('1. Input energy data'!$F114="Hospital",'1. Input energy data'!$F114="Nursing residential homes and hostels"),INDEX(Degrees18[[Month]:[Multiple (England)]],MATCH('1. Input energy data'!$AD114, Degrees18[Month], 1)+T$2-13,MATCH(IF('1. Input energy data'!$G$11="Multiple (England)", '1. Input energy data'!$J114, '1. Input energy data'!$G$11),Degrees18[#Headers], 0)),INDEX(Degrees15[[Month]:[Multiple (England)]],MATCH('1. Input energy data'!$AD114,Degrees15[Month], 1)+T$2-13,MATCH(IF('1. Input energy data'!$G$11="Multiple (England)", '1. Input energy data'!$J114, '1. Input energy data'!$G$11),Degrees15[#Headers], 0))))</f>
        <v/>
      </c>
      <c r="U97" s="151" t="str" cm="1">
        <f t="array" ref="U97">IF(OR($A97=0, '1. Input energy data'!$AH114=""), "",IF(OR('1. Input energy data'!$F114="Hospital",'1. Input energy data'!$F114="Nursing residential homes and hostels"),INDEX(Degrees18[[Month]:[Multiple (England)]],MATCH('1. Input energy data'!$AD114, Degrees18[Month], 1)+U$2-13,MATCH(IF('1. Input energy data'!$G$11="Multiple (England)", '1. Input energy data'!$J114, '1. Input energy data'!$G$11),Degrees18[#Headers], 0)),INDEX(Degrees15[[Month]:[Multiple (England)]],MATCH('1. Input energy data'!$AD114,Degrees15[Month], 1)+U$2-13,MATCH(IF('1. Input energy data'!$G$11="Multiple (England)", '1. Input energy data'!$J114, '1. Input energy data'!$G$11),Degrees15[#Headers], 0))))</f>
        <v/>
      </c>
      <c r="V97" s="151" t="str" cm="1">
        <f t="array" ref="V97">IF(OR($A97=0, '1. Input energy data'!$AI114=""), "",IF(OR('1. Input energy data'!$F114="Hospital",'1. Input energy data'!$F114="Nursing residential homes and hostels"),INDEX(Degrees18[[Month]:[Multiple (England)]],MATCH('1. Input energy data'!$AD114, Degrees18[Month], 1)+V$2-13,MATCH(IF('1. Input energy data'!$G$11="Multiple (England)", '1. Input energy data'!$J114, '1. Input energy data'!$G$11),Degrees18[#Headers], 0)),INDEX(Degrees15[[Month]:[Multiple (England)]],MATCH('1. Input energy data'!$AD114,Degrees15[Month], 1)+V$2-13,MATCH(IF('1. Input energy data'!$G$11="Multiple (England)", '1. Input energy data'!$J114, '1. Input energy data'!$G$11),Degrees15[#Headers], 0))))</f>
        <v/>
      </c>
      <c r="W97" s="151" t="str" cm="1">
        <f t="array" ref="W97">IF(OR($A97=0, '1. Input energy data'!$AJ114=""), "",IF(OR('1. Input energy data'!$F114="Hospital",'1. Input energy data'!$F114="Nursing residential homes and hostels"),INDEX(Degrees18[[Month]:[Multiple (England)]],MATCH('1. Input energy data'!$AD114, Degrees18[Month], 1)+W$2-13,MATCH(IF('1. Input energy data'!$G$11="Multiple (England)", '1. Input energy data'!$J114, '1. Input energy data'!$G$11),Degrees18[#Headers], 0)),INDEX(Degrees15[[Month]:[Multiple (England)]],MATCH('1. Input energy data'!$AD114,Degrees15[Month], 1)+W$2-13,MATCH(IF('1. Input energy data'!$G$11="Multiple (England)", '1. Input energy data'!$J114, '1. Input energy data'!$G$11),Degrees15[#Headers], 0))))</f>
        <v/>
      </c>
      <c r="X97" s="151" t="str" cm="1">
        <f t="array" ref="X97">IF(OR($A97=0, '1. Input energy data'!$AK114=""), "",IF(OR('1. Input energy data'!$F114="Hospital",'1. Input energy data'!$F114="Nursing residential homes and hostels"),INDEX(Degrees18[[Month]:[Multiple (England)]],MATCH('1. Input energy data'!$AD114, Degrees18[Month], 1)+X$2-13,MATCH(IF('1. Input energy data'!$G$11="Multiple (England)", '1. Input energy data'!$J114, '1. Input energy data'!$G$11),Degrees18[#Headers], 0)),INDEX(Degrees15[[Month]:[Multiple (England)]],MATCH('1. Input energy data'!$AD114,Degrees15[Month], 1)+X$2-13,MATCH(IF('1. Input energy data'!$G$11="Multiple (England)", '1. Input energy data'!$J114, '1. Input energy data'!$G$11),Degrees15[#Headers], 0))))</f>
        <v/>
      </c>
      <c r="Y97" s="151" t="str" cm="1">
        <f t="array" ref="Y97">IF(OR($A97=0, '1. Input energy data'!$AL114=""), "",IF(OR('1. Input energy data'!$F114="Hospital",'1. Input energy data'!$F114="Nursing residential homes and hostels"),INDEX(Degrees18[[Month]:[Multiple (England)]],MATCH('1. Input energy data'!$AD114, Degrees18[Month], 1)+Y$2-13,MATCH(IF('1. Input energy data'!$G$11="Multiple (England)", '1. Input energy data'!$J114, '1. Input energy data'!$G$11),Degrees18[#Headers], 0)),INDEX(Degrees15[[Month]:[Multiple (England)]],MATCH('1. Input energy data'!$AD114,Degrees15[Month], 1)+Y$2-13,MATCH(IF('1. Input energy data'!$G$11="Multiple (England)", '1. Input energy data'!$J114, '1. Input energy data'!$G$11),Degrees15[#Headers], 0))))</f>
        <v/>
      </c>
      <c r="Z97" s="151" t="str" cm="1">
        <f t="array" ref="Z97">IF(OR($A97=0, '1. Input energy data'!$AM114=""), "",IF(OR('1. Input energy data'!$F114="Hospital",'1. Input energy data'!$F114="Nursing residential homes and hostels"),INDEX(Degrees18[[Month]:[Multiple (England)]],MATCH('1. Input energy data'!$AD114, Degrees18[Month], 1)+Z$2-13,MATCH(IF('1. Input energy data'!$G$11="Multiple (England)", '1. Input energy data'!$J114, '1. Input energy data'!$G$11),Degrees18[#Headers], 0)),INDEX(Degrees15[[Month]:[Multiple (England)]],MATCH('1. Input energy data'!$AD114,Degrees15[Month], 1)+Z$2-13,MATCH(IF('1. Input energy data'!$G$11="Multiple (England)", '1. Input energy data'!$J114, '1. Input energy data'!$G$11),Degrees15[#Headers], 0))))</f>
        <v/>
      </c>
      <c r="AA97" s="151" t="str" cm="1">
        <f t="array" ref="AA97">IF(OR($A97=0, '1. Input energy data'!$AN114=""), "",IF(OR('1. Input energy data'!$F114="Hospital",'1. Input energy data'!$F114="Nursing residential homes and hostels"),INDEX(Degrees18[[Month]:[Multiple (England)]],MATCH('1. Input energy data'!$AD114, Degrees18[Month], 1)+AA$2-13,MATCH(IF('1. Input energy data'!$G$11="Multiple (England)", '1. Input energy data'!$J114, '1. Input energy data'!$G$11),Degrees18[#Headers], 0)),INDEX(Degrees15[[Month]:[Multiple (England)]],MATCH('1. Input energy data'!$AD114,Degrees15[Month], 1)+AA$2-13,MATCH(IF('1. Input energy data'!$G$11="Multiple (England)", '1. Input energy data'!$J114, '1. Input energy data'!$G$11),Degrees15[#Headers], 0))))</f>
        <v/>
      </c>
      <c r="AB97" s="151" t="str" cm="1">
        <f t="array" ref="AB97">IF(OR($A97=0, '1. Input energy data'!$AO114=""), "",IF(OR('1. Input energy data'!$F114="Hospital",'1. Input energy data'!$F114="Nursing residential homes and hostels"),INDEX(Degrees18[[Month]:[Multiple (England)]],MATCH('1. Input energy data'!$AD114, Degrees18[Month], 1)+AB$2-13,MATCH(IF('1. Input energy data'!$G$11="Multiple (England)", '1. Input energy data'!$J114, '1. Input energy data'!$G$11),Degrees18[#Headers], 0)),INDEX(Degrees15[[Month]:[Multiple (England)]],MATCH('1. Input energy data'!$AD114,Degrees15[Month], 1)+AB$2-13,MATCH(IF('1. Input energy data'!$G$11="Multiple (England)", '1. Input energy data'!$J114, '1. Input energy data'!$G$11),Degrees15[#Headers], 0))))</f>
        <v/>
      </c>
      <c r="AC97" s="151" t="str" cm="1">
        <f t="array" ref="AC97">IF(OR($A97=0, '1. Input energy data'!$AP114=""), "",IF(OR('1. Input energy data'!$F114="Hospital",'1. Input energy data'!$F114="Nursing residential homes and hostels"),INDEX(Degrees18[[Month]:[Multiple (England)]],MATCH('1. Input energy data'!$AD114, Degrees18[Month], 1)+AC$2-13,MATCH(IF('1. Input energy data'!$G$11="Multiple (England)", '1. Input energy data'!$J114, '1. Input energy data'!$G$11),Degrees18[#Headers], 0)),INDEX(Degrees15[[Month]:[Multiple (England)]],MATCH('1. Input energy data'!$AD114,Degrees15[Month], 1)+AC$2-13,MATCH(IF('1. Input energy data'!$G$11="Multiple (England)", '1. Input energy data'!$J114, '1. Input energy data'!$G$11),Degrees15[#Headers], 0))))</f>
        <v/>
      </c>
      <c r="AD97" s="151" t="str" cm="1">
        <f t="array" ref="AD97">IF(OR($A97=0, '1. Input energy data'!$AQ114=""), "",IF(OR('1. Input energy data'!$F114="Hospital",'1. Input energy data'!$F114="Nursing residential homes and hostels"),INDEX(Degrees18[[Month]:[Multiple (England)]],MATCH('1. Input energy data'!$AD114, Degrees18[Month], 1)+AD$2-13,MATCH(IF('1. Input energy data'!$G$11="Multiple (England)", '1. Input energy data'!$J114, '1. Input energy data'!$G$11),Degrees18[#Headers], 0)),INDEX(Degrees15[[Month]:[Multiple (England)]],MATCH('1. Input energy data'!$AD114,Degrees15[Month], 1)+AD$2-13,MATCH(IF('1. Input energy data'!$G$11="Multiple (England)", '1. Input energy data'!$J114, '1. Input energy data'!$G$11),Degrees15[#Headers], 0))))</f>
        <v/>
      </c>
      <c r="AE97" s="151" t="str">
        <f>IF(OR($A97=0, $P97="", CalcTable[[#This Row],[13]]="", $Q97="", '1. Input energy data'!AF114=""), "", ($P97*CalcTable[[#This Row],[13]]+$Q97)-'1. Input energy data'!AF114)</f>
        <v/>
      </c>
      <c r="AF97" s="151" t="str">
        <f>IF(OR($A97=0, $P97="", CalcTable[[#This Row],[14]]="", $Q97="", '1. Input energy data'!AG114=""), "", ($P97*CalcTable[[#This Row],[14]]+$Q97)-'1. Input energy data'!AG114)</f>
        <v/>
      </c>
      <c r="AG97" s="151" t="str">
        <f>IF(OR($A97=0, $P97="", CalcTable[[#This Row],[15]]="", $Q97="", '1. Input energy data'!AH114=""), "", ($P97*CalcTable[[#This Row],[15]]+$Q97)-'1. Input energy data'!AH114)</f>
        <v/>
      </c>
      <c r="AH97" s="151" t="str">
        <f>IF(OR($A97=0, $P97="", CalcTable[[#This Row],[16]]="", $Q97="", '1. Input energy data'!AI114=""), "", ($P97*CalcTable[[#This Row],[16]]+$Q97)-'1. Input energy data'!AI114)</f>
        <v/>
      </c>
      <c r="AI97" s="151" t="str">
        <f>IF(OR($A97=0, $P97="", CalcTable[[#This Row],[17]]="", $Q97="", '1. Input energy data'!AJ114=""), "", ($P97*CalcTable[[#This Row],[17]]+$Q97)-'1. Input energy data'!AJ114)</f>
        <v/>
      </c>
      <c r="AJ97" s="151" t="str">
        <f>IF(OR($A97=0, $P97="", CalcTable[[#This Row],[18]]="", $Q97="", '1. Input energy data'!AK114=""), "", ($P97*CalcTable[[#This Row],[18]]+$Q97)-'1. Input energy data'!AK114)</f>
        <v/>
      </c>
      <c r="AK97" s="151" t="str">
        <f>IF(OR($A97=0, $P97="", CalcTable[[#This Row],[19]]="", $Q97="", '1. Input energy data'!AL114=""), "", ($P97*CalcTable[[#This Row],[19]]+$Q97)-'1. Input energy data'!AL114)</f>
        <v/>
      </c>
      <c r="AL97" s="151" t="str">
        <f>IF(OR($A97=0, $P97="", CalcTable[[#This Row],[20]]="", $Q97="", '1. Input energy data'!AM114=""), "", ($P97*CalcTable[[#This Row],[20]]+$Q97)-'1. Input energy data'!AM114)</f>
        <v/>
      </c>
      <c r="AM97" s="151" t="str">
        <f>IF(OR($A97=0, $P97="", CalcTable[[#This Row],[21]]="", $Q97="", '1. Input energy data'!AN114=""), "", ($P97*CalcTable[[#This Row],[21]]+$Q97)-'1. Input energy data'!AN114)</f>
        <v/>
      </c>
      <c r="AN97" s="151" t="str">
        <f>IF(OR($A97=0, $P97="", CalcTable[[#This Row],[22]]="", $Q97="", '1. Input energy data'!AO114=""), "", ($P97*CalcTable[[#This Row],[22]]+$Q97)-'1. Input energy data'!AO114)</f>
        <v/>
      </c>
      <c r="AO97" s="151" t="str">
        <f>IF(OR($A97=0, $P97="", CalcTable[[#This Row],[23]]="", $Q97="", '1. Input energy data'!AP114=""), "", ($P97*CalcTable[[#This Row],[23]]+$Q97)-'1. Input energy data'!AP114)</f>
        <v/>
      </c>
      <c r="AP97" s="151" t="str">
        <f>IF(OR($A97=0, $P97="", CalcTable[[#This Row],[24]]="", $Q97="", '1. Input energy data'!AQ114=""), "", ($P97*CalcTable[[#This Row],[24]]+$Q97)-'1. Input energy data'!AQ114)</f>
        <v/>
      </c>
      <c r="AQ97" s="239" t="str">
        <f>IF(CalcTable[[#This Row],[Building]]=0,"",1-((1-CalcTable[[#This Row],[R2]])*(COUNT('1. Input energy data'!N114:Y114)-1)/(COUNT('1. Input energy data'!N114:Y114)-2)))</f>
        <v/>
      </c>
      <c r="AR97" s="165" t="str">
        <f>IF(CalcTable[[#This Row],[Building]]=0,"",1.26*TINV(0.1,COUNT('1. Input energy data'!N114:Y114)-2)*STEYX('1. Input energy data'!N114:Y114,CalcTable[[#This Row],[1]:[12]])*((1+2/COUNT('1. Input energy data'!N114:Y114))*COUNT(CalcTable[[#This Row],[Month 1 avoided kWh]:[Month 12]]))^0.5)</f>
        <v/>
      </c>
      <c r="AS97" s="166" t="str">
        <f>IF(CalcTable[[#This Row],[Building]]=0,"",ABS(CalcTable[[#This Row],[Absolute Uncertainty]]/SUM(CalcTable[[#This Row],[Month 1 avoided kWh]:[Month 12]])))</f>
        <v/>
      </c>
      <c r="AT97" s="165" t="str">
        <f>IF(CalcTable[[#This Row],[Building]]=0,"",COUNT('1. Input energy data'!N114:Y114))</f>
        <v/>
      </c>
      <c r="AU97" s="165" t="str">
        <f>IF(CalcTable[[#This Row],[Building]]=0,"",COUNT('1. Input energy data'!AF114:AQ114))</f>
        <v/>
      </c>
      <c r="AV97" s="151" t="str" cm="1">
        <f t="array" ref="AV97">_xlfn.IFS(CalcTable[[#This Row],[Building]]=0,"",AND(OR('1. Input energy data'!AT114="Energy Bills - Actual",'1. Input energy data'!AT114="Meter Readings",'1. Input energy data'!AT114="Half Hourly Data"),OR('1. Input energy data'!Z114="Energy Bills - Actual",'1. Input energy data'!Z114="Meter Readings",'1. Input energy data'!Z114="Half Hourly Data")),"ACTUAL",OR('1. Input energy data'!AT114="",'1. Input energy data'!Z114=""),"BLANK",OR('1. Input energy data'!AT114="Other (specify in commentary)",'1. Input energy data'!Z114="Other (specify in commentary)"),"OTHER",OR('1. Input energy data'!AT114="Energy Bills - Estimated",'1. Input energy data'!Z114="Energy Bills - Estimated"),"ESTIMATED",OR('1. Input energy data'!AT114="Energy Bills - Partially Estimated",'1. Input energy data'!Z114="Energy Bills - Partially Estimated"),"PARTIALLY ESTIMATED",TRUE,"BLANK")</f>
        <v/>
      </c>
    </row>
    <row r="98" spans="1:48">
      <c r="A98">
        <f>'1. Input energy data'!C115</f>
        <v>0</v>
      </c>
      <c r="B98" s="150">
        <f>'1. Input energy data'!F115</f>
        <v>0</v>
      </c>
      <c r="C98">
        <f>'1. Input energy data'!G115</f>
        <v>0</v>
      </c>
      <c r="D98" s="151" t="str">
        <f>IF(OR(CalcTable[[#This Row],[Building]]=0, '1. Input energy data'!$N115=""), "",IF(OR('1. Input energy data'!$F115="Hospital",'1. Input energy data'!$F115="Nursing residential homes and hostels"),INDEX(Degrees18[[Month]:[Multiple (England)]],MATCH('1. Input energy data'!$L115, Degrees18[Month], 1),MATCH(IF('1. Input energy data'!$G$11="Multiple (England)", '1. Input energy data'!$J115, '1. Input energy data'!$G$11), Degrees18[#Headers], 0)),INDEX(Degrees15[[Month]:[Multiple (England)]],MATCH('1. Input energy data'!$L115, Degrees15[Month], 1),MATCH(IF('1. Input energy data'!$G$11="Multiple (England)", '1. Input energy data'!$J115, '1. Input energy data'!$G$11), Degrees15[#Headers], 0))))</f>
        <v/>
      </c>
      <c r="E98" s="151" t="str" cm="1">
        <f t="array" ref="E98">IF(OR(CalcTable[[#This Row],[Building]]=0, '1. Input energy data'!$O115=""), "",IF(OR('1. Input energy data'!$F115="Hospital",'1. Input energy data'!$F115="Nursing residential homes and hostels"),INDEX(Degrees18[[Month]:[Multiple (England)]],MATCH('1. Input energy data'!$L115, Degrees18[Month], 1) + $E$2 - 1,MATCH(IF('1. Input energy data'!$G$11="Multiple (England)", '1. Input energy data'!$J115, '1. Input energy data'!$G$11),Degrees18[#Headers], 0)),INDEX(Degrees15[[Month]:[Multiple (England)]],MATCH('1. Input energy data'!$L115, Degrees15[Month], 1) + $E$2 - 1,MATCH(IF('1. Input energy data'!$G$11="Multiple (England)", '1. Input energy data'!$J115, '1. Input energy data'!$G$11),Degrees15[#Headers], 0))))</f>
        <v/>
      </c>
      <c r="F98" s="151" t="str" cm="1">
        <f t="array" ref="F98">IF(OR(CalcTable[[#This Row],[Building]]=0, '1. Input energy data'!$P115=""), "",IF(OR('1. Input energy data'!$F115="Hospital",'1. Input energy data'!$F115="Nursing residential homes and hostels"),INDEX(Degrees18[[Month]:[Multiple (England)]],MATCH('1. Input energy data'!$L115, Degrees18[Month], 1) + $F$2 - 1,MATCH(IF('1. Input energy data'!$G$11="Multiple (England)", '1. Input energy data'!$J115, '1. Input energy data'!$G$11),Degrees18[#Headers], 0)),INDEX(Degrees15[[Month]:[Multiple (England)]],MATCH('1. Input energy data'!$L115, Degrees15[Month], 1) + $F$2 - 1,MATCH(IF('1. Input energy data'!$G$11="Multiple (England)", '1. Input energy data'!$J115, '1. Input energy data'!$G$11),Degrees15[#Headers], 0))))</f>
        <v/>
      </c>
      <c r="G98" s="151" t="str" cm="1">
        <f t="array" ref="G98">IF(OR(CalcTable[[#This Row],[Building]]=0, '1. Input energy data'!$Q115=""), "",IF(OR('1. Input energy data'!$F115="Hospital",'1. Input energy data'!$F115="Nursing residential homes and hostels"),INDEX(Degrees18[[Month]:[Multiple (England)]],MATCH('1. Input energy data'!$L115, Degrees18[Month], 1) + $G$2 - 1,MATCH(IF('1. Input energy data'!$G$11="Multiple (England)", '1. Input energy data'!$J115, '1. Input energy data'!$G$11),Degrees18[#Headers], 0)),INDEX(Degrees15[[Month]:[Multiple (England)]],MATCH('1. Input energy data'!$L115, Degrees15[Month], 1) + $G$2 - 1,MATCH(IF('1. Input energy data'!$G$11="Multiple (England)", '1. Input energy data'!$J115, '1. Input energy data'!$G$11),Degrees15[#Headers], 0))))</f>
        <v/>
      </c>
      <c r="H98" s="151" t="str" cm="1">
        <f t="array" ref="H98">IF(OR(CalcTable[[#This Row],[Building]]=0, '1. Input energy data'!$R115=""), "",IF(OR('1. Input energy data'!$F115="Hospital",'1. Input energy data'!$F115="Nursing residential homes and hostels"),INDEX(Degrees18[[Month]:[Multiple (England)]],MATCH('1. Input energy data'!$L115, Degrees18[Month], 1) + $H$2 - 1,MATCH(IF('1. Input energy data'!$G$11="Multiple (England)", '1. Input energy data'!$J115, '1. Input energy data'!$G$11),Degrees18[#Headers], 0)),INDEX(Degrees15[[Month]:[Multiple (England)]],MATCH('1. Input energy data'!$L115, Degrees15[Month], 1) + $H$2 - 1,MATCH(IF('1. Input energy data'!$G$11="Multiple (England)", '1. Input energy data'!$J115, '1. Input energy data'!$G$11),Degrees15[#Headers], 0))))</f>
        <v/>
      </c>
      <c r="I98" s="151" t="str" cm="1">
        <f t="array" ref="I98">IF(OR(CalcTable[[#This Row],[Building]]=0, '1. Input energy data'!$S115=""), "",IF(OR('1. Input energy data'!$F115="Hospital",'1. Input energy data'!$F115="Nursing residential homes and hostels"),INDEX(Degrees18[[Month]:[Multiple (England)]],MATCH('1. Input energy data'!$L115, Degrees18[Month], 1) + $I$2 - 1,MATCH(IF('1. Input energy data'!$G$11="Multiple (England)", '1. Input energy data'!$J115, '1. Input energy data'!$G$11),Degrees18[#Headers], 0)),INDEX(Degrees15[[Month]:[Multiple (England)]],MATCH('1. Input energy data'!$L115, Degrees15[Month], 1) + $I$2 - 1,MATCH(IF('1. Input energy data'!$G$11="Multiple (England)", '1. Input energy data'!$J115, '1. Input energy data'!$G$11),Degrees15[#Headers], 0))))</f>
        <v/>
      </c>
      <c r="J98" s="151" t="str" cm="1">
        <f t="array" ref="J98">IF(OR(CalcTable[[#This Row],[Building]]=0, '1. Input energy data'!$T115=""), "",IF(OR('1. Input energy data'!$F115="Hospital",'1. Input energy data'!$F115="Nursing residential homes and hostels"),INDEX(Degrees18[[Month]:[Multiple (England)]],MATCH('1. Input energy data'!$L115, Degrees18[Month], 1) + $J$2 - 1,MATCH(IF('1. Input energy data'!$G$11="Multiple (England)", '1. Input energy data'!$J115, '1. Input energy data'!$G$11),Degrees18[#Headers], 0)),INDEX(Degrees15[[Month]:[Multiple (England)]],MATCH('1. Input energy data'!$L115, Degrees15[Month], 1) + $J$2 - 1,MATCH(IF('1. Input energy data'!$G$11="Multiple (England)", '1. Input energy data'!$J115, '1. Input energy data'!$G$11),Degrees15[#Headers], 0))))</f>
        <v/>
      </c>
      <c r="K98" s="151" t="str" cm="1">
        <f t="array" ref="K98">IF(OR(CalcTable[[#This Row],[Building]]=0, '1. Input energy data'!$U115=""), "",IF(OR('1. Input energy data'!$F115="Hospital",'1. Input energy data'!$F115="Nursing residential homes and hostels"),INDEX(Degrees18[[Month]:[Multiple (England)]],MATCH('1. Input energy data'!$L115, Degrees18[Month], 1) + $K$2 - 1,MATCH(IF('1. Input energy data'!$G$11="Multiple (England)", '1. Input energy data'!$J115, '1. Input energy data'!$G$11),Degrees18[#Headers], 0)),INDEX(Degrees15[[Month]:[Multiple (England)]],MATCH('1. Input energy data'!$L115, Degrees15[Month], 1) + $K$2 - 1,MATCH(IF('1. Input energy data'!$G$11="Multiple (England)", '1. Input energy data'!$J115, '1. Input energy data'!$G$11),Degrees15[#Headers], 0))))</f>
        <v/>
      </c>
      <c r="L98" s="151" t="str" cm="1">
        <f t="array" ref="L98">IF(OR(CalcTable[[#This Row],[Building]]=0, '1. Input energy data'!$V115=""), "",IF(OR('1. Input energy data'!$F115="Hospital",'1. Input energy data'!$F115="Nursing residential homes and hostels"),INDEX(Degrees18[[Month]:[Multiple (England)]],MATCH('1. Input energy data'!$L115, Degrees18[Month], 1) + $L$2 - 1,MATCH(IF('1. Input energy data'!$G$11="Multiple (England)", '1. Input energy data'!$J115, '1. Input energy data'!$G$11),Degrees18[#Headers], 0)),INDEX(Degrees15[[Month]:[Multiple (England)]],MATCH('1. Input energy data'!$L115, Degrees15[Month], 1) + $L$2 - 1,MATCH(IF('1. Input energy data'!$G$11="Multiple (England)", '1. Input energy data'!$J115, '1. Input energy data'!$G$11),Degrees15[#Headers], 0))))</f>
        <v/>
      </c>
      <c r="M98" s="151" t="str" cm="1">
        <f t="array" ref="M98">IF(OR(CalcTable[[#This Row],[Building]]=0, '1. Input energy data'!$W115=""), "",IF(OR('1. Input energy data'!$F115="Hospital",'1. Input energy data'!$F115="Nursing residential homes and hostels"),INDEX(Degrees18[[Month]:[Multiple (England)]],MATCH('1. Input energy data'!$L115, Degrees18[Month], 1) + $M$2 - 1,MATCH(IF('1. Input energy data'!$G$11="Multiple (England)", '1. Input energy data'!$J115, '1. Input energy data'!$G$11),Degrees18[#Headers], 0)),INDEX(Degrees15[[Month]:[Multiple (England)]],MATCH('1. Input energy data'!$L115, Degrees15[Month], 1) + $M$2 - 1,MATCH(IF('1. Input energy data'!$G$11="Multiple (England)", '1. Input energy data'!$J115, '1. Input energy data'!$G$11),Degrees15[#Headers], 0))))</f>
        <v/>
      </c>
      <c r="N98" s="151" t="str" cm="1">
        <f t="array" ref="N98">IF(OR(CalcTable[[#This Row],[Building]]=0, '1. Input energy data'!$X115=""), "",IF(OR('1. Input energy data'!$F115="Hospital",'1. Input energy data'!$F115="Nursing residential homes and hostels"),INDEX(Degrees18[[Month]:[Multiple (England)]],MATCH('1. Input energy data'!$L115, Degrees18[Month], 1) + $N$2 - 1,MATCH(IF('1. Input energy data'!$G$11="Multiple (England)", '1. Input energy data'!$J115, '1. Input energy data'!$G$11),Degrees18[#Headers], 0)),INDEX(Degrees15[[Month]:[Multiple (England)]],MATCH('1. Input energy data'!$L115, Degrees15[Month], 1) + $N$2 - 1,MATCH(IF('1. Input energy data'!$G$11="Multiple (England)", '1. Input energy data'!$J115, '1. Input energy data'!$G$11),Degrees15[#Headers], 0))))</f>
        <v/>
      </c>
      <c r="O98" s="151" t="str" cm="1">
        <f t="array" ref="O98">IF(OR(CalcTable[[#This Row],[Building]]=0, '1. Input energy data'!$Y115=""), "",IF(OR('1. Input energy data'!$F115="Hospital",'1. Input energy data'!$F115="Nursing residential homes and hostels"),INDEX(Degrees18[[Month]:[Multiple (England)]],MATCH('1. Input energy data'!$L115, Degrees18[Month], 1) + $O$2 - 1,MATCH(IF('1. Input energy data'!$G$11="Multiple (England)", '1. Input energy data'!$J115, '1. Input energy data'!$G$11),Degrees18[#Headers], 0)),INDEX(Degrees15[[Month]:[Multiple (England)]],MATCH('1. Input energy data'!$L115, Degrees15[Month], 1) + $O$2 - 1,MATCH(IF('1. Input energy data'!$G$11="Multiple (England)", '1. Input energy data'!$J115, '1. Input energy data'!$G$11),Degrees15[#Headers], 0))))</f>
        <v/>
      </c>
      <c r="P98" t="str">
        <f>IF(CalcTable[[#This Row],[Building]]=0,"",SLOPE('1. Input energy data'!N115:Y115,CalcTable[[#This Row],[1]:[12]]))</f>
        <v/>
      </c>
      <c r="Q98" t="str">
        <f>IF(CalcTable[[#This Row],[Building]]=0,"",INTERCEPT('1. Input energy data'!N115:Y115,CalcTable[[#This Row],[1]:[12]]))</f>
        <v/>
      </c>
      <c r="R98" t="str">
        <f>IF(CalcTable[[#This Row],[Building]]=0,"",RSQ('1. Input energy data'!N115:Y115,CalcTable[[#This Row],[1]:[12]]))</f>
        <v/>
      </c>
      <c r="S98" s="151" t="str" cm="1">
        <f t="array" ref="S98">IF(OR($A98=0, '1. Input energy data'!$AF115=""), "",IF(OR('1. Input energy data'!$F115="Hospital",'1. Input energy data'!$F115="Nursing residential homes and hostels"),INDEX(Degrees18[[Month]:[Multiple (England)]],MATCH('1. Input energy data'!$AD115, Degrees18[Month], 1)+S$2-13,MATCH(IF('1. Input energy data'!$G$11="Multiple (England)", '1. Input energy data'!$J115, '1. Input energy data'!$G$11),Degrees18[#Headers], 0)),INDEX(Degrees15[[Month]:[Multiple (England)]],MATCH('1. Input energy data'!$AD115, Degrees15[Month], 1)+S$2-13,MATCH(IF('1. Input energy data'!$G$11="Multiple (England)", '1. Input energy data'!$J115, '1. Input energy data'!$G$11),Degrees15[#Headers], 0))))</f>
        <v/>
      </c>
      <c r="T98" s="151" t="str" cm="1">
        <f t="array" ref="T98">IF(OR($A98=0, '1. Input energy data'!$AG115=""), "",IF(OR('1. Input energy data'!$F115="Hospital",'1. Input energy data'!$F115="Nursing residential homes and hostels"),INDEX(Degrees18[[Month]:[Multiple (England)]],MATCH('1. Input energy data'!$AD115, Degrees18[Month], 1)+T$2-13,MATCH(IF('1. Input energy data'!$G$11="Multiple (England)", '1. Input energy data'!$J115, '1. Input energy data'!$G$11),Degrees18[#Headers], 0)),INDEX(Degrees15[[Month]:[Multiple (England)]],MATCH('1. Input energy data'!$AD115,Degrees15[Month], 1)+T$2-13,MATCH(IF('1. Input energy data'!$G$11="Multiple (England)", '1. Input energy data'!$J115, '1. Input energy data'!$G$11),Degrees15[#Headers], 0))))</f>
        <v/>
      </c>
      <c r="U98" s="151" t="str" cm="1">
        <f t="array" ref="U98">IF(OR($A98=0, '1. Input energy data'!$AH115=""), "",IF(OR('1. Input energy data'!$F115="Hospital",'1. Input energy data'!$F115="Nursing residential homes and hostels"),INDEX(Degrees18[[Month]:[Multiple (England)]],MATCH('1. Input energy data'!$AD115, Degrees18[Month], 1)+U$2-13,MATCH(IF('1. Input energy data'!$G$11="Multiple (England)", '1. Input energy data'!$J115, '1. Input energy data'!$G$11),Degrees18[#Headers], 0)),INDEX(Degrees15[[Month]:[Multiple (England)]],MATCH('1. Input energy data'!$AD115,Degrees15[Month], 1)+U$2-13,MATCH(IF('1. Input energy data'!$G$11="Multiple (England)", '1. Input energy data'!$J115, '1. Input energy data'!$G$11),Degrees15[#Headers], 0))))</f>
        <v/>
      </c>
      <c r="V98" s="151" t="str" cm="1">
        <f t="array" ref="V98">IF(OR($A98=0, '1. Input energy data'!$AI115=""), "",IF(OR('1. Input energy data'!$F115="Hospital",'1. Input energy data'!$F115="Nursing residential homes and hostels"),INDEX(Degrees18[[Month]:[Multiple (England)]],MATCH('1. Input energy data'!$AD115, Degrees18[Month], 1)+V$2-13,MATCH(IF('1. Input energy data'!$G$11="Multiple (England)", '1. Input energy data'!$J115, '1. Input energy data'!$G$11),Degrees18[#Headers], 0)),INDEX(Degrees15[[Month]:[Multiple (England)]],MATCH('1. Input energy data'!$AD115,Degrees15[Month], 1)+V$2-13,MATCH(IF('1. Input energy data'!$G$11="Multiple (England)", '1. Input energy data'!$J115, '1. Input energy data'!$G$11),Degrees15[#Headers], 0))))</f>
        <v/>
      </c>
      <c r="W98" s="151" t="str" cm="1">
        <f t="array" ref="W98">IF(OR($A98=0, '1. Input energy data'!$AJ115=""), "",IF(OR('1. Input energy data'!$F115="Hospital",'1. Input energy data'!$F115="Nursing residential homes and hostels"),INDEX(Degrees18[[Month]:[Multiple (England)]],MATCH('1. Input energy data'!$AD115, Degrees18[Month], 1)+W$2-13,MATCH(IF('1. Input energy data'!$G$11="Multiple (England)", '1. Input energy data'!$J115, '1. Input energy data'!$G$11),Degrees18[#Headers], 0)),INDEX(Degrees15[[Month]:[Multiple (England)]],MATCH('1. Input energy data'!$AD115,Degrees15[Month], 1)+W$2-13,MATCH(IF('1. Input energy data'!$G$11="Multiple (England)", '1. Input energy data'!$J115, '1. Input energy data'!$G$11),Degrees15[#Headers], 0))))</f>
        <v/>
      </c>
      <c r="X98" s="151" t="str" cm="1">
        <f t="array" ref="X98">IF(OR($A98=0, '1. Input energy data'!$AK115=""), "",IF(OR('1. Input energy data'!$F115="Hospital",'1. Input energy data'!$F115="Nursing residential homes and hostels"),INDEX(Degrees18[[Month]:[Multiple (England)]],MATCH('1. Input energy data'!$AD115, Degrees18[Month], 1)+X$2-13,MATCH(IF('1. Input energy data'!$G$11="Multiple (England)", '1. Input energy data'!$J115, '1. Input energy data'!$G$11),Degrees18[#Headers], 0)),INDEX(Degrees15[[Month]:[Multiple (England)]],MATCH('1. Input energy data'!$AD115,Degrees15[Month], 1)+X$2-13,MATCH(IF('1. Input energy data'!$G$11="Multiple (England)", '1. Input energy data'!$J115, '1. Input energy data'!$G$11),Degrees15[#Headers], 0))))</f>
        <v/>
      </c>
      <c r="Y98" s="151" t="str" cm="1">
        <f t="array" ref="Y98">IF(OR($A98=0, '1. Input energy data'!$AL115=""), "",IF(OR('1. Input energy data'!$F115="Hospital",'1. Input energy data'!$F115="Nursing residential homes and hostels"),INDEX(Degrees18[[Month]:[Multiple (England)]],MATCH('1. Input energy data'!$AD115, Degrees18[Month], 1)+Y$2-13,MATCH(IF('1. Input energy data'!$G$11="Multiple (England)", '1. Input energy data'!$J115, '1. Input energy data'!$G$11),Degrees18[#Headers], 0)),INDEX(Degrees15[[Month]:[Multiple (England)]],MATCH('1. Input energy data'!$AD115,Degrees15[Month], 1)+Y$2-13,MATCH(IF('1. Input energy data'!$G$11="Multiple (England)", '1. Input energy data'!$J115, '1. Input energy data'!$G$11),Degrees15[#Headers], 0))))</f>
        <v/>
      </c>
      <c r="Z98" s="151" t="str" cm="1">
        <f t="array" ref="Z98">IF(OR($A98=0, '1. Input energy data'!$AM115=""), "",IF(OR('1. Input energy data'!$F115="Hospital",'1. Input energy data'!$F115="Nursing residential homes and hostels"),INDEX(Degrees18[[Month]:[Multiple (England)]],MATCH('1. Input energy data'!$AD115, Degrees18[Month], 1)+Z$2-13,MATCH(IF('1. Input energy data'!$G$11="Multiple (England)", '1. Input energy data'!$J115, '1. Input energy data'!$G$11),Degrees18[#Headers], 0)),INDEX(Degrees15[[Month]:[Multiple (England)]],MATCH('1. Input energy data'!$AD115,Degrees15[Month], 1)+Z$2-13,MATCH(IF('1. Input energy data'!$G$11="Multiple (England)", '1. Input energy data'!$J115, '1. Input energy data'!$G$11),Degrees15[#Headers], 0))))</f>
        <v/>
      </c>
      <c r="AA98" s="151" t="str" cm="1">
        <f t="array" ref="AA98">IF(OR($A98=0, '1. Input energy data'!$AN115=""), "",IF(OR('1. Input energy data'!$F115="Hospital",'1. Input energy data'!$F115="Nursing residential homes and hostels"),INDEX(Degrees18[[Month]:[Multiple (England)]],MATCH('1. Input energy data'!$AD115, Degrees18[Month], 1)+AA$2-13,MATCH(IF('1. Input energy data'!$G$11="Multiple (England)", '1. Input energy data'!$J115, '1. Input energy data'!$G$11),Degrees18[#Headers], 0)),INDEX(Degrees15[[Month]:[Multiple (England)]],MATCH('1. Input energy data'!$AD115,Degrees15[Month], 1)+AA$2-13,MATCH(IF('1. Input energy data'!$G$11="Multiple (England)", '1. Input energy data'!$J115, '1. Input energy data'!$G$11),Degrees15[#Headers], 0))))</f>
        <v/>
      </c>
      <c r="AB98" s="151" t="str" cm="1">
        <f t="array" ref="AB98">IF(OR($A98=0, '1. Input energy data'!$AO115=""), "",IF(OR('1. Input energy data'!$F115="Hospital",'1. Input energy data'!$F115="Nursing residential homes and hostels"),INDEX(Degrees18[[Month]:[Multiple (England)]],MATCH('1. Input energy data'!$AD115, Degrees18[Month], 1)+AB$2-13,MATCH(IF('1. Input energy data'!$G$11="Multiple (England)", '1. Input energy data'!$J115, '1. Input energy data'!$G$11),Degrees18[#Headers], 0)),INDEX(Degrees15[[Month]:[Multiple (England)]],MATCH('1. Input energy data'!$AD115,Degrees15[Month], 1)+AB$2-13,MATCH(IF('1. Input energy data'!$G$11="Multiple (England)", '1. Input energy data'!$J115, '1. Input energy data'!$G$11),Degrees15[#Headers], 0))))</f>
        <v/>
      </c>
      <c r="AC98" s="151" t="str" cm="1">
        <f t="array" ref="AC98">IF(OR($A98=0, '1. Input energy data'!$AP115=""), "",IF(OR('1. Input energy data'!$F115="Hospital",'1. Input energy data'!$F115="Nursing residential homes and hostels"),INDEX(Degrees18[[Month]:[Multiple (England)]],MATCH('1. Input energy data'!$AD115, Degrees18[Month], 1)+AC$2-13,MATCH(IF('1. Input energy data'!$G$11="Multiple (England)", '1. Input energy data'!$J115, '1. Input energy data'!$G$11),Degrees18[#Headers], 0)),INDEX(Degrees15[[Month]:[Multiple (England)]],MATCH('1. Input energy data'!$AD115,Degrees15[Month], 1)+AC$2-13,MATCH(IF('1. Input energy data'!$G$11="Multiple (England)", '1. Input energy data'!$J115, '1. Input energy data'!$G$11),Degrees15[#Headers], 0))))</f>
        <v/>
      </c>
      <c r="AD98" s="151" t="str" cm="1">
        <f t="array" ref="AD98">IF(OR($A98=0, '1. Input energy data'!$AQ115=""), "",IF(OR('1. Input energy data'!$F115="Hospital",'1. Input energy data'!$F115="Nursing residential homes and hostels"),INDEX(Degrees18[[Month]:[Multiple (England)]],MATCH('1. Input energy data'!$AD115, Degrees18[Month], 1)+AD$2-13,MATCH(IF('1. Input energy data'!$G$11="Multiple (England)", '1. Input energy data'!$J115, '1. Input energy data'!$G$11),Degrees18[#Headers], 0)),INDEX(Degrees15[[Month]:[Multiple (England)]],MATCH('1. Input energy data'!$AD115,Degrees15[Month], 1)+AD$2-13,MATCH(IF('1. Input energy data'!$G$11="Multiple (England)", '1. Input energy data'!$J115, '1. Input energy data'!$G$11),Degrees15[#Headers], 0))))</f>
        <v/>
      </c>
      <c r="AE98" s="151" t="str">
        <f>IF(OR($A98=0, $P98="", CalcTable[[#This Row],[13]]="", $Q98="", '1. Input energy data'!AF115=""), "", ($P98*CalcTable[[#This Row],[13]]+$Q98)-'1. Input energy data'!AF115)</f>
        <v/>
      </c>
      <c r="AF98" s="151" t="str">
        <f>IF(OR($A98=0, $P98="", CalcTable[[#This Row],[14]]="", $Q98="", '1. Input energy data'!AG115=""), "", ($P98*CalcTable[[#This Row],[14]]+$Q98)-'1. Input energy data'!AG115)</f>
        <v/>
      </c>
      <c r="AG98" s="151" t="str">
        <f>IF(OR($A98=0, $P98="", CalcTable[[#This Row],[15]]="", $Q98="", '1. Input energy data'!AH115=""), "", ($P98*CalcTable[[#This Row],[15]]+$Q98)-'1. Input energy data'!AH115)</f>
        <v/>
      </c>
      <c r="AH98" s="151" t="str">
        <f>IF(OR($A98=0, $P98="", CalcTable[[#This Row],[16]]="", $Q98="", '1. Input energy data'!AI115=""), "", ($P98*CalcTable[[#This Row],[16]]+$Q98)-'1. Input energy data'!AI115)</f>
        <v/>
      </c>
      <c r="AI98" s="151" t="str">
        <f>IF(OR($A98=0, $P98="", CalcTable[[#This Row],[17]]="", $Q98="", '1. Input energy data'!AJ115=""), "", ($P98*CalcTable[[#This Row],[17]]+$Q98)-'1. Input energy data'!AJ115)</f>
        <v/>
      </c>
      <c r="AJ98" s="151" t="str">
        <f>IF(OR($A98=0, $P98="", CalcTable[[#This Row],[18]]="", $Q98="", '1. Input energy data'!AK115=""), "", ($P98*CalcTable[[#This Row],[18]]+$Q98)-'1. Input energy data'!AK115)</f>
        <v/>
      </c>
      <c r="AK98" s="151" t="str">
        <f>IF(OR($A98=0, $P98="", CalcTable[[#This Row],[19]]="", $Q98="", '1. Input energy data'!AL115=""), "", ($P98*CalcTable[[#This Row],[19]]+$Q98)-'1. Input energy data'!AL115)</f>
        <v/>
      </c>
      <c r="AL98" s="151" t="str">
        <f>IF(OR($A98=0, $P98="", CalcTable[[#This Row],[20]]="", $Q98="", '1. Input energy data'!AM115=""), "", ($P98*CalcTable[[#This Row],[20]]+$Q98)-'1. Input energy data'!AM115)</f>
        <v/>
      </c>
      <c r="AM98" s="151" t="str">
        <f>IF(OR($A98=0, $P98="", CalcTable[[#This Row],[21]]="", $Q98="", '1. Input energy data'!AN115=""), "", ($P98*CalcTable[[#This Row],[21]]+$Q98)-'1. Input energy data'!AN115)</f>
        <v/>
      </c>
      <c r="AN98" s="151" t="str">
        <f>IF(OR($A98=0, $P98="", CalcTable[[#This Row],[22]]="", $Q98="", '1. Input energy data'!AO115=""), "", ($P98*CalcTable[[#This Row],[22]]+$Q98)-'1. Input energy data'!AO115)</f>
        <v/>
      </c>
      <c r="AO98" s="151" t="str">
        <f>IF(OR($A98=0, $P98="", CalcTable[[#This Row],[23]]="", $Q98="", '1. Input energy data'!AP115=""), "", ($P98*CalcTable[[#This Row],[23]]+$Q98)-'1. Input energy data'!AP115)</f>
        <v/>
      </c>
      <c r="AP98" s="151" t="str">
        <f>IF(OR($A98=0, $P98="", CalcTable[[#This Row],[24]]="", $Q98="", '1. Input energy data'!AQ115=""), "", ($P98*CalcTable[[#This Row],[24]]+$Q98)-'1. Input energy data'!AQ115)</f>
        <v/>
      </c>
      <c r="AQ98" s="239" t="str">
        <f>IF(CalcTable[[#This Row],[Building]]=0,"",1-((1-CalcTable[[#This Row],[R2]])*(COUNT('1. Input energy data'!N115:Y115)-1)/(COUNT('1. Input energy data'!N115:Y115)-2)))</f>
        <v/>
      </c>
      <c r="AR98" s="165" t="str">
        <f>IF(CalcTable[[#This Row],[Building]]=0,"",1.26*TINV(0.1,COUNT('1. Input energy data'!N115:Y115)-2)*STEYX('1. Input energy data'!N115:Y115,CalcTable[[#This Row],[1]:[12]])*((1+2/COUNT('1. Input energy data'!N115:Y115))*COUNT(CalcTable[[#This Row],[Month 1 avoided kWh]:[Month 12]]))^0.5)</f>
        <v/>
      </c>
      <c r="AS98" s="166" t="str">
        <f>IF(CalcTable[[#This Row],[Building]]=0,"",ABS(CalcTable[[#This Row],[Absolute Uncertainty]]/SUM(CalcTable[[#This Row],[Month 1 avoided kWh]:[Month 12]])))</f>
        <v/>
      </c>
      <c r="AT98" s="165" t="str">
        <f>IF(CalcTable[[#This Row],[Building]]=0,"",COUNT('1. Input energy data'!N115:Y115))</f>
        <v/>
      </c>
      <c r="AU98" s="165" t="str">
        <f>IF(CalcTable[[#This Row],[Building]]=0,"",COUNT('1. Input energy data'!AF115:AQ115))</f>
        <v/>
      </c>
      <c r="AV98" s="151" t="str" cm="1">
        <f t="array" ref="AV98">_xlfn.IFS(CalcTable[[#This Row],[Building]]=0,"",AND(OR('1. Input energy data'!AT115="Energy Bills - Actual",'1. Input energy data'!AT115="Meter Readings",'1. Input energy data'!AT115="Half Hourly Data"),OR('1. Input energy data'!Z115="Energy Bills - Actual",'1. Input energy data'!Z115="Meter Readings",'1. Input energy data'!Z115="Half Hourly Data")),"ACTUAL",OR('1. Input energy data'!AT115="",'1. Input energy data'!Z115=""),"BLANK",OR('1. Input energy data'!AT115="Other (specify in commentary)",'1. Input energy data'!Z115="Other (specify in commentary)"),"OTHER",OR('1. Input energy data'!AT115="Energy Bills - Estimated",'1. Input energy data'!Z115="Energy Bills - Estimated"),"ESTIMATED",OR('1. Input energy data'!AT115="Energy Bills - Partially Estimated",'1. Input energy data'!Z115="Energy Bills - Partially Estimated"),"PARTIALLY ESTIMATED",TRUE,"BLANK")</f>
        <v/>
      </c>
    </row>
    <row r="99" spans="1:48">
      <c r="A99">
        <f>'1. Input energy data'!C116</f>
        <v>0</v>
      </c>
      <c r="B99" s="150">
        <f>'1. Input energy data'!F116</f>
        <v>0</v>
      </c>
      <c r="C99">
        <f>'1. Input energy data'!G116</f>
        <v>0</v>
      </c>
      <c r="D99" s="151" t="str">
        <f>IF(OR(CalcTable[[#This Row],[Building]]=0, '1. Input energy data'!$N116=""), "",IF(OR('1. Input energy data'!$F116="Hospital",'1. Input energy data'!$F116="Nursing residential homes and hostels"),INDEX(Degrees18[[Month]:[Multiple (England)]],MATCH('1. Input energy data'!$L116, Degrees18[Month], 1),MATCH(IF('1. Input energy data'!$G$11="Multiple (England)", '1. Input energy data'!$J116, '1. Input energy data'!$G$11), Degrees18[#Headers], 0)),INDEX(Degrees15[[Month]:[Multiple (England)]],MATCH('1. Input energy data'!$L116, Degrees15[Month], 1),MATCH(IF('1. Input energy data'!$G$11="Multiple (England)", '1. Input energy data'!$J116, '1. Input energy data'!$G$11), Degrees15[#Headers], 0))))</f>
        <v/>
      </c>
      <c r="E99" s="151" t="str" cm="1">
        <f t="array" ref="E99">IF(OR(CalcTable[[#This Row],[Building]]=0, '1. Input energy data'!$O116=""), "",IF(OR('1. Input energy data'!$F116="Hospital",'1. Input energy data'!$F116="Nursing residential homes and hostels"),INDEX(Degrees18[[Month]:[Multiple (England)]],MATCH('1. Input energy data'!$L116, Degrees18[Month], 1) + $E$2 - 1,MATCH(IF('1. Input energy data'!$G$11="Multiple (England)", '1. Input energy data'!$J116, '1. Input energy data'!$G$11),Degrees18[#Headers], 0)),INDEX(Degrees15[[Month]:[Multiple (England)]],MATCH('1. Input energy data'!$L116, Degrees15[Month], 1) + $E$2 - 1,MATCH(IF('1. Input energy data'!$G$11="Multiple (England)", '1. Input energy data'!$J116, '1. Input energy data'!$G$11),Degrees15[#Headers], 0))))</f>
        <v/>
      </c>
      <c r="F99" s="151" t="str" cm="1">
        <f t="array" ref="F99">IF(OR(CalcTable[[#This Row],[Building]]=0, '1. Input energy data'!$P116=""), "",IF(OR('1. Input energy data'!$F116="Hospital",'1. Input energy data'!$F116="Nursing residential homes and hostels"),INDEX(Degrees18[[Month]:[Multiple (England)]],MATCH('1. Input energy data'!$L116, Degrees18[Month], 1) + $F$2 - 1,MATCH(IF('1. Input energy data'!$G$11="Multiple (England)", '1. Input energy data'!$J116, '1. Input energy data'!$G$11),Degrees18[#Headers], 0)),INDEX(Degrees15[[Month]:[Multiple (England)]],MATCH('1. Input energy data'!$L116, Degrees15[Month], 1) + $F$2 - 1,MATCH(IF('1. Input energy data'!$G$11="Multiple (England)", '1. Input energy data'!$J116, '1. Input energy data'!$G$11),Degrees15[#Headers], 0))))</f>
        <v/>
      </c>
      <c r="G99" s="151" t="str" cm="1">
        <f t="array" ref="G99">IF(OR(CalcTable[[#This Row],[Building]]=0, '1. Input energy data'!$Q116=""), "",IF(OR('1. Input energy data'!$F116="Hospital",'1. Input energy data'!$F116="Nursing residential homes and hostels"),INDEX(Degrees18[[Month]:[Multiple (England)]],MATCH('1. Input energy data'!$L116, Degrees18[Month], 1) + $G$2 - 1,MATCH(IF('1. Input energy data'!$G$11="Multiple (England)", '1. Input energy data'!$J116, '1. Input energy data'!$G$11),Degrees18[#Headers], 0)),INDEX(Degrees15[[Month]:[Multiple (England)]],MATCH('1. Input energy data'!$L116, Degrees15[Month], 1) + $G$2 - 1,MATCH(IF('1. Input energy data'!$G$11="Multiple (England)", '1. Input energy data'!$J116, '1. Input energy data'!$G$11),Degrees15[#Headers], 0))))</f>
        <v/>
      </c>
      <c r="H99" s="151" t="str" cm="1">
        <f t="array" ref="H99">IF(OR(CalcTable[[#This Row],[Building]]=0, '1. Input energy data'!$R116=""), "",IF(OR('1. Input energy data'!$F116="Hospital",'1. Input energy data'!$F116="Nursing residential homes and hostels"),INDEX(Degrees18[[Month]:[Multiple (England)]],MATCH('1. Input energy data'!$L116, Degrees18[Month], 1) + $H$2 - 1,MATCH(IF('1. Input energy data'!$G$11="Multiple (England)", '1. Input energy data'!$J116, '1. Input energy data'!$G$11),Degrees18[#Headers], 0)),INDEX(Degrees15[[Month]:[Multiple (England)]],MATCH('1. Input energy data'!$L116, Degrees15[Month], 1) + $H$2 - 1,MATCH(IF('1. Input energy data'!$G$11="Multiple (England)", '1. Input energy data'!$J116, '1. Input energy data'!$G$11),Degrees15[#Headers], 0))))</f>
        <v/>
      </c>
      <c r="I99" s="151" t="str" cm="1">
        <f t="array" ref="I99">IF(OR(CalcTable[[#This Row],[Building]]=0, '1. Input energy data'!$S116=""), "",IF(OR('1. Input energy data'!$F116="Hospital",'1. Input energy data'!$F116="Nursing residential homes and hostels"),INDEX(Degrees18[[Month]:[Multiple (England)]],MATCH('1. Input energy data'!$L116, Degrees18[Month], 1) + $I$2 - 1,MATCH(IF('1. Input energy data'!$G$11="Multiple (England)", '1. Input energy data'!$J116, '1. Input energy data'!$G$11),Degrees18[#Headers], 0)),INDEX(Degrees15[[Month]:[Multiple (England)]],MATCH('1. Input energy data'!$L116, Degrees15[Month], 1) + $I$2 - 1,MATCH(IF('1. Input energy data'!$G$11="Multiple (England)", '1. Input energy data'!$J116, '1. Input energy data'!$G$11),Degrees15[#Headers], 0))))</f>
        <v/>
      </c>
      <c r="J99" s="151" t="str" cm="1">
        <f t="array" ref="J99">IF(OR(CalcTable[[#This Row],[Building]]=0, '1. Input energy data'!$T116=""), "",IF(OR('1. Input energy data'!$F116="Hospital",'1. Input energy data'!$F116="Nursing residential homes and hostels"),INDEX(Degrees18[[Month]:[Multiple (England)]],MATCH('1. Input energy data'!$L116, Degrees18[Month], 1) + $J$2 - 1,MATCH(IF('1. Input energy data'!$G$11="Multiple (England)", '1. Input energy data'!$J116, '1. Input energy data'!$G$11),Degrees18[#Headers], 0)),INDEX(Degrees15[[Month]:[Multiple (England)]],MATCH('1. Input energy data'!$L116, Degrees15[Month], 1) + $J$2 - 1,MATCH(IF('1. Input energy data'!$G$11="Multiple (England)", '1. Input energy data'!$J116, '1. Input energy data'!$G$11),Degrees15[#Headers], 0))))</f>
        <v/>
      </c>
      <c r="K99" s="151" t="str" cm="1">
        <f t="array" ref="K99">IF(OR(CalcTable[[#This Row],[Building]]=0, '1. Input energy data'!$U116=""), "",IF(OR('1. Input energy data'!$F116="Hospital",'1. Input energy data'!$F116="Nursing residential homes and hostels"),INDEX(Degrees18[[Month]:[Multiple (England)]],MATCH('1. Input energy data'!$L116, Degrees18[Month], 1) + $K$2 - 1,MATCH(IF('1. Input energy data'!$G$11="Multiple (England)", '1. Input energy data'!$J116, '1. Input energy data'!$G$11),Degrees18[#Headers], 0)),INDEX(Degrees15[[Month]:[Multiple (England)]],MATCH('1. Input energy data'!$L116, Degrees15[Month], 1) + $K$2 - 1,MATCH(IF('1. Input energy data'!$G$11="Multiple (England)", '1. Input energy data'!$J116, '1. Input energy data'!$G$11),Degrees15[#Headers], 0))))</f>
        <v/>
      </c>
      <c r="L99" s="151" t="str" cm="1">
        <f t="array" ref="L99">IF(OR(CalcTable[[#This Row],[Building]]=0, '1. Input energy data'!$V116=""), "",IF(OR('1. Input energy data'!$F116="Hospital",'1. Input energy data'!$F116="Nursing residential homes and hostels"),INDEX(Degrees18[[Month]:[Multiple (England)]],MATCH('1. Input energy data'!$L116, Degrees18[Month], 1) + $L$2 - 1,MATCH(IF('1. Input energy data'!$G$11="Multiple (England)", '1. Input energy data'!$J116, '1. Input energy data'!$G$11),Degrees18[#Headers], 0)),INDEX(Degrees15[[Month]:[Multiple (England)]],MATCH('1. Input energy data'!$L116, Degrees15[Month], 1) + $L$2 - 1,MATCH(IF('1. Input energy data'!$G$11="Multiple (England)", '1. Input energy data'!$J116, '1. Input energy data'!$G$11),Degrees15[#Headers], 0))))</f>
        <v/>
      </c>
      <c r="M99" s="151" t="str" cm="1">
        <f t="array" ref="M99">IF(OR(CalcTable[[#This Row],[Building]]=0, '1. Input energy data'!$W116=""), "",IF(OR('1. Input energy data'!$F116="Hospital",'1. Input energy data'!$F116="Nursing residential homes and hostels"),INDEX(Degrees18[[Month]:[Multiple (England)]],MATCH('1. Input energy data'!$L116, Degrees18[Month], 1) + $M$2 - 1,MATCH(IF('1. Input energy data'!$G$11="Multiple (England)", '1. Input energy data'!$J116, '1. Input energy data'!$G$11),Degrees18[#Headers], 0)),INDEX(Degrees15[[Month]:[Multiple (England)]],MATCH('1. Input energy data'!$L116, Degrees15[Month], 1) + $M$2 - 1,MATCH(IF('1. Input energy data'!$G$11="Multiple (England)", '1. Input energy data'!$J116, '1. Input energy data'!$G$11),Degrees15[#Headers], 0))))</f>
        <v/>
      </c>
      <c r="N99" s="151" t="str" cm="1">
        <f t="array" ref="N99">IF(OR(CalcTable[[#This Row],[Building]]=0, '1. Input energy data'!$X116=""), "",IF(OR('1. Input energy data'!$F116="Hospital",'1. Input energy data'!$F116="Nursing residential homes and hostels"),INDEX(Degrees18[[Month]:[Multiple (England)]],MATCH('1. Input energy data'!$L116, Degrees18[Month], 1) + $N$2 - 1,MATCH(IF('1. Input energy data'!$G$11="Multiple (England)", '1. Input energy data'!$J116, '1. Input energy data'!$G$11),Degrees18[#Headers], 0)),INDEX(Degrees15[[Month]:[Multiple (England)]],MATCH('1. Input energy data'!$L116, Degrees15[Month], 1) + $N$2 - 1,MATCH(IF('1. Input energy data'!$G$11="Multiple (England)", '1. Input energy data'!$J116, '1. Input energy data'!$G$11),Degrees15[#Headers], 0))))</f>
        <v/>
      </c>
      <c r="O99" s="151" t="str" cm="1">
        <f t="array" ref="O99">IF(OR(CalcTable[[#This Row],[Building]]=0, '1. Input energy data'!$Y116=""), "",IF(OR('1. Input energy data'!$F116="Hospital",'1. Input energy data'!$F116="Nursing residential homes and hostels"),INDEX(Degrees18[[Month]:[Multiple (England)]],MATCH('1. Input energy data'!$L116, Degrees18[Month], 1) + $O$2 - 1,MATCH(IF('1. Input energy data'!$G$11="Multiple (England)", '1. Input energy data'!$J116, '1. Input energy data'!$G$11),Degrees18[#Headers], 0)),INDEX(Degrees15[[Month]:[Multiple (England)]],MATCH('1. Input energy data'!$L116, Degrees15[Month], 1) + $O$2 - 1,MATCH(IF('1. Input energy data'!$G$11="Multiple (England)", '1. Input energy data'!$J116, '1. Input energy data'!$G$11),Degrees15[#Headers], 0))))</f>
        <v/>
      </c>
      <c r="P99" t="str">
        <f>IF(CalcTable[[#This Row],[Building]]=0,"",SLOPE('1. Input energy data'!N116:Y116,CalcTable[[#This Row],[1]:[12]]))</f>
        <v/>
      </c>
      <c r="Q99" t="str">
        <f>IF(CalcTable[[#This Row],[Building]]=0,"",INTERCEPT('1. Input energy data'!N116:Y116,CalcTable[[#This Row],[1]:[12]]))</f>
        <v/>
      </c>
      <c r="R99" t="str">
        <f>IF(CalcTable[[#This Row],[Building]]=0,"",RSQ('1. Input energy data'!N116:Y116,CalcTable[[#This Row],[1]:[12]]))</f>
        <v/>
      </c>
      <c r="S99" s="151" t="str" cm="1">
        <f t="array" ref="S99">IF(OR($A99=0, '1. Input energy data'!$AF116=""), "",IF(OR('1. Input energy data'!$F116="Hospital",'1. Input energy data'!$F116="Nursing residential homes and hostels"),INDEX(Degrees18[[Month]:[Multiple (England)]],MATCH('1. Input energy data'!$AD116, Degrees18[Month], 1)+S$2-13,MATCH(IF('1. Input energy data'!$G$11="Multiple (England)", '1. Input energy data'!$J116, '1. Input energy data'!$G$11),Degrees18[#Headers], 0)),INDEX(Degrees15[[Month]:[Multiple (England)]],MATCH('1. Input energy data'!$AD116, Degrees15[Month], 1)+S$2-13,MATCH(IF('1. Input energy data'!$G$11="Multiple (England)", '1. Input energy data'!$J116, '1. Input energy data'!$G$11),Degrees15[#Headers], 0))))</f>
        <v/>
      </c>
      <c r="T99" s="151" t="str" cm="1">
        <f t="array" ref="T99">IF(OR($A99=0, '1. Input energy data'!$AG116=""), "",IF(OR('1. Input energy data'!$F116="Hospital",'1. Input energy data'!$F116="Nursing residential homes and hostels"),INDEX(Degrees18[[Month]:[Multiple (England)]],MATCH('1. Input energy data'!$AD116, Degrees18[Month], 1)+T$2-13,MATCH(IF('1. Input energy data'!$G$11="Multiple (England)", '1. Input energy data'!$J116, '1. Input energy data'!$G$11),Degrees18[#Headers], 0)),INDEX(Degrees15[[Month]:[Multiple (England)]],MATCH('1. Input energy data'!$AD116,Degrees15[Month], 1)+T$2-13,MATCH(IF('1. Input energy data'!$G$11="Multiple (England)", '1. Input energy data'!$J116, '1. Input energy data'!$G$11),Degrees15[#Headers], 0))))</f>
        <v/>
      </c>
      <c r="U99" s="151" t="str" cm="1">
        <f t="array" ref="U99">IF(OR($A99=0, '1. Input energy data'!$AH116=""), "",IF(OR('1. Input energy data'!$F116="Hospital",'1. Input energy data'!$F116="Nursing residential homes and hostels"),INDEX(Degrees18[[Month]:[Multiple (England)]],MATCH('1. Input energy data'!$AD116, Degrees18[Month], 1)+U$2-13,MATCH(IF('1. Input energy data'!$G$11="Multiple (England)", '1. Input energy data'!$J116, '1. Input energy data'!$G$11),Degrees18[#Headers], 0)),INDEX(Degrees15[[Month]:[Multiple (England)]],MATCH('1. Input energy data'!$AD116,Degrees15[Month], 1)+U$2-13,MATCH(IF('1. Input energy data'!$G$11="Multiple (England)", '1. Input energy data'!$J116, '1. Input energy data'!$G$11),Degrees15[#Headers], 0))))</f>
        <v/>
      </c>
      <c r="V99" s="151" t="str" cm="1">
        <f t="array" ref="V99">IF(OR($A99=0, '1. Input energy data'!$AI116=""), "",IF(OR('1. Input energy data'!$F116="Hospital",'1. Input energy data'!$F116="Nursing residential homes and hostels"),INDEX(Degrees18[[Month]:[Multiple (England)]],MATCH('1. Input energy data'!$AD116, Degrees18[Month], 1)+V$2-13,MATCH(IF('1. Input energy data'!$G$11="Multiple (England)", '1. Input energy data'!$J116, '1. Input energy data'!$G$11),Degrees18[#Headers], 0)),INDEX(Degrees15[[Month]:[Multiple (England)]],MATCH('1. Input energy data'!$AD116,Degrees15[Month], 1)+V$2-13,MATCH(IF('1. Input energy data'!$G$11="Multiple (England)", '1. Input energy data'!$J116, '1. Input energy data'!$G$11),Degrees15[#Headers], 0))))</f>
        <v/>
      </c>
      <c r="W99" s="151" t="str" cm="1">
        <f t="array" ref="W99">IF(OR($A99=0, '1. Input energy data'!$AJ116=""), "",IF(OR('1. Input energy data'!$F116="Hospital",'1. Input energy data'!$F116="Nursing residential homes and hostels"),INDEX(Degrees18[[Month]:[Multiple (England)]],MATCH('1. Input energy data'!$AD116, Degrees18[Month], 1)+W$2-13,MATCH(IF('1. Input energy data'!$G$11="Multiple (England)", '1. Input energy data'!$J116, '1. Input energy data'!$G$11),Degrees18[#Headers], 0)),INDEX(Degrees15[[Month]:[Multiple (England)]],MATCH('1. Input energy data'!$AD116,Degrees15[Month], 1)+W$2-13,MATCH(IF('1. Input energy data'!$G$11="Multiple (England)", '1. Input energy data'!$J116, '1. Input energy data'!$G$11),Degrees15[#Headers], 0))))</f>
        <v/>
      </c>
      <c r="X99" s="151" t="str" cm="1">
        <f t="array" ref="X99">IF(OR($A99=0, '1. Input energy data'!$AK116=""), "",IF(OR('1. Input energy data'!$F116="Hospital",'1. Input energy data'!$F116="Nursing residential homes and hostels"),INDEX(Degrees18[[Month]:[Multiple (England)]],MATCH('1. Input energy data'!$AD116, Degrees18[Month], 1)+X$2-13,MATCH(IF('1. Input energy data'!$G$11="Multiple (England)", '1. Input energy data'!$J116, '1. Input energy data'!$G$11),Degrees18[#Headers], 0)),INDEX(Degrees15[[Month]:[Multiple (England)]],MATCH('1. Input energy data'!$AD116,Degrees15[Month], 1)+X$2-13,MATCH(IF('1. Input energy data'!$G$11="Multiple (England)", '1. Input energy data'!$J116, '1. Input energy data'!$G$11),Degrees15[#Headers], 0))))</f>
        <v/>
      </c>
      <c r="Y99" s="151" t="str" cm="1">
        <f t="array" ref="Y99">IF(OR($A99=0, '1. Input energy data'!$AL116=""), "",IF(OR('1. Input energy data'!$F116="Hospital",'1. Input energy data'!$F116="Nursing residential homes and hostels"),INDEX(Degrees18[[Month]:[Multiple (England)]],MATCH('1. Input energy data'!$AD116, Degrees18[Month], 1)+Y$2-13,MATCH(IF('1. Input energy data'!$G$11="Multiple (England)", '1. Input energy data'!$J116, '1. Input energy data'!$G$11),Degrees18[#Headers], 0)),INDEX(Degrees15[[Month]:[Multiple (England)]],MATCH('1. Input energy data'!$AD116,Degrees15[Month], 1)+Y$2-13,MATCH(IF('1. Input energy data'!$G$11="Multiple (England)", '1. Input energy data'!$J116, '1. Input energy data'!$G$11),Degrees15[#Headers], 0))))</f>
        <v/>
      </c>
      <c r="Z99" s="151" t="str" cm="1">
        <f t="array" ref="Z99">IF(OR($A99=0, '1. Input energy data'!$AM116=""), "",IF(OR('1. Input energy data'!$F116="Hospital",'1. Input energy data'!$F116="Nursing residential homes and hostels"),INDEX(Degrees18[[Month]:[Multiple (England)]],MATCH('1. Input energy data'!$AD116, Degrees18[Month], 1)+Z$2-13,MATCH(IF('1. Input energy data'!$G$11="Multiple (England)", '1. Input energy data'!$J116, '1. Input energy data'!$G$11),Degrees18[#Headers], 0)),INDEX(Degrees15[[Month]:[Multiple (England)]],MATCH('1. Input energy data'!$AD116,Degrees15[Month], 1)+Z$2-13,MATCH(IF('1. Input energy data'!$G$11="Multiple (England)", '1. Input energy data'!$J116, '1. Input energy data'!$G$11),Degrees15[#Headers], 0))))</f>
        <v/>
      </c>
      <c r="AA99" s="151" t="str" cm="1">
        <f t="array" ref="AA99">IF(OR($A99=0, '1. Input energy data'!$AN116=""), "",IF(OR('1. Input energy data'!$F116="Hospital",'1. Input energy data'!$F116="Nursing residential homes and hostels"),INDEX(Degrees18[[Month]:[Multiple (England)]],MATCH('1. Input energy data'!$AD116, Degrees18[Month], 1)+AA$2-13,MATCH(IF('1. Input energy data'!$G$11="Multiple (England)", '1. Input energy data'!$J116, '1. Input energy data'!$G$11),Degrees18[#Headers], 0)),INDEX(Degrees15[[Month]:[Multiple (England)]],MATCH('1. Input energy data'!$AD116,Degrees15[Month], 1)+AA$2-13,MATCH(IF('1. Input energy data'!$G$11="Multiple (England)", '1. Input energy data'!$J116, '1. Input energy data'!$G$11),Degrees15[#Headers], 0))))</f>
        <v/>
      </c>
      <c r="AB99" s="151" t="str" cm="1">
        <f t="array" ref="AB99">IF(OR($A99=0, '1. Input energy data'!$AO116=""), "",IF(OR('1. Input energy data'!$F116="Hospital",'1. Input energy data'!$F116="Nursing residential homes and hostels"),INDEX(Degrees18[[Month]:[Multiple (England)]],MATCH('1. Input energy data'!$AD116, Degrees18[Month], 1)+AB$2-13,MATCH(IF('1. Input energy data'!$G$11="Multiple (England)", '1. Input energy data'!$J116, '1. Input energy data'!$G$11),Degrees18[#Headers], 0)),INDEX(Degrees15[[Month]:[Multiple (England)]],MATCH('1. Input energy data'!$AD116,Degrees15[Month], 1)+AB$2-13,MATCH(IF('1. Input energy data'!$G$11="Multiple (England)", '1. Input energy data'!$J116, '1. Input energy data'!$G$11),Degrees15[#Headers], 0))))</f>
        <v/>
      </c>
      <c r="AC99" s="151" t="str" cm="1">
        <f t="array" ref="AC99">IF(OR($A99=0, '1. Input energy data'!$AP116=""), "",IF(OR('1. Input energy data'!$F116="Hospital",'1. Input energy data'!$F116="Nursing residential homes and hostels"),INDEX(Degrees18[[Month]:[Multiple (England)]],MATCH('1. Input energy data'!$AD116, Degrees18[Month], 1)+AC$2-13,MATCH(IF('1. Input energy data'!$G$11="Multiple (England)", '1. Input energy data'!$J116, '1. Input energy data'!$G$11),Degrees18[#Headers], 0)),INDEX(Degrees15[[Month]:[Multiple (England)]],MATCH('1. Input energy data'!$AD116,Degrees15[Month], 1)+AC$2-13,MATCH(IF('1. Input energy data'!$G$11="Multiple (England)", '1. Input energy data'!$J116, '1. Input energy data'!$G$11),Degrees15[#Headers], 0))))</f>
        <v/>
      </c>
      <c r="AD99" s="151" t="str" cm="1">
        <f t="array" ref="AD99">IF(OR($A99=0, '1. Input energy data'!$AQ116=""), "",IF(OR('1. Input energy data'!$F116="Hospital",'1. Input energy data'!$F116="Nursing residential homes and hostels"),INDEX(Degrees18[[Month]:[Multiple (England)]],MATCH('1. Input energy data'!$AD116, Degrees18[Month], 1)+AD$2-13,MATCH(IF('1. Input energy data'!$G$11="Multiple (England)", '1. Input energy data'!$J116, '1. Input energy data'!$G$11),Degrees18[#Headers], 0)),INDEX(Degrees15[[Month]:[Multiple (England)]],MATCH('1. Input energy data'!$AD116,Degrees15[Month], 1)+AD$2-13,MATCH(IF('1. Input energy data'!$G$11="Multiple (England)", '1. Input energy data'!$J116, '1. Input energy data'!$G$11),Degrees15[#Headers], 0))))</f>
        <v/>
      </c>
      <c r="AE99" s="151" t="str">
        <f>IF(OR($A99=0, $P99="", CalcTable[[#This Row],[13]]="", $Q99="", '1. Input energy data'!AF116=""), "", ($P99*CalcTable[[#This Row],[13]]+$Q99)-'1. Input energy data'!AF116)</f>
        <v/>
      </c>
      <c r="AF99" s="151" t="str">
        <f>IF(OR($A99=0, $P99="", CalcTable[[#This Row],[14]]="", $Q99="", '1. Input energy data'!AG116=""), "", ($P99*CalcTable[[#This Row],[14]]+$Q99)-'1. Input energy data'!AG116)</f>
        <v/>
      </c>
      <c r="AG99" s="151" t="str">
        <f>IF(OR($A99=0, $P99="", CalcTable[[#This Row],[15]]="", $Q99="", '1. Input energy data'!AH116=""), "", ($P99*CalcTable[[#This Row],[15]]+$Q99)-'1. Input energy data'!AH116)</f>
        <v/>
      </c>
      <c r="AH99" s="151" t="str">
        <f>IF(OR($A99=0, $P99="", CalcTable[[#This Row],[16]]="", $Q99="", '1. Input energy data'!AI116=""), "", ($P99*CalcTable[[#This Row],[16]]+$Q99)-'1. Input energy data'!AI116)</f>
        <v/>
      </c>
      <c r="AI99" s="151" t="str">
        <f>IF(OR($A99=0, $P99="", CalcTable[[#This Row],[17]]="", $Q99="", '1. Input energy data'!AJ116=""), "", ($P99*CalcTable[[#This Row],[17]]+$Q99)-'1. Input energy data'!AJ116)</f>
        <v/>
      </c>
      <c r="AJ99" s="151" t="str">
        <f>IF(OR($A99=0, $P99="", CalcTable[[#This Row],[18]]="", $Q99="", '1. Input energy data'!AK116=""), "", ($P99*CalcTable[[#This Row],[18]]+$Q99)-'1. Input energy data'!AK116)</f>
        <v/>
      </c>
      <c r="AK99" s="151" t="str">
        <f>IF(OR($A99=0, $P99="", CalcTable[[#This Row],[19]]="", $Q99="", '1. Input energy data'!AL116=""), "", ($P99*CalcTable[[#This Row],[19]]+$Q99)-'1. Input energy data'!AL116)</f>
        <v/>
      </c>
      <c r="AL99" s="151" t="str">
        <f>IF(OR($A99=0, $P99="", CalcTable[[#This Row],[20]]="", $Q99="", '1. Input energy data'!AM116=""), "", ($P99*CalcTable[[#This Row],[20]]+$Q99)-'1. Input energy data'!AM116)</f>
        <v/>
      </c>
      <c r="AM99" s="151" t="str">
        <f>IF(OR($A99=0, $P99="", CalcTable[[#This Row],[21]]="", $Q99="", '1. Input energy data'!AN116=""), "", ($P99*CalcTable[[#This Row],[21]]+$Q99)-'1. Input energy data'!AN116)</f>
        <v/>
      </c>
      <c r="AN99" s="151" t="str">
        <f>IF(OR($A99=0, $P99="", CalcTable[[#This Row],[22]]="", $Q99="", '1. Input energy data'!AO116=""), "", ($P99*CalcTable[[#This Row],[22]]+$Q99)-'1. Input energy data'!AO116)</f>
        <v/>
      </c>
      <c r="AO99" s="151" t="str">
        <f>IF(OR($A99=0, $P99="", CalcTable[[#This Row],[23]]="", $Q99="", '1. Input energy data'!AP116=""), "", ($P99*CalcTable[[#This Row],[23]]+$Q99)-'1. Input energy data'!AP116)</f>
        <v/>
      </c>
      <c r="AP99" s="151" t="str">
        <f>IF(OR($A99=0, $P99="", CalcTable[[#This Row],[24]]="", $Q99="", '1. Input energy data'!AQ116=""), "", ($P99*CalcTable[[#This Row],[24]]+$Q99)-'1. Input energy data'!AQ116)</f>
        <v/>
      </c>
      <c r="AQ99" s="239" t="str">
        <f>IF(CalcTable[[#This Row],[Building]]=0,"",1-((1-CalcTable[[#This Row],[R2]])*(COUNT('1. Input energy data'!N116:Y116)-1)/(COUNT('1. Input energy data'!N116:Y116)-2)))</f>
        <v/>
      </c>
      <c r="AR99" s="165" t="str">
        <f>IF(CalcTable[[#This Row],[Building]]=0,"",1.26*TINV(0.1,COUNT('1. Input energy data'!N116:Y116)-2)*STEYX('1. Input energy data'!N116:Y116,CalcTable[[#This Row],[1]:[12]])*((1+2/COUNT('1. Input energy data'!N116:Y116))*COUNT(CalcTable[[#This Row],[Month 1 avoided kWh]:[Month 12]]))^0.5)</f>
        <v/>
      </c>
      <c r="AS99" s="166" t="str">
        <f>IF(CalcTable[[#This Row],[Building]]=0,"",ABS(CalcTable[[#This Row],[Absolute Uncertainty]]/SUM(CalcTable[[#This Row],[Month 1 avoided kWh]:[Month 12]])))</f>
        <v/>
      </c>
      <c r="AT99" s="165" t="str">
        <f>IF(CalcTable[[#This Row],[Building]]=0,"",COUNT('1. Input energy data'!N116:Y116))</f>
        <v/>
      </c>
      <c r="AU99" s="165" t="str">
        <f>IF(CalcTable[[#This Row],[Building]]=0,"",COUNT('1. Input energy data'!AF116:AQ116))</f>
        <v/>
      </c>
      <c r="AV99" s="151" t="str" cm="1">
        <f t="array" ref="AV99">_xlfn.IFS(CalcTable[[#This Row],[Building]]=0,"",AND(OR('1. Input energy data'!AT116="Energy Bills - Actual",'1. Input energy data'!AT116="Meter Readings",'1. Input energy data'!AT116="Half Hourly Data"),OR('1. Input energy data'!Z116="Energy Bills - Actual",'1. Input energy data'!Z116="Meter Readings",'1. Input energy data'!Z116="Half Hourly Data")),"ACTUAL",OR('1. Input energy data'!AT116="",'1. Input energy data'!Z116=""),"BLANK",OR('1. Input energy data'!AT116="Other (specify in commentary)",'1. Input energy data'!Z116="Other (specify in commentary)"),"OTHER",OR('1. Input energy data'!AT116="Energy Bills - Estimated",'1. Input energy data'!Z116="Energy Bills - Estimated"),"ESTIMATED",OR('1. Input energy data'!AT116="Energy Bills - Partially Estimated",'1. Input energy data'!Z116="Energy Bills - Partially Estimated"),"PARTIALLY ESTIMATED",TRUE,"BLANK")</f>
        <v/>
      </c>
    </row>
    <row r="100" spans="1:48">
      <c r="A100">
        <f>'1. Input energy data'!C117</f>
        <v>0</v>
      </c>
      <c r="B100" s="150">
        <f>'1. Input energy data'!F117</f>
        <v>0</v>
      </c>
      <c r="C100">
        <f>'1. Input energy data'!G117</f>
        <v>0</v>
      </c>
      <c r="D100" s="151" t="str">
        <f>IF(OR(CalcTable[[#This Row],[Building]]=0, '1. Input energy data'!$N117=""), "",IF(OR('1. Input energy data'!$F117="Hospital",'1. Input energy data'!$F117="Nursing residential homes and hostels"),INDEX(Degrees18[[Month]:[Multiple (England)]],MATCH('1. Input energy data'!$L117, Degrees18[Month], 1),MATCH(IF('1. Input energy data'!$G$11="Multiple (England)", '1. Input energy data'!$J117, '1. Input energy data'!$G$11), Degrees18[#Headers], 0)),INDEX(Degrees15[[Month]:[Multiple (England)]],MATCH('1. Input energy data'!$L117, Degrees15[Month], 1),MATCH(IF('1. Input energy data'!$G$11="Multiple (England)", '1. Input energy data'!$J117, '1. Input energy data'!$G$11), Degrees15[#Headers], 0))))</f>
        <v/>
      </c>
      <c r="E100" s="151" t="str" cm="1">
        <f t="array" ref="E100">IF(OR(CalcTable[[#This Row],[Building]]=0, '1. Input energy data'!$O117=""), "",IF(OR('1. Input energy data'!$F117="Hospital",'1. Input energy data'!$F117="Nursing residential homes and hostels"),INDEX(Degrees18[[Month]:[Multiple (England)]],MATCH('1. Input energy data'!$L117, Degrees18[Month], 1) + $E$2 - 1,MATCH(IF('1. Input energy data'!$G$11="Multiple (England)", '1. Input energy data'!$J117, '1. Input energy data'!$G$11),Degrees18[#Headers], 0)),INDEX(Degrees15[[Month]:[Multiple (England)]],MATCH('1. Input energy data'!$L117, Degrees15[Month], 1) + $E$2 - 1,MATCH(IF('1. Input energy data'!$G$11="Multiple (England)", '1. Input energy data'!$J117, '1. Input energy data'!$G$11),Degrees15[#Headers], 0))))</f>
        <v/>
      </c>
      <c r="F100" s="151" t="str" cm="1">
        <f t="array" ref="F100">IF(OR(CalcTable[[#This Row],[Building]]=0, '1. Input energy data'!$P117=""), "",IF(OR('1. Input energy data'!$F117="Hospital",'1. Input energy data'!$F117="Nursing residential homes and hostels"),INDEX(Degrees18[[Month]:[Multiple (England)]],MATCH('1. Input energy data'!$L117, Degrees18[Month], 1) + $F$2 - 1,MATCH(IF('1. Input energy data'!$G$11="Multiple (England)", '1. Input energy data'!$J117, '1. Input energy data'!$G$11),Degrees18[#Headers], 0)),INDEX(Degrees15[[Month]:[Multiple (England)]],MATCH('1. Input energy data'!$L117, Degrees15[Month], 1) + $F$2 - 1,MATCH(IF('1. Input energy data'!$G$11="Multiple (England)", '1. Input energy data'!$J117, '1. Input energy data'!$G$11),Degrees15[#Headers], 0))))</f>
        <v/>
      </c>
      <c r="G100" s="151" t="str" cm="1">
        <f t="array" ref="G100">IF(OR(CalcTable[[#This Row],[Building]]=0, '1. Input energy data'!$Q117=""), "",IF(OR('1. Input energy data'!$F117="Hospital",'1. Input energy data'!$F117="Nursing residential homes and hostels"),INDEX(Degrees18[[Month]:[Multiple (England)]],MATCH('1. Input energy data'!$L117, Degrees18[Month], 1) + $G$2 - 1,MATCH(IF('1. Input energy data'!$G$11="Multiple (England)", '1. Input energy data'!$J117, '1. Input energy data'!$G$11),Degrees18[#Headers], 0)),INDEX(Degrees15[[Month]:[Multiple (England)]],MATCH('1. Input energy data'!$L117, Degrees15[Month], 1) + $G$2 - 1,MATCH(IF('1. Input energy data'!$G$11="Multiple (England)", '1. Input energy data'!$J117, '1. Input energy data'!$G$11),Degrees15[#Headers], 0))))</f>
        <v/>
      </c>
      <c r="H100" s="151" t="str" cm="1">
        <f t="array" ref="H100">IF(OR(CalcTable[[#This Row],[Building]]=0, '1. Input energy data'!$R117=""), "",IF(OR('1. Input energy data'!$F117="Hospital",'1. Input energy data'!$F117="Nursing residential homes and hostels"),INDEX(Degrees18[[Month]:[Multiple (England)]],MATCH('1. Input energy data'!$L117, Degrees18[Month], 1) + $H$2 - 1,MATCH(IF('1. Input energy data'!$G$11="Multiple (England)", '1. Input energy data'!$J117, '1. Input energy data'!$G$11),Degrees18[#Headers], 0)),INDEX(Degrees15[[Month]:[Multiple (England)]],MATCH('1. Input energy data'!$L117, Degrees15[Month], 1) + $H$2 - 1,MATCH(IF('1. Input energy data'!$G$11="Multiple (England)", '1. Input energy data'!$J117, '1. Input energy data'!$G$11),Degrees15[#Headers], 0))))</f>
        <v/>
      </c>
      <c r="I100" s="151" t="str" cm="1">
        <f t="array" ref="I100">IF(OR(CalcTable[[#This Row],[Building]]=0, '1. Input energy data'!$S117=""), "",IF(OR('1. Input energy data'!$F117="Hospital",'1. Input energy data'!$F117="Nursing residential homes and hostels"),INDEX(Degrees18[[Month]:[Multiple (England)]],MATCH('1. Input energy data'!$L117, Degrees18[Month], 1) + $I$2 - 1,MATCH(IF('1. Input energy data'!$G$11="Multiple (England)", '1. Input energy data'!$J117, '1. Input energy data'!$G$11),Degrees18[#Headers], 0)),INDEX(Degrees15[[Month]:[Multiple (England)]],MATCH('1. Input energy data'!$L117, Degrees15[Month], 1) + $I$2 - 1,MATCH(IF('1. Input energy data'!$G$11="Multiple (England)", '1. Input energy data'!$J117, '1. Input energy data'!$G$11),Degrees15[#Headers], 0))))</f>
        <v/>
      </c>
      <c r="J100" s="151" t="str" cm="1">
        <f t="array" ref="J100">IF(OR(CalcTable[[#This Row],[Building]]=0, '1. Input energy data'!$T117=""), "",IF(OR('1. Input energy data'!$F117="Hospital",'1. Input energy data'!$F117="Nursing residential homes and hostels"),INDEX(Degrees18[[Month]:[Multiple (England)]],MATCH('1. Input energy data'!$L117, Degrees18[Month], 1) + $J$2 - 1,MATCH(IF('1. Input energy data'!$G$11="Multiple (England)", '1. Input energy data'!$J117, '1. Input energy data'!$G$11),Degrees18[#Headers], 0)),INDEX(Degrees15[[Month]:[Multiple (England)]],MATCH('1. Input energy data'!$L117, Degrees15[Month], 1) + $J$2 - 1,MATCH(IF('1. Input energy data'!$G$11="Multiple (England)", '1. Input energy data'!$J117, '1. Input energy data'!$G$11),Degrees15[#Headers], 0))))</f>
        <v/>
      </c>
      <c r="K100" s="151" t="str" cm="1">
        <f t="array" ref="K100">IF(OR(CalcTable[[#This Row],[Building]]=0, '1. Input energy data'!$U117=""), "",IF(OR('1. Input energy data'!$F117="Hospital",'1. Input energy data'!$F117="Nursing residential homes and hostels"),INDEX(Degrees18[[Month]:[Multiple (England)]],MATCH('1. Input energy data'!$L117, Degrees18[Month], 1) + $K$2 - 1,MATCH(IF('1. Input energy data'!$G$11="Multiple (England)", '1. Input energy data'!$J117, '1. Input energy data'!$G$11),Degrees18[#Headers], 0)),INDEX(Degrees15[[Month]:[Multiple (England)]],MATCH('1. Input energy data'!$L117, Degrees15[Month], 1) + $K$2 - 1,MATCH(IF('1. Input energy data'!$G$11="Multiple (England)", '1. Input energy data'!$J117, '1. Input energy data'!$G$11),Degrees15[#Headers], 0))))</f>
        <v/>
      </c>
      <c r="L100" s="151" t="str" cm="1">
        <f t="array" ref="L100">IF(OR(CalcTable[[#This Row],[Building]]=0, '1. Input energy data'!$V117=""), "",IF(OR('1. Input energy data'!$F117="Hospital",'1. Input energy data'!$F117="Nursing residential homes and hostels"),INDEX(Degrees18[[Month]:[Multiple (England)]],MATCH('1. Input energy data'!$L117, Degrees18[Month], 1) + $L$2 - 1,MATCH(IF('1. Input energy data'!$G$11="Multiple (England)", '1. Input energy data'!$J117, '1. Input energy data'!$G$11),Degrees18[#Headers], 0)),INDEX(Degrees15[[Month]:[Multiple (England)]],MATCH('1. Input energy data'!$L117, Degrees15[Month], 1) + $L$2 - 1,MATCH(IF('1. Input energy data'!$G$11="Multiple (England)", '1. Input energy data'!$J117, '1. Input energy data'!$G$11),Degrees15[#Headers], 0))))</f>
        <v/>
      </c>
      <c r="M100" s="151" t="str" cm="1">
        <f t="array" ref="M100">IF(OR(CalcTable[[#This Row],[Building]]=0, '1. Input energy data'!$W117=""), "",IF(OR('1. Input energy data'!$F117="Hospital",'1. Input energy data'!$F117="Nursing residential homes and hostels"),INDEX(Degrees18[[Month]:[Multiple (England)]],MATCH('1. Input energy data'!$L117, Degrees18[Month], 1) + $M$2 - 1,MATCH(IF('1. Input energy data'!$G$11="Multiple (England)", '1. Input energy data'!$J117, '1. Input energy data'!$G$11),Degrees18[#Headers], 0)),INDEX(Degrees15[[Month]:[Multiple (England)]],MATCH('1. Input energy data'!$L117, Degrees15[Month], 1) + $M$2 - 1,MATCH(IF('1. Input energy data'!$G$11="Multiple (England)", '1. Input energy data'!$J117, '1. Input energy data'!$G$11),Degrees15[#Headers], 0))))</f>
        <v/>
      </c>
      <c r="N100" s="151" t="str" cm="1">
        <f t="array" ref="N100">IF(OR(CalcTable[[#This Row],[Building]]=0, '1. Input energy data'!$X117=""), "",IF(OR('1. Input energy data'!$F117="Hospital",'1. Input energy data'!$F117="Nursing residential homes and hostels"),INDEX(Degrees18[[Month]:[Multiple (England)]],MATCH('1. Input energy data'!$L117, Degrees18[Month], 1) + $N$2 - 1,MATCH(IF('1. Input energy data'!$G$11="Multiple (England)", '1. Input energy data'!$J117, '1. Input energy data'!$G$11),Degrees18[#Headers], 0)),INDEX(Degrees15[[Month]:[Multiple (England)]],MATCH('1. Input energy data'!$L117, Degrees15[Month], 1) + $N$2 - 1,MATCH(IF('1. Input energy data'!$G$11="Multiple (England)", '1. Input energy data'!$J117, '1. Input energy data'!$G$11),Degrees15[#Headers], 0))))</f>
        <v/>
      </c>
      <c r="O100" s="151" t="str" cm="1">
        <f t="array" ref="O100">IF(OR(CalcTable[[#This Row],[Building]]=0, '1. Input energy data'!$Y117=""), "",IF(OR('1. Input energy data'!$F117="Hospital",'1. Input energy data'!$F117="Nursing residential homes and hostels"),INDEX(Degrees18[[Month]:[Multiple (England)]],MATCH('1. Input energy data'!$L117, Degrees18[Month], 1) + $O$2 - 1,MATCH(IF('1. Input energy data'!$G$11="Multiple (England)", '1. Input energy data'!$J117, '1. Input energy data'!$G$11),Degrees18[#Headers], 0)),INDEX(Degrees15[[Month]:[Multiple (England)]],MATCH('1. Input energy data'!$L117, Degrees15[Month], 1) + $O$2 - 1,MATCH(IF('1. Input energy data'!$G$11="Multiple (England)", '1. Input energy data'!$J117, '1. Input energy data'!$G$11),Degrees15[#Headers], 0))))</f>
        <v/>
      </c>
      <c r="P100" t="str">
        <f>IF(CalcTable[[#This Row],[Building]]=0,"",SLOPE('1. Input energy data'!N117:Y117,CalcTable[[#This Row],[1]:[12]]))</f>
        <v/>
      </c>
      <c r="Q100" t="str">
        <f>IF(CalcTable[[#This Row],[Building]]=0,"",INTERCEPT('1. Input energy data'!N117:Y117,CalcTable[[#This Row],[1]:[12]]))</f>
        <v/>
      </c>
      <c r="R100" t="str">
        <f>IF(CalcTable[[#This Row],[Building]]=0,"",RSQ('1. Input energy data'!N117:Y117,CalcTable[[#This Row],[1]:[12]]))</f>
        <v/>
      </c>
      <c r="S100" s="151" t="str" cm="1">
        <f t="array" ref="S100">IF(OR($A100=0, '1. Input energy data'!$AF117=""), "",IF(OR('1. Input energy data'!$F117="Hospital",'1. Input energy data'!$F117="Nursing residential homes and hostels"),INDEX(Degrees18[[Month]:[Multiple (England)]],MATCH('1. Input energy data'!$AD117, Degrees18[Month], 1)+S$2-13,MATCH(IF('1. Input energy data'!$G$11="Multiple (England)", '1. Input energy data'!$J117, '1. Input energy data'!$G$11),Degrees18[#Headers], 0)),INDEX(Degrees15[[Month]:[Multiple (England)]],MATCH('1. Input energy data'!$AD117, Degrees15[Month], 1)+S$2-13,MATCH(IF('1. Input energy data'!$G$11="Multiple (England)", '1. Input energy data'!$J117, '1. Input energy data'!$G$11),Degrees15[#Headers], 0))))</f>
        <v/>
      </c>
      <c r="T100" s="151" t="str" cm="1">
        <f t="array" ref="T100">IF(OR($A100=0, '1. Input energy data'!$AG117=""), "",IF(OR('1. Input energy data'!$F117="Hospital",'1. Input energy data'!$F117="Nursing residential homes and hostels"),INDEX(Degrees18[[Month]:[Multiple (England)]],MATCH('1. Input energy data'!$AD117, Degrees18[Month], 1)+T$2-13,MATCH(IF('1. Input energy data'!$G$11="Multiple (England)", '1. Input energy data'!$J117, '1. Input energy data'!$G$11),Degrees18[#Headers], 0)),INDEX(Degrees15[[Month]:[Multiple (England)]],MATCH('1. Input energy data'!$AD117,Degrees15[Month], 1)+T$2-13,MATCH(IF('1. Input energy data'!$G$11="Multiple (England)", '1. Input energy data'!$J117, '1. Input energy data'!$G$11),Degrees15[#Headers], 0))))</f>
        <v/>
      </c>
      <c r="U100" s="151" t="str" cm="1">
        <f t="array" ref="U100">IF(OR($A100=0, '1. Input energy data'!$AH117=""), "",IF(OR('1. Input energy data'!$F117="Hospital",'1. Input energy data'!$F117="Nursing residential homes and hostels"),INDEX(Degrees18[[Month]:[Multiple (England)]],MATCH('1. Input energy data'!$AD117, Degrees18[Month], 1)+U$2-13,MATCH(IF('1. Input energy data'!$G$11="Multiple (England)", '1. Input energy data'!$J117, '1. Input energy data'!$G$11),Degrees18[#Headers], 0)),INDEX(Degrees15[[Month]:[Multiple (England)]],MATCH('1. Input energy data'!$AD117,Degrees15[Month], 1)+U$2-13,MATCH(IF('1. Input energy data'!$G$11="Multiple (England)", '1. Input energy data'!$J117, '1. Input energy data'!$G$11),Degrees15[#Headers], 0))))</f>
        <v/>
      </c>
      <c r="V100" s="151" t="str" cm="1">
        <f t="array" ref="V100">IF(OR($A100=0, '1. Input energy data'!$AI117=""), "",IF(OR('1. Input energy data'!$F117="Hospital",'1. Input energy data'!$F117="Nursing residential homes and hostels"),INDEX(Degrees18[[Month]:[Multiple (England)]],MATCH('1. Input energy data'!$AD117, Degrees18[Month], 1)+V$2-13,MATCH(IF('1. Input energy data'!$G$11="Multiple (England)", '1. Input energy data'!$J117, '1. Input energy data'!$G$11),Degrees18[#Headers], 0)),INDEX(Degrees15[[Month]:[Multiple (England)]],MATCH('1. Input energy data'!$AD117,Degrees15[Month], 1)+V$2-13,MATCH(IF('1. Input energy data'!$G$11="Multiple (England)", '1. Input energy data'!$J117, '1. Input energy data'!$G$11),Degrees15[#Headers], 0))))</f>
        <v/>
      </c>
      <c r="W100" s="151" t="str" cm="1">
        <f t="array" ref="W100">IF(OR($A100=0, '1. Input energy data'!$AJ117=""), "",IF(OR('1. Input energy data'!$F117="Hospital",'1. Input energy data'!$F117="Nursing residential homes and hostels"),INDEX(Degrees18[[Month]:[Multiple (England)]],MATCH('1. Input energy data'!$AD117, Degrees18[Month], 1)+W$2-13,MATCH(IF('1. Input energy data'!$G$11="Multiple (England)", '1. Input energy data'!$J117, '1. Input energy data'!$G$11),Degrees18[#Headers], 0)),INDEX(Degrees15[[Month]:[Multiple (England)]],MATCH('1. Input energy data'!$AD117,Degrees15[Month], 1)+W$2-13,MATCH(IF('1. Input energy data'!$G$11="Multiple (England)", '1. Input energy data'!$J117, '1. Input energy data'!$G$11),Degrees15[#Headers], 0))))</f>
        <v/>
      </c>
      <c r="X100" s="151" t="str" cm="1">
        <f t="array" ref="X100">IF(OR($A100=0, '1. Input energy data'!$AK117=""), "",IF(OR('1. Input energy data'!$F117="Hospital",'1. Input energy data'!$F117="Nursing residential homes and hostels"),INDEX(Degrees18[[Month]:[Multiple (England)]],MATCH('1. Input energy data'!$AD117, Degrees18[Month], 1)+X$2-13,MATCH(IF('1. Input energy data'!$G$11="Multiple (England)", '1. Input energy data'!$J117, '1. Input energy data'!$G$11),Degrees18[#Headers], 0)),INDEX(Degrees15[[Month]:[Multiple (England)]],MATCH('1. Input energy data'!$AD117,Degrees15[Month], 1)+X$2-13,MATCH(IF('1. Input energy data'!$G$11="Multiple (England)", '1. Input energy data'!$J117, '1. Input energy data'!$G$11),Degrees15[#Headers], 0))))</f>
        <v/>
      </c>
      <c r="Y100" s="151" t="str" cm="1">
        <f t="array" ref="Y100">IF(OR($A100=0, '1. Input energy data'!$AL117=""), "",IF(OR('1. Input energy data'!$F117="Hospital",'1. Input energy data'!$F117="Nursing residential homes and hostels"),INDEX(Degrees18[[Month]:[Multiple (England)]],MATCH('1. Input energy data'!$AD117, Degrees18[Month], 1)+Y$2-13,MATCH(IF('1. Input energy data'!$G$11="Multiple (England)", '1. Input energy data'!$J117, '1. Input energy data'!$G$11),Degrees18[#Headers], 0)),INDEX(Degrees15[[Month]:[Multiple (England)]],MATCH('1. Input energy data'!$AD117,Degrees15[Month], 1)+Y$2-13,MATCH(IF('1. Input energy data'!$G$11="Multiple (England)", '1. Input energy data'!$J117, '1. Input energy data'!$G$11),Degrees15[#Headers], 0))))</f>
        <v/>
      </c>
      <c r="Z100" s="151" t="str" cm="1">
        <f t="array" ref="Z100">IF(OR($A100=0, '1. Input energy data'!$AM117=""), "",IF(OR('1. Input energy data'!$F117="Hospital",'1. Input energy data'!$F117="Nursing residential homes and hostels"),INDEX(Degrees18[[Month]:[Multiple (England)]],MATCH('1. Input energy data'!$AD117, Degrees18[Month], 1)+Z$2-13,MATCH(IF('1. Input energy data'!$G$11="Multiple (England)", '1. Input energy data'!$J117, '1. Input energy data'!$G$11),Degrees18[#Headers], 0)),INDEX(Degrees15[[Month]:[Multiple (England)]],MATCH('1. Input energy data'!$AD117,Degrees15[Month], 1)+Z$2-13,MATCH(IF('1. Input energy data'!$G$11="Multiple (England)", '1. Input energy data'!$J117, '1. Input energy data'!$G$11),Degrees15[#Headers], 0))))</f>
        <v/>
      </c>
      <c r="AA100" s="151" t="str" cm="1">
        <f t="array" ref="AA100">IF(OR($A100=0, '1. Input energy data'!$AN117=""), "",IF(OR('1. Input energy data'!$F117="Hospital",'1. Input energy data'!$F117="Nursing residential homes and hostels"),INDEX(Degrees18[[Month]:[Multiple (England)]],MATCH('1. Input energy data'!$AD117, Degrees18[Month], 1)+AA$2-13,MATCH(IF('1. Input energy data'!$G$11="Multiple (England)", '1. Input energy data'!$J117, '1. Input energy data'!$G$11),Degrees18[#Headers], 0)),INDEX(Degrees15[[Month]:[Multiple (England)]],MATCH('1. Input energy data'!$AD117,Degrees15[Month], 1)+AA$2-13,MATCH(IF('1. Input energy data'!$G$11="Multiple (England)", '1. Input energy data'!$J117, '1. Input energy data'!$G$11),Degrees15[#Headers], 0))))</f>
        <v/>
      </c>
      <c r="AB100" s="151" t="str" cm="1">
        <f t="array" ref="AB100">IF(OR($A100=0, '1. Input energy data'!$AO117=""), "",IF(OR('1. Input energy data'!$F117="Hospital",'1. Input energy data'!$F117="Nursing residential homes and hostels"),INDEX(Degrees18[[Month]:[Multiple (England)]],MATCH('1. Input energy data'!$AD117, Degrees18[Month], 1)+AB$2-13,MATCH(IF('1. Input energy data'!$G$11="Multiple (England)", '1. Input energy data'!$J117, '1. Input energy data'!$G$11),Degrees18[#Headers], 0)),INDEX(Degrees15[[Month]:[Multiple (England)]],MATCH('1. Input energy data'!$AD117,Degrees15[Month], 1)+AB$2-13,MATCH(IF('1. Input energy data'!$G$11="Multiple (England)", '1. Input energy data'!$J117, '1. Input energy data'!$G$11),Degrees15[#Headers], 0))))</f>
        <v/>
      </c>
      <c r="AC100" s="151" t="str" cm="1">
        <f t="array" ref="AC100">IF(OR($A100=0, '1. Input energy data'!$AP117=""), "",IF(OR('1. Input energy data'!$F117="Hospital",'1. Input energy data'!$F117="Nursing residential homes and hostels"),INDEX(Degrees18[[Month]:[Multiple (England)]],MATCH('1. Input energy data'!$AD117, Degrees18[Month], 1)+AC$2-13,MATCH(IF('1. Input energy data'!$G$11="Multiple (England)", '1. Input energy data'!$J117, '1. Input energy data'!$G$11),Degrees18[#Headers], 0)),INDEX(Degrees15[[Month]:[Multiple (England)]],MATCH('1. Input energy data'!$AD117,Degrees15[Month], 1)+AC$2-13,MATCH(IF('1. Input energy data'!$G$11="Multiple (England)", '1. Input energy data'!$J117, '1. Input energy data'!$G$11),Degrees15[#Headers], 0))))</f>
        <v/>
      </c>
      <c r="AD100" s="151" t="str" cm="1">
        <f t="array" ref="AD100">IF(OR($A100=0, '1. Input energy data'!$AQ117=""), "",IF(OR('1. Input energy data'!$F117="Hospital",'1. Input energy data'!$F117="Nursing residential homes and hostels"),INDEX(Degrees18[[Month]:[Multiple (England)]],MATCH('1. Input energy data'!$AD117, Degrees18[Month], 1)+AD$2-13,MATCH(IF('1. Input energy data'!$G$11="Multiple (England)", '1. Input energy data'!$J117, '1. Input energy data'!$G$11),Degrees18[#Headers], 0)),INDEX(Degrees15[[Month]:[Multiple (England)]],MATCH('1. Input energy data'!$AD117,Degrees15[Month], 1)+AD$2-13,MATCH(IF('1. Input energy data'!$G$11="Multiple (England)", '1. Input energy data'!$J117, '1. Input energy data'!$G$11),Degrees15[#Headers], 0))))</f>
        <v/>
      </c>
      <c r="AE100" s="151" t="str">
        <f>IF(OR($A100=0, $P100="", CalcTable[[#This Row],[13]]="", $Q100="", '1. Input energy data'!AF117=""), "", ($P100*CalcTable[[#This Row],[13]]+$Q100)-'1. Input energy data'!AF117)</f>
        <v/>
      </c>
      <c r="AF100" s="151" t="str">
        <f>IF(OR($A100=0, $P100="", CalcTable[[#This Row],[14]]="", $Q100="", '1. Input energy data'!AG117=""), "", ($P100*CalcTable[[#This Row],[14]]+$Q100)-'1. Input energy data'!AG117)</f>
        <v/>
      </c>
      <c r="AG100" s="151" t="str">
        <f>IF(OR($A100=0, $P100="", CalcTable[[#This Row],[15]]="", $Q100="", '1. Input energy data'!AH117=""), "", ($P100*CalcTable[[#This Row],[15]]+$Q100)-'1. Input energy data'!AH117)</f>
        <v/>
      </c>
      <c r="AH100" s="151" t="str">
        <f>IF(OR($A100=0, $P100="", CalcTable[[#This Row],[16]]="", $Q100="", '1. Input energy data'!AI117=""), "", ($P100*CalcTable[[#This Row],[16]]+$Q100)-'1. Input energy data'!AI117)</f>
        <v/>
      </c>
      <c r="AI100" s="151" t="str">
        <f>IF(OR($A100=0, $P100="", CalcTable[[#This Row],[17]]="", $Q100="", '1. Input energy data'!AJ117=""), "", ($P100*CalcTable[[#This Row],[17]]+$Q100)-'1. Input energy data'!AJ117)</f>
        <v/>
      </c>
      <c r="AJ100" s="151" t="str">
        <f>IF(OR($A100=0, $P100="", CalcTable[[#This Row],[18]]="", $Q100="", '1. Input energy data'!AK117=""), "", ($P100*CalcTable[[#This Row],[18]]+$Q100)-'1. Input energy data'!AK117)</f>
        <v/>
      </c>
      <c r="AK100" s="151" t="str">
        <f>IF(OR($A100=0, $P100="", CalcTable[[#This Row],[19]]="", $Q100="", '1. Input energy data'!AL117=""), "", ($P100*CalcTable[[#This Row],[19]]+$Q100)-'1. Input energy data'!AL117)</f>
        <v/>
      </c>
      <c r="AL100" s="151" t="str">
        <f>IF(OR($A100=0, $P100="", CalcTable[[#This Row],[20]]="", $Q100="", '1. Input energy data'!AM117=""), "", ($P100*CalcTable[[#This Row],[20]]+$Q100)-'1. Input energy data'!AM117)</f>
        <v/>
      </c>
      <c r="AM100" s="151" t="str">
        <f>IF(OR($A100=0, $P100="", CalcTable[[#This Row],[21]]="", $Q100="", '1. Input energy data'!AN117=""), "", ($P100*CalcTable[[#This Row],[21]]+$Q100)-'1. Input energy data'!AN117)</f>
        <v/>
      </c>
      <c r="AN100" s="151" t="str">
        <f>IF(OR($A100=0, $P100="", CalcTable[[#This Row],[22]]="", $Q100="", '1. Input energy data'!AO117=""), "", ($P100*CalcTable[[#This Row],[22]]+$Q100)-'1. Input energy data'!AO117)</f>
        <v/>
      </c>
      <c r="AO100" s="151" t="str">
        <f>IF(OR($A100=0, $P100="", CalcTable[[#This Row],[23]]="", $Q100="", '1. Input energy data'!AP117=""), "", ($P100*CalcTable[[#This Row],[23]]+$Q100)-'1. Input energy data'!AP117)</f>
        <v/>
      </c>
      <c r="AP100" s="151" t="str">
        <f>IF(OR($A100=0, $P100="", CalcTable[[#This Row],[24]]="", $Q100="", '1. Input energy data'!AQ117=""), "", ($P100*CalcTable[[#This Row],[24]]+$Q100)-'1. Input energy data'!AQ117)</f>
        <v/>
      </c>
      <c r="AQ100" s="239" t="str">
        <f>IF(CalcTable[[#This Row],[Building]]=0,"",1-((1-CalcTable[[#This Row],[R2]])*(COUNT('1. Input energy data'!N117:Y117)-1)/(COUNT('1. Input energy data'!N117:Y117)-2)))</f>
        <v/>
      </c>
      <c r="AR100" s="165" t="str">
        <f>IF(CalcTable[[#This Row],[Building]]=0,"",1.26*TINV(0.1,COUNT('1. Input energy data'!N117:Y117)-2)*STEYX('1. Input energy data'!N117:Y117,CalcTable[[#This Row],[1]:[12]])*((1+2/COUNT('1. Input energy data'!N117:Y117))*COUNT(CalcTable[[#This Row],[Month 1 avoided kWh]:[Month 12]]))^0.5)</f>
        <v/>
      </c>
      <c r="AS100" s="166" t="str">
        <f>IF(CalcTable[[#This Row],[Building]]=0,"",ABS(CalcTable[[#This Row],[Absolute Uncertainty]]/SUM(CalcTable[[#This Row],[Month 1 avoided kWh]:[Month 12]])))</f>
        <v/>
      </c>
      <c r="AT100" s="165" t="str">
        <f>IF(CalcTable[[#This Row],[Building]]=0,"",COUNT('1. Input energy data'!N117:Y117))</f>
        <v/>
      </c>
      <c r="AU100" s="165" t="str">
        <f>IF(CalcTable[[#This Row],[Building]]=0,"",COUNT('1. Input energy data'!AF117:AQ117))</f>
        <v/>
      </c>
      <c r="AV100" s="151" t="str" cm="1">
        <f t="array" ref="AV100">_xlfn.IFS(CalcTable[[#This Row],[Building]]=0,"",AND(OR('1. Input energy data'!AT117="Energy Bills - Actual",'1. Input energy data'!AT117="Meter Readings",'1. Input energy data'!AT117="Half Hourly Data"),OR('1. Input energy data'!Z117="Energy Bills - Actual",'1. Input energy data'!Z117="Meter Readings",'1. Input energy data'!Z117="Half Hourly Data")),"ACTUAL",OR('1. Input energy data'!AT117="",'1. Input energy data'!Z117=""),"BLANK",OR('1. Input energy data'!AT117="Other (specify in commentary)",'1. Input energy data'!Z117="Other (specify in commentary)"),"OTHER",OR('1. Input energy data'!AT117="Energy Bills - Estimated",'1. Input energy data'!Z117="Energy Bills - Estimated"),"ESTIMATED",OR('1. Input energy data'!AT117="Energy Bills - Partially Estimated",'1. Input energy data'!Z117="Energy Bills - Partially Estimated"),"PARTIALLY ESTIMATED",TRUE,"BLANK")</f>
        <v/>
      </c>
    </row>
    <row r="101" spans="1:48">
      <c r="A101">
        <f>'1. Input energy data'!C118</f>
        <v>0</v>
      </c>
      <c r="B101" s="150">
        <f>'1. Input energy data'!F118</f>
        <v>0</v>
      </c>
      <c r="C101">
        <f>'1. Input energy data'!G118</f>
        <v>0</v>
      </c>
      <c r="D101" s="151" t="str">
        <f>IF(OR(CalcTable[[#This Row],[Building]]=0, '1. Input energy data'!$N118=""), "",IF(OR('1. Input energy data'!$F118="Hospital",'1. Input energy data'!$F118="Nursing residential homes and hostels"),INDEX(Degrees18[[Month]:[Multiple (England)]],MATCH('1. Input energy data'!$L118, Degrees18[Month], 1),MATCH(IF('1. Input energy data'!$G$11="Multiple (England)", '1. Input energy data'!$J118, '1. Input energy data'!$G$11), Degrees18[#Headers], 0)),INDEX(Degrees15[[Month]:[Multiple (England)]],MATCH('1. Input energy data'!$L118, Degrees15[Month], 1),MATCH(IF('1. Input energy data'!$G$11="Multiple (England)", '1. Input energy data'!$J118, '1. Input energy data'!$G$11), Degrees15[#Headers], 0))))</f>
        <v/>
      </c>
      <c r="E101" s="151" t="str" cm="1">
        <f t="array" ref="E101">IF(OR(CalcTable[[#This Row],[Building]]=0, '1. Input energy data'!$O118=""), "",IF(OR('1. Input energy data'!$F118="Hospital",'1. Input energy data'!$F118="Nursing residential homes and hostels"),INDEX(Degrees18[[Month]:[Multiple (England)]],MATCH('1. Input energy data'!$L118, Degrees18[Month], 1) + $E$2 - 1,MATCH(IF('1. Input energy data'!$G$11="Multiple (England)", '1. Input energy data'!$J118, '1. Input energy data'!$G$11),Degrees18[#Headers], 0)),INDEX(Degrees15[[Month]:[Multiple (England)]],MATCH('1. Input energy data'!$L118, Degrees15[Month], 1) + $E$2 - 1,MATCH(IF('1. Input energy data'!$G$11="Multiple (England)", '1. Input energy data'!$J118, '1. Input energy data'!$G$11),Degrees15[#Headers], 0))))</f>
        <v/>
      </c>
      <c r="F101" s="151" t="str" cm="1">
        <f t="array" ref="F101">IF(OR(CalcTable[[#This Row],[Building]]=0, '1. Input energy data'!$P118=""), "",IF(OR('1. Input energy data'!$F118="Hospital",'1. Input energy data'!$F118="Nursing residential homes and hostels"),INDEX(Degrees18[[Month]:[Multiple (England)]],MATCH('1. Input energy data'!$L118, Degrees18[Month], 1) + $F$2 - 1,MATCH(IF('1. Input energy data'!$G$11="Multiple (England)", '1. Input energy data'!$J118, '1. Input energy data'!$G$11),Degrees18[#Headers], 0)),INDEX(Degrees15[[Month]:[Multiple (England)]],MATCH('1. Input energy data'!$L118, Degrees15[Month], 1) + $F$2 - 1,MATCH(IF('1. Input energy data'!$G$11="Multiple (England)", '1. Input energy data'!$J118, '1. Input energy data'!$G$11),Degrees15[#Headers], 0))))</f>
        <v/>
      </c>
      <c r="G101" s="151" t="str" cm="1">
        <f t="array" ref="G101">IF(OR(CalcTable[[#This Row],[Building]]=0, '1. Input energy data'!$Q118=""), "",IF(OR('1. Input energy data'!$F118="Hospital",'1. Input energy data'!$F118="Nursing residential homes and hostels"),INDEX(Degrees18[[Month]:[Multiple (England)]],MATCH('1. Input energy data'!$L118, Degrees18[Month], 1) + $G$2 - 1,MATCH(IF('1. Input energy data'!$G$11="Multiple (England)", '1. Input energy data'!$J118, '1. Input energy data'!$G$11),Degrees18[#Headers], 0)),INDEX(Degrees15[[Month]:[Multiple (England)]],MATCH('1. Input energy data'!$L118, Degrees15[Month], 1) + $G$2 - 1,MATCH(IF('1. Input energy data'!$G$11="Multiple (England)", '1. Input energy data'!$J118, '1. Input energy data'!$G$11),Degrees15[#Headers], 0))))</f>
        <v/>
      </c>
      <c r="H101" s="151" t="str" cm="1">
        <f t="array" ref="H101">IF(OR(CalcTable[[#This Row],[Building]]=0, '1. Input energy data'!$R118=""), "",IF(OR('1. Input energy data'!$F118="Hospital",'1. Input energy data'!$F118="Nursing residential homes and hostels"),INDEX(Degrees18[[Month]:[Multiple (England)]],MATCH('1. Input energy data'!$L118, Degrees18[Month], 1) + $H$2 - 1,MATCH(IF('1. Input energy data'!$G$11="Multiple (England)", '1. Input energy data'!$J118, '1. Input energy data'!$G$11),Degrees18[#Headers], 0)),INDEX(Degrees15[[Month]:[Multiple (England)]],MATCH('1. Input energy data'!$L118, Degrees15[Month], 1) + $H$2 - 1,MATCH(IF('1. Input energy data'!$G$11="Multiple (England)", '1. Input energy data'!$J118, '1. Input energy data'!$G$11),Degrees15[#Headers], 0))))</f>
        <v/>
      </c>
      <c r="I101" s="151" t="str" cm="1">
        <f t="array" ref="I101">IF(OR(CalcTable[[#This Row],[Building]]=0, '1. Input energy data'!$S118=""), "",IF(OR('1. Input energy data'!$F118="Hospital",'1. Input energy data'!$F118="Nursing residential homes and hostels"),INDEX(Degrees18[[Month]:[Multiple (England)]],MATCH('1. Input energy data'!$L118, Degrees18[Month], 1) + $I$2 - 1,MATCH(IF('1. Input energy data'!$G$11="Multiple (England)", '1. Input energy data'!$J118, '1. Input energy data'!$G$11),Degrees18[#Headers], 0)),INDEX(Degrees15[[Month]:[Multiple (England)]],MATCH('1. Input energy data'!$L118, Degrees15[Month], 1) + $I$2 - 1,MATCH(IF('1. Input energy data'!$G$11="Multiple (England)", '1. Input energy data'!$J118, '1. Input energy data'!$G$11),Degrees15[#Headers], 0))))</f>
        <v/>
      </c>
      <c r="J101" s="151" t="str" cm="1">
        <f t="array" ref="J101">IF(OR(CalcTable[[#This Row],[Building]]=0, '1. Input energy data'!$T118=""), "",IF(OR('1. Input energy data'!$F118="Hospital",'1. Input energy data'!$F118="Nursing residential homes and hostels"),INDEX(Degrees18[[Month]:[Multiple (England)]],MATCH('1. Input energy data'!$L118, Degrees18[Month], 1) + $J$2 - 1,MATCH(IF('1. Input energy data'!$G$11="Multiple (England)", '1. Input energy data'!$J118, '1. Input energy data'!$G$11),Degrees18[#Headers], 0)),INDEX(Degrees15[[Month]:[Multiple (England)]],MATCH('1. Input energy data'!$L118, Degrees15[Month], 1) + $J$2 - 1,MATCH(IF('1. Input energy data'!$G$11="Multiple (England)", '1. Input energy data'!$J118, '1. Input energy data'!$G$11),Degrees15[#Headers], 0))))</f>
        <v/>
      </c>
      <c r="K101" s="151" t="str" cm="1">
        <f t="array" ref="K101">IF(OR(CalcTable[[#This Row],[Building]]=0, '1. Input energy data'!$U118=""), "",IF(OR('1. Input energy data'!$F118="Hospital",'1. Input energy data'!$F118="Nursing residential homes and hostels"),INDEX(Degrees18[[Month]:[Multiple (England)]],MATCH('1. Input energy data'!$L118, Degrees18[Month], 1) + $K$2 - 1,MATCH(IF('1. Input energy data'!$G$11="Multiple (England)", '1. Input energy data'!$J118, '1. Input energy data'!$G$11),Degrees18[#Headers], 0)),INDEX(Degrees15[[Month]:[Multiple (England)]],MATCH('1. Input energy data'!$L118, Degrees15[Month], 1) + $K$2 - 1,MATCH(IF('1. Input energy data'!$G$11="Multiple (England)", '1. Input energy data'!$J118, '1. Input energy data'!$G$11),Degrees15[#Headers], 0))))</f>
        <v/>
      </c>
      <c r="L101" s="151" t="str" cm="1">
        <f t="array" ref="L101">IF(OR(CalcTable[[#This Row],[Building]]=0, '1. Input energy data'!$V118=""), "",IF(OR('1. Input energy data'!$F118="Hospital",'1. Input energy data'!$F118="Nursing residential homes and hostels"),INDEX(Degrees18[[Month]:[Multiple (England)]],MATCH('1. Input energy data'!$L118, Degrees18[Month], 1) + $L$2 - 1,MATCH(IF('1. Input energy data'!$G$11="Multiple (England)", '1. Input energy data'!$J118, '1. Input energy data'!$G$11),Degrees18[#Headers], 0)),INDEX(Degrees15[[Month]:[Multiple (England)]],MATCH('1. Input energy data'!$L118, Degrees15[Month], 1) + $L$2 - 1,MATCH(IF('1. Input energy data'!$G$11="Multiple (England)", '1. Input energy data'!$J118, '1. Input energy data'!$G$11),Degrees15[#Headers], 0))))</f>
        <v/>
      </c>
      <c r="M101" s="151" t="str" cm="1">
        <f t="array" ref="M101">IF(OR(CalcTable[[#This Row],[Building]]=0, '1. Input energy data'!$W118=""), "",IF(OR('1. Input energy data'!$F118="Hospital",'1. Input energy data'!$F118="Nursing residential homes and hostels"),INDEX(Degrees18[[Month]:[Multiple (England)]],MATCH('1. Input energy data'!$L118, Degrees18[Month], 1) + $M$2 - 1,MATCH(IF('1. Input energy data'!$G$11="Multiple (England)", '1. Input energy data'!$J118, '1. Input energy data'!$G$11),Degrees18[#Headers], 0)),INDEX(Degrees15[[Month]:[Multiple (England)]],MATCH('1. Input energy data'!$L118, Degrees15[Month], 1) + $M$2 - 1,MATCH(IF('1. Input energy data'!$G$11="Multiple (England)", '1. Input energy data'!$J118, '1. Input energy data'!$G$11),Degrees15[#Headers], 0))))</f>
        <v/>
      </c>
      <c r="N101" s="151" t="str" cm="1">
        <f t="array" ref="N101">IF(OR(CalcTable[[#This Row],[Building]]=0, '1. Input energy data'!$X118=""), "",IF(OR('1. Input energy data'!$F118="Hospital",'1. Input energy data'!$F118="Nursing residential homes and hostels"),INDEX(Degrees18[[Month]:[Multiple (England)]],MATCH('1. Input energy data'!$L118, Degrees18[Month], 1) + $N$2 - 1,MATCH(IF('1. Input energy data'!$G$11="Multiple (England)", '1. Input energy data'!$J118, '1. Input energy data'!$G$11),Degrees18[#Headers], 0)),INDEX(Degrees15[[Month]:[Multiple (England)]],MATCH('1. Input energy data'!$L118, Degrees15[Month], 1) + $N$2 - 1,MATCH(IF('1. Input energy data'!$G$11="Multiple (England)", '1. Input energy data'!$J118, '1. Input energy data'!$G$11),Degrees15[#Headers], 0))))</f>
        <v/>
      </c>
      <c r="O101" s="151" t="str" cm="1">
        <f t="array" ref="O101">IF(OR(CalcTable[[#This Row],[Building]]=0, '1. Input energy data'!$Y118=""), "",IF(OR('1. Input energy data'!$F118="Hospital",'1. Input energy data'!$F118="Nursing residential homes and hostels"),INDEX(Degrees18[[Month]:[Multiple (England)]],MATCH('1. Input energy data'!$L118, Degrees18[Month], 1) + $O$2 - 1,MATCH(IF('1. Input energy data'!$G$11="Multiple (England)", '1. Input energy data'!$J118, '1. Input energy data'!$G$11),Degrees18[#Headers], 0)),INDEX(Degrees15[[Month]:[Multiple (England)]],MATCH('1. Input energy data'!$L118, Degrees15[Month], 1) + $O$2 - 1,MATCH(IF('1. Input energy data'!$G$11="Multiple (England)", '1. Input energy data'!$J118, '1. Input energy data'!$G$11),Degrees15[#Headers], 0))))</f>
        <v/>
      </c>
      <c r="P101" t="str">
        <f>IF(CalcTable[[#This Row],[Building]]=0,"",SLOPE('1. Input energy data'!N118:Y118,CalcTable[[#This Row],[1]:[12]]))</f>
        <v/>
      </c>
      <c r="Q101" t="str">
        <f>IF(CalcTable[[#This Row],[Building]]=0,"",INTERCEPT('1. Input energy data'!N118:Y118,CalcTable[[#This Row],[1]:[12]]))</f>
        <v/>
      </c>
      <c r="R101" t="str">
        <f>IF(CalcTable[[#This Row],[Building]]=0,"",RSQ('1. Input energy data'!N118:Y118,CalcTable[[#This Row],[1]:[12]]))</f>
        <v/>
      </c>
      <c r="S101" s="151" t="str" cm="1">
        <f t="array" ref="S101">IF(OR($A101=0, '1. Input energy data'!$AF118=""), "",IF(OR('1. Input energy data'!$F118="Hospital",'1. Input energy data'!$F118="Nursing residential homes and hostels"),INDEX(Degrees18[[Month]:[Multiple (England)]],MATCH('1. Input energy data'!$AD118, Degrees18[Month], 1)+S$2-13,MATCH(IF('1. Input energy data'!$G$11="Multiple (England)", '1. Input energy data'!$J118, '1. Input energy data'!$G$11),Degrees18[#Headers], 0)),INDEX(Degrees15[[Month]:[Multiple (England)]],MATCH('1. Input energy data'!$AD118, Degrees15[Month], 1)+S$2-13,MATCH(IF('1. Input energy data'!$G$11="Multiple (England)", '1. Input energy data'!$J118, '1. Input energy data'!$G$11),Degrees15[#Headers], 0))))</f>
        <v/>
      </c>
      <c r="T101" s="151" t="str" cm="1">
        <f t="array" ref="T101">IF(OR($A101=0, '1. Input energy data'!$AG118=""), "",IF(OR('1. Input energy data'!$F118="Hospital",'1. Input energy data'!$F118="Nursing residential homes and hostels"),INDEX(Degrees18[[Month]:[Multiple (England)]],MATCH('1. Input energy data'!$AD118, Degrees18[Month], 1)+T$2-13,MATCH(IF('1. Input energy data'!$G$11="Multiple (England)", '1. Input energy data'!$J118, '1. Input energy data'!$G$11),Degrees18[#Headers], 0)),INDEX(Degrees15[[Month]:[Multiple (England)]],MATCH('1. Input energy data'!$AD118,Degrees15[Month], 1)+T$2-13,MATCH(IF('1. Input energy data'!$G$11="Multiple (England)", '1. Input energy data'!$J118, '1. Input energy data'!$G$11),Degrees15[#Headers], 0))))</f>
        <v/>
      </c>
      <c r="U101" s="151" t="str" cm="1">
        <f t="array" ref="U101">IF(OR($A101=0, '1. Input energy data'!$AH118=""), "",IF(OR('1. Input energy data'!$F118="Hospital",'1. Input energy data'!$F118="Nursing residential homes and hostels"),INDEX(Degrees18[[Month]:[Multiple (England)]],MATCH('1. Input energy data'!$AD118, Degrees18[Month], 1)+U$2-13,MATCH(IF('1. Input energy data'!$G$11="Multiple (England)", '1. Input energy data'!$J118, '1. Input energy data'!$G$11),Degrees18[#Headers], 0)),INDEX(Degrees15[[Month]:[Multiple (England)]],MATCH('1. Input energy data'!$AD118,Degrees15[Month], 1)+U$2-13,MATCH(IF('1. Input energy data'!$G$11="Multiple (England)", '1. Input energy data'!$J118, '1. Input energy data'!$G$11),Degrees15[#Headers], 0))))</f>
        <v/>
      </c>
      <c r="V101" s="151" t="str" cm="1">
        <f t="array" ref="V101">IF(OR($A101=0, '1. Input energy data'!$AI118=""), "",IF(OR('1. Input energy data'!$F118="Hospital",'1. Input energy data'!$F118="Nursing residential homes and hostels"),INDEX(Degrees18[[Month]:[Multiple (England)]],MATCH('1. Input energy data'!$AD118, Degrees18[Month], 1)+V$2-13,MATCH(IF('1. Input energy data'!$G$11="Multiple (England)", '1. Input energy data'!$J118, '1. Input energy data'!$G$11),Degrees18[#Headers], 0)),INDEX(Degrees15[[Month]:[Multiple (England)]],MATCH('1. Input energy data'!$AD118,Degrees15[Month], 1)+V$2-13,MATCH(IF('1. Input energy data'!$G$11="Multiple (England)", '1. Input energy data'!$J118, '1. Input energy data'!$G$11),Degrees15[#Headers], 0))))</f>
        <v/>
      </c>
      <c r="W101" s="151" t="str" cm="1">
        <f t="array" ref="W101">IF(OR($A101=0, '1. Input energy data'!$AJ118=""), "",IF(OR('1. Input energy data'!$F118="Hospital",'1. Input energy data'!$F118="Nursing residential homes and hostels"),INDEX(Degrees18[[Month]:[Multiple (England)]],MATCH('1. Input energy data'!$AD118, Degrees18[Month], 1)+W$2-13,MATCH(IF('1. Input energy data'!$G$11="Multiple (England)", '1. Input energy data'!$J118, '1. Input energy data'!$G$11),Degrees18[#Headers], 0)),INDEX(Degrees15[[Month]:[Multiple (England)]],MATCH('1. Input energy data'!$AD118,Degrees15[Month], 1)+W$2-13,MATCH(IF('1. Input energy data'!$G$11="Multiple (England)", '1. Input energy data'!$J118, '1. Input energy data'!$G$11),Degrees15[#Headers], 0))))</f>
        <v/>
      </c>
      <c r="X101" s="151" t="str" cm="1">
        <f t="array" ref="X101">IF(OR($A101=0, '1. Input energy data'!$AK118=""), "",IF(OR('1. Input energy data'!$F118="Hospital",'1. Input energy data'!$F118="Nursing residential homes and hostels"),INDEX(Degrees18[[Month]:[Multiple (England)]],MATCH('1. Input energy data'!$AD118, Degrees18[Month], 1)+X$2-13,MATCH(IF('1. Input energy data'!$G$11="Multiple (England)", '1. Input energy data'!$J118, '1. Input energy data'!$G$11),Degrees18[#Headers], 0)),INDEX(Degrees15[[Month]:[Multiple (England)]],MATCH('1. Input energy data'!$AD118,Degrees15[Month], 1)+X$2-13,MATCH(IF('1. Input energy data'!$G$11="Multiple (England)", '1. Input energy data'!$J118, '1. Input energy data'!$G$11),Degrees15[#Headers], 0))))</f>
        <v/>
      </c>
      <c r="Y101" s="151" t="str" cm="1">
        <f t="array" ref="Y101">IF(OR($A101=0, '1. Input energy data'!$AL118=""), "",IF(OR('1. Input energy data'!$F118="Hospital",'1. Input energy data'!$F118="Nursing residential homes and hostels"),INDEX(Degrees18[[Month]:[Multiple (England)]],MATCH('1. Input energy data'!$AD118, Degrees18[Month], 1)+Y$2-13,MATCH(IF('1. Input energy data'!$G$11="Multiple (England)", '1. Input energy data'!$J118, '1. Input energy data'!$G$11),Degrees18[#Headers], 0)),INDEX(Degrees15[[Month]:[Multiple (England)]],MATCH('1. Input energy data'!$AD118,Degrees15[Month], 1)+Y$2-13,MATCH(IF('1. Input energy data'!$G$11="Multiple (England)", '1. Input energy data'!$J118, '1. Input energy data'!$G$11),Degrees15[#Headers], 0))))</f>
        <v/>
      </c>
      <c r="Z101" s="151" t="str" cm="1">
        <f t="array" ref="Z101">IF(OR($A101=0, '1. Input energy data'!$AM118=""), "",IF(OR('1. Input energy data'!$F118="Hospital",'1. Input energy data'!$F118="Nursing residential homes and hostels"),INDEX(Degrees18[[Month]:[Multiple (England)]],MATCH('1. Input energy data'!$AD118, Degrees18[Month], 1)+Z$2-13,MATCH(IF('1. Input energy data'!$G$11="Multiple (England)", '1. Input energy data'!$J118, '1. Input energy data'!$G$11),Degrees18[#Headers], 0)),INDEX(Degrees15[[Month]:[Multiple (England)]],MATCH('1. Input energy data'!$AD118,Degrees15[Month], 1)+Z$2-13,MATCH(IF('1. Input energy data'!$G$11="Multiple (England)", '1. Input energy data'!$J118, '1. Input energy data'!$G$11),Degrees15[#Headers], 0))))</f>
        <v/>
      </c>
      <c r="AA101" s="151" t="str" cm="1">
        <f t="array" ref="AA101">IF(OR($A101=0, '1. Input energy data'!$AN118=""), "",IF(OR('1. Input energy data'!$F118="Hospital",'1. Input energy data'!$F118="Nursing residential homes and hostels"),INDEX(Degrees18[[Month]:[Multiple (England)]],MATCH('1. Input energy data'!$AD118, Degrees18[Month], 1)+AA$2-13,MATCH(IF('1. Input energy data'!$G$11="Multiple (England)", '1. Input energy data'!$J118, '1. Input energy data'!$G$11),Degrees18[#Headers], 0)),INDEX(Degrees15[[Month]:[Multiple (England)]],MATCH('1. Input energy data'!$AD118,Degrees15[Month], 1)+AA$2-13,MATCH(IF('1. Input energy data'!$G$11="Multiple (England)", '1. Input energy data'!$J118, '1. Input energy data'!$G$11),Degrees15[#Headers], 0))))</f>
        <v/>
      </c>
      <c r="AB101" s="151" t="str" cm="1">
        <f t="array" ref="AB101">IF(OR($A101=0, '1. Input energy data'!$AO118=""), "",IF(OR('1. Input energy data'!$F118="Hospital",'1. Input energy data'!$F118="Nursing residential homes and hostels"),INDEX(Degrees18[[Month]:[Multiple (England)]],MATCH('1. Input energy data'!$AD118, Degrees18[Month], 1)+AB$2-13,MATCH(IF('1. Input energy data'!$G$11="Multiple (England)", '1. Input energy data'!$J118, '1. Input energy data'!$G$11),Degrees18[#Headers], 0)),INDEX(Degrees15[[Month]:[Multiple (England)]],MATCH('1. Input energy data'!$AD118,Degrees15[Month], 1)+AB$2-13,MATCH(IF('1. Input energy data'!$G$11="Multiple (England)", '1. Input energy data'!$J118, '1. Input energy data'!$G$11),Degrees15[#Headers], 0))))</f>
        <v/>
      </c>
      <c r="AC101" s="151" t="str" cm="1">
        <f t="array" ref="AC101">IF(OR($A101=0, '1. Input energy data'!$AP118=""), "",IF(OR('1. Input energy data'!$F118="Hospital",'1. Input energy data'!$F118="Nursing residential homes and hostels"),INDEX(Degrees18[[Month]:[Multiple (England)]],MATCH('1. Input energy data'!$AD118, Degrees18[Month], 1)+AC$2-13,MATCH(IF('1. Input energy data'!$G$11="Multiple (England)", '1. Input energy data'!$J118, '1. Input energy data'!$G$11),Degrees18[#Headers], 0)),INDEX(Degrees15[[Month]:[Multiple (England)]],MATCH('1. Input energy data'!$AD118,Degrees15[Month], 1)+AC$2-13,MATCH(IF('1. Input energy data'!$G$11="Multiple (England)", '1. Input energy data'!$J118, '1. Input energy data'!$G$11),Degrees15[#Headers], 0))))</f>
        <v/>
      </c>
      <c r="AD101" s="151" t="str" cm="1">
        <f t="array" ref="AD101">IF(OR($A101=0, '1. Input energy data'!$AQ118=""), "",IF(OR('1. Input energy data'!$F118="Hospital",'1. Input energy data'!$F118="Nursing residential homes and hostels"),INDEX(Degrees18[[Month]:[Multiple (England)]],MATCH('1. Input energy data'!$AD118, Degrees18[Month], 1)+AD$2-13,MATCH(IF('1. Input energy data'!$G$11="Multiple (England)", '1. Input energy data'!$J118, '1. Input energy data'!$G$11),Degrees18[#Headers], 0)),INDEX(Degrees15[[Month]:[Multiple (England)]],MATCH('1. Input energy data'!$AD118,Degrees15[Month], 1)+AD$2-13,MATCH(IF('1. Input energy data'!$G$11="Multiple (England)", '1. Input energy data'!$J118, '1. Input energy data'!$G$11),Degrees15[#Headers], 0))))</f>
        <v/>
      </c>
      <c r="AE101" s="151" t="str">
        <f>IF(OR($A101=0, $P101="", CalcTable[[#This Row],[13]]="", $Q101="", '1. Input energy data'!AF118=""), "", ($P101*CalcTable[[#This Row],[13]]+$Q101)-'1. Input energy data'!AF118)</f>
        <v/>
      </c>
      <c r="AF101" s="151" t="str">
        <f>IF(OR($A101=0, $P101="", CalcTable[[#This Row],[14]]="", $Q101="", '1. Input energy data'!AG118=""), "", ($P101*CalcTable[[#This Row],[14]]+$Q101)-'1. Input energy data'!AG118)</f>
        <v/>
      </c>
      <c r="AG101" s="151" t="str">
        <f>IF(OR($A101=0, $P101="", CalcTable[[#This Row],[15]]="", $Q101="", '1. Input energy data'!AH118=""), "", ($P101*CalcTable[[#This Row],[15]]+$Q101)-'1. Input energy data'!AH118)</f>
        <v/>
      </c>
      <c r="AH101" s="151" t="str">
        <f>IF(OR($A101=0, $P101="", CalcTable[[#This Row],[16]]="", $Q101="", '1. Input energy data'!AI118=""), "", ($P101*CalcTable[[#This Row],[16]]+$Q101)-'1. Input energy data'!AI118)</f>
        <v/>
      </c>
      <c r="AI101" s="151" t="str">
        <f>IF(OR($A101=0, $P101="", CalcTable[[#This Row],[17]]="", $Q101="", '1. Input energy data'!AJ118=""), "", ($P101*CalcTable[[#This Row],[17]]+$Q101)-'1. Input energy data'!AJ118)</f>
        <v/>
      </c>
      <c r="AJ101" s="151" t="str">
        <f>IF(OR($A101=0, $P101="", CalcTable[[#This Row],[18]]="", $Q101="", '1. Input energy data'!AK118=""), "", ($P101*CalcTable[[#This Row],[18]]+$Q101)-'1. Input energy data'!AK118)</f>
        <v/>
      </c>
      <c r="AK101" s="151" t="str">
        <f>IF(OR($A101=0, $P101="", CalcTable[[#This Row],[19]]="", $Q101="", '1. Input energy data'!AL118=""), "", ($P101*CalcTable[[#This Row],[19]]+$Q101)-'1. Input energy data'!AL118)</f>
        <v/>
      </c>
      <c r="AL101" s="151" t="str">
        <f>IF(OR($A101=0, $P101="", CalcTable[[#This Row],[20]]="", $Q101="", '1. Input energy data'!AM118=""), "", ($P101*CalcTable[[#This Row],[20]]+$Q101)-'1. Input energy data'!AM118)</f>
        <v/>
      </c>
      <c r="AM101" s="151" t="str">
        <f>IF(OR($A101=0, $P101="", CalcTable[[#This Row],[21]]="", $Q101="", '1. Input energy data'!AN118=""), "", ($P101*CalcTable[[#This Row],[21]]+$Q101)-'1. Input energy data'!AN118)</f>
        <v/>
      </c>
      <c r="AN101" s="151" t="str">
        <f>IF(OR($A101=0, $P101="", CalcTable[[#This Row],[22]]="", $Q101="", '1. Input energy data'!AO118=""), "", ($P101*CalcTable[[#This Row],[22]]+$Q101)-'1. Input energy data'!AO118)</f>
        <v/>
      </c>
      <c r="AO101" s="151" t="str">
        <f>IF(OR($A101=0, $P101="", CalcTable[[#This Row],[23]]="", $Q101="", '1. Input energy data'!AP118=""), "", ($P101*CalcTable[[#This Row],[23]]+$Q101)-'1. Input energy data'!AP118)</f>
        <v/>
      </c>
      <c r="AP101" s="151" t="str">
        <f>IF(OR($A101=0, $P101="", CalcTable[[#This Row],[24]]="", $Q101="", '1. Input energy data'!AQ118=""), "", ($P101*CalcTable[[#This Row],[24]]+$Q101)-'1. Input energy data'!AQ118)</f>
        <v/>
      </c>
      <c r="AQ101" s="239" t="str">
        <f>IF(CalcTable[[#This Row],[Building]]=0,"",1-((1-CalcTable[[#This Row],[R2]])*(COUNT('1. Input energy data'!N118:Y118)-1)/(COUNT('1. Input energy data'!N118:Y118)-2)))</f>
        <v/>
      </c>
      <c r="AR101" s="165" t="str">
        <f>IF(CalcTable[[#This Row],[Building]]=0,"",1.26*TINV(0.1,COUNT('1. Input energy data'!N118:Y118)-2)*STEYX('1. Input energy data'!N118:Y118,CalcTable[[#This Row],[1]:[12]])*((1+2/COUNT('1. Input energy data'!N118:Y118))*COUNT(CalcTable[[#This Row],[Month 1 avoided kWh]:[Month 12]]))^0.5)</f>
        <v/>
      </c>
      <c r="AS101" s="166" t="str">
        <f>IF(CalcTable[[#This Row],[Building]]=0,"",ABS(CalcTable[[#This Row],[Absolute Uncertainty]]/SUM(CalcTable[[#This Row],[Month 1 avoided kWh]:[Month 12]])))</f>
        <v/>
      </c>
      <c r="AT101" s="165" t="str">
        <f>IF(CalcTable[[#This Row],[Building]]=0,"",COUNT('1. Input energy data'!N118:Y118))</f>
        <v/>
      </c>
      <c r="AU101" s="165" t="str">
        <f>IF(CalcTable[[#This Row],[Building]]=0,"",COUNT('1. Input energy data'!AF118:AQ118))</f>
        <v/>
      </c>
      <c r="AV101" s="151" t="str" cm="1">
        <f t="array" ref="AV101">_xlfn.IFS(CalcTable[[#This Row],[Building]]=0,"",AND(OR('1. Input energy data'!AT118="Energy Bills - Actual",'1. Input energy data'!AT118="Meter Readings",'1. Input energy data'!AT118="Half Hourly Data"),OR('1. Input energy data'!Z118="Energy Bills - Actual",'1. Input energy data'!Z118="Meter Readings",'1. Input energy data'!Z118="Half Hourly Data")),"ACTUAL",OR('1. Input energy data'!AT118="",'1. Input energy data'!Z118=""),"BLANK",OR('1. Input energy data'!AT118="Other (specify in commentary)",'1. Input energy data'!Z118="Other (specify in commentary)"),"OTHER",OR('1. Input energy data'!AT118="Energy Bills - Estimated",'1. Input energy data'!Z118="Energy Bills - Estimated"),"ESTIMATED",OR('1. Input energy data'!AT118="Energy Bills - Partially Estimated",'1. Input energy data'!Z118="Energy Bills - Partially Estimated"),"PARTIALLY ESTIMATED",TRUE,"BLANK")</f>
        <v/>
      </c>
    </row>
    <row r="102" spans="1:48">
      <c r="A102">
        <f>'1. Input energy data'!C119</f>
        <v>0</v>
      </c>
      <c r="B102" s="150">
        <f>'1. Input energy data'!F119</f>
        <v>0</v>
      </c>
      <c r="C102">
        <f>'1. Input energy data'!G119</f>
        <v>0</v>
      </c>
      <c r="D102" s="151" t="str">
        <f>IF(OR(CalcTable[[#This Row],[Building]]=0, '1. Input energy data'!$N119=""), "",IF(OR('1. Input energy data'!$F119="Hospital",'1. Input energy data'!$F119="Nursing residential homes and hostels"),INDEX(Degrees18[[Month]:[Multiple (England)]],MATCH('1. Input energy data'!$L119, Degrees18[Month], 1),MATCH(IF('1. Input energy data'!$G$11="Multiple (England)", '1. Input energy data'!$J119, '1. Input energy data'!$G$11), Degrees18[#Headers], 0)),INDEX(Degrees15[[Month]:[Multiple (England)]],MATCH('1. Input energy data'!$L119, Degrees15[Month], 1),MATCH(IF('1. Input energy data'!$G$11="Multiple (England)", '1. Input energy data'!$J119, '1. Input energy data'!$G$11), Degrees15[#Headers], 0))))</f>
        <v/>
      </c>
      <c r="E102" s="151" t="str" cm="1">
        <f t="array" ref="E102">IF(OR(CalcTable[[#This Row],[Building]]=0, '1. Input energy data'!$O119=""), "",IF(OR('1. Input energy data'!$F119="Hospital",'1. Input energy data'!$F119="Nursing residential homes and hostels"),INDEX(Degrees18[[Month]:[Multiple (England)]],MATCH('1. Input energy data'!$L119, Degrees18[Month], 1) + $E$2 - 1,MATCH(IF('1. Input energy data'!$G$11="Multiple (England)", '1. Input energy data'!$J119, '1. Input energy data'!$G$11),Degrees18[#Headers], 0)),INDEX(Degrees15[[Month]:[Multiple (England)]],MATCH('1. Input energy data'!$L119, Degrees15[Month], 1) + $E$2 - 1,MATCH(IF('1. Input energy data'!$G$11="Multiple (England)", '1. Input energy data'!$J119, '1. Input energy data'!$G$11),Degrees15[#Headers], 0))))</f>
        <v/>
      </c>
      <c r="F102" s="151" t="str" cm="1">
        <f t="array" ref="F102">IF(OR(CalcTable[[#This Row],[Building]]=0, '1. Input energy data'!$P119=""), "",IF(OR('1. Input energy data'!$F119="Hospital",'1. Input energy data'!$F119="Nursing residential homes and hostels"),INDEX(Degrees18[[Month]:[Multiple (England)]],MATCH('1. Input energy data'!$L119, Degrees18[Month], 1) + $F$2 - 1,MATCH(IF('1. Input energy data'!$G$11="Multiple (England)", '1. Input energy data'!$J119, '1. Input energy data'!$G$11),Degrees18[#Headers], 0)),INDEX(Degrees15[[Month]:[Multiple (England)]],MATCH('1. Input energy data'!$L119, Degrees15[Month], 1) + $F$2 - 1,MATCH(IF('1. Input energy data'!$G$11="Multiple (England)", '1. Input energy data'!$J119, '1. Input energy data'!$G$11),Degrees15[#Headers], 0))))</f>
        <v/>
      </c>
      <c r="G102" s="151" t="str" cm="1">
        <f t="array" ref="G102">IF(OR(CalcTable[[#This Row],[Building]]=0, '1. Input energy data'!$Q119=""), "",IF(OR('1. Input energy data'!$F119="Hospital",'1. Input energy data'!$F119="Nursing residential homes and hostels"),INDEX(Degrees18[[Month]:[Multiple (England)]],MATCH('1. Input energy data'!$L119, Degrees18[Month], 1) + $G$2 - 1,MATCH(IF('1. Input energy data'!$G$11="Multiple (England)", '1. Input energy data'!$J119, '1. Input energy data'!$G$11),Degrees18[#Headers], 0)),INDEX(Degrees15[[Month]:[Multiple (England)]],MATCH('1. Input energy data'!$L119, Degrees15[Month], 1) + $G$2 - 1,MATCH(IF('1. Input energy data'!$G$11="Multiple (England)", '1. Input energy data'!$J119, '1. Input energy data'!$G$11),Degrees15[#Headers], 0))))</f>
        <v/>
      </c>
      <c r="H102" s="151" t="str" cm="1">
        <f t="array" ref="H102">IF(OR(CalcTable[[#This Row],[Building]]=0, '1. Input energy data'!$R119=""), "",IF(OR('1. Input energy data'!$F119="Hospital",'1. Input energy data'!$F119="Nursing residential homes and hostels"),INDEX(Degrees18[[Month]:[Multiple (England)]],MATCH('1. Input energy data'!$L119, Degrees18[Month], 1) + $H$2 - 1,MATCH(IF('1. Input energy data'!$G$11="Multiple (England)", '1. Input energy data'!$J119, '1. Input energy data'!$G$11),Degrees18[#Headers], 0)),INDEX(Degrees15[[Month]:[Multiple (England)]],MATCH('1. Input energy data'!$L119, Degrees15[Month], 1) + $H$2 - 1,MATCH(IF('1. Input energy data'!$G$11="Multiple (England)", '1. Input energy data'!$J119, '1. Input energy data'!$G$11),Degrees15[#Headers], 0))))</f>
        <v/>
      </c>
      <c r="I102" s="151" t="str" cm="1">
        <f t="array" ref="I102">IF(OR(CalcTable[[#This Row],[Building]]=0, '1. Input energy data'!$S119=""), "",IF(OR('1. Input energy data'!$F119="Hospital",'1. Input energy data'!$F119="Nursing residential homes and hostels"),INDEX(Degrees18[[Month]:[Multiple (England)]],MATCH('1. Input energy data'!$L119, Degrees18[Month], 1) + $I$2 - 1,MATCH(IF('1. Input energy data'!$G$11="Multiple (England)", '1. Input energy data'!$J119, '1. Input energy data'!$G$11),Degrees18[#Headers], 0)),INDEX(Degrees15[[Month]:[Multiple (England)]],MATCH('1. Input energy data'!$L119, Degrees15[Month], 1) + $I$2 - 1,MATCH(IF('1. Input energy data'!$G$11="Multiple (England)", '1. Input energy data'!$J119, '1. Input energy data'!$G$11),Degrees15[#Headers], 0))))</f>
        <v/>
      </c>
      <c r="J102" s="151" t="str" cm="1">
        <f t="array" ref="J102">IF(OR(CalcTable[[#This Row],[Building]]=0, '1. Input energy data'!$T119=""), "",IF(OR('1. Input energy data'!$F119="Hospital",'1. Input energy data'!$F119="Nursing residential homes and hostels"),INDEX(Degrees18[[Month]:[Multiple (England)]],MATCH('1. Input energy data'!$L119, Degrees18[Month], 1) + $J$2 - 1,MATCH(IF('1. Input energy data'!$G$11="Multiple (England)", '1. Input energy data'!$J119, '1. Input energy data'!$G$11),Degrees18[#Headers], 0)),INDEX(Degrees15[[Month]:[Multiple (England)]],MATCH('1. Input energy data'!$L119, Degrees15[Month], 1) + $J$2 - 1,MATCH(IF('1. Input energy data'!$G$11="Multiple (England)", '1. Input energy data'!$J119, '1. Input energy data'!$G$11),Degrees15[#Headers], 0))))</f>
        <v/>
      </c>
      <c r="K102" s="151" t="str" cm="1">
        <f t="array" ref="K102">IF(OR(CalcTable[[#This Row],[Building]]=0, '1. Input energy data'!$U119=""), "",IF(OR('1. Input energy data'!$F119="Hospital",'1. Input energy data'!$F119="Nursing residential homes and hostels"),INDEX(Degrees18[[Month]:[Multiple (England)]],MATCH('1. Input energy data'!$L119, Degrees18[Month], 1) + $K$2 - 1,MATCH(IF('1. Input energy data'!$G$11="Multiple (England)", '1. Input energy data'!$J119, '1. Input energy data'!$G$11),Degrees18[#Headers], 0)),INDEX(Degrees15[[Month]:[Multiple (England)]],MATCH('1. Input energy data'!$L119, Degrees15[Month], 1) + $K$2 - 1,MATCH(IF('1. Input energy data'!$G$11="Multiple (England)", '1. Input energy data'!$J119, '1. Input energy data'!$G$11),Degrees15[#Headers], 0))))</f>
        <v/>
      </c>
      <c r="L102" s="151" t="str" cm="1">
        <f t="array" ref="L102">IF(OR(CalcTable[[#This Row],[Building]]=0, '1. Input energy data'!$V119=""), "",IF(OR('1. Input energy data'!$F119="Hospital",'1. Input energy data'!$F119="Nursing residential homes and hostels"),INDEX(Degrees18[[Month]:[Multiple (England)]],MATCH('1. Input energy data'!$L119, Degrees18[Month], 1) + $L$2 - 1,MATCH(IF('1. Input energy data'!$G$11="Multiple (England)", '1. Input energy data'!$J119, '1. Input energy data'!$G$11),Degrees18[#Headers], 0)),INDEX(Degrees15[[Month]:[Multiple (England)]],MATCH('1. Input energy data'!$L119, Degrees15[Month], 1) + $L$2 - 1,MATCH(IF('1. Input energy data'!$G$11="Multiple (England)", '1. Input energy data'!$J119, '1. Input energy data'!$G$11),Degrees15[#Headers], 0))))</f>
        <v/>
      </c>
      <c r="M102" s="151" t="str" cm="1">
        <f t="array" ref="M102">IF(OR(CalcTable[[#This Row],[Building]]=0, '1. Input energy data'!$W119=""), "",IF(OR('1. Input energy data'!$F119="Hospital",'1. Input energy data'!$F119="Nursing residential homes and hostels"),INDEX(Degrees18[[Month]:[Multiple (England)]],MATCH('1. Input energy data'!$L119, Degrees18[Month], 1) + $M$2 - 1,MATCH(IF('1. Input energy data'!$G$11="Multiple (England)", '1. Input energy data'!$J119, '1. Input energy data'!$G$11),Degrees18[#Headers], 0)),INDEX(Degrees15[[Month]:[Multiple (England)]],MATCH('1. Input energy data'!$L119, Degrees15[Month], 1) + $M$2 - 1,MATCH(IF('1. Input energy data'!$G$11="Multiple (England)", '1. Input energy data'!$J119, '1. Input energy data'!$G$11),Degrees15[#Headers], 0))))</f>
        <v/>
      </c>
      <c r="N102" s="151" t="str" cm="1">
        <f t="array" ref="N102">IF(OR(CalcTable[[#This Row],[Building]]=0, '1. Input energy data'!$X119=""), "",IF(OR('1. Input energy data'!$F119="Hospital",'1. Input energy data'!$F119="Nursing residential homes and hostels"),INDEX(Degrees18[[Month]:[Multiple (England)]],MATCH('1. Input energy data'!$L119, Degrees18[Month], 1) + $N$2 - 1,MATCH(IF('1. Input energy data'!$G$11="Multiple (England)", '1. Input energy data'!$J119, '1. Input energy data'!$G$11),Degrees18[#Headers], 0)),INDEX(Degrees15[[Month]:[Multiple (England)]],MATCH('1. Input energy data'!$L119, Degrees15[Month], 1) + $N$2 - 1,MATCH(IF('1. Input energy data'!$G$11="Multiple (England)", '1. Input energy data'!$J119, '1. Input energy data'!$G$11),Degrees15[#Headers], 0))))</f>
        <v/>
      </c>
      <c r="O102" s="151" t="str" cm="1">
        <f t="array" ref="O102">IF(OR(CalcTable[[#This Row],[Building]]=0, '1. Input energy data'!$Y119=""), "",IF(OR('1. Input energy data'!$F119="Hospital",'1. Input energy data'!$F119="Nursing residential homes and hostels"),INDEX(Degrees18[[Month]:[Multiple (England)]],MATCH('1. Input energy data'!$L119, Degrees18[Month], 1) + $O$2 - 1,MATCH(IF('1. Input energy data'!$G$11="Multiple (England)", '1. Input energy data'!$J119, '1. Input energy data'!$G$11),Degrees18[#Headers], 0)),INDEX(Degrees15[[Month]:[Multiple (England)]],MATCH('1. Input energy data'!$L119, Degrees15[Month], 1) + $O$2 - 1,MATCH(IF('1. Input energy data'!$G$11="Multiple (England)", '1. Input energy data'!$J119, '1. Input energy data'!$G$11),Degrees15[#Headers], 0))))</f>
        <v/>
      </c>
      <c r="P102" t="str">
        <f>IF(CalcTable[[#This Row],[Building]]=0,"",SLOPE('1. Input energy data'!N119:Y119,CalcTable[[#This Row],[1]:[12]]))</f>
        <v/>
      </c>
      <c r="Q102" t="str">
        <f>IF(CalcTable[[#This Row],[Building]]=0,"",INTERCEPT('1. Input energy data'!N119:Y119,CalcTable[[#This Row],[1]:[12]]))</f>
        <v/>
      </c>
      <c r="R102" t="str">
        <f>IF(CalcTable[[#This Row],[Building]]=0,"",RSQ('1. Input energy data'!N119:Y119,CalcTable[[#This Row],[1]:[12]]))</f>
        <v/>
      </c>
      <c r="S102" s="151" t="str" cm="1">
        <f t="array" ref="S102">IF(OR($A102=0, '1. Input energy data'!$AF119=""), "",IF(OR('1. Input energy data'!$F119="Hospital",'1. Input energy data'!$F119="Nursing residential homes and hostels"),INDEX(Degrees18[[Month]:[Multiple (England)]],MATCH('1. Input energy data'!$AD119, Degrees18[Month], 1)+S$2-13,MATCH(IF('1. Input energy data'!$G$11="Multiple (England)", '1. Input energy data'!$J119, '1. Input energy data'!$G$11),Degrees18[#Headers], 0)),INDEX(Degrees15[[Month]:[Multiple (England)]],MATCH('1. Input energy data'!$AD119, Degrees15[Month], 1)+S$2-13,MATCH(IF('1. Input energy data'!$G$11="Multiple (England)", '1. Input energy data'!$J119, '1. Input energy data'!$G$11),Degrees15[#Headers], 0))))</f>
        <v/>
      </c>
      <c r="T102" s="151" t="str" cm="1">
        <f t="array" ref="T102">IF(OR($A102=0, '1. Input energy data'!$AG119=""), "",IF(OR('1. Input energy data'!$F119="Hospital",'1. Input energy data'!$F119="Nursing residential homes and hostels"),INDEX(Degrees18[[Month]:[Multiple (England)]],MATCH('1. Input energy data'!$AD119, Degrees18[Month], 1)+T$2-13,MATCH(IF('1. Input energy data'!$G$11="Multiple (England)", '1. Input energy data'!$J119, '1. Input energy data'!$G$11),Degrees18[#Headers], 0)),INDEX(Degrees15[[Month]:[Multiple (England)]],MATCH('1. Input energy data'!$AD119,Degrees15[Month], 1)+T$2-13,MATCH(IF('1. Input energy data'!$G$11="Multiple (England)", '1. Input energy data'!$J119, '1. Input energy data'!$G$11),Degrees15[#Headers], 0))))</f>
        <v/>
      </c>
      <c r="U102" s="151" t="str" cm="1">
        <f t="array" ref="U102">IF(OR($A102=0, '1. Input energy data'!$AH119=""), "",IF(OR('1. Input energy data'!$F119="Hospital",'1. Input energy data'!$F119="Nursing residential homes and hostels"),INDEX(Degrees18[[Month]:[Multiple (England)]],MATCH('1. Input energy data'!$AD119, Degrees18[Month], 1)+U$2-13,MATCH(IF('1. Input energy data'!$G$11="Multiple (England)", '1. Input energy data'!$J119, '1. Input energy data'!$G$11),Degrees18[#Headers], 0)),INDEX(Degrees15[[Month]:[Multiple (England)]],MATCH('1. Input energy data'!$AD119,Degrees15[Month], 1)+U$2-13,MATCH(IF('1. Input energy data'!$G$11="Multiple (England)", '1. Input energy data'!$J119, '1. Input energy data'!$G$11),Degrees15[#Headers], 0))))</f>
        <v/>
      </c>
      <c r="V102" s="151" t="str" cm="1">
        <f t="array" ref="V102">IF(OR($A102=0, '1. Input energy data'!$AI119=""), "",IF(OR('1. Input energy data'!$F119="Hospital",'1. Input energy data'!$F119="Nursing residential homes and hostels"),INDEX(Degrees18[[Month]:[Multiple (England)]],MATCH('1. Input energy data'!$AD119, Degrees18[Month], 1)+V$2-13,MATCH(IF('1. Input energy data'!$G$11="Multiple (England)", '1. Input energy data'!$J119, '1. Input energy data'!$G$11),Degrees18[#Headers], 0)),INDEX(Degrees15[[Month]:[Multiple (England)]],MATCH('1. Input energy data'!$AD119,Degrees15[Month], 1)+V$2-13,MATCH(IF('1. Input energy data'!$G$11="Multiple (England)", '1. Input energy data'!$J119, '1. Input energy data'!$G$11),Degrees15[#Headers], 0))))</f>
        <v/>
      </c>
      <c r="W102" s="151" t="str" cm="1">
        <f t="array" ref="W102">IF(OR($A102=0, '1. Input energy data'!$AJ119=""), "",IF(OR('1. Input energy data'!$F119="Hospital",'1. Input energy data'!$F119="Nursing residential homes and hostels"),INDEX(Degrees18[[Month]:[Multiple (England)]],MATCH('1. Input energy data'!$AD119, Degrees18[Month], 1)+W$2-13,MATCH(IF('1. Input energy data'!$G$11="Multiple (England)", '1. Input energy data'!$J119, '1. Input energy data'!$G$11),Degrees18[#Headers], 0)),INDEX(Degrees15[[Month]:[Multiple (England)]],MATCH('1. Input energy data'!$AD119,Degrees15[Month], 1)+W$2-13,MATCH(IF('1. Input energy data'!$G$11="Multiple (England)", '1. Input energy data'!$J119, '1. Input energy data'!$G$11),Degrees15[#Headers], 0))))</f>
        <v/>
      </c>
      <c r="X102" s="151" t="str" cm="1">
        <f t="array" ref="X102">IF(OR($A102=0, '1. Input energy data'!$AK119=""), "",IF(OR('1. Input energy data'!$F119="Hospital",'1. Input energy data'!$F119="Nursing residential homes and hostels"),INDEX(Degrees18[[Month]:[Multiple (England)]],MATCH('1. Input energy data'!$AD119, Degrees18[Month], 1)+X$2-13,MATCH(IF('1. Input energy data'!$G$11="Multiple (England)", '1. Input energy data'!$J119, '1. Input energy data'!$G$11),Degrees18[#Headers], 0)),INDEX(Degrees15[[Month]:[Multiple (England)]],MATCH('1. Input energy data'!$AD119,Degrees15[Month], 1)+X$2-13,MATCH(IF('1. Input energy data'!$G$11="Multiple (England)", '1. Input energy data'!$J119, '1. Input energy data'!$G$11),Degrees15[#Headers], 0))))</f>
        <v/>
      </c>
      <c r="Y102" s="151" t="str" cm="1">
        <f t="array" ref="Y102">IF(OR($A102=0, '1. Input energy data'!$AL119=""), "",IF(OR('1. Input energy data'!$F119="Hospital",'1. Input energy data'!$F119="Nursing residential homes and hostels"),INDEX(Degrees18[[Month]:[Multiple (England)]],MATCH('1. Input energy data'!$AD119, Degrees18[Month], 1)+Y$2-13,MATCH(IF('1. Input energy data'!$G$11="Multiple (England)", '1. Input energy data'!$J119, '1. Input energy data'!$G$11),Degrees18[#Headers], 0)),INDEX(Degrees15[[Month]:[Multiple (England)]],MATCH('1. Input energy data'!$AD119,Degrees15[Month], 1)+Y$2-13,MATCH(IF('1. Input energy data'!$G$11="Multiple (England)", '1. Input energy data'!$J119, '1. Input energy data'!$G$11),Degrees15[#Headers], 0))))</f>
        <v/>
      </c>
      <c r="Z102" s="151" t="str" cm="1">
        <f t="array" ref="Z102">IF(OR($A102=0, '1. Input energy data'!$AM119=""), "",IF(OR('1. Input energy data'!$F119="Hospital",'1. Input energy data'!$F119="Nursing residential homes and hostels"),INDEX(Degrees18[[Month]:[Multiple (England)]],MATCH('1. Input energy data'!$AD119, Degrees18[Month], 1)+Z$2-13,MATCH(IF('1. Input energy data'!$G$11="Multiple (England)", '1. Input energy data'!$J119, '1. Input energy data'!$G$11),Degrees18[#Headers], 0)),INDEX(Degrees15[[Month]:[Multiple (England)]],MATCH('1. Input energy data'!$AD119,Degrees15[Month], 1)+Z$2-13,MATCH(IF('1. Input energy data'!$G$11="Multiple (England)", '1. Input energy data'!$J119, '1. Input energy data'!$G$11),Degrees15[#Headers], 0))))</f>
        <v/>
      </c>
      <c r="AA102" s="151" t="str" cm="1">
        <f t="array" ref="AA102">IF(OR($A102=0, '1. Input energy data'!$AN119=""), "",IF(OR('1. Input energy data'!$F119="Hospital",'1. Input energy data'!$F119="Nursing residential homes and hostels"),INDEX(Degrees18[[Month]:[Multiple (England)]],MATCH('1. Input energy data'!$AD119, Degrees18[Month], 1)+AA$2-13,MATCH(IF('1. Input energy data'!$G$11="Multiple (England)", '1. Input energy data'!$J119, '1. Input energy data'!$G$11),Degrees18[#Headers], 0)),INDEX(Degrees15[[Month]:[Multiple (England)]],MATCH('1. Input energy data'!$AD119,Degrees15[Month], 1)+AA$2-13,MATCH(IF('1. Input energy data'!$G$11="Multiple (England)", '1. Input energy data'!$J119, '1. Input energy data'!$G$11),Degrees15[#Headers], 0))))</f>
        <v/>
      </c>
      <c r="AB102" s="151" t="str" cm="1">
        <f t="array" ref="AB102">IF(OR($A102=0, '1. Input energy data'!$AO119=""), "",IF(OR('1. Input energy data'!$F119="Hospital",'1. Input energy data'!$F119="Nursing residential homes and hostels"),INDEX(Degrees18[[Month]:[Multiple (England)]],MATCH('1. Input energy data'!$AD119, Degrees18[Month], 1)+AB$2-13,MATCH(IF('1. Input energy data'!$G$11="Multiple (England)", '1. Input energy data'!$J119, '1. Input energy data'!$G$11),Degrees18[#Headers], 0)),INDEX(Degrees15[[Month]:[Multiple (England)]],MATCH('1. Input energy data'!$AD119,Degrees15[Month], 1)+AB$2-13,MATCH(IF('1. Input energy data'!$G$11="Multiple (England)", '1. Input energy data'!$J119, '1. Input energy data'!$G$11),Degrees15[#Headers], 0))))</f>
        <v/>
      </c>
      <c r="AC102" s="151" t="str" cm="1">
        <f t="array" ref="AC102">IF(OR($A102=0, '1. Input energy data'!$AP119=""), "",IF(OR('1. Input energy data'!$F119="Hospital",'1. Input energy data'!$F119="Nursing residential homes and hostels"),INDEX(Degrees18[[Month]:[Multiple (England)]],MATCH('1. Input energy data'!$AD119, Degrees18[Month], 1)+AC$2-13,MATCH(IF('1. Input energy data'!$G$11="Multiple (England)", '1. Input energy data'!$J119, '1. Input energy data'!$G$11),Degrees18[#Headers], 0)),INDEX(Degrees15[[Month]:[Multiple (England)]],MATCH('1. Input energy data'!$AD119,Degrees15[Month], 1)+AC$2-13,MATCH(IF('1. Input energy data'!$G$11="Multiple (England)", '1. Input energy data'!$J119, '1. Input energy data'!$G$11),Degrees15[#Headers], 0))))</f>
        <v/>
      </c>
      <c r="AD102" s="151" t="str" cm="1">
        <f t="array" ref="AD102">IF(OR($A102=0, '1. Input energy data'!$AQ119=""), "",IF(OR('1. Input energy data'!$F119="Hospital",'1. Input energy data'!$F119="Nursing residential homes and hostels"),INDEX(Degrees18[[Month]:[Multiple (England)]],MATCH('1. Input energy data'!$AD119, Degrees18[Month], 1)+AD$2-13,MATCH(IF('1. Input energy data'!$G$11="Multiple (England)", '1. Input energy data'!$J119, '1. Input energy data'!$G$11),Degrees18[#Headers], 0)),INDEX(Degrees15[[Month]:[Multiple (England)]],MATCH('1. Input energy data'!$AD119,Degrees15[Month], 1)+AD$2-13,MATCH(IF('1. Input energy data'!$G$11="Multiple (England)", '1. Input energy data'!$J119, '1. Input energy data'!$G$11),Degrees15[#Headers], 0))))</f>
        <v/>
      </c>
      <c r="AE102" s="151" t="str">
        <f>IF(OR($A102=0, $P102="", CalcTable[[#This Row],[13]]="", $Q102="", '1. Input energy data'!AF119=""), "", ($P102*CalcTable[[#This Row],[13]]+$Q102)-'1. Input energy data'!AF119)</f>
        <v/>
      </c>
      <c r="AF102" s="151" t="str">
        <f>IF(OR($A102=0, $P102="", CalcTable[[#This Row],[14]]="", $Q102="", '1. Input energy data'!AG119=""), "", ($P102*CalcTable[[#This Row],[14]]+$Q102)-'1. Input energy data'!AG119)</f>
        <v/>
      </c>
      <c r="AG102" s="151" t="str">
        <f>IF(OR($A102=0, $P102="", CalcTable[[#This Row],[15]]="", $Q102="", '1. Input energy data'!AH119=""), "", ($P102*CalcTable[[#This Row],[15]]+$Q102)-'1. Input energy data'!AH119)</f>
        <v/>
      </c>
      <c r="AH102" s="151" t="str">
        <f>IF(OR($A102=0, $P102="", CalcTable[[#This Row],[16]]="", $Q102="", '1. Input energy data'!AI119=""), "", ($P102*CalcTable[[#This Row],[16]]+$Q102)-'1. Input energy data'!AI119)</f>
        <v/>
      </c>
      <c r="AI102" s="151" t="str">
        <f>IF(OR($A102=0, $P102="", CalcTable[[#This Row],[17]]="", $Q102="", '1. Input energy data'!AJ119=""), "", ($P102*CalcTable[[#This Row],[17]]+$Q102)-'1. Input energy data'!AJ119)</f>
        <v/>
      </c>
      <c r="AJ102" s="151" t="str">
        <f>IF(OR($A102=0, $P102="", CalcTable[[#This Row],[18]]="", $Q102="", '1. Input energy data'!AK119=""), "", ($P102*CalcTable[[#This Row],[18]]+$Q102)-'1. Input energy data'!AK119)</f>
        <v/>
      </c>
      <c r="AK102" s="151" t="str">
        <f>IF(OR($A102=0, $P102="", CalcTable[[#This Row],[19]]="", $Q102="", '1. Input energy data'!AL119=""), "", ($P102*CalcTable[[#This Row],[19]]+$Q102)-'1. Input energy data'!AL119)</f>
        <v/>
      </c>
      <c r="AL102" s="151" t="str">
        <f>IF(OR($A102=0, $P102="", CalcTable[[#This Row],[20]]="", $Q102="", '1. Input energy data'!AM119=""), "", ($P102*CalcTable[[#This Row],[20]]+$Q102)-'1. Input energy data'!AM119)</f>
        <v/>
      </c>
      <c r="AM102" s="151" t="str">
        <f>IF(OR($A102=0, $P102="", CalcTable[[#This Row],[21]]="", $Q102="", '1. Input energy data'!AN119=""), "", ($P102*CalcTable[[#This Row],[21]]+$Q102)-'1. Input energy data'!AN119)</f>
        <v/>
      </c>
      <c r="AN102" s="151" t="str">
        <f>IF(OR($A102=0, $P102="", CalcTable[[#This Row],[22]]="", $Q102="", '1. Input energy data'!AO119=""), "", ($P102*CalcTable[[#This Row],[22]]+$Q102)-'1. Input energy data'!AO119)</f>
        <v/>
      </c>
      <c r="AO102" s="151" t="str">
        <f>IF(OR($A102=0, $P102="", CalcTable[[#This Row],[23]]="", $Q102="", '1. Input energy data'!AP119=""), "", ($P102*CalcTable[[#This Row],[23]]+$Q102)-'1. Input energy data'!AP119)</f>
        <v/>
      </c>
      <c r="AP102" s="151" t="str">
        <f>IF(OR($A102=0, $P102="", CalcTable[[#This Row],[24]]="", $Q102="", '1. Input energy data'!AQ119=""), "", ($P102*CalcTable[[#This Row],[24]]+$Q102)-'1. Input energy data'!AQ119)</f>
        <v/>
      </c>
      <c r="AQ102" s="239" t="str">
        <f>IF(CalcTable[[#This Row],[Building]]=0,"",1-((1-CalcTable[[#This Row],[R2]])*(COUNT('1. Input energy data'!N119:Y119)-1)/(COUNT('1. Input energy data'!N119:Y119)-2)))</f>
        <v/>
      </c>
      <c r="AR102" s="165" t="str">
        <f>IF(CalcTable[[#This Row],[Building]]=0,"",1.26*TINV(0.1,COUNT('1. Input energy data'!N119:Y119)-2)*STEYX('1. Input energy data'!N119:Y119,CalcTable[[#This Row],[1]:[12]])*((1+2/COUNT('1. Input energy data'!N119:Y119))*COUNT(CalcTable[[#This Row],[Month 1 avoided kWh]:[Month 12]]))^0.5)</f>
        <v/>
      </c>
      <c r="AS102" s="166" t="str">
        <f>IF(CalcTable[[#This Row],[Building]]=0,"",ABS(CalcTable[[#This Row],[Absolute Uncertainty]]/SUM(CalcTable[[#This Row],[Month 1 avoided kWh]:[Month 12]])))</f>
        <v/>
      </c>
      <c r="AT102" s="165" t="str">
        <f>IF(CalcTable[[#This Row],[Building]]=0,"",COUNT('1. Input energy data'!N119:Y119))</f>
        <v/>
      </c>
      <c r="AU102" s="165" t="str">
        <f>IF(CalcTable[[#This Row],[Building]]=0,"",COUNT('1. Input energy data'!AF119:AQ119))</f>
        <v/>
      </c>
      <c r="AV102" s="151" t="str" cm="1">
        <f t="array" ref="AV102">_xlfn.IFS(CalcTable[[#This Row],[Building]]=0,"",AND(OR('1. Input energy data'!AT119="Energy Bills - Actual",'1. Input energy data'!AT119="Meter Readings",'1. Input energy data'!AT119="Half Hourly Data"),OR('1. Input energy data'!Z119="Energy Bills - Actual",'1. Input energy data'!Z119="Meter Readings",'1. Input energy data'!Z119="Half Hourly Data")),"ACTUAL",OR('1. Input energy data'!AT119="",'1. Input energy data'!Z119=""),"BLANK",OR('1. Input energy data'!AT119="Other (specify in commentary)",'1. Input energy data'!Z119="Other (specify in commentary)"),"OTHER",OR('1. Input energy data'!AT119="Energy Bills - Estimated",'1. Input energy data'!Z119="Energy Bills - Estimated"),"ESTIMATED",OR('1. Input energy data'!AT119="Energy Bills - Partially Estimated",'1. Input energy data'!Z119="Energy Bills - Partially Estimated"),"PARTIALLY ESTIMATED",TRUE,"BLANK")</f>
        <v/>
      </c>
    </row>
    <row r="103" spans="1:48">
      <c r="A103">
        <f>'1. Input energy data'!C120</f>
        <v>0</v>
      </c>
      <c r="B103" s="150">
        <f>'1. Input energy data'!F120</f>
        <v>0</v>
      </c>
      <c r="C103">
        <f>'1. Input energy data'!G120</f>
        <v>0</v>
      </c>
      <c r="D103" s="151" t="str">
        <f>IF(OR(CalcTable[[#This Row],[Building]]=0, '1. Input energy data'!$N120=""), "",IF(OR('1. Input energy data'!$F120="Hospital",'1. Input energy data'!$F120="Nursing residential homes and hostels"),INDEX(Degrees18[[Month]:[Multiple (England)]],MATCH('1. Input energy data'!$L120, Degrees18[Month], 1),MATCH(IF('1. Input energy data'!$G$11="Multiple (England)", '1. Input energy data'!$J120, '1. Input energy data'!$G$11), Degrees18[#Headers], 0)),INDEX(Degrees15[[Month]:[Multiple (England)]],MATCH('1. Input energy data'!$L120, Degrees15[Month], 1),MATCH(IF('1. Input energy data'!$G$11="Multiple (England)", '1. Input energy data'!$J120, '1. Input energy data'!$G$11), Degrees15[#Headers], 0))))</f>
        <v/>
      </c>
      <c r="E103" s="151" t="str" cm="1">
        <f t="array" ref="E103">IF(OR(CalcTable[[#This Row],[Building]]=0, '1. Input energy data'!$O120=""), "",IF(OR('1. Input energy data'!$F120="Hospital",'1. Input energy data'!$F120="Nursing residential homes and hostels"),INDEX(Degrees18[[Month]:[Multiple (England)]],MATCH('1. Input energy data'!$L120, Degrees18[Month], 1) + $E$2 - 1,MATCH(IF('1. Input energy data'!$G$11="Multiple (England)", '1. Input energy data'!$J120, '1. Input energy data'!$G$11),Degrees18[#Headers], 0)),INDEX(Degrees15[[Month]:[Multiple (England)]],MATCH('1. Input energy data'!$L120, Degrees15[Month], 1) + $E$2 - 1,MATCH(IF('1. Input energy data'!$G$11="Multiple (England)", '1. Input energy data'!$J120, '1. Input energy data'!$G$11),Degrees15[#Headers], 0))))</f>
        <v/>
      </c>
      <c r="F103" s="151" t="str" cm="1">
        <f t="array" ref="F103">IF(OR(CalcTable[[#This Row],[Building]]=0, '1. Input energy data'!$P120=""), "",IF(OR('1. Input energy data'!$F120="Hospital",'1. Input energy data'!$F120="Nursing residential homes and hostels"),INDEX(Degrees18[[Month]:[Multiple (England)]],MATCH('1. Input energy data'!$L120, Degrees18[Month], 1) + $F$2 - 1,MATCH(IF('1. Input energy data'!$G$11="Multiple (England)", '1. Input energy data'!$J120, '1. Input energy data'!$G$11),Degrees18[#Headers], 0)),INDEX(Degrees15[[Month]:[Multiple (England)]],MATCH('1. Input energy data'!$L120, Degrees15[Month], 1) + $F$2 - 1,MATCH(IF('1. Input energy data'!$G$11="Multiple (England)", '1. Input energy data'!$J120, '1. Input energy data'!$G$11),Degrees15[#Headers], 0))))</f>
        <v/>
      </c>
      <c r="G103" s="151" t="str" cm="1">
        <f t="array" ref="G103">IF(OR(CalcTable[[#This Row],[Building]]=0, '1. Input energy data'!$Q120=""), "",IF(OR('1. Input energy data'!$F120="Hospital",'1. Input energy data'!$F120="Nursing residential homes and hostels"),INDEX(Degrees18[[Month]:[Multiple (England)]],MATCH('1. Input energy data'!$L120, Degrees18[Month], 1) + $G$2 - 1,MATCH(IF('1. Input energy data'!$G$11="Multiple (England)", '1. Input energy data'!$J120, '1. Input energy data'!$G$11),Degrees18[#Headers], 0)),INDEX(Degrees15[[Month]:[Multiple (England)]],MATCH('1. Input energy data'!$L120, Degrees15[Month], 1) + $G$2 - 1,MATCH(IF('1. Input energy data'!$G$11="Multiple (England)", '1. Input energy data'!$J120, '1. Input energy data'!$G$11),Degrees15[#Headers], 0))))</f>
        <v/>
      </c>
      <c r="H103" s="151" t="str" cm="1">
        <f t="array" ref="H103">IF(OR(CalcTable[[#This Row],[Building]]=0, '1. Input energy data'!$R120=""), "",IF(OR('1. Input energy data'!$F120="Hospital",'1. Input energy data'!$F120="Nursing residential homes and hostels"),INDEX(Degrees18[[Month]:[Multiple (England)]],MATCH('1. Input energy data'!$L120, Degrees18[Month], 1) + $H$2 - 1,MATCH(IF('1. Input energy data'!$G$11="Multiple (England)", '1. Input energy data'!$J120, '1. Input energy data'!$G$11),Degrees18[#Headers], 0)),INDEX(Degrees15[[Month]:[Multiple (England)]],MATCH('1. Input energy data'!$L120, Degrees15[Month], 1) + $H$2 - 1,MATCH(IF('1. Input energy data'!$G$11="Multiple (England)", '1. Input energy data'!$J120, '1. Input energy data'!$G$11),Degrees15[#Headers], 0))))</f>
        <v/>
      </c>
      <c r="I103" s="151" t="str" cm="1">
        <f t="array" ref="I103">IF(OR(CalcTable[[#This Row],[Building]]=0, '1. Input energy data'!$S120=""), "",IF(OR('1. Input energy data'!$F120="Hospital",'1. Input energy data'!$F120="Nursing residential homes and hostels"),INDEX(Degrees18[[Month]:[Multiple (England)]],MATCH('1. Input energy data'!$L120, Degrees18[Month], 1) + $I$2 - 1,MATCH(IF('1. Input energy data'!$G$11="Multiple (England)", '1. Input energy data'!$J120, '1. Input energy data'!$G$11),Degrees18[#Headers], 0)),INDEX(Degrees15[[Month]:[Multiple (England)]],MATCH('1. Input energy data'!$L120, Degrees15[Month], 1) + $I$2 - 1,MATCH(IF('1. Input energy data'!$G$11="Multiple (England)", '1. Input energy data'!$J120, '1. Input energy data'!$G$11),Degrees15[#Headers], 0))))</f>
        <v/>
      </c>
      <c r="J103" s="151" t="str" cm="1">
        <f t="array" ref="J103">IF(OR(CalcTable[[#This Row],[Building]]=0, '1. Input energy data'!$T120=""), "",IF(OR('1. Input energy data'!$F120="Hospital",'1. Input energy data'!$F120="Nursing residential homes and hostels"),INDEX(Degrees18[[Month]:[Multiple (England)]],MATCH('1. Input energy data'!$L120, Degrees18[Month], 1) + $J$2 - 1,MATCH(IF('1. Input energy data'!$G$11="Multiple (England)", '1. Input energy data'!$J120, '1. Input energy data'!$G$11),Degrees18[#Headers], 0)),INDEX(Degrees15[[Month]:[Multiple (England)]],MATCH('1. Input energy data'!$L120, Degrees15[Month], 1) + $J$2 - 1,MATCH(IF('1. Input energy data'!$G$11="Multiple (England)", '1. Input energy data'!$J120, '1. Input energy data'!$G$11),Degrees15[#Headers], 0))))</f>
        <v/>
      </c>
      <c r="K103" s="151" t="str" cm="1">
        <f t="array" ref="K103">IF(OR(CalcTable[[#This Row],[Building]]=0, '1. Input energy data'!$U120=""), "",IF(OR('1. Input energy data'!$F120="Hospital",'1. Input energy data'!$F120="Nursing residential homes and hostels"),INDEX(Degrees18[[Month]:[Multiple (England)]],MATCH('1. Input energy data'!$L120, Degrees18[Month], 1) + $K$2 - 1,MATCH(IF('1. Input energy data'!$G$11="Multiple (England)", '1. Input energy data'!$J120, '1. Input energy data'!$G$11),Degrees18[#Headers], 0)),INDEX(Degrees15[[Month]:[Multiple (England)]],MATCH('1. Input energy data'!$L120, Degrees15[Month], 1) + $K$2 - 1,MATCH(IF('1. Input energy data'!$G$11="Multiple (England)", '1. Input energy data'!$J120, '1. Input energy data'!$G$11),Degrees15[#Headers], 0))))</f>
        <v/>
      </c>
      <c r="L103" s="151" t="str" cm="1">
        <f t="array" ref="L103">IF(OR(CalcTable[[#This Row],[Building]]=0, '1. Input energy data'!$V120=""), "",IF(OR('1. Input energy data'!$F120="Hospital",'1. Input energy data'!$F120="Nursing residential homes and hostels"),INDEX(Degrees18[[Month]:[Multiple (England)]],MATCH('1. Input energy data'!$L120, Degrees18[Month], 1) + $L$2 - 1,MATCH(IF('1. Input energy data'!$G$11="Multiple (England)", '1. Input energy data'!$J120, '1. Input energy data'!$G$11),Degrees18[#Headers], 0)),INDEX(Degrees15[[Month]:[Multiple (England)]],MATCH('1. Input energy data'!$L120, Degrees15[Month], 1) + $L$2 - 1,MATCH(IF('1. Input energy data'!$G$11="Multiple (England)", '1. Input energy data'!$J120, '1. Input energy data'!$G$11),Degrees15[#Headers], 0))))</f>
        <v/>
      </c>
      <c r="M103" s="151" t="str" cm="1">
        <f t="array" ref="M103">IF(OR(CalcTable[[#This Row],[Building]]=0, '1. Input energy data'!$W120=""), "",IF(OR('1. Input energy data'!$F120="Hospital",'1. Input energy data'!$F120="Nursing residential homes and hostels"),INDEX(Degrees18[[Month]:[Multiple (England)]],MATCH('1. Input energy data'!$L120, Degrees18[Month], 1) + $M$2 - 1,MATCH(IF('1. Input energy data'!$G$11="Multiple (England)", '1. Input energy data'!$J120, '1. Input energy data'!$G$11),Degrees18[#Headers], 0)),INDEX(Degrees15[[Month]:[Multiple (England)]],MATCH('1. Input energy data'!$L120, Degrees15[Month], 1) + $M$2 - 1,MATCH(IF('1. Input energy data'!$G$11="Multiple (England)", '1. Input energy data'!$J120, '1. Input energy data'!$G$11),Degrees15[#Headers], 0))))</f>
        <v/>
      </c>
      <c r="N103" s="151" t="str" cm="1">
        <f t="array" ref="N103">IF(OR(CalcTable[[#This Row],[Building]]=0, '1. Input energy data'!$X120=""), "",IF(OR('1. Input energy data'!$F120="Hospital",'1. Input energy data'!$F120="Nursing residential homes and hostels"),INDEX(Degrees18[[Month]:[Multiple (England)]],MATCH('1. Input energy data'!$L120, Degrees18[Month], 1) + $N$2 - 1,MATCH(IF('1. Input energy data'!$G$11="Multiple (England)", '1. Input energy data'!$J120, '1. Input energy data'!$G$11),Degrees18[#Headers], 0)),INDEX(Degrees15[[Month]:[Multiple (England)]],MATCH('1. Input energy data'!$L120, Degrees15[Month], 1) + $N$2 - 1,MATCH(IF('1. Input energy data'!$G$11="Multiple (England)", '1. Input energy data'!$J120, '1. Input energy data'!$G$11),Degrees15[#Headers], 0))))</f>
        <v/>
      </c>
      <c r="O103" s="151" t="str" cm="1">
        <f t="array" ref="O103">IF(OR(CalcTable[[#This Row],[Building]]=0, '1. Input energy data'!$Y120=""), "",IF(OR('1. Input energy data'!$F120="Hospital",'1. Input energy data'!$F120="Nursing residential homes and hostels"),INDEX(Degrees18[[Month]:[Multiple (England)]],MATCH('1. Input energy data'!$L120, Degrees18[Month], 1) + $O$2 - 1,MATCH(IF('1. Input energy data'!$G$11="Multiple (England)", '1. Input energy data'!$J120, '1. Input energy data'!$G$11),Degrees18[#Headers], 0)),INDEX(Degrees15[[Month]:[Multiple (England)]],MATCH('1. Input energy data'!$L120, Degrees15[Month], 1) + $O$2 - 1,MATCH(IF('1. Input energy data'!$G$11="Multiple (England)", '1. Input energy data'!$J120, '1. Input energy data'!$G$11),Degrees15[#Headers], 0))))</f>
        <v/>
      </c>
      <c r="P103" t="str">
        <f>IF(CalcTable[[#This Row],[Building]]=0,"",SLOPE('1. Input energy data'!N120:Y120,CalcTable[[#This Row],[1]:[12]]))</f>
        <v/>
      </c>
      <c r="Q103" t="str">
        <f>IF(CalcTable[[#This Row],[Building]]=0,"",INTERCEPT('1. Input energy data'!N120:Y120,CalcTable[[#This Row],[1]:[12]]))</f>
        <v/>
      </c>
      <c r="R103" t="str">
        <f>IF(CalcTable[[#This Row],[Building]]=0,"",RSQ('1. Input energy data'!N120:Y120,CalcTable[[#This Row],[1]:[12]]))</f>
        <v/>
      </c>
      <c r="S103" s="151" t="str" cm="1">
        <f t="array" ref="S103">IF(OR($A103=0, '1. Input energy data'!$AF120=""), "",IF(OR('1. Input energy data'!$F120="Hospital",'1. Input energy data'!$F120="Nursing residential homes and hostels"),INDEX(Degrees18[[Month]:[Multiple (England)]],MATCH('1. Input energy data'!$AD120, Degrees18[Month], 1)+S$2-13,MATCH(IF('1. Input energy data'!$G$11="Multiple (England)", '1. Input energy data'!$J120, '1. Input energy data'!$G$11),Degrees18[#Headers], 0)),INDEX(Degrees15[[Month]:[Multiple (England)]],MATCH('1. Input energy data'!$AD120, Degrees15[Month], 1)+S$2-13,MATCH(IF('1. Input energy data'!$G$11="Multiple (England)", '1. Input energy data'!$J120, '1. Input energy data'!$G$11),Degrees15[#Headers], 0))))</f>
        <v/>
      </c>
      <c r="T103" s="151" t="str" cm="1">
        <f t="array" ref="T103">IF(OR($A103=0, '1. Input energy data'!$AG120=""), "",IF(OR('1. Input energy data'!$F120="Hospital",'1. Input energy data'!$F120="Nursing residential homes and hostels"),INDEX(Degrees18[[Month]:[Multiple (England)]],MATCH('1. Input energy data'!$AD120, Degrees18[Month], 1)+T$2-13,MATCH(IF('1. Input energy data'!$G$11="Multiple (England)", '1. Input energy data'!$J120, '1. Input energy data'!$G$11),Degrees18[#Headers], 0)),INDEX(Degrees15[[Month]:[Multiple (England)]],MATCH('1. Input energy data'!$AD120,Degrees15[Month], 1)+T$2-13,MATCH(IF('1. Input energy data'!$G$11="Multiple (England)", '1. Input energy data'!$J120, '1. Input energy data'!$G$11),Degrees15[#Headers], 0))))</f>
        <v/>
      </c>
      <c r="U103" s="151" t="str" cm="1">
        <f t="array" ref="U103">IF(OR($A103=0, '1. Input energy data'!$AH120=""), "",IF(OR('1. Input energy data'!$F120="Hospital",'1. Input energy data'!$F120="Nursing residential homes and hostels"),INDEX(Degrees18[[Month]:[Multiple (England)]],MATCH('1. Input energy data'!$AD120, Degrees18[Month], 1)+U$2-13,MATCH(IF('1. Input energy data'!$G$11="Multiple (England)", '1. Input energy data'!$J120, '1. Input energy data'!$G$11),Degrees18[#Headers], 0)),INDEX(Degrees15[[Month]:[Multiple (England)]],MATCH('1. Input energy data'!$AD120,Degrees15[Month], 1)+U$2-13,MATCH(IF('1. Input energy data'!$G$11="Multiple (England)", '1. Input energy data'!$J120, '1. Input energy data'!$G$11),Degrees15[#Headers], 0))))</f>
        <v/>
      </c>
      <c r="V103" s="151" t="str" cm="1">
        <f t="array" ref="V103">IF(OR($A103=0, '1. Input energy data'!$AI120=""), "",IF(OR('1. Input energy data'!$F120="Hospital",'1. Input energy data'!$F120="Nursing residential homes and hostels"),INDEX(Degrees18[[Month]:[Multiple (England)]],MATCH('1. Input energy data'!$AD120, Degrees18[Month], 1)+V$2-13,MATCH(IF('1. Input energy data'!$G$11="Multiple (England)", '1. Input energy data'!$J120, '1. Input energy data'!$G$11),Degrees18[#Headers], 0)),INDEX(Degrees15[[Month]:[Multiple (England)]],MATCH('1. Input energy data'!$AD120,Degrees15[Month], 1)+V$2-13,MATCH(IF('1. Input energy data'!$G$11="Multiple (England)", '1. Input energy data'!$J120, '1. Input energy data'!$G$11),Degrees15[#Headers], 0))))</f>
        <v/>
      </c>
      <c r="W103" s="151" t="str" cm="1">
        <f t="array" ref="W103">IF(OR($A103=0, '1. Input energy data'!$AJ120=""), "",IF(OR('1. Input energy data'!$F120="Hospital",'1. Input energy data'!$F120="Nursing residential homes and hostels"),INDEX(Degrees18[[Month]:[Multiple (England)]],MATCH('1. Input energy data'!$AD120, Degrees18[Month], 1)+W$2-13,MATCH(IF('1. Input energy data'!$G$11="Multiple (England)", '1. Input energy data'!$J120, '1. Input energy data'!$G$11),Degrees18[#Headers], 0)),INDEX(Degrees15[[Month]:[Multiple (England)]],MATCH('1. Input energy data'!$AD120,Degrees15[Month], 1)+W$2-13,MATCH(IF('1. Input energy data'!$G$11="Multiple (England)", '1. Input energy data'!$J120, '1. Input energy data'!$G$11),Degrees15[#Headers], 0))))</f>
        <v/>
      </c>
      <c r="X103" s="151" t="str" cm="1">
        <f t="array" ref="X103">IF(OR($A103=0, '1. Input energy data'!$AK120=""), "",IF(OR('1. Input energy data'!$F120="Hospital",'1. Input energy data'!$F120="Nursing residential homes and hostels"),INDEX(Degrees18[[Month]:[Multiple (England)]],MATCH('1. Input energy data'!$AD120, Degrees18[Month], 1)+X$2-13,MATCH(IF('1. Input energy data'!$G$11="Multiple (England)", '1. Input energy data'!$J120, '1. Input energy data'!$G$11),Degrees18[#Headers], 0)),INDEX(Degrees15[[Month]:[Multiple (England)]],MATCH('1. Input energy data'!$AD120,Degrees15[Month], 1)+X$2-13,MATCH(IF('1. Input energy data'!$G$11="Multiple (England)", '1. Input energy data'!$J120, '1. Input energy data'!$G$11),Degrees15[#Headers], 0))))</f>
        <v/>
      </c>
      <c r="Y103" s="151" t="str" cm="1">
        <f t="array" ref="Y103">IF(OR($A103=0, '1. Input energy data'!$AL120=""), "",IF(OR('1. Input energy data'!$F120="Hospital",'1. Input energy data'!$F120="Nursing residential homes and hostels"),INDEX(Degrees18[[Month]:[Multiple (England)]],MATCH('1. Input energy data'!$AD120, Degrees18[Month], 1)+Y$2-13,MATCH(IF('1. Input energy data'!$G$11="Multiple (England)", '1. Input energy data'!$J120, '1. Input energy data'!$G$11),Degrees18[#Headers], 0)),INDEX(Degrees15[[Month]:[Multiple (England)]],MATCH('1. Input energy data'!$AD120,Degrees15[Month], 1)+Y$2-13,MATCH(IF('1. Input energy data'!$G$11="Multiple (England)", '1. Input energy data'!$J120, '1. Input energy data'!$G$11),Degrees15[#Headers], 0))))</f>
        <v/>
      </c>
      <c r="Z103" s="151" t="str" cm="1">
        <f t="array" ref="Z103">IF(OR($A103=0, '1. Input energy data'!$AM120=""), "",IF(OR('1. Input energy data'!$F120="Hospital",'1. Input energy data'!$F120="Nursing residential homes and hostels"),INDEX(Degrees18[[Month]:[Multiple (England)]],MATCH('1. Input energy data'!$AD120, Degrees18[Month], 1)+Z$2-13,MATCH(IF('1. Input energy data'!$G$11="Multiple (England)", '1. Input energy data'!$J120, '1. Input energy data'!$G$11),Degrees18[#Headers], 0)),INDEX(Degrees15[[Month]:[Multiple (England)]],MATCH('1. Input energy data'!$AD120,Degrees15[Month], 1)+Z$2-13,MATCH(IF('1. Input energy data'!$G$11="Multiple (England)", '1. Input energy data'!$J120, '1. Input energy data'!$G$11),Degrees15[#Headers], 0))))</f>
        <v/>
      </c>
      <c r="AA103" s="151" t="str" cm="1">
        <f t="array" ref="AA103">IF(OR($A103=0, '1. Input energy data'!$AN120=""), "",IF(OR('1. Input energy data'!$F120="Hospital",'1. Input energy data'!$F120="Nursing residential homes and hostels"),INDEX(Degrees18[[Month]:[Multiple (England)]],MATCH('1. Input energy data'!$AD120, Degrees18[Month], 1)+AA$2-13,MATCH(IF('1. Input energy data'!$G$11="Multiple (England)", '1. Input energy data'!$J120, '1. Input energy data'!$G$11),Degrees18[#Headers], 0)),INDEX(Degrees15[[Month]:[Multiple (England)]],MATCH('1. Input energy data'!$AD120,Degrees15[Month], 1)+AA$2-13,MATCH(IF('1. Input energy data'!$G$11="Multiple (England)", '1. Input energy data'!$J120, '1. Input energy data'!$G$11),Degrees15[#Headers], 0))))</f>
        <v/>
      </c>
      <c r="AB103" s="151" t="str" cm="1">
        <f t="array" ref="AB103">IF(OR($A103=0, '1. Input energy data'!$AO120=""), "",IF(OR('1. Input energy data'!$F120="Hospital",'1. Input energy data'!$F120="Nursing residential homes and hostels"),INDEX(Degrees18[[Month]:[Multiple (England)]],MATCH('1. Input energy data'!$AD120, Degrees18[Month], 1)+AB$2-13,MATCH(IF('1. Input energy data'!$G$11="Multiple (England)", '1. Input energy data'!$J120, '1. Input energy data'!$G$11),Degrees18[#Headers], 0)),INDEX(Degrees15[[Month]:[Multiple (England)]],MATCH('1. Input energy data'!$AD120,Degrees15[Month], 1)+AB$2-13,MATCH(IF('1. Input energy data'!$G$11="Multiple (England)", '1. Input energy data'!$J120, '1. Input energy data'!$G$11),Degrees15[#Headers], 0))))</f>
        <v/>
      </c>
      <c r="AC103" s="151" t="str" cm="1">
        <f t="array" ref="AC103">IF(OR($A103=0, '1. Input energy data'!$AP120=""), "",IF(OR('1. Input energy data'!$F120="Hospital",'1. Input energy data'!$F120="Nursing residential homes and hostels"),INDEX(Degrees18[[Month]:[Multiple (England)]],MATCH('1. Input energy data'!$AD120, Degrees18[Month], 1)+AC$2-13,MATCH(IF('1. Input energy data'!$G$11="Multiple (England)", '1. Input energy data'!$J120, '1. Input energy data'!$G$11),Degrees18[#Headers], 0)),INDEX(Degrees15[[Month]:[Multiple (England)]],MATCH('1. Input energy data'!$AD120,Degrees15[Month], 1)+AC$2-13,MATCH(IF('1. Input energy data'!$G$11="Multiple (England)", '1. Input energy data'!$J120, '1. Input energy data'!$G$11),Degrees15[#Headers], 0))))</f>
        <v/>
      </c>
      <c r="AD103" s="151" t="str" cm="1">
        <f t="array" ref="AD103">IF(OR($A103=0, '1. Input energy data'!$AQ120=""), "",IF(OR('1. Input energy data'!$F120="Hospital",'1. Input energy data'!$F120="Nursing residential homes and hostels"),INDEX(Degrees18[[Month]:[Multiple (England)]],MATCH('1. Input energy data'!$AD120, Degrees18[Month], 1)+AD$2-13,MATCH(IF('1. Input energy data'!$G$11="Multiple (England)", '1. Input energy data'!$J120, '1. Input energy data'!$G$11),Degrees18[#Headers], 0)),INDEX(Degrees15[[Month]:[Multiple (England)]],MATCH('1. Input energy data'!$AD120,Degrees15[Month], 1)+AD$2-13,MATCH(IF('1. Input energy data'!$G$11="Multiple (England)", '1. Input energy data'!$J120, '1. Input energy data'!$G$11),Degrees15[#Headers], 0))))</f>
        <v/>
      </c>
      <c r="AE103" s="151" t="str">
        <f>IF(OR($A103=0, $P103="", CalcTable[[#This Row],[13]]="", $Q103="", '1. Input energy data'!AF120=""), "", ($P103*CalcTable[[#This Row],[13]]+$Q103)-'1. Input energy data'!AF120)</f>
        <v/>
      </c>
      <c r="AF103" s="151" t="str">
        <f>IF(OR($A103=0, $P103="", CalcTable[[#This Row],[14]]="", $Q103="", '1. Input energy data'!AG120=""), "", ($P103*CalcTable[[#This Row],[14]]+$Q103)-'1. Input energy data'!AG120)</f>
        <v/>
      </c>
      <c r="AG103" s="151" t="str">
        <f>IF(OR($A103=0, $P103="", CalcTable[[#This Row],[15]]="", $Q103="", '1. Input energy data'!AH120=""), "", ($P103*CalcTable[[#This Row],[15]]+$Q103)-'1. Input energy data'!AH120)</f>
        <v/>
      </c>
      <c r="AH103" s="151" t="str">
        <f>IF(OR($A103=0, $P103="", CalcTable[[#This Row],[16]]="", $Q103="", '1. Input energy data'!AI120=""), "", ($P103*CalcTable[[#This Row],[16]]+$Q103)-'1. Input energy data'!AI120)</f>
        <v/>
      </c>
      <c r="AI103" s="151" t="str">
        <f>IF(OR($A103=0, $P103="", CalcTable[[#This Row],[17]]="", $Q103="", '1. Input energy data'!AJ120=""), "", ($P103*CalcTable[[#This Row],[17]]+$Q103)-'1. Input energy data'!AJ120)</f>
        <v/>
      </c>
      <c r="AJ103" s="151" t="str">
        <f>IF(OR($A103=0, $P103="", CalcTable[[#This Row],[18]]="", $Q103="", '1. Input energy data'!AK120=""), "", ($P103*CalcTable[[#This Row],[18]]+$Q103)-'1. Input energy data'!AK120)</f>
        <v/>
      </c>
      <c r="AK103" s="151" t="str">
        <f>IF(OR($A103=0, $P103="", CalcTable[[#This Row],[19]]="", $Q103="", '1. Input energy data'!AL120=""), "", ($P103*CalcTable[[#This Row],[19]]+$Q103)-'1. Input energy data'!AL120)</f>
        <v/>
      </c>
      <c r="AL103" s="151" t="str">
        <f>IF(OR($A103=0, $P103="", CalcTable[[#This Row],[20]]="", $Q103="", '1. Input energy data'!AM120=""), "", ($P103*CalcTable[[#This Row],[20]]+$Q103)-'1. Input energy data'!AM120)</f>
        <v/>
      </c>
      <c r="AM103" s="151" t="str">
        <f>IF(OR($A103=0, $P103="", CalcTable[[#This Row],[21]]="", $Q103="", '1. Input energy data'!AN120=""), "", ($P103*CalcTable[[#This Row],[21]]+$Q103)-'1. Input energy data'!AN120)</f>
        <v/>
      </c>
      <c r="AN103" s="151" t="str">
        <f>IF(OR($A103=0, $P103="", CalcTable[[#This Row],[22]]="", $Q103="", '1. Input energy data'!AO120=""), "", ($P103*CalcTable[[#This Row],[22]]+$Q103)-'1. Input energy data'!AO120)</f>
        <v/>
      </c>
      <c r="AO103" s="151" t="str">
        <f>IF(OR($A103=0, $P103="", CalcTable[[#This Row],[23]]="", $Q103="", '1. Input energy data'!AP120=""), "", ($P103*CalcTable[[#This Row],[23]]+$Q103)-'1. Input energy data'!AP120)</f>
        <v/>
      </c>
      <c r="AP103" s="151" t="str">
        <f>IF(OR($A103=0, $P103="", CalcTable[[#This Row],[24]]="", $Q103="", '1. Input energy data'!AQ120=""), "", ($P103*CalcTable[[#This Row],[24]]+$Q103)-'1. Input energy data'!AQ120)</f>
        <v/>
      </c>
      <c r="AQ103" s="239" t="str">
        <f>IF(CalcTable[[#This Row],[Building]]=0,"",1-((1-CalcTable[[#This Row],[R2]])*(COUNT('1. Input energy data'!N120:Y120)-1)/(COUNT('1. Input energy data'!N120:Y120)-2)))</f>
        <v/>
      </c>
      <c r="AR103" s="165" t="str">
        <f>IF(CalcTable[[#This Row],[Building]]=0,"",1.26*TINV(0.1,COUNT('1. Input energy data'!N120:Y120)-2)*STEYX('1. Input energy data'!N120:Y120,CalcTable[[#This Row],[1]:[12]])*((1+2/COUNT('1. Input energy data'!N120:Y120))*COUNT(CalcTable[[#This Row],[Month 1 avoided kWh]:[Month 12]]))^0.5)</f>
        <v/>
      </c>
      <c r="AS103" s="166" t="str">
        <f>IF(CalcTable[[#This Row],[Building]]=0,"",ABS(CalcTable[[#This Row],[Absolute Uncertainty]]/SUM(CalcTable[[#This Row],[Month 1 avoided kWh]:[Month 12]])))</f>
        <v/>
      </c>
      <c r="AT103" s="165" t="str">
        <f>IF(CalcTable[[#This Row],[Building]]=0,"",COUNT('1. Input energy data'!N120:Y120))</f>
        <v/>
      </c>
      <c r="AU103" s="165" t="str">
        <f>IF(CalcTable[[#This Row],[Building]]=0,"",COUNT('1. Input energy data'!AF120:AQ120))</f>
        <v/>
      </c>
      <c r="AV103" s="151" t="str" cm="1">
        <f t="array" ref="AV103">_xlfn.IFS(CalcTable[[#This Row],[Building]]=0,"",AND(OR('1. Input energy data'!AT120="Energy Bills - Actual",'1. Input energy data'!AT120="Meter Readings",'1. Input energy data'!AT120="Half Hourly Data"),OR('1. Input energy data'!Z120="Energy Bills - Actual",'1. Input energy data'!Z120="Meter Readings",'1. Input energy data'!Z120="Half Hourly Data")),"ACTUAL",OR('1. Input energy data'!AT120="",'1. Input energy data'!Z120=""),"BLANK",OR('1. Input energy data'!AT120="Other (specify in commentary)",'1. Input energy data'!Z120="Other (specify in commentary)"),"OTHER",OR('1. Input energy data'!AT120="Energy Bills - Estimated",'1. Input energy data'!Z120="Energy Bills - Estimated"),"ESTIMATED",OR('1. Input energy data'!AT120="Energy Bills - Partially Estimated",'1. Input energy data'!Z120="Energy Bills - Partially Estimated"),"PARTIALLY ESTIMATED",TRUE,"BLANK")</f>
        <v/>
      </c>
    </row>
    <row r="104" spans="1:48">
      <c r="A104">
        <f>'1. Input energy data'!C121</f>
        <v>0</v>
      </c>
      <c r="B104" s="150">
        <f>'1. Input energy data'!F121</f>
        <v>0</v>
      </c>
      <c r="C104">
        <f>'1. Input energy data'!G121</f>
        <v>0</v>
      </c>
      <c r="D104" s="151" t="str">
        <f>IF(OR(CalcTable[[#This Row],[Building]]=0, '1. Input energy data'!$N121=""), "",IF(OR('1. Input energy data'!$F121="Hospital",'1. Input energy data'!$F121="Nursing residential homes and hostels"),INDEX(Degrees18[[Month]:[Multiple (England)]],MATCH('1. Input energy data'!$L121, Degrees18[Month], 1),MATCH(IF('1. Input energy data'!$G$11="Multiple (England)", '1. Input energy data'!$J121, '1. Input energy data'!$G$11), Degrees18[#Headers], 0)),INDEX(Degrees15[[Month]:[Multiple (England)]],MATCH('1. Input energy data'!$L121, Degrees15[Month], 1),MATCH(IF('1. Input energy data'!$G$11="Multiple (England)", '1. Input energy data'!$J121, '1. Input energy data'!$G$11), Degrees15[#Headers], 0))))</f>
        <v/>
      </c>
      <c r="E104" s="151" t="str" cm="1">
        <f t="array" ref="E104">IF(OR(CalcTable[[#This Row],[Building]]=0, '1. Input energy data'!$O121=""), "",IF(OR('1. Input energy data'!$F121="Hospital",'1. Input energy data'!$F121="Nursing residential homes and hostels"),INDEX(Degrees18[[Month]:[Multiple (England)]],MATCH('1. Input energy data'!$L121, Degrees18[Month], 1) + $E$2 - 1,MATCH(IF('1. Input energy data'!$G$11="Multiple (England)", '1. Input energy data'!$J121, '1. Input energy data'!$G$11),Degrees18[#Headers], 0)),INDEX(Degrees15[[Month]:[Multiple (England)]],MATCH('1. Input energy data'!$L121, Degrees15[Month], 1) + $E$2 - 1,MATCH(IF('1. Input energy data'!$G$11="Multiple (England)", '1. Input energy data'!$J121, '1. Input energy data'!$G$11),Degrees15[#Headers], 0))))</f>
        <v/>
      </c>
      <c r="F104" s="151" t="str" cm="1">
        <f t="array" ref="F104">IF(OR(CalcTable[[#This Row],[Building]]=0, '1. Input energy data'!$P121=""), "",IF(OR('1. Input energy data'!$F121="Hospital",'1. Input energy data'!$F121="Nursing residential homes and hostels"),INDEX(Degrees18[[Month]:[Multiple (England)]],MATCH('1. Input energy data'!$L121, Degrees18[Month], 1) + $F$2 - 1,MATCH(IF('1. Input energy data'!$G$11="Multiple (England)", '1. Input energy data'!$J121, '1. Input energy data'!$G$11),Degrees18[#Headers], 0)),INDEX(Degrees15[[Month]:[Multiple (England)]],MATCH('1. Input energy data'!$L121, Degrees15[Month], 1) + $F$2 - 1,MATCH(IF('1. Input energy data'!$G$11="Multiple (England)", '1. Input energy data'!$J121, '1. Input energy data'!$G$11),Degrees15[#Headers], 0))))</f>
        <v/>
      </c>
      <c r="G104" s="151" t="str" cm="1">
        <f t="array" ref="G104">IF(OR(CalcTable[[#This Row],[Building]]=0, '1. Input energy data'!$Q121=""), "",IF(OR('1. Input energy data'!$F121="Hospital",'1. Input energy data'!$F121="Nursing residential homes and hostels"),INDEX(Degrees18[[Month]:[Multiple (England)]],MATCH('1. Input energy data'!$L121, Degrees18[Month], 1) + $G$2 - 1,MATCH(IF('1. Input energy data'!$G$11="Multiple (England)", '1. Input energy data'!$J121, '1. Input energy data'!$G$11),Degrees18[#Headers], 0)),INDEX(Degrees15[[Month]:[Multiple (England)]],MATCH('1. Input energy data'!$L121, Degrees15[Month], 1) + $G$2 - 1,MATCH(IF('1. Input energy data'!$G$11="Multiple (England)", '1. Input energy data'!$J121, '1. Input energy data'!$G$11),Degrees15[#Headers], 0))))</f>
        <v/>
      </c>
      <c r="H104" s="151" t="str" cm="1">
        <f t="array" ref="H104">IF(OR(CalcTable[[#This Row],[Building]]=0, '1. Input energy data'!$R121=""), "",IF(OR('1. Input energy data'!$F121="Hospital",'1. Input energy data'!$F121="Nursing residential homes and hostels"),INDEX(Degrees18[[Month]:[Multiple (England)]],MATCH('1. Input energy data'!$L121, Degrees18[Month], 1) + $H$2 - 1,MATCH(IF('1. Input energy data'!$G$11="Multiple (England)", '1. Input energy data'!$J121, '1. Input energy data'!$G$11),Degrees18[#Headers], 0)),INDEX(Degrees15[[Month]:[Multiple (England)]],MATCH('1. Input energy data'!$L121, Degrees15[Month], 1) + $H$2 - 1,MATCH(IF('1. Input energy data'!$G$11="Multiple (England)", '1. Input energy data'!$J121, '1. Input energy data'!$G$11),Degrees15[#Headers], 0))))</f>
        <v/>
      </c>
      <c r="I104" s="151" t="str" cm="1">
        <f t="array" ref="I104">IF(OR(CalcTable[[#This Row],[Building]]=0, '1. Input energy data'!$S121=""), "",IF(OR('1. Input energy data'!$F121="Hospital",'1. Input energy data'!$F121="Nursing residential homes and hostels"),INDEX(Degrees18[[Month]:[Multiple (England)]],MATCH('1. Input energy data'!$L121, Degrees18[Month], 1) + $I$2 - 1,MATCH(IF('1. Input energy data'!$G$11="Multiple (England)", '1. Input energy data'!$J121, '1. Input energy data'!$G$11),Degrees18[#Headers], 0)),INDEX(Degrees15[[Month]:[Multiple (England)]],MATCH('1. Input energy data'!$L121, Degrees15[Month], 1) + $I$2 - 1,MATCH(IF('1. Input energy data'!$G$11="Multiple (England)", '1. Input energy data'!$J121, '1. Input energy data'!$G$11),Degrees15[#Headers], 0))))</f>
        <v/>
      </c>
      <c r="J104" s="151" t="str" cm="1">
        <f t="array" ref="J104">IF(OR(CalcTable[[#This Row],[Building]]=0, '1. Input energy data'!$T121=""), "",IF(OR('1. Input energy data'!$F121="Hospital",'1. Input energy data'!$F121="Nursing residential homes and hostels"),INDEX(Degrees18[[Month]:[Multiple (England)]],MATCH('1. Input energy data'!$L121, Degrees18[Month], 1) + $J$2 - 1,MATCH(IF('1. Input energy data'!$G$11="Multiple (England)", '1. Input energy data'!$J121, '1. Input energy data'!$G$11),Degrees18[#Headers], 0)),INDEX(Degrees15[[Month]:[Multiple (England)]],MATCH('1. Input energy data'!$L121, Degrees15[Month], 1) + $J$2 - 1,MATCH(IF('1. Input energy data'!$G$11="Multiple (England)", '1. Input energy data'!$J121, '1. Input energy data'!$G$11),Degrees15[#Headers], 0))))</f>
        <v/>
      </c>
      <c r="K104" s="151" t="str" cm="1">
        <f t="array" ref="K104">IF(OR(CalcTable[[#This Row],[Building]]=0, '1. Input energy data'!$U121=""), "",IF(OR('1. Input energy data'!$F121="Hospital",'1. Input energy data'!$F121="Nursing residential homes and hostels"),INDEX(Degrees18[[Month]:[Multiple (England)]],MATCH('1. Input energy data'!$L121, Degrees18[Month], 1) + $K$2 - 1,MATCH(IF('1. Input energy data'!$G$11="Multiple (England)", '1. Input energy data'!$J121, '1. Input energy data'!$G$11),Degrees18[#Headers], 0)),INDEX(Degrees15[[Month]:[Multiple (England)]],MATCH('1. Input energy data'!$L121, Degrees15[Month], 1) + $K$2 - 1,MATCH(IF('1. Input energy data'!$G$11="Multiple (England)", '1. Input energy data'!$J121, '1. Input energy data'!$G$11),Degrees15[#Headers], 0))))</f>
        <v/>
      </c>
      <c r="L104" s="151" t="str" cm="1">
        <f t="array" ref="L104">IF(OR(CalcTable[[#This Row],[Building]]=0, '1. Input energy data'!$V121=""), "",IF(OR('1. Input energy data'!$F121="Hospital",'1. Input energy data'!$F121="Nursing residential homes and hostels"),INDEX(Degrees18[[Month]:[Multiple (England)]],MATCH('1. Input energy data'!$L121, Degrees18[Month], 1) + $L$2 - 1,MATCH(IF('1. Input energy data'!$G$11="Multiple (England)", '1. Input energy data'!$J121, '1. Input energy data'!$G$11),Degrees18[#Headers], 0)),INDEX(Degrees15[[Month]:[Multiple (England)]],MATCH('1. Input energy data'!$L121, Degrees15[Month], 1) + $L$2 - 1,MATCH(IF('1. Input energy data'!$G$11="Multiple (England)", '1. Input energy data'!$J121, '1. Input energy data'!$G$11),Degrees15[#Headers], 0))))</f>
        <v/>
      </c>
      <c r="M104" s="151" t="str" cm="1">
        <f t="array" ref="M104">IF(OR(CalcTable[[#This Row],[Building]]=0, '1. Input energy data'!$W121=""), "",IF(OR('1. Input energy data'!$F121="Hospital",'1. Input energy data'!$F121="Nursing residential homes and hostels"),INDEX(Degrees18[[Month]:[Multiple (England)]],MATCH('1. Input energy data'!$L121, Degrees18[Month], 1) + $M$2 - 1,MATCH(IF('1. Input energy data'!$G$11="Multiple (England)", '1. Input energy data'!$J121, '1. Input energy data'!$G$11),Degrees18[#Headers], 0)),INDEX(Degrees15[[Month]:[Multiple (England)]],MATCH('1. Input energy data'!$L121, Degrees15[Month], 1) + $M$2 - 1,MATCH(IF('1. Input energy data'!$G$11="Multiple (England)", '1. Input energy data'!$J121, '1. Input energy data'!$G$11),Degrees15[#Headers], 0))))</f>
        <v/>
      </c>
      <c r="N104" s="151" t="str" cm="1">
        <f t="array" ref="N104">IF(OR(CalcTable[[#This Row],[Building]]=0, '1. Input energy data'!$X121=""), "",IF(OR('1. Input energy data'!$F121="Hospital",'1. Input energy data'!$F121="Nursing residential homes and hostels"),INDEX(Degrees18[[Month]:[Multiple (England)]],MATCH('1. Input energy data'!$L121, Degrees18[Month], 1) + $N$2 - 1,MATCH(IF('1. Input energy data'!$G$11="Multiple (England)", '1. Input energy data'!$J121, '1. Input energy data'!$G$11),Degrees18[#Headers], 0)),INDEX(Degrees15[[Month]:[Multiple (England)]],MATCH('1. Input energy data'!$L121, Degrees15[Month], 1) + $N$2 - 1,MATCH(IF('1. Input energy data'!$G$11="Multiple (England)", '1. Input energy data'!$J121, '1. Input energy data'!$G$11),Degrees15[#Headers], 0))))</f>
        <v/>
      </c>
      <c r="O104" s="151" t="str" cm="1">
        <f t="array" ref="O104">IF(OR(CalcTable[[#This Row],[Building]]=0, '1. Input energy data'!$Y121=""), "",IF(OR('1. Input energy data'!$F121="Hospital",'1. Input energy data'!$F121="Nursing residential homes and hostels"),INDEX(Degrees18[[Month]:[Multiple (England)]],MATCH('1. Input energy data'!$L121, Degrees18[Month], 1) + $O$2 - 1,MATCH(IF('1. Input energy data'!$G$11="Multiple (England)", '1. Input energy data'!$J121, '1. Input energy data'!$G$11),Degrees18[#Headers], 0)),INDEX(Degrees15[[Month]:[Multiple (England)]],MATCH('1. Input energy data'!$L121, Degrees15[Month], 1) + $O$2 - 1,MATCH(IF('1. Input energy data'!$G$11="Multiple (England)", '1. Input energy data'!$J121, '1. Input energy data'!$G$11),Degrees15[#Headers], 0))))</f>
        <v/>
      </c>
      <c r="P104" t="str">
        <f>IF(CalcTable[[#This Row],[Building]]=0,"",SLOPE('1. Input energy data'!N121:Y121,CalcTable[[#This Row],[1]:[12]]))</f>
        <v/>
      </c>
      <c r="Q104" t="str">
        <f>IF(CalcTable[[#This Row],[Building]]=0,"",INTERCEPT('1. Input energy data'!N121:Y121,CalcTable[[#This Row],[1]:[12]]))</f>
        <v/>
      </c>
      <c r="R104" t="str">
        <f>IF(CalcTable[[#This Row],[Building]]=0,"",RSQ('1. Input energy data'!N121:Y121,CalcTable[[#This Row],[1]:[12]]))</f>
        <v/>
      </c>
      <c r="S104" s="151" t="str" cm="1">
        <f t="array" ref="S104">IF(OR($A104=0, '1. Input energy data'!$AF121=""), "",IF(OR('1. Input energy data'!$F121="Hospital",'1. Input energy data'!$F121="Nursing residential homes and hostels"),INDEX(Degrees18[[Month]:[Multiple (England)]],MATCH('1. Input energy data'!$AD121, Degrees18[Month], 1)+S$2-13,MATCH(IF('1. Input energy data'!$G$11="Multiple (England)", '1. Input energy data'!$J121, '1. Input energy data'!$G$11),Degrees18[#Headers], 0)),INDEX(Degrees15[[Month]:[Multiple (England)]],MATCH('1. Input energy data'!$AD121, Degrees15[Month], 1)+S$2-13,MATCH(IF('1. Input energy data'!$G$11="Multiple (England)", '1. Input energy data'!$J121, '1. Input energy data'!$G$11),Degrees15[#Headers], 0))))</f>
        <v/>
      </c>
      <c r="T104" s="151" t="str" cm="1">
        <f t="array" ref="T104">IF(OR($A104=0, '1. Input energy data'!$AG121=""), "",IF(OR('1. Input energy data'!$F121="Hospital",'1. Input energy data'!$F121="Nursing residential homes and hostels"),INDEX(Degrees18[[Month]:[Multiple (England)]],MATCH('1. Input energy data'!$AD121, Degrees18[Month], 1)+T$2-13,MATCH(IF('1. Input energy data'!$G$11="Multiple (England)", '1. Input energy data'!$J121, '1. Input energy data'!$G$11),Degrees18[#Headers], 0)),INDEX(Degrees15[[Month]:[Multiple (England)]],MATCH('1. Input energy data'!$AD121,Degrees15[Month], 1)+T$2-13,MATCH(IF('1. Input energy data'!$G$11="Multiple (England)", '1. Input energy data'!$J121, '1. Input energy data'!$G$11),Degrees15[#Headers], 0))))</f>
        <v/>
      </c>
      <c r="U104" s="151" t="str" cm="1">
        <f t="array" ref="U104">IF(OR($A104=0, '1. Input energy data'!$AH121=""), "",IF(OR('1. Input energy data'!$F121="Hospital",'1. Input energy data'!$F121="Nursing residential homes and hostels"),INDEX(Degrees18[[Month]:[Multiple (England)]],MATCH('1. Input energy data'!$AD121, Degrees18[Month], 1)+U$2-13,MATCH(IF('1. Input energy data'!$G$11="Multiple (England)", '1. Input energy data'!$J121, '1. Input energy data'!$G$11),Degrees18[#Headers], 0)),INDEX(Degrees15[[Month]:[Multiple (England)]],MATCH('1. Input energy data'!$AD121,Degrees15[Month], 1)+U$2-13,MATCH(IF('1. Input energy data'!$G$11="Multiple (England)", '1. Input energy data'!$J121, '1. Input energy data'!$G$11),Degrees15[#Headers], 0))))</f>
        <v/>
      </c>
      <c r="V104" s="151" t="str" cm="1">
        <f t="array" ref="V104">IF(OR($A104=0, '1. Input energy data'!$AI121=""), "",IF(OR('1. Input energy data'!$F121="Hospital",'1. Input energy data'!$F121="Nursing residential homes and hostels"),INDEX(Degrees18[[Month]:[Multiple (England)]],MATCH('1. Input energy data'!$AD121, Degrees18[Month], 1)+V$2-13,MATCH(IF('1. Input energy data'!$G$11="Multiple (England)", '1. Input energy data'!$J121, '1. Input energy data'!$G$11),Degrees18[#Headers], 0)),INDEX(Degrees15[[Month]:[Multiple (England)]],MATCH('1. Input energy data'!$AD121,Degrees15[Month], 1)+V$2-13,MATCH(IF('1. Input energy data'!$G$11="Multiple (England)", '1. Input energy data'!$J121, '1. Input energy data'!$G$11),Degrees15[#Headers], 0))))</f>
        <v/>
      </c>
      <c r="W104" s="151" t="str" cm="1">
        <f t="array" ref="W104">IF(OR($A104=0, '1. Input energy data'!$AJ121=""), "",IF(OR('1. Input energy data'!$F121="Hospital",'1. Input energy data'!$F121="Nursing residential homes and hostels"),INDEX(Degrees18[[Month]:[Multiple (England)]],MATCH('1. Input energy data'!$AD121, Degrees18[Month], 1)+W$2-13,MATCH(IF('1. Input energy data'!$G$11="Multiple (England)", '1. Input energy data'!$J121, '1. Input energy data'!$G$11),Degrees18[#Headers], 0)),INDEX(Degrees15[[Month]:[Multiple (England)]],MATCH('1. Input energy data'!$AD121,Degrees15[Month], 1)+W$2-13,MATCH(IF('1. Input energy data'!$G$11="Multiple (England)", '1. Input energy data'!$J121, '1. Input energy data'!$G$11),Degrees15[#Headers], 0))))</f>
        <v/>
      </c>
      <c r="X104" s="151" t="str" cm="1">
        <f t="array" ref="X104">IF(OR($A104=0, '1. Input energy data'!$AK121=""), "",IF(OR('1. Input energy data'!$F121="Hospital",'1. Input energy data'!$F121="Nursing residential homes and hostels"),INDEX(Degrees18[[Month]:[Multiple (England)]],MATCH('1. Input energy data'!$AD121, Degrees18[Month], 1)+X$2-13,MATCH(IF('1. Input energy data'!$G$11="Multiple (England)", '1. Input energy data'!$J121, '1. Input energy data'!$G$11),Degrees18[#Headers], 0)),INDEX(Degrees15[[Month]:[Multiple (England)]],MATCH('1. Input energy data'!$AD121,Degrees15[Month], 1)+X$2-13,MATCH(IF('1. Input energy data'!$G$11="Multiple (England)", '1. Input energy data'!$J121, '1. Input energy data'!$G$11),Degrees15[#Headers], 0))))</f>
        <v/>
      </c>
      <c r="Y104" s="151" t="str" cm="1">
        <f t="array" ref="Y104">IF(OR($A104=0, '1. Input energy data'!$AL121=""), "",IF(OR('1. Input energy data'!$F121="Hospital",'1. Input energy data'!$F121="Nursing residential homes and hostels"),INDEX(Degrees18[[Month]:[Multiple (England)]],MATCH('1. Input energy data'!$AD121, Degrees18[Month], 1)+Y$2-13,MATCH(IF('1. Input energy data'!$G$11="Multiple (England)", '1. Input energy data'!$J121, '1. Input energy data'!$G$11),Degrees18[#Headers], 0)),INDEX(Degrees15[[Month]:[Multiple (England)]],MATCH('1. Input energy data'!$AD121,Degrees15[Month], 1)+Y$2-13,MATCH(IF('1. Input energy data'!$G$11="Multiple (England)", '1. Input energy data'!$J121, '1. Input energy data'!$G$11),Degrees15[#Headers], 0))))</f>
        <v/>
      </c>
      <c r="Z104" s="151" t="str" cm="1">
        <f t="array" ref="Z104">IF(OR($A104=0, '1. Input energy data'!$AM121=""), "",IF(OR('1. Input energy data'!$F121="Hospital",'1. Input energy data'!$F121="Nursing residential homes and hostels"),INDEX(Degrees18[[Month]:[Multiple (England)]],MATCH('1. Input energy data'!$AD121, Degrees18[Month], 1)+Z$2-13,MATCH(IF('1. Input energy data'!$G$11="Multiple (England)", '1. Input energy data'!$J121, '1. Input energy data'!$G$11),Degrees18[#Headers], 0)),INDEX(Degrees15[[Month]:[Multiple (England)]],MATCH('1. Input energy data'!$AD121,Degrees15[Month], 1)+Z$2-13,MATCH(IF('1. Input energy data'!$G$11="Multiple (England)", '1. Input energy data'!$J121, '1. Input energy data'!$G$11),Degrees15[#Headers], 0))))</f>
        <v/>
      </c>
      <c r="AA104" s="151" t="str" cm="1">
        <f t="array" ref="AA104">IF(OR($A104=0, '1. Input energy data'!$AN121=""), "",IF(OR('1. Input energy data'!$F121="Hospital",'1. Input energy data'!$F121="Nursing residential homes and hostels"),INDEX(Degrees18[[Month]:[Multiple (England)]],MATCH('1. Input energy data'!$AD121, Degrees18[Month], 1)+AA$2-13,MATCH(IF('1. Input energy data'!$G$11="Multiple (England)", '1. Input energy data'!$J121, '1. Input energy data'!$G$11),Degrees18[#Headers], 0)),INDEX(Degrees15[[Month]:[Multiple (England)]],MATCH('1. Input energy data'!$AD121,Degrees15[Month], 1)+AA$2-13,MATCH(IF('1. Input energy data'!$G$11="Multiple (England)", '1. Input energy data'!$J121, '1. Input energy data'!$G$11),Degrees15[#Headers], 0))))</f>
        <v/>
      </c>
      <c r="AB104" s="151" t="str" cm="1">
        <f t="array" ref="AB104">IF(OR($A104=0, '1. Input energy data'!$AO121=""), "",IF(OR('1. Input energy data'!$F121="Hospital",'1. Input energy data'!$F121="Nursing residential homes and hostels"),INDEX(Degrees18[[Month]:[Multiple (England)]],MATCH('1. Input energy data'!$AD121, Degrees18[Month], 1)+AB$2-13,MATCH(IF('1. Input energy data'!$G$11="Multiple (England)", '1. Input energy data'!$J121, '1. Input energy data'!$G$11),Degrees18[#Headers], 0)),INDEX(Degrees15[[Month]:[Multiple (England)]],MATCH('1. Input energy data'!$AD121,Degrees15[Month], 1)+AB$2-13,MATCH(IF('1. Input energy data'!$G$11="Multiple (England)", '1. Input energy data'!$J121, '1. Input energy data'!$G$11),Degrees15[#Headers], 0))))</f>
        <v/>
      </c>
      <c r="AC104" s="151" t="str" cm="1">
        <f t="array" ref="AC104">IF(OR($A104=0, '1. Input energy data'!$AP121=""), "",IF(OR('1. Input energy data'!$F121="Hospital",'1. Input energy data'!$F121="Nursing residential homes and hostels"),INDEX(Degrees18[[Month]:[Multiple (England)]],MATCH('1. Input energy data'!$AD121, Degrees18[Month], 1)+AC$2-13,MATCH(IF('1. Input energy data'!$G$11="Multiple (England)", '1. Input energy data'!$J121, '1. Input energy data'!$G$11),Degrees18[#Headers], 0)),INDEX(Degrees15[[Month]:[Multiple (England)]],MATCH('1. Input energy data'!$AD121,Degrees15[Month], 1)+AC$2-13,MATCH(IF('1. Input energy data'!$G$11="Multiple (England)", '1. Input energy data'!$J121, '1. Input energy data'!$G$11),Degrees15[#Headers], 0))))</f>
        <v/>
      </c>
      <c r="AD104" s="151" t="str" cm="1">
        <f t="array" ref="AD104">IF(OR($A104=0, '1. Input energy data'!$AQ121=""), "",IF(OR('1. Input energy data'!$F121="Hospital",'1. Input energy data'!$F121="Nursing residential homes and hostels"),INDEX(Degrees18[[Month]:[Multiple (England)]],MATCH('1. Input energy data'!$AD121, Degrees18[Month], 1)+AD$2-13,MATCH(IF('1. Input energy data'!$G$11="Multiple (England)", '1. Input energy data'!$J121, '1. Input energy data'!$G$11),Degrees18[#Headers], 0)),INDEX(Degrees15[[Month]:[Multiple (England)]],MATCH('1. Input energy data'!$AD121,Degrees15[Month], 1)+AD$2-13,MATCH(IF('1. Input energy data'!$G$11="Multiple (England)", '1. Input energy data'!$J121, '1. Input energy data'!$G$11),Degrees15[#Headers], 0))))</f>
        <v/>
      </c>
      <c r="AE104" s="151" t="str">
        <f>IF(OR($A104=0, $P104="", CalcTable[[#This Row],[13]]="", $Q104="", '1. Input energy data'!AF121=""), "", ($P104*CalcTable[[#This Row],[13]]+$Q104)-'1. Input energy data'!AF121)</f>
        <v/>
      </c>
      <c r="AF104" s="151" t="str">
        <f>IF(OR($A104=0, $P104="", CalcTable[[#This Row],[14]]="", $Q104="", '1. Input energy data'!AG121=""), "", ($P104*CalcTable[[#This Row],[14]]+$Q104)-'1. Input energy data'!AG121)</f>
        <v/>
      </c>
      <c r="AG104" s="151" t="str">
        <f>IF(OR($A104=0, $P104="", CalcTable[[#This Row],[15]]="", $Q104="", '1. Input energy data'!AH121=""), "", ($P104*CalcTable[[#This Row],[15]]+$Q104)-'1. Input energy data'!AH121)</f>
        <v/>
      </c>
      <c r="AH104" s="151" t="str">
        <f>IF(OR($A104=0, $P104="", CalcTable[[#This Row],[16]]="", $Q104="", '1. Input energy data'!AI121=""), "", ($P104*CalcTable[[#This Row],[16]]+$Q104)-'1. Input energy data'!AI121)</f>
        <v/>
      </c>
      <c r="AI104" s="151" t="str">
        <f>IF(OR($A104=0, $P104="", CalcTable[[#This Row],[17]]="", $Q104="", '1. Input energy data'!AJ121=""), "", ($P104*CalcTable[[#This Row],[17]]+$Q104)-'1. Input energy data'!AJ121)</f>
        <v/>
      </c>
      <c r="AJ104" s="151" t="str">
        <f>IF(OR($A104=0, $P104="", CalcTable[[#This Row],[18]]="", $Q104="", '1. Input energy data'!AK121=""), "", ($P104*CalcTable[[#This Row],[18]]+$Q104)-'1. Input energy data'!AK121)</f>
        <v/>
      </c>
      <c r="AK104" s="151" t="str">
        <f>IF(OR($A104=0, $P104="", CalcTable[[#This Row],[19]]="", $Q104="", '1. Input energy data'!AL121=""), "", ($P104*CalcTable[[#This Row],[19]]+$Q104)-'1. Input energy data'!AL121)</f>
        <v/>
      </c>
      <c r="AL104" s="151" t="str">
        <f>IF(OR($A104=0, $P104="", CalcTable[[#This Row],[20]]="", $Q104="", '1. Input energy data'!AM121=""), "", ($P104*CalcTable[[#This Row],[20]]+$Q104)-'1. Input energy data'!AM121)</f>
        <v/>
      </c>
      <c r="AM104" s="151" t="str">
        <f>IF(OR($A104=0, $P104="", CalcTable[[#This Row],[21]]="", $Q104="", '1. Input energy data'!AN121=""), "", ($P104*CalcTable[[#This Row],[21]]+$Q104)-'1. Input energy data'!AN121)</f>
        <v/>
      </c>
      <c r="AN104" s="151" t="str">
        <f>IF(OR($A104=0, $P104="", CalcTable[[#This Row],[22]]="", $Q104="", '1. Input energy data'!AO121=""), "", ($P104*CalcTable[[#This Row],[22]]+$Q104)-'1. Input energy data'!AO121)</f>
        <v/>
      </c>
      <c r="AO104" s="151" t="str">
        <f>IF(OR($A104=0, $P104="", CalcTable[[#This Row],[23]]="", $Q104="", '1. Input energy data'!AP121=""), "", ($P104*CalcTable[[#This Row],[23]]+$Q104)-'1. Input energy data'!AP121)</f>
        <v/>
      </c>
      <c r="AP104" s="151" t="str">
        <f>IF(OR($A104=0, $P104="", CalcTable[[#This Row],[24]]="", $Q104="", '1. Input energy data'!AQ121=""), "", ($P104*CalcTable[[#This Row],[24]]+$Q104)-'1. Input energy data'!AQ121)</f>
        <v/>
      </c>
      <c r="AQ104" s="239" t="str">
        <f>IF(CalcTable[[#This Row],[Building]]=0,"",1-((1-CalcTable[[#This Row],[R2]])*(COUNT('1. Input energy data'!N121:Y121)-1)/(COUNT('1. Input energy data'!N121:Y121)-2)))</f>
        <v/>
      </c>
      <c r="AR104" s="165" t="str">
        <f>IF(CalcTable[[#This Row],[Building]]=0,"",1.26*TINV(0.1,COUNT('1. Input energy data'!N121:Y121)-2)*STEYX('1. Input energy data'!N121:Y121,CalcTable[[#This Row],[1]:[12]])*((1+2/COUNT('1. Input energy data'!N121:Y121))*COUNT(CalcTable[[#This Row],[Month 1 avoided kWh]:[Month 12]]))^0.5)</f>
        <v/>
      </c>
      <c r="AS104" s="166" t="str">
        <f>IF(CalcTable[[#This Row],[Building]]=0,"",ABS(CalcTable[[#This Row],[Absolute Uncertainty]]/SUM(CalcTable[[#This Row],[Month 1 avoided kWh]:[Month 12]])))</f>
        <v/>
      </c>
      <c r="AT104" s="165" t="str">
        <f>IF(CalcTable[[#This Row],[Building]]=0,"",COUNT('1. Input energy data'!N121:Y121))</f>
        <v/>
      </c>
      <c r="AU104" s="165" t="str">
        <f>IF(CalcTable[[#This Row],[Building]]=0,"",COUNT('1. Input energy data'!AF121:AQ121))</f>
        <v/>
      </c>
      <c r="AV104" s="151" t="str" cm="1">
        <f t="array" ref="AV104">_xlfn.IFS(CalcTable[[#This Row],[Building]]=0,"",AND(OR('1. Input energy data'!AT121="Energy Bills - Actual",'1. Input energy data'!AT121="Meter Readings",'1. Input energy data'!AT121="Half Hourly Data"),OR('1. Input energy data'!Z121="Energy Bills - Actual",'1. Input energy data'!Z121="Meter Readings",'1. Input energy data'!Z121="Half Hourly Data")),"ACTUAL",OR('1. Input energy data'!AT121="",'1. Input energy data'!Z121=""),"BLANK",OR('1. Input energy data'!AT121="Other (specify in commentary)",'1. Input energy data'!Z121="Other (specify in commentary)"),"OTHER",OR('1. Input energy data'!AT121="Energy Bills - Estimated",'1. Input energy data'!Z121="Energy Bills - Estimated"),"ESTIMATED",OR('1. Input energy data'!AT121="Energy Bills - Partially Estimated",'1. Input energy data'!Z121="Energy Bills - Partially Estimated"),"PARTIALLY ESTIMATED",TRUE,"BLANK")</f>
        <v/>
      </c>
    </row>
    <row r="105" spans="1:48">
      <c r="A105">
        <f>'1. Input energy data'!C122</f>
        <v>0</v>
      </c>
      <c r="B105" s="150">
        <f>'1. Input energy data'!F122</f>
        <v>0</v>
      </c>
      <c r="C105">
        <f>'1. Input energy data'!G122</f>
        <v>0</v>
      </c>
      <c r="D105" s="151" t="str">
        <f>IF(OR(CalcTable[[#This Row],[Building]]=0, '1. Input energy data'!$N122=""), "",IF(OR('1. Input energy data'!$F122="Hospital",'1. Input energy data'!$F122="Nursing residential homes and hostels"),INDEX(Degrees18[[Month]:[Multiple (England)]],MATCH('1. Input energy data'!$L122, Degrees18[Month], 1),MATCH(IF('1. Input energy data'!$G$11="Multiple (England)", '1. Input energy data'!$J122, '1. Input energy data'!$G$11), Degrees18[#Headers], 0)),INDEX(Degrees15[[Month]:[Multiple (England)]],MATCH('1. Input energy data'!$L122, Degrees15[Month], 1),MATCH(IF('1. Input energy data'!$G$11="Multiple (England)", '1. Input energy data'!$J122, '1. Input energy data'!$G$11), Degrees15[#Headers], 0))))</f>
        <v/>
      </c>
      <c r="E105" s="151" t="str" cm="1">
        <f t="array" ref="E105">IF(OR(CalcTable[[#This Row],[Building]]=0, '1. Input energy data'!$O122=""), "",IF(OR('1. Input energy data'!$F122="Hospital",'1. Input energy data'!$F122="Nursing residential homes and hostels"),INDEX(Degrees18[[Month]:[Multiple (England)]],MATCH('1. Input energy data'!$L122, Degrees18[Month], 1) + $E$2 - 1,MATCH(IF('1. Input energy data'!$G$11="Multiple (England)", '1. Input energy data'!$J122, '1. Input energy data'!$G$11),Degrees18[#Headers], 0)),INDEX(Degrees15[[Month]:[Multiple (England)]],MATCH('1. Input energy data'!$L122, Degrees15[Month], 1) + $E$2 - 1,MATCH(IF('1. Input energy data'!$G$11="Multiple (England)", '1. Input energy data'!$J122, '1. Input energy data'!$G$11),Degrees15[#Headers], 0))))</f>
        <v/>
      </c>
      <c r="F105" s="151" t="str" cm="1">
        <f t="array" ref="F105">IF(OR(CalcTable[[#This Row],[Building]]=0, '1. Input energy data'!$P122=""), "",IF(OR('1. Input energy data'!$F122="Hospital",'1. Input energy data'!$F122="Nursing residential homes and hostels"),INDEX(Degrees18[[Month]:[Multiple (England)]],MATCH('1. Input energy data'!$L122, Degrees18[Month], 1) + $F$2 - 1,MATCH(IF('1. Input energy data'!$G$11="Multiple (England)", '1. Input energy data'!$J122, '1. Input energy data'!$G$11),Degrees18[#Headers], 0)),INDEX(Degrees15[[Month]:[Multiple (England)]],MATCH('1. Input energy data'!$L122, Degrees15[Month], 1) + $F$2 - 1,MATCH(IF('1. Input energy data'!$G$11="Multiple (England)", '1. Input energy data'!$J122, '1. Input energy data'!$G$11),Degrees15[#Headers], 0))))</f>
        <v/>
      </c>
      <c r="G105" s="151" t="str" cm="1">
        <f t="array" ref="G105">IF(OR(CalcTable[[#This Row],[Building]]=0, '1. Input energy data'!$Q122=""), "",IF(OR('1. Input energy data'!$F122="Hospital",'1. Input energy data'!$F122="Nursing residential homes and hostels"),INDEX(Degrees18[[Month]:[Multiple (England)]],MATCH('1. Input energy data'!$L122, Degrees18[Month], 1) + $G$2 - 1,MATCH(IF('1. Input energy data'!$G$11="Multiple (England)", '1. Input energy data'!$J122, '1. Input energy data'!$G$11),Degrees18[#Headers], 0)),INDEX(Degrees15[[Month]:[Multiple (England)]],MATCH('1. Input energy data'!$L122, Degrees15[Month], 1) + $G$2 - 1,MATCH(IF('1. Input energy data'!$G$11="Multiple (England)", '1. Input energy data'!$J122, '1. Input energy data'!$G$11),Degrees15[#Headers], 0))))</f>
        <v/>
      </c>
      <c r="H105" s="151" t="str" cm="1">
        <f t="array" ref="H105">IF(OR(CalcTable[[#This Row],[Building]]=0, '1. Input energy data'!$R122=""), "",IF(OR('1. Input energy data'!$F122="Hospital",'1. Input energy data'!$F122="Nursing residential homes and hostels"),INDEX(Degrees18[[Month]:[Multiple (England)]],MATCH('1. Input energy data'!$L122, Degrees18[Month], 1) + $H$2 - 1,MATCH(IF('1. Input energy data'!$G$11="Multiple (England)", '1. Input energy data'!$J122, '1. Input energy data'!$G$11),Degrees18[#Headers], 0)),INDEX(Degrees15[[Month]:[Multiple (England)]],MATCH('1. Input energy data'!$L122, Degrees15[Month], 1) + $H$2 - 1,MATCH(IF('1. Input energy data'!$G$11="Multiple (England)", '1. Input energy data'!$J122, '1. Input energy data'!$G$11),Degrees15[#Headers], 0))))</f>
        <v/>
      </c>
      <c r="I105" s="151" t="str" cm="1">
        <f t="array" ref="I105">IF(OR(CalcTable[[#This Row],[Building]]=0, '1. Input energy data'!$S122=""), "",IF(OR('1. Input energy data'!$F122="Hospital",'1. Input energy data'!$F122="Nursing residential homes and hostels"),INDEX(Degrees18[[Month]:[Multiple (England)]],MATCH('1. Input energy data'!$L122, Degrees18[Month], 1) + $I$2 - 1,MATCH(IF('1. Input energy data'!$G$11="Multiple (England)", '1. Input energy data'!$J122, '1. Input energy data'!$G$11),Degrees18[#Headers], 0)),INDEX(Degrees15[[Month]:[Multiple (England)]],MATCH('1. Input energy data'!$L122, Degrees15[Month], 1) + $I$2 - 1,MATCH(IF('1. Input energy data'!$G$11="Multiple (England)", '1. Input energy data'!$J122, '1. Input energy data'!$G$11),Degrees15[#Headers], 0))))</f>
        <v/>
      </c>
      <c r="J105" s="151" t="str" cm="1">
        <f t="array" ref="J105">IF(OR(CalcTable[[#This Row],[Building]]=0, '1. Input energy data'!$T122=""), "",IF(OR('1. Input energy data'!$F122="Hospital",'1. Input energy data'!$F122="Nursing residential homes and hostels"),INDEX(Degrees18[[Month]:[Multiple (England)]],MATCH('1. Input energy data'!$L122, Degrees18[Month], 1) + $J$2 - 1,MATCH(IF('1. Input energy data'!$G$11="Multiple (England)", '1. Input energy data'!$J122, '1. Input energy data'!$G$11),Degrees18[#Headers], 0)),INDEX(Degrees15[[Month]:[Multiple (England)]],MATCH('1. Input energy data'!$L122, Degrees15[Month], 1) + $J$2 - 1,MATCH(IF('1. Input energy data'!$G$11="Multiple (England)", '1. Input energy data'!$J122, '1. Input energy data'!$G$11),Degrees15[#Headers], 0))))</f>
        <v/>
      </c>
      <c r="K105" s="151" t="str" cm="1">
        <f t="array" ref="K105">IF(OR(CalcTable[[#This Row],[Building]]=0, '1. Input energy data'!$U122=""), "",IF(OR('1. Input energy data'!$F122="Hospital",'1. Input energy data'!$F122="Nursing residential homes and hostels"),INDEX(Degrees18[[Month]:[Multiple (England)]],MATCH('1. Input energy data'!$L122, Degrees18[Month], 1) + $K$2 - 1,MATCH(IF('1. Input energy data'!$G$11="Multiple (England)", '1. Input energy data'!$J122, '1. Input energy data'!$G$11),Degrees18[#Headers], 0)),INDEX(Degrees15[[Month]:[Multiple (England)]],MATCH('1. Input energy data'!$L122, Degrees15[Month], 1) + $K$2 - 1,MATCH(IF('1. Input energy data'!$G$11="Multiple (England)", '1. Input energy data'!$J122, '1. Input energy data'!$G$11),Degrees15[#Headers], 0))))</f>
        <v/>
      </c>
      <c r="L105" s="151" t="str" cm="1">
        <f t="array" ref="L105">IF(OR(CalcTable[[#This Row],[Building]]=0, '1. Input energy data'!$V122=""), "",IF(OR('1. Input energy data'!$F122="Hospital",'1. Input energy data'!$F122="Nursing residential homes and hostels"),INDEX(Degrees18[[Month]:[Multiple (England)]],MATCH('1. Input energy data'!$L122, Degrees18[Month], 1) + $L$2 - 1,MATCH(IF('1. Input energy data'!$G$11="Multiple (England)", '1. Input energy data'!$J122, '1. Input energy data'!$G$11),Degrees18[#Headers], 0)),INDEX(Degrees15[[Month]:[Multiple (England)]],MATCH('1. Input energy data'!$L122, Degrees15[Month], 1) + $L$2 - 1,MATCH(IF('1. Input energy data'!$G$11="Multiple (England)", '1. Input energy data'!$J122, '1. Input energy data'!$G$11),Degrees15[#Headers], 0))))</f>
        <v/>
      </c>
      <c r="M105" s="151" t="str" cm="1">
        <f t="array" ref="M105">IF(OR(CalcTable[[#This Row],[Building]]=0, '1. Input energy data'!$W122=""), "",IF(OR('1. Input energy data'!$F122="Hospital",'1. Input energy data'!$F122="Nursing residential homes and hostels"),INDEX(Degrees18[[Month]:[Multiple (England)]],MATCH('1. Input energy data'!$L122, Degrees18[Month], 1) + $M$2 - 1,MATCH(IF('1. Input energy data'!$G$11="Multiple (England)", '1. Input energy data'!$J122, '1. Input energy data'!$G$11),Degrees18[#Headers], 0)),INDEX(Degrees15[[Month]:[Multiple (England)]],MATCH('1. Input energy data'!$L122, Degrees15[Month], 1) + $M$2 - 1,MATCH(IF('1. Input energy data'!$G$11="Multiple (England)", '1. Input energy data'!$J122, '1. Input energy data'!$G$11),Degrees15[#Headers], 0))))</f>
        <v/>
      </c>
      <c r="N105" s="151" t="str" cm="1">
        <f t="array" ref="N105">IF(OR(CalcTable[[#This Row],[Building]]=0, '1. Input energy data'!$X122=""), "",IF(OR('1. Input energy data'!$F122="Hospital",'1. Input energy data'!$F122="Nursing residential homes and hostels"),INDEX(Degrees18[[Month]:[Multiple (England)]],MATCH('1. Input energy data'!$L122, Degrees18[Month], 1) + $N$2 - 1,MATCH(IF('1. Input energy data'!$G$11="Multiple (England)", '1. Input energy data'!$J122, '1. Input energy data'!$G$11),Degrees18[#Headers], 0)),INDEX(Degrees15[[Month]:[Multiple (England)]],MATCH('1. Input energy data'!$L122, Degrees15[Month], 1) + $N$2 - 1,MATCH(IF('1. Input energy data'!$G$11="Multiple (England)", '1. Input energy data'!$J122, '1. Input energy data'!$G$11),Degrees15[#Headers], 0))))</f>
        <v/>
      </c>
      <c r="O105" s="151" t="str" cm="1">
        <f t="array" ref="O105">IF(OR(CalcTable[[#This Row],[Building]]=0, '1. Input energy data'!$Y122=""), "",IF(OR('1. Input energy data'!$F122="Hospital",'1. Input energy data'!$F122="Nursing residential homes and hostels"),INDEX(Degrees18[[Month]:[Multiple (England)]],MATCH('1. Input energy data'!$L122, Degrees18[Month], 1) + $O$2 - 1,MATCH(IF('1. Input energy data'!$G$11="Multiple (England)", '1. Input energy data'!$J122, '1. Input energy data'!$G$11),Degrees18[#Headers], 0)),INDEX(Degrees15[[Month]:[Multiple (England)]],MATCH('1. Input energy data'!$L122, Degrees15[Month], 1) + $O$2 - 1,MATCH(IF('1. Input energy data'!$G$11="Multiple (England)", '1. Input energy data'!$J122, '1. Input energy data'!$G$11),Degrees15[#Headers], 0))))</f>
        <v/>
      </c>
      <c r="P105" t="str">
        <f>IF(CalcTable[[#This Row],[Building]]=0,"",SLOPE('1. Input energy data'!N122:Y122,CalcTable[[#This Row],[1]:[12]]))</f>
        <v/>
      </c>
      <c r="Q105" t="str">
        <f>IF(CalcTable[[#This Row],[Building]]=0,"",INTERCEPT('1. Input energy data'!N122:Y122,CalcTable[[#This Row],[1]:[12]]))</f>
        <v/>
      </c>
      <c r="R105" t="str">
        <f>IF(CalcTable[[#This Row],[Building]]=0,"",RSQ('1. Input energy data'!N122:Y122,CalcTable[[#This Row],[1]:[12]]))</f>
        <v/>
      </c>
      <c r="S105" s="151" t="str" cm="1">
        <f t="array" ref="S105">IF(OR($A105=0, '1. Input energy data'!$AF122=""), "",IF(OR('1. Input energy data'!$F122="Hospital",'1. Input energy data'!$F122="Nursing residential homes and hostels"),INDEX(Degrees18[[Month]:[Multiple (England)]],MATCH('1. Input energy data'!$AD122, Degrees18[Month], 1)+S$2-13,MATCH(IF('1. Input energy data'!$G$11="Multiple (England)", '1. Input energy data'!$J122, '1. Input energy data'!$G$11),Degrees18[#Headers], 0)),INDEX(Degrees15[[Month]:[Multiple (England)]],MATCH('1. Input energy data'!$AD122, Degrees15[Month], 1)+S$2-13,MATCH(IF('1. Input energy data'!$G$11="Multiple (England)", '1. Input energy data'!$J122, '1. Input energy data'!$G$11),Degrees15[#Headers], 0))))</f>
        <v/>
      </c>
      <c r="T105" s="151" t="str" cm="1">
        <f t="array" ref="T105">IF(OR($A105=0, '1. Input energy data'!$AG122=""), "",IF(OR('1. Input energy data'!$F122="Hospital",'1. Input energy data'!$F122="Nursing residential homes and hostels"),INDEX(Degrees18[[Month]:[Multiple (England)]],MATCH('1. Input energy data'!$AD122, Degrees18[Month], 1)+T$2-13,MATCH(IF('1. Input energy data'!$G$11="Multiple (England)", '1. Input energy data'!$J122, '1. Input energy data'!$G$11),Degrees18[#Headers], 0)),INDEX(Degrees15[[Month]:[Multiple (England)]],MATCH('1. Input energy data'!$AD122,Degrees15[Month], 1)+T$2-13,MATCH(IF('1. Input energy data'!$G$11="Multiple (England)", '1. Input energy data'!$J122, '1. Input energy data'!$G$11),Degrees15[#Headers], 0))))</f>
        <v/>
      </c>
      <c r="U105" s="151" t="str" cm="1">
        <f t="array" ref="U105">IF(OR($A105=0, '1. Input energy data'!$AH122=""), "",IF(OR('1. Input energy data'!$F122="Hospital",'1. Input energy data'!$F122="Nursing residential homes and hostels"),INDEX(Degrees18[[Month]:[Multiple (England)]],MATCH('1. Input energy data'!$AD122, Degrees18[Month], 1)+U$2-13,MATCH(IF('1. Input energy data'!$G$11="Multiple (England)", '1. Input energy data'!$J122, '1. Input energy data'!$G$11),Degrees18[#Headers], 0)),INDEX(Degrees15[[Month]:[Multiple (England)]],MATCH('1. Input energy data'!$AD122,Degrees15[Month], 1)+U$2-13,MATCH(IF('1. Input energy data'!$G$11="Multiple (England)", '1. Input energy data'!$J122, '1. Input energy data'!$G$11),Degrees15[#Headers], 0))))</f>
        <v/>
      </c>
      <c r="V105" s="151" t="str" cm="1">
        <f t="array" ref="V105">IF(OR($A105=0, '1. Input energy data'!$AI122=""), "",IF(OR('1. Input energy data'!$F122="Hospital",'1. Input energy data'!$F122="Nursing residential homes and hostels"),INDEX(Degrees18[[Month]:[Multiple (England)]],MATCH('1. Input energy data'!$AD122, Degrees18[Month], 1)+V$2-13,MATCH(IF('1. Input energy data'!$G$11="Multiple (England)", '1. Input energy data'!$J122, '1. Input energy data'!$G$11),Degrees18[#Headers], 0)),INDEX(Degrees15[[Month]:[Multiple (England)]],MATCH('1. Input energy data'!$AD122,Degrees15[Month], 1)+V$2-13,MATCH(IF('1. Input energy data'!$G$11="Multiple (England)", '1. Input energy data'!$J122, '1. Input energy data'!$G$11),Degrees15[#Headers], 0))))</f>
        <v/>
      </c>
      <c r="W105" s="151" t="str" cm="1">
        <f t="array" ref="W105">IF(OR($A105=0, '1. Input energy data'!$AJ122=""), "",IF(OR('1. Input energy data'!$F122="Hospital",'1. Input energy data'!$F122="Nursing residential homes and hostels"),INDEX(Degrees18[[Month]:[Multiple (England)]],MATCH('1. Input energy data'!$AD122, Degrees18[Month], 1)+W$2-13,MATCH(IF('1. Input energy data'!$G$11="Multiple (England)", '1. Input energy data'!$J122, '1. Input energy data'!$G$11),Degrees18[#Headers], 0)),INDEX(Degrees15[[Month]:[Multiple (England)]],MATCH('1. Input energy data'!$AD122,Degrees15[Month], 1)+W$2-13,MATCH(IF('1. Input energy data'!$G$11="Multiple (England)", '1. Input energy data'!$J122, '1. Input energy data'!$G$11),Degrees15[#Headers], 0))))</f>
        <v/>
      </c>
      <c r="X105" s="151" t="str" cm="1">
        <f t="array" ref="X105">IF(OR($A105=0, '1. Input energy data'!$AK122=""), "",IF(OR('1. Input energy data'!$F122="Hospital",'1. Input energy data'!$F122="Nursing residential homes and hostels"),INDEX(Degrees18[[Month]:[Multiple (England)]],MATCH('1. Input energy data'!$AD122, Degrees18[Month], 1)+X$2-13,MATCH(IF('1. Input energy data'!$G$11="Multiple (England)", '1. Input energy data'!$J122, '1. Input energy data'!$G$11),Degrees18[#Headers], 0)),INDEX(Degrees15[[Month]:[Multiple (England)]],MATCH('1. Input energy data'!$AD122,Degrees15[Month], 1)+X$2-13,MATCH(IF('1. Input energy data'!$G$11="Multiple (England)", '1. Input energy data'!$J122, '1. Input energy data'!$G$11),Degrees15[#Headers], 0))))</f>
        <v/>
      </c>
      <c r="Y105" s="151" t="str" cm="1">
        <f t="array" ref="Y105">IF(OR($A105=0, '1. Input energy data'!$AL122=""), "",IF(OR('1. Input energy data'!$F122="Hospital",'1. Input energy data'!$F122="Nursing residential homes and hostels"),INDEX(Degrees18[[Month]:[Multiple (England)]],MATCH('1. Input energy data'!$AD122, Degrees18[Month], 1)+Y$2-13,MATCH(IF('1. Input energy data'!$G$11="Multiple (England)", '1. Input energy data'!$J122, '1. Input energy data'!$G$11),Degrees18[#Headers], 0)),INDEX(Degrees15[[Month]:[Multiple (England)]],MATCH('1. Input energy data'!$AD122,Degrees15[Month], 1)+Y$2-13,MATCH(IF('1. Input energy data'!$G$11="Multiple (England)", '1. Input energy data'!$J122, '1. Input energy data'!$G$11),Degrees15[#Headers], 0))))</f>
        <v/>
      </c>
      <c r="Z105" s="151" t="str" cm="1">
        <f t="array" ref="Z105">IF(OR($A105=0, '1. Input energy data'!$AM122=""), "",IF(OR('1. Input energy data'!$F122="Hospital",'1. Input energy data'!$F122="Nursing residential homes and hostels"),INDEX(Degrees18[[Month]:[Multiple (England)]],MATCH('1. Input energy data'!$AD122, Degrees18[Month], 1)+Z$2-13,MATCH(IF('1. Input energy data'!$G$11="Multiple (England)", '1. Input energy data'!$J122, '1. Input energy data'!$G$11),Degrees18[#Headers], 0)),INDEX(Degrees15[[Month]:[Multiple (England)]],MATCH('1. Input energy data'!$AD122,Degrees15[Month], 1)+Z$2-13,MATCH(IF('1. Input energy data'!$G$11="Multiple (England)", '1. Input energy data'!$J122, '1. Input energy data'!$G$11),Degrees15[#Headers], 0))))</f>
        <v/>
      </c>
      <c r="AA105" s="151" t="str" cm="1">
        <f t="array" ref="AA105">IF(OR($A105=0, '1. Input energy data'!$AN122=""), "",IF(OR('1. Input energy data'!$F122="Hospital",'1. Input energy data'!$F122="Nursing residential homes and hostels"),INDEX(Degrees18[[Month]:[Multiple (England)]],MATCH('1. Input energy data'!$AD122, Degrees18[Month], 1)+AA$2-13,MATCH(IF('1. Input energy data'!$G$11="Multiple (England)", '1. Input energy data'!$J122, '1. Input energy data'!$G$11),Degrees18[#Headers], 0)),INDEX(Degrees15[[Month]:[Multiple (England)]],MATCH('1. Input energy data'!$AD122,Degrees15[Month], 1)+AA$2-13,MATCH(IF('1. Input energy data'!$G$11="Multiple (England)", '1. Input energy data'!$J122, '1. Input energy data'!$G$11),Degrees15[#Headers], 0))))</f>
        <v/>
      </c>
      <c r="AB105" s="151" t="str" cm="1">
        <f t="array" ref="AB105">IF(OR($A105=0, '1. Input energy data'!$AO122=""), "",IF(OR('1. Input energy data'!$F122="Hospital",'1. Input energy data'!$F122="Nursing residential homes and hostels"),INDEX(Degrees18[[Month]:[Multiple (England)]],MATCH('1. Input energy data'!$AD122, Degrees18[Month], 1)+AB$2-13,MATCH(IF('1. Input energy data'!$G$11="Multiple (England)", '1. Input energy data'!$J122, '1. Input energy data'!$G$11),Degrees18[#Headers], 0)),INDEX(Degrees15[[Month]:[Multiple (England)]],MATCH('1. Input energy data'!$AD122,Degrees15[Month], 1)+AB$2-13,MATCH(IF('1. Input energy data'!$G$11="Multiple (England)", '1. Input energy data'!$J122, '1. Input energy data'!$G$11),Degrees15[#Headers], 0))))</f>
        <v/>
      </c>
      <c r="AC105" s="151" t="str" cm="1">
        <f t="array" ref="AC105">IF(OR($A105=0, '1. Input energy data'!$AP122=""), "",IF(OR('1. Input energy data'!$F122="Hospital",'1. Input energy data'!$F122="Nursing residential homes and hostels"),INDEX(Degrees18[[Month]:[Multiple (England)]],MATCH('1. Input energy data'!$AD122, Degrees18[Month], 1)+AC$2-13,MATCH(IF('1. Input energy data'!$G$11="Multiple (England)", '1. Input energy data'!$J122, '1. Input energy data'!$G$11),Degrees18[#Headers], 0)),INDEX(Degrees15[[Month]:[Multiple (England)]],MATCH('1. Input energy data'!$AD122,Degrees15[Month], 1)+AC$2-13,MATCH(IF('1. Input energy data'!$G$11="Multiple (England)", '1. Input energy data'!$J122, '1. Input energy data'!$G$11),Degrees15[#Headers], 0))))</f>
        <v/>
      </c>
      <c r="AD105" s="151" t="str" cm="1">
        <f t="array" ref="AD105">IF(OR($A105=0, '1. Input energy data'!$AQ122=""), "",IF(OR('1. Input energy data'!$F122="Hospital",'1. Input energy data'!$F122="Nursing residential homes and hostels"),INDEX(Degrees18[[Month]:[Multiple (England)]],MATCH('1. Input energy data'!$AD122, Degrees18[Month], 1)+AD$2-13,MATCH(IF('1. Input energy data'!$G$11="Multiple (England)", '1. Input energy data'!$J122, '1. Input energy data'!$G$11),Degrees18[#Headers], 0)),INDEX(Degrees15[[Month]:[Multiple (England)]],MATCH('1. Input energy data'!$AD122,Degrees15[Month], 1)+AD$2-13,MATCH(IF('1. Input energy data'!$G$11="Multiple (England)", '1. Input energy data'!$J122, '1. Input energy data'!$G$11),Degrees15[#Headers], 0))))</f>
        <v/>
      </c>
      <c r="AE105" s="151" t="str">
        <f>IF(OR($A105=0, $P105="", CalcTable[[#This Row],[13]]="", $Q105="", '1. Input energy data'!AF122=""), "", ($P105*CalcTable[[#This Row],[13]]+$Q105)-'1. Input energy data'!AF122)</f>
        <v/>
      </c>
      <c r="AF105" s="151" t="str">
        <f>IF(OR($A105=0, $P105="", CalcTable[[#This Row],[14]]="", $Q105="", '1. Input energy data'!AG122=""), "", ($P105*CalcTable[[#This Row],[14]]+$Q105)-'1. Input energy data'!AG122)</f>
        <v/>
      </c>
      <c r="AG105" s="151" t="str">
        <f>IF(OR($A105=0, $P105="", CalcTable[[#This Row],[15]]="", $Q105="", '1. Input energy data'!AH122=""), "", ($P105*CalcTable[[#This Row],[15]]+$Q105)-'1. Input energy data'!AH122)</f>
        <v/>
      </c>
      <c r="AH105" s="151" t="str">
        <f>IF(OR($A105=0, $P105="", CalcTable[[#This Row],[16]]="", $Q105="", '1. Input energy data'!AI122=""), "", ($P105*CalcTable[[#This Row],[16]]+$Q105)-'1. Input energy data'!AI122)</f>
        <v/>
      </c>
      <c r="AI105" s="151" t="str">
        <f>IF(OR($A105=0, $P105="", CalcTable[[#This Row],[17]]="", $Q105="", '1. Input energy data'!AJ122=""), "", ($P105*CalcTable[[#This Row],[17]]+$Q105)-'1. Input energy data'!AJ122)</f>
        <v/>
      </c>
      <c r="AJ105" s="151" t="str">
        <f>IF(OR($A105=0, $P105="", CalcTable[[#This Row],[18]]="", $Q105="", '1. Input energy data'!AK122=""), "", ($P105*CalcTable[[#This Row],[18]]+$Q105)-'1. Input energy data'!AK122)</f>
        <v/>
      </c>
      <c r="AK105" s="151" t="str">
        <f>IF(OR($A105=0, $P105="", CalcTable[[#This Row],[19]]="", $Q105="", '1. Input energy data'!AL122=""), "", ($P105*CalcTable[[#This Row],[19]]+$Q105)-'1. Input energy data'!AL122)</f>
        <v/>
      </c>
      <c r="AL105" s="151" t="str">
        <f>IF(OR($A105=0, $P105="", CalcTable[[#This Row],[20]]="", $Q105="", '1. Input energy data'!AM122=""), "", ($P105*CalcTable[[#This Row],[20]]+$Q105)-'1. Input energy data'!AM122)</f>
        <v/>
      </c>
      <c r="AM105" s="151" t="str">
        <f>IF(OR($A105=0, $P105="", CalcTable[[#This Row],[21]]="", $Q105="", '1. Input energy data'!AN122=""), "", ($P105*CalcTable[[#This Row],[21]]+$Q105)-'1. Input energy data'!AN122)</f>
        <v/>
      </c>
      <c r="AN105" s="151" t="str">
        <f>IF(OR($A105=0, $P105="", CalcTable[[#This Row],[22]]="", $Q105="", '1. Input energy data'!AO122=""), "", ($P105*CalcTable[[#This Row],[22]]+$Q105)-'1. Input energy data'!AO122)</f>
        <v/>
      </c>
      <c r="AO105" s="151" t="str">
        <f>IF(OR($A105=0, $P105="", CalcTable[[#This Row],[23]]="", $Q105="", '1. Input energy data'!AP122=""), "", ($P105*CalcTable[[#This Row],[23]]+$Q105)-'1. Input energy data'!AP122)</f>
        <v/>
      </c>
      <c r="AP105" s="151" t="str">
        <f>IF(OR($A105=0, $P105="", CalcTable[[#This Row],[24]]="", $Q105="", '1. Input energy data'!AQ122=""), "", ($P105*CalcTable[[#This Row],[24]]+$Q105)-'1. Input energy data'!AQ122)</f>
        <v/>
      </c>
      <c r="AQ105" s="239" t="str">
        <f>IF(CalcTable[[#This Row],[Building]]=0,"",1-((1-CalcTable[[#This Row],[R2]])*(COUNT('1. Input energy data'!N122:Y122)-1)/(COUNT('1. Input energy data'!N122:Y122)-2)))</f>
        <v/>
      </c>
      <c r="AR105" s="165" t="str">
        <f>IF(CalcTable[[#This Row],[Building]]=0,"",1.26*TINV(0.1,COUNT('1. Input energy data'!N122:Y122)-2)*STEYX('1. Input energy data'!N122:Y122,CalcTable[[#This Row],[1]:[12]])*((1+2/COUNT('1. Input energy data'!N122:Y122))*COUNT(CalcTable[[#This Row],[Month 1 avoided kWh]:[Month 12]]))^0.5)</f>
        <v/>
      </c>
      <c r="AS105" s="166" t="str">
        <f>IF(CalcTable[[#This Row],[Building]]=0,"",ABS(CalcTable[[#This Row],[Absolute Uncertainty]]/SUM(CalcTable[[#This Row],[Month 1 avoided kWh]:[Month 12]])))</f>
        <v/>
      </c>
      <c r="AT105" s="165" t="str">
        <f>IF(CalcTable[[#This Row],[Building]]=0,"",COUNT('1. Input energy data'!N122:Y122))</f>
        <v/>
      </c>
      <c r="AU105" s="165" t="str">
        <f>IF(CalcTable[[#This Row],[Building]]=0,"",COUNT('1. Input energy data'!AF122:AQ122))</f>
        <v/>
      </c>
      <c r="AV105" s="151" t="str" cm="1">
        <f t="array" ref="AV105">_xlfn.IFS(CalcTable[[#This Row],[Building]]=0,"",AND(OR('1. Input energy data'!AT122="Energy Bills - Actual",'1. Input energy data'!AT122="Meter Readings",'1. Input energy data'!AT122="Half Hourly Data"),OR('1. Input energy data'!Z122="Energy Bills - Actual",'1. Input energy data'!Z122="Meter Readings",'1. Input energy data'!Z122="Half Hourly Data")),"ACTUAL",OR('1. Input energy data'!AT122="",'1. Input energy data'!Z122=""),"BLANK",OR('1. Input energy data'!AT122="Other (specify in commentary)",'1. Input energy data'!Z122="Other (specify in commentary)"),"OTHER",OR('1. Input energy data'!AT122="Energy Bills - Estimated",'1. Input energy data'!Z122="Energy Bills - Estimated"),"ESTIMATED",OR('1. Input energy data'!AT122="Energy Bills - Partially Estimated",'1. Input energy data'!Z122="Energy Bills - Partially Estimated"),"PARTIALLY ESTIMATED",TRUE,"BLANK")</f>
        <v/>
      </c>
    </row>
    <row r="106" spans="1:48">
      <c r="A106">
        <f>'1. Input energy data'!C123</f>
        <v>0</v>
      </c>
      <c r="B106" s="150">
        <f>'1. Input energy data'!F123</f>
        <v>0</v>
      </c>
      <c r="C106">
        <f>'1. Input energy data'!G123</f>
        <v>0</v>
      </c>
      <c r="D106" s="151" t="str">
        <f>IF(OR(CalcTable[[#This Row],[Building]]=0, '1. Input energy data'!$N123=""), "",IF(OR('1. Input energy data'!$F123="Hospital",'1. Input energy data'!$F123="Nursing residential homes and hostels"),INDEX(Degrees18[[Month]:[Multiple (England)]],MATCH('1. Input energy data'!$L123, Degrees18[Month], 1),MATCH(IF('1. Input energy data'!$G$11="Multiple (England)", '1. Input energy data'!$J123, '1. Input energy data'!$G$11), Degrees18[#Headers], 0)),INDEX(Degrees15[[Month]:[Multiple (England)]],MATCH('1. Input energy data'!$L123, Degrees15[Month], 1),MATCH(IF('1. Input energy data'!$G$11="Multiple (England)", '1. Input energy data'!$J123, '1. Input energy data'!$G$11), Degrees15[#Headers], 0))))</f>
        <v/>
      </c>
      <c r="E106" s="151" t="str" cm="1">
        <f t="array" ref="E106">IF(OR(CalcTable[[#This Row],[Building]]=0, '1. Input energy data'!$O123=""), "",IF(OR('1. Input energy data'!$F123="Hospital",'1. Input energy data'!$F123="Nursing residential homes and hostels"),INDEX(Degrees18[[Month]:[Multiple (England)]],MATCH('1. Input energy data'!$L123, Degrees18[Month], 1) + $E$2 - 1,MATCH(IF('1. Input energy data'!$G$11="Multiple (England)", '1. Input energy data'!$J123, '1. Input energy data'!$G$11),Degrees18[#Headers], 0)),INDEX(Degrees15[[Month]:[Multiple (England)]],MATCH('1. Input energy data'!$L123, Degrees15[Month], 1) + $E$2 - 1,MATCH(IF('1. Input energy data'!$G$11="Multiple (England)", '1. Input energy data'!$J123, '1. Input energy data'!$G$11),Degrees15[#Headers], 0))))</f>
        <v/>
      </c>
      <c r="F106" s="151" t="str" cm="1">
        <f t="array" ref="F106">IF(OR(CalcTable[[#This Row],[Building]]=0, '1. Input energy data'!$P123=""), "",IF(OR('1. Input energy data'!$F123="Hospital",'1. Input energy data'!$F123="Nursing residential homes and hostels"),INDEX(Degrees18[[Month]:[Multiple (England)]],MATCH('1. Input energy data'!$L123, Degrees18[Month], 1) + $F$2 - 1,MATCH(IF('1. Input energy data'!$G$11="Multiple (England)", '1. Input energy data'!$J123, '1. Input energy data'!$G$11),Degrees18[#Headers], 0)),INDEX(Degrees15[[Month]:[Multiple (England)]],MATCH('1. Input energy data'!$L123, Degrees15[Month], 1) + $F$2 - 1,MATCH(IF('1. Input energy data'!$G$11="Multiple (England)", '1. Input energy data'!$J123, '1. Input energy data'!$G$11),Degrees15[#Headers], 0))))</f>
        <v/>
      </c>
      <c r="G106" s="151" t="str" cm="1">
        <f t="array" ref="G106">IF(OR(CalcTable[[#This Row],[Building]]=0, '1. Input energy data'!$Q123=""), "",IF(OR('1. Input energy data'!$F123="Hospital",'1. Input energy data'!$F123="Nursing residential homes and hostels"),INDEX(Degrees18[[Month]:[Multiple (England)]],MATCH('1. Input energy data'!$L123, Degrees18[Month], 1) + $G$2 - 1,MATCH(IF('1. Input energy data'!$G$11="Multiple (England)", '1. Input energy data'!$J123, '1. Input energy data'!$G$11),Degrees18[#Headers], 0)),INDEX(Degrees15[[Month]:[Multiple (England)]],MATCH('1. Input energy data'!$L123, Degrees15[Month], 1) + $G$2 - 1,MATCH(IF('1. Input energy data'!$G$11="Multiple (England)", '1. Input energy data'!$J123, '1. Input energy data'!$G$11),Degrees15[#Headers], 0))))</f>
        <v/>
      </c>
      <c r="H106" s="151" t="str" cm="1">
        <f t="array" ref="H106">IF(OR(CalcTable[[#This Row],[Building]]=0, '1. Input energy data'!$R123=""), "",IF(OR('1. Input energy data'!$F123="Hospital",'1. Input energy data'!$F123="Nursing residential homes and hostels"),INDEX(Degrees18[[Month]:[Multiple (England)]],MATCH('1. Input energy data'!$L123, Degrees18[Month], 1) + $H$2 - 1,MATCH(IF('1. Input energy data'!$G$11="Multiple (England)", '1. Input energy data'!$J123, '1. Input energy data'!$G$11),Degrees18[#Headers], 0)),INDEX(Degrees15[[Month]:[Multiple (England)]],MATCH('1. Input energy data'!$L123, Degrees15[Month], 1) + $H$2 - 1,MATCH(IF('1. Input energy data'!$G$11="Multiple (England)", '1. Input energy data'!$J123, '1. Input energy data'!$G$11),Degrees15[#Headers], 0))))</f>
        <v/>
      </c>
      <c r="I106" s="151" t="str" cm="1">
        <f t="array" ref="I106">IF(OR(CalcTable[[#This Row],[Building]]=0, '1. Input energy data'!$S123=""), "",IF(OR('1. Input energy data'!$F123="Hospital",'1. Input energy data'!$F123="Nursing residential homes and hostels"),INDEX(Degrees18[[Month]:[Multiple (England)]],MATCH('1. Input energy data'!$L123, Degrees18[Month], 1) + $I$2 - 1,MATCH(IF('1. Input energy data'!$G$11="Multiple (England)", '1. Input energy data'!$J123, '1. Input energy data'!$G$11),Degrees18[#Headers], 0)),INDEX(Degrees15[[Month]:[Multiple (England)]],MATCH('1. Input energy data'!$L123, Degrees15[Month], 1) + $I$2 - 1,MATCH(IF('1. Input energy data'!$G$11="Multiple (England)", '1. Input energy data'!$J123, '1. Input energy data'!$G$11),Degrees15[#Headers], 0))))</f>
        <v/>
      </c>
      <c r="J106" s="151" t="str" cm="1">
        <f t="array" ref="J106">IF(OR(CalcTable[[#This Row],[Building]]=0, '1. Input energy data'!$T123=""), "",IF(OR('1. Input energy data'!$F123="Hospital",'1. Input energy data'!$F123="Nursing residential homes and hostels"),INDEX(Degrees18[[Month]:[Multiple (England)]],MATCH('1. Input energy data'!$L123, Degrees18[Month], 1) + $J$2 - 1,MATCH(IF('1. Input energy data'!$G$11="Multiple (England)", '1. Input energy data'!$J123, '1. Input energy data'!$G$11),Degrees18[#Headers], 0)),INDEX(Degrees15[[Month]:[Multiple (England)]],MATCH('1. Input energy data'!$L123, Degrees15[Month], 1) + $J$2 - 1,MATCH(IF('1. Input energy data'!$G$11="Multiple (England)", '1. Input energy data'!$J123, '1. Input energy data'!$G$11),Degrees15[#Headers], 0))))</f>
        <v/>
      </c>
      <c r="K106" s="151" t="str" cm="1">
        <f t="array" ref="K106">IF(OR(CalcTable[[#This Row],[Building]]=0, '1. Input energy data'!$U123=""), "",IF(OR('1. Input energy data'!$F123="Hospital",'1. Input energy data'!$F123="Nursing residential homes and hostels"),INDEX(Degrees18[[Month]:[Multiple (England)]],MATCH('1. Input energy data'!$L123, Degrees18[Month], 1) + $K$2 - 1,MATCH(IF('1. Input energy data'!$G$11="Multiple (England)", '1. Input energy data'!$J123, '1. Input energy data'!$G$11),Degrees18[#Headers], 0)),INDEX(Degrees15[[Month]:[Multiple (England)]],MATCH('1. Input energy data'!$L123, Degrees15[Month], 1) + $K$2 - 1,MATCH(IF('1. Input energy data'!$G$11="Multiple (England)", '1. Input energy data'!$J123, '1. Input energy data'!$G$11),Degrees15[#Headers], 0))))</f>
        <v/>
      </c>
      <c r="L106" s="151" t="str" cm="1">
        <f t="array" ref="L106">IF(OR(CalcTable[[#This Row],[Building]]=0, '1. Input energy data'!$V123=""), "",IF(OR('1. Input energy data'!$F123="Hospital",'1. Input energy data'!$F123="Nursing residential homes and hostels"),INDEX(Degrees18[[Month]:[Multiple (England)]],MATCH('1. Input energy data'!$L123, Degrees18[Month], 1) + $L$2 - 1,MATCH(IF('1. Input energy data'!$G$11="Multiple (England)", '1. Input energy data'!$J123, '1. Input energy data'!$G$11),Degrees18[#Headers], 0)),INDEX(Degrees15[[Month]:[Multiple (England)]],MATCH('1. Input energy data'!$L123, Degrees15[Month], 1) + $L$2 - 1,MATCH(IF('1. Input energy data'!$G$11="Multiple (England)", '1. Input energy data'!$J123, '1. Input energy data'!$G$11),Degrees15[#Headers], 0))))</f>
        <v/>
      </c>
      <c r="M106" s="151" t="str" cm="1">
        <f t="array" ref="M106">IF(OR(CalcTable[[#This Row],[Building]]=0, '1. Input energy data'!$W123=""), "",IF(OR('1. Input energy data'!$F123="Hospital",'1. Input energy data'!$F123="Nursing residential homes and hostels"),INDEX(Degrees18[[Month]:[Multiple (England)]],MATCH('1. Input energy data'!$L123, Degrees18[Month], 1) + $M$2 - 1,MATCH(IF('1. Input energy data'!$G$11="Multiple (England)", '1. Input energy data'!$J123, '1. Input energy data'!$G$11),Degrees18[#Headers], 0)),INDEX(Degrees15[[Month]:[Multiple (England)]],MATCH('1. Input energy data'!$L123, Degrees15[Month], 1) + $M$2 - 1,MATCH(IF('1. Input energy data'!$G$11="Multiple (England)", '1. Input energy data'!$J123, '1. Input energy data'!$G$11),Degrees15[#Headers], 0))))</f>
        <v/>
      </c>
      <c r="N106" s="151" t="str" cm="1">
        <f t="array" ref="N106">IF(OR(CalcTable[[#This Row],[Building]]=0, '1. Input energy data'!$X123=""), "",IF(OR('1. Input energy data'!$F123="Hospital",'1. Input energy data'!$F123="Nursing residential homes and hostels"),INDEX(Degrees18[[Month]:[Multiple (England)]],MATCH('1. Input energy data'!$L123, Degrees18[Month], 1) + $N$2 - 1,MATCH(IF('1. Input energy data'!$G$11="Multiple (England)", '1. Input energy data'!$J123, '1. Input energy data'!$G$11),Degrees18[#Headers], 0)),INDEX(Degrees15[[Month]:[Multiple (England)]],MATCH('1. Input energy data'!$L123, Degrees15[Month], 1) + $N$2 - 1,MATCH(IF('1. Input energy data'!$G$11="Multiple (England)", '1. Input energy data'!$J123, '1. Input energy data'!$G$11),Degrees15[#Headers], 0))))</f>
        <v/>
      </c>
      <c r="O106" s="151" t="str" cm="1">
        <f t="array" ref="O106">IF(OR(CalcTable[[#This Row],[Building]]=0, '1. Input energy data'!$Y123=""), "",IF(OR('1. Input energy data'!$F123="Hospital",'1. Input energy data'!$F123="Nursing residential homes and hostels"),INDEX(Degrees18[[Month]:[Multiple (England)]],MATCH('1. Input energy data'!$L123, Degrees18[Month], 1) + $O$2 - 1,MATCH(IF('1. Input energy data'!$G$11="Multiple (England)", '1. Input energy data'!$J123, '1. Input energy data'!$G$11),Degrees18[#Headers], 0)),INDEX(Degrees15[[Month]:[Multiple (England)]],MATCH('1. Input energy data'!$L123, Degrees15[Month], 1) + $O$2 - 1,MATCH(IF('1. Input energy data'!$G$11="Multiple (England)", '1. Input energy data'!$J123, '1. Input energy data'!$G$11),Degrees15[#Headers], 0))))</f>
        <v/>
      </c>
      <c r="P106" t="str">
        <f>IF(CalcTable[[#This Row],[Building]]=0,"",SLOPE('1. Input energy data'!N123:Y123,CalcTable[[#This Row],[1]:[12]]))</f>
        <v/>
      </c>
      <c r="Q106" t="str">
        <f>IF(CalcTable[[#This Row],[Building]]=0,"",INTERCEPT('1. Input energy data'!N123:Y123,CalcTable[[#This Row],[1]:[12]]))</f>
        <v/>
      </c>
      <c r="R106" t="str">
        <f>IF(CalcTable[[#This Row],[Building]]=0,"",RSQ('1. Input energy data'!N123:Y123,CalcTable[[#This Row],[1]:[12]]))</f>
        <v/>
      </c>
      <c r="S106" s="151" t="str" cm="1">
        <f t="array" ref="S106">IF(OR($A106=0, '1. Input energy data'!$AF123=""), "",IF(OR('1. Input energy data'!$F123="Hospital",'1. Input energy data'!$F123="Nursing residential homes and hostels"),INDEX(Degrees18[[Month]:[Multiple (England)]],MATCH('1. Input energy data'!$AD123, Degrees18[Month], 1)+S$2-13,MATCH(IF('1. Input energy data'!$G$11="Multiple (England)", '1. Input energy data'!$J123, '1. Input energy data'!$G$11),Degrees18[#Headers], 0)),INDEX(Degrees15[[Month]:[Multiple (England)]],MATCH('1. Input energy data'!$AD123, Degrees15[Month], 1)+S$2-13,MATCH(IF('1. Input energy data'!$G$11="Multiple (England)", '1. Input energy data'!$J123, '1. Input energy data'!$G$11),Degrees15[#Headers], 0))))</f>
        <v/>
      </c>
      <c r="T106" s="151" t="str" cm="1">
        <f t="array" ref="T106">IF(OR($A106=0, '1. Input energy data'!$AG123=""), "",IF(OR('1. Input energy data'!$F123="Hospital",'1. Input energy data'!$F123="Nursing residential homes and hostels"),INDEX(Degrees18[[Month]:[Multiple (England)]],MATCH('1. Input energy data'!$AD123, Degrees18[Month], 1)+T$2-13,MATCH(IF('1. Input energy data'!$G$11="Multiple (England)", '1. Input energy data'!$J123, '1. Input energy data'!$G$11),Degrees18[#Headers], 0)),INDEX(Degrees15[[Month]:[Multiple (England)]],MATCH('1. Input energy data'!$AD123,Degrees15[Month], 1)+T$2-13,MATCH(IF('1. Input energy data'!$G$11="Multiple (England)", '1. Input energy data'!$J123, '1. Input energy data'!$G$11),Degrees15[#Headers], 0))))</f>
        <v/>
      </c>
      <c r="U106" s="151" t="str" cm="1">
        <f t="array" ref="U106">IF(OR($A106=0, '1. Input energy data'!$AH123=""), "",IF(OR('1. Input energy data'!$F123="Hospital",'1. Input energy data'!$F123="Nursing residential homes and hostels"),INDEX(Degrees18[[Month]:[Multiple (England)]],MATCH('1. Input energy data'!$AD123, Degrees18[Month], 1)+U$2-13,MATCH(IF('1. Input energy data'!$G$11="Multiple (England)", '1. Input energy data'!$J123, '1. Input energy data'!$G$11),Degrees18[#Headers], 0)),INDEX(Degrees15[[Month]:[Multiple (England)]],MATCH('1. Input energy data'!$AD123,Degrees15[Month], 1)+U$2-13,MATCH(IF('1. Input energy data'!$G$11="Multiple (England)", '1. Input energy data'!$J123, '1. Input energy data'!$G$11),Degrees15[#Headers], 0))))</f>
        <v/>
      </c>
      <c r="V106" s="151" t="str" cm="1">
        <f t="array" ref="V106">IF(OR($A106=0, '1. Input energy data'!$AI123=""), "",IF(OR('1. Input energy data'!$F123="Hospital",'1. Input energy data'!$F123="Nursing residential homes and hostels"),INDEX(Degrees18[[Month]:[Multiple (England)]],MATCH('1. Input energy data'!$AD123, Degrees18[Month], 1)+V$2-13,MATCH(IF('1. Input energy data'!$G$11="Multiple (England)", '1. Input energy data'!$J123, '1. Input energy data'!$G$11),Degrees18[#Headers], 0)),INDEX(Degrees15[[Month]:[Multiple (England)]],MATCH('1. Input energy data'!$AD123,Degrees15[Month], 1)+V$2-13,MATCH(IF('1. Input energy data'!$G$11="Multiple (England)", '1. Input energy data'!$J123, '1. Input energy data'!$G$11),Degrees15[#Headers], 0))))</f>
        <v/>
      </c>
      <c r="W106" s="151" t="str" cm="1">
        <f t="array" ref="W106">IF(OR($A106=0, '1. Input energy data'!$AJ123=""), "",IF(OR('1. Input energy data'!$F123="Hospital",'1. Input energy data'!$F123="Nursing residential homes and hostels"),INDEX(Degrees18[[Month]:[Multiple (England)]],MATCH('1. Input energy data'!$AD123, Degrees18[Month], 1)+W$2-13,MATCH(IF('1. Input energy data'!$G$11="Multiple (England)", '1. Input energy data'!$J123, '1. Input energy data'!$G$11),Degrees18[#Headers], 0)),INDEX(Degrees15[[Month]:[Multiple (England)]],MATCH('1. Input energy data'!$AD123,Degrees15[Month], 1)+W$2-13,MATCH(IF('1. Input energy data'!$G$11="Multiple (England)", '1. Input energy data'!$J123, '1. Input energy data'!$G$11),Degrees15[#Headers], 0))))</f>
        <v/>
      </c>
      <c r="X106" s="151" t="str" cm="1">
        <f t="array" ref="X106">IF(OR($A106=0, '1. Input energy data'!$AK123=""), "",IF(OR('1. Input energy data'!$F123="Hospital",'1. Input energy data'!$F123="Nursing residential homes and hostels"),INDEX(Degrees18[[Month]:[Multiple (England)]],MATCH('1. Input energy data'!$AD123, Degrees18[Month], 1)+X$2-13,MATCH(IF('1. Input energy data'!$G$11="Multiple (England)", '1. Input energy data'!$J123, '1. Input energy data'!$G$11),Degrees18[#Headers], 0)),INDEX(Degrees15[[Month]:[Multiple (England)]],MATCH('1. Input energy data'!$AD123,Degrees15[Month], 1)+X$2-13,MATCH(IF('1. Input energy data'!$G$11="Multiple (England)", '1. Input energy data'!$J123, '1. Input energy data'!$G$11),Degrees15[#Headers], 0))))</f>
        <v/>
      </c>
      <c r="Y106" s="151" t="str" cm="1">
        <f t="array" ref="Y106">IF(OR($A106=0, '1. Input energy data'!$AL123=""), "",IF(OR('1. Input energy data'!$F123="Hospital",'1. Input energy data'!$F123="Nursing residential homes and hostels"),INDEX(Degrees18[[Month]:[Multiple (England)]],MATCH('1. Input energy data'!$AD123, Degrees18[Month], 1)+Y$2-13,MATCH(IF('1. Input energy data'!$G$11="Multiple (England)", '1. Input energy data'!$J123, '1. Input energy data'!$G$11),Degrees18[#Headers], 0)),INDEX(Degrees15[[Month]:[Multiple (England)]],MATCH('1. Input energy data'!$AD123,Degrees15[Month], 1)+Y$2-13,MATCH(IF('1. Input energy data'!$G$11="Multiple (England)", '1. Input energy data'!$J123, '1. Input energy data'!$G$11),Degrees15[#Headers], 0))))</f>
        <v/>
      </c>
      <c r="Z106" s="151" t="str" cm="1">
        <f t="array" ref="Z106">IF(OR($A106=0, '1. Input energy data'!$AM123=""), "",IF(OR('1. Input energy data'!$F123="Hospital",'1. Input energy data'!$F123="Nursing residential homes and hostels"),INDEX(Degrees18[[Month]:[Multiple (England)]],MATCH('1. Input energy data'!$AD123, Degrees18[Month], 1)+Z$2-13,MATCH(IF('1. Input energy data'!$G$11="Multiple (England)", '1. Input energy data'!$J123, '1. Input energy data'!$G$11),Degrees18[#Headers], 0)),INDEX(Degrees15[[Month]:[Multiple (England)]],MATCH('1. Input energy data'!$AD123,Degrees15[Month], 1)+Z$2-13,MATCH(IF('1. Input energy data'!$G$11="Multiple (England)", '1. Input energy data'!$J123, '1. Input energy data'!$G$11),Degrees15[#Headers], 0))))</f>
        <v/>
      </c>
      <c r="AA106" s="151" t="str" cm="1">
        <f t="array" ref="AA106">IF(OR($A106=0, '1. Input energy data'!$AN123=""), "",IF(OR('1. Input energy data'!$F123="Hospital",'1. Input energy data'!$F123="Nursing residential homes and hostels"),INDEX(Degrees18[[Month]:[Multiple (England)]],MATCH('1. Input energy data'!$AD123, Degrees18[Month], 1)+AA$2-13,MATCH(IF('1. Input energy data'!$G$11="Multiple (England)", '1. Input energy data'!$J123, '1. Input energy data'!$G$11),Degrees18[#Headers], 0)),INDEX(Degrees15[[Month]:[Multiple (England)]],MATCH('1. Input energy data'!$AD123,Degrees15[Month], 1)+AA$2-13,MATCH(IF('1. Input energy data'!$G$11="Multiple (England)", '1. Input energy data'!$J123, '1. Input energy data'!$G$11),Degrees15[#Headers], 0))))</f>
        <v/>
      </c>
      <c r="AB106" s="151" t="str" cm="1">
        <f t="array" ref="AB106">IF(OR($A106=0, '1. Input energy data'!$AO123=""), "",IF(OR('1. Input energy data'!$F123="Hospital",'1. Input energy data'!$F123="Nursing residential homes and hostels"),INDEX(Degrees18[[Month]:[Multiple (England)]],MATCH('1. Input energy data'!$AD123, Degrees18[Month], 1)+AB$2-13,MATCH(IF('1. Input energy data'!$G$11="Multiple (England)", '1. Input energy data'!$J123, '1. Input energy data'!$G$11),Degrees18[#Headers], 0)),INDEX(Degrees15[[Month]:[Multiple (England)]],MATCH('1. Input energy data'!$AD123,Degrees15[Month], 1)+AB$2-13,MATCH(IF('1. Input energy data'!$G$11="Multiple (England)", '1. Input energy data'!$J123, '1. Input energy data'!$G$11),Degrees15[#Headers], 0))))</f>
        <v/>
      </c>
      <c r="AC106" s="151" t="str" cm="1">
        <f t="array" ref="AC106">IF(OR($A106=0, '1. Input energy data'!$AP123=""), "",IF(OR('1. Input energy data'!$F123="Hospital",'1. Input energy data'!$F123="Nursing residential homes and hostels"),INDEX(Degrees18[[Month]:[Multiple (England)]],MATCH('1. Input energy data'!$AD123, Degrees18[Month], 1)+AC$2-13,MATCH(IF('1. Input energy data'!$G$11="Multiple (England)", '1. Input energy data'!$J123, '1. Input energy data'!$G$11),Degrees18[#Headers], 0)),INDEX(Degrees15[[Month]:[Multiple (England)]],MATCH('1. Input energy data'!$AD123,Degrees15[Month], 1)+AC$2-13,MATCH(IF('1. Input energy data'!$G$11="Multiple (England)", '1. Input energy data'!$J123, '1. Input energy data'!$G$11),Degrees15[#Headers], 0))))</f>
        <v/>
      </c>
      <c r="AD106" s="151" t="str" cm="1">
        <f t="array" ref="AD106">IF(OR($A106=0, '1. Input energy data'!$AQ123=""), "",IF(OR('1. Input energy data'!$F123="Hospital",'1. Input energy data'!$F123="Nursing residential homes and hostels"),INDEX(Degrees18[[Month]:[Multiple (England)]],MATCH('1. Input energy data'!$AD123, Degrees18[Month], 1)+AD$2-13,MATCH(IF('1. Input energy data'!$G$11="Multiple (England)", '1. Input energy data'!$J123, '1. Input energy data'!$G$11),Degrees18[#Headers], 0)),INDEX(Degrees15[[Month]:[Multiple (England)]],MATCH('1. Input energy data'!$AD123,Degrees15[Month], 1)+AD$2-13,MATCH(IF('1. Input energy data'!$G$11="Multiple (England)", '1. Input energy data'!$J123, '1. Input energy data'!$G$11),Degrees15[#Headers], 0))))</f>
        <v/>
      </c>
      <c r="AE106" s="151" t="str">
        <f>IF(OR($A106=0, $P106="", CalcTable[[#This Row],[13]]="", $Q106="", '1. Input energy data'!AF123=""), "", ($P106*CalcTable[[#This Row],[13]]+$Q106)-'1. Input energy data'!AF123)</f>
        <v/>
      </c>
      <c r="AF106" s="151" t="str">
        <f>IF(OR($A106=0, $P106="", CalcTable[[#This Row],[14]]="", $Q106="", '1. Input energy data'!AG123=""), "", ($P106*CalcTable[[#This Row],[14]]+$Q106)-'1. Input energy data'!AG123)</f>
        <v/>
      </c>
      <c r="AG106" s="151" t="str">
        <f>IF(OR($A106=0, $P106="", CalcTable[[#This Row],[15]]="", $Q106="", '1. Input energy data'!AH123=""), "", ($P106*CalcTable[[#This Row],[15]]+$Q106)-'1. Input energy data'!AH123)</f>
        <v/>
      </c>
      <c r="AH106" s="151" t="str">
        <f>IF(OR($A106=0, $P106="", CalcTable[[#This Row],[16]]="", $Q106="", '1. Input energy data'!AI123=""), "", ($P106*CalcTable[[#This Row],[16]]+$Q106)-'1. Input energy data'!AI123)</f>
        <v/>
      </c>
      <c r="AI106" s="151" t="str">
        <f>IF(OR($A106=0, $P106="", CalcTable[[#This Row],[17]]="", $Q106="", '1. Input energy data'!AJ123=""), "", ($P106*CalcTable[[#This Row],[17]]+$Q106)-'1. Input energy data'!AJ123)</f>
        <v/>
      </c>
      <c r="AJ106" s="151" t="str">
        <f>IF(OR($A106=0, $P106="", CalcTable[[#This Row],[18]]="", $Q106="", '1. Input energy data'!AK123=""), "", ($P106*CalcTable[[#This Row],[18]]+$Q106)-'1. Input energy data'!AK123)</f>
        <v/>
      </c>
      <c r="AK106" s="151" t="str">
        <f>IF(OR($A106=0, $P106="", CalcTable[[#This Row],[19]]="", $Q106="", '1. Input energy data'!AL123=""), "", ($P106*CalcTable[[#This Row],[19]]+$Q106)-'1. Input energy data'!AL123)</f>
        <v/>
      </c>
      <c r="AL106" s="151" t="str">
        <f>IF(OR($A106=0, $P106="", CalcTable[[#This Row],[20]]="", $Q106="", '1. Input energy data'!AM123=""), "", ($P106*CalcTable[[#This Row],[20]]+$Q106)-'1. Input energy data'!AM123)</f>
        <v/>
      </c>
      <c r="AM106" s="151" t="str">
        <f>IF(OR($A106=0, $P106="", CalcTable[[#This Row],[21]]="", $Q106="", '1. Input energy data'!AN123=""), "", ($P106*CalcTable[[#This Row],[21]]+$Q106)-'1. Input energy data'!AN123)</f>
        <v/>
      </c>
      <c r="AN106" s="151" t="str">
        <f>IF(OR($A106=0, $P106="", CalcTable[[#This Row],[22]]="", $Q106="", '1. Input energy data'!AO123=""), "", ($P106*CalcTable[[#This Row],[22]]+$Q106)-'1. Input energy data'!AO123)</f>
        <v/>
      </c>
      <c r="AO106" s="151" t="str">
        <f>IF(OR($A106=0, $P106="", CalcTable[[#This Row],[23]]="", $Q106="", '1. Input energy data'!AP123=""), "", ($P106*CalcTable[[#This Row],[23]]+$Q106)-'1. Input energy data'!AP123)</f>
        <v/>
      </c>
      <c r="AP106" s="151" t="str">
        <f>IF(OR($A106=0, $P106="", CalcTable[[#This Row],[24]]="", $Q106="", '1. Input energy data'!AQ123=""), "", ($P106*CalcTable[[#This Row],[24]]+$Q106)-'1. Input energy data'!AQ123)</f>
        <v/>
      </c>
      <c r="AQ106" s="239" t="str">
        <f>IF(CalcTable[[#This Row],[Building]]=0,"",1-((1-CalcTable[[#This Row],[R2]])*(COUNT('1. Input energy data'!N123:Y123)-1)/(COUNT('1. Input energy data'!N123:Y123)-2)))</f>
        <v/>
      </c>
      <c r="AR106" s="165" t="str">
        <f>IF(CalcTable[[#This Row],[Building]]=0,"",1.26*TINV(0.1,COUNT('1. Input energy data'!N123:Y123)-2)*STEYX('1. Input energy data'!N123:Y123,CalcTable[[#This Row],[1]:[12]])*((1+2/COUNT('1. Input energy data'!N123:Y123))*COUNT(CalcTable[[#This Row],[Month 1 avoided kWh]:[Month 12]]))^0.5)</f>
        <v/>
      </c>
      <c r="AS106" s="166" t="str">
        <f>IF(CalcTable[[#This Row],[Building]]=0,"",ABS(CalcTable[[#This Row],[Absolute Uncertainty]]/SUM(CalcTable[[#This Row],[Month 1 avoided kWh]:[Month 12]])))</f>
        <v/>
      </c>
      <c r="AT106" s="165" t="str">
        <f>IF(CalcTable[[#This Row],[Building]]=0,"",COUNT('1. Input energy data'!N123:Y123))</f>
        <v/>
      </c>
      <c r="AU106" s="165" t="str">
        <f>IF(CalcTable[[#This Row],[Building]]=0,"",COUNT('1. Input energy data'!AF123:AQ123))</f>
        <v/>
      </c>
      <c r="AV106" s="151" t="str" cm="1">
        <f t="array" ref="AV106">_xlfn.IFS(CalcTable[[#This Row],[Building]]=0,"",AND(OR('1. Input energy data'!AT123="Energy Bills - Actual",'1. Input energy data'!AT123="Meter Readings",'1. Input energy data'!AT123="Half Hourly Data"),OR('1. Input energy data'!Z123="Energy Bills - Actual",'1. Input energy data'!Z123="Meter Readings",'1. Input energy data'!Z123="Half Hourly Data")),"ACTUAL",OR('1. Input energy data'!AT123="",'1. Input energy data'!Z123=""),"BLANK",OR('1. Input energy data'!AT123="Other (specify in commentary)",'1. Input energy data'!Z123="Other (specify in commentary)"),"OTHER",OR('1. Input energy data'!AT123="Energy Bills - Estimated",'1. Input energy data'!Z123="Energy Bills - Estimated"),"ESTIMATED",OR('1. Input energy data'!AT123="Energy Bills - Partially Estimated",'1. Input energy data'!Z123="Energy Bills - Partially Estimated"),"PARTIALLY ESTIMATED",TRUE,"BLANK")</f>
        <v/>
      </c>
    </row>
    <row r="107" spans="1:48">
      <c r="A107">
        <f>'1. Input energy data'!C124</f>
        <v>0</v>
      </c>
      <c r="B107" s="150">
        <f>'1. Input energy data'!F124</f>
        <v>0</v>
      </c>
      <c r="C107">
        <f>'1. Input energy data'!G124</f>
        <v>0</v>
      </c>
      <c r="D107" s="151" t="str">
        <f>IF(OR(CalcTable[[#This Row],[Building]]=0, '1. Input energy data'!$N124=""), "",IF(OR('1. Input energy data'!$F124="Hospital",'1. Input energy data'!$F124="Nursing residential homes and hostels"),INDEX(Degrees18[[Month]:[Multiple (England)]],MATCH('1. Input energy data'!$L124, Degrees18[Month], 1),MATCH(IF('1. Input energy data'!$G$11="Multiple (England)", '1. Input energy data'!$J124, '1. Input energy data'!$G$11), Degrees18[#Headers], 0)),INDEX(Degrees15[[Month]:[Multiple (England)]],MATCH('1. Input energy data'!$L124, Degrees15[Month], 1),MATCH(IF('1. Input energy data'!$G$11="Multiple (England)", '1. Input energy data'!$J124, '1. Input energy data'!$G$11), Degrees15[#Headers], 0))))</f>
        <v/>
      </c>
      <c r="E107" s="151" t="str" cm="1">
        <f t="array" ref="E107">IF(OR(CalcTable[[#This Row],[Building]]=0, '1. Input energy data'!$O124=""), "",IF(OR('1. Input energy data'!$F124="Hospital",'1. Input energy data'!$F124="Nursing residential homes and hostels"),INDEX(Degrees18[[Month]:[Multiple (England)]],MATCH('1. Input energy data'!$L124, Degrees18[Month], 1) + $E$2 - 1,MATCH(IF('1. Input energy data'!$G$11="Multiple (England)", '1. Input energy data'!$J124, '1. Input energy data'!$G$11),Degrees18[#Headers], 0)),INDEX(Degrees15[[Month]:[Multiple (England)]],MATCH('1. Input energy data'!$L124, Degrees15[Month], 1) + $E$2 - 1,MATCH(IF('1. Input energy data'!$G$11="Multiple (England)", '1. Input energy data'!$J124, '1. Input energy data'!$G$11),Degrees15[#Headers], 0))))</f>
        <v/>
      </c>
      <c r="F107" s="151" t="str" cm="1">
        <f t="array" ref="F107">IF(OR(CalcTable[[#This Row],[Building]]=0, '1. Input energy data'!$P124=""), "",IF(OR('1. Input energy data'!$F124="Hospital",'1. Input energy data'!$F124="Nursing residential homes and hostels"),INDEX(Degrees18[[Month]:[Multiple (England)]],MATCH('1. Input energy data'!$L124, Degrees18[Month], 1) + $F$2 - 1,MATCH(IF('1. Input energy data'!$G$11="Multiple (England)", '1. Input energy data'!$J124, '1. Input energy data'!$G$11),Degrees18[#Headers], 0)),INDEX(Degrees15[[Month]:[Multiple (England)]],MATCH('1. Input energy data'!$L124, Degrees15[Month], 1) + $F$2 - 1,MATCH(IF('1. Input energy data'!$G$11="Multiple (England)", '1. Input energy data'!$J124, '1. Input energy data'!$G$11),Degrees15[#Headers], 0))))</f>
        <v/>
      </c>
      <c r="G107" s="151" t="str" cm="1">
        <f t="array" ref="G107">IF(OR(CalcTable[[#This Row],[Building]]=0, '1. Input energy data'!$Q124=""), "",IF(OR('1. Input energy data'!$F124="Hospital",'1. Input energy data'!$F124="Nursing residential homes and hostels"),INDEX(Degrees18[[Month]:[Multiple (England)]],MATCH('1. Input energy data'!$L124, Degrees18[Month], 1) + $G$2 - 1,MATCH(IF('1. Input energy data'!$G$11="Multiple (England)", '1. Input energy data'!$J124, '1. Input energy data'!$G$11),Degrees18[#Headers], 0)),INDEX(Degrees15[[Month]:[Multiple (England)]],MATCH('1. Input energy data'!$L124, Degrees15[Month], 1) + $G$2 - 1,MATCH(IF('1. Input energy data'!$G$11="Multiple (England)", '1. Input energy data'!$J124, '1. Input energy data'!$G$11),Degrees15[#Headers], 0))))</f>
        <v/>
      </c>
      <c r="H107" s="151" t="str" cm="1">
        <f t="array" ref="H107">IF(OR(CalcTable[[#This Row],[Building]]=0, '1. Input energy data'!$R124=""), "",IF(OR('1. Input energy data'!$F124="Hospital",'1. Input energy data'!$F124="Nursing residential homes and hostels"),INDEX(Degrees18[[Month]:[Multiple (England)]],MATCH('1. Input energy data'!$L124, Degrees18[Month], 1) + $H$2 - 1,MATCH(IF('1. Input energy data'!$G$11="Multiple (England)", '1. Input energy data'!$J124, '1. Input energy data'!$G$11),Degrees18[#Headers], 0)),INDEX(Degrees15[[Month]:[Multiple (England)]],MATCH('1. Input energy data'!$L124, Degrees15[Month], 1) + $H$2 - 1,MATCH(IF('1. Input energy data'!$G$11="Multiple (England)", '1. Input energy data'!$J124, '1. Input energy data'!$G$11),Degrees15[#Headers], 0))))</f>
        <v/>
      </c>
      <c r="I107" s="151" t="str" cm="1">
        <f t="array" ref="I107">IF(OR(CalcTable[[#This Row],[Building]]=0, '1. Input energy data'!$S124=""), "",IF(OR('1. Input energy data'!$F124="Hospital",'1. Input energy data'!$F124="Nursing residential homes and hostels"),INDEX(Degrees18[[Month]:[Multiple (England)]],MATCH('1. Input energy data'!$L124, Degrees18[Month], 1) + $I$2 - 1,MATCH(IF('1. Input energy data'!$G$11="Multiple (England)", '1. Input energy data'!$J124, '1. Input energy data'!$G$11),Degrees18[#Headers], 0)),INDEX(Degrees15[[Month]:[Multiple (England)]],MATCH('1. Input energy data'!$L124, Degrees15[Month], 1) + $I$2 - 1,MATCH(IF('1. Input energy data'!$G$11="Multiple (England)", '1. Input energy data'!$J124, '1. Input energy data'!$G$11),Degrees15[#Headers], 0))))</f>
        <v/>
      </c>
      <c r="J107" s="151" t="str" cm="1">
        <f t="array" ref="J107">IF(OR(CalcTable[[#This Row],[Building]]=0, '1. Input energy data'!$T124=""), "",IF(OR('1. Input energy data'!$F124="Hospital",'1. Input energy data'!$F124="Nursing residential homes and hostels"),INDEX(Degrees18[[Month]:[Multiple (England)]],MATCH('1. Input energy data'!$L124, Degrees18[Month], 1) + $J$2 - 1,MATCH(IF('1. Input energy data'!$G$11="Multiple (England)", '1. Input energy data'!$J124, '1. Input energy data'!$G$11),Degrees18[#Headers], 0)),INDEX(Degrees15[[Month]:[Multiple (England)]],MATCH('1. Input energy data'!$L124, Degrees15[Month], 1) + $J$2 - 1,MATCH(IF('1. Input energy data'!$G$11="Multiple (England)", '1. Input energy data'!$J124, '1. Input energy data'!$G$11),Degrees15[#Headers], 0))))</f>
        <v/>
      </c>
      <c r="K107" s="151" t="str" cm="1">
        <f t="array" ref="K107">IF(OR(CalcTable[[#This Row],[Building]]=0, '1. Input energy data'!$U124=""), "",IF(OR('1. Input energy data'!$F124="Hospital",'1. Input energy data'!$F124="Nursing residential homes and hostels"),INDEX(Degrees18[[Month]:[Multiple (England)]],MATCH('1. Input energy data'!$L124, Degrees18[Month], 1) + $K$2 - 1,MATCH(IF('1. Input energy data'!$G$11="Multiple (England)", '1. Input energy data'!$J124, '1. Input energy data'!$G$11),Degrees18[#Headers], 0)),INDEX(Degrees15[[Month]:[Multiple (England)]],MATCH('1. Input energy data'!$L124, Degrees15[Month], 1) + $K$2 - 1,MATCH(IF('1. Input energy data'!$G$11="Multiple (England)", '1. Input energy data'!$J124, '1. Input energy data'!$G$11),Degrees15[#Headers], 0))))</f>
        <v/>
      </c>
      <c r="L107" s="151" t="str" cm="1">
        <f t="array" ref="L107">IF(OR(CalcTable[[#This Row],[Building]]=0, '1. Input energy data'!$V124=""), "",IF(OR('1. Input energy data'!$F124="Hospital",'1. Input energy data'!$F124="Nursing residential homes and hostels"),INDEX(Degrees18[[Month]:[Multiple (England)]],MATCH('1. Input energy data'!$L124, Degrees18[Month], 1) + $L$2 - 1,MATCH(IF('1. Input energy data'!$G$11="Multiple (England)", '1. Input energy data'!$J124, '1. Input energy data'!$G$11),Degrees18[#Headers], 0)),INDEX(Degrees15[[Month]:[Multiple (England)]],MATCH('1. Input energy data'!$L124, Degrees15[Month], 1) + $L$2 - 1,MATCH(IF('1. Input energy data'!$G$11="Multiple (England)", '1. Input energy data'!$J124, '1. Input energy data'!$G$11),Degrees15[#Headers], 0))))</f>
        <v/>
      </c>
      <c r="M107" s="151" t="str" cm="1">
        <f t="array" ref="M107">IF(OR(CalcTable[[#This Row],[Building]]=0, '1. Input energy data'!$W124=""), "",IF(OR('1. Input energy data'!$F124="Hospital",'1. Input energy data'!$F124="Nursing residential homes and hostels"),INDEX(Degrees18[[Month]:[Multiple (England)]],MATCH('1. Input energy data'!$L124, Degrees18[Month], 1) + $M$2 - 1,MATCH(IF('1. Input energy data'!$G$11="Multiple (England)", '1. Input energy data'!$J124, '1. Input energy data'!$G$11),Degrees18[#Headers], 0)),INDEX(Degrees15[[Month]:[Multiple (England)]],MATCH('1. Input energy data'!$L124, Degrees15[Month], 1) + $M$2 - 1,MATCH(IF('1. Input energy data'!$G$11="Multiple (England)", '1. Input energy data'!$J124, '1. Input energy data'!$G$11),Degrees15[#Headers], 0))))</f>
        <v/>
      </c>
      <c r="N107" s="151" t="str" cm="1">
        <f t="array" ref="N107">IF(OR(CalcTable[[#This Row],[Building]]=0, '1. Input energy data'!$X124=""), "",IF(OR('1. Input energy data'!$F124="Hospital",'1. Input energy data'!$F124="Nursing residential homes and hostels"),INDEX(Degrees18[[Month]:[Multiple (England)]],MATCH('1. Input energy data'!$L124, Degrees18[Month], 1) + $N$2 - 1,MATCH(IF('1. Input energy data'!$G$11="Multiple (England)", '1. Input energy data'!$J124, '1. Input energy data'!$G$11),Degrees18[#Headers], 0)),INDEX(Degrees15[[Month]:[Multiple (England)]],MATCH('1. Input energy data'!$L124, Degrees15[Month], 1) + $N$2 - 1,MATCH(IF('1. Input energy data'!$G$11="Multiple (England)", '1. Input energy data'!$J124, '1. Input energy data'!$G$11),Degrees15[#Headers], 0))))</f>
        <v/>
      </c>
      <c r="O107" s="151" t="str" cm="1">
        <f t="array" ref="O107">IF(OR(CalcTable[[#This Row],[Building]]=0, '1. Input energy data'!$Y124=""), "",IF(OR('1. Input energy data'!$F124="Hospital",'1. Input energy data'!$F124="Nursing residential homes and hostels"),INDEX(Degrees18[[Month]:[Multiple (England)]],MATCH('1. Input energy data'!$L124, Degrees18[Month], 1) + $O$2 - 1,MATCH(IF('1. Input energy data'!$G$11="Multiple (England)", '1. Input energy data'!$J124, '1. Input energy data'!$G$11),Degrees18[#Headers], 0)),INDEX(Degrees15[[Month]:[Multiple (England)]],MATCH('1. Input energy data'!$L124, Degrees15[Month], 1) + $O$2 - 1,MATCH(IF('1. Input energy data'!$G$11="Multiple (England)", '1. Input energy data'!$J124, '1. Input energy data'!$G$11),Degrees15[#Headers], 0))))</f>
        <v/>
      </c>
      <c r="P107" t="str">
        <f>IF(CalcTable[[#This Row],[Building]]=0,"",SLOPE('1. Input energy data'!N124:Y124,CalcTable[[#This Row],[1]:[12]]))</f>
        <v/>
      </c>
      <c r="Q107" t="str">
        <f>IF(CalcTable[[#This Row],[Building]]=0,"",INTERCEPT('1. Input energy data'!N124:Y124,CalcTable[[#This Row],[1]:[12]]))</f>
        <v/>
      </c>
      <c r="R107" t="str">
        <f>IF(CalcTable[[#This Row],[Building]]=0,"",RSQ('1. Input energy data'!N124:Y124,CalcTable[[#This Row],[1]:[12]]))</f>
        <v/>
      </c>
      <c r="S107" s="151" t="str" cm="1">
        <f t="array" ref="S107">IF(OR($A107=0, '1. Input energy data'!$AF124=""), "",IF(OR('1. Input energy data'!$F124="Hospital",'1. Input energy data'!$F124="Nursing residential homes and hostels"),INDEX(Degrees18[[Month]:[Multiple (England)]],MATCH('1. Input energy data'!$AD124, Degrees18[Month], 1)+S$2-13,MATCH(IF('1. Input energy data'!$G$11="Multiple (England)", '1. Input energy data'!$J124, '1. Input energy data'!$G$11),Degrees18[#Headers], 0)),INDEX(Degrees15[[Month]:[Multiple (England)]],MATCH('1. Input energy data'!$AD124, Degrees15[Month], 1)+S$2-13,MATCH(IF('1. Input energy data'!$G$11="Multiple (England)", '1. Input energy data'!$J124, '1. Input energy data'!$G$11),Degrees15[#Headers], 0))))</f>
        <v/>
      </c>
      <c r="T107" s="151" t="str" cm="1">
        <f t="array" ref="T107">IF(OR($A107=0, '1. Input energy data'!$AG124=""), "",IF(OR('1. Input energy data'!$F124="Hospital",'1. Input energy data'!$F124="Nursing residential homes and hostels"),INDEX(Degrees18[[Month]:[Multiple (England)]],MATCH('1. Input energy data'!$AD124, Degrees18[Month], 1)+T$2-13,MATCH(IF('1. Input energy data'!$G$11="Multiple (England)", '1. Input energy data'!$J124, '1. Input energy data'!$G$11),Degrees18[#Headers], 0)),INDEX(Degrees15[[Month]:[Multiple (England)]],MATCH('1. Input energy data'!$AD124,Degrees15[Month], 1)+T$2-13,MATCH(IF('1. Input energy data'!$G$11="Multiple (England)", '1. Input energy data'!$J124, '1. Input energy data'!$G$11),Degrees15[#Headers], 0))))</f>
        <v/>
      </c>
      <c r="U107" s="151" t="str" cm="1">
        <f t="array" ref="U107">IF(OR($A107=0, '1. Input energy data'!$AH124=""), "",IF(OR('1. Input energy data'!$F124="Hospital",'1. Input energy data'!$F124="Nursing residential homes and hostels"),INDEX(Degrees18[[Month]:[Multiple (England)]],MATCH('1. Input energy data'!$AD124, Degrees18[Month], 1)+U$2-13,MATCH(IF('1. Input energy data'!$G$11="Multiple (England)", '1. Input energy data'!$J124, '1. Input energy data'!$G$11),Degrees18[#Headers], 0)),INDEX(Degrees15[[Month]:[Multiple (England)]],MATCH('1. Input energy data'!$AD124,Degrees15[Month], 1)+U$2-13,MATCH(IF('1. Input energy data'!$G$11="Multiple (England)", '1. Input energy data'!$J124, '1. Input energy data'!$G$11),Degrees15[#Headers], 0))))</f>
        <v/>
      </c>
      <c r="V107" s="151" t="str" cm="1">
        <f t="array" ref="V107">IF(OR($A107=0, '1. Input energy data'!$AI124=""), "",IF(OR('1. Input energy data'!$F124="Hospital",'1. Input energy data'!$F124="Nursing residential homes and hostels"),INDEX(Degrees18[[Month]:[Multiple (England)]],MATCH('1. Input energy data'!$AD124, Degrees18[Month], 1)+V$2-13,MATCH(IF('1. Input energy data'!$G$11="Multiple (England)", '1. Input energy data'!$J124, '1. Input energy data'!$G$11),Degrees18[#Headers], 0)),INDEX(Degrees15[[Month]:[Multiple (England)]],MATCH('1. Input energy data'!$AD124,Degrees15[Month], 1)+V$2-13,MATCH(IF('1. Input energy data'!$G$11="Multiple (England)", '1. Input energy data'!$J124, '1. Input energy data'!$G$11),Degrees15[#Headers], 0))))</f>
        <v/>
      </c>
      <c r="W107" s="151" t="str" cm="1">
        <f t="array" ref="W107">IF(OR($A107=0, '1. Input energy data'!$AJ124=""), "",IF(OR('1. Input energy data'!$F124="Hospital",'1. Input energy data'!$F124="Nursing residential homes and hostels"),INDEX(Degrees18[[Month]:[Multiple (England)]],MATCH('1. Input energy data'!$AD124, Degrees18[Month], 1)+W$2-13,MATCH(IF('1. Input energy data'!$G$11="Multiple (England)", '1. Input energy data'!$J124, '1. Input energy data'!$G$11),Degrees18[#Headers], 0)),INDEX(Degrees15[[Month]:[Multiple (England)]],MATCH('1. Input energy data'!$AD124,Degrees15[Month], 1)+W$2-13,MATCH(IF('1. Input energy data'!$G$11="Multiple (England)", '1. Input energy data'!$J124, '1. Input energy data'!$G$11),Degrees15[#Headers], 0))))</f>
        <v/>
      </c>
      <c r="X107" s="151" t="str" cm="1">
        <f t="array" ref="X107">IF(OR($A107=0, '1. Input energy data'!$AK124=""), "",IF(OR('1. Input energy data'!$F124="Hospital",'1. Input energy data'!$F124="Nursing residential homes and hostels"),INDEX(Degrees18[[Month]:[Multiple (England)]],MATCH('1. Input energy data'!$AD124, Degrees18[Month], 1)+X$2-13,MATCH(IF('1. Input energy data'!$G$11="Multiple (England)", '1. Input energy data'!$J124, '1. Input energy data'!$G$11),Degrees18[#Headers], 0)),INDEX(Degrees15[[Month]:[Multiple (England)]],MATCH('1. Input energy data'!$AD124,Degrees15[Month], 1)+X$2-13,MATCH(IF('1. Input energy data'!$G$11="Multiple (England)", '1. Input energy data'!$J124, '1. Input energy data'!$G$11),Degrees15[#Headers], 0))))</f>
        <v/>
      </c>
      <c r="Y107" s="151" t="str" cm="1">
        <f t="array" ref="Y107">IF(OR($A107=0, '1. Input energy data'!$AL124=""), "",IF(OR('1. Input energy data'!$F124="Hospital",'1. Input energy data'!$F124="Nursing residential homes and hostels"),INDEX(Degrees18[[Month]:[Multiple (England)]],MATCH('1. Input energy data'!$AD124, Degrees18[Month], 1)+Y$2-13,MATCH(IF('1. Input energy data'!$G$11="Multiple (England)", '1. Input energy data'!$J124, '1. Input energy data'!$G$11),Degrees18[#Headers], 0)),INDEX(Degrees15[[Month]:[Multiple (England)]],MATCH('1. Input energy data'!$AD124,Degrees15[Month], 1)+Y$2-13,MATCH(IF('1. Input energy data'!$G$11="Multiple (England)", '1. Input energy data'!$J124, '1. Input energy data'!$G$11),Degrees15[#Headers], 0))))</f>
        <v/>
      </c>
      <c r="Z107" s="151" t="str" cm="1">
        <f t="array" ref="Z107">IF(OR($A107=0, '1. Input energy data'!$AM124=""), "",IF(OR('1. Input energy data'!$F124="Hospital",'1. Input energy data'!$F124="Nursing residential homes and hostels"),INDEX(Degrees18[[Month]:[Multiple (England)]],MATCH('1. Input energy data'!$AD124, Degrees18[Month], 1)+Z$2-13,MATCH(IF('1. Input energy data'!$G$11="Multiple (England)", '1. Input energy data'!$J124, '1. Input energy data'!$G$11),Degrees18[#Headers], 0)),INDEX(Degrees15[[Month]:[Multiple (England)]],MATCH('1. Input energy data'!$AD124,Degrees15[Month], 1)+Z$2-13,MATCH(IF('1. Input energy data'!$G$11="Multiple (England)", '1. Input energy data'!$J124, '1. Input energy data'!$G$11),Degrees15[#Headers], 0))))</f>
        <v/>
      </c>
      <c r="AA107" s="151" t="str" cm="1">
        <f t="array" ref="AA107">IF(OR($A107=0, '1. Input energy data'!$AN124=""), "",IF(OR('1. Input energy data'!$F124="Hospital",'1. Input energy data'!$F124="Nursing residential homes and hostels"),INDEX(Degrees18[[Month]:[Multiple (England)]],MATCH('1. Input energy data'!$AD124, Degrees18[Month], 1)+AA$2-13,MATCH(IF('1. Input energy data'!$G$11="Multiple (England)", '1. Input energy data'!$J124, '1. Input energy data'!$G$11),Degrees18[#Headers], 0)),INDEX(Degrees15[[Month]:[Multiple (England)]],MATCH('1. Input energy data'!$AD124,Degrees15[Month], 1)+AA$2-13,MATCH(IF('1. Input energy data'!$G$11="Multiple (England)", '1. Input energy data'!$J124, '1. Input energy data'!$G$11),Degrees15[#Headers], 0))))</f>
        <v/>
      </c>
      <c r="AB107" s="151" t="str" cm="1">
        <f t="array" ref="AB107">IF(OR($A107=0, '1. Input energy data'!$AO124=""), "",IF(OR('1. Input energy data'!$F124="Hospital",'1. Input energy data'!$F124="Nursing residential homes and hostels"),INDEX(Degrees18[[Month]:[Multiple (England)]],MATCH('1. Input energy data'!$AD124, Degrees18[Month], 1)+AB$2-13,MATCH(IF('1. Input energy data'!$G$11="Multiple (England)", '1. Input energy data'!$J124, '1. Input energy data'!$G$11),Degrees18[#Headers], 0)),INDEX(Degrees15[[Month]:[Multiple (England)]],MATCH('1. Input energy data'!$AD124,Degrees15[Month], 1)+AB$2-13,MATCH(IF('1. Input energy data'!$G$11="Multiple (England)", '1. Input energy data'!$J124, '1. Input energy data'!$G$11),Degrees15[#Headers], 0))))</f>
        <v/>
      </c>
      <c r="AC107" s="151" t="str" cm="1">
        <f t="array" ref="AC107">IF(OR($A107=0, '1. Input energy data'!$AP124=""), "",IF(OR('1. Input energy data'!$F124="Hospital",'1. Input energy data'!$F124="Nursing residential homes and hostels"),INDEX(Degrees18[[Month]:[Multiple (England)]],MATCH('1. Input energy data'!$AD124, Degrees18[Month], 1)+AC$2-13,MATCH(IF('1. Input energy data'!$G$11="Multiple (England)", '1. Input energy data'!$J124, '1. Input energy data'!$G$11),Degrees18[#Headers], 0)),INDEX(Degrees15[[Month]:[Multiple (England)]],MATCH('1. Input energy data'!$AD124,Degrees15[Month], 1)+AC$2-13,MATCH(IF('1. Input energy data'!$G$11="Multiple (England)", '1. Input energy data'!$J124, '1. Input energy data'!$G$11),Degrees15[#Headers], 0))))</f>
        <v/>
      </c>
      <c r="AD107" s="151" t="str" cm="1">
        <f t="array" ref="AD107">IF(OR($A107=0, '1. Input energy data'!$AQ124=""), "",IF(OR('1. Input energy data'!$F124="Hospital",'1. Input energy data'!$F124="Nursing residential homes and hostels"),INDEX(Degrees18[[Month]:[Multiple (England)]],MATCH('1. Input energy data'!$AD124, Degrees18[Month], 1)+AD$2-13,MATCH(IF('1. Input energy data'!$G$11="Multiple (England)", '1. Input energy data'!$J124, '1. Input energy data'!$G$11),Degrees18[#Headers], 0)),INDEX(Degrees15[[Month]:[Multiple (England)]],MATCH('1. Input energy data'!$AD124,Degrees15[Month], 1)+AD$2-13,MATCH(IF('1. Input energy data'!$G$11="Multiple (England)", '1. Input energy data'!$J124, '1. Input energy data'!$G$11),Degrees15[#Headers], 0))))</f>
        <v/>
      </c>
      <c r="AE107" s="151" t="str">
        <f>IF(OR($A107=0, $P107="", CalcTable[[#This Row],[13]]="", $Q107="", '1. Input energy data'!AF124=""), "", ($P107*CalcTable[[#This Row],[13]]+$Q107)-'1. Input energy data'!AF124)</f>
        <v/>
      </c>
      <c r="AF107" s="151" t="str">
        <f>IF(OR($A107=0, $P107="", CalcTable[[#This Row],[14]]="", $Q107="", '1. Input energy data'!AG124=""), "", ($P107*CalcTable[[#This Row],[14]]+$Q107)-'1. Input energy data'!AG124)</f>
        <v/>
      </c>
      <c r="AG107" s="151" t="str">
        <f>IF(OR($A107=0, $P107="", CalcTable[[#This Row],[15]]="", $Q107="", '1. Input energy data'!AH124=""), "", ($P107*CalcTable[[#This Row],[15]]+$Q107)-'1. Input energy data'!AH124)</f>
        <v/>
      </c>
      <c r="AH107" s="151" t="str">
        <f>IF(OR($A107=0, $P107="", CalcTable[[#This Row],[16]]="", $Q107="", '1. Input energy data'!AI124=""), "", ($P107*CalcTable[[#This Row],[16]]+$Q107)-'1. Input energy data'!AI124)</f>
        <v/>
      </c>
      <c r="AI107" s="151" t="str">
        <f>IF(OR($A107=0, $P107="", CalcTable[[#This Row],[17]]="", $Q107="", '1. Input energy data'!AJ124=""), "", ($P107*CalcTable[[#This Row],[17]]+$Q107)-'1. Input energy data'!AJ124)</f>
        <v/>
      </c>
      <c r="AJ107" s="151" t="str">
        <f>IF(OR($A107=0, $P107="", CalcTable[[#This Row],[18]]="", $Q107="", '1. Input energy data'!AK124=""), "", ($P107*CalcTable[[#This Row],[18]]+$Q107)-'1. Input energy data'!AK124)</f>
        <v/>
      </c>
      <c r="AK107" s="151" t="str">
        <f>IF(OR($A107=0, $P107="", CalcTable[[#This Row],[19]]="", $Q107="", '1. Input energy data'!AL124=""), "", ($P107*CalcTable[[#This Row],[19]]+$Q107)-'1. Input energy data'!AL124)</f>
        <v/>
      </c>
      <c r="AL107" s="151" t="str">
        <f>IF(OR($A107=0, $P107="", CalcTable[[#This Row],[20]]="", $Q107="", '1. Input energy data'!AM124=""), "", ($P107*CalcTable[[#This Row],[20]]+$Q107)-'1. Input energy data'!AM124)</f>
        <v/>
      </c>
      <c r="AM107" s="151" t="str">
        <f>IF(OR($A107=0, $P107="", CalcTable[[#This Row],[21]]="", $Q107="", '1. Input energy data'!AN124=""), "", ($P107*CalcTable[[#This Row],[21]]+$Q107)-'1. Input energy data'!AN124)</f>
        <v/>
      </c>
      <c r="AN107" s="151" t="str">
        <f>IF(OR($A107=0, $P107="", CalcTable[[#This Row],[22]]="", $Q107="", '1. Input energy data'!AO124=""), "", ($P107*CalcTable[[#This Row],[22]]+$Q107)-'1. Input energy data'!AO124)</f>
        <v/>
      </c>
      <c r="AO107" s="151" t="str">
        <f>IF(OR($A107=0, $P107="", CalcTable[[#This Row],[23]]="", $Q107="", '1. Input energy data'!AP124=""), "", ($P107*CalcTable[[#This Row],[23]]+$Q107)-'1. Input energy data'!AP124)</f>
        <v/>
      </c>
      <c r="AP107" s="151" t="str">
        <f>IF(OR($A107=0, $P107="", CalcTable[[#This Row],[24]]="", $Q107="", '1. Input energy data'!AQ124=""), "", ($P107*CalcTable[[#This Row],[24]]+$Q107)-'1. Input energy data'!AQ124)</f>
        <v/>
      </c>
      <c r="AQ107" s="239" t="str">
        <f>IF(CalcTable[[#This Row],[Building]]=0,"",1-((1-CalcTable[[#This Row],[R2]])*(COUNT('1. Input energy data'!N124:Y124)-1)/(COUNT('1. Input energy data'!N124:Y124)-2)))</f>
        <v/>
      </c>
      <c r="AR107" s="165" t="str">
        <f>IF(CalcTable[[#This Row],[Building]]=0,"",1.26*TINV(0.1,COUNT('1. Input energy data'!N124:Y124)-2)*STEYX('1. Input energy data'!N124:Y124,CalcTable[[#This Row],[1]:[12]])*((1+2/COUNT('1. Input energy data'!N124:Y124))*COUNT(CalcTable[[#This Row],[Month 1 avoided kWh]:[Month 12]]))^0.5)</f>
        <v/>
      </c>
      <c r="AS107" s="166" t="str">
        <f>IF(CalcTable[[#This Row],[Building]]=0,"",ABS(CalcTable[[#This Row],[Absolute Uncertainty]]/SUM(CalcTable[[#This Row],[Month 1 avoided kWh]:[Month 12]])))</f>
        <v/>
      </c>
      <c r="AT107" s="165" t="str">
        <f>IF(CalcTable[[#This Row],[Building]]=0,"",COUNT('1. Input energy data'!N124:Y124))</f>
        <v/>
      </c>
      <c r="AU107" s="165" t="str">
        <f>IF(CalcTable[[#This Row],[Building]]=0,"",COUNT('1. Input energy data'!AF124:AQ124))</f>
        <v/>
      </c>
      <c r="AV107" s="151" t="str" cm="1">
        <f t="array" ref="AV107">_xlfn.IFS(CalcTable[[#This Row],[Building]]=0,"",AND(OR('1. Input energy data'!AT124="Energy Bills - Actual",'1. Input energy data'!AT124="Meter Readings",'1. Input energy data'!AT124="Half Hourly Data"),OR('1. Input energy data'!Z124="Energy Bills - Actual",'1. Input energy data'!Z124="Meter Readings",'1. Input energy data'!Z124="Half Hourly Data")),"ACTUAL",OR('1. Input energy data'!AT124="",'1. Input energy data'!Z124=""),"BLANK",OR('1. Input energy data'!AT124="Other (specify in commentary)",'1. Input energy data'!Z124="Other (specify in commentary)"),"OTHER",OR('1. Input energy data'!AT124="Energy Bills - Estimated",'1. Input energy data'!Z124="Energy Bills - Estimated"),"ESTIMATED",OR('1. Input energy data'!AT124="Energy Bills - Partially Estimated",'1. Input energy data'!Z124="Energy Bills - Partially Estimated"),"PARTIALLY ESTIMATED",TRUE,"BLANK")</f>
        <v/>
      </c>
    </row>
    <row r="108" spans="1:48">
      <c r="A108">
        <f>'1. Input energy data'!C125</f>
        <v>0</v>
      </c>
      <c r="B108" s="150">
        <f>'1. Input energy data'!F125</f>
        <v>0</v>
      </c>
      <c r="C108">
        <f>'1. Input energy data'!G125</f>
        <v>0</v>
      </c>
      <c r="D108" s="151" t="str">
        <f>IF(OR(CalcTable[[#This Row],[Building]]=0, '1. Input energy data'!$N125=""), "",IF(OR('1. Input energy data'!$F125="Hospital",'1. Input energy data'!$F125="Nursing residential homes and hostels"),INDEX(Degrees18[[Month]:[Multiple (England)]],MATCH('1. Input energy data'!$L125, Degrees18[Month], 1),MATCH(IF('1. Input energy data'!$G$11="Multiple (England)", '1. Input energy data'!$J125, '1. Input energy data'!$G$11), Degrees18[#Headers], 0)),INDEX(Degrees15[[Month]:[Multiple (England)]],MATCH('1. Input energy data'!$L125, Degrees15[Month], 1),MATCH(IF('1. Input energy data'!$G$11="Multiple (England)", '1. Input energy data'!$J125, '1. Input energy data'!$G$11), Degrees15[#Headers], 0))))</f>
        <v/>
      </c>
      <c r="E108" s="151" t="str" cm="1">
        <f t="array" ref="E108">IF(OR(CalcTable[[#This Row],[Building]]=0, '1. Input energy data'!$O125=""), "",IF(OR('1. Input energy data'!$F125="Hospital",'1. Input energy data'!$F125="Nursing residential homes and hostels"),INDEX(Degrees18[[Month]:[Multiple (England)]],MATCH('1. Input energy data'!$L125, Degrees18[Month], 1) + $E$2 - 1,MATCH(IF('1. Input energy data'!$G$11="Multiple (England)", '1. Input energy data'!$J125, '1. Input energy data'!$G$11),Degrees18[#Headers], 0)),INDEX(Degrees15[[Month]:[Multiple (England)]],MATCH('1. Input energy data'!$L125, Degrees15[Month], 1) + $E$2 - 1,MATCH(IF('1. Input energy data'!$G$11="Multiple (England)", '1. Input energy data'!$J125, '1. Input energy data'!$G$11),Degrees15[#Headers], 0))))</f>
        <v/>
      </c>
      <c r="F108" s="151" t="str" cm="1">
        <f t="array" ref="F108">IF(OR(CalcTable[[#This Row],[Building]]=0, '1. Input energy data'!$P125=""), "",IF(OR('1. Input energy data'!$F125="Hospital",'1. Input energy data'!$F125="Nursing residential homes and hostels"),INDEX(Degrees18[[Month]:[Multiple (England)]],MATCH('1. Input energy data'!$L125, Degrees18[Month], 1) + $F$2 - 1,MATCH(IF('1. Input energy data'!$G$11="Multiple (England)", '1. Input energy data'!$J125, '1. Input energy data'!$G$11),Degrees18[#Headers], 0)),INDEX(Degrees15[[Month]:[Multiple (England)]],MATCH('1. Input energy data'!$L125, Degrees15[Month], 1) + $F$2 - 1,MATCH(IF('1. Input energy data'!$G$11="Multiple (England)", '1. Input energy data'!$J125, '1. Input energy data'!$G$11),Degrees15[#Headers], 0))))</f>
        <v/>
      </c>
      <c r="G108" s="151" t="str" cm="1">
        <f t="array" ref="G108">IF(OR(CalcTable[[#This Row],[Building]]=0, '1. Input energy data'!$Q125=""), "",IF(OR('1. Input energy data'!$F125="Hospital",'1. Input energy data'!$F125="Nursing residential homes and hostels"),INDEX(Degrees18[[Month]:[Multiple (England)]],MATCH('1. Input energy data'!$L125, Degrees18[Month], 1) + $G$2 - 1,MATCH(IF('1. Input energy data'!$G$11="Multiple (England)", '1. Input energy data'!$J125, '1. Input energy data'!$G$11),Degrees18[#Headers], 0)),INDEX(Degrees15[[Month]:[Multiple (England)]],MATCH('1. Input energy data'!$L125, Degrees15[Month], 1) + $G$2 - 1,MATCH(IF('1. Input energy data'!$G$11="Multiple (England)", '1. Input energy data'!$J125, '1. Input energy data'!$G$11),Degrees15[#Headers], 0))))</f>
        <v/>
      </c>
      <c r="H108" s="151" t="str" cm="1">
        <f t="array" ref="H108">IF(OR(CalcTable[[#This Row],[Building]]=0, '1. Input energy data'!$R125=""), "",IF(OR('1. Input energy data'!$F125="Hospital",'1. Input energy data'!$F125="Nursing residential homes and hostels"),INDEX(Degrees18[[Month]:[Multiple (England)]],MATCH('1. Input energy data'!$L125, Degrees18[Month], 1) + $H$2 - 1,MATCH(IF('1. Input energy data'!$G$11="Multiple (England)", '1. Input energy data'!$J125, '1. Input energy data'!$G$11),Degrees18[#Headers], 0)),INDEX(Degrees15[[Month]:[Multiple (England)]],MATCH('1. Input energy data'!$L125, Degrees15[Month], 1) + $H$2 - 1,MATCH(IF('1. Input energy data'!$G$11="Multiple (England)", '1. Input energy data'!$J125, '1. Input energy data'!$G$11),Degrees15[#Headers], 0))))</f>
        <v/>
      </c>
      <c r="I108" s="151" t="str" cm="1">
        <f t="array" ref="I108">IF(OR(CalcTable[[#This Row],[Building]]=0, '1. Input energy data'!$S125=""), "",IF(OR('1. Input energy data'!$F125="Hospital",'1. Input energy data'!$F125="Nursing residential homes and hostels"),INDEX(Degrees18[[Month]:[Multiple (England)]],MATCH('1. Input energy data'!$L125, Degrees18[Month], 1) + $I$2 - 1,MATCH(IF('1. Input energy data'!$G$11="Multiple (England)", '1. Input energy data'!$J125, '1. Input energy data'!$G$11),Degrees18[#Headers], 0)),INDEX(Degrees15[[Month]:[Multiple (England)]],MATCH('1. Input energy data'!$L125, Degrees15[Month], 1) + $I$2 - 1,MATCH(IF('1. Input energy data'!$G$11="Multiple (England)", '1. Input energy data'!$J125, '1. Input energy data'!$G$11),Degrees15[#Headers], 0))))</f>
        <v/>
      </c>
      <c r="J108" s="151" t="str" cm="1">
        <f t="array" ref="J108">IF(OR(CalcTable[[#This Row],[Building]]=0, '1. Input energy data'!$T125=""), "",IF(OR('1. Input energy data'!$F125="Hospital",'1. Input energy data'!$F125="Nursing residential homes and hostels"),INDEX(Degrees18[[Month]:[Multiple (England)]],MATCH('1. Input energy data'!$L125, Degrees18[Month], 1) + $J$2 - 1,MATCH(IF('1. Input energy data'!$G$11="Multiple (England)", '1. Input energy data'!$J125, '1. Input energy data'!$G$11),Degrees18[#Headers], 0)),INDEX(Degrees15[[Month]:[Multiple (England)]],MATCH('1. Input energy data'!$L125, Degrees15[Month], 1) + $J$2 - 1,MATCH(IF('1. Input energy data'!$G$11="Multiple (England)", '1. Input energy data'!$J125, '1. Input energy data'!$G$11),Degrees15[#Headers], 0))))</f>
        <v/>
      </c>
      <c r="K108" s="151" t="str" cm="1">
        <f t="array" ref="K108">IF(OR(CalcTable[[#This Row],[Building]]=0, '1. Input energy data'!$U125=""), "",IF(OR('1. Input energy data'!$F125="Hospital",'1. Input energy data'!$F125="Nursing residential homes and hostels"),INDEX(Degrees18[[Month]:[Multiple (England)]],MATCH('1. Input energy data'!$L125, Degrees18[Month], 1) + $K$2 - 1,MATCH(IF('1. Input energy data'!$G$11="Multiple (England)", '1. Input energy data'!$J125, '1. Input energy data'!$G$11),Degrees18[#Headers], 0)),INDEX(Degrees15[[Month]:[Multiple (England)]],MATCH('1. Input energy data'!$L125, Degrees15[Month], 1) + $K$2 - 1,MATCH(IF('1. Input energy data'!$G$11="Multiple (England)", '1. Input energy data'!$J125, '1. Input energy data'!$G$11),Degrees15[#Headers], 0))))</f>
        <v/>
      </c>
      <c r="L108" s="151" t="str" cm="1">
        <f t="array" ref="L108">IF(OR(CalcTable[[#This Row],[Building]]=0, '1. Input energy data'!$V125=""), "",IF(OR('1. Input energy data'!$F125="Hospital",'1. Input energy data'!$F125="Nursing residential homes and hostels"),INDEX(Degrees18[[Month]:[Multiple (England)]],MATCH('1. Input energy data'!$L125, Degrees18[Month], 1) + $L$2 - 1,MATCH(IF('1. Input energy data'!$G$11="Multiple (England)", '1. Input energy data'!$J125, '1. Input energy data'!$G$11),Degrees18[#Headers], 0)),INDEX(Degrees15[[Month]:[Multiple (England)]],MATCH('1. Input energy data'!$L125, Degrees15[Month], 1) + $L$2 - 1,MATCH(IF('1. Input energy data'!$G$11="Multiple (England)", '1. Input energy data'!$J125, '1. Input energy data'!$G$11),Degrees15[#Headers], 0))))</f>
        <v/>
      </c>
      <c r="M108" s="151" t="str" cm="1">
        <f t="array" ref="M108">IF(OR(CalcTable[[#This Row],[Building]]=0, '1. Input energy data'!$W125=""), "",IF(OR('1. Input energy data'!$F125="Hospital",'1. Input energy data'!$F125="Nursing residential homes and hostels"),INDEX(Degrees18[[Month]:[Multiple (England)]],MATCH('1. Input energy data'!$L125, Degrees18[Month], 1) + $M$2 - 1,MATCH(IF('1. Input energy data'!$G$11="Multiple (England)", '1. Input energy data'!$J125, '1. Input energy data'!$G$11),Degrees18[#Headers], 0)),INDEX(Degrees15[[Month]:[Multiple (England)]],MATCH('1. Input energy data'!$L125, Degrees15[Month], 1) + $M$2 - 1,MATCH(IF('1. Input energy data'!$G$11="Multiple (England)", '1. Input energy data'!$J125, '1. Input energy data'!$G$11),Degrees15[#Headers], 0))))</f>
        <v/>
      </c>
      <c r="N108" s="151" t="str" cm="1">
        <f t="array" ref="N108">IF(OR(CalcTable[[#This Row],[Building]]=0, '1. Input energy data'!$X125=""), "",IF(OR('1. Input energy data'!$F125="Hospital",'1. Input energy data'!$F125="Nursing residential homes and hostels"),INDEX(Degrees18[[Month]:[Multiple (England)]],MATCH('1. Input energy data'!$L125, Degrees18[Month], 1) + $N$2 - 1,MATCH(IF('1. Input energy data'!$G$11="Multiple (England)", '1. Input energy data'!$J125, '1. Input energy data'!$G$11),Degrees18[#Headers], 0)),INDEX(Degrees15[[Month]:[Multiple (England)]],MATCH('1. Input energy data'!$L125, Degrees15[Month], 1) + $N$2 - 1,MATCH(IF('1. Input energy data'!$G$11="Multiple (England)", '1. Input energy data'!$J125, '1. Input energy data'!$G$11),Degrees15[#Headers], 0))))</f>
        <v/>
      </c>
      <c r="O108" s="151" t="str" cm="1">
        <f t="array" ref="O108">IF(OR(CalcTable[[#This Row],[Building]]=0, '1. Input energy data'!$Y125=""), "",IF(OR('1. Input energy data'!$F125="Hospital",'1. Input energy data'!$F125="Nursing residential homes and hostels"),INDEX(Degrees18[[Month]:[Multiple (England)]],MATCH('1. Input energy data'!$L125, Degrees18[Month], 1) + $O$2 - 1,MATCH(IF('1. Input energy data'!$G$11="Multiple (England)", '1. Input energy data'!$J125, '1. Input energy data'!$G$11),Degrees18[#Headers], 0)),INDEX(Degrees15[[Month]:[Multiple (England)]],MATCH('1. Input energy data'!$L125, Degrees15[Month], 1) + $O$2 - 1,MATCH(IF('1. Input energy data'!$G$11="Multiple (England)", '1. Input energy data'!$J125, '1. Input energy data'!$G$11),Degrees15[#Headers], 0))))</f>
        <v/>
      </c>
      <c r="P108" t="str">
        <f>IF(CalcTable[[#This Row],[Building]]=0,"",SLOPE('1. Input energy data'!N125:Y125,CalcTable[[#This Row],[1]:[12]]))</f>
        <v/>
      </c>
      <c r="Q108" t="str">
        <f>IF(CalcTable[[#This Row],[Building]]=0,"",INTERCEPT('1. Input energy data'!N125:Y125,CalcTable[[#This Row],[1]:[12]]))</f>
        <v/>
      </c>
      <c r="R108" t="str">
        <f>IF(CalcTable[[#This Row],[Building]]=0,"",RSQ('1. Input energy data'!N125:Y125,CalcTable[[#This Row],[1]:[12]]))</f>
        <v/>
      </c>
      <c r="S108" s="151" t="str" cm="1">
        <f t="array" ref="S108">IF(OR($A108=0, '1. Input energy data'!$AF125=""), "",IF(OR('1. Input energy data'!$F125="Hospital",'1. Input energy data'!$F125="Nursing residential homes and hostels"),INDEX(Degrees18[[Month]:[Multiple (England)]],MATCH('1. Input energy data'!$AD125, Degrees18[Month], 1)+S$2-13,MATCH(IF('1. Input energy data'!$G$11="Multiple (England)", '1. Input energy data'!$J125, '1. Input energy data'!$G$11),Degrees18[#Headers], 0)),INDEX(Degrees15[[Month]:[Multiple (England)]],MATCH('1. Input energy data'!$AD125, Degrees15[Month], 1)+S$2-13,MATCH(IF('1. Input energy data'!$G$11="Multiple (England)", '1. Input energy data'!$J125, '1. Input energy data'!$G$11),Degrees15[#Headers], 0))))</f>
        <v/>
      </c>
      <c r="T108" s="151" t="str" cm="1">
        <f t="array" ref="T108">IF(OR($A108=0, '1. Input energy data'!$AG125=""), "",IF(OR('1. Input energy data'!$F125="Hospital",'1. Input energy data'!$F125="Nursing residential homes and hostels"),INDEX(Degrees18[[Month]:[Multiple (England)]],MATCH('1. Input energy data'!$AD125, Degrees18[Month], 1)+T$2-13,MATCH(IF('1. Input energy data'!$G$11="Multiple (England)", '1. Input energy data'!$J125, '1. Input energy data'!$G$11),Degrees18[#Headers], 0)),INDEX(Degrees15[[Month]:[Multiple (England)]],MATCH('1. Input energy data'!$AD125,Degrees15[Month], 1)+T$2-13,MATCH(IF('1. Input energy data'!$G$11="Multiple (England)", '1. Input energy data'!$J125, '1. Input energy data'!$G$11),Degrees15[#Headers], 0))))</f>
        <v/>
      </c>
      <c r="U108" s="151" t="str" cm="1">
        <f t="array" ref="U108">IF(OR($A108=0, '1. Input energy data'!$AH125=""), "",IF(OR('1. Input energy data'!$F125="Hospital",'1. Input energy data'!$F125="Nursing residential homes and hostels"),INDEX(Degrees18[[Month]:[Multiple (England)]],MATCH('1. Input energy data'!$AD125, Degrees18[Month], 1)+U$2-13,MATCH(IF('1. Input energy data'!$G$11="Multiple (England)", '1. Input energy data'!$J125, '1. Input energy data'!$G$11),Degrees18[#Headers], 0)),INDEX(Degrees15[[Month]:[Multiple (England)]],MATCH('1. Input energy data'!$AD125,Degrees15[Month], 1)+U$2-13,MATCH(IF('1. Input energy data'!$G$11="Multiple (England)", '1. Input energy data'!$J125, '1. Input energy data'!$G$11),Degrees15[#Headers], 0))))</f>
        <v/>
      </c>
      <c r="V108" s="151" t="str" cm="1">
        <f t="array" ref="V108">IF(OR($A108=0, '1. Input energy data'!$AI125=""), "",IF(OR('1. Input energy data'!$F125="Hospital",'1. Input energy data'!$F125="Nursing residential homes and hostels"),INDEX(Degrees18[[Month]:[Multiple (England)]],MATCH('1. Input energy data'!$AD125, Degrees18[Month], 1)+V$2-13,MATCH(IF('1. Input energy data'!$G$11="Multiple (England)", '1. Input energy data'!$J125, '1. Input energy data'!$G$11),Degrees18[#Headers], 0)),INDEX(Degrees15[[Month]:[Multiple (England)]],MATCH('1. Input energy data'!$AD125,Degrees15[Month], 1)+V$2-13,MATCH(IF('1. Input energy data'!$G$11="Multiple (England)", '1. Input energy data'!$J125, '1. Input energy data'!$G$11),Degrees15[#Headers], 0))))</f>
        <v/>
      </c>
      <c r="W108" s="151" t="str" cm="1">
        <f t="array" ref="W108">IF(OR($A108=0, '1. Input energy data'!$AJ125=""), "",IF(OR('1. Input energy data'!$F125="Hospital",'1. Input energy data'!$F125="Nursing residential homes and hostels"),INDEX(Degrees18[[Month]:[Multiple (England)]],MATCH('1. Input energy data'!$AD125, Degrees18[Month], 1)+W$2-13,MATCH(IF('1. Input energy data'!$G$11="Multiple (England)", '1. Input energy data'!$J125, '1. Input energy data'!$G$11),Degrees18[#Headers], 0)),INDEX(Degrees15[[Month]:[Multiple (England)]],MATCH('1. Input energy data'!$AD125,Degrees15[Month], 1)+W$2-13,MATCH(IF('1. Input energy data'!$G$11="Multiple (England)", '1. Input energy data'!$J125, '1. Input energy data'!$G$11),Degrees15[#Headers], 0))))</f>
        <v/>
      </c>
      <c r="X108" s="151" t="str" cm="1">
        <f t="array" ref="X108">IF(OR($A108=0, '1. Input energy data'!$AK125=""), "",IF(OR('1. Input energy data'!$F125="Hospital",'1. Input energy data'!$F125="Nursing residential homes and hostels"),INDEX(Degrees18[[Month]:[Multiple (England)]],MATCH('1. Input energy data'!$AD125, Degrees18[Month], 1)+X$2-13,MATCH(IF('1. Input energy data'!$G$11="Multiple (England)", '1. Input energy data'!$J125, '1. Input energy data'!$G$11),Degrees18[#Headers], 0)),INDEX(Degrees15[[Month]:[Multiple (England)]],MATCH('1. Input energy data'!$AD125,Degrees15[Month], 1)+X$2-13,MATCH(IF('1. Input energy data'!$G$11="Multiple (England)", '1. Input energy data'!$J125, '1. Input energy data'!$G$11),Degrees15[#Headers], 0))))</f>
        <v/>
      </c>
      <c r="Y108" s="151" t="str" cm="1">
        <f t="array" ref="Y108">IF(OR($A108=0, '1. Input energy data'!$AL125=""), "",IF(OR('1. Input energy data'!$F125="Hospital",'1. Input energy data'!$F125="Nursing residential homes and hostels"),INDEX(Degrees18[[Month]:[Multiple (England)]],MATCH('1. Input energy data'!$AD125, Degrees18[Month], 1)+Y$2-13,MATCH(IF('1. Input energy data'!$G$11="Multiple (England)", '1. Input energy data'!$J125, '1. Input energy data'!$G$11),Degrees18[#Headers], 0)),INDEX(Degrees15[[Month]:[Multiple (England)]],MATCH('1. Input energy data'!$AD125,Degrees15[Month], 1)+Y$2-13,MATCH(IF('1. Input energy data'!$G$11="Multiple (England)", '1. Input energy data'!$J125, '1. Input energy data'!$G$11),Degrees15[#Headers], 0))))</f>
        <v/>
      </c>
      <c r="Z108" s="151" t="str" cm="1">
        <f t="array" ref="Z108">IF(OR($A108=0, '1. Input energy data'!$AM125=""), "",IF(OR('1. Input energy data'!$F125="Hospital",'1. Input energy data'!$F125="Nursing residential homes and hostels"),INDEX(Degrees18[[Month]:[Multiple (England)]],MATCH('1. Input energy data'!$AD125, Degrees18[Month], 1)+Z$2-13,MATCH(IF('1. Input energy data'!$G$11="Multiple (England)", '1. Input energy data'!$J125, '1. Input energy data'!$G$11),Degrees18[#Headers], 0)),INDEX(Degrees15[[Month]:[Multiple (England)]],MATCH('1. Input energy data'!$AD125,Degrees15[Month], 1)+Z$2-13,MATCH(IF('1. Input energy data'!$G$11="Multiple (England)", '1. Input energy data'!$J125, '1. Input energy data'!$G$11),Degrees15[#Headers], 0))))</f>
        <v/>
      </c>
      <c r="AA108" s="151" t="str" cm="1">
        <f t="array" ref="AA108">IF(OR($A108=0, '1. Input energy data'!$AN125=""), "",IF(OR('1. Input energy data'!$F125="Hospital",'1. Input energy data'!$F125="Nursing residential homes and hostels"),INDEX(Degrees18[[Month]:[Multiple (England)]],MATCH('1. Input energy data'!$AD125, Degrees18[Month], 1)+AA$2-13,MATCH(IF('1. Input energy data'!$G$11="Multiple (England)", '1. Input energy data'!$J125, '1. Input energy data'!$G$11),Degrees18[#Headers], 0)),INDEX(Degrees15[[Month]:[Multiple (England)]],MATCH('1. Input energy data'!$AD125,Degrees15[Month], 1)+AA$2-13,MATCH(IF('1. Input energy data'!$G$11="Multiple (England)", '1. Input energy data'!$J125, '1. Input energy data'!$G$11),Degrees15[#Headers], 0))))</f>
        <v/>
      </c>
      <c r="AB108" s="151" t="str" cm="1">
        <f t="array" ref="AB108">IF(OR($A108=0, '1. Input energy data'!$AO125=""), "",IF(OR('1. Input energy data'!$F125="Hospital",'1. Input energy data'!$F125="Nursing residential homes and hostels"),INDEX(Degrees18[[Month]:[Multiple (England)]],MATCH('1. Input energy data'!$AD125, Degrees18[Month], 1)+AB$2-13,MATCH(IF('1. Input energy data'!$G$11="Multiple (England)", '1. Input energy data'!$J125, '1. Input energy data'!$G$11),Degrees18[#Headers], 0)),INDEX(Degrees15[[Month]:[Multiple (England)]],MATCH('1. Input energy data'!$AD125,Degrees15[Month], 1)+AB$2-13,MATCH(IF('1. Input energy data'!$G$11="Multiple (England)", '1. Input energy data'!$J125, '1. Input energy data'!$G$11),Degrees15[#Headers], 0))))</f>
        <v/>
      </c>
      <c r="AC108" s="151" t="str" cm="1">
        <f t="array" ref="AC108">IF(OR($A108=0, '1. Input energy data'!$AP125=""), "",IF(OR('1. Input energy data'!$F125="Hospital",'1. Input energy data'!$F125="Nursing residential homes and hostels"),INDEX(Degrees18[[Month]:[Multiple (England)]],MATCH('1. Input energy data'!$AD125, Degrees18[Month], 1)+AC$2-13,MATCH(IF('1. Input energy data'!$G$11="Multiple (England)", '1. Input energy data'!$J125, '1. Input energy data'!$G$11),Degrees18[#Headers], 0)),INDEX(Degrees15[[Month]:[Multiple (England)]],MATCH('1. Input energy data'!$AD125,Degrees15[Month], 1)+AC$2-13,MATCH(IF('1. Input energy data'!$G$11="Multiple (England)", '1. Input energy data'!$J125, '1. Input energy data'!$G$11),Degrees15[#Headers], 0))))</f>
        <v/>
      </c>
      <c r="AD108" s="151" t="str" cm="1">
        <f t="array" ref="AD108">IF(OR($A108=0, '1. Input energy data'!$AQ125=""), "",IF(OR('1. Input energy data'!$F125="Hospital",'1. Input energy data'!$F125="Nursing residential homes and hostels"),INDEX(Degrees18[[Month]:[Multiple (England)]],MATCH('1. Input energy data'!$AD125, Degrees18[Month], 1)+AD$2-13,MATCH(IF('1. Input energy data'!$G$11="Multiple (England)", '1. Input energy data'!$J125, '1. Input energy data'!$G$11),Degrees18[#Headers], 0)),INDEX(Degrees15[[Month]:[Multiple (England)]],MATCH('1. Input energy data'!$AD125,Degrees15[Month], 1)+AD$2-13,MATCH(IF('1. Input energy data'!$G$11="Multiple (England)", '1. Input energy data'!$J125, '1. Input energy data'!$G$11),Degrees15[#Headers], 0))))</f>
        <v/>
      </c>
      <c r="AE108" s="151" t="str">
        <f>IF(OR($A108=0, $P108="", CalcTable[[#This Row],[13]]="", $Q108="", '1. Input energy data'!AF125=""), "", ($P108*CalcTable[[#This Row],[13]]+$Q108)-'1. Input energy data'!AF125)</f>
        <v/>
      </c>
      <c r="AF108" s="151" t="str">
        <f>IF(OR($A108=0, $P108="", CalcTable[[#This Row],[14]]="", $Q108="", '1. Input energy data'!AG125=""), "", ($P108*CalcTable[[#This Row],[14]]+$Q108)-'1. Input energy data'!AG125)</f>
        <v/>
      </c>
      <c r="AG108" s="151" t="str">
        <f>IF(OR($A108=0, $P108="", CalcTable[[#This Row],[15]]="", $Q108="", '1. Input energy data'!AH125=""), "", ($P108*CalcTable[[#This Row],[15]]+$Q108)-'1. Input energy data'!AH125)</f>
        <v/>
      </c>
      <c r="AH108" s="151" t="str">
        <f>IF(OR($A108=0, $P108="", CalcTable[[#This Row],[16]]="", $Q108="", '1. Input energy data'!AI125=""), "", ($P108*CalcTable[[#This Row],[16]]+$Q108)-'1. Input energy data'!AI125)</f>
        <v/>
      </c>
      <c r="AI108" s="151" t="str">
        <f>IF(OR($A108=0, $P108="", CalcTable[[#This Row],[17]]="", $Q108="", '1. Input energy data'!AJ125=""), "", ($P108*CalcTable[[#This Row],[17]]+$Q108)-'1. Input energy data'!AJ125)</f>
        <v/>
      </c>
      <c r="AJ108" s="151" t="str">
        <f>IF(OR($A108=0, $P108="", CalcTable[[#This Row],[18]]="", $Q108="", '1. Input energy data'!AK125=""), "", ($P108*CalcTable[[#This Row],[18]]+$Q108)-'1. Input energy data'!AK125)</f>
        <v/>
      </c>
      <c r="AK108" s="151" t="str">
        <f>IF(OR($A108=0, $P108="", CalcTable[[#This Row],[19]]="", $Q108="", '1. Input energy data'!AL125=""), "", ($P108*CalcTable[[#This Row],[19]]+$Q108)-'1. Input energy data'!AL125)</f>
        <v/>
      </c>
      <c r="AL108" s="151" t="str">
        <f>IF(OR($A108=0, $P108="", CalcTable[[#This Row],[20]]="", $Q108="", '1. Input energy data'!AM125=""), "", ($P108*CalcTable[[#This Row],[20]]+$Q108)-'1. Input energy data'!AM125)</f>
        <v/>
      </c>
      <c r="AM108" s="151" t="str">
        <f>IF(OR($A108=0, $P108="", CalcTable[[#This Row],[21]]="", $Q108="", '1. Input energy data'!AN125=""), "", ($P108*CalcTable[[#This Row],[21]]+$Q108)-'1. Input energy data'!AN125)</f>
        <v/>
      </c>
      <c r="AN108" s="151" t="str">
        <f>IF(OR($A108=0, $P108="", CalcTable[[#This Row],[22]]="", $Q108="", '1. Input energy data'!AO125=""), "", ($P108*CalcTable[[#This Row],[22]]+$Q108)-'1. Input energy data'!AO125)</f>
        <v/>
      </c>
      <c r="AO108" s="151" t="str">
        <f>IF(OR($A108=0, $P108="", CalcTable[[#This Row],[23]]="", $Q108="", '1. Input energy data'!AP125=""), "", ($P108*CalcTable[[#This Row],[23]]+$Q108)-'1. Input energy data'!AP125)</f>
        <v/>
      </c>
      <c r="AP108" s="151" t="str">
        <f>IF(OR($A108=0, $P108="", CalcTable[[#This Row],[24]]="", $Q108="", '1. Input energy data'!AQ125=""), "", ($P108*CalcTable[[#This Row],[24]]+$Q108)-'1. Input energy data'!AQ125)</f>
        <v/>
      </c>
      <c r="AQ108" s="239" t="str">
        <f>IF(CalcTable[[#This Row],[Building]]=0,"",1-((1-CalcTable[[#This Row],[R2]])*(COUNT('1. Input energy data'!N125:Y125)-1)/(COUNT('1. Input energy data'!N125:Y125)-2)))</f>
        <v/>
      </c>
      <c r="AR108" s="165" t="str">
        <f>IF(CalcTable[[#This Row],[Building]]=0,"",1.26*TINV(0.1,COUNT('1. Input energy data'!N125:Y125)-2)*STEYX('1. Input energy data'!N125:Y125,CalcTable[[#This Row],[1]:[12]])*((1+2/COUNT('1. Input energy data'!N125:Y125))*COUNT(CalcTable[[#This Row],[Month 1 avoided kWh]:[Month 12]]))^0.5)</f>
        <v/>
      </c>
      <c r="AS108" s="166" t="str">
        <f>IF(CalcTable[[#This Row],[Building]]=0,"",ABS(CalcTable[[#This Row],[Absolute Uncertainty]]/SUM(CalcTable[[#This Row],[Month 1 avoided kWh]:[Month 12]])))</f>
        <v/>
      </c>
      <c r="AT108" s="165" t="str">
        <f>IF(CalcTable[[#This Row],[Building]]=0,"",COUNT('1. Input energy data'!N125:Y125))</f>
        <v/>
      </c>
      <c r="AU108" s="165" t="str">
        <f>IF(CalcTable[[#This Row],[Building]]=0,"",COUNT('1. Input energy data'!AF125:AQ125))</f>
        <v/>
      </c>
      <c r="AV108" s="151" t="str" cm="1">
        <f t="array" ref="AV108">_xlfn.IFS(CalcTable[[#This Row],[Building]]=0,"",AND(OR('1. Input energy data'!AT125="Energy Bills - Actual",'1. Input energy data'!AT125="Meter Readings",'1. Input energy data'!AT125="Half Hourly Data"),OR('1. Input energy data'!Z125="Energy Bills - Actual",'1. Input energy data'!Z125="Meter Readings",'1. Input energy data'!Z125="Half Hourly Data")),"ACTUAL",OR('1. Input energy data'!AT125="",'1. Input energy data'!Z125=""),"BLANK",OR('1. Input energy data'!AT125="Other (specify in commentary)",'1. Input energy data'!Z125="Other (specify in commentary)"),"OTHER",OR('1. Input energy data'!AT125="Energy Bills - Estimated",'1. Input energy data'!Z125="Energy Bills - Estimated"),"ESTIMATED",OR('1. Input energy data'!AT125="Energy Bills - Partially Estimated",'1. Input energy data'!Z125="Energy Bills - Partially Estimated"),"PARTIALLY ESTIMATED",TRUE,"BLANK")</f>
        <v/>
      </c>
    </row>
    <row r="109" spans="1:48">
      <c r="A109">
        <f>'1. Input energy data'!C126</f>
        <v>0</v>
      </c>
      <c r="B109" s="150">
        <f>'1. Input energy data'!F126</f>
        <v>0</v>
      </c>
      <c r="C109">
        <f>'1. Input energy data'!G126</f>
        <v>0</v>
      </c>
      <c r="D109" s="151" t="str">
        <f>IF(OR(CalcTable[[#This Row],[Building]]=0, '1. Input energy data'!$N126=""), "",IF(OR('1. Input energy data'!$F126="Hospital",'1. Input energy data'!$F126="Nursing residential homes and hostels"),INDEX(Degrees18[[Month]:[Multiple (England)]],MATCH('1. Input energy data'!$L126, Degrees18[Month], 1),MATCH(IF('1. Input energy data'!$G$11="Multiple (England)", '1. Input energy data'!$J126, '1. Input energy data'!$G$11), Degrees18[#Headers], 0)),INDEX(Degrees15[[Month]:[Multiple (England)]],MATCH('1. Input energy data'!$L126, Degrees15[Month], 1),MATCH(IF('1. Input energy data'!$G$11="Multiple (England)", '1. Input energy data'!$J126, '1. Input energy data'!$G$11), Degrees15[#Headers], 0))))</f>
        <v/>
      </c>
      <c r="E109" s="151" t="str" cm="1">
        <f t="array" ref="E109">IF(OR(CalcTable[[#This Row],[Building]]=0, '1. Input energy data'!$O126=""), "",IF(OR('1. Input energy data'!$F126="Hospital",'1. Input energy data'!$F126="Nursing residential homes and hostels"),INDEX(Degrees18[[Month]:[Multiple (England)]],MATCH('1. Input energy data'!$L126, Degrees18[Month], 1) + $E$2 - 1,MATCH(IF('1. Input energy data'!$G$11="Multiple (England)", '1. Input energy data'!$J126, '1. Input energy data'!$G$11),Degrees18[#Headers], 0)),INDEX(Degrees15[[Month]:[Multiple (England)]],MATCH('1. Input energy data'!$L126, Degrees15[Month], 1) + $E$2 - 1,MATCH(IF('1. Input energy data'!$G$11="Multiple (England)", '1. Input energy data'!$J126, '1. Input energy data'!$G$11),Degrees15[#Headers], 0))))</f>
        <v/>
      </c>
      <c r="F109" s="151" t="str" cm="1">
        <f t="array" ref="F109">IF(OR(CalcTable[[#This Row],[Building]]=0, '1. Input energy data'!$P126=""), "",IF(OR('1. Input energy data'!$F126="Hospital",'1. Input energy data'!$F126="Nursing residential homes and hostels"),INDEX(Degrees18[[Month]:[Multiple (England)]],MATCH('1. Input energy data'!$L126, Degrees18[Month], 1) + $F$2 - 1,MATCH(IF('1. Input energy data'!$G$11="Multiple (England)", '1. Input energy data'!$J126, '1. Input energy data'!$G$11),Degrees18[#Headers], 0)),INDEX(Degrees15[[Month]:[Multiple (England)]],MATCH('1. Input energy data'!$L126, Degrees15[Month], 1) + $F$2 - 1,MATCH(IF('1. Input energy data'!$G$11="Multiple (England)", '1. Input energy data'!$J126, '1. Input energy data'!$G$11),Degrees15[#Headers], 0))))</f>
        <v/>
      </c>
      <c r="G109" s="151" t="str" cm="1">
        <f t="array" ref="G109">IF(OR(CalcTable[[#This Row],[Building]]=0, '1. Input energy data'!$Q126=""), "",IF(OR('1. Input energy data'!$F126="Hospital",'1. Input energy data'!$F126="Nursing residential homes and hostels"),INDEX(Degrees18[[Month]:[Multiple (England)]],MATCH('1. Input energy data'!$L126, Degrees18[Month], 1) + $G$2 - 1,MATCH(IF('1. Input energy data'!$G$11="Multiple (England)", '1. Input energy data'!$J126, '1. Input energy data'!$G$11),Degrees18[#Headers], 0)),INDEX(Degrees15[[Month]:[Multiple (England)]],MATCH('1. Input energy data'!$L126, Degrees15[Month], 1) + $G$2 - 1,MATCH(IF('1. Input energy data'!$G$11="Multiple (England)", '1. Input energy data'!$J126, '1. Input energy data'!$G$11),Degrees15[#Headers], 0))))</f>
        <v/>
      </c>
      <c r="H109" s="151" t="str" cm="1">
        <f t="array" ref="H109">IF(OR(CalcTable[[#This Row],[Building]]=0, '1. Input energy data'!$R126=""), "",IF(OR('1. Input energy data'!$F126="Hospital",'1. Input energy data'!$F126="Nursing residential homes and hostels"),INDEX(Degrees18[[Month]:[Multiple (England)]],MATCH('1. Input energy data'!$L126, Degrees18[Month], 1) + $H$2 - 1,MATCH(IF('1. Input energy data'!$G$11="Multiple (England)", '1. Input energy data'!$J126, '1. Input energy data'!$G$11),Degrees18[#Headers], 0)),INDEX(Degrees15[[Month]:[Multiple (England)]],MATCH('1. Input energy data'!$L126, Degrees15[Month], 1) + $H$2 - 1,MATCH(IF('1. Input energy data'!$G$11="Multiple (England)", '1. Input energy data'!$J126, '1. Input energy data'!$G$11),Degrees15[#Headers], 0))))</f>
        <v/>
      </c>
      <c r="I109" s="151" t="str" cm="1">
        <f t="array" ref="I109">IF(OR(CalcTable[[#This Row],[Building]]=0, '1. Input energy data'!$S126=""), "",IF(OR('1. Input energy data'!$F126="Hospital",'1. Input energy data'!$F126="Nursing residential homes and hostels"),INDEX(Degrees18[[Month]:[Multiple (England)]],MATCH('1. Input energy data'!$L126, Degrees18[Month], 1) + $I$2 - 1,MATCH(IF('1. Input energy data'!$G$11="Multiple (England)", '1. Input energy data'!$J126, '1. Input energy data'!$G$11),Degrees18[#Headers], 0)),INDEX(Degrees15[[Month]:[Multiple (England)]],MATCH('1. Input energy data'!$L126, Degrees15[Month], 1) + $I$2 - 1,MATCH(IF('1. Input energy data'!$G$11="Multiple (England)", '1. Input energy data'!$J126, '1. Input energy data'!$G$11),Degrees15[#Headers], 0))))</f>
        <v/>
      </c>
      <c r="J109" s="151" t="str" cm="1">
        <f t="array" ref="J109">IF(OR(CalcTable[[#This Row],[Building]]=0, '1. Input energy data'!$T126=""), "",IF(OR('1. Input energy data'!$F126="Hospital",'1. Input energy data'!$F126="Nursing residential homes and hostels"),INDEX(Degrees18[[Month]:[Multiple (England)]],MATCH('1. Input energy data'!$L126, Degrees18[Month], 1) + $J$2 - 1,MATCH(IF('1. Input energy data'!$G$11="Multiple (England)", '1. Input energy data'!$J126, '1. Input energy data'!$G$11),Degrees18[#Headers], 0)),INDEX(Degrees15[[Month]:[Multiple (England)]],MATCH('1. Input energy data'!$L126, Degrees15[Month], 1) + $J$2 - 1,MATCH(IF('1. Input energy data'!$G$11="Multiple (England)", '1. Input energy data'!$J126, '1. Input energy data'!$G$11),Degrees15[#Headers], 0))))</f>
        <v/>
      </c>
      <c r="K109" s="151" t="str" cm="1">
        <f t="array" ref="K109">IF(OR(CalcTable[[#This Row],[Building]]=0, '1. Input energy data'!$U126=""), "",IF(OR('1. Input energy data'!$F126="Hospital",'1. Input energy data'!$F126="Nursing residential homes and hostels"),INDEX(Degrees18[[Month]:[Multiple (England)]],MATCH('1. Input energy data'!$L126, Degrees18[Month], 1) + $K$2 - 1,MATCH(IF('1. Input energy data'!$G$11="Multiple (England)", '1. Input energy data'!$J126, '1. Input energy data'!$G$11),Degrees18[#Headers], 0)),INDEX(Degrees15[[Month]:[Multiple (England)]],MATCH('1. Input energy data'!$L126, Degrees15[Month], 1) + $K$2 - 1,MATCH(IF('1. Input energy data'!$G$11="Multiple (England)", '1. Input energy data'!$J126, '1. Input energy data'!$G$11),Degrees15[#Headers], 0))))</f>
        <v/>
      </c>
      <c r="L109" s="151" t="str" cm="1">
        <f t="array" ref="L109">IF(OR(CalcTable[[#This Row],[Building]]=0, '1. Input energy data'!$V126=""), "",IF(OR('1. Input energy data'!$F126="Hospital",'1. Input energy data'!$F126="Nursing residential homes and hostels"),INDEX(Degrees18[[Month]:[Multiple (England)]],MATCH('1. Input energy data'!$L126, Degrees18[Month], 1) + $L$2 - 1,MATCH(IF('1. Input energy data'!$G$11="Multiple (England)", '1. Input energy data'!$J126, '1. Input energy data'!$G$11),Degrees18[#Headers], 0)),INDEX(Degrees15[[Month]:[Multiple (England)]],MATCH('1. Input energy data'!$L126, Degrees15[Month], 1) + $L$2 - 1,MATCH(IF('1. Input energy data'!$G$11="Multiple (England)", '1. Input energy data'!$J126, '1. Input energy data'!$G$11),Degrees15[#Headers], 0))))</f>
        <v/>
      </c>
      <c r="M109" s="151" t="str" cm="1">
        <f t="array" ref="M109">IF(OR(CalcTable[[#This Row],[Building]]=0, '1. Input energy data'!$W126=""), "",IF(OR('1. Input energy data'!$F126="Hospital",'1. Input energy data'!$F126="Nursing residential homes and hostels"),INDEX(Degrees18[[Month]:[Multiple (England)]],MATCH('1. Input energy data'!$L126, Degrees18[Month], 1) + $M$2 - 1,MATCH(IF('1. Input energy data'!$G$11="Multiple (England)", '1. Input energy data'!$J126, '1. Input energy data'!$G$11),Degrees18[#Headers], 0)),INDEX(Degrees15[[Month]:[Multiple (England)]],MATCH('1. Input energy data'!$L126, Degrees15[Month], 1) + $M$2 - 1,MATCH(IF('1. Input energy data'!$G$11="Multiple (England)", '1. Input energy data'!$J126, '1. Input energy data'!$G$11),Degrees15[#Headers], 0))))</f>
        <v/>
      </c>
      <c r="N109" s="151" t="str" cm="1">
        <f t="array" ref="N109">IF(OR(CalcTable[[#This Row],[Building]]=0, '1. Input energy data'!$X126=""), "",IF(OR('1. Input energy data'!$F126="Hospital",'1. Input energy data'!$F126="Nursing residential homes and hostels"),INDEX(Degrees18[[Month]:[Multiple (England)]],MATCH('1. Input energy data'!$L126, Degrees18[Month], 1) + $N$2 - 1,MATCH(IF('1. Input energy data'!$G$11="Multiple (England)", '1. Input energy data'!$J126, '1. Input energy data'!$G$11),Degrees18[#Headers], 0)),INDEX(Degrees15[[Month]:[Multiple (England)]],MATCH('1. Input energy data'!$L126, Degrees15[Month], 1) + $N$2 - 1,MATCH(IF('1. Input energy data'!$G$11="Multiple (England)", '1. Input energy data'!$J126, '1. Input energy data'!$G$11),Degrees15[#Headers], 0))))</f>
        <v/>
      </c>
      <c r="O109" s="151" t="str" cm="1">
        <f t="array" ref="O109">IF(OR(CalcTable[[#This Row],[Building]]=0, '1. Input energy data'!$Y126=""), "",IF(OR('1. Input energy data'!$F126="Hospital",'1. Input energy data'!$F126="Nursing residential homes and hostels"),INDEX(Degrees18[[Month]:[Multiple (England)]],MATCH('1. Input energy data'!$L126, Degrees18[Month], 1) + $O$2 - 1,MATCH(IF('1. Input energy data'!$G$11="Multiple (England)", '1. Input energy data'!$J126, '1. Input energy data'!$G$11),Degrees18[#Headers], 0)),INDEX(Degrees15[[Month]:[Multiple (England)]],MATCH('1. Input energy data'!$L126, Degrees15[Month], 1) + $O$2 - 1,MATCH(IF('1. Input energy data'!$G$11="Multiple (England)", '1. Input energy data'!$J126, '1. Input energy data'!$G$11),Degrees15[#Headers], 0))))</f>
        <v/>
      </c>
      <c r="P109" t="str">
        <f>IF(CalcTable[[#This Row],[Building]]=0,"",SLOPE('1. Input energy data'!N126:Y126,CalcTable[[#This Row],[1]:[12]]))</f>
        <v/>
      </c>
      <c r="Q109" t="str">
        <f>IF(CalcTable[[#This Row],[Building]]=0,"",INTERCEPT('1. Input energy data'!N126:Y126,CalcTable[[#This Row],[1]:[12]]))</f>
        <v/>
      </c>
      <c r="R109" t="str">
        <f>IF(CalcTable[[#This Row],[Building]]=0,"",RSQ('1. Input energy data'!N126:Y126,CalcTable[[#This Row],[1]:[12]]))</f>
        <v/>
      </c>
      <c r="S109" s="151" t="str" cm="1">
        <f t="array" ref="S109">IF(OR($A109=0, '1. Input energy data'!$AF126=""), "",IF(OR('1. Input energy data'!$F126="Hospital",'1. Input energy data'!$F126="Nursing residential homes and hostels"),INDEX(Degrees18[[Month]:[Multiple (England)]],MATCH('1. Input energy data'!$AD126, Degrees18[Month], 1)+S$2-13,MATCH(IF('1. Input energy data'!$G$11="Multiple (England)", '1. Input energy data'!$J126, '1. Input energy data'!$G$11),Degrees18[#Headers], 0)),INDEX(Degrees15[[Month]:[Multiple (England)]],MATCH('1. Input energy data'!$AD126, Degrees15[Month], 1)+S$2-13,MATCH(IF('1. Input energy data'!$G$11="Multiple (England)", '1. Input energy data'!$J126, '1. Input energy data'!$G$11),Degrees15[#Headers], 0))))</f>
        <v/>
      </c>
      <c r="T109" s="151" t="str" cm="1">
        <f t="array" ref="T109">IF(OR($A109=0, '1. Input energy data'!$AG126=""), "",IF(OR('1. Input energy data'!$F126="Hospital",'1. Input energy data'!$F126="Nursing residential homes and hostels"),INDEX(Degrees18[[Month]:[Multiple (England)]],MATCH('1. Input energy data'!$AD126, Degrees18[Month], 1)+T$2-13,MATCH(IF('1. Input energy data'!$G$11="Multiple (England)", '1. Input energy data'!$J126, '1. Input energy data'!$G$11),Degrees18[#Headers], 0)),INDEX(Degrees15[[Month]:[Multiple (England)]],MATCH('1. Input energy data'!$AD126,Degrees15[Month], 1)+T$2-13,MATCH(IF('1. Input energy data'!$G$11="Multiple (England)", '1. Input energy data'!$J126, '1. Input energy data'!$G$11),Degrees15[#Headers], 0))))</f>
        <v/>
      </c>
      <c r="U109" s="151" t="str" cm="1">
        <f t="array" ref="U109">IF(OR($A109=0, '1. Input energy data'!$AH126=""), "",IF(OR('1. Input energy data'!$F126="Hospital",'1. Input energy data'!$F126="Nursing residential homes and hostels"),INDEX(Degrees18[[Month]:[Multiple (England)]],MATCH('1. Input energy data'!$AD126, Degrees18[Month], 1)+U$2-13,MATCH(IF('1. Input energy data'!$G$11="Multiple (England)", '1. Input energy data'!$J126, '1. Input energy data'!$G$11),Degrees18[#Headers], 0)),INDEX(Degrees15[[Month]:[Multiple (England)]],MATCH('1. Input energy data'!$AD126,Degrees15[Month], 1)+U$2-13,MATCH(IF('1. Input energy data'!$G$11="Multiple (England)", '1. Input energy data'!$J126, '1. Input energy data'!$G$11),Degrees15[#Headers], 0))))</f>
        <v/>
      </c>
      <c r="V109" s="151" t="str" cm="1">
        <f t="array" ref="V109">IF(OR($A109=0, '1. Input energy data'!$AI126=""), "",IF(OR('1. Input energy data'!$F126="Hospital",'1. Input energy data'!$F126="Nursing residential homes and hostels"),INDEX(Degrees18[[Month]:[Multiple (England)]],MATCH('1. Input energy data'!$AD126, Degrees18[Month], 1)+V$2-13,MATCH(IF('1. Input energy data'!$G$11="Multiple (England)", '1. Input energy data'!$J126, '1. Input energy data'!$G$11),Degrees18[#Headers], 0)),INDEX(Degrees15[[Month]:[Multiple (England)]],MATCH('1. Input energy data'!$AD126,Degrees15[Month], 1)+V$2-13,MATCH(IF('1. Input energy data'!$G$11="Multiple (England)", '1. Input energy data'!$J126, '1. Input energy data'!$G$11),Degrees15[#Headers], 0))))</f>
        <v/>
      </c>
      <c r="W109" s="151" t="str" cm="1">
        <f t="array" ref="W109">IF(OR($A109=0, '1. Input energy data'!$AJ126=""), "",IF(OR('1. Input energy data'!$F126="Hospital",'1. Input energy data'!$F126="Nursing residential homes and hostels"),INDEX(Degrees18[[Month]:[Multiple (England)]],MATCH('1. Input energy data'!$AD126, Degrees18[Month], 1)+W$2-13,MATCH(IF('1. Input energy data'!$G$11="Multiple (England)", '1. Input energy data'!$J126, '1. Input energy data'!$G$11),Degrees18[#Headers], 0)),INDEX(Degrees15[[Month]:[Multiple (England)]],MATCH('1. Input energy data'!$AD126,Degrees15[Month], 1)+W$2-13,MATCH(IF('1. Input energy data'!$G$11="Multiple (England)", '1. Input energy data'!$J126, '1. Input energy data'!$G$11),Degrees15[#Headers], 0))))</f>
        <v/>
      </c>
      <c r="X109" s="151" t="str" cm="1">
        <f t="array" ref="X109">IF(OR($A109=0, '1. Input energy data'!$AK126=""), "",IF(OR('1. Input energy data'!$F126="Hospital",'1. Input energy data'!$F126="Nursing residential homes and hostels"),INDEX(Degrees18[[Month]:[Multiple (England)]],MATCH('1. Input energy data'!$AD126, Degrees18[Month], 1)+X$2-13,MATCH(IF('1. Input energy data'!$G$11="Multiple (England)", '1. Input energy data'!$J126, '1. Input energy data'!$G$11),Degrees18[#Headers], 0)),INDEX(Degrees15[[Month]:[Multiple (England)]],MATCH('1. Input energy data'!$AD126,Degrees15[Month], 1)+X$2-13,MATCH(IF('1. Input energy data'!$G$11="Multiple (England)", '1. Input energy data'!$J126, '1. Input energy data'!$G$11),Degrees15[#Headers], 0))))</f>
        <v/>
      </c>
      <c r="Y109" s="151" t="str" cm="1">
        <f t="array" ref="Y109">IF(OR($A109=0, '1. Input energy data'!$AL126=""), "",IF(OR('1. Input energy data'!$F126="Hospital",'1. Input energy data'!$F126="Nursing residential homes and hostels"),INDEX(Degrees18[[Month]:[Multiple (England)]],MATCH('1. Input energy data'!$AD126, Degrees18[Month], 1)+Y$2-13,MATCH(IF('1. Input energy data'!$G$11="Multiple (England)", '1. Input energy data'!$J126, '1. Input energy data'!$G$11),Degrees18[#Headers], 0)),INDEX(Degrees15[[Month]:[Multiple (England)]],MATCH('1. Input energy data'!$AD126,Degrees15[Month], 1)+Y$2-13,MATCH(IF('1. Input energy data'!$G$11="Multiple (England)", '1. Input energy data'!$J126, '1. Input energy data'!$G$11),Degrees15[#Headers], 0))))</f>
        <v/>
      </c>
      <c r="Z109" s="151" t="str" cm="1">
        <f t="array" ref="Z109">IF(OR($A109=0, '1. Input energy data'!$AM126=""), "",IF(OR('1. Input energy data'!$F126="Hospital",'1. Input energy data'!$F126="Nursing residential homes and hostels"),INDEX(Degrees18[[Month]:[Multiple (England)]],MATCH('1. Input energy data'!$AD126, Degrees18[Month], 1)+Z$2-13,MATCH(IF('1. Input energy data'!$G$11="Multiple (England)", '1. Input energy data'!$J126, '1. Input energy data'!$G$11),Degrees18[#Headers], 0)),INDEX(Degrees15[[Month]:[Multiple (England)]],MATCH('1. Input energy data'!$AD126,Degrees15[Month], 1)+Z$2-13,MATCH(IF('1. Input energy data'!$G$11="Multiple (England)", '1. Input energy data'!$J126, '1. Input energy data'!$G$11),Degrees15[#Headers], 0))))</f>
        <v/>
      </c>
      <c r="AA109" s="151" t="str" cm="1">
        <f t="array" ref="AA109">IF(OR($A109=0, '1. Input energy data'!$AN126=""), "",IF(OR('1. Input energy data'!$F126="Hospital",'1. Input energy data'!$F126="Nursing residential homes and hostels"),INDEX(Degrees18[[Month]:[Multiple (England)]],MATCH('1. Input energy data'!$AD126, Degrees18[Month], 1)+AA$2-13,MATCH(IF('1. Input energy data'!$G$11="Multiple (England)", '1. Input energy data'!$J126, '1. Input energy data'!$G$11),Degrees18[#Headers], 0)),INDEX(Degrees15[[Month]:[Multiple (England)]],MATCH('1. Input energy data'!$AD126,Degrees15[Month], 1)+AA$2-13,MATCH(IF('1. Input energy data'!$G$11="Multiple (England)", '1. Input energy data'!$J126, '1. Input energy data'!$G$11),Degrees15[#Headers], 0))))</f>
        <v/>
      </c>
      <c r="AB109" s="151" t="str" cm="1">
        <f t="array" ref="AB109">IF(OR($A109=0, '1. Input energy data'!$AO126=""), "",IF(OR('1. Input energy data'!$F126="Hospital",'1. Input energy data'!$F126="Nursing residential homes and hostels"),INDEX(Degrees18[[Month]:[Multiple (England)]],MATCH('1. Input energy data'!$AD126, Degrees18[Month], 1)+AB$2-13,MATCH(IF('1. Input energy data'!$G$11="Multiple (England)", '1. Input energy data'!$J126, '1. Input energy data'!$G$11),Degrees18[#Headers], 0)),INDEX(Degrees15[[Month]:[Multiple (England)]],MATCH('1. Input energy data'!$AD126,Degrees15[Month], 1)+AB$2-13,MATCH(IF('1. Input energy data'!$G$11="Multiple (England)", '1. Input energy data'!$J126, '1. Input energy data'!$G$11),Degrees15[#Headers], 0))))</f>
        <v/>
      </c>
      <c r="AC109" s="151" t="str" cm="1">
        <f t="array" ref="AC109">IF(OR($A109=0, '1. Input energy data'!$AP126=""), "",IF(OR('1. Input energy data'!$F126="Hospital",'1. Input energy data'!$F126="Nursing residential homes and hostels"),INDEX(Degrees18[[Month]:[Multiple (England)]],MATCH('1. Input energy data'!$AD126, Degrees18[Month], 1)+AC$2-13,MATCH(IF('1. Input energy data'!$G$11="Multiple (England)", '1. Input energy data'!$J126, '1. Input energy data'!$G$11),Degrees18[#Headers], 0)),INDEX(Degrees15[[Month]:[Multiple (England)]],MATCH('1. Input energy data'!$AD126,Degrees15[Month], 1)+AC$2-13,MATCH(IF('1. Input energy data'!$G$11="Multiple (England)", '1. Input energy data'!$J126, '1. Input energy data'!$G$11),Degrees15[#Headers], 0))))</f>
        <v/>
      </c>
      <c r="AD109" s="151" t="str" cm="1">
        <f t="array" ref="AD109">IF(OR($A109=0, '1. Input energy data'!$AQ126=""), "",IF(OR('1. Input energy data'!$F126="Hospital",'1. Input energy data'!$F126="Nursing residential homes and hostels"),INDEX(Degrees18[[Month]:[Multiple (England)]],MATCH('1. Input energy data'!$AD126, Degrees18[Month], 1)+AD$2-13,MATCH(IF('1. Input energy data'!$G$11="Multiple (England)", '1. Input energy data'!$J126, '1. Input energy data'!$G$11),Degrees18[#Headers], 0)),INDEX(Degrees15[[Month]:[Multiple (England)]],MATCH('1. Input energy data'!$AD126,Degrees15[Month], 1)+AD$2-13,MATCH(IF('1. Input energy data'!$G$11="Multiple (England)", '1. Input energy data'!$J126, '1. Input energy data'!$G$11),Degrees15[#Headers], 0))))</f>
        <v/>
      </c>
      <c r="AE109" s="151" t="str">
        <f>IF(OR($A109=0, $P109="", CalcTable[[#This Row],[13]]="", $Q109="", '1. Input energy data'!AF126=""), "", ($P109*CalcTable[[#This Row],[13]]+$Q109)-'1. Input energy data'!AF126)</f>
        <v/>
      </c>
      <c r="AF109" s="151" t="str">
        <f>IF(OR($A109=0, $P109="", CalcTable[[#This Row],[14]]="", $Q109="", '1. Input energy data'!AG126=""), "", ($P109*CalcTable[[#This Row],[14]]+$Q109)-'1. Input energy data'!AG126)</f>
        <v/>
      </c>
      <c r="AG109" s="151" t="str">
        <f>IF(OR($A109=0, $P109="", CalcTable[[#This Row],[15]]="", $Q109="", '1. Input energy data'!AH126=""), "", ($P109*CalcTable[[#This Row],[15]]+$Q109)-'1. Input energy data'!AH126)</f>
        <v/>
      </c>
      <c r="AH109" s="151" t="str">
        <f>IF(OR($A109=0, $P109="", CalcTable[[#This Row],[16]]="", $Q109="", '1. Input energy data'!AI126=""), "", ($P109*CalcTable[[#This Row],[16]]+$Q109)-'1. Input energy data'!AI126)</f>
        <v/>
      </c>
      <c r="AI109" s="151" t="str">
        <f>IF(OR($A109=0, $P109="", CalcTable[[#This Row],[17]]="", $Q109="", '1. Input energy data'!AJ126=""), "", ($P109*CalcTable[[#This Row],[17]]+$Q109)-'1. Input energy data'!AJ126)</f>
        <v/>
      </c>
      <c r="AJ109" s="151" t="str">
        <f>IF(OR($A109=0, $P109="", CalcTable[[#This Row],[18]]="", $Q109="", '1. Input energy data'!AK126=""), "", ($P109*CalcTable[[#This Row],[18]]+$Q109)-'1. Input energy data'!AK126)</f>
        <v/>
      </c>
      <c r="AK109" s="151" t="str">
        <f>IF(OR($A109=0, $P109="", CalcTable[[#This Row],[19]]="", $Q109="", '1. Input energy data'!AL126=""), "", ($P109*CalcTable[[#This Row],[19]]+$Q109)-'1. Input energy data'!AL126)</f>
        <v/>
      </c>
      <c r="AL109" s="151" t="str">
        <f>IF(OR($A109=0, $P109="", CalcTable[[#This Row],[20]]="", $Q109="", '1. Input energy data'!AM126=""), "", ($P109*CalcTable[[#This Row],[20]]+$Q109)-'1. Input energy data'!AM126)</f>
        <v/>
      </c>
      <c r="AM109" s="151" t="str">
        <f>IF(OR($A109=0, $P109="", CalcTable[[#This Row],[21]]="", $Q109="", '1. Input energy data'!AN126=""), "", ($P109*CalcTable[[#This Row],[21]]+$Q109)-'1. Input energy data'!AN126)</f>
        <v/>
      </c>
      <c r="AN109" s="151" t="str">
        <f>IF(OR($A109=0, $P109="", CalcTable[[#This Row],[22]]="", $Q109="", '1. Input energy data'!AO126=""), "", ($P109*CalcTable[[#This Row],[22]]+$Q109)-'1. Input energy data'!AO126)</f>
        <v/>
      </c>
      <c r="AO109" s="151" t="str">
        <f>IF(OR($A109=0, $P109="", CalcTable[[#This Row],[23]]="", $Q109="", '1. Input energy data'!AP126=""), "", ($P109*CalcTable[[#This Row],[23]]+$Q109)-'1. Input energy data'!AP126)</f>
        <v/>
      </c>
      <c r="AP109" s="151" t="str">
        <f>IF(OR($A109=0, $P109="", CalcTable[[#This Row],[24]]="", $Q109="", '1. Input energy data'!AQ126=""), "", ($P109*CalcTable[[#This Row],[24]]+$Q109)-'1. Input energy data'!AQ126)</f>
        <v/>
      </c>
      <c r="AQ109" s="239" t="str">
        <f>IF(CalcTable[[#This Row],[Building]]=0,"",1-((1-CalcTable[[#This Row],[R2]])*(COUNT('1. Input energy data'!N126:Y126)-1)/(COUNT('1. Input energy data'!N126:Y126)-2)))</f>
        <v/>
      </c>
      <c r="AR109" s="165" t="str">
        <f>IF(CalcTable[[#This Row],[Building]]=0,"",1.26*TINV(0.1,COUNT('1. Input energy data'!N126:Y126)-2)*STEYX('1. Input energy data'!N126:Y126,CalcTable[[#This Row],[1]:[12]])*((1+2/COUNT('1. Input energy data'!N126:Y126))*COUNT(CalcTable[[#This Row],[Month 1 avoided kWh]:[Month 12]]))^0.5)</f>
        <v/>
      </c>
      <c r="AS109" s="166" t="str">
        <f>IF(CalcTable[[#This Row],[Building]]=0,"",ABS(CalcTable[[#This Row],[Absolute Uncertainty]]/SUM(CalcTable[[#This Row],[Month 1 avoided kWh]:[Month 12]])))</f>
        <v/>
      </c>
      <c r="AT109" s="165" t="str">
        <f>IF(CalcTable[[#This Row],[Building]]=0,"",COUNT('1. Input energy data'!N126:Y126))</f>
        <v/>
      </c>
      <c r="AU109" s="165" t="str">
        <f>IF(CalcTable[[#This Row],[Building]]=0,"",COUNT('1. Input energy data'!AF126:AQ126))</f>
        <v/>
      </c>
      <c r="AV109" s="151" t="str" cm="1">
        <f t="array" ref="AV109">_xlfn.IFS(CalcTable[[#This Row],[Building]]=0,"",AND(OR('1. Input energy data'!AT126="Energy Bills - Actual",'1. Input energy data'!AT126="Meter Readings",'1. Input energy data'!AT126="Half Hourly Data"),OR('1. Input energy data'!Z126="Energy Bills - Actual",'1. Input energy data'!Z126="Meter Readings",'1. Input energy data'!Z126="Half Hourly Data")),"ACTUAL",OR('1. Input energy data'!AT126="",'1. Input energy data'!Z126=""),"BLANK",OR('1. Input energy data'!AT126="Other (specify in commentary)",'1. Input energy data'!Z126="Other (specify in commentary)"),"OTHER",OR('1. Input energy data'!AT126="Energy Bills - Estimated",'1. Input energy data'!Z126="Energy Bills - Estimated"),"ESTIMATED",OR('1. Input energy data'!AT126="Energy Bills - Partially Estimated",'1. Input energy data'!Z126="Energy Bills - Partially Estimated"),"PARTIALLY ESTIMATED",TRUE,"BLANK")</f>
        <v/>
      </c>
    </row>
    <row r="110" spans="1:48">
      <c r="A110">
        <f>'1. Input energy data'!C127</f>
        <v>0</v>
      </c>
      <c r="B110" s="150">
        <f>'1. Input energy data'!F127</f>
        <v>0</v>
      </c>
      <c r="C110">
        <f>'1. Input energy data'!G127</f>
        <v>0</v>
      </c>
      <c r="D110" s="151" t="str">
        <f>IF(OR(CalcTable[[#This Row],[Building]]=0, '1. Input energy data'!$N127=""), "",IF(OR('1. Input energy data'!$F127="Hospital",'1. Input energy data'!$F127="Nursing residential homes and hostels"),INDEX(Degrees18[[Month]:[Multiple (England)]],MATCH('1. Input energy data'!$L127, Degrees18[Month], 1),MATCH(IF('1. Input energy data'!$G$11="Multiple (England)", '1. Input energy data'!$J127, '1. Input energy data'!$G$11), Degrees18[#Headers], 0)),INDEX(Degrees15[[Month]:[Multiple (England)]],MATCH('1. Input energy data'!$L127, Degrees15[Month], 1),MATCH(IF('1. Input energy data'!$G$11="Multiple (England)", '1. Input energy data'!$J127, '1. Input energy data'!$G$11), Degrees15[#Headers], 0))))</f>
        <v/>
      </c>
      <c r="E110" s="151" t="str" cm="1">
        <f t="array" ref="E110">IF(OR(CalcTable[[#This Row],[Building]]=0, '1. Input energy data'!$O127=""), "",IF(OR('1. Input energy data'!$F127="Hospital",'1. Input energy data'!$F127="Nursing residential homes and hostels"),INDEX(Degrees18[[Month]:[Multiple (England)]],MATCH('1. Input energy data'!$L127, Degrees18[Month], 1) + $E$2 - 1,MATCH(IF('1. Input energy data'!$G$11="Multiple (England)", '1. Input energy data'!$J127, '1. Input energy data'!$G$11),Degrees18[#Headers], 0)),INDEX(Degrees15[[Month]:[Multiple (England)]],MATCH('1. Input energy data'!$L127, Degrees15[Month], 1) + $E$2 - 1,MATCH(IF('1. Input energy data'!$G$11="Multiple (England)", '1. Input energy data'!$J127, '1. Input energy data'!$G$11),Degrees15[#Headers], 0))))</f>
        <v/>
      </c>
      <c r="F110" s="151" t="str" cm="1">
        <f t="array" ref="F110">IF(OR(CalcTable[[#This Row],[Building]]=0, '1. Input energy data'!$P127=""), "",IF(OR('1. Input energy data'!$F127="Hospital",'1. Input energy data'!$F127="Nursing residential homes and hostels"),INDEX(Degrees18[[Month]:[Multiple (England)]],MATCH('1. Input energy data'!$L127, Degrees18[Month], 1) + $F$2 - 1,MATCH(IF('1. Input energy data'!$G$11="Multiple (England)", '1. Input energy data'!$J127, '1. Input energy data'!$G$11),Degrees18[#Headers], 0)),INDEX(Degrees15[[Month]:[Multiple (England)]],MATCH('1. Input energy data'!$L127, Degrees15[Month], 1) + $F$2 - 1,MATCH(IF('1. Input energy data'!$G$11="Multiple (England)", '1. Input energy data'!$J127, '1. Input energy data'!$G$11),Degrees15[#Headers], 0))))</f>
        <v/>
      </c>
      <c r="G110" s="151" t="str" cm="1">
        <f t="array" ref="G110">IF(OR(CalcTable[[#This Row],[Building]]=0, '1. Input energy data'!$Q127=""), "",IF(OR('1. Input energy data'!$F127="Hospital",'1. Input energy data'!$F127="Nursing residential homes and hostels"),INDEX(Degrees18[[Month]:[Multiple (England)]],MATCH('1. Input energy data'!$L127, Degrees18[Month], 1) + $G$2 - 1,MATCH(IF('1. Input energy data'!$G$11="Multiple (England)", '1. Input energy data'!$J127, '1. Input energy data'!$G$11),Degrees18[#Headers], 0)),INDEX(Degrees15[[Month]:[Multiple (England)]],MATCH('1. Input energy data'!$L127, Degrees15[Month], 1) + $G$2 - 1,MATCH(IF('1. Input energy data'!$G$11="Multiple (England)", '1. Input energy data'!$J127, '1. Input energy data'!$G$11),Degrees15[#Headers], 0))))</f>
        <v/>
      </c>
      <c r="H110" s="151" t="str" cm="1">
        <f t="array" ref="H110">IF(OR(CalcTable[[#This Row],[Building]]=0, '1. Input energy data'!$R127=""), "",IF(OR('1. Input energy data'!$F127="Hospital",'1. Input energy data'!$F127="Nursing residential homes and hostels"),INDEX(Degrees18[[Month]:[Multiple (England)]],MATCH('1. Input energy data'!$L127, Degrees18[Month], 1) + $H$2 - 1,MATCH(IF('1. Input energy data'!$G$11="Multiple (England)", '1. Input energy data'!$J127, '1. Input energy data'!$G$11),Degrees18[#Headers], 0)),INDEX(Degrees15[[Month]:[Multiple (England)]],MATCH('1. Input energy data'!$L127, Degrees15[Month], 1) + $H$2 - 1,MATCH(IF('1. Input energy data'!$G$11="Multiple (England)", '1. Input energy data'!$J127, '1. Input energy data'!$G$11),Degrees15[#Headers], 0))))</f>
        <v/>
      </c>
      <c r="I110" s="151" t="str" cm="1">
        <f t="array" ref="I110">IF(OR(CalcTable[[#This Row],[Building]]=0, '1. Input energy data'!$S127=""), "",IF(OR('1. Input energy data'!$F127="Hospital",'1. Input energy data'!$F127="Nursing residential homes and hostels"),INDEX(Degrees18[[Month]:[Multiple (England)]],MATCH('1. Input energy data'!$L127, Degrees18[Month], 1) + $I$2 - 1,MATCH(IF('1. Input energy data'!$G$11="Multiple (England)", '1. Input energy data'!$J127, '1. Input energy data'!$G$11),Degrees18[#Headers], 0)),INDEX(Degrees15[[Month]:[Multiple (England)]],MATCH('1. Input energy data'!$L127, Degrees15[Month], 1) + $I$2 - 1,MATCH(IF('1. Input energy data'!$G$11="Multiple (England)", '1. Input energy data'!$J127, '1. Input energy data'!$G$11),Degrees15[#Headers], 0))))</f>
        <v/>
      </c>
      <c r="J110" s="151" t="str" cm="1">
        <f t="array" ref="J110">IF(OR(CalcTable[[#This Row],[Building]]=0, '1. Input energy data'!$T127=""), "",IF(OR('1. Input energy data'!$F127="Hospital",'1. Input energy data'!$F127="Nursing residential homes and hostels"),INDEX(Degrees18[[Month]:[Multiple (England)]],MATCH('1. Input energy data'!$L127, Degrees18[Month], 1) + $J$2 - 1,MATCH(IF('1. Input energy data'!$G$11="Multiple (England)", '1. Input energy data'!$J127, '1. Input energy data'!$G$11),Degrees18[#Headers], 0)),INDEX(Degrees15[[Month]:[Multiple (England)]],MATCH('1. Input energy data'!$L127, Degrees15[Month], 1) + $J$2 - 1,MATCH(IF('1. Input energy data'!$G$11="Multiple (England)", '1. Input energy data'!$J127, '1. Input energy data'!$G$11),Degrees15[#Headers], 0))))</f>
        <v/>
      </c>
      <c r="K110" s="151" t="str" cm="1">
        <f t="array" ref="K110">IF(OR(CalcTable[[#This Row],[Building]]=0, '1. Input energy data'!$U127=""), "",IF(OR('1. Input energy data'!$F127="Hospital",'1. Input energy data'!$F127="Nursing residential homes and hostels"),INDEX(Degrees18[[Month]:[Multiple (England)]],MATCH('1. Input energy data'!$L127, Degrees18[Month], 1) + $K$2 - 1,MATCH(IF('1. Input energy data'!$G$11="Multiple (England)", '1. Input energy data'!$J127, '1. Input energy data'!$G$11),Degrees18[#Headers], 0)),INDEX(Degrees15[[Month]:[Multiple (England)]],MATCH('1. Input energy data'!$L127, Degrees15[Month], 1) + $K$2 - 1,MATCH(IF('1. Input energy data'!$G$11="Multiple (England)", '1. Input energy data'!$J127, '1. Input energy data'!$G$11),Degrees15[#Headers], 0))))</f>
        <v/>
      </c>
      <c r="L110" s="151" t="str" cm="1">
        <f t="array" ref="L110">IF(OR(CalcTable[[#This Row],[Building]]=0, '1. Input energy data'!$V127=""), "",IF(OR('1. Input energy data'!$F127="Hospital",'1. Input energy data'!$F127="Nursing residential homes and hostels"),INDEX(Degrees18[[Month]:[Multiple (England)]],MATCH('1. Input energy data'!$L127, Degrees18[Month], 1) + $L$2 - 1,MATCH(IF('1. Input energy data'!$G$11="Multiple (England)", '1. Input energy data'!$J127, '1. Input energy data'!$G$11),Degrees18[#Headers], 0)),INDEX(Degrees15[[Month]:[Multiple (England)]],MATCH('1. Input energy data'!$L127, Degrees15[Month], 1) + $L$2 - 1,MATCH(IF('1. Input energy data'!$G$11="Multiple (England)", '1. Input energy data'!$J127, '1. Input energy data'!$G$11),Degrees15[#Headers], 0))))</f>
        <v/>
      </c>
      <c r="M110" s="151" t="str" cm="1">
        <f t="array" ref="M110">IF(OR(CalcTable[[#This Row],[Building]]=0, '1. Input energy data'!$W127=""), "",IF(OR('1. Input energy data'!$F127="Hospital",'1. Input energy data'!$F127="Nursing residential homes and hostels"),INDEX(Degrees18[[Month]:[Multiple (England)]],MATCH('1. Input energy data'!$L127, Degrees18[Month], 1) + $M$2 - 1,MATCH(IF('1. Input energy data'!$G$11="Multiple (England)", '1. Input energy data'!$J127, '1. Input energy data'!$G$11),Degrees18[#Headers], 0)),INDEX(Degrees15[[Month]:[Multiple (England)]],MATCH('1. Input energy data'!$L127, Degrees15[Month], 1) + $M$2 - 1,MATCH(IF('1. Input energy data'!$G$11="Multiple (England)", '1. Input energy data'!$J127, '1. Input energy data'!$G$11),Degrees15[#Headers], 0))))</f>
        <v/>
      </c>
      <c r="N110" s="151" t="str" cm="1">
        <f t="array" ref="N110">IF(OR(CalcTable[[#This Row],[Building]]=0, '1. Input energy data'!$X127=""), "",IF(OR('1. Input energy data'!$F127="Hospital",'1. Input energy data'!$F127="Nursing residential homes and hostels"),INDEX(Degrees18[[Month]:[Multiple (England)]],MATCH('1. Input energy data'!$L127, Degrees18[Month], 1) + $N$2 - 1,MATCH(IF('1. Input energy data'!$G$11="Multiple (England)", '1. Input energy data'!$J127, '1. Input energy data'!$G$11),Degrees18[#Headers], 0)),INDEX(Degrees15[[Month]:[Multiple (England)]],MATCH('1. Input energy data'!$L127, Degrees15[Month], 1) + $N$2 - 1,MATCH(IF('1. Input energy data'!$G$11="Multiple (England)", '1. Input energy data'!$J127, '1. Input energy data'!$G$11),Degrees15[#Headers], 0))))</f>
        <v/>
      </c>
      <c r="O110" s="151" t="str" cm="1">
        <f t="array" ref="O110">IF(OR(CalcTable[[#This Row],[Building]]=0, '1. Input energy data'!$Y127=""), "",IF(OR('1. Input energy data'!$F127="Hospital",'1. Input energy data'!$F127="Nursing residential homes and hostels"),INDEX(Degrees18[[Month]:[Multiple (England)]],MATCH('1. Input energy data'!$L127, Degrees18[Month], 1) + $O$2 - 1,MATCH(IF('1. Input energy data'!$G$11="Multiple (England)", '1. Input energy data'!$J127, '1. Input energy data'!$G$11),Degrees18[#Headers], 0)),INDEX(Degrees15[[Month]:[Multiple (England)]],MATCH('1. Input energy data'!$L127, Degrees15[Month], 1) + $O$2 - 1,MATCH(IF('1. Input energy data'!$G$11="Multiple (England)", '1. Input energy data'!$J127, '1. Input energy data'!$G$11),Degrees15[#Headers], 0))))</f>
        <v/>
      </c>
      <c r="P110" t="str">
        <f>IF(CalcTable[[#This Row],[Building]]=0,"",SLOPE('1. Input energy data'!N127:Y127,CalcTable[[#This Row],[1]:[12]]))</f>
        <v/>
      </c>
      <c r="Q110" t="str">
        <f>IF(CalcTable[[#This Row],[Building]]=0,"",INTERCEPT('1. Input energy data'!N127:Y127,CalcTable[[#This Row],[1]:[12]]))</f>
        <v/>
      </c>
      <c r="R110" t="str">
        <f>IF(CalcTable[[#This Row],[Building]]=0,"",RSQ('1. Input energy data'!N127:Y127,CalcTable[[#This Row],[1]:[12]]))</f>
        <v/>
      </c>
      <c r="S110" s="151" t="str" cm="1">
        <f t="array" ref="S110">IF(OR($A110=0, '1. Input energy data'!$AF127=""), "",IF(OR('1. Input energy data'!$F127="Hospital",'1. Input energy data'!$F127="Nursing residential homes and hostels"),INDEX(Degrees18[[Month]:[Multiple (England)]],MATCH('1. Input energy data'!$AD127, Degrees18[Month], 1)+S$2-13,MATCH(IF('1. Input energy data'!$G$11="Multiple (England)", '1. Input energy data'!$J127, '1. Input energy data'!$G$11),Degrees18[#Headers], 0)),INDEX(Degrees15[[Month]:[Multiple (England)]],MATCH('1. Input energy data'!$AD127, Degrees15[Month], 1)+S$2-13,MATCH(IF('1. Input energy data'!$G$11="Multiple (England)", '1. Input energy data'!$J127, '1. Input energy data'!$G$11),Degrees15[#Headers], 0))))</f>
        <v/>
      </c>
      <c r="T110" s="151" t="str" cm="1">
        <f t="array" ref="T110">IF(OR($A110=0, '1. Input energy data'!$AG127=""), "",IF(OR('1. Input energy data'!$F127="Hospital",'1. Input energy data'!$F127="Nursing residential homes and hostels"),INDEX(Degrees18[[Month]:[Multiple (England)]],MATCH('1. Input energy data'!$AD127, Degrees18[Month], 1)+T$2-13,MATCH(IF('1. Input energy data'!$G$11="Multiple (England)", '1. Input energy data'!$J127, '1. Input energy data'!$G$11),Degrees18[#Headers], 0)),INDEX(Degrees15[[Month]:[Multiple (England)]],MATCH('1. Input energy data'!$AD127,Degrees15[Month], 1)+T$2-13,MATCH(IF('1. Input energy data'!$G$11="Multiple (England)", '1. Input energy data'!$J127, '1. Input energy data'!$G$11),Degrees15[#Headers], 0))))</f>
        <v/>
      </c>
      <c r="U110" s="151" t="str" cm="1">
        <f t="array" ref="U110">IF(OR($A110=0, '1. Input energy data'!$AH127=""), "",IF(OR('1. Input energy data'!$F127="Hospital",'1. Input energy data'!$F127="Nursing residential homes and hostels"),INDEX(Degrees18[[Month]:[Multiple (England)]],MATCH('1. Input energy data'!$AD127, Degrees18[Month], 1)+U$2-13,MATCH(IF('1. Input energy data'!$G$11="Multiple (England)", '1. Input energy data'!$J127, '1. Input energy data'!$G$11),Degrees18[#Headers], 0)),INDEX(Degrees15[[Month]:[Multiple (England)]],MATCH('1. Input energy data'!$AD127,Degrees15[Month], 1)+U$2-13,MATCH(IF('1. Input energy data'!$G$11="Multiple (England)", '1. Input energy data'!$J127, '1. Input energy data'!$G$11),Degrees15[#Headers], 0))))</f>
        <v/>
      </c>
      <c r="V110" s="151" t="str" cm="1">
        <f t="array" ref="V110">IF(OR($A110=0, '1. Input energy data'!$AI127=""), "",IF(OR('1. Input energy data'!$F127="Hospital",'1. Input energy data'!$F127="Nursing residential homes and hostels"),INDEX(Degrees18[[Month]:[Multiple (England)]],MATCH('1. Input energy data'!$AD127, Degrees18[Month], 1)+V$2-13,MATCH(IF('1. Input energy data'!$G$11="Multiple (England)", '1. Input energy data'!$J127, '1. Input energy data'!$G$11),Degrees18[#Headers], 0)),INDEX(Degrees15[[Month]:[Multiple (England)]],MATCH('1. Input energy data'!$AD127,Degrees15[Month], 1)+V$2-13,MATCH(IF('1. Input energy data'!$G$11="Multiple (England)", '1. Input energy data'!$J127, '1. Input energy data'!$G$11),Degrees15[#Headers], 0))))</f>
        <v/>
      </c>
      <c r="W110" s="151" t="str" cm="1">
        <f t="array" ref="W110">IF(OR($A110=0, '1. Input energy data'!$AJ127=""), "",IF(OR('1. Input energy data'!$F127="Hospital",'1. Input energy data'!$F127="Nursing residential homes and hostels"),INDEX(Degrees18[[Month]:[Multiple (England)]],MATCH('1. Input energy data'!$AD127, Degrees18[Month], 1)+W$2-13,MATCH(IF('1. Input energy data'!$G$11="Multiple (England)", '1. Input energy data'!$J127, '1. Input energy data'!$G$11),Degrees18[#Headers], 0)),INDEX(Degrees15[[Month]:[Multiple (England)]],MATCH('1. Input energy data'!$AD127,Degrees15[Month], 1)+W$2-13,MATCH(IF('1. Input energy data'!$G$11="Multiple (England)", '1. Input energy data'!$J127, '1. Input energy data'!$G$11),Degrees15[#Headers], 0))))</f>
        <v/>
      </c>
      <c r="X110" s="151" t="str" cm="1">
        <f t="array" ref="X110">IF(OR($A110=0, '1. Input energy data'!$AK127=""), "",IF(OR('1. Input energy data'!$F127="Hospital",'1. Input energy data'!$F127="Nursing residential homes and hostels"),INDEX(Degrees18[[Month]:[Multiple (England)]],MATCH('1. Input energy data'!$AD127, Degrees18[Month], 1)+X$2-13,MATCH(IF('1. Input energy data'!$G$11="Multiple (England)", '1. Input energy data'!$J127, '1. Input energy data'!$G$11),Degrees18[#Headers], 0)),INDEX(Degrees15[[Month]:[Multiple (England)]],MATCH('1. Input energy data'!$AD127,Degrees15[Month], 1)+X$2-13,MATCH(IF('1. Input energy data'!$G$11="Multiple (England)", '1. Input energy data'!$J127, '1. Input energy data'!$G$11),Degrees15[#Headers], 0))))</f>
        <v/>
      </c>
      <c r="Y110" s="151" t="str" cm="1">
        <f t="array" ref="Y110">IF(OR($A110=0, '1. Input energy data'!$AL127=""), "",IF(OR('1. Input energy data'!$F127="Hospital",'1. Input energy data'!$F127="Nursing residential homes and hostels"),INDEX(Degrees18[[Month]:[Multiple (England)]],MATCH('1. Input energy data'!$AD127, Degrees18[Month], 1)+Y$2-13,MATCH(IF('1. Input energy data'!$G$11="Multiple (England)", '1. Input energy data'!$J127, '1. Input energy data'!$G$11),Degrees18[#Headers], 0)),INDEX(Degrees15[[Month]:[Multiple (England)]],MATCH('1. Input energy data'!$AD127,Degrees15[Month], 1)+Y$2-13,MATCH(IF('1. Input energy data'!$G$11="Multiple (England)", '1. Input energy data'!$J127, '1. Input energy data'!$G$11),Degrees15[#Headers], 0))))</f>
        <v/>
      </c>
      <c r="Z110" s="151" t="str" cm="1">
        <f t="array" ref="Z110">IF(OR($A110=0, '1. Input energy data'!$AM127=""), "",IF(OR('1. Input energy data'!$F127="Hospital",'1. Input energy data'!$F127="Nursing residential homes and hostels"),INDEX(Degrees18[[Month]:[Multiple (England)]],MATCH('1. Input energy data'!$AD127, Degrees18[Month], 1)+Z$2-13,MATCH(IF('1. Input energy data'!$G$11="Multiple (England)", '1. Input energy data'!$J127, '1. Input energy data'!$G$11),Degrees18[#Headers], 0)),INDEX(Degrees15[[Month]:[Multiple (England)]],MATCH('1. Input energy data'!$AD127,Degrees15[Month], 1)+Z$2-13,MATCH(IF('1. Input energy data'!$G$11="Multiple (England)", '1. Input energy data'!$J127, '1. Input energy data'!$G$11),Degrees15[#Headers], 0))))</f>
        <v/>
      </c>
      <c r="AA110" s="151" t="str" cm="1">
        <f t="array" ref="AA110">IF(OR($A110=0, '1. Input energy data'!$AN127=""), "",IF(OR('1. Input energy data'!$F127="Hospital",'1. Input energy data'!$F127="Nursing residential homes and hostels"),INDEX(Degrees18[[Month]:[Multiple (England)]],MATCH('1. Input energy data'!$AD127, Degrees18[Month], 1)+AA$2-13,MATCH(IF('1. Input energy data'!$G$11="Multiple (England)", '1. Input energy data'!$J127, '1. Input energy data'!$G$11),Degrees18[#Headers], 0)),INDEX(Degrees15[[Month]:[Multiple (England)]],MATCH('1. Input energy data'!$AD127,Degrees15[Month], 1)+AA$2-13,MATCH(IF('1. Input energy data'!$G$11="Multiple (England)", '1. Input energy data'!$J127, '1. Input energy data'!$G$11),Degrees15[#Headers], 0))))</f>
        <v/>
      </c>
      <c r="AB110" s="151" t="str" cm="1">
        <f t="array" ref="AB110">IF(OR($A110=0, '1. Input energy data'!$AO127=""), "",IF(OR('1. Input energy data'!$F127="Hospital",'1. Input energy data'!$F127="Nursing residential homes and hostels"),INDEX(Degrees18[[Month]:[Multiple (England)]],MATCH('1. Input energy data'!$AD127, Degrees18[Month], 1)+AB$2-13,MATCH(IF('1. Input energy data'!$G$11="Multiple (England)", '1. Input energy data'!$J127, '1. Input energy data'!$G$11),Degrees18[#Headers], 0)),INDEX(Degrees15[[Month]:[Multiple (England)]],MATCH('1. Input energy data'!$AD127,Degrees15[Month], 1)+AB$2-13,MATCH(IF('1. Input energy data'!$G$11="Multiple (England)", '1. Input energy data'!$J127, '1. Input energy data'!$G$11),Degrees15[#Headers], 0))))</f>
        <v/>
      </c>
      <c r="AC110" s="151" t="str" cm="1">
        <f t="array" ref="AC110">IF(OR($A110=0, '1. Input energy data'!$AP127=""), "",IF(OR('1. Input energy data'!$F127="Hospital",'1. Input energy data'!$F127="Nursing residential homes and hostels"),INDEX(Degrees18[[Month]:[Multiple (England)]],MATCH('1. Input energy data'!$AD127, Degrees18[Month], 1)+AC$2-13,MATCH(IF('1. Input energy data'!$G$11="Multiple (England)", '1. Input energy data'!$J127, '1. Input energy data'!$G$11),Degrees18[#Headers], 0)),INDEX(Degrees15[[Month]:[Multiple (England)]],MATCH('1. Input energy data'!$AD127,Degrees15[Month], 1)+AC$2-13,MATCH(IF('1. Input energy data'!$G$11="Multiple (England)", '1. Input energy data'!$J127, '1. Input energy data'!$G$11),Degrees15[#Headers], 0))))</f>
        <v/>
      </c>
      <c r="AD110" s="151" t="str" cm="1">
        <f t="array" ref="AD110">IF(OR($A110=0, '1. Input energy data'!$AQ127=""), "",IF(OR('1. Input energy data'!$F127="Hospital",'1. Input energy data'!$F127="Nursing residential homes and hostels"),INDEX(Degrees18[[Month]:[Multiple (England)]],MATCH('1. Input energy data'!$AD127, Degrees18[Month], 1)+AD$2-13,MATCH(IF('1. Input energy data'!$G$11="Multiple (England)", '1. Input energy data'!$J127, '1. Input energy data'!$G$11),Degrees18[#Headers], 0)),INDEX(Degrees15[[Month]:[Multiple (England)]],MATCH('1. Input energy data'!$AD127,Degrees15[Month], 1)+AD$2-13,MATCH(IF('1. Input energy data'!$G$11="Multiple (England)", '1. Input energy data'!$J127, '1. Input energy data'!$G$11),Degrees15[#Headers], 0))))</f>
        <v/>
      </c>
      <c r="AE110" s="151" t="str">
        <f>IF(OR($A110=0, $P110="", CalcTable[[#This Row],[13]]="", $Q110="", '1. Input energy data'!AF127=""), "", ($P110*CalcTable[[#This Row],[13]]+$Q110)-'1. Input energy data'!AF127)</f>
        <v/>
      </c>
      <c r="AF110" s="151" t="str">
        <f>IF(OR($A110=0, $P110="", CalcTable[[#This Row],[14]]="", $Q110="", '1. Input energy data'!AG127=""), "", ($P110*CalcTable[[#This Row],[14]]+$Q110)-'1. Input energy data'!AG127)</f>
        <v/>
      </c>
      <c r="AG110" s="151" t="str">
        <f>IF(OR($A110=0, $P110="", CalcTable[[#This Row],[15]]="", $Q110="", '1. Input energy data'!AH127=""), "", ($P110*CalcTable[[#This Row],[15]]+$Q110)-'1. Input energy data'!AH127)</f>
        <v/>
      </c>
      <c r="AH110" s="151" t="str">
        <f>IF(OR($A110=0, $P110="", CalcTable[[#This Row],[16]]="", $Q110="", '1. Input energy data'!AI127=""), "", ($P110*CalcTable[[#This Row],[16]]+$Q110)-'1. Input energy data'!AI127)</f>
        <v/>
      </c>
      <c r="AI110" s="151" t="str">
        <f>IF(OR($A110=0, $P110="", CalcTable[[#This Row],[17]]="", $Q110="", '1. Input energy data'!AJ127=""), "", ($P110*CalcTable[[#This Row],[17]]+$Q110)-'1. Input energy data'!AJ127)</f>
        <v/>
      </c>
      <c r="AJ110" s="151" t="str">
        <f>IF(OR($A110=0, $P110="", CalcTable[[#This Row],[18]]="", $Q110="", '1. Input energy data'!AK127=""), "", ($P110*CalcTable[[#This Row],[18]]+$Q110)-'1. Input energy data'!AK127)</f>
        <v/>
      </c>
      <c r="AK110" s="151" t="str">
        <f>IF(OR($A110=0, $P110="", CalcTable[[#This Row],[19]]="", $Q110="", '1. Input energy data'!AL127=""), "", ($P110*CalcTable[[#This Row],[19]]+$Q110)-'1. Input energy data'!AL127)</f>
        <v/>
      </c>
      <c r="AL110" s="151" t="str">
        <f>IF(OR($A110=0, $P110="", CalcTable[[#This Row],[20]]="", $Q110="", '1. Input energy data'!AM127=""), "", ($P110*CalcTable[[#This Row],[20]]+$Q110)-'1. Input energy data'!AM127)</f>
        <v/>
      </c>
      <c r="AM110" s="151" t="str">
        <f>IF(OR($A110=0, $P110="", CalcTable[[#This Row],[21]]="", $Q110="", '1. Input energy data'!AN127=""), "", ($P110*CalcTable[[#This Row],[21]]+$Q110)-'1. Input energy data'!AN127)</f>
        <v/>
      </c>
      <c r="AN110" s="151" t="str">
        <f>IF(OR($A110=0, $P110="", CalcTable[[#This Row],[22]]="", $Q110="", '1. Input energy data'!AO127=""), "", ($P110*CalcTable[[#This Row],[22]]+$Q110)-'1. Input energy data'!AO127)</f>
        <v/>
      </c>
      <c r="AO110" s="151" t="str">
        <f>IF(OR($A110=0, $P110="", CalcTable[[#This Row],[23]]="", $Q110="", '1. Input energy data'!AP127=""), "", ($P110*CalcTable[[#This Row],[23]]+$Q110)-'1. Input energy data'!AP127)</f>
        <v/>
      </c>
      <c r="AP110" s="151" t="str">
        <f>IF(OR($A110=0, $P110="", CalcTable[[#This Row],[24]]="", $Q110="", '1. Input energy data'!AQ127=""), "", ($P110*CalcTable[[#This Row],[24]]+$Q110)-'1. Input energy data'!AQ127)</f>
        <v/>
      </c>
      <c r="AQ110" s="239" t="str">
        <f>IF(CalcTable[[#This Row],[Building]]=0,"",1-((1-CalcTable[[#This Row],[R2]])*(COUNT('1. Input energy data'!N127:Y127)-1)/(COUNT('1. Input energy data'!N127:Y127)-2)))</f>
        <v/>
      </c>
      <c r="AR110" s="165" t="str">
        <f>IF(CalcTable[[#This Row],[Building]]=0,"",1.26*TINV(0.1,COUNT('1. Input energy data'!N127:Y127)-2)*STEYX('1. Input energy data'!N127:Y127,CalcTable[[#This Row],[1]:[12]])*((1+2/COUNT('1. Input energy data'!N127:Y127))*COUNT(CalcTable[[#This Row],[Month 1 avoided kWh]:[Month 12]]))^0.5)</f>
        <v/>
      </c>
      <c r="AS110" s="166" t="str">
        <f>IF(CalcTable[[#This Row],[Building]]=0,"",ABS(CalcTable[[#This Row],[Absolute Uncertainty]]/SUM(CalcTable[[#This Row],[Month 1 avoided kWh]:[Month 12]])))</f>
        <v/>
      </c>
      <c r="AT110" s="165" t="str">
        <f>IF(CalcTable[[#This Row],[Building]]=0,"",COUNT('1. Input energy data'!N127:Y127))</f>
        <v/>
      </c>
      <c r="AU110" s="165" t="str">
        <f>IF(CalcTable[[#This Row],[Building]]=0,"",COUNT('1. Input energy data'!AF127:AQ127))</f>
        <v/>
      </c>
      <c r="AV110" s="151" t="str" cm="1">
        <f t="array" ref="AV110">_xlfn.IFS(CalcTable[[#This Row],[Building]]=0,"",AND(OR('1. Input energy data'!AT127="Energy Bills - Actual",'1. Input energy data'!AT127="Meter Readings",'1. Input energy data'!AT127="Half Hourly Data"),OR('1. Input energy data'!Z127="Energy Bills - Actual",'1. Input energy data'!Z127="Meter Readings",'1. Input energy data'!Z127="Half Hourly Data")),"ACTUAL",OR('1. Input energy data'!AT127="",'1. Input energy data'!Z127=""),"BLANK",OR('1. Input energy data'!AT127="Other (specify in commentary)",'1. Input energy data'!Z127="Other (specify in commentary)"),"OTHER",OR('1. Input energy data'!AT127="Energy Bills - Estimated",'1. Input energy data'!Z127="Energy Bills - Estimated"),"ESTIMATED",OR('1. Input energy data'!AT127="Energy Bills - Partially Estimated",'1. Input energy data'!Z127="Energy Bills - Partially Estimated"),"PARTIALLY ESTIMATED",TRUE,"BLANK")</f>
        <v/>
      </c>
    </row>
    <row r="111" spans="1:48">
      <c r="A111">
        <f>'1. Input energy data'!C128</f>
        <v>0</v>
      </c>
      <c r="B111" s="150">
        <f>'1. Input energy data'!F128</f>
        <v>0</v>
      </c>
      <c r="C111">
        <f>'1. Input energy data'!G128</f>
        <v>0</v>
      </c>
      <c r="D111" s="151" t="str">
        <f>IF(OR(CalcTable[[#This Row],[Building]]=0, '1. Input energy data'!$N128=""), "",IF(OR('1. Input energy data'!$F128="Hospital",'1. Input energy data'!$F128="Nursing residential homes and hostels"),INDEX(Degrees18[[Month]:[Multiple (England)]],MATCH('1. Input energy data'!$L128, Degrees18[Month], 1),MATCH(IF('1. Input energy data'!$G$11="Multiple (England)", '1. Input energy data'!$J128, '1. Input energy data'!$G$11), Degrees18[#Headers], 0)),INDEX(Degrees15[[Month]:[Multiple (England)]],MATCH('1. Input energy data'!$L128, Degrees15[Month], 1),MATCH(IF('1. Input energy data'!$G$11="Multiple (England)", '1. Input energy data'!$J128, '1. Input energy data'!$G$11), Degrees15[#Headers], 0))))</f>
        <v/>
      </c>
      <c r="E111" s="151" t="str" cm="1">
        <f t="array" ref="E111">IF(OR(CalcTable[[#This Row],[Building]]=0, '1. Input energy data'!$O128=""), "",IF(OR('1. Input energy data'!$F128="Hospital",'1. Input energy data'!$F128="Nursing residential homes and hostels"),INDEX(Degrees18[[Month]:[Multiple (England)]],MATCH('1. Input energy data'!$L128, Degrees18[Month], 1) + $E$2 - 1,MATCH(IF('1. Input energy data'!$G$11="Multiple (England)", '1. Input energy data'!$J128, '1. Input energy data'!$G$11),Degrees18[#Headers], 0)),INDEX(Degrees15[[Month]:[Multiple (England)]],MATCH('1. Input energy data'!$L128, Degrees15[Month], 1) + $E$2 - 1,MATCH(IF('1. Input energy data'!$G$11="Multiple (England)", '1. Input energy data'!$J128, '1. Input energy data'!$G$11),Degrees15[#Headers], 0))))</f>
        <v/>
      </c>
      <c r="F111" s="151" t="str" cm="1">
        <f t="array" ref="F111">IF(OR(CalcTable[[#This Row],[Building]]=0, '1. Input energy data'!$P128=""), "",IF(OR('1. Input energy data'!$F128="Hospital",'1. Input energy data'!$F128="Nursing residential homes and hostels"),INDEX(Degrees18[[Month]:[Multiple (England)]],MATCH('1. Input energy data'!$L128, Degrees18[Month], 1) + $F$2 - 1,MATCH(IF('1. Input energy data'!$G$11="Multiple (England)", '1. Input energy data'!$J128, '1. Input energy data'!$G$11),Degrees18[#Headers], 0)),INDEX(Degrees15[[Month]:[Multiple (England)]],MATCH('1. Input energy data'!$L128, Degrees15[Month], 1) + $F$2 - 1,MATCH(IF('1. Input energy data'!$G$11="Multiple (England)", '1. Input energy data'!$J128, '1. Input energy data'!$G$11),Degrees15[#Headers], 0))))</f>
        <v/>
      </c>
      <c r="G111" s="151" t="str" cm="1">
        <f t="array" ref="G111">IF(OR(CalcTable[[#This Row],[Building]]=0, '1. Input energy data'!$Q128=""), "",IF(OR('1. Input energy data'!$F128="Hospital",'1. Input energy data'!$F128="Nursing residential homes and hostels"),INDEX(Degrees18[[Month]:[Multiple (England)]],MATCH('1. Input energy data'!$L128, Degrees18[Month], 1) + $G$2 - 1,MATCH(IF('1. Input energy data'!$G$11="Multiple (England)", '1. Input energy data'!$J128, '1. Input energy data'!$G$11),Degrees18[#Headers], 0)),INDEX(Degrees15[[Month]:[Multiple (England)]],MATCH('1. Input energy data'!$L128, Degrees15[Month], 1) + $G$2 - 1,MATCH(IF('1. Input energy data'!$G$11="Multiple (England)", '1. Input energy data'!$J128, '1. Input energy data'!$G$11),Degrees15[#Headers], 0))))</f>
        <v/>
      </c>
      <c r="H111" s="151" t="str" cm="1">
        <f t="array" ref="H111">IF(OR(CalcTable[[#This Row],[Building]]=0, '1. Input energy data'!$R128=""), "",IF(OR('1. Input energy data'!$F128="Hospital",'1. Input energy data'!$F128="Nursing residential homes and hostels"),INDEX(Degrees18[[Month]:[Multiple (England)]],MATCH('1. Input energy data'!$L128, Degrees18[Month], 1) + $H$2 - 1,MATCH(IF('1. Input energy data'!$G$11="Multiple (England)", '1. Input energy data'!$J128, '1. Input energy data'!$G$11),Degrees18[#Headers], 0)),INDEX(Degrees15[[Month]:[Multiple (England)]],MATCH('1. Input energy data'!$L128, Degrees15[Month], 1) + $H$2 - 1,MATCH(IF('1. Input energy data'!$G$11="Multiple (England)", '1. Input energy data'!$J128, '1. Input energy data'!$G$11),Degrees15[#Headers], 0))))</f>
        <v/>
      </c>
      <c r="I111" s="151" t="str" cm="1">
        <f t="array" ref="I111">IF(OR(CalcTable[[#This Row],[Building]]=0, '1. Input energy data'!$S128=""), "",IF(OR('1. Input energy data'!$F128="Hospital",'1. Input energy data'!$F128="Nursing residential homes and hostels"),INDEX(Degrees18[[Month]:[Multiple (England)]],MATCH('1. Input energy data'!$L128, Degrees18[Month], 1) + $I$2 - 1,MATCH(IF('1. Input energy data'!$G$11="Multiple (England)", '1. Input energy data'!$J128, '1. Input energy data'!$G$11),Degrees18[#Headers], 0)),INDEX(Degrees15[[Month]:[Multiple (England)]],MATCH('1. Input energy data'!$L128, Degrees15[Month], 1) + $I$2 - 1,MATCH(IF('1. Input energy data'!$G$11="Multiple (England)", '1. Input energy data'!$J128, '1. Input energy data'!$G$11),Degrees15[#Headers], 0))))</f>
        <v/>
      </c>
      <c r="J111" s="151" t="str" cm="1">
        <f t="array" ref="J111">IF(OR(CalcTable[[#This Row],[Building]]=0, '1. Input energy data'!$T128=""), "",IF(OR('1. Input energy data'!$F128="Hospital",'1. Input energy data'!$F128="Nursing residential homes and hostels"),INDEX(Degrees18[[Month]:[Multiple (England)]],MATCH('1. Input energy data'!$L128, Degrees18[Month], 1) + $J$2 - 1,MATCH(IF('1. Input energy data'!$G$11="Multiple (England)", '1. Input energy data'!$J128, '1. Input energy data'!$G$11),Degrees18[#Headers], 0)),INDEX(Degrees15[[Month]:[Multiple (England)]],MATCH('1. Input energy data'!$L128, Degrees15[Month], 1) + $J$2 - 1,MATCH(IF('1. Input energy data'!$G$11="Multiple (England)", '1. Input energy data'!$J128, '1. Input energy data'!$G$11),Degrees15[#Headers], 0))))</f>
        <v/>
      </c>
      <c r="K111" s="151" t="str" cm="1">
        <f t="array" ref="K111">IF(OR(CalcTable[[#This Row],[Building]]=0, '1. Input energy data'!$U128=""), "",IF(OR('1. Input energy data'!$F128="Hospital",'1. Input energy data'!$F128="Nursing residential homes and hostels"),INDEX(Degrees18[[Month]:[Multiple (England)]],MATCH('1. Input energy data'!$L128, Degrees18[Month], 1) + $K$2 - 1,MATCH(IF('1. Input energy data'!$G$11="Multiple (England)", '1. Input energy data'!$J128, '1. Input energy data'!$G$11),Degrees18[#Headers], 0)),INDEX(Degrees15[[Month]:[Multiple (England)]],MATCH('1. Input energy data'!$L128, Degrees15[Month], 1) + $K$2 - 1,MATCH(IF('1. Input energy data'!$G$11="Multiple (England)", '1. Input energy data'!$J128, '1. Input energy data'!$G$11),Degrees15[#Headers], 0))))</f>
        <v/>
      </c>
      <c r="L111" s="151" t="str" cm="1">
        <f t="array" ref="L111">IF(OR(CalcTable[[#This Row],[Building]]=0, '1. Input energy data'!$V128=""), "",IF(OR('1. Input energy data'!$F128="Hospital",'1. Input energy data'!$F128="Nursing residential homes and hostels"),INDEX(Degrees18[[Month]:[Multiple (England)]],MATCH('1. Input energy data'!$L128, Degrees18[Month], 1) + $L$2 - 1,MATCH(IF('1. Input energy data'!$G$11="Multiple (England)", '1. Input energy data'!$J128, '1. Input energy data'!$G$11),Degrees18[#Headers], 0)),INDEX(Degrees15[[Month]:[Multiple (England)]],MATCH('1. Input energy data'!$L128, Degrees15[Month], 1) + $L$2 - 1,MATCH(IF('1. Input energy data'!$G$11="Multiple (England)", '1. Input energy data'!$J128, '1. Input energy data'!$G$11),Degrees15[#Headers], 0))))</f>
        <v/>
      </c>
      <c r="M111" s="151" t="str" cm="1">
        <f t="array" ref="M111">IF(OR(CalcTable[[#This Row],[Building]]=0, '1. Input energy data'!$W128=""), "",IF(OR('1. Input energy data'!$F128="Hospital",'1. Input energy data'!$F128="Nursing residential homes and hostels"),INDEX(Degrees18[[Month]:[Multiple (England)]],MATCH('1. Input energy data'!$L128, Degrees18[Month], 1) + $M$2 - 1,MATCH(IF('1. Input energy data'!$G$11="Multiple (England)", '1. Input energy data'!$J128, '1. Input energy data'!$G$11),Degrees18[#Headers], 0)),INDEX(Degrees15[[Month]:[Multiple (England)]],MATCH('1. Input energy data'!$L128, Degrees15[Month], 1) + $M$2 - 1,MATCH(IF('1. Input energy data'!$G$11="Multiple (England)", '1. Input energy data'!$J128, '1. Input energy data'!$G$11),Degrees15[#Headers], 0))))</f>
        <v/>
      </c>
      <c r="N111" s="151" t="str" cm="1">
        <f t="array" ref="N111">IF(OR(CalcTable[[#This Row],[Building]]=0, '1. Input energy data'!$X128=""), "",IF(OR('1. Input energy data'!$F128="Hospital",'1. Input energy data'!$F128="Nursing residential homes and hostels"),INDEX(Degrees18[[Month]:[Multiple (England)]],MATCH('1. Input energy data'!$L128, Degrees18[Month], 1) + $N$2 - 1,MATCH(IF('1. Input energy data'!$G$11="Multiple (England)", '1. Input energy data'!$J128, '1. Input energy data'!$G$11),Degrees18[#Headers], 0)),INDEX(Degrees15[[Month]:[Multiple (England)]],MATCH('1. Input energy data'!$L128, Degrees15[Month], 1) + $N$2 - 1,MATCH(IF('1. Input energy data'!$G$11="Multiple (England)", '1. Input energy data'!$J128, '1. Input energy data'!$G$11),Degrees15[#Headers], 0))))</f>
        <v/>
      </c>
      <c r="O111" s="151" t="str" cm="1">
        <f t="array" ref="O111">IF(OR(CalcTable[[#This Row],[Building]]=0, '1. Input energy data'!$Y128=""), "",IF(OR('1. Input energy data'!$F128="Hospital",'1. Input energy data'!$F128="Nursing residential homes and hostels"),INDEX(Degrees18[[Month]:[Multiple (England)]],MATCH('1. Input energy data'!$L128, Degrees18[Month], 1) + $O$2 - 1,MATCH(IF('1. Input energy data'!$G$11="Multiple (England)", '1. Input energy data'!$J128, '1. Input energy data'!$G$11),Degrees18[#Headers], 0)),INDEX(Degrees15[[Month]:[Multiple (England)]],MATCH('1. Input energy data'!$L128, Degrees15[Month], 1) + $O$2 - 1,MATCH(IF('1. Input energy data'!$G$11="Multiple (England)", '1. Input energy data'!$J128, '1. Input energy data'!$G$11),Degrees15[#Headers], 0))))</f>
        <v/>
      </c>
      <c r="P111" t="str">
        <f>IF(CalcTable[[#This Row],[Building]]=0,"",SLOPE('1. Input energy data'!N128:Y128,CalcTable[[#This Row],[1]:[12]]))</f>
        <v/>
      </c>
      <c r="Q111" t="str">
        <f>IF(CalcTable[[#This Row],[Building]]=0,"",INTERCEPT('1. Input energy data'!N128:Y128,CalcTable[[#This Row],[1]:[12]]))</f>
        <v/>
      </c>
      <c r="R111" t="str">
        <f>IF(CalcTable[[#This Row],[Building]]=0,"",RSQ('1. Input energy data'!N128:Y128,CalcTable[[#This Row],[1]:[12]]))</f>
        <v/>
      </c>
      <c r="S111" s="151" t="str" cm="1">
        <f t="array" ref="S111">IF(OR($A111=0, '1. Input energy data'!$AF128=""), "",IF(OR('1. Input energy data'!$F128="Hospital",'1. Input energy data'!$F128="Nursing residential homes and hostels"),INDEX(Degrees18[[Month]:[Multiple (England)]],MATCH('1. Input energy data'!$AD128, Degrees18[Month], 1)+S$2-13,MATCH(IF('1. Input energy data'!$G$11="Multiple (England)", '1. Input energy data'!$J128, '1. Input energy data'!$G$11),Degrees18[#Headers], 0)),INDEX(Degrees15[[Month]:[Multiple (England)]],MATCH('1. Input energy data'!$AD128, Degrees15[Month], 1)+S$2-13,MATCH(IF('1. Input energy data'!$G$11="Multiple (England)", '1. Input energy data'!$J128, '1. Input energy data'!$G$11),Degrees15[#Headers], 0))))</f>
        <v/>
      </c>
      <c r="T111" s="151" t="str" cm="1">
        <f t="array" ref="T111">IF(OR($A111=0, '1. Input energy data'!$AG128=""), "",IF(OR('1. Input energy data'!$F128="Hospital",'1. Input energy data'!$F128="Nursing residential homes and hostels"),INDEX(Degrees18[[Month]:[Multiple (England)]],MATCH('1. Input energy data'!$AD128, Degrees18[Month], 1)+T$2-13,MATCH(IF('1. Input energy data'!$G$11="Multiple (England)", '1. Input energy data'!$J128, '1. Input energy data'!$G$11),Degrees18[#Headers], 0)),INDEX(Degrees15[[Month]:[Multiple (England)]],MATCH('1. Input energy data'!$AD128,Degrees15[Month], 1)+T$2-13,MATCH(IF('1. Input energy data'!$G$11="Multiple (England)", '1. Input energy data'!$J128, '1. Input energy data'!$G$11),Degrees15[#Headers], 0))))</f>
        <v/>
      </c>
      <c r="U111" s="151" t="str" cm="1">
        <f t="array" ref="U111">IF(OR($A111=0, '1. Input energy data'!$AH128=""), "",IF(OR('1. Input energy data'!$F128="Hospital",'1. Input energy data'!$F128="Nursing residential homes and hostels"),INDEX(Degrees18[[Month]:[Multiple (England)]],MATCH('1. Input energy data'!$AD128, Degrees18[Month], 1)+U$2-13,MATCH(IF('1. Input energy data'!$G$11="Multiple (England)", '1. Input energy data'!$J128, '1. Input energy data'!$G$11),Degrees18[#Headers], 0)),INDEX(Degrees15[[Month]:[Multiple (England)]],MATCH('1. Input energy data'!$AD128,Degrees15[Month], 1)+U$2-13,MATCH(IF('1. Input energy data'!$G$11="Multiple (England)", '1. Input energy data'!$J128, '1. Input energy data'!$G$11),Degrees15[#Headers], 0))))</f>
        <v/>
      </c>
      <c r="V111" s="151" t="str" cm="1">
        <f t="array" ref="V111">IF(OR($A111=0, '1. Input energy data'!$AI128=""), "",IF(OR('1. Input energy data'!$F128="Hospital",'1. Input energy data'!$F128="Nursing residential homes and hostels"),INDEX(Degrees18[[Month]:[Multiple (England)]],MATCH('1. Input energy data'!$AD128, Degrees18[Month], 1)+V$2-13,MATCH(IF('1. Input energy data'!$G$11="Multiple (England)", '1. Input energy data'!$J128, '1. Input energy data'!$G$11),Degrees18[#Headers], 0)),INDEX(Degrees15[[Month]:[Multiple (England)]],MATCH('1. Input energy data'!$AD128,Degrees15[Month], 1)+V$2-13,MATCH(IF('1. Input energy data'!$G$11="Multiple (England)", '1. Input energy data'!$J128, '1. Input energy data'!$G$11),Degrees15[#Headers], 0))))</f>
        <v/>
      </c>
      <c r="W111" s="151" t="str" cm="1">
        <f t="array" ref="W111">IF(OR($A111=0, '1. Input energy data'!$AJ128=""), "",IF(OR('1. Input energy data'!$F128="Hospital",'1. Input energy data'!$F128="Nursing residential homes and hostels"),INDEX(Degrees18[[Month]:[Multiple (England)]],MATCH('1. Input energy data'!$AD128, Degrees18[Month], 1)+W$2-13,MATCH(IF('1. Input energy data'!$G$11="Multiple (England)", '1. Input energy data'!$J128, '1. Input energy data'!$G$11),Degrees18[#Headers], 0)),INDEX(Degrees15[[Month]:[Multiple (England)]],MATCH('1. Input energy data'!$AD128,Degrees15[Month], 1)+W$2-13,MATCH(IF('1. Input energy data'!$G$11="Multiple (England)", '1. Input energy data'!$J128, '1. Input energy data'!$G$11),Degrees15[#Headers], 0))))</f>
        <v/>
      </c>
      <c r="X111" s="151" t="str" cm="1">
        <f t="array" ref="X111">IF(OR($A111=0, '1. Input energy data'!$AK128=""), "",IF(OR('1. Input energy data'!$F128="Hospital",'1. Input energy data'!$F128="Nursing residential homes and hostels"),INDEX(Degrees18[[Month]:[Multiple (England)]],MATCH('1. Input energy data'!$AD128, Degrees18[Month], 1)+X$2-13,MATCH(IF('1. Input energy data'!$G$11="Multiple (England)", '1. Input energy data'!$J128, '1. Input energy data'!$G$11),Degrees18[#Headers], 0)),INDEX(Degrees15[[Month]:[Multiple (England)]],MATCH('1. Input energy data'!$AD128,Degrees15[Month], 1)+X$2-13,MATCH(IF('1. Input energy data'!$G$11="Multiple (England)", '1. Input energy data'!$J128, '1. Input energy data'!$G$11),Degrees15[#Headers], 0))))</f>
        <v/>
      </c>
      <c r="Y111" s="151" t="str" cm="1">
        <f t="array" ref="Y111">IF(OR($A111=0, '1. Input energy data'!$AL128=""), "",IF(OR('1. Input energy data'!$F128="Hospital",'1. Input energy data'!$F128="Nursing residential homes and hostels"),INDEX(Degrees18[[Month]:[Multiple (England)]],MATCH('1. Input energy data'!$AD128, Degrees18[Month], 1)+Y$2-13,MATCH(IF('1. Input energy data'!$G$11="Multiple (England)", '1. Input energy data'!$J128, '1. Input energy data'!$G$11),Degrees18[#Headers], 0)),INDEX(Degrees15[[Month]:[Multiple (England)]],MATCH('1. Input energy data'!$AD128,Degrees15[Month], 1)+Y$2-13,MATCH(IF('1. Input energy data'!$G$11="Multiple (England)", '1. Input energy data'!$J128, '1. Input energy data'!$G$11),Degrees15[#Headers], 0))))</f>
        <v/>
      </c>
      <c r="Z111" s="151" t="str" cm="1">
        <f t="array" ref="Z111">IF(OR($A111=0, '1. Input energy data'!$AM128=""), "",IF(OR('1. Input energy data'!$F128="Hospital",'1. Input energy data'!$F128="Nursing residential homes and hostels"),INDEX(Degrees18[[Month]:[Multiple (England)]],MATCH('1. Input energy data'!$AD128, Degrees18[Month], 1)+Z$2-13,MATCH(IF('1. Input energy data'!$G$11="Multiple (England)", '1. Input energy data'!$J128, '1. Input energy data'!$G$11),Degrees18[#Headers], 0)),INDEX(Degrees15[[Month]:[Multiple (England)]],MATCH('1. Input energy data'!$AD128,Degrees15[Month], 1)+Z$2-13,MATCH(IF('1. Input energy data'!$G$11="Multiple (England)", '1. Input energy data'!$J128, '1. Input energy data'!$G$11),Degrees15[#Headers], 0))))</f>
        <v/>
      </c>
      <c r="AA111" s="151" t="str" cm="1">
        <f t="array" ref="AA111">IF(OR($A111=0, '1. Input energy data'!$AN128=""), "",IF(OR('1. Input energy data'!$F128="Hospital",'1. Input energy data'!$F128="Nursing residential homes and hostels"),INDEX(Degrees18[[Month]:[Multiple (England)]],MATCH('1. Input energy data'!$AD128, Degrees18[Month], 1)+AA$2-13,MATCH(IF('1. Input energy data'!$G$11="Multiple (England)", '1. Input energy data'!$J128, '1. Input energy data'!$G$11),Degrees18[#Headers], 0)),INDEX(Degrees15[[Month]:[Multiple (England)]],MATCH('1. Input energy data'!$AD128,Degrees15[Month], 1)+AA$2-13,MATCH(IF('1. Input energy data'!$G$11="Multiple (England)", '1. Input energy data'!$J128, '1. Input energy data'!$G$11),Degrees15[#Headers], 0))))</f>
        <v/>
      </c>
      <c r="AB111" s="151" t="str" cm="1">
        <f t="array" ref="AB111">IF(OR($A111=0, '1. Input energy data'!$AO128=""), "",IF(OR('1. Input energy data'!$F128="Hospital",'1. Input energy data'!$F128="Nursing residential homes and hostels"),INDEX(Degrees18[[Month]:[Multiple (England)]],MATCH('1. Input energy data'!$AD128, Degrees18[Month], 1)+AB$2-13,MATCH(IF('1. Input energy data'!$G$11="Multiple (England)", '1. Input energy data'!$J128, '1. Input energy data'!$G$11),Degrees18[#Headers], 0)),INDEX(Degrees15[[Month]:[Multiple (England)]],MATCH('1. Input energy data'!$AD128,Degrees15[Month], 1)+AB$2-13,MATCH(IF('1. Input energy data'!$G$11="Multiple (England)", '1. Input energy data'!$J128, '1. Input energy data'!$G$11),Degrees15[#Headers], 0))))</f>
        <v/>
      </c>
      <c r="AC111" s="151" t="str" cm="1">
        <f t="array" ref="AC111">IF(OR($A111=0, '1. Input energy data'!$AP128=""), "",IF(OR('1. Input energy data'!$F128="Hospital",'1. Input energy data'!$F128="Nursing residential homes and hostels"),INDEX(Degrees18[[Month]:[Multiple (England)]],MATCH('1. Input energy data'!$AD128, Degrees18[Month], 1)+AC$2-13,MATCH(IF('1. Input energy data'!$G$11="Multiple (England)", '1. Input energy data'!$J128, '1. Input energy data'!$G$11),Degrees18[#Headers], 0)),INDEX(Degrees15[[Month]:[Multiple (England)]],MATCH('1. Input energy data'!$AD128,Degrees15[Month], 1)+AC$2-13,MATCH(IF('1. Input energy data'!$G$11="Multiple (England)", '1. Input energy data'!$J128, '1. Input energy data'!$G$11),Degrees15[#Headers], 0))))</f>
        <v/>
      </c>
      <c r="AD111" s="151" t="str" cm="1">
        <f t="array" ref="AD111">IF(OR($A111=0, '1. Input energy data'!$AQ128=""), "",IF(OR('1. Input energy data'!$F128="Hospital",'1. Input energy data'!$F128="Nursing residential homes and hostels"),INDEX(Degrees18[[Month]:[Multiple (England)]],MATCH('1. Input energy data'!$AD128, Degrees18[Month], 1)+AD$2-13,MATCH(IF('1. Input energy data'!$G$11="Multiple (England)", '1. Input energy data'!$J128, '1. Input energy data'!$G$11),Degrees18[#Headers], 0)),INDEX(Degrees15[[Month]:[Multiple (England)]],MATCH('1. Input energy data'!$AD128,Degrees15[Month], 1)+AD$2-13,MATCH(IF('1. Input energy data'!$G$11="Multiple (England)", '1. Input energy data'!$J128, '1. Input energy data'!$G$11),Degrees15[#Headers], 0))))</f>
        <v/>
      </c>
      <c r="AE111" s="151" t="str">
        <f>IF(OR($A111=0, $P111="", CalcTable[[#This Row],[13]]="", $Q111="", '1. Input energy data'!AF128=""), "", ($P111*CalcTable[[#This Row],[13]]+$Q111)-'1. Input energy data'!AF128)</f>
        <v/>
      </c>
      <c r="AF111" s="151" t="str">
        <f>IF(OR($A111=0, $P111="", CalcTable[[#This Row],[14]]="", $Q111="", '1. Input energy data'!AG128=""), "", ($P111*CalcTable[[#This Row],[14]]+$Q111)-'1. Input energy data'!AG128)</f>
        <v/>
      </c>
      <c r="AG111" s="151" t="str">
        <f>IF(OR($A111=0, $P111="", CalcTable[[#This Row],[15]]="", $Q111="", '1. Input energy data'!AH128=""), "", ($P111*CalcTable[[#This Row],[15]]+$Q111)-'1. Input energy data'!AH128)</f>
        <v/>
      </c>
      <c r="AH111" s="151" t="str">
        <f>IF(OR($A111=0, $P111="", CalcTable[[#This Row],[16]]="", $Q111="", '1. Input energy data'!AI128=""), "", ($P111*CalcTable[[#This Row],[16]]+$Q111)-'1. Input energy data'!AI128)</f>
        <v/>
      </c>
      <c r="AI111" s="151" t="str">
        <f>IF(OR($A111=0, $P111="", CalcTable[[#This Row],[17]]="", $Q111="", '1. Input energy data'!AJ128=""), "", ($P111*CalcTable[[#This Row],[17]]+$Q111)-'1. Input energy data'!AJ128)</f>
        <v/>
      </c>
      <c r="AJ111" s="151" t="str">
        <f>IF(OR($A111=0, $P111="", CalcTable[[#This Row],[18]]="", $Q111="", '1. Input energy data'!AK128=""), "", ($P111*CalcTable[[#This Row],[18]]+$Q111)-'1. Input energy data'!AK128)</f>
        <v/>
      </c>
      <c r="AK111" s="151" t="str">
        <f>IF(OR($A111=0, $P111="", CalcTable[[#This Row],[19]]="", $Q111="", '1. Input energy data'!AL128=""), "", ($P111*CalcTable[[#This Row],[19]]+$Q111)-'1. Input energy data'!AL128)</f>
        <v/>
      </c>
      <c r="AL111" s="151" t="str">
        <f>IF(OR($A111=0, $P111="", CalcTable[[#This Row],[20]]="", $Q111="", '1. Input energy data'!AM128=""), "", ($P111*CalcTable[[#This Row],[20]]+$Q111)-'1. Input energy data'!AM128)</f>
        <v/>
      </c>
      <c r="AM111" s="151" t="str">
        <f>IF(OR($A111=0, $P111="", CalcTable[[#This Row],[21]]="", $Q111="", '1. Input energy data'!AN128=""), "", ($P111*CalcTable[[#This Row],[21]]+$Q111)-'1. Input energy data'!AN128)</f>
        <v/>
      </c>
      <c r="AN111" s="151" t="str">
        <f>IF(OR($A111=0, $P111="", CalcTable[[#This Row],[22]]="", $Q111="", '1. Input energy data'!AO128=""), "", ($P111*CalcTable[[#This Row],[22]]+$Q111)-'1. Input energy data'!AO128)</f>
        <v/>
      </c>
      <c r="AO111" s="151" t="str">
        <f>IF(OR($A111=0, $P111="", CalcTable[[#This Row],[23]]="", $Q111="", '1. Input energy data'!AP128=""), "", ($P111*CalcTable[[#This Row],[23]]+$Q111)-'1. Input energy data'!AP128)</f>
        <v/>
      </c>
      <c r="AP111" s="151" t="str">
        <f>IF(OR($A111=0, $P111="", CalcTable[[#This Row],[24]]="", $Q111="", '1. Input energy data'!AQ128=""), "", ($P111*CalcTable[[#This Row],[24]]+$Q111)-'1. Input energy data'!AQ128)</f>
        <v/>
      </c>
      <c r="AQ111" s="239" t="str">
        <f>IF(CalcTable[[#This Row],[Building]]=0,"",1-((1-CalcTable[[#This Row],[R2]])*(COUNT('1. Input energy data'!N128:Y128)-1)/(COUNT('1. Input energy data'!N128:Y128)-2)))</f>
        <v/>
      </c>
      <c r="AR111" s="165" t="str">
        <f>IF(CalcTable[[#This Row],[Building]]=0,"",1.26*TINV(0.1,COUNT('1. Input energy data'!N128:Y128)-2)*STEYX('1. Input energy data'!N128:Y128,CalcTable[[#This Row],[1]:[12]])*((1+2/COUNT('1. Input energy data'!N128:Y128))*COUNT(CalcTable[[#This Row],[Month 1 avoided kWh]:[Month 12]]))^0.5)</f>
        <v/>
      </c>
      <c r="AS111" s="166" t="str">
        <f>IF(CalcTable[[#This Row],[Building]]=0,"",ABS(CalcTable[[#This Row],[Absolute Uncertainty]]/SUM(CalcTable[[#This Row],[Month 1 avoided kWh]:[Month 12]])))</f>
        <v/>
      </c>
      <c r="AT111" s="165" t="str">
        <f>IF(CalcTable[[#This Row],[Building]]=0,"",COUNT('1. Input energy data'!N128:Y128))</f>
        <v/>
      </c>
      <c r="AU111" s="165" t="str">
        <f>IF(CalcTable[[#This Row],[Building]]=0,"",COUNT('1. Input energy data'!AF128:AQ128))</f>
        <v/>
      </c>
      <c r="AV111" s="151" t="str" cm="1">
        <f t="array" ref="AV111">_xlfn.IFS(CalcTable[[#This Row],[Building]]=0,"",AND(OR('1. Input energy data'!AT128="Energy Bills - Actual",'1. Input energy data'!AT128="Meter Readings",'1. Input energy data'!AT128="Half Hourly Data"),OR('1. Input energy data'!Z128="Energy Bills - Actual",'1. Input energy data'!Z128="Meter Readings",'1. Input energy data'!Z128="Half Hourly Data")),"ACTUAL",OR('1. Input energy data'!AT128="",'1. Input energy data'!Z128=""),"BLANK",OR('1. Input energy data'!AT128="Other (specify in commentary)",'1. Input energy data'!Z128="Other (specify in commentary)"),"OTHER",OR('1. Input energy data'!AT128="Energy Bills - Estimated",'1. Input energy data'!Z128="Energy Bills - Estimated"),"ESTIMATED",OR('1. Input energy data'!AT128="Energy Bills - Partially Estimated",'1. Input energy data'!Z128="Energy Bills - Partially Estimated"),"PARTIALLY ESTIMATED",TRUE,"BLANK")</f>
        <v/>
      </c>
    </row>
    <row r="112" spans="1:48">
      <c r="A112">
        <f>'1. Input energy data'!C129</f>
        <v>0</v>
      </c>
      <c r="B112" s="150">
        <f>'1. Input energy data'!F129</f>
        <v>0</v>
      </c>
      <c r="C112">
        <f>'1. Input energy data'!G129</f>
        <v>0</v>
      </c>
      <c r="D112" s="151" t="str">
        <f>IF(OR(CalcTable[[#This Row],[Building]]=0, '1. Input energy data'!$N129=""), "",IF(OR('1. Input energy data'!$F129="Hospital",'1. Input energy data'!$F129="Nursing residential homes and hostels"),INDEX(Degrees18[[Month]:[Multiple (England)]],MATCH('1. Input energy data'!$L129, Degrees18[Month], 1),MATCH(IF('1. Input energy data'!$G$11="Multiple (England)", '1. Input energy data'!$J129, '1. Input energy data'!$G$11), Degrees18[#Headers], 0)),INDEX(Degrees15[[Month]:[Multiple (England)]],MATCH('1. Input energy data'!$L129, Degrees15[Month], 1),MATCH(IF('1. Input energy data'!$G$11="Multiple (England)", '1. Input energy data'!$J129, '1. Input energy data'!$G$11), Degrees15[#Headers], 0))))</f>
        <v/>
      </c>
      <c r="E112" s="151" t="str" cm="1">
        <f t="array" ref="E112">IF(OR(CalcTable[[#This Row],[Building]]=0, '1. Input energy data'!$O129=""), "",IF(OR('1. Input energy data'!$F129="Hospital",'1. Input energy data'!$F129="Nursing residential homes and hostels"),INDEX(Degrees18[[Month]:[Multiple (England)]],MATCH('1. Input energy data'!$L129, Degrees18[Month], 1) + $E$2 - 1,MATCH(IF('1. Input energy data'!$G$11="Multiple (England)", '1. Input energy data'!$J129, '1. Input energy data'!$G$11),Degrees18[#Headers], 0)),INDEX(Degrees15[[Month]:[Multiple (England)]],MATCH('1. Input energy data'!$L129, Degrees15[Month], 1) + $E$2 - 1,MATCH(IF('1. Input energy data'!$G$11="Multiple (England)", '1. Input energy data'!$J129, '1. Input energy data'!$G$11),Degrees15[#Headers], 0))))</f>
        <v/>
      </c>
      <c r="F112" s="151" t="str" cm="1">
        <f t="array" ref="F112">IF(OR(CalcTable[[#This Row],[Building]]=0, '1. Input energy data'!$P129=""), "",IF(OR('1. Input energy data'!$F129="Hospital",'1. Input energy data'!$F129="Nursing residential homes and hostels"),INDEX(Degrees18[[Month]:[Multiple (England)]],MATCH('1. Input energy data'!$L129, Degrees18[Month], 1) + $F$2 - 1,MATCH(IF('1. Input energy data'!$G$11="Multiple (England)", '1. Input energy data'!$J129, '1. Input energy data'!$G$11),Degrees18[#Headers], 0)),INDEX(Degrees15[[Month]:[Multiple (England)]],MATCH('1. Input energy data'!$L129, Degrees15[Month], 1) + $F$2 - 1,MATCH(IF('1. Input energy data'!$G$11="Multiple (England)", '1. Input energy data'!$J129, '1. Input energy data'!$G$11),Degrees15[#Headers], 0))))</f>
        <v/>
      </c>
      <c r="G112" s="151" t="str" cm="1">
        <f t="array" ref="G112">IF(OR(CalcTable[[#This Row],[Building]]=0, '1. Input energy data'!$Q129=""), "",IF(OR('1. Input energy data'!$F129="Hospital",'1. Input energy data'!$F129="Nursing residential homes and hostels"),INDEX(Degrees18[[Month]:[Multiple (England)]],MATCH('1. Input energy data'!$L129, Degrees18[Month], 1) + $G$2 - 1,MATCH(IF('1. Input energy data'!$G$11="Multiple (England)", '1. Input energy data'!$J129, '1. Input energy data'!$G$11),Degrees18[#Headers], 0)),INDEX(Degrees15[[Month]:[Multiple (England)]],MATCH('1. Input energy data'!$L129, Degrees15[Month], 1) + $G$2 - 1,MATCH(IF('1. Input energy data'!$G$11="Multiple (England)", '1. Input energy data'!$J129, '1. Input energy data'!$G$11),Degrees15[#Headers], 0))))</f>
        <v/>
      </c>
      <c r="H112" s="151" t="str" cm="1">
        <f t="array" ref="H112">IF(OR(CalcTable[[#This Row],[Building]]=0, '1. Input energy data'!$R129=""), "",IF(OR('1. Input energy data'!$F129="Hospital",'1. Input energy data'!$F129="Nursing residential homes and hostels"),INDEX(Degrees18[[Month]:[Multiple (England)]],MATCH('1. Input energy data'!$L129, Degrees18[Month], 1) + $H$2 - 1,MATCH(IF('1. Input energy data'!$G$11="Multiple (England)", '1. Input energy data'!$J129, '1. Input energy data'!$G$11),Degrees18[#Headers], 0)),INDEX(Degrees15[[Month]:[Multiple (England)]],MATCH('1. Input energy data'!$L129, Degrees15[Month], 1) + $H$2 - 1,MATCH(IF('1. Input energy data'!$G$11="Multiple (England)", '1. Input energy data'!$J129, '1. Input energy data'!$G$11),Degrees15[#Headers], 0))))</f>
        <v/>
      </c>
      <c r="I112" s="151" t="str" cm="1">
        <f t="array" ref="I112">IF(OR(CalcTable[[#This Row],[Building]]=0, '1. Input energy data'!$S129=""), "",IF(OR('1. Input energy data'!$F129="Hospital",'1. Input energy data'!$F129="Nursing residential homes and hostels"),INDEX(Degrees18[[Month]:[Multiple (England)]],MATCH('1. Input energy data'!$L129, Degrees18[Month], 1) + $I$2 - 1,MATCH(IF('1. Input energy data'!$G$11="Multiple (England)", '1. Input energy data'!$J129, '1. Input energy data'!$G$11),Degrees18[#Headers], 0)),INDEX(Degrees15[[Month]:[Multiple (England)]],MATCH('1. Input energy data'!$L129, Degrees15[Month], 1) + $I$2 - 1,MATCH(IF('1. Input energy data'!$G$11="Multiple (England)", '1. Input energy data'!$J129, '1. Input energy data'!$G$11),Degrees15[#Headers], 0))))</f>
        <v/>
      </c>
      <c r="J112" s="151" t="str" cm="1">
        <f t="array" ref="J112">IF(OR(CalcTable[[#This Row],[Building]]=0, '1. Input energy data'!$T129=""), "",IF(OR('1. Input energy data'!$F129="Hospital",'1. Input energy data'!$F129="Nursing residential homes and hostels"),INDEX(Degrees18[[Month]:[Multiple (England)]],MATCH('1. Input energy data'!$L129, Degrees18[Month], 1) + $J$2 - 1,MATCH(IF('1. Input energy data'!$G$11="Multiple (England)", '1. Input energy data'!$J129, '1. Input energy data'!$G$11),Degrees18[#Headers], 0)),INDEX(Degrees15[[Month]:[Multiple (England)]],MATCH('1. Input energy data'!$L129, Degrees15[Month], 1) + $J$2 - 1,MATCH(IF('1. Input energy data'!$G$11="Multiple (England)", '1. Input energy data'!$J129, '1. Input energy data'!$G$11),Degrees15[#Headers], 0))))</f>
        <v/>
      </c>
      <c r="K112" s="151" t="str" cm="1">
        <f t="array" ref="K112">IF(OR(CalcTable[[#This Row],[Building]]=0, '1. Input energy data'!$U129=""), "",IF(OR('1. Input energy data'!$F129="Hospital",'1. Input energy data'!$F129="Nursing residential homes and hostels"),INDEX(Degrees18[[Month]:[Multiple (England)]],MATCH('1. Input energy data'!$L129, Degrees18[Month], 1) + $K$2 - 1,MATCH(IF('1. Input energy data'!$G$11="Multiple (England)", '1. Input energy data'!$J129, '1. Input energy data'!$G$11),Degrees18[#Headers], 0)),INDEX(Degrees15[[Month]:[Multiple (England)]],MATCH('1. Input energy data'!$L129, Degrees15[Month], 1) + $K$2 - 1,MATCH(IF('1. Input energy data'!$G$11="Multiple (England)", '1. Input energy data'!$J129, '1. Input energy data'!$G$11),Degrees15[#Headers], 0))))</f>
        <v/>
      </c>
      <c r="L112" s="151" t="str" cm="1">
        <f t="array" ref="L112">IF(OR(CalcTable[[#This Row],[Building]]=0, '1. Input energy data'!$V129=""), "",IF(OR('1. Input energy data'!$F129="Hospital",'1. Input energy data'!$F129="Nursing residential homes and hostels"),INDEX(Degrees18[[Month]:[Multiple (England)]],MATCH('1. Input energy data'!$L129, Degrees18[Month], 1) + $L$2 - 1,MATCH(IF('1. Input energy data'!$G$11="Multiple (England)", '1. Input energy data'!$J129, '1. Input energy data'!$G$11),Degrees18[#Headers], 0)),INDEX(Degrees15[[Month]:[Multiple (England)]],MATCH('1. Input energy data'!$L129, Degrees15[Month], 1) + $L$2 - 1,MATCH(IF('1. Input energy data'!$G$11="Multiple (England)", '1. Input energy data'!$J129, '1. Input energy data'!$G$11),Degrees15[#Headers], 0))))</f>
        <v/>
      </c>
      <c r="M112" s="151" t="str" cm="1">
        <f t="array" ref="M112">IF(OR(CalcTable[[#This Row],[Building]]=0, '1. Input energy data'!$W129=""), "",IF(OR('1. Input energy data'!$F129="Hospital",'1. Input energy data'!$F129="Nursing residential homes and hostels"),INDEX(Degrees18[[Month]:[Multiple (England)]],MATCH('1. Input energy data'!$L129, Degrees18[Month], 1) + $M$2 - 1,MATCH(IF('1. Input energy data'!$G$11="Multiple (England)", '1. Input energy data'!$J129, '1. Input energy data'!$G$11),Degrees18[#Headers], 0)),INDEX(Degrees15[[Month]:[Multiple (England)]],MATCH('1. Input energy data'!$L129, Degrees15[Month], 1) + $M$2 - 1,MATCH(IF('1. Input energy data'!$G$11="Multiple (England)", '1. Input energy data'!$J129, '1. Input energy data'!$G$11),Degrees15[#Headers], 0))))</f>
        <v/>
      </c>
      <c r="N112" s="151" t="str" cm="1">
        <f t="array" ref="N112">IF(OR(CalcTable[[#This Row],[Building]]=0, '1. Input energy data'!$X129=""), "",IF(OR('1. Input energy data'!$F129="Hospital",'1. Input energy data'!$F129="Nursing residential homes and hostels"),INDEX(Degrees18[[Month]:[Multiple (England)]],MATCH('1. Input energy data'!$L129, Degrees18[Month], 1) + $N$2 - 1,MATCH(IF('1. Input energy data'!$G$11="Multiple (England)", '1. Input energy data'!$J129, '1. Input energy data'!$G$11),Degrees18[#Headers], 0)),INDEX(Degrees15[[Month]:[Multiple (England)]],MATCH('1. Input energy data'!$L129, Degrees15[Month], 1) + $N$2 - 1,MATCH(IF('1. Input energy data'!$G$11="Multiple (England)", '1. Input energy data'!$J129, '1. Input energy data'!$G$11),Degrees15[#Headers], 0))))</f>
        <v/>
      </c>
      <c r="O112" s="151" t="str" cm="1">
        <f t="array" ref="O112">IF(OR(CalcTable[[#This Row],[Building]]=0, '1. Input energy data'!$Y129=""), "",IF(OR('1. Input energy data'!$F129="Hospital",'1. Input energy data'!$F129="Nursing residential homes and hostels"),INDEX(Degrees18[[Month]:[Multiple (England)]],MATCH('1. Input energy data'!$L129, Degrees18[Month], 1) + $O$2 - 1,MATCH(IF('1. Input energy data'!$G$11="Multiple (England)", '1. Input energy data'!$J129, '1. Input energy data'!$G$11),Degrees18[#Headers], 0)),INDEX(Degrees15[[Month]:[Multiple (England)]],MATCH('1. Input energy data'!$L129, Degrees15[Month], 1) + $O$2 - 1,MATCH(IF('1. Input energy data'!$G$11="Multiple (England)", '1. Input energy data'!$J129, '1. Input energy data'!$G$11),Degrees15[#Headers], 0))))</f>
        <v/>
      </c>
      <c r="P112" t="str">
        <f>IF(CalcTable[[#This Row],[Building]]=0,"",SLOPE('1. Input energy data'!N129:Y129,CalcTable[[#This Row],[1]:[12]]))</f>
        <v/>
      </c>
      <c r="Q112" t="str">
        <f>IF(CalcTable[[#This Row],[Building]]=0,"",INTERCEPT('1. Input energy data'!N129:Y129,CalcTable[[#This Row],[1]:[12]]))</f>
        <v/>
      </c>
      <c r="R112" t="str">
        <f>IF(CalcTable[[#This Row],[Building]]=0,"",RSQ('1. Input energy data'!N129:Y129,CalcTable[[#This Row],[1]:[12]]))</f>
        <v/>
      </c>
      <c r="S112" s="151" t="str" cm="1">
        <f t="array" ref="S112">IF(OR($A112=0, '1. Input energy data'!$AF129=""), "",IF(OR('1. Input energy data'!$F129="Hospital",'1. Input energy data'!$F129="Nursing residential homes and hostels"),INDEX(Degrees18[[Month]:[Multiple (England)]],MATCH('1. Input energy data'!$AD129, Degrees18[Month], 1)+S$2-13,MATCH(IF('1. Input energy data'!$G$11="Multiple (England)", '1. Input energy data'!$J129, '1. Input energy data'!$G$11),Degrees18[#Headers], 0)),INDEX(Degrees15[[Month]:[Multiple (England)]],MATCH('1. Input energy data'!$AD129, Degrees15[Month], 1)+S$2-13,MATCH(IF('1. Input energy data'!$G$11="Multiple (England)", '1. Input energy data'!$J129, '1. Input energy data'!$G$11),Degrees15[#Headers], 0))))</f>
        <v/>
      </c>
      <c r="T112" s="151" t="str" cm="1">
        <f t="array" ref="T112">IF(OR($A112=0, '1. Input energy data'!$AG129=""), "",IF(OR('1. Input energy data'!$F129="Hospital",'1. Input energy data'!$F129="Nursing residential homes and hostels"),INDEX(Degrees18[[Month]:[Multiple (England)]],MATCH('1. Input energy data'!$AD129, Degrees18[Month], 1)+T$2-13,MATCH(IF('1. Input energy data'!$G$11="Multiple (England)", '1. Input energy data'!$J129, '1. Input energy data'!$G$11),Degrees18[#Headers], 0)),INDEX(Degrees15[[Month]:[Multiple (England)]],MATCH('1. Input energy data'!$AD129,Degrees15[Month], 1)+T$2-13,MATCH(IF('1. Input energy data'!$G$11="Multiple (England)", '1. Input energy data'!$J129, '1. Input energy data'!$G$11),Degrees15[#Headers], 0))))</f>
        <v/>
      </c>
      <c r="U112" s="151" t="str" cm="1">
        <f t="array" ref="U112">IF(OR($A112=0, '1. Input energy data'!$AH129=""), "",IF(OR('1. Input energy data'!$F129="Hospital",'1. Input energy data'!$F129="Nursing residential homes and hostels"),INDEX(Degrees18[[Month]:[Multiple (England)]],MATCH('1. Input energy data'!$AD129, Degrees18[Month], 1)+U$2-13,MATCH(IF('1. Input energy data'!$G$11="Multiple (England)", '1. Input energy data'!$J129, '1. Input energy data'!$G$11),Degrees18[#Headers], 0)),INDEX(Degrees15[[Month]:[Multiple (England)]],MATCH('1. Input energy data'!$AD129,Degrees15[Month], 1)+U$2-13,MATCH(IF('1. Input energy data'!$G$11="Multiple (England)", '1. Input energy data'!$J129, '1. Input energy data'!$G$11),Degrees15[#Headers], 0))))</f>
        <v/>
      </c>
      <c r="V112" s="151" t="str" cm="1">
        <f t="array" ref="V112">IF(OR($A112=0, '1. Input energy data'!$AI129=""), "",IF(OR('1. Input energy data'!$F129="Hospital",'1. Input energy data'!$F129="Nursing residential homes and hostels"),INDEX(Degrees18[[Month]:[Multiple (England)]],MATCH('1. Input energy data'!$AD129, Degrees18[Month], 1)+V$2-13,MATCH(IF('1. Input energy data'!$G$11="Multiple (England)", '1. Input energy data'!$J129, '1. Input energy data'!$G$11),Degrees18[#Headers], 0)),INDEX(Degrees15[[Month]:[Multiple (England)]],MATCH('1. Input energy data'!$AD129,Degrees15[Month], 1)+V$2-13,MATCH(IF('1. Input energy data'!$G$11="Multiple (England)", '1. Input energy data'!$J129, '1. Input energy data'!$G$11),Degrees15[#Headers], 0))))</f>
        <v/>
      </c>
      <c r="W112" s="151" t="str" cm="1">
        <f t="array" ref="W112">IF(OR($A112=0, '1. Input energy data'!$AJ129=""), "",IF(OR('1. Input energy data'!$F129="Hospital",'1. Input energy data'!$F129="Nursing residential homes and hostels"),INDEX(Degrees18[[Month]:[Multiple (England)]],MATCH('1. Input energy data'!$AD129, Degrees18[Month], 1)+W$2-13,MATCH(IF('1. Input energy data'!$G$11="Multiple (England)", '1. Input energy data'!$J129, '1. Input energy data'!$G$11),Degrees18[#Headers], 0)),INDEX(Degrees15[[Month]:[Multiple (England)]],MATCH('1. Input energy data'!$AD129,Degrees15[Month], 1)+W$2-13,MATCH(IF('1. Input energy data'!$G$11="Multiple (England)", '1. Input energy data'!$J129, '1. Input energy data'!$G$11),Degrees15[#Headers], 0))))</f>
        <v/>
      </c>
      <c r="X112" s="151" t="str" cm="1">
        <f t="array" ref="X112">IF(OR($A112=0, '1. Input energy data'!$AK129=""), "",IF(OR('1. Input energy data'!$F129="Hospital",'1. Input energy data'!$F129="Nursing residential homes and hostels"),INDEX(Degrees18[[Month]:[Multiple (England)]],MATCH('1. Input energy data'!$AD129, Degrees18[Month], 1)+X$2-13,MATCH(IF('1. Input energy data'!$G$11="Multiple (England)", '1. Input energy data'!$J129, '1. Input energy data'!$G$11),Degrees18[#Headers], 0)),INDEX(Degrees15[[Month]:[Multiple (England)]],MATCH('1. Input energy data'!$AD129,Degrees15[Month], 1)+X$2-13,MATCH(IF('1. Input energy data'!$G$11="Multiple (England)", '1. Input energy data'!$J129, '1. Input energy data'!$G$11),Degrees15[#Headers], 0))))</f>
        <v/>
      </c>
      <c r="Y112" s="151" t="str" cm="1">
        <f t="array" ref="Y112">IF(OR($A112=0, '1. Input energy data'!$AL129=""), "",IF(OR('1. Input energy data'!$F129="Hospital",'1. Input energy data'!$F129="Nursing residential homes and hostels"),INDEX(Degrees18[[Month]:[Multiple (England)]],MATCH('1. Input energy data'!$AD129, Degrees18[Month], 1)+Y$2-13,MATCH(IF('1. Input energy data'!$G$11="Multiple (England)", '1. Input energy data'!$J129, '1. Input energy data'!$G$11),Degrees18[#Headers], 0)),INDEX(Degrees15[[Month]:[Multiple (England)]],MATCH('1. Input energy data'!$AD129,Degrees15[Month], 1)+Y$2-13,MATCH(IF('1. Input energy data'!$G$11="Multiple (England)", '1. Input energy data'!$J129, '1. Input energy data'!$G$11),Degrees15[#Headers], 0))))</f>
        <v/>
      </c>
      <c r="Z112" s="151" t="str" cm="1">
        <f t="array" ref="Z112">IF(OR($A112=0, '1. Input energy data'!$AM129=""), "",IF(OR('1. Input energy data'!$F129="Hospital",'1. Input energy data'!$F129="Nursing residential homes and hostels"),INDEX(Degrees18[[Month]:[Multiple (England)]],MATCH('1. Input energy data'!$AD129, Degrees18[Month], 1)+Z$2-13,MATCH(IF('1. Input energy data'!$G$11="Multiple (England)", '1. Input energy data'!$J129, '1. Input energy data'!$G$11),Degrees18[#Headers], 0)),INDEX(Degrees15[[Month]:[Multiple (England)]],MATCH('1. Input energy data'!$AD129,Degrees15[Month], 1)+Z$2-13,MATCH(IF('1. Input energy data'!$G$11="Multiple (England)", '1. Input energy data'!$J129, '1. Input energy data'!$G$11),Degrees15[#Headers], 0))))</f>
        <v/>
      </c>
      <c r="AA112" s="151" t="str" cm="1">
        <f t="array" ref="AA112">IF(OR($A112=0, '1. Input energy data'!$AN129=""), "",IF(OR('1. Input energy data'!$F129="Hospital",'1. Input energy data'!$F129="Nursing residential homes and hostels"),INDEX(Degrees18[[Month]:[Multiple (England)]],MATCH('1. Input energy data'!$AD129, Degrees18[Month], 1)+AA$2-13,MATCH(IF('1. Input energy data'!$G$11="Multiple (England)", '1. Input energy data'!$J129, '1. Input energy data'!$G$11),Degrees18[#Headers], 0)),INDEX(Degrees15[[Month]:[Multiple (England)]],MATCH('1. Input energy data'!$AD129,Degrees15[Month], 1)+AA$2-13,MATCH(IF('1. Input energy data'!$G$11="Multiple (England)", '1. Input energy data'!$J129, '1. Input energy data'!$G$11),Degrees15[#Headers], 0))))</f>
        <v/>
      </c>
      <c r="AB112" s="151" t="str" cm="1">
        <f t="array" ref="AB112">IF(OR($A112=0, '1. Input energy data'!$AO129=""), "",IF(OR('1. Input energy data'!$F129="Hospital",'1. Input energy data'!$F129="Nursing residential homes and hostels"),INDEX(Degrees18[[Month]:[Multiple (England)]],MATCH('1. Input energy data'!$AD129, Degrees18[Month], 1)+AB$2-13,MATCH(IF('1. Input energy data'!$G$11="Multiple (England)", '1. Input energy data'!$J129, '1. Input energy data'!$G$11),Degrees18[#Headers], 0)),INDEX(Degrees15[[Month]:[Multiple (England)]],MATCH('1. Input energy data'!$AD129,Degrees15[Month], 1)+AB$2-13,MATCH(IF('1. Input energy data'!$G$11="Multiple (England)", '1. Input energy data'!$J129, '1. Input energy data'!$G$11),Degrees15[#Headers], 0))))</f>
        <v/>
      </c>
      <c r="AC112" s="151" t="str" cm="1">
        <f t="array" ref="AC112">IF(OR($A112=0, '1. Input energy data'!$AP129=""), "",IF(OR('1. Input energy data'!$F129="Hospital",'1. Input energy data'!$F129="Nursing residential homes and hostels"),INDEX(Degrees18[[Month]:[Multiple (England)]],MATCH('1. Input energy data'!$AD129, Degrees18[Month], 1)+AC$2-13,MATCH(IF('1. Input energy data'!$G$11="Multiple (England)", '1. Input energy data'!$J129, '1. Input energy data'!$G$11),Degrees18[#Headers], 0)),INDEX(Degrees15[[Month]:[Multiple (England)]],MATCH('1. Input energy data'!$AD129,Degrees15[Month], 1)+AC$2-13,MATCH(IF('1. Input energy data'!$G$11="Multiple (England)", '1. Input energy data'!$J129, '1. Input energy data'!$G$11),Degrees15[#Headers], 0))))</f>
        <v/>
      </c>
      <c r="AD112" s="151" t="str" cm="1">
        <f t="array" ref="AD112">IF(OR($A112=0, '1. Input energy data'!$AQ129=""), "",IF(OR('1. Input energy data'!$F129="Hospital",'1. Input energy data'!$F129="Nursing residential homes and hostels"),INDEX(Degrees18[[Month]:[Multiple (England)]],MATCH('1. Input energy data'!$AD129, Degrees18[Month], 1)+AD$2-13,MATCH(IF('1. Input energy data'!$G$11="Multiple (England)", '1. Input energy data'!$J129, '1. Input energy data'!$G$11),Degrees18[#Headers], 0)),INDEX(Degrees15[[Month]:[Multiple (England)]],MATCH('1. Input energy data'!$AD129,Degrees15[Month], 1)+AD$2-13,MATCH(IF('1. Input energy data'!$G$11="Multiple (England)", '1. Input energy data'!$J129, '1. Input energy data'!$G$11),Degrees15[#Headers], 0))))</f>
        <v/>
      </c>
      <c r="AE112" s="151" t="str">
        <f>IF(OR($A112=0, $P112="", CalcTable[[#This Row],[13]]="", $Q112="", '1. Input energy data'!AF129=""), "", ($P112*CalcTable[[#This Row],[13]]+$Q112)-'1. Input energy data'!AF129)</f>
        <v/>
      </c>
      <c r="AF112" s="151" t="str">
        <f>IF(OR($A112=0, $P112="", CalcTable[[#This Row],[14]]="", $Q112="", '1. Input energy data'!AG129=""), "", ($P112*CalcTable[[#This Row],[14]]+$Q112)-'1. Input energy data'!AG129)</f>
        <v/>
      </c>
      <c r="AG112" s="151" t="str">
        <f>IF(OR($A112=0, $P112="", CalcTable[[#This Row],[15]]="", $Q112="", '1. Input energy data'!AH129=""), "", ($P112*CalcTable[[#This Row],[15]]+$Q112)-'1. Input energy data'!AH129)</f>
        <v/>
      </c>
      <c r="AH112" s="151" t="str">
        <f>IF(OR($A112=0, $P112="", CalcTable[[#This Row],[16]]="", $Q112="", '1. Input energy data'!AI129=""), "", ($P112*CalcTable[[#This Row],[16]]+$Q112)-'1. Input energy data'!AI129)</f>
        <v/>
      </c>
      <c r="AI112" s="151" t="str">
        <f>IF(OR($A112=0, $P112="", CalcTable[[#This Row],[17]]="", $Q112="", '1. Input energy data'!AJ129=""), "", ($P112*CalcTable[[#This Row],[17]]+$Q112)-'1. Input energy data'!AJ129)</f>
        <v/>
      </c>
      <c r="AJ112" s="151" t="str">
        <f>IF(OR($A112=0, $P112="", CalcTable[[#This Row],[18]]="", $Q112="", '1. Input energy data'!AK129=""), "", ($P112*CalcTable[[#This Row],[18]]+$Q112)-'1. Input energy data'!AK129)</f>
        <v/>
      </c>
      <c r="AK112" s="151" t="str">
        <f>IF(OR($A112=0, $P112="", CalcTable[[#This Row],[19]]="", $Q112="", '1. Input energy data'!AL129=""), "", ($P112*CalcTable[[#This Row],[19]]+$Q112)-'1. Input energy data'!AL129)</f>
        <v/>
      </c>
      <c r="AL112" s="151" t="str">
        <f>IF(OR($A112=0, $P112="", CalcTable[[#This Row],[20]]="", $Q112="", '1. Input energy data'!AM129=""), "", ($P112*CalcTable[[#This Row],[20]]+$Q112)-'1. Input energy data'!AM129)</f>
        <v/>
      </c>
      <c r="AM112" s="151" t="str">
        <f>IF(OR($A112=0, $P112="", CalcTable[[#This Row],[21]]="", $Q112="", '1. Input energy data'!AN129=""), "", ($P112*CalcTable[[#This Row],[21]]+$Q112)-'1. Input energy data'!AN129)</f>
        <v/>
      </c>
      <c r="AN112" s="151" t="str">
        <f>IF(OR($A112=0, $P112="", CalcTable[[#This Row],[22]]="", $Q112="", '1. Input energy data'!AO129=""), "", ($P112*CalcTable[[#This Row],[22]]+$Q112)-'1. Input energy data'!AO129)</f>
        <v/>
      </c>
      <c r="AO112" s="151" t="str">
        <f>IF(OR($A112=0, $P112="", CalcTable[[#This Row],[23]]="", $Q112="", '1. Input energy data'!AP129=""), "", ($P112*CalcTable[[#This Row],[23]]+$Q112)-'1. Input energy data'!AP129)</f>
        <v/>
      </c>
      <c r="AP112" s="151" t="str">
        <f>IF(OR($A112=0, $P112="", CalcTable[[#This Row],[24]]="", $Q112="", '1. Input energy data'!AQ129=""), "", ($P112*CalcTable[[#This Row],[24]]+$Q112)-'1. Input energy data'!AQ129)</f>
        <v/>
      </c>
      <c r="AQ112" s="239" t="str">
        <f>IF(CalcTable[[#This Row],[Building]]=0,"",1-((1-CalcTable[[#This Row],[R2]])*(COUNT('1. Input energy data'!N129:Y129)-1)/(COUNT('1. Input energy data'!N129:Y129)-2)))</f>
        <v/>
      </c>
      <c r="AR112" s="165" t="str">
        <f>IF(CalcTable[[#This Row],[Building]]=0,"",1.26*TINV(0.1,COUNT('1. Input energy data'!N129:Y129)-2)*STEYX('1. Input energy data'!N129:Y129,CalcTable[[#This Row],[1]:[12]])*((1+2/COUNT('1. Input energy data'!N129:Y129))*COUNT(CalcTable[[#This Row],[Month 1 avoided kWh]:[Month 12]]))^0.5)</f>
        <v/>
      </c>
      <c r="AS112" s="166" t="str">
        <f>IF(CalcTable[[#This Row],[Building]]=0,"",ABS(CalcTable[[#This Row],[Absolute Uncertainty]]/SUM(CalcTable[[#This Row],[Month 1 avoided kWh]:[Month 12]])))</f>
        <v/>
      </c>
      <c r="AT112" s="165" t="str">
        <f>IF(CalcTable[[#This Row],[Building]]=0,"",COUNT('1. Input energy data'!N129:Y129))</f>
        <v/>
      </c>
      <c r="AU112" s="165" t="str">
        <f>IF(CalcTable[[#This Row],[Building]]=0,"",COUNT('1. Input energy data'!AF129:AQ129))</f>
        <v/>
      </c>
      <c r="AV112" s="151" t="str" cm="1">
        <f t="array" ref="AV112">_xlfn.IFS(CalcTable[[#This Row],[Building]]=0,"",AND(OR('1. Input energy data'!AT129="Energy Bills - Actual",'1. Input energy data'!AT129="Meter Readings",'1. Input energy data'!AT129="Half Hourly Data"),OR('1. Input energy data'!Z129="Energy Bills - Actual",'1. Input energy data'!Z129="Meter Readings",'1. Input energy data'!Z129="Half Hourly Data")),"ACTUAL",OR('1. Input energy data'!AT129="",'1. Input energy data'!Z129=""),"BLANK",OR('1. Input energy data'!AT129="Other (specify in commentary)",'1. Input energy data'!Z129="Other (specify in commentary)"),"OTHER",OR('1. Input energy data'!AT129="Energy Bills - Estimated",'1. Input energy data'!Z129="Energy Bills - Estimated"),"ESTIMATED",OR('1. Input energy data'!AT129="Energy Bills - Partially Estimated",'1. Input energy data'!Z129="Energy Bills - Partially Estimated"),"PARTIALLY ESTIMATED",TRUE,"BLANK")</f>
        <v/>
      </c>
    </row>
    <row r="113" spans="1:48">
      <c r="A113">
        <f>'1. Input energy data'!C130</f>
        <v>0</v>
      </c>
      <c r="B113" s="150">
        <f>'1. Input energy data'!F130</f>
        <v>0</v>
      </c>
      <c r="C113">
        <f>'1. Input energy data'!G130</f>
        <v>0</v>
      </c>
      <c r="D113" s="151" t="str">
        <f>IF(OR(CalcTable[[#This Row],[Building]]=0, '1. Input energy data'!$N130=""), "",IF(OR('1. Input energy data'!$F130="Hospital",'1. Input energy data'!$F130="Nursing residential homes and hostels"),INDEX(Degrees18[[Month]:[Multiple (England)]],MATCH('1. Input energy data'!$L130, Degrees18[Month], 1),MATCH(IF('1. Input energy data'!$G$11="Multiple (England)", '1. Input energy data'!$J130, '1. Input energy data'!$G$11), Degrees18[#Headers], 0)),INDEX(Degrees15[[Month]:[Multiple (England)]],MATCH('1. Input energy data'!$L130, Degrees15[Month], 1),MATCH(IF('1. Input energy data'!$G$11="Multiple (England)", '1. Input energy data'!$J130, '1. Input energy data'!$G$11), Degrees15[#Headers], 0))))</f>
        <v/>
      </c>
      <c r="E113" s="151" t="str" cm="1">
        <f t="array" ref="E113">IF(OR(CalcTable[[#This Row],[Building]]=0, '1. Input energy data'!$O130=""), "",IF(OR('1. Input energy data'!$F130="Hospital",'1. Input energy data'!$F130="Nursing residential homes and hostels"),INDEX(Degrees18[[Month]:[Multiple (England)]],MATCH('1. Input energy data'!$L130, Degrees18[Month], 1) + $E$2 - 1,MATCH(IF('1. Input energy data'!$G$11="Multiple (England)", '1. Input energy data'!$J130, '1. Input energy data'!$G$11),Degrees18[#Headers], 0)),INDEX(Degrees15[[Month]:[Multiple (England)]],MATCH('1. Input energy data'!$L130, Degrees15[Month], 1) + $E$2 - 1,MATCH(IF('1. Input energy data'!$G$11="Multiple (England)", '1. Input energy data'!$J130, '1. Input energy data'!$G$11),Degrees15[#Headers], 0))))</f>
        <v/>
      </c>
      <c r="F113" s="151" t="str" cm="1">
        <f t="array" ref="F113">IF(OR(CalcTable[[#This Row],[Building]]=0, '1. Input energy data'!$P130=""), "",IF(OR('1. Input energy data'!$F130="Hospital",'1. Input energy data'!$F130="Nursing residential homes and hostels"),INDEX(Degrees18[[Month]:[Multiple (England)]],MATCH('1. Input energy data'!$L130, Degrees18[Month], 1) + $F$2 - 1,MATCH(IF('1. Input energy data'!$G$11="Multiple (England)", '1. Input energy data'!$J130, '1. Input energy data'!$G$11),Degrees18[#Headers], 0)),INDEX(Degrees15[[Month]:[Multiple (England)]],MATCH('1. Input energy data'!$L130, Degrees15[Month], 1) + $F$2 - 1,MATCH(IF('1. Input energy data'!$G$11="Multiple (England)", '1. Input energy data'!$J130, '1. Input energy data'!$G$11),Degrees15[#Headers], 0))))</f>
        <v/>
      </c>
      <c r="G113" s="151" t="str" cm="1">
        <f t="array" ref="G113">IF(OR(CalcTable[[#This Row],[Building]]=0, '1. Input energy data'!$Q130=""), "",IF(OR('1. Input energy data'!$F130="Hospital",'1. Input energy data'!$F130="Nursing residential homes and hostels"),INDEX(Degrees18[[Month]:[Multiple (England)]],MATCH('1. Input energy data'!$L130, Degrees18[Month], 1) + $G$2 - 1,MATCH(IF('1. Input energy data'!$G$11="Multiple (England)", '1. Input energy data'!$J130, '1. Input energy data'!$G$11),Degrees18[#Headers], 0)),INDEX(Degrees15[[Month]:[Multiple (England)]],MATCH('1. Input energy data'!$L130, Degrees15[Month], 1) + $G$2 - 1,MATCH(IF('1. Input energy data'!$G$11="Multiple (England)", '1. Input energy data'!$J130, '1. Input energy data'!$G$11),Degrees15[#Headers], 0))))</f>
        <v/>
      </c>
      <c r="H113" s="151" t="str" cm="1">
        <f t="array" ref="H113">IF(OR(CalcTable[[#This Row],[Building]]=0, '1. Input energy data'!$R130=""), "",IF(OR('1. Input energy data'!$F130="Hospital",'1. Input energy data'!$F130="Nursing residential homes and hostels"),INDEX(Degrees18[[Month]:[Multiple (England)]],MATCH('1. Input energy data'!$L130, Degrees18[Month], 1) + $H$2 - 1,MATCH(IF('1. Input energy data'!$G$11="Multiple (England)", '1. Input energy data'!$J130, '1. Input energy data'!$G$11),Degrees18[#Headers], 0)),INDEX(Degrees15[[Month]:[Multiple (England)]],MATCH('1. Input energy data'!$L130, Degrees15[Month], 1) + $H$2 - 1,MATCH(IF('1. Input energy data'!$G$11="Multiple (England)", '1. Input energy data'!$J130, '1. Input energy data'!$G$11),Degrees15[#Headers], 0))))</f>
        <v/>
      </c>
      <c r="I113" s="151" t="str" cm="1">
        <f t="array" ref="I113">IF(OR(CalcTable[[#This Row],[Building]]=0, '1. Input energy data'!$S130=""), "",IF(OR('1. Input energy data'!$F130="Hospital",'1. Input energy data'!$F130="Nursing residential homes and hostels"),INDEX(Degrees18[[Month]:[Multiple (England)]],MATCH('1. Input energy data'!$L130, Degrees18[Month], 1) + $I$2 - 1,MATCH(IF('1. Input energy data'!$G$11="Multiple (England)", '1. Input energy data'!$J130, '1. Input energy data'!$G$11),Degrees18[#Headers], 0)),INDEX(Degrees15[[Month]:[Multiple (England)]],MATCH('1. Input energy data'!$L130, Degrees15[Month], 1) + $I$2 - 1,MATCH(IF('1. Input energy data'!$G$11="Multiple (England)", '1. Input energy data'!$J130, '1. Input energy data'!$G$11),Degrees15[#Headers], 0))))</f>
        <v/>
      </c>
      <c r="J113" s="151" t="str" cm="1">
        <f t="array" ref="J113">IF(OR(CalcTable[[#This Row],[Building]]=0, '1. Input energy data'!$T130=""), "",IF(OR('1. Input energy data'!$F130="Hospital",'1. Input energy data'!$F130="Nursing residential homes and hostels"),INDEX(Degrees18[[Month]:[Multiple (England)]],MATCH('1. Input energy data'!$L130, Degrees18[Month], 1) + $J$2 - 1,MATCH(IF('1. Input energy data'!$G$11="Multiple (England)", '1. Input energy data'!$J130, '1. Input energy data'!$G$11),Degrees18[#Headers], 0)),INDEX(Degrees15[[Month]:[Multiple (England)]],MATCH('1. Input energy data'!$L130, Degrees15[Month], 1) + $J$2 - 1,MATCH(IF('1. Input energy data'!$G$11="Multiple (England)", '1. Input energy data'!$J130, '1. Input energy data'!$G$11),Degrees15[#Headers], 0))))</f>
        <v/>
      </c>
      <c r="K113" s="151" t="str" cm="1">
        <f t="array" ref="K113">IF(OR(CalcTable[[#This Row],[Building]]=0, '1. Input energy data'!$U130=""), "",IF(OR('1. Input energy data'!$F130="Hospital",'1. Input energy data'!$F130="Nursing residential homes and hostels"),INDEX(Degrees18[[Month]:[Multiple (England)]],MATCH('1. Input energy data'!$L130, Degrees18[Month], 1) + $K$2 - 1,MATCH(IF('1. Input energy data'!$G$11="Multiple (England)", '1. Input energy data'!$J130, '1. Input energy data'!$G$11),Degrees18[#Headers], 0)),INDEX(Degrees15[[Month]:[Multiple (England)]],MATCH('1. Input energy data'!$L130, Degrees15[Month], 1) + $K$2 - 1,MATCH(IF('1. Input energy data'!$G$11="Multiple (England)", '1. Input energy data'!$J130, '1. Input energy data'!$G$11),Degrees15[#Headers], 0))))</f>
        <v/>
      </c>
      <c r="L113" s="151" t="str" cm="1">
        <f t="array" ref="L113">IF(OR(CalcTable[[#This Row],[Building]]=0, '1. Input energy data'!$V130=""), "",IF(OR('1. Input energy data'!$F130="Hospital",'1. Input energy data'!$F130="Nursing residential homes and hostels"),INDEX(Degrees18[[Month]:[Multiple (England)]],MATCH('1. Input energy data'!$L130, Degrees18[Month], 1) + $L$2 - 1,MATCH(IF('1. Input energy data'!$G$11="Multiple (England)", '1. Input energy data'!$J130, '1. Input energy data'!$G$11),Degrees18[#Headers], 0)),INDEX(Degrees15[[Month]:[Multiple (England)]],MATCH('1. Input energy data'!$L130, Degrees15[Month], 1) + $L$2 - 1,MATCH(IF('1. Input energy data'!$G$11="Multiple (England)", '1. Input energy data'!$J130, '1. Input energy data'!$G$11),Degrees15[#Headers], 0))))</f>
        <v/>
      </c>
      <c r="M113" s="151" t="str" cm="1">
        <f t="array" ref="M113">IF(OR(CalcTable[[#This Row],[Building]]=0, '1. Input energy data'!$W130=""), "",IF(OR('1. Input energy data'!$F130="Hospital",'1. Input energy data'!$F130="Nursing residential homes and hostels"),INDEX(Degrees18[[Month]:[Multiple (England)]],MATCH('1. Input energy data'!$L130, Degrees18[Month], 1) + $M$2 - 1,MATCH(IF('1. Input energy data'!$G$11="Multiple (England)", '1. Input energy data'!$J130, '1. Input energy data'!$G$11),Degrees18[#Headers], 0)),INDEX(Degrees15[[Month]:[Multiple (England)]],MATCH('1. Input energy data'!$L130, Degrees15[Month], 1) + $M$2 - 1,MATCH(IF('1. Input energy data'!$G$11="Multiple (England)", '1. Input energy data'!$J130, '1. Input energy data'!$G$11),Degrees15[#Headers], 0))))</f>
        <v/>
      </c>
      <c r="N113" s="151" t="str" cm="1">
        <f t="array" ref="N113">IF(OR(CalcTable[[#This Row],[Building]]=0, '1. Input energy data'!$X130=""), "",IF(OR('1. Input energy data'!$F130="Hospital",'1. Input energy data'!$F130="Nursing residential homes and hostels"),INDEX(Degrees18[[Month]:[Multiple (England)]],MATCH('1. Input energy data'!$L130, Degrees18[Month], 1) + $N$2 - 1,MATCH(IF('1. Input energy data'!$G$11="Multiple (England)", '1. Input energy data'!$J130, '1. Input energy data'!$G$11),Degrees18[#Headers], 0)),INDEX(Degrees15[[Month]:[Multiple (England)]],MATCH('1. Input energy data'!$L130, Degrees15[Month], 1) + $N$2 - 1,MATCH(IF('1. Input energy data'!$G$11="Multiple (England)", '1. Input energy data'!$J130, '1. Input energy data'!$G$11),Degrees15[#Headers], 0))))</f>
        <v/>
      </c>
      <c r="O113" s="151" t="str" cm="1">
        <f t="array" ref="O113">IF(OR(CalcTable[[#This Row],[Building]]=0, '1. Input energy data'!$Y130=""), "",IF(OR('1. Input energy data'!$F130="Hospital",'1. Input energy data'!$F130="Nursing residential homes and hostels"),INDEX(Degrees18[[Month]:[Multiple (England)]],MATCH('1. Input energy data'!$L130, Degrees18[Month], 1) + $O$2 - 1,MATCH(IF('1. Input energy data'!$G$11="Multiple (England)", '1. Input energy data'!$J130, '1. Input energy data'!$G$11),Degrees18[#Headers], 0)),INDEX(Degrees15[[Month]:[Multiple (England)]],MATCH('1. Input energy data'!$L130, Degrees15[Month], 1) + $O$2 - 1,MATCH(IF('1. Input energy data'!$G$11="Multiple (England)", '1. Input energy data'!$J130, '1. Input energy data'!$G$11),Degrees15[#Headers], 0))))</f>
        <v/>
      </c>
      <c r="P113" t="str">
        <f>IF(CalcTable[[#This Row],[Building]]=0,"",SLOPE('1. Input energy data'!N130:Y130,CalcTable[[#This Row],[1]:[12]]))</f>
        <v/>
      </c>
      <c r="Q113" t="str">
        <f>IF(CalcTable[[#This Row],[Building]]=0,"",INTERCEPT('1. Input energy data'!N130:Y130,CalcTable[[#This Row],[1]:[12]]))</f>
        <v/>
      </c>
      <c r="R113" t="str">
        <f>IF(CalcTable[[#This Row],[Building]]=0,"",RSQ('1. Input energy data'!N130:Y130,CalcTable[[#This Row],[1]:[12]]))</f>
        <v/>
      </c>
      <c r="S113" s="151" t="str" cm="1">
        <f t="array" ref="S113">IF(OR($A113=0, '1. Input energy data'!$AF130=""), "",IF(OR('1. Input energy data'!$F130="Hospital",'1. Input energy data'!$F130="Nursing residential homes and hostels"),INDEX(Degrees18[[Month]:[Multiple (England)]],MATCH('1. Input energy data'!$AD130, Degrees18[Month], 1)+S$2-13,MATCH(IF('1. Input energy data'!$G$11="Multiple (England)", '1. Input energy data'!$J130, '1. Input energy data'!$G$11),Degrees18[#Headers], 0)),INDEX(Degrees15[[Month]:[Multiple (England)]],MATCH('1. Input energy data'!$AD130, Degrees15[Month], 1)+S$2-13,MATCH(IF('1. Input energy data'!$G$11="Multiple (England)", '1. Input energy data'!$J130, '1. Input energy data'!$G$11),Degrees15[#Headers], 0))))</f>
        <v/>
      </c>
      <c r="T113" s="151" t="str" cm="1">
        <f t="array" ref="T113">IF(OR($A113=0, '1. Input energy data'!$AG130=""), "",IF(OR('1. Input energy data'!$F130="Hospital",'1. Input energy data'!$F130="Nursing residential homes and hostels"),INDEX(Degrees18[[Month]:[Multiple (England)]],MATCH('1. Input energy data'!$AD130, Degrees18[Month], 1)+T$2-13,MATCH(IF('1. Input energy data'!$G$11="Multiple (England)", '1. Input energy data'!$J130, '1. Input energy data'!$G$11),Degrees18[#Headers], 0)),INDEX(Degrees15[[Month]:[Multiple (England)]],MATCH('1. Input energy data'!$AD130,Degrees15[Month], 1)+T$2-13,MATCH(IF('1. Input energy data'!$G$11="Multiple (England)", '1. Input energy data'!$J130, '1. Input energy data'!$G$11),Degrees15[#Headers], 0))))</f>
        <v/>
      </c>
      <c r="U113" s="151" t="str" cm="1">
        <f t="array" ref="U113">IF(OR($A113=0, '1. Input energy data'!$AH130=""), "",IF(OR('1. Input energy data'!$F130="Hospital",'1. Input energy data'!$F130="Nursing residential homes and hostels"),INDEX(Degrees18[[Month]:[Multiple (England)]],MATCH('1. Input energy data'!$AD130, Degrees18[Month], 1)+U$2-13,MATCH(IF('1. Input energy data'!$G$11="Multiple (England)", '1. Input energy data'!$J130, '1. Input energy data'!$G$11),Degrees18[#Headers], 0)),INDEX(Degrees15[[Month]:[Multiple (England)]],MATCH('1. Input energy data'!$AD130,Degrees15[Month], 1)+U$2-13,MATCH(IF('1. Input energy data'!$G$11="Multiple (England)", '1. Input energy data'!$J130, '1. Input energy data'!$G$11),Degrees15[#Headers], 0))))</f>
        <v/>
      </c>
      <c r="V113" s="151" t="str" cm="1">
        <f t="array" ref="V113">IF(OR($A113=0, '1. Input energy data'!$AI130=""), "",IF(OR('1. Input energy data'!$F130="Hospital",'1. Input energy data'!$F130="Nursing residential homes and hostels"),INDEX(Degrees18[[Month]:[Multiple (England)]],MATCH('1. Input energy data'!$AD130, Degrees18[Month], 1)+V$2-13,MATCH(IF('1. Input energy data'!$G$11="Multiple (England)", '1. Input energy data'!$J130, '1. Input energy data'!$G$11),Degrees18[#Headers], 0)),INDEX(Degrees15[[Month]:[Multiple (England)]],MATCH('1. Input energy data'!$AD130,Degrees15[Month], 1)+V$2-13,MATCH(IF('1. Input energy data'!$G$11="Multiple (England)", '1. Input energy data'!$J130, '1. Input energy data'!$G$11),Degrees15[#Headers], 0))))</f>
        <v/>
      </c>
      <c r="W113" s="151" t="str" cm="1">
        <f t="array" ref="W113">IF(OR($A113=0, '1. Input energy data'!$AJ130=""), "",IF(OR('1. Input energy data'!$F130="Hospital",'1. Input energy data'!$F130="Nursing residential homes and hostels"),INDEX(Degrees18[[Month]:[Multiple (England)]],MATCH('1. Input energy data'!$AD130, Degrees18[Month], 1)+W$2-13,MATCH(IF('1. Input energy data'!$G$11="Multiple (England)", '1. Input energy data'!$J130, '1. Input energy data'!$G$11),Degrees18[#Headers], 0)),INDEX(Degrees15[[Month]:[Multiple (England)]],MATCH('1. Input energy data'!$AD130,Degrees15[Month], 1)+W$2-13,MATCH(IF('1. Input energy data'!$G$11="Multiple (England)", '1. Input energy data'!$J130, '1. Input energy data'!$G$11),Degrees15[#Headers], 0))))</f>
        <v/>
      </c>
      <c r="X113" s="151" t="str" cm="1">
        <f t="array" ref="X113">IF(OR($A113=0, '1. Input energy data'!$AK130=""), "",IF(OR('1. Input energy data'!$F130="Hospital",'1. Input energy data'!$F130="Nursing residential homes and hostels"),INDEX(Degrees18[[Month]:[Multiple (England)]],MATCH('1. Input energy data'!$AD130, Degrees18[Month], 1)+X$2-13,MATCH(IF('1. Input energy data'!$G$11="Multiple (England)", '1. Input energy data'!$J130, '1. Input energy data'!$G$11),Degrees18[#Headers], 0)),INDEX(Degrees15[[Month]:[Multiple (England)]],MATCH('1. Input energy data'!$AD130,Degrees15[Month], 1)+X$2-13,MATCH(IF('1. Input energy data'!$G$11="Multiple (England)", '1. Input energy data'!$J130, '1. Input energy data'!$G$11),Degrees15[#Headers], 0))))</f>
        <v/>
      </c>
      <c r="Y113" s="151" t="str" cm="1">
        <f t="array" ref="Y113">IF(OR($A113=0, '1. Input energy data'!$AL130=""), "",IF(OR('1. Input energy data'!$F130="Hospital",'1. Input energy data'!$F130="Nursing residential homes and hostels"),INDEX(Degrees18[[Month]:[Multiple (England)]],MATCH('1. Input energy data'!$AD130, Degrees18[Month], 1)+Y$2-13,MATCH(IF('1. Input energy data'!$G$11="Multiple (England)", '1. Input energy data'!$J130, '1. Input energy data'!$G$11),Degrees18[#Headers], 0)),INDEX(Degrees15[[Month]:[Multiple (England)]],MATCH('1. Input energy data'!$AD130,Degrees15[Month], 1)+Y$2-13,MATCH(IF('1. Input energy data'!$G$11="Multiple (England)", '1. Input energy data'!$J130, '1. Input energy data'!$G$11),Degrees15[#Headers], 0))))</f>
        <v/>
      </c>
      <c r="Z113" s="151" t="str" cm="1">
        <f t="array" ref="Z113">IF(OR($A113=0, '1. Input energy data'!$AM130=""), "",IF(OR('1. Input energy data'!$F130="Hospital",'1. Input energy data'!$F130="Nursing residential homes and hostels"),INDEX(Degrees18[[Month]:[Multiple (England)]],MATCH('1. Input energy data'!$AD130, Degrees18[Month], 1)+Z$2-13,MATCH(IF('1. Input energy data'!$G$11="Multiple (England)", '1. Input energy data'!$J130, '1. Input energy data'!$G$11),Degrees18[#Headers], 0)),INDEX(Degrees15[[Month]:[Multiple (England)]],MATCH('1. Input energy data'!$AD130,Degrees15[Month], 1)+Z$2-13,MATCH(IF('1. Input energy data'!$G$11="Multiple (England)", '1. Input energy data'!$J130, '1. Input energy data'!$G$11),Degrees15[#Headers], 0))))</f>
        <v/>
      </c>
      <c r="AA113" s="151" t="str" cm="1">
        <f t="array" ref="AA113">IF(OR($A113=0, '1. Input energy data'!$AN130=""), "",IF(OR('1. Input energy data'!$F130="Hospital",'1. Input energy data'!$F130="Nursing residential homes and hostels"),INDEX(Degrees18[[Month]:[Multiple (England)]],MATCH('1. Input energy data'!$AD130, Degrees18[Month], 1)+AA$2-13,MATCH(IF('1. Input energy data'!$G$11="Multiple (England)", '1. Input energy data'!$J130, '1. Input energy data'!$G$11),Degrees18[#Headers], 0)),INDEX(Degrees15[[Month]:[Multiple (England)]],MATCH('1. Input energy data'!$AD130,Degrees15[Month], 1)+AA$2-13,MATCH(IF('1. Input energy data'!$G$11="Multiple (England)", '1. Input energy data'!$J130, '1. Input energy data'!$G$11),Degrees15[#Headers], 0))))</f>
        <v/>
      </c>
      <c r="AB113" s="151" t="str" cm="1">
        <f t="array" ref="AB113">IF(OR($A113=0, '1. Input energy data'!$AO130=""), "",IF(OR('1. Input energy data'!$F130="Hospital",'1. Input energy data'!$F130="Nursing residential homes and hostels"),INDEX(Degrees18[[Month]:[Multiple (England)]],MATCH('1. Input energy data'!$AD130, Degrees18[Month], 1)+AB$2-13,MATCH(IF('1. Input energy data'!$G$11="Multiple (England)", '1. Input energy data'!$J130, '1. Input energy data'!$G$11),Degrees18[#Headers], 0)),INDEX(Degrees15[[Month]:[Multiple (England)]],MATCH('1. Input energy data'!$AD130,Degrees15[Month], 1)+AB$2-13,MATCH(IF('1. Input energy data'!$G$11="Multiple (England)", '1. Input energy data'!$J130, '1. Input energy data'!$G$11),Degrees15[#Headers], 0))))</f>
        <v/>
      </c>
      <c r="AC113" s="151" t="str" cm="1">
        <f t="array" ref="AC113">IF(OR($A113=0, '1. Input energy data'!$AP130=""), "",IF(OR('1. Input energy data'!$F130="Hospital",'1. Input energy data'!$F130="Nursing residential homes and hostels"),INDEX(Degrees18[[Month]:[Multiple (England)]],MATCH('1. Input energy data'!$AD130, Degrees18[Month], 1)+AC$2-13,MATCH(IF('1. Input energy data'!$G$11="Multiple (England)", '1. Input energy data'!$J130, '1. Input energy data'!$G$11),Degrees18[#Headers], 0)),INDEX(Degrees15[[Month]:[Multiple (England)]],MATCH('1. Input energy data'!$AD130,Degrees15[Month], 1)+AC$2-13,MATCH(IF('1. Input energy data'!$G$11="Multiple (England)", '1. Input energy data'!$J130, '1. Input energy data'!$G$11),Degrees15[#Headers], 0))))</f>
        <v/>
      </c>
      <c r="AD113" s="151" t="str" cm="1">
        <f t="array" ref="AD113">IF(OR($A113=0, '1. Input energy data'!$AQ130=""), "",IF(OR('1. Input energy data'!$F130="Hospital",'1. Input energy data'!$F130="Nursing residential homes and hostels"),INDEX(Degrees18[[Month]:[Multiple (England)]],MATCH('1. Input energy data'!$AD130, Degrees18[Month], 1)+AD$2-13,MATCH(IF('1. Input energy data'!$G$11="Multiple (England)", '1. Input energy data'!$J130, '1. Input energy data'!$G$11),Degrees18[#Headers], 0)),INDEX(Degrees15[[Month]:[Multiple (England)]],MATCH('1. Input energy data'!$AD130,Degrees15[Month], 1)+AD$2-13,MATCH(IF('1. Input energy data'!$G$11="Multiple (England)", '1. Input energy data'!$J130, '1. Input energy data'!$G$11),Degrees15[#Headers], 0))))</f>
        <v/>
      </c>
      <c r="AE113" s="151" t="str">
        <f>IF(OR($A113=0, $P113="", CalcTable[[#This Row],[13]]="", $Q113="", '1. Input energy data'!AF130=""), "", ($P113*CalcTable[[#This Row],[13]]+$Q113)-'1. Input energy data'!AF130)</f>
        <v/>
      </c>
      <c r="AF113" s="151" t="str">
        <f>IF(OR($A113=0, $P113="", CalcTable[[#This Row],[14]]="", $Q113="", '1. Input energy data'!AG130=""), "", ($P113*CalcTable[[#This Row],[14]]+$Q113)-'1. Input energy data'!AG130)</f>
        <v/>
      </c>
      <c r="AG113" s="151" t="str">
        <f>IF(OR($A113=0, $P113="", CalcTable[[#This Row],[15]]="", $Q113="", '1. Input energy data'!AH130=""), "", ($P113*CalcTable[[#This Row],[15]]+$Q113)-'1. Input energy data'!AH130)</f>
        <v/>
      </c>
      <c r="AH113" s="151" t="str">
        <f>IF(OR($A113=0, $P113="", CalcTable[[#This Row],[16]]="", $Q113="", '1. Input energy data'!AI130=""), "", ($P113*CalcTable[[#This Row],[16]]+$Q113)-'1. Input energy data'!AI130)</f>
        <v/>
      </c>
      <c r="AI113" s="151" t="str">
        <f>IF(OR($A113=0, $P113="", CalcTable[[#This Row],[17]]="", $Q113="", '1. Input energy data'!AJ130=""), "", ($P113*CalcTable[[#This Row],[17]]+$Q113)-'1. Input energy data'!AJ130)</f>
        <v/>
      </c>
      <c r="AJ113" s="151" t="str">
        <f>IF(OR($A113=0, $P113="", CalcTable[[#This Row],[18]]="", $Q113="", '1. Input energy data'!AK130=""), "", ($P113*CalcTable[[#This Row],[18]]+$Q113)-'1. Input energy data'!AK130)</f>
        <v/>
      </c>
      <c r="AK113" s="151" t="str">
        <f>IF(OR($A113=0, $P113="", CalcTable[[#This Row],[19]]="", $Q113="", '1. Input energy data'!AL130=""), "", ($P113*CalcTable[[#This Row],[19]]+$Q113)-'1. Input energy data'!AL130)</f>
        <v/>
      </c>
      <c r="AL113" s="151" t="str">
        <f>IF(OR($A113=0, $P113="", CalcTable[[#This Row],[20]]="", $Q113="", '1. Input energy data'!AM130=""), "", ($P113*CalcTable[[#This Row],[20]]+$Q113)-'1. Input energy data'!AM130)</f>
        <v/>
      </c>
      <c r="AM113" s="151" t="str">
        <f>IF(OR($A113=0, $P113="", CalcTable[[#This Row],[21]]="", $Q113="", '1. Input energy data'!AN130=""), "", ($P113*CalcTable[[#This Row],[21]]+$Q113)-'1. Input energy data'!AN130)</f>
        <v/>
      </c>
      <c r="AN113" s="151" t="str">
        <f>IF(OR($A113=0, $P113="", CalcTable[[#This Row],[22]]="", $Q113="", '1. Input energy data'!AO130=""), "", ($P113*CalcTable[[#This Row],[22]]+$Q113)-'1. Input energy data'!AO130)</f>
        <v/>
      </c>
      <c r="AO113" s="151" t="str">
        <f>IF(OR($A113=0, $P113="", CalcTable[[#This Row],[23]]="", $Q113="", '1. Input energy data'!AP130=""), "", ($P113*CalcTable[[#This Row],[23]]+$Q113)-'1. Input energy data'!AP130)</f>
        <v/>
      </c>
      <c r="AP113" s="151" t="str">
        <f>IF(OR($A113=0, $P113="", CalcTable[[#This Row],[24]]="", $Q113="", '1. Input energy data'!AQ130=""), "", ($P113*CalcTable[[#This Row],[24]]+$Q113)-'1. Input energy data'!AQ130)</f>
        <v/>
      </c>
      <c r="AQ113" s="239" t="str">
        <f>IF(CalcTable[[#This Row],[Building]]=0,"",1-((1-CalcTable[[#This Row],[R2]])*(COUNT('1. Input energy data'!N130:Y130)-1)/(COUNT('1. Input energy data'!N130:Y130)-2)))</f>
        <v/>
      </c>
      <c r="AR113" s="165" t="str">
        <f>IF(CalcTable[[#This Row],[Building]]=0,"",1.26*TINV(0.1,COUNT('1. Input energy data'!N130:Y130)-2)*STEYX('1. Input energy data'!N130:Y130,CalcTable[[#This Row],[1]:[12]])*((1+2/COUNT('1. Input energy data'!N130:Y130))*COUNT(CalcTable[[#This Row],[Month 1 avoided kWh]:[Month 12]]))^0.5)</f>
        <v/>
      </c>
      <c r="AS113" s="166" t="str">
        <f>IF(CalcTable[[#This Row],[Building]]=0,"",ABS(CalcTable[[#This Row],[Absolute Uncertainty]]/SUM(CalcTable[[#This Row],[Month 1 avoided kWh]:[Month 12]])))</f>
        <v/>
      </c>
      <c r="AT113" s="165" t="str">
        <f>IF(CalcTable[[#This Row],[Building]]=0,"",COUNT('1. Input energy data'!N130:Y130))</f>
        <v/>
      </c>
      <c r="AU113" s="165" t="str">
        <f>IF(CalcTable[[#This Row],[Building]]=0,"",COUNT('1. Input energy data'!AF130:AQ130))</f>
        <v/>
      </c>
      <c r="AV113" s="151" t="str" cm="1">
        <f t="array" ref="AV113">_xlfn.IFS(CalcTable[[#This Row],[Building]]=0,"",AND(OR('1. Input energy data'!AT130="Energy Bills - Actual",'1. Input energy data'!AT130="Meter Readings",'1. Input energy data'!AT130="Half Hourly Data"),OR('1. Input energy data'!Z130="Energy Bills - Actual",'1. Input energy data'!Z130="Meter Readings",'1. Input energy data'!Z130="Half Hourly Data")),"ACTUAL",OR('1. Input energy data'!AT130="",'1. Input energy data'!Z130=""),"BLANK",OR('1. Input energy data'!AT130="Other (specify in commentary)",'1. Input energy data'!Z130="Other (specify in commentary)"),"OTHER",OR('1. Input energy data'!AT130="Energy Bills - Estimated",'1. Input energy data'!Z130="Energy Bills - Estimated"),"ESTIMATED",OR('1. Input energy data'!AT130="Energy Bills - Partially Estimated",'1. Input energy data'!Z130="Energy Bills - Partially Estimated"),"PARTIALLY ESTIMATED",TRUE,"BLANK")</f>
        <v/>
      </c>
    </row>
    <row r="114" spans="1:48">
      <c r="A114">
        <f>'1. Input energy data'!C131</f>
        <v>0</v>
      </c>
      <c r="B114" s="150">
        <f>'1. Input energy data'!F131</f>
        <v>0</v>
      </c>
      <c r="C114">
        <f>'1. Input energy data'!G131</f>
        <v>0</v>
      </c>
      <c r="D114" s="151" t="str">
        <f>IF(OR(CalcTable[[#This Row],[Building]]=0, '1. Input energy data'!$N131=""), "",IF(OR('1. Input energy data'!$F131="Hospital",'1. Input energy data'!$F131="Nursing residential homes and hostels"),INDEX(Degrees18[[Month]:[Multiple (England)]],MATCH('1. Input energy data'!$L131, Degrees18[Month], 1),MATCH(IF('1. Input energy data'!$G$11="Multiple (England)", '1. Input energy data'!$J131, '1. Input energy data'!$G$11), Degrees18[#Headers], 0)),INDEX(Degrees15[[Month]:[Multiple (England)]],MATCH('1. Input energy data'!$L131, Degrees15[Month], 1),MATCH(IF('1. Input energy data'!$G$11="Multiple (England)", '1. Input energy data'!$J131, '1. Input energy data'!$G$11), Degrees15[#Headers], 0))))</f>
        <v/>
      </c>
      <c r="E114" s="151" t="str" cm="1">
        <f t="array" ref="E114">IF(OR(CalcTable[[#This Row],[Building]]=0, '1. Input energy data'!$O131=""), "",IF(OR('1. Input energy data'!$F131="Hospital",'1. Input energy data'!$F131="Nursing residential homes and hostels"),INDEX(Degrees18[[Month]:[Multiple (England)]],MATCH('1. Input energy data'!$L131, Degrees18[Month], 1) + $E$2 - 1,MATCH(IF('1. Input energy data'!$G$11="Multiple (England)", '1. Input energy data'!$J131, '1. Input energy data'!$G$11),Degrees18[#Headers], 0)),INDEX(Degrees15[[Month]:[Multiple (England)]],MATCH('1. Input energy data'!$L131, Degrees15[Month], 1) + $E$2 - 1,MATCH(IF('1. Input energy data'!$G$11="Multiple (England)", '1. Input energy data'!$J131, '1. Input energy data'!$G$11),Degrees15[#Headers], 0))))</f>
        <v/>
      </c>
      <c r="F114" s="151" t="str" cm="1">
        <f t="array" ref="F114">IF(OR(CalcTable[[#This Row],[Building]]=0, '1. Input energy data'!$P131=""), "",IF(OR('1. Input energy data'!$F131="Hospital",'1. Input energy data'!$F131="Nursing residential homes and hostels"),INDEX(Degrees18[[Month]:[Multiple (England)]],MATCH('1. Input energy data'!$L131, Degrees18[Month], 1) + $F$2 - 1,MATCH(IF('1. Input energy data'!$G$11="Multiple (England)", '1. Input energy data'!$J131, '1. Input energy data'!$G$11),Degrees18[#Headers], 0)),INDEX(Degrees15[[Month]:[Multiple (England)]],MATCH('1. Input energy data'!$L131, Degrees15[Month], 1) + $F$2 - 1,MATCH(IF('1. Input energy data'!$G$11="Multiple (England)", '1. Input energy data'!$J131, '1. Input energy data'!$G$11),Degrees15[#Headers], 0))))</f>
        <v/>
      </c>
      <c r="G114" s="151" t="str" cm="1">
        <f t="array" ref="G114">IF(OR(CalcTable[[#This Row],[Building]]=0, '1. Input energy data'!$Q131=""), "",IF(OR('1. Input energy data'!$F131="Hospital",'1. Input energy data'!$F131="Nursing residential homes and hostels"),INDEX(Degrees18[[Month]:[Multiple (England)]],MATCH('1. Input energy data'!$L131, Degrees18[Month], 1) + $G$2 - 1,MATCH(IF('1. Input energy data'!$G$11="Multiple (England)", '1. Input energy data'!$J131, '1. Input energy data'!$G$11),Degrees18[#Headers], 0)),INDEX(Degrees15[[Month]:[Multiple (England)]],MATCH('1. Input energy data'!$L131, Degrees15[Month], 1) + $G$2 - 1,MATCH(IF('1. Input energy data'!$G$11="Multiple (England)", '1. Input energy data'!$J131, '1. Input energy data'!$G$11),Degrees15[#Headers], 0))))</f>
        <v/>
      </c>
      <c r="H114" s="151" t="str" cm="1">
        <f t="array" ref="H114">IF(OR(CalcTable[[#This Row],[Building]]=0, '1. Input energy data'!$R131=""), "",IF(OR('1. Input energy data'!$F131="Hospital",'1. Input energy data'!$F131="Nursing residential homes and hostels"),INDEX(Degrees18[[Month]:[Multiple (England)]],MATCH('1. Input energy data'!$L131, Degrees18[Month], 1) + $H$2 - 1,MATCH(IF('1. Input energy data'!$G$11="Multiple (England)", '1. Input energy data'!$J131, '1. Input energy data'!$G$11),Degrees18[#Headers], 0)),INDEX(Degrees15[[Month]:[Multiple (England)]],MATCH('1. Input energy data'!$L131, Degrees15[Month], 1) + $H$2 - 1,MATCH(IF('1. Input energy data'!$G$11="Multiple (England)", '1. Input energy data'!$J131, '1. Input energy data'!$G$11),Degrees15[#Headers], 0))))</f>
        <v/>
      </c>
      <c r="I114" s="151" t="str" cm="1">
        <f t="array" ref="I114">IF(OR(CalcTable[[#This Row],[Building]]=0, '1. Input energy data'!$S131=""), "",IF(OR('1. Input energy data'!$F131="Hospital",'1. Input energy data'!$F131="Nursing residential homes and hostels"),INDEX(Degrees18[[Month]:[Multiple (England)]],MATCH('1. Input energy data'!$L131, Degrees18[Month], 1) + $I$2 - 1,MATCH(IF('1. Input energy data'!$G$11="Multiple (England)", '1. Input energy data'!$J131, '1. Input energy data'!$G$11),Degrees18[#Headers], 0)),INDEX(Degrees15[[Month]:[Multiple (England)]],MATCH('1. Input energy data'!$L131, Degrees15[Month], 1) + $I$2 - 1,MATCH(IF('1. Input energy data'!$G$11="Multiple (England)", '1. Input energy data'!$J131, '1. Input energy data'!$G$11),Degrees15[#Headers], 0))))</f>
        <v/>
      </c>
      <c r="J114" s="151" t="str" cm="1">
        <f t="array" ref="J114">IF(OR(CalcTable[[#This Row],[Building]]=0, '1. Input energy data'!$T131=""), "",IF(OR('1. Input energy data'!$F131="Hospital",'1. Input energy data'!$F131="Nursing residential homes and hostels"),INDEX(Degrees18[[Month]:[Multiple (England)]],MATCH('1. Input energy data'!$L131, Degrees18[Month], 1) + $J$2 - 1,MATCH(IF('1. Input energy data'!$G$11="Multiple (England)", '1. Input energy data'!$J131, '1. Input energy data'!$G$11),Degrees18[#Headers], 0)),INDEX(Degrees15[[Month]:[Multiple (England)]],MATCH('1. Input energy data'!$L131, Degrees15[Month], 1) + $J$2 - 1,MATCH(IF('1. Input energy data'!$G$11="Multiple (England)", '1. Input energy data'!$J131, '1. Input energy data'!$G$11),Degrees15[#Headers], 0))))</f>
        <v/>
      </c>
      <c r="K114" s="151" t="str" cm="1">
        <f t="array" ref="K114">IF(OR(CalcTable[[#This Row],[Building]]=0, '1. Input energy data'!$U131=""), "",IF(OR('1. Input energy data'!$F131="Hospital",'1. Input energy data'!$F131="Nursing residential homes and hostels"),INDEX(Degrees18[[Month]:[Multiple (England)]],MATCH('1. Input energy data'!$L131, Degrees18[Month], 1) + $K$2 - 1,MATCH(IF('1. Input energy data'!$G$11="Multiple (England)", '1. Input energy data'!$J131, '1. Input energy data'!$G$11),Degrees18[#Headers], 0)),INDEX(Degrees15[[Month]:[Multiple (England)]],MATCH('1. Input energy data'!$L131, Degrees15[Month], 1) + $K$2 - 1,MATCH(IF('1. Input energy data'!$G$11="Multiple (England)", '1. Input energy data'!$J131, '1. Input energy data'!$G$11),Degrees15[#Headers], 0))))</f>
        <v/>
      </c>
      <c r="L114" s="151" t="str" cm="1">
        <f t="array" ref="L114">IF(OR(CalcTable[[#This Row],[Building]]=0, '1. Input energy data'!$V131=""), "",IF(OR('1. Input energy data'!$F131="Hospital",'1. Input energy data'!$F131="Nursing residential homes and hostels"),INDEX(Degrees18[[Month]:[Multiple (England)]],MATCH('1. Input energy data'!$L131, Degrees18[Month], 1) + $L$2 - 1,MATCH(IF('1. Input energy data'!$G$11="Multiple (England)", '1. Input energy data'!$J131, '1. Input energy data'!$G$11),Degrees18[#Headers], 0)),INDEX(Degrees15[[Month]:[Multiple (England)]],MATCH('1. Input energy data'!$L131, Degrees15[Month], 1) + $L$2 - 1,MATCH(IF('1. Input energy data'!$G$11="Multiple (England)", '1. Input energy data'!$J131, '1. Input energy data'!$G$11),Degrees15[#Headers], 0))))</f>
        <v/>
      </c>
      <c r="M114" s="151" t="str" cm="1">
        <f t="array" ref="M114">IF(OR(CalcTable[[#This Row],[Building]]=0, '1. Input energy data'!$W131=""), "",IF(OR('1. Input energy data'!$F131="Hospital",'1. Input energy data'!$F131="Nursing residential homes and hostels"),INDEX(Degrees18[[Month]:[Multiple (England)]],MATCH('1. Input energy data'!$L131, Degrees18[Month], 1) + $M$2 - 1,MATCH(IF('1. Input energy data'!$G$11="Multiple (England)", '1. Input energy data'!$J131, '1. Input energy data'!$G$11),Degrees18[#Headers], 0)),INDEX(Degrees15[[Month]:[Multiple (England)]],MATCH('1. Input energy data'!$L131, Degrees15[Month], 1) + $M$2 - 1,MATCH(IF('1. Input energy data'!$G$11="Multiple (England)", '1. Input energy data'!$J131, '1. Input energy data'!$G$11),Degrees15[#Headers], 0))))</f>
        <v/>
      </c>
      <c r="N114" s="151" t="str" cm="1">
        <f t="array" ref="N114">IF(OR(CalcTable[[#This Row],[Building]]=0, '1. Input energy data'!$X131=""), "",IF(OR('1. Input energy data'!$F131="Hospital",'1. Input energy data'!$F131="Nursing residential homes and hostels"),INDEX(Degrees18[[Month]:[Multiple (England)]],MATCH('1. Input energy data'!$L131, Degrees18[Month], 1) + $N$2 - 1,MATCH(IF('1. Input energy data'!$G$11="Multiple (England)", '1. Input energy data'!$J131, '1. Input energy data'!$G$11),Degrees18[#Headers], 0)),INDEX(Degrees15[[Month]:[Multiple (England)]],MATCH('1. Input energy data'!$L131, Degrees15[Month], 1) + $N$2 - 1,MATCH(IF('1. Input energy data'!$G$11="Multiple (England)", '1. Input energy data'!$J131, '1. Input energy data'!$G$11),Degrees15[#Headers], 0))))</f>
        <v/>
      </c>
      <c r="O114" s="151" t="str" cm="1">
        <f t="array" ref="O114">IF(OR(CalcTable[[#This Row],[Building]]=0, '1. Input energy data'!$Y131=""), "",IF(OR('1. Input energy data'!$F131="Hospital",'1. Input energy data'!$F131="Nursing residential homes and hostels"),INDEX(Degrees18[[Month]:[Multiple (England)]],MATCH('1. Input energy data'!$L131, Degrees18[Month], 1) + $O$2 - 1,MATCH(IF('1. Input energy data'!$G$11="Multiple (England)", '1. Input energy data'!$J131, '1. Input energy data'!$G$11),Degrees18[#Headers], 0)),INDEX(Degrees15[[Month]:[Multiple (England)]],MATCH('1. Input energy data'!$L131, Degrees15[Month], 1) + $O$2 - 1,MATCH(IF('1. Input energy data'!$G$11="Multiple (England)", '1. Input energy data'!$J131, '1. Input energy data'!$G$11),Degrees15[#Headers], 0))))</f>
        <v/>
      </c>
      <c r="P114" t="str">
        <f>IF(CalcTable[[#This Row],[Building]]=0,"",SLOPE('1. Input energy data'!N131:Y131,CalcTable[[#This Row],[1]:[12]]))</f>
        <v/>
      </c>
      <c r="Q114" t="str">
        <f>IF(CalcTable[[#This Row],[Building]]=0,"",INTERCEPT('1. Input energy data'!N131:Y131,CalcTable[[#This Row],[1]:[12]]))</f>
        <v/>
      </c>
      <c r="R114" t="str">
        <f>IF(CalcTable[[#This Row],[Building]]=0,"",RSQ('1. Input energy data'!N131:Y131,CalcTable[[#This Row],[1]:[12]]))</f>
        <v/>
      </c>
      <c r="S114" s="151" t="str" cm="1">
        <f t="array" ref="S114">IF(OR($A114=0, '1. Input energy data'!$AF131=""), "",IF(OR('1. Input energy data'!$F131="Hospital",'1. Input energy data'!$F131="Nursing residential homes and hostels"),INDEX(Degrees18[[Month]:[Multiple (England)]],MATCH('1. Input energy data'!$AD131, Degrees18[Month], 1)+S$2-13,MATCH(IF('1. Input energy data'!$G$11="Multiple (England)", '1. Input energy data'!$J131, '1. Input energy data'!$G$11),Degrees18[#Headers], 0)),INDEX(Degrees15[[Month]:[Multiple (England)]],MATCH('1. Input energy data'!$AD131, Degrees15[Month], 1)+S$2-13,MATCH(IF('1. Input energy data'!$G$11="Multiple (England)", '1. Input energy data'!$J131, '1. Input energy data'!$G$11),Degrees15[#Headers], 0))))</f>
        <v/>
      </c>
      <c r="T114" s="151" t="str" cm="1">
        <f t="array" ref="T114">IF(OR($A114=0, '1. Input energy data'!$AG131=""), "",IF(OR('1. Input energy data'!$F131="Hospital",'1. Input energy data'!$F131="Nursing residential homes and hostels"),INDEX(Degrees18[[Month]:[Multiple (England)]],MATCH('1. Input energy data'!$AD131, Degrees18[Month], 1)+T$2-13,MATCH(IF('1. Input energy data'!$G$11="Multiple (England)", '1. Input energy data'!$J131, '1. Input energy data'!$G$11),Degrees18[#Headers], 0)),INDEX(Degrees15[[Month]:[Multiple (England)]],MATCH('1. Input energy data'!$AD131,Degrees15[Month], 1)+T$2-13,MATCH(IF('1. Input energy data'!$G$11="Multiple (England)", '1. Input energy data'!$J131, '1. Input energy data'!$G$11),Degrees15[#Headers], 0))))</f>
        <v/>
      </c>
      <c r="U114" s="151" t="str" cm="1">
        <f t="array" ref="U114">IF(OR($A114=0, '1. Input energy data'!$AH131=""), "",IF(OR('1. Input energy data'!$F131="Hospital",'1. Input energy data'!$F131="Nursing residential homes and hostels"),INDEX(Degrees18[[Month]:[Multiple (England)]],MATCH('1. Input energy data'!$AD131, Degrees18[Month], 1)+U$2-13,MATCH(IF('1. Input energy data'!$G$11="Multiple (England)", '1. Input energy data'!$J131, '1. Input energy data'!$G$11),Degrees18[#Headers], 0)),INDEX(Degrees15[[Month]:[Multiple (England)]],MATCH('1. Input energy data'!$AD131,Degrees15[Month], 1)+U$2-13,MATCH(IF('1. Input energy data'!$G$11="Multiple (England)", '1. Input energy data'!$J131, '1. Input energy data'!$G$11),Degrees15[#Headers], 0))))</f>
        <v/>
      </c>
      <c r="V114" s="151" t="str" cm="1">
        <f t="array" ref="V114">IF(OR($A114=0, '1. Input energy data'!$AI131=""), "",IF(OR('1. Input energy data'!$F131="Hospital",'1. Input energy data'!$F131="Nursing residential homes and hostels"),INDEX(Degrees18[[Month]:[Multiple (England)]],MATCH('1. Input energy data'!$AD131, Degrees18[Month], 1)+V$2-13,MATCH(IF('1. Input energy data'!$G$11="Multiple (England)", '1. Input energy data'!$J131, '1. Input energy data'!$G$11),Degrees18[#Headers], 0)),INDEX(Degrees15[[Month]:[Multiple (England)]],MATCH('1. Input energy data'!$AD131,Degrees15[Month], 1)+V$2-13,MATCH(IF('1. Input energy data'!$G$11="Multiple (England)", '1. Input energy data'!$J131, '1. Input energy data'!$G$11),Degrees15[#Headers], 0))))</f>
        <v/>
      </c>
      <c r="W114" s="151" t="str" cm="1">
        <f t="array" ref="W114">IF(OR($A114=0, '1. Input energy data'!$AJ131=""), "",IF(OR('1. Input energy data'!$F131="Hospital",'1. Input energy data'!$F131="Nursing residential homes and hostels"),INDEX(Degrees18[[Month]:[Multiple (England)]],MATCH('1. Input energy data'!$AD131, Degrees18[Month], 1)+W$2-13,MATCH(IF('1. Input energy data'!$G$11="Multiple (England)", '1. Input energy data'!$J131, '1. Input energy data'!$G$11),Degrees18[#Headers], 0)),INDEX(Degrees15[[Month]:[Multiple (England)]],MATCH('1. Input energy data'!$AD131,Degrees15[Month], 1)+W$2-13,MATCH(IF('1. Input energy data'!$G$11="Multiple (England)", '1. Input energy data'!$J131, '1. Input energy data'!$G$11),Degrees15[#Headers], 0))))</f>
        <v/>
      </c>
      <c r="X114" s="151" t="str" cm="1">
        <f t="array" ref="X114">IF(OR($A114=0, '1. Input energy data'!$AK131=""), "",IF(OR('1. Input energy data'!$F131="Hospital",'1. Input energy data'!$F131="Nursing residential homes and hostels"),INDEX(Degrees18[[Month]:[Multiple (England)]],MATCH('1. Input energy data'!$AD131, Degrees18[Month], 1)+X$2-13,MATCH(IF('1. Input energy data'!$G$11="Multiple (England)", '1. Input energy data'!$J131, '1. Input energy data'!$G$11),Degrees18[#Headers], 0)),INDEX(Degrees15[[Month]:[Multiple (England)]],MATCH('1. Input energy data'!$AD131,Degrees15[Month], 1)+X$2-13,MATCH(IF('1. Input energy data'!$G$11="Multiple (England)", '1. Input energy data'!$J131, '1. Input energy data'!$G$11),Degrees15[#Headers], 0))))</f>
        <v/>
      </c>
      <c r="Y114" s="151" t="str" cm="1">
        <f t="array" ref="Y114">IF(OR($A114=0, '1. Input energy data'!$AL131=""), "",IF(OR('1. Input energy data'!$F131="Hospital",'1. Input energy data'!$F131="Nursing residential homes and hostels"),INDEX(Degrees18[[Month]:[Multiple (England)]],MATCH('1. Input energy data'!$AD131, Degrees18[Month], 1)+Y$2-13,MATCH(IF('1. Input energy data'!$G$11="Multiple (England)", '1. Input energy data'!$J131, '1. Input energy data'!$G$11),Degrees18[#Headers], 0)),INDEX(Degrees15[[Month]:[Multiple (England)]],MATCH('1. Input energy data'!$AD131,Degrees15[Month], 1)+Y$2-13,MATCH(IF('1. Input energy data'!$G$11="Multiple (England)", '1. Input energy data'!$J131, '1. Input energy data'!$G$11),Degrees15[#Headers], 0))))</f>
        <v/>
      </c>
      <c r="Z114" s="151" t="str" cm="1">
        <f t="array" ref="Z114">IF(OR($A114=0, '1. Input energy data'!$AM131=""), "",IF(OR('1. Input energy data'!$F131="Hospital",'1. Input energy data'!$F131="Nursing residential homes and hostels"),INDEX(Degrees18[[Month]:[Multiple (England)]],MATCH('1. Input energy data'!$AD131, Degrees18[Month], 1)+Z$2-13,MATCH(IF('1. Input energy data'!$G$11="Multiple (England)", '1. Input energy data'!$J131, '1. Input energy data'!$G$11),Degrees18[#Headers], 0)),INDEX(Degrees15[[Month]:[Multiple (England)]],MATCH('1. Input energy data'!$AD131,Degrees15[Month], 1)+Z$2-13,MATCH(IF('1. Input energy data'!$G$11="Multiple (England)", '1. Input energy data'!$J131, '1. Input energy data'!$G$11),Degrees15[#Headers], 0))))</f>
        <v/>
      </c>
      <c r="AA114" s="151" t="str" cm="1">
        <f t="array" ref="AA114">IF(OR($A114=0, '1. Input energy data'!$AN131=""), "",IF(OR('1. Input energy data'!$F131="Hospital",'1. Input energy data'!$F131="Nursing residential homes and hostels"),INDEX(Degrees18[[Month]:[Multiple (England)]],MATCH('1. Input energy data'!$AD131, Degrees18[Month], 1)+AA$2-13,MATCH(IF('1. Input energy data'!$G$11="Multiple (England)", '1. Input energy data'!$J131, '1. Input energy data'!$G$11),Degrees18[#Headers], 0)),INDEX(Degrees15[[Month]:[Multiple (England)]],MATCH('1. Input energy data'!$AD131,Degrees15[Month], 1)+AA$2-13,MATCH(IF('1. Input energy data'!$G$11="Multiple (England)", '1. Input energy data'!$J131, '1. Input energy data'!$G$11),Degrees15[#Headers], 0))))</f>
        <v/>
      </c>
      <c r="AB114" s="151" t="str" cm="1">
        <f t="array" ref="AB114">IF(OR($A114=0, '1. Input energy data'!$AO131=""), "",IF(OR('1. Input energy data'!$F131="Hospital",'1. Input energy data'!$F131="Nursing residential homes and hostels"),INDEX(Degrees18[[Month]:[Multiple (England)]],MATCH('1. Input energy data'!$AD131, Degrees18[Month], 1)+AB$2-13,MATCH(IF('1. Input energy data'!$G$11="Multiple (England)", '1. Input energy data'!$J131, '1. Input energy data'!$G$11),Degrees18[#Headers], 0)),INDEX(Degrees15[[Month]:[Multiple (England)]],MATCH('1. Input energy data'!$AD131,Degrees15[Month], 1)+AB$2-13,MATCH(IF('1. Input energy data'!$G$11="Multiple (England)", '1. Input energy data'!$J131, '1. Input energy data'!$G$11),Degrees15[#Headers], 0))))</f>
        <v/>
      </c>
      <c r="AC114" s="151" t="str" cm="1">
        <f t="array" ref="AC114">IF(OR($A114=0, '1. Input energy data'!$AP131=""), "",IF(OR('1. Input energy data'!$F131="Hospital",'1. Input energy data'!$F131="Nursing residential homes and hostels"),INDEX(Degrees18[[Month]:[Multiple (England)]],MATCH('1. Input energy data'!$AD131, Degrees18[Month], 1)+AC$2-13,MATCH(IF('1. Input energy data'!$G$11="Multiple (England)", '1. Input energy data'!$J131, '1. Input energy data'!$G$11),Degrees18[#Headers], 0)),INDEX(Degrees15[[Month]:[Multiple (England)]],MATCH('1. Input energy data'!$AD131,Degrees15[Month], 1)+AC$2-13,MATCH(IF('1. Input energy data'!$G$11="Multiple (England)", '1. Input energy data'!$J131, '1. Input energy data'!$G$11),Degrees15[#Headers], 0))))</f>
        <v/>
      </c>
      <c r="AD114" s="151" t="str" cm="1">
        <f t="array" ref="AD114">IF(OR($A114=0, '1. Input energy data'!$AQ131=""), "",IF(OR('1. Input energy data'!$F131="Hospital",'1. Input energy data'!$F131="Nursing residential homes and hostels"),INDEX(Degrees18[[Month]:[Multiple (England)]],MATCH('1. Input energy data'!$AD131, Degrees18[Month], 1)+AD$2-13,MATCH(IF('1. Input energy data'!$G$11="Multiple (England)", '1. Input energy data'!$J131, '1. Input energy data'!$G$11),Degrees18[#Headers], 0)),INDEX(Degrees15[[Month]:[Multiple (England)]],MATCH('1. Input energy data'!$AD131,Degrees15[Month], 1)+AD$2-13,MATCH(IF('1. Input energy data'!$G$11="Multiple (England)", '1. Input energy data'!$J131, '1. Input energy data'!$G$11),Degrees15[#Headers], 0))))</f>
        <v/>
      </c>
      <c r="AE114" s="151" t="str">
        <f>IF(OR($A114=0, $P114="", CalcTable[[#This Row],[13]]="", $Q114="", '1. Input energy data'!AF131=""), "", ($P114*CalcTable[[#This Row],[13]]+$Q114)-'1. Input energy data'!AF131)</f>
        <v/>
      </c>
      <c r="AF114" s="151" t="str">
        <f>IF(OR($A114=0, $P114="", CalcTable[[#This Row],[14]]="", $Q114="", '1. Input energy data'!AG131=""), "", ($P114*CalcTable[[#This Row],[14]]+$Q114)-'1. Input energy data'!AG131)</f>
        <v/>
      </c>
      <c r="AG114" s="151" t="str">
        <f>IF(OR($A114=0, $P114="", CalcTable[[#This Row],[15]]="", $Q114="", '1. Input energy data'!AH131=""), "", ($P114*CalcTable[[#This Row],[15]]+$Q114)-'1. Input energy data'!AH131)</f>
        <v/>
      </c>
      <c r="AH114" s="151" t="str">
        <f>IF(OR($A114=0, $P114="", CalcTable[[#This Row],[16]]="", $Q114="", '1. Input energy data'!AI131=""), "", ($P114*CalcTable[[#This Row],[16]]+$Q114)-'1. Input energy data'!AI131)</f>
        <v/>
      </c>
      <c r="AI114" s="151" t="str">
        <f>IF(OR($A114=0, $P114="", CalcTable[[#This Row],[17]]="", $Q114="", '1. Input energy data'!AJ131=""), "", ($P114*CalcTable[[#This Row],[17]]+$Q114)-'1. Input energy data'!AJ131)</f>
        <v/>
      </c>
      <c r="AJ114" s="151" t="str">
        <f>IF(OR($A114=0, $P114="", CalcTable[[#This Row],[18]]="", $Q114="", '1. Input energy data'!AK131=""), "", ($P114*CalcTable[[#This Row],[18]]+$Q114)-'1. Input energy data'!AK131)</f>
        <v/>
      </c>
      <c r="AK114" s="151" t="str">
        <f>IF(OR($A114=0, $P114="", CalcTable[[#This Row],[19]]="", $Q114="", '1. Input energy data'!AL131=""), "", ($P114*CalcTable[[#This Row],[19]]+$Q114)-'1. Input energy data'!AL131)</f>
        <v/>
      </c>
      <c r="AL114" s="151" t="str">
        <f>IF(OR($A114=0, $P114="", CalcTable[[#This Row],[20]]="", $Q114="", '1. Input energy data'!AM131=""), "", ($P114*CalcTable[[#This Row],[20]]+$Q114)-'1. Input energy data'!AM131)</f>
        <v/>
      </c>
      <c r="AM114" s="151" t="str">
        <f>IF(OR($A114=0, $P114="", CalcTable[[#This Row],[21]]="", $Q114="", '1. Input energy data'!AN131=""), "", ($P114*CalcTable[[#This Row],[21]]+$Q114)-'1. Input energy data'!AN131)</f>
        <v/>
      </c>
      <c r="AN114" s="151" t="str">
        <f>IF(OR($A114=0, $P114="", CalcTable[[#This Row],[22]]="", $Q114="", '1. Input energy data'!AO131=""), "", ($P114*CalcTable[[#This Row],[22]]+$Q114)-'1. Input energy data'!AO131)</f>
        <v/>
      </c>
      <c r="AO114" s="151" t="str">
        <f>IF(OR($A114=0, $P114="", CalcTable[[#This Row],[23]]="", $Q114="", '1. Input energy data'!AP131=""), "", ($P114*CalcTable[[#This Row],[23]]+$Q114)-'1. Input energy data'!AP131)</f>
        <v/>
      </c>
      <c r="AP114" s="151" t="str">
        <f>IF(OR($A114=0, $P114="", CalcTable[[#This Row],[24]]="", $Q114="", '1. Input energy data'!AQ131=""), "", ($P114*CalcTable[[#This Row],[24]]+$Q114)-'1. Input energy data'!AQ131)</f>
        <v/>
      </c>
      <c r="AQ114" s="239" t="str">
        <f>IF(CalcTable[[#This Row],[Building]]=0,"",1-((1-CalcTable[[#This Row],[R2]])*(COUNT('1. Input energy data'!N131:Y131)-1)/(COUNT('1. Input energy data'!N131:Y131)-2)))</f>
        <v/>
      </c>
      <c r="AR114" s="165" t="str">
        <f>IF(CalcTable[[#This Row],[Building]]=0,"",1.26*TINV(0.1,COUNT('1. Input energy data'!N131:Y131)-2)*STEYX('1. Input energy data'!N131:Y131,CalcTable[[#This Row],[1]:[12]])*((1+2/COUNT('1. Input energy data'!N131:Y131))*COUNT(CalcTable[[#This Row],[Month 1 avoided kWh]:[Month 12]]))^0.5)</f>
        <v/>
      </c>
      <c r="AS114" s="166" t="str">
        <f>IF(CalcTable[[#This Row],[Building]]=0,"",ABS(CalcTable[[#This Row],[Absolute Uncertainty]]/SUM(CalcTable[[#This Row],[Month 1 avoided kWh]:[Month 12]])))</f>
        <v/>
      </c>
      <c r="AT114" s="165" t="str">
        <f>IF(CalcTable[[#This Row],[Building]]=0,"",COUNT('1. Input energy data'!N131:Y131))</f>
        <v/>
      </c>
      <c r="AU114" s="165" t="str">
        <f>IF(CalcTable[[#This Row],[Building]]=0,"",COUNT('1. Input energy data'!AF131:AQ131))</f>
        <v/>
      </c>
      <c r="AV114" s="151" t="str" cm="1">
        <f t="array" ref="AV114">_xlfn.IFS(CalcTable[[#This Row],[Building]]=0,"",AND(OR('1. Input energy data'!AT131="Energy Bills - Actual",'1. Input energy data'!AT131="Meter Readings",'1. Input energy data'!AT131="Half Hourly Data"),OR('1. Input energy data'!Z131="Energy Bills - Actual",'1. Input energy data'!Z131="Meter Readings",'1. Input energy data'!Z131="Half Hourly Data")),"ACTUAL",OR('1. Input energy data'!AT131="",'1. Input energy data'!Z131=""),"BLANK",OR('1. Input energy data'!AT131="Other (specify in commentary)",'1. Input energy data'!Z131="Other (specify in commentary)"),"OTHER",OR('1. Input energy data'!AT131="Energy Bills - Estimated",'1. Input energy data'!Z131="Energy Bills - Estimated"),"ESTIMATED",OR('1. Input energy data'!AT131="Energy Bills - Partially Estimated",'1. Input energy data'!Z131="Energy Bills - Partially Estimated"),"PARTIALLY ESTIMATED",TRUE,"BLANK")</f>
        <v/>
      </c>
    </row>
    <row r="115" spans="1:48">
      <c r="A115">
        <f>'1. Input energy data'!C132</f>
        <v>0</v>
      </c>
      <c r="B115" s="150">
        <f>'1. Input energy data'!F132</f>
        <v>0</v>
      </c>
      <c r="C115">
        <f>'1. Input energy data'!G132</f>
        <v>0</v>
      </c>
      <c r="D115" s="151" t="str">
        <f>IF(OR(CalcTable[[#This Row],[Building]]=0, '1. Input energy data'!$N132=""), "",IF(OR('1. Input energy data'!$F132="Hospital",'1. Input energy data'!$F132="Nursing residential homes and hostels"),INDEX(Degrees18[[Month]:[Multiple (England)]],MATCH('1. Input energy data'!$L132, Degrees18[Month], 1),MATCH(IF('1. Input energy data'!$G$11="Multiple (England)", '1. Input energy data'!$J132, '1. Input energy data'!$G$11), Degrees18[#Headers], 0)),INDEX(Degrees15[[Month]:[Multiple (England)]],MATCH('1. Input energy data'!$L132, Degrees15[Month], 1),MATCH(IF('1. Input energy data'!$G$11="Multiple (England)", '1. Input energy data'!$J132, '1. Input energy data'!$G$11), Degrees15[#Headers], 0))))</f>
        <v/>
      </c>
      <c r="E115" s="151" t="str" cm="1">
        <f t="array" ref="E115">IF(OR(CalcTable[[#This Row],[Building]]=0, '1. Input energy data'!$O132=""), "",IF(OR('1. Input energy data'!$F132="Hospital",'1. Input energy data'!$F132="Nursing residential homes and hostels"),INDEX(Degrees18[[Month]:[Multiple (England)]],MATCH('1. Input energy data'!$L132, Degrees18[Month], 1) + $E$2 - 1,MATCH(IF('1. Input energy data'!$G$11="Multiple (England)", '1. Input energy data'!$J132, '1. Input energy data'!$G$11),Degrees18[#Headers], 0)),INDEX(Degrees15[[Month]:[Multiple (England)]],MATCH('1. Input energy data'!$L132, Degrees15[Month], 1) + $E$2 - 1,MATCH(IF('1. Input energy data'!$G$11="Multiple (England)", '1. Input energy data'!$J132, '1. Input energy data'!$G$11),Degrees15[#Headers], 0))))</f>
        <v/>
      </c>
      <c r="F115" s="151" t="str" cm="1">
        <f t="array" ref="F115">IF(OR(CalcTable[[#This Row],[Building]]=0, '1. Input energy data'!$P132=""), "",IF(OR('1. Input energy data'!$F132="Hospital",'1. Input energy data'!$F132="Nursing residential homes and hostels"),INDEX(Degrees18[[Month]:[Multiple (England)]],MATCH('1. Input energy data'!$L132, Degrees18[Month], 1) + $F$2 - 1,MATCH(IF('1. Input energy data'!$G$11="Multiple (England)", '1. Input energy data'!$J132, '1. Input energy data'!$G$11),Degrees18[#Headers], 0)),INDEX(Degrees15[[Month]:[Multiple (England)]],MATCH('1. Input energy data'!$L132, Degrees15[Month], 1) + $F$2 - 1,MATCH(IF('1. Input energy data'!$G$11="Multiple (England)", '1. Input energy data'!$J132, '1. Input energy data'!$G$11),Degrees15[#Headers], 0))))</f>
        <v/>
      </c>
      <c r="G115" s="151" t="str" cm="1">
        <f t="array" ref="G115">IF(OR(CalcTable[[#This Row],[Building]]=0, '1. Input energy data'!$Q132=""), "",IF(OR('1. Input energy data'!$F132="Hospital",'1. Input energy data'!$F132="Nursing residential homes and hostels"),INDEX(Degrees18[[Month]:[Multiple (England)]],MATCH('1. Input energy data'!$L132, Degrees18[Month], 1) + $G$2 - 1,MATCH(IF('1. Input energy data'!$G$11="Multiple (England)", '1. Input energy data'!$J132, '1. Input energy data'!$G$11),Degrees18[#Headers], 0)),INDEX(Degrees15[[Month]:[Multiple (England)]],MATCH('1. Input energy data'!$L132, Degrees15[Month], 1) + $G$2 - 1,MATCH(IF('1. Input energy data'!$G$11="Multiple (England)", '1. Input energy data'!$J132, '1. Input energy data'!$G$11),Degrees15[#Headers], 0))))</f>
        <v/>
      </c>
      <c r="H115" s="151" t="str" cm="1">
        <f t="array" ref="H115">IF(OR(CalcTable[[#This Row],[Building]]=0, '1. Input energy data'!$R132=""), "",IF(OR('1. Input energy data'!$F132="Hospital",'1. Input energy data'!$F132="Nursing residential homes and hostels"),INDEX(Degrees18[[Month]:[Multiple (England)]],MATCH('1. Input energy data'!$L132, Degrees18[Month], 1) + $H$2 - 1,MATCH(IF('1. Input energy data'!$G$11="Multiple (England)", '1. Input energy data'!$J132, '1. Input energy data'!$G$11),Degrees18[#Headers], 0)),INDEX(Degrees15[[Month]:[Multiple (England)]],MATCH('1. Input energy data'!$L132, Degrees15[Month], 1) + $H$2 - 1,MATCH(IF('1. Input energy data'!$G$11="Multiple (England)", '1. Input energy data'!$J132, '1. Input energy data'!$G$11),Degrees15[#Headers], 0))))</f>
        <v/>
      </c>
      <c r="I115" s="151" t="str" cm="1">
        <f t="array" ref="I115">IF(OR(CalcTable[[#This Row],[Building]]=0, '1. Input energy data'!$S132=""), "",IF(OR('1. Input energy data'!$F132="Hospital",'1. Input energy data'!$F132="Nursing residential homes and hostels"),INDEX(Degrees18[[Month]:[Multiple (England)]],MATCH('1. Input energy data'!$L132, Degrees18[Month], 1) + $I$2 - 1,MATCH(IF('1. Input energy data'!$G$11="Multiple (England)", '1. Input energy data'!$J132, '1. Input energy data'!$G$11),Degrees18[#Headers], 0)),INDEX(Degrees15[[Month]:[Multiple (England)]],MATCH('1. Input energy data'!$L132, Degrees15[Month], 1) + $I$2 - 1,MATCH(IF('1. Input energy data'!$G$11="Multiple (England)", '1. Input energy data'!$J132, '1. Input energy data'!$G$11),Degrees15[#Headers], 0))))</f>
        <v/>
      </c>
      <c r="J115" s="151" t="str" cm="1">
        <f t="array" ref="J115">IF(OR(CalcTable[[#This Row],[Building]]=0, '1. Input energy data'!$T132=""), "",IF(OR('1. Input energy data'!$F132="Hospital",'1. Input energy data'!$F132="Nursing residential homes and hostels"),INDEX(Degrees18[[Month]:[Multiple (England)]],MATCH('1. Input energy data'!$L132, Degrees18[Month], 1) + $J$2 - 1,MATCH(IF('1. Input energy data'!$G$11="Multiple (England)", '1. Input energy data'!$J132, '1. Input energy data'!$G$11),Degrees18[#Headers], 0)),INDEX(Degrees15[[Month]:[Multiple (England)]],MATCH('1. Input energy data'!$L132, Degrees15[Month], 1) + $J$2 - 1,MATCH(IF('1. Input energy data'!$G$11="Multiple (England)", '1. Input energy data'!$J132, '1. Input energy data'!$G$11),Degrees15[#Headers], 0))))</f>
        <v/>
      </c>
      <c r="K115" s="151" t="str" cm="1">
        <f t="array" ref="K115">IF(OR(CalcTable[[#This Row],[Building]]=0, '1. Input energy data'!$U132=""), "",IF(OR('1. Input energy data'!$F132="Hospital",'1. Input energy data'!$F132="Nursing residential homes and hostels"),INDEX(Degrees18[[Month]:[Multiple (England)]],MATCH('1. Input energy data'!$L132, Degrees18[Month], 1) + $K$2 - 1,MATCH(IF('1. Input energy data'!$G$11="Multiple (England)", '1. Input energy data'!$J132, '1. Input energy data'!$G$11),Degrees18[#Headers], 0)),INDEX(Degrees15[[Month]:[Multiple (England)]],MATCH('1. Input energy data'!$L132, Degrees15[Month], 1) + $K$2 - 1,MATCH(IF('1. Input energy data'!$G$11="Multiple (England)", '1. Input energy data'!$J132, '1. Input energy data'!$G$11),Degrees15[#Headers], 0))))</f>
        <v/>
      </c>
      <c r="L115" s="151" t="str" cm="1">
        <f t="array" ref="L115">IF(OR(CalcTable[[#This Row],[Building]]=0, '1. Input energy data'!$V132=""), "",IF(OR('1. Input energy data'!$F132="Hospital",'1. Input energy data'!$F132="Nursing residential homes and hostels"),INDEX(Degrees18[[Month]:[Multiple (England)]],MATCH('1. Input energy data'!$L132, Degrees18[Month], 1) + $L$2 - 1,MATCH(IF('1. Input energy data'!$G$11="Multiple (England)", '1. Input energy data'!$J132, '1. Input energy data'!$G$11),Degrees18[#Headers], 0)),INDEX(Degrees15[[Month]:[Multiple (England)]],MATCH('1. Input energy data'!$L132, Degrees15[Month], 1) + $L$2 - 1,MATCH(IF('1. Input energy data'!$G$11="Multiple (England)", '1. Input energy data'!$J132, '1. Input energy data'!$G$11),Degrees15[#Headers], 0))))</f>
        <v/>
      </c>
      <c r="M115" s="151" t="str" cm="1">
        <f t="array" ref="M115">IF(OR(CalcTable[[#This Row],[Building]]=0, '1. Input energy data'!$W132=""), "",IF(OR('1. Input energy data'!$F132="Hospital",'1. Input energy data'!$F132="Nursing residential homes and hostels"),INDEX(Degrees18[[Month]:[Multiple (England)]],MATCH('1. Input energy data'!$L132, Degrees18[Month], 1) + $M$2 - 1,MATCH(IF('1. Input energy data'!$G$11="Multiple (England)", '1. Input energy data'!$J132, '1. Input energy data'!$G$11),Degrees18[#Headers], 0)),INDEX(Degrees15[[Month]:[Multiple (England)]],MATCH('1. Input energy data'!$L132, Degrees15[Month], 1) + $M$2 - 1,MATCH(IF('1. Input energy data'!$G$11="Multiple (England)", '1. Input energy data'!$J132, '1. Input energy data'!$G$11),Degrees15[#Headers], 0))))</f>
        <v/>
      </c>
      <c r="N115" s="151" t="str" cm="1">
        <f t="array" ref="N115">IF(OR(CalcTable[[#This Row],[Building]]=0, '1. Input energy data'!$X132=""), "",IF(OR('1. Input energy data'!$F132="Hospital",'1. Input energy data'!$F132="Nursing residential homes and hostels"),INDEX(Degrees18[[Month]:[Multiple (England)]],MATCH('1. Input energy data'!$L132, Degrees18[Month], 1) + $N$2 - 1,MATCH(IF('1. Input energy data'!$G$11="Multiple (England)", '1. Input energy data'!$J132, '1. Input energy data'!$G$11),Degrees18[#Headers], 0)),INDEX(Degrees15[[Month]:[Multiple (England)]],MATCH('1. Input energy data'!$L132, Degrees15[Month], 1) + $N$2 - 1,MATCH(IF('1. Input energy data'!$G$11="Multiple (England)", '1. Input energy data'!$J132, '1. Input energy data'!$G$11),Degrees15[#Headers], 0))))</f>
        <v/>
      </c>
      <c r="O115" s="151" t="str" cm="1">
        <f t="array" ref="O115">IF(OR(CalcTable[[#This Row],[Building]]=0, '1. Input energy data'!$Y132=""), "",IF(OR('1. Input energy data'!$F132="Hospital",'1. Input energy data'!$F132="Nursing residential homes and hostels"),INDEX(Degrees18[[Month]:[Multiple (England)]],MATCH('1. Input energy data'!$L132, Degrees18[Month], 1) + $O$2 - 1,MATCH(IF('1. Input energy data'!$G$11="Multiple (England)", '1. Input energy data'!$J132, '1. Input energy data'!$G$11),Degrees18[#Headers], 0)),INDEX(Degrees15[[Month]:[Multiple (England)]],MATCH('1. Input energy data'!$L132, Degrees15[Month], 1) + $O$2 - 1,MATCH(IF('1. Input energy data'!$G$11="Multiple (England)", '1. Input energy data'!$J132, '1. Input energy data'!$G$11),Degrees15[#Headers], 0))))</f>
        <v/>
      </c>
      <c r="P115" t="str">
        <f>IF(CalcTable[[#This Row],[Building]]=0,"",SLOPE('1. Input energy data'!N132:Y132,CalcTable[[#This Row],[1]:[12]]))</f>
        <v/>
      </c>
      <c r="Q115" t="str">
        <f>IF(CalcTable[[#This Row],[Building]]=0,"",INTERCEPT('1. Input energy data'!N132:Y132,CalcTable[[#This Row],[1]:[12]]))</f>
        <v/>
      </c>
      <c r="R115" t="str">
        <f>IF(CalcTable[[#This Row],[Building]]=0,"",RSQ('1. Input energy data'!N132:Y132,CalcTable[[#This Row],[1]:[12]]))</f>
        <v/>
      </c>
      <c r="S115" s="151" t="str" cm="1">
        <f t="array" ref="S115">IF(OR($A115=0, '1. Input energy data'!$AF132=""), "",IF(OR('1. Input energy data'!$F132="Hospital",'1. Input energy data'!$F132="Nursing residential homes and hostels"),INDEX(Degrees18[[Month]:[Multiple (England)]],MATCH('1. Input energy data'!$AD132, Degrees18[Month], 1)+S$2-13,MATCH(IF('1. Input energy data'!$G$11="Multiple (England)", '1. Input energy data'!$J132, '1. Input energy data'!$G$11),Degrees18[#Headers], 0)),INDEX(Degrees15[[Month]:[Multiple (England)]],MATCH('1. Input energy data'!$AD132, Degrees15[Month], 1)+S$2-13,MATCH(IF('1. Input energy data'!$G$11="Multiple (England)", '1. Input energy data'!$J132, '1. Input energy data'!$G$11),Degrees15[#Headers], 0))))</f>
        <v/>
      </c>
      <c r="T115" s="151" t="str" cm="1">
        <f t="array" ref="T115">IF(OR($A115=0, '1. Input energy data'!$AG132=""), "",IF(OR('1. Input energy data'!$F132="Hospital",'1. Input energy data'!$F132="Nursing residential homes and hostels"),INDEX(Degrees18[[Month]:[Multiple (England)]],MATCH('1. Input energy data'!$AD132, Degrees18[Month], 1)+T$2-13,MATCH(IF('1. Input energy data'!$G$11="Multiple (England)", '1. Input energy data'!$J132, '1. Input energy data'!$G$11),Degrees18[#Headers], 0)),INDEX(Degrees15[[Month]:[Multiple (England)]],MATCH('1. Input energy data'!$AD132,Degrees15[Month], 1)+T$2-13,MATCH(IF('1. Input energy data'!$G$11="Multiple (England)", '1. Input energy data'!$J132, '1. Input energy data'!$G$11),Degrees15[#Headers], 0))))</f>
        <v/>
      </c>
      <c r="U115" s="151" t="str" cm="1">
        <f t="array" ref="U115">IF(OR($A115=0, '1. Input energy data'!$AH132=""), "",IF(OR('1. Input energy data'!$F132="Hospital",'1. Input energy data'!$F132="Nursing residential homes and hostels"),INDEX(Degrees18[[Month]:[Multiple (England)]],MATCH('1. Input energy data'!$AD132, Degrees18[Month], 1)+U$2-13,MATCH(IF('1. Input energy data'!$G$11="Multiple (England)", '1. Input energy data'!$J132, '1. Input energy data'!$G$11),Degrees18[#Headers], 0)),INDEX(Degrees15[[Month]:[Multiple (England)]],MATCH('1. Input energy data'!$AD132,Degrees15[Month], 1)+U$2-13,MATCH(IF('1. Input energy data'!$G$11="Multiple (England)", '1. Input energy data'!$J132, '1. Input energy data'!$G$11),Degrees15[#Headers], 0))))</f>
        <v/>
      </c>
      <c r="V115" s="151" t="str" cm="1">
        <f t="array" ref="V115">IF(OR($A115=0, '1. Input energy data'!$AI132=""), "",IF(OR('1. Input energy data'!$F132="Hospital",'1. Input energy data'!$F132="Nursing residential homes and hostels"),INDEX(Degrees18[[Month]:[Multiple (England)]],MATCH('1. Input energy data'!$AD132, Degrees18[Month], 1)+V$2-13,MATCH(IF('1. Input energy data'!$G$11="Multiple (England)", '1. Input energy data'!$J132, '1. Input energy data'!$G$11),Degrees18[#Headers], 0)),INDEX(Degrees15[[Month]:[Multiple (England)]],MATCH('1. Input energy data'!$AD132,Degrees15[Month], 1)+V$2-13,MATCH(IF('1. Input energy data'!$G$11="Multiple (England)", '1. Input energy data'!$J132, '1. Input energy data'!$G$11),Degrees15[#Headers], 0))))</f>
        <v/>
      </c>
      <c r="W115" s="151" t="str" cm="1">
        <f t="array" ref="W115">IF(OR($A115=0, '1. Input energy data'!$AJ132=""), "",IF(OR('1. Input energy data'!$F132="Hospital",'1. Input energy data'!$F132="Nursing residential homes and hostels"),INDEX(Degrees18[[Month]:[Multiple (England)]],MATCH('1. Input energy data'!$AD132, Degrees18[Month], 1)+W$2-13,MATCH(IF('1. Input energy data'!$G$11="Multiple (England)", '1. Input energy data'!$J132, '1. Input energy data'!$G$11),Degrees18[#Headers], 0)),INDEX(Degrees15[[Month]:[Multiple (England)]],MATCH('1. Input energy data'!$AD132,Degrees15[Month], 1)+W$2-13,MATCH(IF('1. Input energy data'!$G$11="Multiple (England)", '1. Input energy data'!$J132, '1. Input energy data'!$G$11),Degrees15[#Headers], 0))))</f>
        <v/>
      </c>
      <c r="X115" s="151" t="str" cm="1">
        <f t="array" ref="X115">IF(OR($A115=0, '1. Input energy data'!$AK132=""), "",IF(OR('1. Input energy data'!$F132="Hospital",'1. Input energy data'!$F132="Nursing residential homes and hostels"),INDEX(Degrees18[[Month]:[Multiple (England)]],MATCH('1. Input energy data'!$AD132, Degrees18[Month], 1)+X$2-13,MATCH(IF('1. Input energy data'!$G$11="Multiple (England)", '1. Input energy data'!$J132, '1. Input energy data'!$G$11),Degrees18[#Headers], 0)),INDEX(Degrees15[[Month]:[Multiple (England)]],MATCH('1. Input energy data'!$AD132,Degrees15[Month], 1)+X$2-13,MATCH(IF('1. Input energy data'!$G$11="Multiple (England)", '1. Input energy data'!$J132, '1. Input energy data'!$G$11),Degrees15[#Headers], 0))))</f>
        <v/>
      </c>
      <c r="Y115" s="151" t="str" cm="1">
        <f t="array" ref="Y115">IF(OR($A115=0, '1. Input energy data'!$AL132=""), "",IF(OR('1. Input energy data'!$F132="Hospital",'1. Input energy data'!$F132="Nursing residential homes and hostels"),INDEX(Degrees18[[Month]:[Multiple (England)]],MATCH('1. Input energy data'!$AD132, Degrees18[Month], 1)+Y$2-13,MATCH(IF('1. Input energy data'!$G$11="Multiple (England)", '1. Input energy data'!$J132, '1. Input energy data'!$G$11),Degrees18[#Headers], 0)),INDEX(Degrees15[[Month]:[Multiple (England)]],MATCH('1. Input energy data'!$AD132,Degrees15[Month], 1)+Y$2-13,MATCH(IF('1. Input energy data'!$G$11="Multiple (England)", '1. Input energy data'!$J132, '1. Input energy data'!$G$11),Degrees15[#Headers], 0))))</f>
        <v/>
      </c>
      <c r="Z115" s="151" t="str" cm="1">
        <f t="array" ref="Z115">IF(OR($A115=0, '1. Input energy data'!$AM132=""), "",IF(OR('1. Input energy data'!$F132="Hospital",'1. Input energy data'!$F132="Nursing residential homes and hostels"),INDEX(Degrees18[[Month]:[Multiple (England)]],MATCH('1. Input energy data'!$AD132, Degrees18[Month], 1)+Z$2-13,MATCH(IF('1. Input energy data'!$G$11="Multiple (England)", '1. Input energy data'!$J132, '1. Input energy data'!$G$11),Degrees18[#Headers], 0)),INDEX(Degrees15[[Month]:[Multiple (England)]],MATCH('1. Input energy data'!$AD132,Degrees15[Month], 1)+Z$2-13,MATCH(IF('1. Input energy data'!$G$11="Multiple (England)", '1. Input energy data'!$J132, '1. Input energy data'!$G$11),Degrees15[#Headers], 0))))</f>
        <v/>
      </c>
      <c r="AA115" s="151" t="str" cm="1">
        <f t="array" ref="AA115">IF(OR($A115=0, '1. Input energy data'!$AN132=""), "",IF(OR('1. Input energy data'!$F132="Hospital",'1. Input energy data'!$F132="Nursing residential homes and hostels"),INDEX(Degrees18[[Month]:[Multiple (England)]],MATCH('1. Input energy data'!$AD132, Degrees18[Month], 1)+AA$2-13,MATCH(IF('1. Input energy data'!$G$11="Multiple (England)", '1. Input energy data'!$J132, '1. Input energy data'!$G$11),Degrees18[#Headers], 0)),INDEX(Degrees15[[Month]:[Multiple (England)]],MATCH('1. Input energy data'!$AD132,Degrees15[Month], 1)+AA$2-13,MATCH(IF('1. Input energy data'!$G$11="Multiple (England)", '1. Input energy data'!$J132, '1. Input energy data'!$G$11),Degrees15[#Headers], 0))))</f>
        <v/>
      </c>
      <c r="AB115" s="151" t="str" cm="1">
        <f t="array" ref="AB115">IF(OR($A115=0, '1. Input energy data'!$AO132=""), "",IF(OR('1. Input energy data'!$F132="Hospital",'1. Input energy data'!$F132="Nursing residential homes and hostels"),INDEX(Degrees18[[Month]:[Multiple (England)]],MATCH('1. Input energy data'!$AD132, Degrees18[Month], 1)+AB$2-13,MATCH(IF('1. Input energy data'!$G$11="Multiple (England)", '1. Input energy data'!$J132, '1. Input energy data'!$G$11),Degrees18[#Headers], 0)),INDEX(Degrees15[[Month]:[Multiple (England)]],MATCH('1. Input energy data'!$AD132,Degrees15[Month], 1)+AB$2-13,MATCH(IF('1. Input energy data'!$G$11="Multiple (England)", '1. Input energy data'!$J132, '1. Input energy data'!$G$11),Degrees15[#Headers], 0))))</f>
        <v/>
      </c>
      <c r="AC115" s="151" t="str" cm="1">
        <f t="array" ref="AC115">IF(OR($A115=0, '1. Input energy data'!$AP132=""), "",IF(OR('1. Input energy data'!$F132="Hospital",'1. Input energy data'!$F132="Nursing residential homes and hostels"),INDEX(Degrees18[[Month]:[Multiple (England)]],MATCH('1. Input energy data'!$AD132, Degrees18[Month], 1)+AC$2-13,MATCH(IF('1. Input energy data'!$G$11="Multiple (England)", '1. Input energy data'!$J132, '1. Input energy data'!$G$11),Degrees18[#Headers], 0)),INDEX(Degrees15[[Month]:[Multiple (England)]],MATCH('1. Input energy data'!$AD132,Degrees15[Month], 1)+AC$2-13,MATCH(IF('1. Input energy data'!$G$11="Multiple (England)", '1. Input energy data'!$J132, '1. Input energy data'!$G$11),Degrees15[#Headers], 0))))</f>
        <v/>
      </c>
      <c r="AD115" s="151" t="str" cm="1">
        <f t="array" ref="AD115">IF(OR($A115=0, '1. Input energy data'!$AQ132=""), "",IF(OR('1. Input energy data'!$F132="Hospital",'1. Input energy data'!$F132="Nursing residential homes and hostels"),INDEX(Degrees18[[Month]:[Multiple (England)]],MATCH('1. Input energy data'!$AD132, Degrees18[Month], 1)+AD$2-13,MATCH(IF('1. Input energy data'!$G$11="Multiple (England)", '1. Input energy data'!$J132, '1. Input energy data'!$G$11),Degrees18[#Headers], 0)),INDEX(Degrees15[[Month]:[Multiple (England)]],MATCH('1. Input energy data'!$AD132,Degrees15[Month], 1)+AD$2-13,MATCH(IF('1. Input energy data'!$G$11="Multiple (England)", '1. Input energy data'!$J132, '1. Input energy data'!$G$11),Degrees15[#Headers], 0))))</f>
        <v/>
      </c>
      <c r="AE115" s="151" t="str">
        <f>IF(OR($A115=0, $P115="", CalcTable[[#This Row],[13]]="", $Q115="", '1. Input energy data'!AF132=""), "", ($P115*CalcTable[[#This Row],[13]]+$Q115)-'1. Input energy data'!AF132)</f>
        <v/>
      </c>
      <c r="AF115" s="151" t="str">
        <f>IF(OR($A115=0, $P115="", CalcTable[[#This Row],[14]]="", $Q115="", '1. Input energy data'!AG132=""), "", ($P115*CalcTable[[#This Row],[14]]+$Q115)-'1. Input energy data'!AG132)</f>
        <v/>
      </c>
      <c r="AG115" s="151" t="str">
        <f>IF(OR($A115=0, $P115="", CalcTable[[#This Row],[15]]="", $Q115="", '1. Input energy data'!AH132=""), "", ($P115*CalcTable[[#This Row],[15]]+$Q115)-'1. Input energy data'!AH132)</f>
        <v/>
      </c>
      <c r="AH115" s="151" t="str">
        <f>IF(OR($A115=0, $P115="", CalcTable[[#This Row],[16]]="", $Q115="", '1. Input energy data'!AI132=""), "", ($P115*CalcTable[[#This Row],[16]]+$Q115)-'1. Input energy data'!AI132)</f>
        <v/>
      </c>
      <c r="AI115" s="151" t="str">
        <f>IF(OR($A115=0, $P115="", CalcTable[[#This Row],[17]]="", $Q115="", '1. Input energy data'!AJ132=""), "", ($P115*CalcTable[[#This Row],[17]]+$Q115)-'1. Input energy data'!AJ132)</f>
        <v/>
      </c>
      <c r="AJ115" s="151" t="str">
        <f>IF(OR($A115=0, $P115="", CalcTable[[#This Row],[18]]="", $Q115="", '1. Input energy data'!AK132=""), "", ($P115*CalcTable[[#This Row],[18]]+$Q115)-'1. Input energy data'!AK132)</f>
        <v/>
      </c>
      <c r="AK115" s="151" t="str">
        <f>IF(OR($A115=0, $P115="", CalcTable[[#This Row],[19]]="", $Q115="", '1. Input energy data'!AL132=""), "", ($P115*CalcTable[[#This Row],[19]]+$Q115)-'1. Input energy data'!AL132)</f>
        <v/>
      </c>
      <c r="AL115" s="151" t="str">
        <f>IF(OR($A115=0, $P115="", CalcTable[[#This Row],[20]]="", $Q115="", '1. Input energy data'!AM132=""), "", ($P115*CalcTable[[#This Row],[20]]+$Q115)-'1. Input energy data'!AM132)</f>
        <v/>
      </c>
      <c r="AM115" s="151" t="str">
        <f>IF(OR($A115=0, $P115="", CalcTable[[#This Row],[21]]="", $Q115="", '1. Input energy data'!AN132=""), "", ($P115*CalcTable[[#This Row],[21]]+$Q115)-'1. Input energy data'!AN132)</f>
        <v/>
      </c>
      <c r="AN115" s="151" t="str">
        <f>IF(OR($A115=0, $P115="", CalcTable[[#This Row],[22]]="", $Q115="", '1. Input energy data'!AO132=""), "", ($P115*CalcTable[[#This Row],[22]]+$Q115)-'1. Input energy data'!AO132)</f>
        <v/>
      </c>
      <c r="AO115" s="151" t="str">
        <f>IF(OR($A115=0, $P115="", CalcTable[[#This Row],[23]]="", $Q115="", '1. Input energy data'!AP132=""), "", ($P115*CalcTable[[#This Row],[23]]+$Q115)-'1. Input energy data'!AP132)</f>
        <v/>
      </c>
      <c r="AP115" s="151" t="str">
        <f>IF(OR($A115=0, $P115="", CalcTable[[#This Row],[24]]="", $Q115="", '1. Input energy data'!AQ132=""), "", ($P115*CalcTable[[#This Row],[24]]+$Q115)-'1. Input energy data'!AQ132)</f>
        <v/>
      </c>
      <c r="AQ115" s="239" t="str">
        <f>IF(CalcTable[[#This Row],[Building]]=0,"",1-((1-CalcTable[[#This Row],[R2]])*(COUNT('1. Input energy data'!N132:Y132)-1)/(COUNT('1. Input energy data'!N132:Y132)-2)))</f>
        <v/>
      </c>
      <c r="AR115" s="165" t="str">
        <f>IF(CalcTable[[#This Row],[Building]]=0,"",1.26*TINV(0.1,COUNT('1. Input energy data'!N132:Y132)-2)*STEYX('1. Input energy data'!N132:Y132,CalcTable[[#This Row],[1]:[12]])*((1+2/COUNT('1. Input energy data'!N132:Y132))*COUNT(CalcTable[[#This Row],[Month 1 avoided kWh]:[Month 12]]))^0.5)</f>
        <v/>
      </c>
      <c r="AS115" s="166" t="str">
        <f>IF(CalcTable[[#This Row],[Building]]=0,"",ABS(CalcTable[[#This Row],[Absolute Uncertainty]]/SUM(CalcTable[[#This Row],[Month 1 avoided kWh]:[Month 12]])))</f>
        <v/>
      </c>
      <c r="AT115" s="165" t="str">
        <f>IF(CalcTable[[#This Row],[Building]]=0,"",COUNT('1. Input energy data'!N132:Y132))</f>
        <v/>
      </c>
      <c r="AU115" s="165" t="str">
        <f>IF(CalcTable[[#This Row],[Building]]=0,"",COUNT('1. Input energy data'!AF132:AQ132))</f>
        <v/>
      </c>
      <c r="AV115" s="151" t="str" cm="1">
        <f t="array" ref="AV115">_xlfn.IFS(CalcTable[[#This Row],[Building]]=0,"",AND(OR('1. Input energy data'!AT132="Energy Bills - Actual",'1. Input energy data'!AT132="Meter Readings",'1. Input energy data'!AT132="Half Hourly Data"),OR('1. Input energy data'!Z132="Energy Bills - Actual",'1. Input energy data'!Z132="Meter Readings",'1. Input energy data'!Z132="Half Hourly Data")),"ACTUAL",OR('1. Input energy data'!AT132="",'1. Input energy data'!Z132=""),"BLANK",OR('1. Input energy data'!AT132="Other (specify in commentary)",'1. Input energy data'!Z132="Other (specify in commentary)"),"OTHER",OR('1. Input energy data'!AT132="Energy Bills - Estimated",'1. Input energy data'!Z132="Energy Bills - Estimated"),"ESTIMATED",OR('1. Input energy data'!AT132="Energy Bills - Partially Estimated",'1. Input energy data'!Z132="Energy Bills - Partially Estimated"),"PARTIALLY ESTIMATED",TRUE,"BLANK")</f>
        <v/>
      </c>
    </row>
    <row r="116" spans="1:48">
      <c r="A116">
        <f>'1. Input energy data'!C133</f>
        <v>0</v>
      </c>
      <c r="B116" s="150">
        <f>'1. Input energy data'!F133</f>
        <v>0</v>
      </c>
      <c r="C116">
        <f>'1. Input energy data'!G133</f>
        <v>0</v>
      </c>
      <c r="D116" s="151" t="str">
        <f>IF(OR(CalcTable[[#This Row],[Building]]=0, '1. Input energy data'!$N133=""), "",IF(OR('1. Input energy data'!$F133="Hospital",'1. Input energy data'!$F133="Nursing residential homes and hostels"),INDEX(Degrees18[[Month]:[Multiple (England)]],MATCH('1. Input energy data'!$L133, Degrees18[Month], 1),MATCH(IF('1. Input energy data'!$G$11="Multiple (England)", '1. Input energy data'!$J133, '1. Input energy data'!$G$11), Degrees18[#Headers], 0)),INDEX(Degrees15[[Month]:[Multiple (England)]],MATCH('1. Input energy data'!$L133, Degrees15[Month], 1),MATCH(IF('1. Input energy data'!$G$11="Multiple (England)", '1. Input energy data'!$J133, '1. Input energy data'!$G$11), Degrees15[#Headers], 0))))</f>
        <v/>
      </c>
      <c r="E116" s="151" t="str" cm="1">
        <f t="array" ref="E116">IF(OR(CalcTable[[#This Row],[Building]]=0, '1. Input energy data'!$O133=""), "",IF(OR('1. Input energy data'!$F133="Hospital",'1. Input energy data'!$F133="Nursing residential homes and hostels"),INDEX(Degrees18[[Month]:[Multiple (England)]],MATCH('1. Input energy data'!$L133, Degrees18[Month], 1) + $E$2 - 1,MATCH(IF('1. Input energy data'!$G$11="Multiple (England)", '1. Input energy data'!$J133, '1. Input energy data'!$G$11),Degrees18[#Headers], 0)),INDEX(Degrees15[[Month]:[Multiple (England)]],MATCH('1. Input energy data'!$L133, Degrees15[Month], 1) + $E$2 - 1,MATCH(IF('1. Input energy data'!$G$11="Multiple (England)", '1. Input energy data'!$J133, '1. Input energy data'!$G$11),Degrees15[#Headers], 0))))</f>
        <v/>
      </c>
      <c r="F116" s="151" t="str" cm="1">
        <f t="array" ref="F116">IF(OR(CalcTable[[#This Row],[Building]]=0, '1. Input energy data'!$P133=""), "",IF(OR('1. Input energy data'!$F133="Hospital",'1. Input energy data'!$F133="Nursing residential homes and hostels"),INDEX(Degrees18[[Month]:[Multiple (England)]],MATCH('1. Input energy data'!$L133, Degrees18[Month], 1) + $F$2 - 1,MATCH(IF('1. Input energy data'!$G$11="Multiple (England)", '1. Input energy data'!$J133, '1. Input energy data'!$G$11),Degrees18[#Headers], 0)),INDEX(Degrees15[[Month]:[Multiple (England)]],MATCH('1. Input energy data'!$L133, Degrees15[Month], 1) + $F$2 - 1,MATCH(IF('1. Input energy data'!$G$11="Multiple (England)", '1. Input energy data'!$J133, '1. Input energy data'!$G$11),Degrees15[#Headers], 0))))</f>
        <v/>
      </c>
      <c r="G116" s="151" t="str" cm="1">
        <f t="array" ref="G116">IF(OR(CalcTable[[#This Row],[Building]]=0, '1. Input energy data'!$Q133=""), "",IF(OR('1. Input energy data'!$F133="Hospital",'1. Input energy data'!$F133="Nursing residential homes and hostels"),INDEX(Degrees18[[Month]:[Multiple (England)]],MATCH('1. Input energy data'!$L133, Degrees18[Month], 1) + $G$2 - 1,MATCH(IF('1. Input energy data'!$G$11="Multiple (England)", '1. Input energy data'!$J133, '1. Input energy data'!$G$11),Degrees18[#Headers], 0)),INDEX(Degrees15[[Month]:[Multiple (England)]],MATCH('1. Input energy data'!$L133, Degrees15[Month], 1) + $G$2 - 1,MATCH(IF('1. Input energy data'!$G$11="Multiple (England)", '1. Input energy data'!$J133, '1. Input energy data'!$G$11),Degrees15[#Headers], 0))))</f>
        <v/>
      </c>
      <c r="H116" s="151" t="str" cm="1">
        <f t="array" ref="H116">IF(OR(CalcTable[[#This Row],[Building]]=0, '1. Input energy data'!$R133=""), "",IF(OR('1. Input energy data'!$F133="Hospital",'1. Input energy data'!$F133="Nursing residential homes and hostels"),INDEX(Degrees18[[Month]:[Multiple (England)]],MATCH('1. Input energy data'!$L133, Degrees18[Month], 1) + $H$2 - 1,MATCH(IF('1. Input energy data'!$G$11="Multiple (England)", '1. Input energy data'!$J133, '1. Input energy data'!$G$11),Degrees18[#Headers], 0)),INDEX(Degrees15[[Month]:[Multiple (England)]],MATCH('1. Input energy data'!$L133, Degrees15[Month], 1) + $H$2 - 1,MATCH(IF('1. Input energy data'!$G$11="Multiple (England)", '1. Input energy data'!$J133, '1. Input energy data'!$G$11),Degrees15[#Headers], 0))))</f>
        <v/>
      </c>
      <c r="I116" s="151" t="str" cm="1">
        <f t="array" ref="I116">IF(OR(CalcTable[[#This Row],[Building]]=0, '1. Input energy data'!$S133=""), "",IF(OR('1. Input energy data'!$F133="Hospital",'1. Input energy data'!$F133="Nursing residential homes and hostels"),INDEX(Degrees18[[Month]:[Multiple (England)]],MATCH('1. Input energy data'!$L133, Degrees18[Month], 1) + $I$2 - 1,MATCH(IF('1. Input energy data'!$G$11="Multiple (England)", '1. Input energy data'!$J133, '1. Input energy data'!$G$11),Degrees18[#Headers], 0)),INDEX(Degrees15[[Month]:[Multiple (England)]],MATCH('1. Input energy data'!$L133, Degrees15[Month], 1) + $I$2 - 1,MATCH(IF('1. Input energy data'!$G$11="Multiple (England)", '1. Input energy data'!$J133, '1. Input energy data'!$G$11),Degrees15[#Headers], 0))))</f>
        <v/>
      </c>
      <c r="J116" s="151" t="str" cm="1">
        <f t="array" ref="J116">IF(OR(CalcTable[[#This Row],[Building]]=0, '1. Input energy data'!$T133=""), "",IF(OR('1. Input energy data'!$F133="Hospital",'1. Input energy data'!$F133="Nursing residential homes and hostels"),INDEX(Degrees18[[Month]:[Multiple (England)]],MATCH('1. Input energy data'!$L133, Degrees18[Month], 1) + $J$2 - 1,MATCH(IF('1. Input energy data'!$G$11="Multiple (England)", '1. Input energy data'!$J133, '1. Input energy data'!$G$11),Degrees18[#Headers], 0)),INDEX(Degrees15[[Month]:[Multiple (England)]],MATCH('1. Input energy data'!$L133, Degrees15[Month], 1) + $J$2 - 1,MATCH(IF('1. Input energy data'!$G$11="Multiple (England)", '1. Input energy data'!$J133, '1. Input energy data'!$G$11),Degrees15[#Headers], 0))))</f>
        <v/>
      </c>
      <c r="K116" s="151" t="str" cm="1">
        <f t="array" ref="K116">IF(OR(CalcTable[[#This Row],[Building]]=0, '1. Input energy data'!$U133=""), "",IF(OR('1. Input energy data'!$F133="Hospital",'1. Input energy data'!$F133="Nursing residential homes and hostels"),INDEX(Degrees18[[Month]:[Multiple (England)]],MATCH('1. Input energy data'!$L133, Degrees18[Month], 1) + $K$2 - 1,MATCH(IF('1. Input energy data'!$G$11="Multiple (England)", '1. Input energy data'!$J133, '1. Input energy data'!$G$11),Degrees18[#Headers], 0)),INDEX(Degrees15[[Month]:[Multiple (England)]],MATCH('1. Input energy data'!$L133, Degrees15[Month], 1) + $K$2 - 1,MATCH(IF('1. Input energy data'!$G$11="Multiple (England)", '1. Input energy data'!$J133, '1. Input energy data'!$G$11),Degrees15[#Headers], 0))))</f>
        <v/>
      </c>
      <c r="L116" s="151" t="str" cm="1">
        <f t="array" ref="L116">IF(OR(CalcTable[[#This Row],[Building]]=0, '1. Input energy data'!$V133=""), "",IF(OR('1. Input energy data'!$F133="Hospital",'1. Input energy data'!$F133="Nursing residential homes and hostels"),INDEX(Degrees18[[Month]:[Multiple (England)]],MATCH('1. Input energy data'!$L133, Degrees18[Month], 1) + $L$2 - 1,MATCH(IF('1. Input energy data'!$G$11="Multiple (England)", '1. Input energy data'!$J133, '1. Input energy data'!$G$11),Degrees18[#Headers], 0)),INDEX(Degrees15[[Month]:[Multiple (England)]],MATCH('1. Input energy data'!$L133, Degrees15[Month], 1) + $L$2 - 1,MATCH(IF('1. Input energy data'!$G$11="Multiple (England)", '1. Input energy data'!$J133, '1. Input energy data'!$G$11),Degrees15[#Headers], 0))))</f>
        <v/>
      </c>
      <c r="M116" s="151" t="str" cm="1">
        <f t="array" ref="M116">IF(OR(CalcTable[[#This Row],[Building]]=0, '1. Input energy data'!$W133=""), "",IF(OR('1. Input energy data'!$F133="Hospital",'1. Input energy data'!$F133="Nursing residential homes and hostels"),INDEX(Degrees18[[Month]:[Multiple (England)]],MATCH('1. Input energy data'!$L133, Degrees18[Month], 1) + $M$2 - 1,MATCH(IF('1. Input energy data'!$G$11="Multiple (England)", '1. Input energy data'!$J133, '1. Input energy data'!$G$11),Degrees18[#Headers], 0)),INDEX(Degrees15[[Month]:[Multiple (England)]],MATCH('1. Input energy data'!$L133, Degrees15[Month], 1) + $M$2 - 1,MATCH(IF('1. Input energy data'!$G$11="Multiple (England)", '1. Input energy data'!$J133, '1. Input energy data'!$G$11),Degrees15[#Headers], 0))))</f>
        <v/>
      </c>
      <c r="N116" s="151" t="str" cm="1">
        <f t="array" ref="N116">IF(OR(CalcTable[[#This Row],[Building]]=0, '1. Input energy data'!$X133=""), "",IF(OR('1. Input energy data'!$F133="Hospital",'1. Input energy data'!$F133="Nursing residential homes and hostels"),INDEX(Degrees18[[Month]:[Multiple (England)]],MATCH('1. Input energy data'!$L133, Degrees18[Month], 1) + $N$2 - 1,MATCH(IF('1. Input energy data'!$G$11="Multiple (England)", '1. Input energy data'!$J133, '1. Input energy data'!$G$11),Degrees18[#Headers], 0)),INDEX(Degrees15[[Month]:[Multiple (England)]],MATCH('1. Input energy data'!$L133, Degrees15[Month], 1) + $N$2 - 1,MATCH(IF('1. Input energy data'!$G$11="Multiple (England)", '1. Input energy data'!$J133, '1. Input energy data'!$G$11),Degrees15[#Headers], 0))))</f>
        <v/>
      </c>
      <c r="O116" s="151" t="str" cm="1">
        <f t="array" ref="O116">IF(OR(CalcTable[[#This Row],[Building]]=0, '1. Input energy data'!$Y133=""), "",IF(OR('1. Input energy data'!$F133="Hospital",'1. Input energy data'!$F133="Nursing residential homes and hostels"),INDEX(Degrees18[[Month]:[Multiple (England)]],MATCH('1. Input energy data'!$L133, Degrees18[Month], 1) + $O$2 - 1,MATCH(IF('1. Input energy data'!$G$11="Multiple (England)", '1. Input energy data'!$J133, '1. Input energy data'!$G$11),Degrees18[#Headers], 0)),INDEX(Degrees15[[Month]:[Multiple (England)]],MATCH('1. Input energy data'!$L133, Degrees15[Month], 1) + $O$2 - 1,MATCH(IF('1. Input energy data'!$G$11="Multiple (England)", '1. Input energy data'!$J133, '1. Input energy data'!$G$11),Degrees15[#Headers], 0))))</f>
        <v/>
      </c>
      <c r="P116" t="str">
        <f>IF(CalcTable[[#This Row],[Building]]=0,"",SLOPE('1. Input energy data'!N133:Y133,CalcTable[[#This Row],[1]:[12]]))</f>
        <v/>
      </c>
      <c r="Q116" t="str">
        <f>IF(CalcTable[[#This Row],[Building]]=0,"",INTERCEPT('1. Input energy data'!N133:Y133,CalcTable[[#This Row],[1]:[12]]))</f>
        <v/>
      </c>
      <c r="R116" t="str">
        <f>IF(CalcTable[[#This Row],[Building]]=0,"",RSQ('1. Input energy data'!N133:Y133,CalcTable[[#This Row],[1]:[12]]))</f>
        <v/>
      </c>
      <c r="S116" s="151" t="str" cm="1">
        <f t="array" ref="S116">IF(OR($A116=0, '1. Input energy data'!$AF133=""), "",IF(OR('1. Input energy data'!$F133="Hospital",'1. Input energy data'!$F133="Nursing residential homes and hostels"),INDEX(Degrees18[[Month]:[Multiple (England)]],MATCH('1. Input energy data'!$AD133, Degrees18[Month], 1)+S$2-13,MATCH(IF('1. Input energy data'!$G$11="Multiple (England)", '1. Input energy data'!$J133, '1. Input energy data'!$G$11),Degrees18[#Headers], 0)),INDEX(Degrees15[[Month]:[Multiple (England)]],MATCH('1. Input energy data'!$AD133, Degrees15[Month], 1)+S$2-13,MATCH(IF('1. Input energy data'!$G$11="Multiple (England)", '1. Input energy data'!$J133, '1. Input energy data'!$G$11),Degrees15[#Headers], 0))))</f>
        <v/>
      </c>
      <c r="T116" s="151" t="str" cm="1">
        <f t="array" ref="T116">IF(OR($A116=0, '1. Input energy data'!$AG133=""), "",IF(OR('1. Input energy data'!$F133="Hospital",'1. Input energy data'!$F133="Nursing residential homes and hostels"),INDEX(Degrees18[[Month]:[Multiple (England)]],MATCH('1. Input energy data'!$AD133, Degrees18[Month], 1)+T$2-13,MATCH(IF('1. Input energy data'!$G$11="Multiple (England)", '1. Input energy data'!$J133, '1. Input energy data'!$G$11),Degrees18[#Headers], 0)),INDEX(Degrees15[[Month]:[Multiple (England)]],MATCH('1. Input energy data'!$AD133,Degrees15[Month], 1)+T$2-13,MATCH(IF('1. Input energy data'!$G$11="Multiple (England)", '1. Input energy data'!$J133, '1. Input energy data'!$G$11),Degrees15[#Headers], 0))))</f>
        <v/>
      </c>
      <c r="U116" s="151" t="str" cm="1">
        <f t="array" ref="U116">IF(OR($A116=0, '1. Input energy data'!$AH133=""), "",IF(OR('1. Input energy data'!$F133="Hospital",'1. Input energy data'!$F133="Nursing residential homes and hostels"),INDEX(Degrees18[[Month]:[Multiple (England)]],MATCH('1. Input energy data'!$AD133, Degrees18[Month], 1)+U$2-13,MATCH(IF('1. Input energy data'!$G$11="Multiple (England)", '1. Input energy data'!$J133, '1. Input energy data'!$G$11),Degrees18[#Headers], 0)),INDEX(Degrees15[[Month]:[Multiple (England)]],MATCH('1. Input energy data'!$AD133,Degrees15[Month], 1)+U$2-13,MATCH(IF('1. Input energy data'!$G$11="Multiple (England)", '1. Input energy data'!$J133, '1. Input energy data'!$G$11),Degrees15[#Headers], 0))))</f>
        <v/>
      </c>
      <c r="V116" s="151" t="str" cm="1">
        <f t="array" ref="V116">IF(OR($A116=0, '1. Input energy data'!$AI133=""), "",IF(OR('1. Input energy data'!$F133="Hospital",'1. Input energy data'!$F133="Nursing residential homes and hostels"),INDEX(Degrees18[[Month]:[Multiple (England)]],MATCH('1. Input energy data'!$AD133, Degrees18[Month], 1)+V$2-13,MATCH(IF('1. Input energy data'!$G$11="Multiple (England)", '1. Input energy data'!$J133, '1. Input energy data'!$G$11),Degrees18[#Headers], 0)),INDEX(Degrees15[[Month]:[Multiple (England)]],MATCH('1. Input energy data'!$AD133,Degrees15[Month], 1)+V$2-13,MATCH(IF('1. Input energy data'!$G$11="Multiple (England)", '1. Input energy data'!$J133, '1. Input energy data'!$G$11),Degrees15[#Headers], 0))))</f>
        <v/>
      </c>
      <c r="W116" s="151" t="str" cm="1">
        <f t="array" ref="W116">IF(OR($A116=0, '1. Input energy data'!$AJ133=""), "",IF(OR('1. Input energy data'!$F133="Hospital",'1. Input energy data'!$F133="Nursing residential homes and hostels"),INDEX(Degrees18[[Month]:[Multiple (England)]],MATCH('1. Input energy data'!$AD133, Degrees18[Month], 1)+W$2-13,MATCH(IF('1. Input energy data'!$G$11="Multiple (England)", '1. Input energy data'!$J133, '1. Input energy data'!$G$11),Degrees18[#Headers], 0)),INDEX(Degrees15[[Month]:[Multiple (England)]],MATCH('1. Input energy data'!$AD133,Degrees15[Month], 1)+W$2-13,MATCH(IF('1. Input energy data'!$G$11="Multiple (England)", '1. Input energy data'!$J133, '1. Input energy data'!$G$11),Degrees15[#Headers], 0))))</f>
        <v/>
      </c>
      <c r="X116" s="151" t="str" cm="1">
        <f t="array" ref="X116">IF(OR($A116=0, '1. Input energy data'!$AK133=""), "",IF(OR('1. Input energy data'!$F133="Hospital",'1. Input energy data'!$F133="Nursing residential homes and hostels"),INDEX(Degrees18[[Month]:[Multiple (England)]],MATCH('1. Input energy data'!$AD133, Degrees18[Month], 1)+X$2-13,MATCH(IF('1. Input energy data'!$G$11="Multiple (England)", '1. Input energy data'!$J133, '1. Input energy data'!$G$11),Degrees18[#Headers], 0)),INDEX(Degrees15[[Month]:[Multiple (England)]],MATCH('1. Input energy data'!$AD133,Degrees15[Month], 1)+X$2-13,MATCH(IF('1. Input energy data'!$G$11="Multiple (England)", '1. Input energy data'!$J133, '1. Input energy data'!$G$11),Degrees15[#Headers], 0))))</f>
        <v/>
      </c>
      <c r="Y116" s="151" t="str" cm="1">
        <f t="array" ref="Y116">IF(OR($A116=0, '1. Input energy data'!$AL133=""), "",IF(OR('1. Input energy data'!$F133="Hospital",'1. Input energy data'!$F133="Nursing residential homes and hostels"),INDEX(Degrees18[[Month]:[Multiple (England)]],MATCH('1. Input energy data'!$AD133, Degrees18[Month], 1)+Y$2-13,MATCH(IF('1. Input energy data'!$G$11="Multiple (England)", '1. Input energy data'!$J133, '1. Input energy data'!$G$11),Degrees18[#Headers], 0)),INDEX(Degrees15[[Month]:[Multiple (England)]],MATCH('1. Input energy data'!$AD133,Degrees15[Month], 1)+Y$2-13,MATCH(IF('1. Input energy data'!$G$11="Multiple (England)", '1. Input energy data'!$J133, '1. Input energy data'!$G$11),Degrees15[#Headers], 0))))</f>
        <v/>
      </c>
      <c r="Z116" s="151" t="str" cm="1">
        <f t="array" ref="Z116">IF(OR($A116=0, '1. Input energy data'!$AM133=""), "",IF(OR('1. Input energy data'!$F133="Hospital",'1. Input energy data'!$F133="Nursing residential homes and hostels"),INDEX(Degrees18[[Month]:[Multiple (England)]],MATCH('1. Input energy data'!$AD133, Degrees18[Month], 1)+Z$2-13,MATCH(IF('1. Input energy data'!$G$11="Multiple (England)", '1. Input energy data'!$J133, '1. Input energy data'!$G$11),Degrees18[#Headers], 0)),INDEX(Degrees15[[Month]:[Multiple (England)]],MATCH('1. Input energy data'!$AD133,Degrees15[Month], 1)+Z$2-13,MATCH(IF('1. Input energy data'!$G$11="Multiple (England)", '1. Input energy data'!$J133, '1. Input energy data'!$G$11),Degrees15[#Headers], 0))))</f>
        <v/>
      </c>
      <c r="AA116" s="151" t="str" cm="1">
        <f t="array" ref="AA116">IF(OR($A116=0, '1. Input energy data'!$AN133=""), "",IF(OR('1. Input energy data'!$F133="Hospital",'1. Input energy data'!$F133="Nursing residential homes and hostels"),INDEX(Degrees18[[Month]:[Multiple (England)]],MATCH('1. Input energy data'!$AD133, Degrees18[Month], 1)+AA$2-13,MATCH(IF('1. Input energy data'!$G$11="Multiple (England)", '1. Input energy data'!$J133, '1. Input energy data'!$G$11),Degrees18[#Headers], 0)),INDEX(Degrees15[[Month]:[Multiple (England)]],MATCH('1. Input energy data'!$AD133,Degrees15[Month], 1)+AA$2-13,MATCH(IF('1. Input energy data'!$G$11="Multiple (England)", '1. Input energy data'!$J133, '1. Input energy data'!$G$11),Degrees15[#Headers], 0))))</f>
        <v/>
      </c>
      <c r="AB116" s="151" t="str" cm="1">
        <f t="array" ref="AB116">IF(OR($A116=0, '1. Input energy data'!$AO133=""), "",IF(OR('1. Input energy data'!$F133="Hospital",'1. Input energy data'!$F133="Nursing residential homes and hostels"),INDEX(Degrees18[[Month]:[Multiple (England)]],MATCH('1. Input energy data'!$AD133, Degrees18[Month], 1)+AB$2-13,MATCH(IF('1. Input energy data'!$G$11="Multiple (England)", '1. Input energy data'!$J133, '1. Input energy data'!$G$11),Degrees18[#Headers], 0)),INDEX(Degrees15[[Month]:[Multiple (England)]],MATCH('1. Input energy data'!$AD133,Degrees15[Month], 1)+AB$2-13,MATCH(IF('1. Input energy data'!$G$11="Multiple (England)", '1. Input energy data'!$J133, '1. Input energy data'!$G$11),Degrees15[#Headers], 0))))</f>
        <v/>
      </c>
      <c r="AC116" s="151" t="str" cm="1">
        <f t="array" ref="AC116">IF(OR($A116=0, '1. Input energy data'!$AP133=""), "",IF(OR('1. Input energy data'!$F133="Hospital",'1. Input energy data'!$F133="Nursing residential homes and hostels"),INDEX(Degrees18[[Month]:[Multiple (England)]],MATCH('1. Input energy data'!$AD133, Degrees18[Month], 1)+AC$2-13,MATCH(IF('1. Input energy data'!$G$11="Multiple (England)", '1. Input energy data'!$J133, '1. Input energy data'!$G$11),Degrees18[#Headers], 0)),INDEX(Degrees15[[Month]:[Multiple (England)]],MATCH('1. Input energy data'!$AD133,Degrees15[Month], 1)+AC$2-13,MATCH(IF('1. Input energy data'!$G$11="Multiple (England)", '1. Input energy data'!$J133, '1. Input energy data'!$G$11),Degrees15[#Headers], 0))))</f>
        <v/>
      </c>
      <c r="AD116" s="151" t="str" cm="1">
        <f t="array" ref="AD116">IF(OR($A116=0, '1. Input energy data'!$AQ133=""), "",IF(OR('1. Input energy data'!$F133="Hospital",'1. Input energy data'!$F133="Nursing residential homes and hostels"),INDEX(Degrees18[[Month]:[Multiple (England)]],MATCH('1. Input energy data'!$AD133, Degrees18[Month], 1)+AD$2-13,MATCH(IF('1. Input energy data'!$G$11="Multiple (England)", '1. Input energy data'!$J133, '1. Input energy data'!$G$11),Degrees18[#Headers], 0)),INDEX(Degrees15[[Month]:[Multiple (England)]],MATCH('1. Input energy data'!$AD133,Degrees15[Month], 1)+AD$2-13,MATCH(IF('1. Input energy data'!$G$11="Multiple (England)", '1. Input energy data'!$J133, '1. Input energy data'!$G$11),Degrees15[#Headers], 0))))</f>
        <v/>
      </c>
      <c r="AE116" s="151" t="str">
        <f>IF(OR($A116=0, $P116="", CalcTable[[#This Row],[13]]="", $Q116="", '1. Input energy data'!AF133=""), "", ($P116*CalcTable[[#This Row],[13]]+$Q116)-'1. Input energy data'!AF133)</f>
        <v/>
      </c>
      <c r="AF116" s="151" t="str">
        <f>IF(OR($A116=0, $P116="", CalcTable[[#This Row],[14]]="", $Q116="", '1. Input energy data'!AG133=""), "", ($P116*CalcTable[[#This Row],[14]]+$Q116)-'1. Input energy data'!AG133)</f>
        <v/>
      </c>
      <c r="AG116" s="151" t="str">
        <f>IF(OR($A116=0, $P116="", CalcTable[[#This Row],[15]]="", $Q116="", '1. Input energy data'!AH133=""), "", ($P116*CalcTable[[#This Row],[15]]+$Q116)-'1. Input energy data'!AH133)</f>
        <v/>
      </c>
      <c r="AH116" s="151" t="str">
        <f>IF(OR($A116=0, $P116="", CalcTable[[#This Row],[16]]="", $Q116="", '1. Input energy data'!AI133=""), "", ($P116*CalcTable[[#This Row],[16]]+$Q116)-'1. Input energy data'!AI133)</f>
        <v/>
      </c>
      <c r="AI116" s="151" t="str">
        <f>IF(OR($A116=0, $P116="", CalcTable[[#This Row],[17]]="", $Q116="", '1. Input energy data'!AJ133=""), "", ($P116*CalcTable[[#This Row],[17]]+$Q116)-'1. Input energy data'!AJ133)</f>
        <v/>
      </c>
      <c r="AJ116" s="151" t="str">
        <f>IF(OR($A116=0, $P116="", CalcTable[[#This Row],[18]]="", $Q116="", '1. Input energy data'!AK133=""), "", ($P116*CalcTable[[#This Row],[18]]+$Q116)-'1. Input energy data'!AK133)</f>
        <v/>
      </c>
      <c r="AK116" s="151" t="str">
        <f>IF(OR($A116=0, $P116="", CalcTable[[#This Row],[19]]="", $Q116="", '1. Input energy data'!AL133=""), "", ($P116*CalcTable[[#This Row],[19]]+$Q116)-'1. Input energy data'!AL133)</f>
        <v/>
      </c>
      <c r="AL116" s="151" t="str">
        <f>IF(OR($A116=0, $P116="", CalcTable[[#This Row],[20]]="", $Q116="", '1. Input energy data'!AM133=""), "", ($P116*CalcTable[[#This Row],[20]]+$Q116)-'1. Input energy data'!AM133)</f>
        <v/>
      </c>
      <c r="AM116" s="151" t="str">
        <f>IF(OR($A116=0, $P116="", CalcTable[[#This Row],[21]]="", $Q116="", '1. Input energy data'!AN133=""), "", ($P116*CalcTable[[#This Row],[21]]+$Q116)-'1. Input energy data'!AN133)</f>
        <v/>
      </c>
      <c r="AN116" s="151" t="str">
        <f>IF(OR($A116=0, $P116="", CalcTable[[#This Row],[22]]="", $Q116="", '1. Input energy data'!AO133=""), "", ($P116*CalcTable[[#This Row],[22]]+$Q116)-'1. Input energy data'!AO133)</f>
        <v/>
      </c>
      <c r="AO116" s="151" t="str">
        <f>IF(OR($A116=0, $P116="", CalcTable[[#This Row],[23]]="", $Q116="", '1. Input energy data'!AP133=""), "", ($P116*CalcTable[[#This Row],[23]]+$Q116)-'1. Input energy data'!AP133)</f>
        <v/>
      </c>
      <c r="AP116" s="151" t="str">
        <f>IF(OR($A116=0, $P116="", CalcTable[[#This Row],[24]]="", $Q116="", '1. Input energy data'!AQ133=""), "", ($P116*CalcTable[[#This Row],[24]]+$Q116)-'1. Input energy data'!AQ133)</f>
        <v/>
      </c>
      <c r="AQ116" s="239" t="str">
        <f>IF(CalcTable[[#This Row],[Building]]=0,"",1-((1-CalcTable[[#This Row],[R2]])*(COUNT('1. Input energy data'!N133:Y133)-1)/(COUNT('1. Input energy data'!N133:Y133)-2)))</f>
        <v/>
      </c>
      <c r="AR116" s="165" t="str">
        <f>IF(CalcTable[[#This Row],[Building]]=0,"",1.26*TINV(0.1,COUNT('1. Input energy data'!N133:Y133)-2)*STEYX('1. Input energy data'!N133:Y133,CalcTable[[#This Row],[1]:[12]])*((1+2/COUNT('1. Input energy data'!N133:Y133))*COUNT(CalcTable[[#This Row],[Month 1 avoided kWh]:[Month 12]]))^0.5)</f>
        <v/>
      </c>
      <c r="AS116" s="166" t="str">
        <f>IF(CalcTable[[#This Row],[Building]]=0,"",ABS(CalcTable[[#This Row],[Absolute Uncertainty]]/SUM(CalcTable[[#This Row],[Month 1 avoided kWh]:[Month 12]])))</f>
        <v/>
      </c>
      <c r="AT116" s="165" t="str">
        <f>IF(CalcTable[[#This Row],[Building]]=0,"",COUNT('1. Input energy data'!N133:Y133))</f>
        <v/>
      </c>
      <c r="AU116" s="165" t="str">
        <f>IF(CalcTable[[#This Row],[Building]]=0,"",COUNT('1. Input energy data'!AF133:AQ133))</f>
        <v/>
      </c>
      <c r="AV116" s="151" t="str" cm="1">
        <f t="array" ref="AV116">_xlfn.IFS(CalcTable[[#This Row],[Building]]=0,"",AND(OR('1. Input energy data'!AT133="Energy Bills - Actual",'1. Input energy data'!AT133="Meter Readings",'1. Input energy data'!AT133="Half Hourly Data"),OR('1. Input energy data'!Z133="Energy Bills - Actual",'1. Input energy data'!Z133="Meter Readings",'1. Input energy data'!Z133="Half Hourly Data")),"ACTUAL",OR('1. Input energy data'!AT133="",'1. Input energy data'!Z133=""),"BLANK",OR('1. Input energy data'!AT133="Other (specify in commentary)",'1. Input energy data'!Z133="Other (specify in commentary)"),"OTHER",OR('1. Input energy data'!AT133="Energy Bills - Estimated",'1. Input energy data'!Z133="Energy Bills - Estimated"),"ESTIMATED",OR('1. Input energy data'!AT133="Energy Bills - Partially Estimated",'1. Input energy data'!Z133="Energy Bills - Partially Estimated"),"PARTIALLY ESTIMATED",TRUE,"BLANK")</f>
        <v/>
      </c>
    </row>
    <row r="117" spans="1:48">
      <c r="A117">
        <f>'1. Input energy data'!C134</f>
        <v>0</v>
      </c>
      <c r="B117" s="150">
        <f>'1. Input energy data'!F134</f>
        <v>0</v>
      </c>
      <c r="C117">
        <f>'1. Input energy data'!G134</f>
        <v>0</v>
      </c>
      <c r="D117" s="151" t="str">
        <f>IF(OR(CalcTable[[#This Row],[Building]]=0, '1. Input energy data'!$N134=""), "",IF(OR('1. Input energy data'!$F134="Hospital",'1. Input energy data'!$F134="Nursing residential homes and hostels"),INDEX(Degrees18[[Month]:[Multiple (England)]],MATCH('1. Input energy data'!$L134, Degrees18[Month], 1),MATCH(IF('1. Input energy data'!$G$11="Multiple (England)", '1. Input energy data'!$J134, '1. Input energy data'!$G$11), Degrees18[#Headers], 0)),INDEX(Degrees15[[Month]:[Multiple (England)]],MATCH('1. Input energy data'!$L134, Degrees15[Month], 1),MATCH(IF('1. Input energy data'!$G$11="Multiple (England)", '1. Input energy data'!$J134, '1. Input energy data'!$G$11), Degrees15[#Headers], 0))))</f>
        <v/>
      </c>
      <c r="E117" s="151" t="str" cm="1">
        <f t="array" ref="E117">IF(OR(CalcTable[[#This Row],[Building]]=0, '1. Input energy data'!$O134=""), "",IF(OR('1. Input energy data'!$F134="Hospital",'1. Input energy data'!$F134="Nursing residential homes and hostels"),INDEX(Degrees18[[Month]:[Multiple (England)]],MATCH('1. Input energy data'!$L134, Degrees18[Month], 1) + $E$2 - 1,MATCH(IF('1. Input energy data'!$G$11="Multiple (England)", '1. Input energy data'!$J134, '1. Input energy data'!$G$11),Degrees18[#Headers], 0)),INDEX(Degrees15[[Month]:[Multiple (England)]],MATCH('1. Input energy data'!$L134, Degrees15[Month], 1) + $E$2 - 1,MATCH(IF('1. Input energy data'!$G$11="Multiple (England)", '1. Input energy data'!$J134, '1. Input energy data'!$G$11),Degrees15[#Headers], 0))))</f>
        <v/>
      </c>
      <c r="F117" s="151" t="str" cm="1">
        <f t="array" ref="F117">IF(OR(CalcTable[[#This Row],[Building]]=0, '1. Input energy data'!$P134=""), "",IF(OR('1. Input energy data'!$F134="Hospital",'1. Input energy data'!$F134="Nursing residential homes and hostels"),INDEX(Degrees18[[Month]:[Multiple (England)]],MATCH('1. Input energy data'!$L134, Degrees18[Month], 1) + $F$2 - 1,MATCH(IF('1. Input energy data'!$G$11="Multiple (England)", '1. Input energy data'!$J134, '1. Input energy data'!$G$11),Degrees18[#Headers], 0)),INDEX(Degrees15[[Month]:[Multiple (England)]],MATCH('1. Input energy data'!$L134, Degrees15[Month], 1) + $F$2 - 1,MATCH(IF('1. Input energy data'!$G$11="Multiple (England)", '1. Input energy data'!$J134, '1. Input energy data'!$G$11),Degrees15[#Headers], 0))))</f>
        <v/>
      </c>
      <c r="G117" s="151" t="str" cm="1">
        <f t="array" ref="G117">IF(OR(CalcTable[[#This Row],[Building]]=0, '1. Input energy data'!$Q134=""), "",IF(OR('1. Input energy data'!$F134="Hospital",'1. Input energy data'!$F134="Nursing residential homes and hostels"),INDEX(Degrees18[[Month]:[Multiple (England)]],MATCH('1. Input energy data'!$L134, Degrees18[Month], 1) + $G$2 - 1,MATCH(IF('1. Input energy data'!$G$11="Multiple (England)", '1. Input energy data'!$J134, '1. Input energy data'!$G$11),Degrees18[#Headers], 0)),INDEX(Degrees15[[Month]:[Multiple (England)]],MATCH('1. Input energy data'!$L134, Degrees15[Month], 1) + $G$2 - 1,MATCH(IF('1. Input energy data'!$G$11="Multiple (England)", '1. Input energy data'!$J134, '1. Input energy data'!$G$11),Degrees15[#Headers], 0))))</f>
        <v/>
      </c>
      <c r="H117" s="151" t="str" cm="1">
        <f t="array" ref="H117">IF(OR(CalcTable[[#This Row],[Building]]=0, '1. Input energy data'!$R134=""), "",IF(OR('1. Input energy data'!$F134="Hospital",'1. Input energy data'!$F134="Nursing residential homes and hostels"),INDEX(Degrees18[[Month]:[Multiple (England)]],MATCH('1. Input energy data'!$L134, Degrees18[Month], 1) + $H$2 - 1,MATCH(IF('1. Input energy data'!$G$11="Multiple (England)", '1. Input energy data'!$J134, '1. Input energy data'!$G$11),Degrees18[#Headers], 0)),INDEX(Degrees15[[Month]:[Multiple (England)]],MATCH('1. Input energy data'!$L134, Degrees15[Month], 1) + $H$2 - 1,MATCH(IF('1. Input energy data'!$G$11="Multiple (England)", '1. Input energy data'!$J134, '1. Input energy data'!$G$11),Degrees15[#Headers], 0))))</f>
        <v/>
      </c>
      <c r="I117" s="151" t="str" cm="1">
        <f t="array" ref="I117">IF(OR(CalcTable[[#This Row],[Building]]=0, '1. Input energy data'!$S134=""), "",IF(OR('1. Input energy data'!$F134="Hospital",'1. Input energy data'!$F134="Nursing residential homes and hostels"),INDEX(Degrees18[[Month]:[Multiple (England)]],MATCH('1. Input energy data'!$L134, Degrees18[Month], 1) + $I$2 - 1,MATCH(IF('1. Input energy data'!$G$11="Multiple (England)", '1. Input energy data'!$J134, '1. Input energy data'!$G$11),Degrees18[#Headers], 0)),INDEX(Degrees15[[Month]:[Multiple (England)]],MATCH('1. Input energy data'!$L134, Degrees15[Month], 1) + $I$2 - 1,MATCH(IF('1. Input energy data'!$G$11="Multiple (England)", '1. Input energy data'!$J134, '1. Input energy data'!$G$11),Degrees15[#Headers], 0))))</f>
        <v/>
      </c>
      <c r="J117" s="151" t="str" cm="1">
        <f t="array" ref="J117">IF(OR(CalcTable[[#This Row],[Building]]=0, '1. Input energy data'!$T134=""), "",IF(OR('1. Input energy data'!$F134="Hospital",'1. Input energy data'!$F134="Nursing residential homes and hostels"),INDEX(Degrees18[[Month]:[Multiple (England)]],MATCH('1. Input energy data'!$L134, Degrees18[Month], 1) + $J$2 - 1,MATCH(IF('1. Input energy data'!$G$11="Multiple (England)", '1. Input energy data'!$J134, '1. Input energy data'!$G$11),Degrees18[#Headers], 0)),INDEX(Degrees15[[Month]:[Multiple (England)]],MATCH('1. Input energy data'!$L134, Degrees15[Month], 1) + $J$2 - 1,MATCH(IF('1. Input energy data'!$G$11="Multiple (England)", '1. Input energy data'!$J134, '1. Input energy data'!$G$11),Degrees15[#Headers], 0))))</f>
        <v/>
      </c>
      <c r="K117" s="151" t="str" cm="1">
        <f t="array" ref="K117">IF(OR(CalcTable[[#This Row],[Building]]=0, '1. Input energy data'!$U134=""), "",IF(OR('1. Input energy data'!$F134="Hospital",'1. Input energy data'!$F134="Nursing residential homes and hostels"),INDEX(Degrees18[[Month]:[Multiple (England)]],MATCH('1. Input energy data'!$L134, Degrees18[Month], 1) + $K$2 - 1,MATCH(IF('1. Input energy data'!$G$11="Multiple (England)", '1. Input energy data'!$J134, '1. Input energy data'!$G$11),Degrees18[#Headers], 0)),INDEX(Degrees15[[Month]:[Multiple (England)]],MATCH('1. Input energy data'!$L134, Degrees15[Month], 1) + $K$2 - 1,MATCH(IF('1. Input energy data'!$G$11="Multiple (England)", '1. Input energy data'!$J134, '1. Input energy data'!$G$11),Degrees15[#Headers], 0))))</f>
        <v/>
      </c>
      <c r="L117" s="151" t="str" cm="1">
        <f t="array" ref="L117">IF(OR(CalcTable[[#This Row],[Building]]=0, '1. Input energy data'!$V134=""), "",IF(OR('1. Input energy data'!$F134="Hospital",'1. Input energy data'!$F134="Nursing residential homes and hostels"),INDEX(Degrees18[[Month]:[Multiple (England)]],MATCH('1. Input energy data'!$L134, Degrees18[Month], 1) + $L$2 - 1,MATCH(IF('1. Input energy data'!$G$11="Multiple (England)", '1. Input energy data'!$J134, '1. Input energy data'!$G$11),Degrees18[#Headers], 0)),INDEX(Degrees15[[Month]:[Multiple (England)]],MATCH('1. Input energy data'!$L134, Degrees15[Month], 1) + $L$2 - 1,MATCH(IF('1. Input energy data'!$G$11="Multiple (England)", '1. Input energy data'!$J134, '1. Input energy data'!$G$11),Degrees15[#Headers], 0))))</f>
        <v/>
      </c>
      <c r="M117" s="151" t="str" cm="1">
        <f t="array" ref="M117">IF(OR(CalcTable[[#This Row],[Building]]=0, '1. Input energy data'!$W134=""), "",IF(OR('1. Input energy data'!$F134="Hospital",'1. Input energy data'!$F134="Nursing residential homes and hostels"),INDEX(Degrees18[[Month]:[Multiple (England)]],MATCH('1. Input energy data'!$L134, Degrees18[Month], 1) + $M$2 - 1,MATCH(IF('1. Input energy data'!$G$11="Multiple (England)", '1. Input energy data'!$J134, '1. Input energy data'!$G$11),Degrees18[#Headers], 0)),INDEX(Degrees15[[Month]:[Multiple (England)]],MATCH('1. Input energy data'!$L134, Degrees15[Month], 1) + $M$2 - 1,MATCH(IF('1. Input energy data'!$G$11="Multiple (England)", '1. Input energy data'!$J134, '1. Input energy data'!$G$11),Degrees15[#Headers], 0))))</f>
        <v/>
      </c>
      <c r="N117" s="151" t="str" cm="1">
        <f t="array" ref="N117">IF(OR(CalcTable[[#This Row],[Building]]=0, '1. Input energy data'!$X134=""), "",IF(OR('1. Input energy data'!$F134="Hospital",'1. Input energy data'!$F134="Nursing residential homes and hostels"),INDEX(Degrees18[[Month]:[Multiple (England)]],MATCH('1. Input energy data'!$L134, Degrees18[Month], 1) + $N$2 - 1,MATCH(IF('1. Input energy data'!$G$11="Multiple (England)", '1. Input energy data'!$J134, '1. Input energy data'!$G$11),Degrees18[#Headers], 0)),INDEX(Degrees15[[Month]:[Multiple (England)]],MATCH('1. Input energy data'!$L134, Degrees15[Month], 1) + $N$2 - 1,MATCH(IF('1. Input energy data'!$G$11="Multiple (England)", '1. Input energy data'!$J134, '1. Input energy data'!$G$11),Degrees15[#Headers], 0))))</f>
        <v/>
      </c>
      <c r="O117" s="151" t="str" cm="1">
        <f t="array" ref="O117">IF(OR(CalcTable[[#This Row],[Building]]=0, '1. Input energy data'!$Y134=""), "",IF(OR('1. Input energy data'!$F134="Hospital",'1. Input energy data'!$F134="Nursing residential homes and hostels"),INDEX(Degrees18[[Month]:[Multiple (England)]],MATCH('1. Input energy data'!$L134, Degrees18[Month], 1) + $O$2 - 1,MATCH(IF('1. Input energy data'!$G$11="Multiple (England)", '1. Input energy data'!$J134, '1. Input energy data'!$G$11),Degrees18[#Headers], 0)),INDEX(Degrees15[[Month]:[Multiple (England)]],MATCH('1. Input energy data'!$L134, Degrees15[Month], 1) + $O$2 - 1,MATCH(IF('1. Input energy data'!$G$11="Multiple (England)", '1. Input energy data'!$J134, '1. Input energy data'!$G$11),Degrees15[#Headers], 0))))</f>
        <v/>
      </c>
      <c r="P117" t="str">
        <f>IF(CalcTable[[#This Row],[Building]]=0,"",SLOPE('1. Input energy data'!N134:Y134,CalcTable[[#This Row],[1]:[12]]))</f>
        <v/>
      </c>
      <c r="Q117" t="str">
        <f>IF(CalcTable[[#This Row],[Building]]=0,"",INTERCEPT('1. Input energy data'!N134:Y134,CalcTable[[#This Row],[1]:[12]]))</f>
        <v/>
      </c>
      <c r="R117" t="str">
        <f>IF(CalcTable[[#This Row],[Building]]=0,"",RSQ('1. Input energy data'!N134:Y134,CalcTable[[#This Row],[1]:[12]]))</f>
        <v/>
      </c>
      <c r="S117" s="151" t="str" cm="1">
        <f t="array" ref="S117">IF(OR($A117=0, '1. Input energy data'!$AF134=""), "",IF(OR('1. Input energy data'!$F134="Hospital",'1. Input energy data'!$F134="Nursing residential homes and hostels"),INDEX(Degrees18[[Month]:[Multiple (England)]],MATCH('1. Input energy data'!$AD134, Degrees18[Month], 1)+S$2-13,MATCH(IF('1. Input energy data'!$G$11="Multiple (England)", '1. Input energy data'!$J134, '1. Input energy data'!$G$11),Degrees18[#Headers], 0)),INDEX(Degrees15[[Month]:[Multiple (England)]],MATCH('1. Input energy data'!$AD134, Degrees15[Month], 1)+S$2-13,MATCH(IF('1. Input energy data'!$G$11="Multiple (England)", '1. Input energy data'!$J134, '1. Input energy data'!$G$11),Degrees15[#Headers], 0))))</f>
        <v/>
      </c>
      <c r="T117" s="151" t="str" cm="1">
        <f t="array" ref="T117">IF(OR($A117=0, '1. Input energy data'!$AG134=""), "",IF(OR('1. Input energy data'!$F134="Hospital",'1. Input energy data'!$F134="Nursing residential homes and hostels"),INDEX(Degrees18[[Month]:[Multiple (England)]],MATCH('1. Input energy data'!$AD134, Degrees18[Month], 1)+T$2-13,MATCH(IF('1. Input energy data'!$G$11="Multiple (England)", '1. Input energy data'!$J134, '1. Input energy data'!$G$11),Degrees18[#Headers], 0)),INDEX(Degrees15[[Month]:[Multiple (England)]],MATCH('1. Input energy data'!$AD134,Degrees15[Month], 1)+T$2-13,MATCH(IF('1. Input energy data'!$G$11="Multiple (England)", '1. Input energy data'!$J134, '1. Input energy data'!$G$11),Degrees15[#Headers], 0))))</f>
        <v/>
      </c>
      <c r="U117" s="151" t="str" cm="1">
        <f t="array" ref="U117">IF(OR($A117=0, '1. Input energy data'!$AH134=""), "",IF(OR('1. Input energy data'!$F134="Hospital",'1. Input energy data'!$F134="Nursing residential homes and hostels"),INDEX(Degrees18[[Month]:[Multiple (England)]],MATCH('1. Input energy data'!$AD134, Degrees18[Month], 1)+U$2-13,MATCH(IF('1. Input energy data'!$G$11="Multiple (England)", '1. Input energy data'!$J134, '1. Input energy data'!$G$11),Degrees18[#Headers], 0)),INDEX(Degrees15[[Month]:[Multiple (England)]],MATCH('1. Input energy data'!$AD134,Degrees15[Month], 1)+U$2-13,MATCH(IF('1. Input energy data'!$G$11="Multiple (England)", '1. Input energy data'!$J134, '1. Input energy data'!$G$11),Degrees15[#Headers], 0))))</f>
        <v/>
      </c>
      <c r="V117" s="151" t="str" cm="1">
        <f t="array" ref="V117">IF(OR($A117=0, '1. Input energy data'!$AI134=""), "",IF(OR('1. Input energy data'!$F134="Hospital",'1. Input energy data'!$F134="Nursing residential homes and hostels"),INDEX(Degrees18[[Month]:[Multiple (England)]],MATCH('1. Input energy data'!$AD134, Degrees18[Month], 1)+V$2-13,MATCH(IF('1. Input energy data'!$G$11="Multiple (England)", '1. Input energy data'!$J134, '1. Input energy data'!$G$11),Degrees18[#Headers], 0)),INDEX(Degrees15[[Month]:[Multiple (England)]],MATCH('1. Input energy data'!$AD134,Degrees15[Month], 1)+V$2-13,MATCH(IF('1. Input energy data'!$G$11="Multiple (England)", '1. Input energy data'!$J134, '1. Input energy data'!$G$11),Degrees15[#Headers], 0))))</f>
        <v/>
      </c>
      <c r="W117" s="151" t="str" cm="1">
        <f t="array" ref="W117">IF(OR($A117=0, '1. Input energy data'!$AJ134=""), "",IF(OR('1. Input energy data'!$F134="Hospital",'1. Input energy data'!$F134="Nursing residential homes and hostels"),INDEX(Degrees18[[Month]:[Multiple (England)]],MATCH('1. Input energy data'!$AD134, Degrees18[Month], 1)+W$2-13,MATCH(IF('1. Input energy data'!$G$11="Multiple (England)", '1. Input energy data'!$J134, '1. Input energy data'!$G$11),Degrees18[#Headers], 0)),INDEX(Degrees15[[Month]:[Multiple (England)]],MATCH('1. Input energy data'!$AD134,Degrees15[Month], 1)+W$2-13,MATCH(IF('1. Input energy data'!$G$11="Multiple (England)", '1. Input energy data'!$J134, '1. Input energy data'!$G$11),Degrees15[#Headers], 0))))</f>
        <v/>
      </c>
      <c r="X117" s="151" t="str" cm="1">
        <f t="array" ref="X117">IF(OR($A117=0, '1. Input energy data'!$AK134=""), "",IF(OR('1. Input energy data'!$F134="Hospital",'1. Input energy data'!$F134="Nursing residential homes and hostels"),INDEX(Degrees18[[Month]:[Multiple (England)]],MATCH('1. Input energy data'!$AD134, Degrees18[Month], 1)+X$2-13,MATCH(IF('1. Input energy data'!$G$11="Multiple (England)", '1. Input energy data'!$J134, '1. Input energy data'!$G$11),Degrees18[#Headers], 0)),INDEX(Degrees15[[Month]:[Multiple (England)]],MATCH('1. Input energy data'!$AD134,Degrees15[Month], 1)+X$2-13,MATCH(IF('1. Input energy data'!$G$11="Multiple (England)", '1. Input energy data'!$J134, '1. Input energy data'!$G$11),Degrees15[#Headers], 0))))</f>
        <v/>
      </c>
      <c r="Y117" s="151" t="str" cm="1">
        <f t="array" ref="Y117">IF(OR($A117=0, '1. Input energy data'!$AL134=""), "",IF(OR('1. Input energy data'!$F134="Hospital",'1. Input energy data'!$F134="Nursing residential homes and hostels"),INDEX(Degrees18[[Month]:[Multiple (England)]],MATCH('1. Input energy data'!$AD134, Degrees18[Month], 1)+Y$2-13,MATCH(IF('1. Input energy data'!$G$11="Multiple (England)", '1. Input energy data'!$J134, '1. Input energy data'!$G$11),Degrees18[#Headers], 0)),INDEX(Degrees15[[Month]:[Multiple (England)]],MATCH('1. Input energy data'!$AD134,Degrees15[Month], 1)+Y$2-13,MATCH(IF('1. Input energy data'!$G$11="Multiple (England)", '1. Input energy data'!$J134, '1. Input energy data'!$G$11),Degrees15[#Headers], 0))))</f>
        <v/>
      </c>
      <c r="Z117" s="151" t="str" cm="1">
        <f t="array" ref="Z117">IF(OR($A117=0, '1. Input energy data'!$AM134=""), "",IF(OR('1. Input energy data'!$F134="Hospital",'1. Input energy data'!$F134="Nursing residential homes and hostels"),INDEX(Degrees18[[Month]:[Multiple (England)]],MATCH('1. Input energy data'!$AD134, Degrees18[Month], 1)+Z$2-13,MATCH(IF('1. Input energy data'!$G$11="Multiple (England)", '1. Input energy data'!$J134, '1. Input energy data'!$G$11),Degrees18[#Headers], 0)),INDEX(Degrees15[[Month]:[Multiple (England)]],MATCH('1. Input energy data'!$AD134,Degrees15[Month], 1)+Z$2-13,MATCH(IF('1. Input energy data'!$G$11="Multiple (England)", '1. Input energy data'!$J134, '1. Input energy data'!$G$11),Degrees15[#Headers], 0))))</f>
        <v/>
      </c>
      <c r="AA117" s="151" t="str" cm="1">
        <f t="array" ref="AA117">IF(OR($A117=0, '1. Input energy data'!$AN134=""), "",IF(OR('1. Input energy data'!$F134="Hospital",'1. Input energy data'!$F134="Nursing residential homes and hostels"),INDEX(Degrees18[[Month]:[Multiple (England)]],MATCH('1. Input energy data'!$AD134, Degrees18[Month], 1)+AA$2-13,MATCH(IF('1. Input energy data'!$G$11="Multiple (England)", '1. Input energy data'!$J134, '1. Input energy data'!$G$11),Degrees18[#Headers], 0)),INDEX(Degrees15[[Month]:[Multiple (England)]],MATCH('1. Input energy data'!$AD134,Degrees15[Month], 1)+AA$2-13,MATCH(IF('1. Input energy data'!$G$11="Multiple (England)", '1. Input energy data'!$J134, '1. Input energy data'!$G$11),Degrees15[#Headers], 0))))</f>
        <v/>
      </c>
      <c r="AB117" s="151" t="str" cm="1">
        <f t="array" ref="AB117">IF(OR($A117=0, '1. Input energy data'!$AO134=""), "",IF(OR('1. Input energy data'!$F134="Hospital",'1. Input energy data'!$F134="Nursing residential homes and hostels"),INDEX(Degrees18[[Month]:[Multiple (England)]],MATCH('1. Input energy data'!$AD134, Degrees18[Month], 1)+AB$2-13,MATCH(IF('1. Input energy data'!$G$11="Multiple (England)", '1. Input energy data'!$J134, '1. Input energy data'!$G$11),Degrees18[#Headers], 0)),INDEX(Degrees15[[Month]:[Multiple (England)]],MATCH('1. Input energy data'!$AD134,Degrees15[Month], 1)+AB$2-13,MATCH(IF('1. Input energy data'!$G$11="Multiple (England)", '1. Input energy data'!$J134, '1. Input energy data'!$G$11),Degrees15[#Headers], 0))))</f>
        <v/>
      </c>
      <c r="AC117" s="151" t="str" cm="1">
        <f t="array" ref="AC117">IF(OR($A117=0, '1. Input energy data'!$AP134=""), "",IF(OR('1. Input energy data'!$F134="Hospital",'1. Input energy data'!$F134="Nursing residential homes and hostels"),INDEX(Degrees18[[Month]:[Multiple (England)]],MATCH('1. Input energy data'!$AD134, Degrees18[Month], 1)+AC$2-13,MATCH(IF('1. Input energy data'!$G$11="Multiple (England)", '1. Input energy data'!$J134, '1. Input energy data'!$G$11),Degrees18[#Headers], 0)),INDEX(Degrees15[[Month]:[Multiple (England)]],MATCH('1. Input energy data'!$AD134,Degrees15[Month], 1)+AC$2-13,MATCH(IF('1. Input energy data'!$G$11="Multiple (England)", '1. Input energy data'!$J134, '1. Input energy data'!$G$11),Degrees15[#Headers], 0))))</f>
        <v/>
      </c>
      <c r="AD117" s="151" t="str" cm="1">
        <f t="array" ref="AD117">IF(OR($A117=0, '1. Input energy data'!$AQ134=""), "",IF(OR('1. Input energy data'!$F134="Hospital",'1. Input energy data'!$F134="Nursing residential homes and hostels"),INDEX(Degrees18[[Month]:[Multiple (England)]],MATCH('1. Input energy data'!$AD134, Degrees18[Month], 1)+AD$2-13,MATCH(IF('1. Input energy data'!$G$11="Multiple (England)", '1. Input energy data'!$J134, '1. Input energy data'!$G$11),Degrees18[#Headers], 0)),INDEX(Degrees15[[Month]:[Multiple (England)]],MATCH('1. Input energy data'!$AD134,Degrees15[Month], 1)+AD$2-13,MATCH(IF('1. Input energy data'!$G$11="Multiple (England)", '1. Input energy data'!$J134, '1. Input energy data'!$G$11),Degrees15[#Headers], 0))))</f>
        <v/>
      </c>
      <c r="AE117" s="151" t="str">
        <f>IF(OR($A117=0, $P117="", CalcTable[[#This Row],[13]]="", $Q117="", '1. Input energy data'!AF134=""), "", ($P117*CalcTable[[#This Row],[13]]+$Q117)-'1. Input energy data'!AF134)</f>
        <v/>
      </c>
      <c r="AF117" s="151" t="str">
        <f>IF(OR($A117=0, $P117="", CalcTable[[#This Row],[14]]="", $Q117="", '1. Input energy data'!AG134=""), "", ($P117*CalcTable[[#This Row],[14]]+$Q117)-'1. Input energy data'!AG134)</f>
        <v/>
      </c>
      <c r="AG117" s="151" t="str">
        <f>IF(OR($A117=0, $P117="", CalcTable[[#This Row],[15]]="", $Q117="", '1. Input energy data'!AH134=""), "", ($P117*CalcTable[[#This Row],[15]]+$Q117)-'1. Input energy data'!AH134)</f>
        <v/>
      </c>
      <c r="AH117" s="151" t="str">
        <f>IF(OR($A117=0, $P117="", CalcTable[[#This Row],[16]]="", $Q117="", '1. Input energy data'!AI134=""), "", ($P117*CalcTable[[#This Row],[16]]+$Q117)-'1. Input energy data'!AI134)</f>
        <v/>
      </c>
      <c r="AI117" s="151" t="str">
        <f>IF(OR($A117=0, $P117="", CalcTable[[#This Row],[17]]="", $Q117="", '1. Input energy data'!AJ134=""), "", ($P117*CalcTable[[#This Row],[17]]+$Q117)-'1. Input energy data'!AJ134)</f>
        <v/>
      </c>
      <c r="AJ117" s="151" t="str">
        <f>IF(OR($A117=0, $P117="", CalcTable[[#This Row],[18]]="", $Q117="", '1. Input energy data'!AK134=""), "", ($P117*CalcTable[[#This Row],[18]]+$Q117)-'1. Input energy data'!AK134)</f>
        <v/>
      </c>
      <c r="AK117" s="151" t="str">
        <f>IF(OR($A117=0, $P117="", CalcTable[[#This Row],[19]]="", $Q117="", '1. Input energy data'!AL134=""), "", ($P117*CalcTable[[#This Row],[19]]+$Q117)-'1. Input energy data'!AL134)</f>
        <v/>
      </c>
      <c r="AL117" s="151" t="str">
        <f>IF(OR($A117=0, $P117="", CalcTable[[#This Row],[20]]="", $Q117="", '1. Input energy data'!AM134=""), "", ($P117*CalcTable[[#This Row],[20]]+$Q117)-'1. Input energy data'!AM134)</f>
        <v/>
      </c>
      <c r="AM117" s="151" t="str">
        <f>IF(OR($A117=0, $P117="", CalcTable[[#This Row],[21]]="", $Q117="", '1. Input energy data'!AN134=""), "", ($P117*CalcTable[[#This Row],[21]]+$Q117)-'1. Input energy data'!AN134)</f>
        <v/>
      </c>
      <c r="AN117" s="151" t="str">
        <f>IF(OR($A117=0, $P117="", CalcTable[[#This Row],[22]]="", $Q117="", '1. Input energy data'!AO134=""), "", ($P117*CalcTable[[#This Row],[22]]+$Q117)-'1. Input energy data'!AO134)</f>
        <v/>
      </c>
      <c r="AO117" s="151" t="str">
        <f>IF(OR($A117=0, $P117="", CalcTable[[#This Row],[23]]="", $Q117="", '1. Input energy data'!AP134=""), "", ($P117*CalcTable[[#This Row],[23]]+$Q117)-'1. Input energy data'!AP134)</f>
        <v/>
      </c>
      <c r="AP117" s="151" t="str">
        <f>IF(OR($A117=0, $P117="", CalcTable[[#This Row],[24]]="", $Q117="", '1. Input energy data'!AQ134=""), "", ($P117*CalcTable[[#This Row],[24]]+$Q117)-'1. Input energy data'!AQ134)</f>
        <v/>
      </c>
      <c r="AQ117" s="239" t="str">
        <f>IF(CalcTable[[#This Row],[Building]]=0,"",1-((1-CalcTable[[#This Row],[R2]])*(COUNT('1. Input energy data'!N134:Y134)-1)/(COUNT('1. Input energy data'!N134:Y134)-2)))</f>
        <v/>
      </c>
      <c r="AR117" s="165" t="str">
        <f>IF(CalcTable[[#This Row],[Building]]=0,"",1.26*TINV(0.1,COUNT('1. Input energy data'!N134:Y134)-2)*STEYX('1. Input energy data'!N134:Y134,CalcTable[[#This Row],[1]:[12]])*((1+2/COUNT('1. Input energy data'!N134:Y134))*COUNT(CalcTable[[#This Row],[Month 1 avoided kWh]:[Month 12]]))^0.5)</f>
        <v/>
      </c>
      <c r="AS117" s="166" t="str">
        <f>IF(CalcTable[[#This Row],[Building]]=0,"",ABS(CalcTable[[#This Row],[Absolute Uncertainty]]/SUM(CalcTable[[#This Row],[Month 1 avoided kWh]:[Month 12]])))</f>
        <v/>
      </c>
      <c r="AT117" s="165" t="str">
        <f>IF(CalcTable[[#This Row],[Building]]=0,"",COUNT('1. Input energy data'!N134:Y134))</f>
        <v/>
      </c>
      <c r="AU117" s="165" t="str">
        <f>IF(CalcTable[[#This Row],[Building]]=0,"",COUNT('1. Input energy data'!AF134:AQ134))</f>
        <v/>
      </c>
      <c r="AV117" s="151" t="str" cm="1">
        <f t="array" ref="AV117">_xlfn.IFS(CalcTable[[#This Row],[Building]]=0,"",AND(OR('1. Input energy data'!AT134="Energy Bills - Actual",'1. Input energy data'!AT134="Meter Readings",'1. Input energy data'!AT134="Half Hourly Data"),OR('1. Input energy data'!Z134="Energy Bills - Actual",'1. Input energy data'!Z134="Meter Readings",'1. Input energy data'!Z134="Half Hourly Data")),"ACTUAL",OR('1. Input energy data'!AT134="",'1. Input energy data'!Z134=""),"BLANK",OR('1. Input energy data'!AT134="Other (specify in commentary)",'1. Input energy data'!Z134="Other (specify in commentary)"),"OTHER",OR('1. Input energy data'!AT134="Energy Bills - Estimated",'1. Input energy data'!Z134="Energy Bills - Estimated"),"ESTIMATED",OR('1. Input energy data'!AT134="Energy Bills - Partially Estimated",'1. Input energy data'!Z134="Energy Bills - Partially Estimated"),"PARTIALLY ESTIMATED",TRUE,"BLANK")</f>
        <v/>
      </c>
    </row>
    <row r="118" spans="1:48">
      <c r="A118">
        <f>'1. Input energy data'!C135</f>
        <v>0</v>
      </c>
      <c r="B118" s="150">
        <f>'1. Input energy data'!F135</f>
        <v>0</v>
      </c>
      <c r="C118">
        <f>'1. Input energy data'!G135</f>
        <v>0</v>
      </c>
      <c r="D118" s="151" t="str">
        <f>IF(OR(CalcTable[[#This Row],[Building]]=0, '1. Input energy data'!$N135=""), "",IF(OR('1. Input energy data'!$F135="Hospital",'1. Input energy data'!$F135="Nursing residential homes and hostels"),INDEX(Degrees18[[Month]:[Multiple (England)]],MATCH('1. Input energy data'!$L135, Degrees18[Month], 1),MATCH(IF('1. Input energy data'!$G$11="Multiple (England)", '1. Input energy data'!$J135, '1. Input energy data'!$G$11), Degrees18[#Headers], 0)),INDEX(Degrees15[[Month]:[Multiple (England)]],MATCH('1. Input energy data'!$L135, Degrees15[Month], 1),MATCH(IF('1. Input energy data'!$G$11="Multiple (England)", '1. Input energy data'!$J135, '1. Input energy data'!$G$11), Degrees15[#Headers], 0))))</f>
        <v/>
      </c>
      <c r="E118" s="151" t="str" cm="1">
        <f t="array" ref="E118">IF(OR(CalcTable[[#This Row],[Building]]=0, '1. Input energy data'!$O135=""), "",IF(OR('1. Input energy data'!$F135="Hospital",'1. Input energy data'!$F135="Nursing residential homes and hostels"),INDEX(Degrees18[[Month]:[Multiple (England)]],MATCH('1. Input energy data'!$L135, Degrees18[Month], 1) + $E$2 - 1,MATCH(IF('1. Input energy data'!$G$11="Multiple (England)", '1. Input energy data'!$J135, '1. Input energy data'!$G$11),Degrees18[#Headers], 0)),INDEX(Degrees15[[Month]:[Multiple (England)]],MATCH('1. Input energy data'!$L135, Degrees15[Month], 1) + $E$2 - 1,MATCH(IF('1. Input energy data'!$G$11="Multiple (England)", '1. Input energy data'!$J135, '1. Input energy data'!$G$11),Degrees15[#Headers], 0))))</f>
        <v/>
      </c>
      <c r="F118" s="151" t="str" cm="1">
        <f t="array" ref="F118">IF(OR(CalcTable[[#This Row],[Building]]=0, '1. Input energy data'!$P135=""), "",IF(OR('1. Input energy data'!$F135="Hospital",'1. Input energy data'!$F135="Nursing residential homes and hostels"),INDEX(Degrees18[[Month]:[Multiple (England)]],MATCH('1. Input energy data'!$L135, Degrees18[Month], 1) + $F$2 - 1,MATCH(IF('1. Input energy data'!$G$11="Multiple (England)", '1. Input energy data'!$J135, '1. Input energy data'!$G$11),Degrees18[#Headers], 0)),INDEX(Degrees15[[Month]:[Multiple (England)]],MATCH('1. Input energy data'!$L135, Degrees15[Month], 1) + $F$2 - 1,MATCH(IF('1. Input energy data'!$G$11="Multiple (England)", '1. Input energy data'!$J135, '1. Input energy data'!$G$11),Degrees15[#Headers], 0))))</f>
        <v/>
      </c>
      <c r="G118" s="151" t="str" cm="1">
        <f t="array" ref="G118">IF(OR(CalcTable[[#This Row],[Building]]=0, '1. Input energy data'!$Q135=""), "",IF(OR('1. Input energy data'!$F135="Hospital",'1. Input energy data'!$F135="Nursing residential homes and hostels"),INDEX(Degrees18[[Month]:[Multiple (England)]],MATCH('1. Input energy data'!$L135, Degrees18[Month], 1) + $G$2 - 1,MATCH(IF('1. Input energy data'!$G$11="Multiple (England)", '1. Input energy data'!$J135, '1. Input energy data'!$G$11),Degrees18[#Headers], 0)),INDEX(Degrees15[[Month]:[Multiple (England)]],MATCH('1. Input energy data'!$L135, Degrees15[Month], 1) + $G$2 - 1,MATCH(IF('1. Input energy data'!$G$11="Multiple (England)", '1. Input energy data'!$J135, '1. Input energy data'!$G$11),Degrees15[#Headers], 0))))</f>
        <v/>
      </c>
      <c r="H118" s="151" t="str" cm="1">
        <f t="array" ref="H118">IF(OR(CalcTable[[#This Row],[Building]]=0, '1. Input energy data'!$R135=""), "",IF(OR('1. Input energy data'!$F135="Hospital",'1. Input energy data'!$F135="Nursing residential homes and hostels"),INDEX(Degrees18[[Month]:[Multiple (England)]],MATCH('1. Input energy data'!$L135, Degrees18[Month], 1) + $H$2 - 1,MATCH(IF('1. Input energy data'!$G$11="Multiple (England)", '1. Input energy data'!$J135, '1. Input energy data'!$G$11),Degrees18[#Headers], 0)),INDEX(Degrees15[[Month]:[Multiple (England)]],MATCH('1. Input energy data'!$L135, Degrees15[Month], 1) + $H$2 - 1,MATCH(IF('1. Input energy data'!$G$11="Multiple (England)", '1. Input energy data'!$J135, '1. Input energy data'!$G$11),Degrees15[#Headers], 0))))</f>
        <v/>
      </c>
      <c r="I118" s="151" t="str" cm="1">
        <f t="array" ref="I118">IF(OR(CalcTable[[#This Row],[Building]]=0, '1. Input energy data'!$S135=""), "",IF(OR('1. Input energy data'!$F135="Hospital",'1. Input energy data'!$F135="Nursing residential homes and hostels"),INDEX(Degrees18[[Month]:[Multiple (England)]],MATCH('1. Input energy data'!$L135, Degrees18[Month], 1) + $I$2 - 1,MATCH(IF('1. Input energy data'!$G$11="Multiple (England)", '1. Input energy data'!$J135, '1. Input energy data'!$G$11),Degrees18[#Headers], 0)),INDEX(Degrees15[[Month]:[Multiple (England)]],MATCH('1. Input energy data'!$L135, Degrees15[Month], 1) + $I$2 - 1,MATCH(IF('1. Input energy data'!$G$11="Multiple (England)", '1. Input energy data'!$J135, '1. Input energy data'!$G$11),Degrees15[#Headers], 0))))</f>
        <v/>
      </c>
      <c r="J118" s="151" t="str" cm="1">
        <f t="array" ref="J118">IF(OR(CalcTable[[#This Row],[Building]]=0, '1. Input energy data'!$T135=""), "",IF(OR('1. Input energy data'!$F135="Hospital",'1. Input energy data'!$F135="Nursing residential homes and hostels"),INDEX(Degrees18[[Month]:[Multiple (England)]],MATCH('1. Input energy data'!$L135, Degrees18[Month], 1) + $J$2 - 1,MATCH(IF('1. Input energy data'!$G$11="Multiple (England)", '1. Input energy data'!$J135, '1. Input energy data'!$G$11),Degrees18[#Headers], 0)),INDEX(Degrees15[[Month]:[Multiple (England)]],MATCH('1. Input energy data'!$L135, Degrees15[Month], 1) + $J$2 - 1,MATCH(IF('1. Input energy data'!$G$11="Multiple (England)", '1. Input energy data'!$J135, '1. Input energy data'!$G$11),Degrees15[#Headers], 0))))</f>
        <v/>
      </c>
      <c r="K118" s="151" t="str" cm="1">
        <f t="array" ref="K118">IF(OR(CalcTable[[#This Row],[Building]]=0, '1. Input energy data'!$U135=""), "",IF(OR('1. Input energy data'!$F135="Hospital",'1. Input energy data'!$F135="Nursing residential homes and hostels"),INDEX(Degrees18[[Month]:[Multiple (England)]],MATCH('1. Input energy data'!$L135, Degrees18[Month], 1) + $K$2 - 1,MATCH(IF('1. Input energy data'!$G$11="Multiple (England)", '1. Input energy data'!$J135, '1. Input energy data'!$G$11),Degrees18[#Headers], 0)),INDEX(Degrees15[[Month]:[Multiple (England)]],MATCH('1. Input energy data'!$L135, Degrees15[Month], 1) + $K$2 - 1,MATCH(IF('1. Input energy data'!$G$11="Multiple (England)", '1. Input energy data'!$J135, '1. Input energy data'!$G$11),Degrees15[#Headers], 0))))</f>
        <v/>
      </c>
      <c r="L118" s="151" t="str" cm="1">
        <f t="array" ref="L118">IF(OR(CalcTable[[#This Row],[Building]]=0, '1. Input energy data'!$V135=""), "",IF(OR('1. Input energy data'!$F135="Hospital",'1. Input energy data'!$F135="Nursing residential homes and hostels"),INDEX(Degrees18[[Month]:[Multiple (England)]],MATCH('1. Input energy data'!$L135, Degrees18[Month], 1) + $L$2 - 1,MATCH(IF('1. Input energy data'!$G$11="Multiple (England)", '1. Input energy data'!$J135, '1. Input energy data'!$G$11),Degrees18[#Headers], 0)),INDEX(Degrees15[[Month]:[Multiple (England)]],MATCH('1. Input energy data'!$L135, Degrees15[Month], 1) + $L$2 - 1,MATCH(IF('1. Input energy data'!$G$11="Multiple (England)", '1. Input energy data'!$J135, '1. Input energy data'!$G$11),Degrees15[#Headers], 0))))</f>
        <v/>
      </c>
      <c r="M118" s="151" t="str" cm="1">
        <f t="array" ref="M118">IF(OR(CalcTable[[#This Row],[Building]]=0, '1. Input energy data'!$W135=""), "",IF(OR('1. Input energy data'!$F135="Hospital",'1. Input energy data'!$F135="Nursing residential homes and hostels"),INDEX(Degrees18[[Month]:[Multiple (England)]],MATCH('1. Input energy data'!$L135, Degrees18[Month], 1) + $M$2 - 1,MATCH(IF('1. Input energy data'!$G$11="Multiple (England)", '1. Input energy data'!$J135, '1. Input energy data'!$G$11),Degrees18[#Headers], 0)),INDEX(Degrees15[[Month]:[Multiple (England)]],MATCH('1. Input energy data'!$L135, Degrees15[Month], 1) + $M$2 - 1,MATCH(IF('1. Input energy data'!$G$11="Multiple (England)", '1. Input energy data'!$J135, '1. Input energy data'!$G$11),Degrees15[#Headers], 0))))</f>
        <v/>
      </c>
      <c r="N118" s="151" t="str" cm="1">
        <f t="array" ref="N118">IF(OR(CalcTable[[#This Row],[Building]]=0, '1. Input energy data'!$X135=""), "",IF(OR('1. Input energy data'!$F135="Hospital",'1. Input energy data'!$F135="Nursing residential homes and hostels"),INDEX(Degrees18[[Month]:[Multiple (England)]],MATCH('1. Input energy data'!$L135, Degrees18[Month], 1) + $N$2 - 1,MATCH(IF('1. Input energy data'!$G$11="Multiple (England)", '1. Input energy data'!$J135, '1. Input energy data'!$G$11),Degrees18[#Headers], 0)),INDEX(Degrees15[[Month]:[Multiple (England)]],MATCH('1. Input energy data'!$L135, Degrees15[Month], 1) + $N$2 - 1,MATCH(IF('1. Input energy data'!$G$11="Multiple (England)", '1. Input energy data'!$J135, '1. Input energy data'!$G$11),Degrees15[#Headers], 0))))</f>
        <v/>
      </c>
      <c r="O118" s="151" t="str" cm="1">
        <f t="array" ref="O118">IF(OR(CalcTable[[#This Row],[Building]]=0, '1. Input energy data'!$Y135=""), "",IF(OR('1. Input energy data'!$F135="Hospital",'1. Input energy data'!$F135="Nursing residential homes and hostels"),INDEX(Degrees18[[Month]:[Multiple (England)]],MATCH('1. Input energy data'!$L135, Degrees18[Month], 1) + $O$2 - 1,MATCH(IF('1. Input energy data'!$G$11="Multiple (England)", '1. Input energy data'!$J135, '1. Input energy data'!$G$11),Degrees18[#Headers], 0)),INDEX(Degrees15[[Month]:[Multiple (England)]],MATCH('1. Input energy data'!$L135, Degrees15[Month], 1) + $O$2 - 1,MATCH(IF('1. Input energy data'!$G$11="Multiple (England)", '1. Input energy data'!$J135, '1. Input energy data'!$G$11),Degrees15[#Headers], 0))))</f>
        <v/>
      </c>
      <c r="P118" t="str">
        <f>IF(CalcTable[[#This Row],[Building]]=0,"",SLOPE('1. Input energy data'!N135:Y135,CalcTable[[#This Row],[1]:[12]]))</f>
        <v/>
      </c>
      <c r="Q118" t="str">
        <f>IF(CalcTable[[#This Row],[Building]]=0,"",INTERCEPT('1. Input energy data'!N135:Y135,CalcTable[[#This Row],[1]:[12]]))</f>
        <v/>
      </c>
      <c r="R118" t="str">
        <f>IF(CalcTable[[#This Row],[Building]]=0,"",RSQ('1. Input energy data'!N135:Y135,CalcTable[[#This Row],[1]:[12]]))</f>
        <v/>
      </c>
      <c r="S118" s="151" t="str" cm="1">
        <f t="array" ref="S118">IF(OR($A118=0, '1. Input energy data'!$AF135=""), "",IF(OR('1. Input energy data'!$F135="Hospital",'1. Input energy data'!$F135="Nursing residential homes and hostels"),INDEX(Degrees18[[Month]:[Multiple (England)]],MATCH('1. Input energy data'!$AD135, Degrees18[Month], 1)+S$2-13,MATCH(IF('1. Input energy data'!$G$11="Multiple (England)", '1. Input energy data'!$J135, '1. Input energy data'!$G$11),Degrees18[#Headers], 0)),INDEX(Degrees15[[Month]:[Multiple (England)]],MATCH('1. Input energy data'!$AD135, Degrees15[Month], 1)+S$2-13,MATCH(IF('1. Input energy data'!$G$11="Multiple (England)", '1. Input energy data'!$J135, '1. Input energy data'!$G$11),Degrees15[#Headers], 0))))</f>
        <v/>
      </c>
      <c r="T118" s="151" t="str" cm="1">
        <f t="array" ref="T118">IF(OR($A118=0, '1. Input energy data'!$AG135=""), "",IF(OR('1. Input energy data'!$F135="Hospital",'1. Input energy data'!$F135="Nursing residential homes and hostels"),INDEX(Degrees18[[Month]:[Multiple (England)]],MATCH('1. Input energy data'!$AD135, Degrees18[Month], 1)+T$2-13,MATCH(IF('1. Input energy data'!$G$11="Multiple (England)", '1. Input energy data'!$J135, '1. Input energy data'!$G$11),Degrees18[#Headers], 0)),INDEX(Degrees15[[Month]:[Multiple (England)]],MATCH('1. Input energy data'!$AD135,Degrees15[Month], 1)+T$2-13,MATCH(IF('1. Input energy data'!$G$11="Multiple (England)", '1. Input energy data'!$J135, '1. Input energy data'!$G$11),Degrees15[#Headers], 0))))</f>
        <v/>
      </c>
      <c r="U118" s="151" t="str" cm="1">
        <f t="array" ref="U118">IF(OR($A118=0, '1. Input energy data'!$AH135=""), "",IF(OR('1. Input energy data'!$F135="Hospital",'1. Input energy data'!$F135="Nursing residential homes and hostels"),INDEX(Degrees18[[Month]:[Multiple (England)]],MATCH('1. Input energy data'!$AD135, Degrees18[Month], 1)+U$2-13,MATCH(IF('1. Input energy data'!$G$11="Multiple (England)", '1. Input energy data'!$J135, '1. Input energy data'!$G$11),Degrees18[#Headers], 0)),INDEX(Degrees15[[Month]:[Multiple (England)]],MATCH('1. Input energy data'!$AD135,Degrees15[Month], 1)+U$2-13,MATCH(IF('1. Input energy data'!$G$11="Multiple (England)", '1. Input energy data'!$J135, '1. Input energy data'!$G$11),Degrees15[#Headers], 0))))</f>
        <v/>
      </c>
      <c r="V118" s="151" t="str" cm="1">
        <f t="array" ref="V118">IF(OR($A118=0, '1. Input energy data'!$AI135=""), "",IF(OR('1. Input energy data'!$F135="Hospital",'1. Input energy data'!$F135="Nursing residential homes and hostels"),INDEX(Degrees18[[Month]:[Multiple (England)]],MATCH('1. Input energy data'!$AD135, Degrees18[Month], 1)+V$2-13,MATCH(IF('1. Input energy data'!$G$11="Multiple (England)", '1. Input energy data'!$J135, '1. Input energy data'!$G$11),Degrees18[#Headers], 0)),INDEX(Degrees15[[Month]:[Multiple (England)]],MATCH('1. Input energy data'!$AD135,Degrees15[Month], 1)+V$2-13,MATCH(IF('1. Input energy data'!$G$11="Multiple (England)", '1. Input energy data'!$J135, '1. Input energy data'!$G$11),Degrees15[#Headers], 0))))</f>
        <v/>
      </c>
      <c r="W118" s="151" t="str" cm="1">
        <f t="array" ref="W118">IF(OR($A118=0, '1. Input energy data'!$AJ135=""), "",IF(OR('1. Input energy data'!$F135="Hospital",'1. Input energy data'!$F135="Nursing residential homes and hostels"),INDEX(Degrees18[[Month]:[Multiple (England)]],MATCH('1. Input energy data'!$AD135, Degrees18[Month], 1)+W$2-13,MATCH(IF('1. Input energy data'!$G$11="Multiple (England)", '1. Input energy data'!$J135, '1. Input energy data'!$G$11),Degrees18[#Headers], 0)),INDEX(Degrees15[[Month]:[Multiple (England)]],MATCH('1. Input energy data'!$AD135,Degrees15[Month], 1)+W$2-13,MATCH(IF('1. Input energy data'!$G$11="Multiple (England)", '1. Input energy data'!$J135, '1. Input energy data'!$G$11),Degrees15[#Headers], 0))))</f>
        <v/>
      </c>
      <c r="X118" s="151" t="str" cm="1">
        <f t="array" ref="X118">IF(OR($A118=0, '1. Input energy data'!$AK135=""), "",IF(OR('1. Input energy data'!$F135="Hospital",'1. Input energy data'!$F135="Nursing residential homes and hostels"),INDEX(Degrees18[[Month]:[Multiple (England)]],MATCH('1. Input energy data'!$AD135, Degrees18[Month], 1)+X$2-13,MATCH(IF('1. Input energy data'!$G$11="Multiple (England)", '1. Input energy data'!$J135, '1. Input energy data'!$G$11),Degrees18[#Headers], 0)),INDEX(Degrees15[[Month]:[Multiple (England)]],MATCH('1. Input energy data'!$AD135,Degrees15[Month], 1)+X$2-13,MATCH(IF('1. Input energy data'!$G$11="Multiple (England)", '1. Input energy data'!$J135, '1. Input energy data'!$G$11),Degrees15[#Headers], 0))))</f>
        <v/>
      </c>
      <c r="Y118" s="151" t="str" cm="1">
        <f t="array" ref="Y118">IF(OR($A118=0, '1. Input energy data'!$AL135=""), "",IF(OR('1. Input energy data'!$F135="Hospital",'1. Input energy data'!$F135="Nursing residential homes and hostels"),INDEX(Degrees18[[Month]:[Multiple (England)]],MATCH('1. Input energy data'!$AD135, Degrees18[Month], 1)+Y$2-13,MATCH(IF('1. Input energy data'!$G$11="Multiple (England)", '1. Input energy data'!$J135, '1. Input energy data'!$G$11),Degrees18[#Headers], 0)),INDEX(Degrees15[[Month]:[Multiple (England)]],MATCH('1. Input energy data'!$AD135,Degrees15[Month], 1)+Y$2-13,MATCH(IF('1. Input energy data'!$G$11="Multiple (England)", '1. Input energy data'!$J135, '1. Input energy data'!$G$11),Degrees15[#Headers], 0))))</f>
        <v/>
      </c>
      <c r="Z118" s="151" t="str" cm="1">
        <f t="array" ref="Z118">IF(OR($A118=0, '1. Input energy data'!$AM135=""), "",IF(OR('1. Input energy data'!$F135="Hospital",'1. Input energy data'!$F135="Nursing residential homes and hostels"),INDEX(Degrees18[[Month]:[Multiple (England)]],MATCH('1. Input energy data'!$AD135, Degrees18[Month], 1)+Z$2-13,MATCH(IF('1. Input energy data'!$G$11="Multiple (England)", '1. Input energy data'!$J135, '1. Input energy data'!$G$11),Degrees18[#Headers], 0)),INDEX(Degrees15[[Month]:[Multiple (England)]],MATCH('1. Input energy data'!$AD135,Degrees15[Month], 1)+Z$2-13,MATCH(IF('1. Input energy data'!$G$11="Multiple (England)", '1. Input energy data'!$J135, '1. Input energy data'!$G$11),Degrees15[#Headers], 0))))</f>
        <v/>
      </c>
      <c r="AA118" s="151" t="str" cm="1">
        <f t="array" ref="AA118">IF(OR($A118=0, '1. Input energy data'!$AN135=""), "",IF(OR('1. Input energy data'!$F135="Hospital",'1. Input energy data'!$F135="Nursing residential homes and hostels"),INDEX(Degrees18[[Month]:[Multiple (England)]],MATCH('1. Input energy data'!$AD135, Degrees18[Month], 1)+AA$2-13,MATCH(IF('1. Input energy data'!$G$11="Multiple (England)", '1. Input energy data'!$J135, '1. Input energy data'!$G$11),Degrees18[#Headers], 0)),INDEX(Degrees15[[Month]:[Multiple (England)]],MATCH('1. Input energy data'!$AD135,Degrees15[Month], 1)+AA$2-13,MATCH(IF('1. Input energy data'!$G$11="Multiple (England)", '1. Input energy data'!$J135, '1. Input energy data'!$G$11),Degrees15[#Headers], 0))))</f>
        <v/>
      </c>
      <c r="AB118" s="151" t="str" cm="1">
        <f t="array" ref="AB118">IF(OR($A118=0, '1. Input energy data'!$AO135=""), "",IF(OR('1. Input energy data'!$F135="Hospital",'1. Input energy data'!$F135="Nursing residential homes and hostels"),INDEX(Degrees18[[Month]:[Multiple (England)]],MATCH('1. Input energy data'!$AD135, Degrees18[Month], 1)+AB$2-13,MATCH(IF('1. Input energy data'!$G$11="Multiple (England)", '1. Input energy data'!$J135, '1. Input energy data'!$G$11),Degrees18[#Headers], 0)),INDEX(Degrees15[[Month]:[Multiple (England)]],MATCH('1. Input energy data'!$AD135,Degrees15[Month], 1)+AB$2-13,MATCH(IF('1. Input energy data'!$G$11="Multiple (England)", '1. Input energy data'!$J135, '1. Input energy data'!$G$11),Degrees15[#Headers], 0))))</f>
        <v/>
      </c>
      <c r="AC118" s="151" t="str" cm="1">
        <f t="array" ref="AC118">IF(OR($A118=0, '1. Input energy data'!$AP135=""), "",IF(OR('1. Input energy data'!$F135="Hospital",'1. Input energy data'!$F135="Nursing residential homes and hostels"),INDEX(Degrees18[[Month]:[Multiple (England)]],MATCH('1. Input energy data'!$AD135, Degrees18[Month], 1)+AC$2-13,MATCH(IF('1. Input energy data'!$G$11="Multiple (England)", '1. Input energy data'!$J135, '1. Input energy data'!$G$11),Degrees18[#Headers], 0)),INDEX(Degrees15[[Month]:[Multiple (England)]],MATCH('1. Input energy data'!$AD135,Degrees15[Month], 1)+AC$2-13,MATCH(IF('1. Input energy data'!$G$11="Multiple (England)", '1. Input energy data'!$J135, '1. Input energy data'!$G$11),Degrees15[#Headers], 0))))</f>
        <v/>
      </c>
      <c r="AD118" s="151" t="str" cm="1">
        <f t="array" ref="AD118">IF(OR($A118=0, '1. Input energy data'!$AQ135=""), "",IF(OR('1. Input energy data'!$F135="Hospital",'1. Input energy data'!$F135="Nursing residential homes and hostels"),INDEX(Degrees18[[Month]:[Multiple (England)]],MATCH('1. Input energy data'!$AD135, Degrees18[Month], 1)+AD$2-13,MATCH(IF('1. Input energy data'!$G$11="Multiple (England)", '1. Input energy data'!$J135, '1. Input energy data'!$G$11),Degrees18[#Headers], 0)),INDEX(Degrees15[[Month]:[Multiple (England)]],MATCH('1. Input energy data'!$AD135,Degrees15[Month], 1)+AD$2-13,MATCH(IF('1. Input energy data'!$G$11="Multiple (England)", '1. Input energy data'!$J135, '1. Input energy data'!$G$11),Degrees15[#Headers], 0))))</f>
        <v/>
      </c>
      <c r="AE118" s="151" t="str">
        <f>IF(OR($A118=0, $P118="", CalcTable[[#This Row],[13]]="", $Q118="", '1. Input energy data'!AF135=""), "", ($P118*CalcTable[[#This Row],[13]]+$Q118)-'1. Input energy data'!AF135)</f>
        <v/>
      </c>
      <c r="AF118" s="151" t="str">
        <f>IF(OR($A118=0, $P118="", CalcTable[[#This Row],[14]]="", $Q118="", '1. Input energy data'!AG135=""), "", ($P118*CalcTable[[#This Row],[14]]+$Q118)-'1. Input energy data'!AG135)</f>
        <v/>
      </c>
      <c r="AG118" s="151" t="str">
        <f>IF(OR($A118=0, $P118="", CalcTable[[#This Row],[15]]="", $Q118="", '1. Input energy data'!AH135=""), "", ($P118*CalcTable[[#This Row],[15]]+$Q118)-'1. Input energy data'!AH135)</f>
        <v/>
      </c>
      <c r="AH118" s="151" t="str">
        <f>IF(OR($A118=0, $P118="", CalcTable[[#This Row],[16]]="", $Q118="", '1. Input energy data'!AI135=""), "", ($P118*CalcTable[[#This Row],[16]]+$Q118)-'1. Input energy data'!AI135)</f>
        <v/>
      </c>
      <c r="AI118" s="151" t="str">
        <f>IF(OR($A118=0, $P118="", CalcTable[[#This Row],[17]]="", $Q118="", '1. Input energy data'!AJ135=""), "", ($P118*CalcTable[[#This Row],[17]]+$Q118)-'1. Input energy data'!AJ135)</f>
        <v/>
      </c>
      <c r="AJ118" s="151" t="str">
        <f>IF(OR($A118=0, $P118="", CalcTable[[#This Row],[18]]="", $Q118="", '1. Input energy data'!AK135=""), "", ($P118*CalcTable[[#This Row],[18]]+$Q118)-'1. Input energy data'!AK135)</f>
        <v/>
      </c>
      <c r="AK118" s="151" t="str">
        <f>IF(OR($A118=0, $P118="", CalcTable[[#This Row],[19]]="", $Q118="", '1. Input energy data'!AL135=""), "", ($P118*CalcTable[[#This Row],[19]]+$Q118)-'1. Input energy data'!AL135)</f>
        <v/>
      </c>
      <c r="AL118" s="151" t="str">
        <f>IF(OR($A118=0, $P118="", CalcTable[[#This Row],[20]]="", $Q118="", '1. Input energy data'!AM135=""), "", ($P118*CalcTable[[#This Row],[20]]+$Q118)-'1. Input energy data'!AM135)</f>
        <v/>
      </c>
      <c r="AM118" s="151" t="str">
        <f>IF(OR($A118=0, $P118="", CalcTable[[#This Row],[21]]="", $Q118="", '1. Input energy data'!AN135=""), "", ($P118*CalcTable[[#This Row],[21]]+$Q118)-'1. Input energy data'!AN135)</f>
        <v/>
      </c>
      <c r="AN118" s="151" t="str">
        <f>IF(OR($A118=0, $P118="", CalcTable[[#This Row],[22]]="", $Q118="", '1. Input energy data'!AO135=""), "", ($P118*CalcTable[[#This Row],[22]]+$Q118)-'1. Input energy data'!AO135)</f>
        <v/>
      </c>
      <c r="AO118" s="151" t="str">
        <f>IF(OR($A118=0, $P118="", CalcTable[[#This Row],[23]]="", $Q118="", '1. Input energy data'!AP135=""), "", ($P118*CalcTable[[#This Row],[23]]+$Q118)-'1. Input energy data'!AP135)</f>
        <v/>
      </c>
      <c r="AP118" s="151" t="str">
        <f>IF(OR($A118=0, $P118="", CalcTable[[#This Row],[24]]="", $Q118="", '1. Input energy data'!AQ135=""), "", ($P118*CalcTable[[#This Row],[24]]+$Q118)-'1. Input energy data'!AQ135)</f>
        <v/>
      </c>
      <c r="AQ118" s="239" t="str">
        <f>IF(CalcTable[[#This Row],[Building]]=0,"",1-((1-CalcTable[[#This Row],[R2]])*(COUNT('1. Input energy data'!N135:Y135)-1)/(COUNT('1. Input energy data'!N135:Y135)-2)))</f>
        <v/>
      </c>
      <c r="AR118" s="165" t="str">
        <f>IF(CalcTable[[#This Row],[Building]]=0,"",1.26*TINV(0.1,COUNT('1. Input energy data'!N135:Y135)-2)*STEYX('1. Input energy data'!N135:Y135,CalcTable[[#This Row],[1]:[12]])*((1+2/COUNT('1. Input energy data'!N135:Y135))*COUNT(CalcTable[[#This Row],[Month 1 avoided kWh]:[Month 12]]))^0.5)</f>
        <v/>
      </c>
      <c r="AS118" s="166" t="str">
        <f>IF(CalcTable[[#This Row],[Building]]=0,"",ABS(CalcTable[[#This Row],[Absolute Uncertainty]]/SUM(CalcTable[[#This Row],[Month 1 avoided kWh]:[Month 12]])))</f>
        <v/>
      </c>
      <c r="AT118" s="165" t="str">
        <f>IF(CalcTable[[#This Row],[Building]]=0,"",COUNT('1. Input energy data'!N135:Y135))</f>
        <v/>
      </c>
      <c r="AU118" s="165" t="str">
        <f>IF(CalcTable[[#This Row],[Building]]=0,"",COUNT('1. Input energy data'!AF135:AQ135))</f>
        <v/>
      </c>
      <c r="AV118" s="151" t="str" cm="1">
        <f t="array" ref="AV118">_xlfn.IFS(CalcTable[[#This Row],[Building]]=0,"",AND(OR('1. Input energy data'!AT135="Energy Bills - Actual",'1. Input energy data'!AT135="Meter Readings",'1. Input energy data'!AT135="Half Hourly Data"),OR('1. Input energy data'!Z135="Energy Bills - Actual",'1. Input energy data'!Z135="Meter Readings",'1. Input energy data'!Z135="Half Hourly Data")),"ACTUAL",OR('1. Input energy data'!AT135="",'1. Input energy data'!Z135=""),"BLANK",OR('1. Input energy data'!AT135="Other (specify in commentary)",'1. Input energy data'!Z135="Other (specify in commentary)"),"OTHER",OR('1. Input energy data'!AT135="Energy Bills - Estimated",'1. Input energy data'!Z135="Energy Bills - Estimated"),"ESTIMATED",OR('1. Input energy data'!AT135="Energy Bills - Partially Estimated",'1. Input energy data'!Z135="Energy Bills - Partially Estimated"),"PARTIALLY ESTIMATED",TRUE,"BLANK")</f>
        <v/>
      </c>
    </row>
    <row r="119" spans="1:48">
      <c r="A119">
        <f>'1. Input energy data'!C136</f>
        <v>0</v>
      </c>
      <c r="B119" s="150">
        <f>'1. Input energy data'!F136</f>
        <v>0</v>
      </c>
      <c r="C119">
        <f>'1. Input energy data'!G136</f>
        <v>0</v>
      </c>
      <c r="D119" s="151" t="str">
        <f>IF(OR(CalcTable[[#This Row],[Building]]=0, '1. Input energy data'!$N136=""), "",IF(OR('1. Input energy data'!$F136="Hospital",'1. Input energy data'!$F136="Nursing residential homes and hostels"),INDEX(Degrees18[[Month]:[Multiple (England)]],MATCH('1. Input energy data'!$L136, Degrees18[Month], 1),MATCH(IF('1. Input energy data'!$G$11="Multiple (England)", '1. Input energy data'!$J136, '1. Input energy data'!$G$11), Degrees18[#Headers], 0)),INDEX(Degrees15[[Month]:[Multiple (England)]],MATCH('1. Input energy data'!$L136, Degrees15[Month], 1),MATCH(IF('1. Input energy data'!$G$11="Multiple (England)", '1. Input energy data'!$J136, '1. Input energy data'!$G$11), Degrees15[#Headers], 0))))</f>
        <v/>
      </c>
      <c r="E119" s="151" t="str" cm="1">
        <f t="array" ref="E119">IF(OR(CalcTable[[#This Row],[Building]]=0, '1. Input energy data'!$O136=""), "",IF(OR('1. Input energy data'!$F136="Hospital",'1. Input energy data'!$F136="Nursing residential homes and hostels"),INDEX(Degrees18[[Month]:[Multiple (England)]],MATCH('1. Input energy data'!$L136, Degrees18[Month], 1) + $E$2 - 1,MATCH(IF('1. Input energy data'!$G$11="Multiple (England)", '1. Input energy data'!$J136, '1. Input energy data'!$G$11),Degrees18[#Headers], 0)),INDEX(Degrees15[[Month]:[Multiple (England)]],MATCH('1. Input energy data'!$L136, Degrees15[Month], 1) + $E$2 - 1,MATCH(IF('1. Input energy data'!$G$11="Multiple (England)", '1. Input energy data'!$J136, '1. Input energy data'!$G$11),Degrees15[#Headers], 0))))</f>
        <v/>
      </c>
      <c r="F119" s="151" t="str" cm="1">
        <f t="array" ref="F119">IF(OR(CalcTable[[#This Row],[Building]]=0, '1. Input energy data'!$P136=""), "",IF(OR('1. Input energy data'!$F136="Hospital",'1. Input energy data'!$F136="Nursing residential homes and hostels"),INDEX(Degrees18[[Month]:[Multiple (England)]],MATCH('1. Input energy data'!$L136, Degrees18[Month], 1) + $F$2 - 1,MATCH(IF('1. Input energy data'!$G$11="Multiple (England)", '1. Input energy data'!$J136, '1. Input energy data'!$G$11),Degrees18[#Headers], 0)),INDEX(Degrees15[[Month]:[Multiple (England)]],MATCH('1. Input energy data'!$L136, Degrees15[Month], 1) + $F$2 - 1,MATCH(IF('1. Input energy data'!$G$11="Multiple (England)", '1. Input energy data'!$J136, '1. Input energy data'!$G$11),Degrees15[#Headers], 0))))</f>
        <v/>
      </c>
      <c r="G119" s="151" t="str" cm="1">
        <f t="array" ref="G119">IF(OR(CalcTable[[#This Row],[Building]]=0, '1. Input energy data'!$Q136=""), "",IF(OR('1. Input energy data'!$F136="Hospital",'1. Input energy data'!$F136="Nursing residential homes and hostels"),INDEX(Degrees18[[Month]:[Multiple (England)]],MATCH('1. Input energy data'!$L136, Degrees18[Month], 1) + $G$2 - 1,MATCH(IF('1. Input energy data'!$G$11="Multiple (England)", '1. Input energy data'!$J136, '1. Input energy data'!$G$11),Degrees18[#Headers], 0)),INDEX(Degrees15[[Month]:[Multiple (England)]],MATCH('1. Input energy data'!$L136, Degrees15[Month], 1) + $G$2 - 1,MATCH(IF('1. Input energy data'!$G$11="Multiple (England)", '1. Input energy data'!$J136, '1. Input energy data'!$G$11),Degrees15[#Headers], 0))))</f>
        <v/>
      </c>
      <c r="H119" s="151" t="str" cm="1">
        <f t="array" ref="H119">IF(OR(CalcTable[[#This Row],[Building]]=0, '1. Input energy data'!$R136=""), "",IF(OR('1. Input energy data'!$F136="Hospital",'1. Input energy data'!$F136="Nursing residential homes and hostels"),INDEX(Degrees18[[Month]:[Multiple (England)]],MATCH('1. Input energy data'!$L136, Degrees18[Month], 1) + $H$2 - 1,MATCH(IF('1. Input energy data'!$G$11="Multiple (England)", '1. Input energy data'!$J136, '1. Input energy data'!$G$11),Degrees18[#Headers], 0)),INDEX(Degrees15[[Month]:[Multiple (England)]],MATCH('1. Input energy data'!$L136, Degrees15[Month], 1) + $H$2 - 1,MATCH(IF('1. Input energy data'!$G$11="Multiple (England)", '1. Input energy data'!$J136, '1. Input energy data'!$G$11),Degrees15[#Headers], 0))))</f>
        <v/>
      </c>
      <c r="I119" s="151" t="str" cm="1">
        <f t="array" ref="I119">IF(OR(CalcTable[[#This Row],[Building]]=0, '1. Input energy data'!$S136=""), "",IF(OR('1. Input energy data'!$F136="Hospital",'1. Input energy data'!$F136="Nursing residential homes and hostels"),INDEX(Degrees18[[Month]:[Multiple (England)]],MATCH('1. Input energy data'!$L136, Degrees18[Month], 1) + $I$2 - 1,MATCH(IF('1. Input energy data'!$G$11="Multiple (England)", '1. Input energy data'!$J136, '1. Input energy data'!$G$11),Degrees18[#Headers], 0)),INDEX(Degrees15[[Month]:[Multiple (England)]],MATCH('1. Input energy data'!$L136, Degrees15[Month], 1) + $I$2 - 1,MATCH(IF('1. Input energy data'!$G$11="Multiple (England)", '1. Input energy data'!$J136, '1. Input energy data'!$G$11),Degrees15[#Headers], 0))))</f>
        <v/>
      </c>
      <c r="J119" s="151" t="str" cm="1">
        <f t="array" ref="J119">IF(OR(CalcTable[[#This Row],[Building]]=0, '1. Input energy data'!$T136=""), "",IF(OR('1. Input energy data'!$F136="Hospital",'1. Input energy data'!$F136="Nursing residential homes and hostels"),INDEX(Degrees18[[Month]:[Multiple (England)]],MATCH('1. Input energy data'!$L136, Degrees18[Month], 1) + $J$2 - 1,MATCH(IF('1. Input energy data'!$G$11="Multiple (England)", '1. Input energy data'!$J136, '1. Input energy data'!$G$11),Degrees18[#Headers], 0)),INDEX(Degrees15[[Month]:[Multiple (England)]],MATCH('1. Input energy data'!$L136, Degrees15[Month], 1) + $J$2 - 1,MATCH(IF('1. Input energy data'!$G$11="Multiple (England)", '1. Input energy data'!$J136, '1. Input energy data'!$G$11),Degrees15[#Headers], 0))))</f>
        <v/>
      </c>
      <c r="K119" s="151" t="str" cm="1">
        <f t="array" ref="K119">IF(OR(CalcTable[[#This Row],[Building]]=0, '1. Input energy data'!$U136=""), "",IF(OR('1. Input energy data'!$F136="Hospital",'1. Input energy data'!$F136="Nursing residential homes and hostels"),INDEX(Degrees18[[Month]:[Multiple (England)]],MATCH('1. Input energy data'!$L136, Degrees18[Month], 1) + $K$2 - 1,MATCH(IF('1. Input energy data'!$G$11="Multiple (England)", '1. Input energy data'!$J136, '1. Input energy data'!$G$11),Degrees18[#Headers], 0)),INDEX(Degrees15[[Month]:[Multiple (England)]],MATCH('1. Input energy data'!$L136, Degrees15[Month], 1) + $K$2 - 1,MATCH(IF('1. Input energy data'!$G$11="Multiple (England)", '1. Input energy data'!$J136, '1. Input energy data'!$G$11),Degrees15[#Headers], 0))))</f>
        <v/>
      </c>
      <c r="L119" s="151" t="str" cm="1">
        <f t="array" ref="L119">IF(OR(CalcTable[[#This Row],[Building]]=0, '1. Input energy data'!$V136=""), "",IF(OR('1. Input energy data'!$F136="Hospital",'1. Input energy data'!$F136="Nursing residential homes and hostels"),INDEX(Degrees18[[Month]:[Multiple (England)]],MATCH('1. Input energy data'!$L136, Degrees18[Month], 1) + $L$2 - 1,MATCH(IF('1. Input energy data'!$G$11="Multiple (England)", '1. Input energy data'!$J136, '1. Input energy data'!$G$11),Degrees18[#Headers], 0)),INDEX(Degrees15[[Month]:[Multiple (England)]],MATCH('1. Input energy data'!$L136, Degrees15[Month], 1) + $L$2 - 1,MATCH(IF('1. Input energy data'!$G$11="Multiple (England)", '1. Input energy data'!$J136, '1. Input energy data'!$G$11),Degrees15[#Headers], 0))))</f>
        <v/>
      </c>
      <c r="M119" s="151" t="str" cm="1">
        <f t="array" ref="M119">IF(OR(CalcTable[[#This Row],[Building]]=0, '1. Input energy data'!$W136=""), "",IF(OR('1. Input energy data'!$F136="Hospital",'1. Input energy data'!$F136="Nursing residential homes and hostels"),INDEX(Degrees18[[Month]:[Multiple (England)]],MATCH('1. Input energy data'!$L136, Degrees18[Month], 1) + $M$2 - 1,MATCH(IF('1. Input energy data'!$G$11="Multiple (England)", '1. Input energy data'!$J136, '1. Input energy data'!$G$11),Degrees18[#Headers], 0)),INDEX(Degrees15[[Month]:[Multiple (England)]],MATCH('1. Input energy data'!$L136, Degrees15[Month], 1) + $M$2 - 1,MATCH(IF('1. Input energy data'!$G$11="Multiple (England)", '1. Input energy data'!$J136, '1. Input energy data'!$G$11),Degrees15[#Headers], 0))))</f>
        <v/>
      </c>
      <c r="N119" s="151" t="str" cm="1">
        <f t="array" ref="N119">IF(OR(CalcTable[[#This Row],[Building]]=0, '1. Input energy data'!$X136=""), "",IF(OR('1. Input energy data'!$F136="Hospital",'1. Input energy data'!$F136="Nursing residential homes and hostels"),INDEX(Degrees18[[Month]:[Multiple (England)]],MATCH('1. Input energy data'!$L136, Degrees18[Month], 1) + $N$2 - 1,MATCH(IF('1. Input energy data'!$G$11="Multiple (England)", '1. Input energy data'!$J136, '1. Input energy data'!$G$11),Degrees18[#Headers], 0)),INDEX(Degrees15[[Month]:[Multiple (England)]],MATCH('1. Input energy data'!$L136, Degrees15[Month], 1) + $N$2 - 1,MATCH(IF('1. Input energy data'!$G$11="Multiple (England)", '1. Input energy data'!$J136, '1. Input energy data'!$G$11),Degrees15[#Headers], 0))))</f>
        <v/>
      </c>
      <c r="O119" s="151" t="str" cm="1">
        <f t="array" ref="O119">IF(OR(CalcTable[[#This Row],[Building]]=0, '1. Input energy data'!$Y136=""), "",IF(OR('1. Input energy data'!$F136="Hospital",'1. Input energy data'!$F136="Nursing residential homes and hostels"),INDEX(Degrees18[[Month]:[Multiple (England)]],MATCH('1. Input energy data'!$L136, Degrees18[Month], 1) + $O$2 - 1,MATCH(IF('1. Input energy data'!$G$11="Multiple (England)", '1. Input energy data'!$J136, '1. Input energy data'!$G$11),Degrees18[#Headers], 0)),INDEX(Degrees15[[Month]:[Multiple (England)]],MATCH('1. Input energy data'!$L136, Degrees15[Month], 1) + $O$2 - 1,MATCH(IF('1. Input energy data'!$G$11="Multiple (England)", '1. Input energy data'!$J136, '1. Input energy data'!$G$11),Degrees15[#Headers], 0))))</f>
        <v/>
      </c>
      <c r="P119" t="str">
        <f>IF(CalcTable[[#This Row],[Building]]=0,"",SLOPE('1. Input energy data'!N136:Y136,CalcTable[[#This Row],[1]:[12]]))</f>
        <v/>
      </c>
      <c r="Q119" t="str">
        <f>IF(CalcTable[[#This Row],[Building]]=0,"",INTERCEPT('1. Input energy data'!N136:Y136,CalcTable[[#This Row],[1]:[12]]))</f>
        <v/>
      </c>
      <c r="R119" t="str">
        <f>IF(CalcTable[[#This Row],[Building]]=0,"",RSQ('1. Input energy data'!N136:Y136,CalcTable[[#This Row],[1]:[12]]))</f>
        <v/>
      </c>
      <c r="S119" s="151" t="str" cm="1">
        <f t="array" ref="S119">IF(OR($A119=0, '1. Input energy data'!$AF136=""), "",IF(OR('1. Input energy data'!$F136="Hospital",'1. Input energy data'!$F136="Nursing residential homes and hostels"),INDEX(Degrees18[[Month]:[Multiple (England)]],MATCH('1. Input energy data'!$AD136, Degrees18[Month], 1)+S$2-13,MATCH(IF('1. Input energy data'!$G$11="Multiple (England)", '1. Input energy data'!$J136, '1. Input energy data'!$G$11),Degrees18[#Headers], 0)),INDEX(Degrees15[[Month]:[Multiple (England)]],MATCH('1. Input energy data'!$AD136, Degrees15[Month], 1)+S$2-13,MATCH(IF('1. Input energy data'!$G$11="Multiple (England)", '1. Input energy data'!$J136, '1. Input energy data'!$G$11),Degrees15[#Headers], 0))))</f>
        <v/>
      </c>
      <c r="T119" s="151" t="str" cm="1">
        <f t="array" ref="T119">IF(OR($A119=0, '1. Input energy data'!$AG136=""), "",IF(OR('1. Input energy data'!$F136="Hospital",'1. Input energy data'!$F136="Nursing residential homes and hostels"),INDEX(Degrees18[[Month]:[Multiple (England)]],MATCH('1. Input energy data'!$AD136, Degrees18[Month], 1)+T$2-13,MATCH(IF('1. Input energy data'!$G$11="Multiple (England)", '1. Input energy data'!$J136, '1. Input energy data'!$G$11),Degrees18[#Headers], 0)),INDEX(Degrees15[[Month]:[Multiple (England)]],MATCH('1. Input energy data'!$AD136,Degrees15[Month], 1)+T$2-13,MATCH(IF('1. Input energy data'!$G$11="Multiple (England)", '1. Input energy data'!$J136, '1. Input energy data'!$G$11),Degrees15[#Headers], 0))))</f>
        <v/>
      </c>
      <c r="U119" s="151" t="str" cm="1">
        <f t="array" ref="U119">IF(OR($A119=0, '1. Input energy data'!$AH136=""), "",IF(OR('1. Input energy data'!$F136="Hospital",'1. Input energy data'!$F136="Nursing residential homes and hostels"),INDEX(Degrees18[[Month]:[Multiple (England)]],MATCH('1. Input energy data'!$AD136, Degrees18[Month], 1)+U$2-13,MATCH(IF('1. Input energy data'!$G$11="Multiple (England)", '1. Input energy data'!$J136, '1. Input energy data'!$G$11),Degrees18[#Headers], 0)),INDEX(Degrees15[[Month]:[Multiple (England)]],MATCH('1. Input energy data'!$AD136,Degrees15[Month], 1)+U$2-13,MATCH(IF('1. Input energy data'!$G$11="Multiple (England)", '1. Input energy data'!$J136, '1. Input energy data'!$G$11),Degrees15[#Headers], 0))))</f>
        <v/>
      </c>
      <c r="V119" s="151" t="str" cm="1">
        <f t="array" ref="V119">IF(OR($A119=0, '1. Input energy data'!$AI136=""), "",IF(OR('1. Input energy data'!$F136="Hospital",'1. Input energy data'!$F136="Nursing residential homes and hostels"),INDEX(Degrees18[[Month]:[Multiple (England)]],MATCH('1. Input energy data'!$AD136, Degrees18[Month], 1)+V$2-13,MATCH(IF('1. Input energy data'!$G$11="Multiple (England)", '1. Input energy data'!$J136, '1. Input energy data'!$G$11),Degrees18[#Headers], 0)),INDEX(Degrees15[[Month]:[Multiple (England)]],MATCH('1. Input energy data'!$AD136,Degrees15[Month], 1)+V$2-13,MATCH(IF('1. Input energy data'!$G$11="Multiple (England)", '1. Input energy data'!$J136, '1. Input energy data'!$G$11),Degrees15[#Headers], 0))))</f>
        <v/>
      </c>
      <c r="W119" s="151" t="str" cm="1">
        <f t="array" ref="W119">IF(OR($A119=0, '1. Input energy data'!$AJ136=""), "",IF(OR('1. Input energy data'!$F136="Hospital",'1. Input energy data'!$F136="Nursing residential homes and hostels"),INDEX(Degrees18[[Month]:[Multiple (England)]],MATCH('1. Input energy data'!$AD136, Degrees18[Month], 1)+W$2-13,MATCH(IF('1. Input energy data'!$G$11="Multiple (England)", '1. Input energy data'!$J136, '1. Input energy data'!$G$11),Degrees18[#Headers], 0)),INDEX(Degrees15[[Month]:[Multiple (England)]],MATCH('1. Input energy data'!$AD136,Degrees15[Month], 1)+W$2-13,MATCH(IF('1. Input energy data'!$G$11="Multiple (England)", '1. Input energy data'!$J136, '1. Input energy data'!$G$11),Degrees15[#Headers], 0))))</f>
        <v/>
      </c>
      <c r="X119" s="151" t="str" cm="1">
        <f t="array" ref="X119">IF(OR($A119=0, '1. Input energy data'!$AK136=""), "",IF(OR('1. Input energy data'!$F136="Hospital",'1. Input energy data'!$F136="Nursing residential homes and hostels"),INDEX(Degrees18[[Month]:[Multiple (England)]],MATCH('1. Input energy data'!$AD136, Degrees18[Month], 1)+X$2-13,MATCH(IF('1. Input energy data'!$G$11="Multiple (England)", '1. Input energy data'!$J136, '1. Input energy data'!$G$11),Degrees18[#Headers], 0)),INDEX(Degrees15[[Month]:[Multiple (England)]],MATCH('1. Input energy data'!$AD136,Degrees15[Month], 1)+X$2-13,MATCH(IF('1. Input energy data'!$G$11="Multiple (England)", '1. Input energy data'!$J136, '1. Input energy data'!$G$11),Degrees15[#Headers], 0))))</f>
        <v/>
      </c>
      <c r="Y119" s="151" t="str" cm="1">
        <f t="array" ref="Y119">IF(OR($A119=0, '1. Input energy data'!$AL136=""), "",IF(OR('1. Input energy data'!$F136="Hospital",'1. Input energy data'!$F136="Nursing residential homes and hostels"),INDEX(Degrees18[[Month]:[Multiple (England)]],MATCH('1. Input energy data'!$AD136, Degrees18[Month], 1)+Y$2-13,MATCH(IF('1. Input energy data'!$G$11="Multiple (England)", '1. Input energy data'!$J136, '1. Input energy data'!$G$11),Degrees18[#Headers], 0)),INDEX(Degrees15[[Month]:[Multiple (England)]],MATCH('1. Input energy data'!$AD136,Degrees15[Month], 1)+Y$2-13,MATCH(IF('1. Input energy data'!$G$11="Multiple (England)", '1. Input energy data'!$J136, '1. Input energy data'!$G$11),Degrees15[#Headers], 0))))</f>
        <v/>
      </c>
      <c r="Z119" s="151" t="str" cm="1">
        <f t="array" ref="Z119">IF(OR($A119=0, '1. Input energy data'!$AM136=""), "",IF(OR('1. Input energy data'!$F136="Hospital",'1. Input energy data'!$F136="Nursing residential homes and hostels"),INDEX(Degrees18[[Month]:[Multiple (England)]],MATCH('1. Input energy data'!$AD136, Degrees18[Month], 1)+Z$2-13,MATCH(IF('1. Input energy data'!$G$11="Multiple (England)", '1. Input energy data'!$J136, '1. Input energy data'!$G$11),Degrees18[#Headers], 0)),INDEX(Degrees15[[Month]:[Multiple (England)]],MATCH('1. Input energy data'!$AD136,Degrees15[Month], 1)+Z$2-13,MATCH(IF('1. Input energy data'!$G$11="Multiple (England)", '1. Input energy data'!$J136, '1. Input energy data'!$G$11),Degrees15[#Headers], 0))))</f>
        <v/>
      </c>
      <c r="AA119" s="151" t="str" cm="1">
        <f t="array" ref="AA119">IF(OR($A119=0, '1. Input energy data'!$AN136=""), "",IF(OR('1. Input energy data'!$F136="Hospital",'1. Input energy data'!$F136="Nursing residential homes and hostels"),INDEX(Degrees18[[Month]:[Multiple (England)]],MATCH('1. Input energy data'!$AD136, Degrees18[Month], 1)+AA$2-13,MATCH(IF('1. Input energy data'!$G$11="Multiple (England)", '1. Input energy data'!$J136, '1. Input energy data'!$G$11),Degrees18[#Headers], 0)),INDEX(Degrees15[[Month]:[Multiple (England)]],MATCH('1. Input energy data'!$AD136,Degrees15[Month], 1)+AA$2-13,MATCH(IF('1. Input energy data'!$G$11="Multiple (England)", '1. Input energy data'!$J136, '1. Input energy data'!$G$11),Degrees15[#Headers], 0))))</f>
        <v/>
      </c>
      <c r="AB119" s="151" t="str" cm="1">
        <f t="array" ref="AB119">IF(OR($A119=0, '1. Input energy data'!$AO136=""), "",IF(OR('1. Input energy data'!$F136="Hospital",'1. Input energy data'!$F136="Nursing residential homes and hostels"),INDEX(Degrees18[[Month]:[Multiple (England)]],MATCH('1. Input energy data'!$AD136, Degrees18[Month], 1)+AB$2-13,MATCH(IF('1. Input energy data'!$G$11="Multiple (England)", '1. Input energy data'!$J136, '1. Input energy data'!$G$11),Degrees18[#Headers], 0)),INDEX(Degrees15[[Month]:[Multiple (England)]],MATCH('1. Input energy data'!$AD136,Degrees15[Month], 1)+AB$2-13,MATCH(IF('1. Input energy data'!$G$11="Multiple (England)", '1. Input energy data'!$J136, '1. Input energy data'!$G$11),Degrees15[#Headers], 0))))</f>
        <v/>
      </c>
      <c r="AC119" s="151" t="str" cm="1">
        <f t="array" ref="AC119">IF(OR($A119=0, '1. Input energy data'!$AP136=""), "",IF(OR('1. Input energy data'!$F136="Hospital",'1. Input energy data'!$F136="Nursing residential homes and hostels"),INDEX(Degrees18[[Month]:[Multiple (England)]],MATCH('1. Input energy data'!$AD136, Degrees18[Month], 1)+AC$2-13,MATCH(IF('1. Input energy data'!$G$11="Multiple (England)", '1. Input energy data'!$J136, '1. Input energy data'!$G$11),Degrees18[#Headers], 0)),INDEX(Degrees15[[Month]:[Multiple (England)]],MATCH('1. Input energy data'!$AD136,Degrees15[Month], 1)+AC$2-13,MATCH(IF('1. Input energy data'!$G$11="Multiple (England)", '1. Input energy data'!$J136, '1. Input energy data'!$G$11),Degrees15[#Headers], 0))))</f>
        <v/>
      </c>
      <c r="AD119" s="151" t="str" cm="1">
        <f t="array" ref="AD119">IF(OR($A119=0, '1. Input energy data'!$AQ136=""), "",IF(OR('1. Input energy data'!$F136="Hospital",'1. Input energy data'!$F136="Nursing residential homes and hostels"),INDEX(Degrees18[[Month]:[Multiple (England)]],MATCH('1. Input energy data'!$AD136, Degrees18[Month], 1)+AD$2-13,MATCH(IF('1. Input energy data'!$G$11="Multiple (England)", '1. Input energy data'!$J136, '1. Input energy data'!$G$11),Degrees18[#Headers], 0)),INDEX(Degrees15[[Month]:[Multiple (England)]],MATCH('1. Input energy data'!$AD136,Degrees15[Month], 1)+AD$2-13,MATCH(IF('1. Input energy data'!$G$11="Multiple (England)", '1. Input energy data'!$J136, '1. Input energy data'!$G$11),Degrees15[#Headers], 0))))</f>
        <v/>
      </c>
      <c r="AE119" s="151" t="str">
        <f>IF(OR($A119=0, $P119="", CalcTable[[#This Row],[13]]="", $Q119="", '1. Input energy data'!AF136=""), "", ($P119*CalcTable[[#This Row],[13]]+$Q119)-'1. Input energy data'!AF136)</f>
        <v/>
      </c>
      <c r="AF119" s="151" t="str">
        <f>IF(OR($A119=0, $P119="", CalcTable[[#This Row],[14]]="", $Q119="", '1. Input energy data'!AG136=""), "", ($P119*CalcTable[[#This Row],[14]]+$Q119)-'1. Input energy data'!AG136)</f>
        <v/>
      </c>
      <c r="AG119" s="151" t="str">
        <f>IF(OR($A119=0, $P119="", CalcTable[[#This Row],[15]]="", $Q119="", '1. Input energy data'!AH136=""), "", ($P119*CalcTable[[#This Row],[15]]+$Q119)-'1. Input energy data'!AH136)</f>
        <v/>
      </c>
      <c r="AH119" s="151" t="str">
        <f>IF(OR($A119=0, $P119="", CalcTable[[#This Row],[16]]="", $Q119="", '1. Input energy data'!AI136=""), "", ($P119*CalcTable[[#This Row],[16]]+$Q119)-'1. Input energy data'!AI136)</f>
        <v/>
      </c>
      <c r="AI119" s="151" t="str">
        <f>IF(OR($A119=0, $P119="", CalcTable[[#This Row],[17]]="", $Q119="", '1. Input energy data'!AJ136=""), "", ($P119*CalcTable[[#This Row],[17]]+$Q119)-'1. Input energy data'!AJ136)</f>
        <v/>
      </c>
      <c r="AJ119" s="151" t="str">
        <f>IF(OR($A119=0, $P119="", CalcTable[[#This Row],[18]]="", $Q119="", '1. Input energy data'!AK136=""), "", ($P119*CalcTable[[#This Row],[18]]+$Q119)-'1. Input energy data'!AK136)</f>
        <v/>
      </c>
      <c r="AK119" s="151" t="str">
        <f>IF(OR($A119=0, $P119="", CalcTable[[#This Row],[19]]="", $Q119="", '1. Input energy data'!AL136=""), "", ($P119*CalcTable[[#This Row],[19]]+$Q119)-'1. Input energy data'!AL136)</f>
        <v/>
      </c>
      <c r="AL119" s="151" t="str">
        <f>IF(OR($A119=0, $P119="", CalcTable[[#This Row],[20]]="", $Q119="", '1. Input energy data'!AM136=""), "", ($P119*CalcTable[[#This Row],[20]]+$Q119)-'1. Input energy data'!AM136)</f>
        <v/>
      </c>
      <c r="AM119" s="151" t="str">
        <f>IF(OR($A119=0, $P119="", CalcTable[[#This Row],[21]]="", $Q119="", '1. Input energy data'!AN136=""), "", ($P119*CalcTable[[#This Row],[21]]+$Q119)-'1. Input energy data'!AN136)</f>
        <v/>
      </c>
      <c r="AN119" s="151" t="str">
        <f>IF(OR($A119=0, $P119="", CalcTable[[#This Row],[22]]="", $Q119="", '1. Input energy data'!AO136=""), "", ($P119*CalcTable[[#This Row],[22]]+$Q119)-'1. Input energy data'!AO136)</f>
        <v/>
      </c>
      <c r="AO119" s="151" t="str">
        <f>IF(OR($A119=0, $P119="", CalcTable[[#This Row],[23]]="", $Q119="", '1. Input energy data'!AP136=""), "", ($P119*CalcTable[[#This Row],[23]]+$Q119)-'1. Input energy data'!AP136)</f>
        <v/>
      </c>
      <c r="AP119" s="151" t="str">
        <f>IF(OR($A119=0, $P119="", CalcTable[[#This Row],[24]]="", $Q119="", '1. Input energy data'!AQ136=""), "", ($P119*CalcTable[[#This Row],[24]]+$Q119)-'1. Input energy data'!AQ136)</f>
        <v/>
      </c>
      <c r="AQ119" s="239" t="str">
        <f>IF(CalcTable[[#This Row],[Building]]=0,"",1-((1-CalcTable[[#This Row],[R2]])*(COUNT('1. Input energy data'!N136:Y136)-1)/(COUNT('1. Input energy data'!N136:Y136)-2)))</f>
        <v/>
      </c>
      <c r="AR119" s="165" t="str">
        <f>IF(CalcTable[[#This Row],[Building]]=0,"",1.26*TINV(0.1,COUNT('1. Input energy data'!N136:Y136)-2)*STEYX('1. Input energy data'!N136:Y136,CalcTable[[#This Row],[1]:[12]])*((1+2/COUNT('1. Input energy data'!N136:Y136))*COUNT(CalcTable[[#This Row],[Month 1 avoided kWh]:[Month 12]]))^0.5)</f>
        <v/>
      </c>
      <c r="AS119" s="166" t="str">
        <f>IF(CalcTable[[#This Row],[Building]]=0,"",ABS(CalcTable[[#This Row],[Absolute Uncertainty]]/SUM(CalcTable[[#This Row],[Month 1 avoided kWh]:[Month 12]])))</f>
        <v/>
      </c>
      <c r="AT119" s="165" t="str">
        <f>IF(CalcTable[[#This Row],[Building]]=0,"",COUNT('1. Input energy data'!N136:Y136))</f>
        <v/>
      </c>
      <c r="AU119" s="165" t="str">
        <f>IF(CalcTable[[#This Row],[Building]]=0,"",COUNT('1. Input energy data'!AF136:AQ136))</f>
        <v/>
      </c>
      <c r="AV119" s="151" t="str" cm="1">
        <f t="array" ref="AV119">_xlfn.IFS(CalcTable[[#This Row],[Building]]=0,"",AND(OR('1. Input energy data'!AT136="Energy Bills - Actual",'1. Input energy data'!AT136="Meter Readings",'1. Input energy data'!AT136="Half Hourly Data"),OR('1. Input energy data'!Z136="Energy Bills - Actual",'1. Input energy data'!Z136="Meter Readings",'1. Input energy data'!Z136="Half Hourly Data")),"ACTUAL",OR('1. Input energy data'!AT136="",'1. Input energy data'!Z136=""),"BLANK",OR('1. Input energy data'!AT136="Other (specify in commentary)",'1. Input energy data'!Z136="Other (specify in commentary)"),"OTHER",OR('1. Input energy data'!AT136="Energy Bills - Estimated",'1. Input energy data'!Z136="Energy Bills - Estimated"),"ESTIMATED",OR('1. Input energy data'!AT136="Energy Bills - Partially Estimated",'1. Input energy data'!Z136="Energy Bills - Partially Estimated"),"PARTIALLY ESTIMATED",TRUE,"BLANK")</f>
        <v/>
      </c>
    </row>
    <row r="120" spans="1:48">
      <c r="A120">
        <f>'1. Input energy data'!C137</f>
        <v>0</v>
      </c>
      <c r="B120" s="150">
        <f>'1. Input energy data'!F137</f>
        <v>0</v>
      </c>
      <c r="C120">
        <f>'1. Input energy data'!G137</f>
        <v>0</v>
      </c>
      <c r="D120" s="151" t="str">
        <f>IF(OR(CalcTable[[#This Row],[Building]]=0, '1. Input energy data'!$N137=""), "",IF(OR('1. Input energy data'!$F137="Hospital",'1. Input energy data'!$F137="Nursing residential homes and hostels"),INDEX(Degrees18[[Month]:[Multiple (England)]],MATCH('1. Input energy data'!$L137, Degrees18[Month], 1),MATCH(IF('1. Input energy data'!$G$11="Multiple (England)", '1. Input energy data'!$J137, '1. Input energy data'!$G$11), Degrees18[#Headers], 0)),INDEX(Degrees15[[Month]:[Multiple (England)]],MATCH('1. Input energy data'!$L137, Degrees15[Month], 1),MATCH(IF('1. Input energy data'!$G$11="Multiple (England)", '1. Input energy data'!$J137, '1. Input energy data'!$G$11), Degrees15[#Headers], 0))))</f>
        <v/>
      </c>
      <c r="E120" s="151" t="str" cm="1">
        <f t="array" ref="E120">IF(OR(CalcTable[[#This Row],[Building]]=0, '1. Input energy data'!$O137=""), "",IF(OR('1. Input energy data'!$F137="Hospital",'1. Input energy data'!$F137="Nursing residential homes and hostels"),INDEX(Degrees18[[Month]:[Multiple (England)]],MATCH('1. Input energy data'!$L137, Degrees18[Month], 1) + $E$2 - 1,MATCH(IF('1. Input energy data'!$G$11="Multiple (England)", '1. Input energy data'!$J137, '1. Input energy data'!$G$11),Degrees18[#Headers], 0)),INDEX(Degrees15[[Month]:[Multiple (England)]],MATCH('1. Input energy data'!$L137, Degrees15[Month], 1) + $E$2 - 1,MATCH(IF('1. Input energy data'!$G$11="Multiple (England)", '1. Input energy data'!$J137, '1. Input energy data'!$G$11),Degrees15[#Headers], 0))))</f>
        <v/>
      </c>
      <c r="F120" s="151" t="str" cm="1">
        <f t="array" ref="F120">IF(OR(CalcTable[[#This Row],[Building]]=0, '1. Input energy data'!$P137=""), "",IF(OR('1. Input energy data'!$F137="Hospital",'1. Input energy data'!$F137="Nursing residential homes and hostels"),INDEX(Degrees18[[Month]:[Multiple (England)]],MATCH('1. Input energy data'!$L137, Degrees18[Month], 1) + $F$2 - 1,MATCH(IF('1. Input energy data'!$G$11="Multiple (England)", '1. Input energy data'!$J137, '1. Input energy data'!$G$11),Degrees18[#Headers], 0)),INDEX(Degrees15[[Month]:[Multiple (England)]],MATCH('1. Input energy data'!$L137, Degrees15[Month], 1) + $F$2 - 1,MATCH(IF('1. Input energy data'!$G$11="Multiple (England)", '1. Input energy data'!$J137, '1. Input energy data'!$G$11),Degrees15[#Headers], 0))))</f>
        <v/>
      </c>
      <c r="G120" s="151" t="str" cm="1">
        <f t="array" ref="G120">IF(OR(CalcTable[[#This Row],[Building]]=0, '1. Input energy data'!$Q137=""), "",IF(OR('1. Input energy data'!$F137="Hospital",'1. Input energy data'!$F137="Nursing residential homes and hostels"),INDEX(Degrees18[[Month]:[Multiple (England)]],MATCH('1. Input energy data'!$L137, Degrees18[Month], 1) + $G$2 - 1,MATCH(IF('1. Input energy data'!$G$11="Multiple (England)", '1. Input energy data'!$J137, '1. Input energy data'!$G$11),Degrees18[#Headers], 0)),INDEX(Degrees15[[Month]:[Multiple (England)]],MATCH('1. Input energy data'!$L137, Degrees15[Month], 1) + $G$2 - 1,MATCH(IF('1. Input energy data'!$G$11="Multiple (England)", '1. Input energy data'!$J137, '1. Input energy data'!$G$11),Degrees15[#Headers], 0))))</f>
        <v/>
      </c>
      <c r="H120" s="151" t="str" cm="1">
        <f t="array" ref="H120">IF(OR(CalcTable[[#This Row],[Building]]=0, '1. Input energy data'!$R137=""), "",IF(OR('1. Input energy data'!$F137="Hospital",'1. Input energy data'!$F137="Nursing residential homes and hostels"),INDEX(Degrees18[[Month]:[Multiple (England)]],MATCH('1. Input energy data'!$L137, Degrees18[Month], 1) + $H$2 - 1,MATCH(IF('1. Input energy data'!$G$11="Multiple (England)", '1. Input energy data'!$J137, '1. Input energy data'!$G$11),Degrees18[#Headers], 0)),INDEX(Degrees15[[Month]:[Multiple (England)]],MATCH('1. Input energy data'!$L137, Degrees15[Month], 1) + $H$2 - 1,MATCH(IF('1. Input energy data'!$G$11="Multiple (England)", '1. Input energy data'!$J137, '1. Input energy data'!$G$11),Degrees15[#Headers], 0))))</f>
        <v/>
      </c>
      <c r="I120" s="151" t="str" cm="1">
        <f t="array" ref="I120">IF(OR(CalcTable[[#This Row],[Building]]=0, '1. Input energy data'!$S137=""), "",IF(OR('1. Input energy data'!$F137="Hospital",'1. Input energy data'!$F137="Nursing residential homes and hostels"),INDEX(Degrees18[[Month]:[Multiple (England)]],MATCH('1. Input energy data'!$L137, Degrees18[Month], 1) + $I$2 - 1,MATCH(IF('1. Input energy data'!$G$11="Multiple (England)", '1. Input energy data'!$J137, '1. Input energy data'!$G$11),Degrees18[#Headers], 0)),INDEX(Degrees15[[Month]:[Multiple (England)]],MATCH('1. Input energy data'!$L137, Degrees15[Month], 1) + $I$2 - 1,MATCH(IF('1. Input energy data'!$G$11="Multiple (England)", '1. Input energy data'!$J137, '1. Input energy data'!$G$11),Degrees15[#Headers], 0))))</f>
        <v/>
      </c>
      <c r="J120" s="151" t="str" cm="1">
        <f t="array" ref="J120">IF(OR(CalcTable[[#This Row],[Building]]=0, '1. Input energy data'!$T137=""), "",IF(OR('1. Input energy data'!$F137="Hospital",'1. Input energy data'!$F137="Nursing residential homes and hostels"),INDEX(Degrees18[[Month]:[Multiple (England)]],MATCH('1. Input energy data'!$L137, Degrees18[Month], 1) + $J$2 - 1,MATCH(IF('1. Input energy data'!$G$11="Multiple (England)", '1. Input energy data'!$J137, '1. Input energy data'!$G$11),Degrees18[#Headers], 0)),INDEX(Degrees15[[Month]:[Multiple (England)]],MATCH('1. Input energy data'!$L137, Degrees15[Month], 1) + $J$2 - 1,MATCH(IF('1. Input energy data'!$G$11="Multiple (England)", '1. Input energy data'!$J137, '1. Input energy data'!$G$11),Degrees15[#Headers], 0))))</f>
        <v/>
      </c>
      <c r="K120" s="151" t="str" cm="1">
        <f t="array" ref="K120">IF(OR(CalcTable[[#This Row],[Building]]=0, '1. Input energy data'!$U137=""), "",IF(OR('1. Input energy data'!$F137="Hospital",'1. Input energy data'!$F137="Nursing residential homes and hostels"),INDEX(Degrees18[[Month]:[Multiple (England)]],MATCH('1. Input energy data'!$L137, Degrees18[Month], 1) + $K$2 - 1,MATCH(IF('1. Input energy data'!$G$11="Multiple (England)", '1. Input energy data'!$J137, '1. Input energy data'!$G$11),Degrees18[#Headers], 0)),INDEX(Degrees15[[Month]:[Multiple (England)]],MATCH('1. Input energy data'!$L137, Degrees15[Month], 1) + $K$2 - 1,MATCH(IF('1. Input energy data'!$G$11="Multiple (England)", '1. Input energy data'!$J137, '1. Input energy data'!$G$11),Degrees15[#Headers], 0))))</f>
        <v/>
      </c>
      <c r="L120" s="151" t="str" cm="1">
        <f t="array" ref="L120">IF(OR(CalcTable[[#This Row],[Building]]=0, '1. Input energy data'!$V137=""), "",IF(OR('1. Input energy data'!$F137="Hospital",'1. Input energy data'!$F137="Nursing residential homes and hostels"),INDEX(Degrees18[[Month]:[Multiple (England)]],MATCH('1. Input energy data'!$L137, Degrees18[Month], 1) + $L$2 - 1,MATCH(IF('1. Input energy data'!$G$11="Multiple (England)", '1. Input energy data'!$J137, '1. Input energy data'!$G$11),Degrees18[#Headers], 0)),INDEX(Degrees15[[Month]:[Multiple (England)]],MATCH('1. Input energy data'!$L137, Degrees15[Month], 1) + $L$2 - 1,MATCH(IF('1. Input energy data'!$G$11="Multiple (England)", '1. Input energy data'!$J137, '1. Input energy data'!$G$11),Degrees15[#Headers], 0))))</f>
        <v/>
      </c>
      <c r="M120" s="151" t="str" cm="1">
        <f t="array" ref="M120">IF(OR(CalcTable[[#This Row],[Building]]=0, '1. Input energy data'!$W137=""), "",IF(OR('1. Input energy data'!$F137="Hospital",'1. Input energy data'!$F137="Nursing residential homes and hostels"),INDEX(Degrees18[[Month]:[Multiple (England)]],MATCH('1. Input energy data'!$L137, Degrees18[Month], 1) + $M$2 - 1,MATCH(IF('1. Input energy data'!$G$11="Multiple (England)", '1. Input energy data'!$J137, '1. Input energy data'!$G$11),Degrees18[#Headers], 0)),INDEX(Degrees15[[Month]:[Multiple (England)]],MATCH('1. Input energy data'!$L137, Degrees15[Month], 1) + $M$2 - 1,MATCH(IF('1. Input energy data'!$G$11="Multiple (England)", '1. Input energy data'!$J137, '1. Input energy data'!$G$11),Degrees15[#Headers], 0))))</f>
        <v/>
      </c>
      <c r="N120" s="151" t="str" cm="1">
        <f t="array" ref="N120">IF(OR(CalcTable[[#This Row],[Building]]=0, '1. Input energy data'!$X137=""), "",IF(OR('1. Input energy data'!$F137="Hospital",'1. Input energy data'!$F137="Nursing residential homes and hostels"),INDEX(Degrees18[[Month]:[Multiple (England)]],MATCH('1. Input energy data'!$L137, Degrees18[Month], 1) + $N$2 - 1,MATCH(IF('1. Input energy data'!$G$11="Multiple (England)", '1. Input energy data'!$J137, '1. Input energy data'!$G$11),Degrees18[#Headers], 0)),INDEX(Degrees15[[Month]:[Multiple (England)]],MATCH('1. Input energy data'!$L137, Degrees15[Month], 1) + $N$2 - 1,MATCH(IF('1. Input energy data'!$G$11="Multiple (England)", '1. Input energy data'!$J137, '1. Input energy data'!$G$11),Degrees15[#Headers], 0))))</f>
        <v/>
      </c>
      <c r="O120" s="151" t="str" cm="1">
        <f t="array" ref="O120">IF(OR(CalcTable[[#This Row],[Building]]=0, '1. Input energy data'!$Y137=""), "",IF(OR('1. Input energy data'!$F137="Hospital",'1. Input energy data'!$F137="Nursing residential homes and hostels"),INDEX(Degrees18[[Month]:[Multiple (England)]],MATCH('1. Input energy data'!$L137, Degrees18[Month], 1) + $O$2 - 1,MATCH(IF('1. Input energy data'!$G$11="Multiple (England)", '1. Input energy data'!$J137, '1. Input energy data'!$G$11),Degrees18[#Headers], 0)),INDEX(Degrees15[[Month]:[Multiple (England)]],MATCH('1. Input energy data'!$L137, Degrees15[Month], 1) + $O$2 - 1,MATCH(IF('1. Input energy data'!$G$11="Multiple (England)", '1. Input energy data'!$J137, '1. Input energy data'!$G$11),Degrees15[#Headers], 0))))</f>
        <v/>
      </c>
      <c r="P120" t="str">
        <f>IF(CalcTable[[#This Row],[Building]]=0,"",SLOPE('1. Input energy data'!N137:Y137,CalcTable[[#This Row],[1]:[12]]))</f>
        <v/>
      </c>
      <c r="Q120" t="str">
        <f>IF(CalcTable[[#This Row],[Building]]=0,"",INTERCEPT('1. Input energy data'!N137:Y137,CalcTable[[#This Row],[1]:[12]]))</f>
        <v/>
      </c>
      <c r="R120" t="str">
        <f>IF(CalcTable[[#This Row],[Building]]=0,"",RSQ('1. Input energy data'!N137:Y137,CalcTable[[#This Row],[1]:[12]]))</f>
        <v/>
      </c>
      <c r="S120" s="151" t="str" cm="1">
        <f t="array" ref="S120">IF(OR($A120=0, '1. Input energy data'!$AF137=""), "",IF(OR('1. Input energy data'!$F137="Hospital",'1. Input energy data'!$F137="Nursing residential homes and hostels"),INDEX(Degrees18[[Month]:[Multiple (England)]],MATCH('1. Input energy data'!$AD137, Degrees18[Month], 1)+S$2-13,MATCH(IF('1. Input energy data'!$G$11="Multiple (England)", '1. Input energy data'!$J137, '1. Input energy data'!$G$11),Degrees18[#Headers], 0)),INDEX(Degrees15[[Month]:[Multiple (England)]],MATCH('1. Input energy data'!$AD137, Degrees15[Month], 1)+S$2-13,MATCH(IF('1. Input energy data'!$G$11="Multiple (England)", '1. Input energy data'!$J137, '1. Input energy data'!$G$11),Degrees15[#Headers], 0))))</f>
        <v/>
      </c>
      <c r="T120" s="151" t="str" cm="1">
        <f t="array" ref="T120">IF(OR($A120=0, '1. Input energy data'!$AG137=""), "",IF(OR('1. Input energy data'!$F137="Hospital",'1. Input energy data'!$F137="Nursing residential homes and hostels"),INDEX(Degrees18[[Month]:[Multiple (England)]],MATCH('1. Input energy data'!$AD137, Degrees18[Month], 1)+T$2-13,MATCH(IF('1. Input energy data'!$G$11="Multiple (England)", '1. Input energy data'!$J137, '1. Input energy data'!$G$11),Degrees18[#Headers], 0)),INDEX(Degrees15[[Month]:[Multiple (England)]],MATCH('1. Input energy data'!$AD137,Degrees15[Month], 1)+T$2-13,MATCH(IF('1. Input energy data'!$G$11="Multiple (England)", '1. Input energy data'!$J137, '1. Input energy data'!$G$11),Degrees15[#Headers], 0))))</f>
        <v/>
      </c>
      <c r="U120" s="151" t="str" cm="1">
        <f t="array" ref="U120">IF(OR($A120=0, '1. Input energy data'!$AH137=""), "",IF(OR('1. Input energy data'!$F137="Hospital",'1. Input energy data'!$F137="Nursing residential homes and hostels"),INDEX(Degrees18[[Month]:[Multiple (England)]],MATCH('1. Input energy data'!$AD137, Degrees18[Month], 1)+U$2-13,MATCH(IF('1. Input energy data'!$G$11="Multiple (England)", '1. Input energy data'!$J137, '1. Input energy data'!$G$11),Degrees18[#Headers], 0)),INDEX(Degrees15[[Month]:[Multiple (England)]],MATCH('1. Input energy data'!$AD137,Degrees15[Month], 1)+U$2-13,MATCH(IF('1. Input energy data'!$G$11="Multiple (England)", '1. Input energy data'!$J137, '1. Input energy data'!$G$11),Degrees15[#Headers], 0))))</f>
        <v/>
      </c>
      <c r="V120" s="151" t="str" cm="1">
        <f t="array" ref="V120">IF(OR($A120=0, '1. Input energy data'!$AI137=""), "",IF(OR('1. Input energy data'!$F137="Hospital",'1. Input energy data'!$F137="Nursing residential homes and hostels"),INDEX(Degrees18[[Month]:[Multiple (England)]],MATCH('1. Input energy data'!$AD137, Degrees18[Month], 1)+V$2-13,MATCH(IF('1. Input energy data'!$G$11="Multiple (England)", '1. Input energy data'!$J137, '1. Input energy data'!$G$11),Degrees18[#Headers], 0)),INDEX(Degrees15[[Month]:[Multiple (England)]],MATCH('1. Input energy data'!$AD137,Degrees15[Month], 1)+V$2-13,MATCH(IF('1. Input energy data'!$G$11="Multiple (England)", '1. Input energy data'!$J137, '1. Input energy data'!$G$11),Degrees15[#Headers], 0))))</f>
        <v/>
      </c>
      <c r="W120" s="151" t="str" cm="1">
        <f t="array" ref="W120">IF(OR($A120=0, '1. Input energy data'!$AJ137=""), "",IF(OR('1. Input energy data'!$F137="Hospital",'1. Input energy data'!$F137="Nursing residential homes and hostels"),INDEX(Degrees18[[Month]:[Multiple (England)]],MATCH('1. Input energy data'!$AD137, Degrees18[Month], 1)+W$2-13,MATCH(IF('1. Input energy data'!$G$11="Multiple (England)", '1. Input energy data'!$J137, '1. Input energy data'!$G$11),Degrees18[#Headers], 0)),INDEX(Degrees15[[Month]:[Multiple (England)]],MATCH('1. Input energy data'!$AD137,Degrees15[Month], 1)+W$2-13,MATCH(IF('1. Input energy data'!$G$11="Multiple (England)", '1. Input energy data'!$J137, '1. Input energy data'!$G$11),Degrees15[#Headers], 0))))</f>
        <v/>
      </c>
      <c r="X120" s="151" t="str" cm="1">
        <f t="array" ref="X120">IF(OR($A120=0, '1. Input energy data'!$AK137=""), "",IF(OR('1. Input energy data'!$F137="Hospital",'1. Input energy data'!$F137="Nursing residential homes and hostels"),INDEX(Degrees18[[Month]:[Multiple (England)]],MATCH('1. Input energy data'!$AD137, Degrees18[Month], 1)+X$2-13,MATCH(IF('1. Input energy data'!$G$11="Multiple (England)", '1. Input energy data'!$J137, '1. Input energy data'!$G$11),Degrees18[#Headers], 0)),INDEX(Degrees15[[Month]:[Multiple (England)]],MATCH('1. Input energy data'!$AD137,Degrees15[Month], 1)+X$2-13,MATCH(IF('1. Input energy data'!$G$11="Multiple (England)", '1. Input energy data'!$J137, '1. Input energy data'!$G$11),Degrees15[#Headers], 0))))</f>
        <v/>
      </c>
      <c r="Y120" s="151" t="str" cm="1">
        <f t="array" ref="Y120">IF(OR($A120=0, '1. Input energy data'!$AL137=""), "",IF(OR('1. Input energy data'!$F137="Hospital",'1. Input energy data'!$F137="Nursing residential homes and hostels"),INDEX(Degrees18[[Month]:[Multiple (England)]],MATCH('1. Input energy data'!$AD137, Degrees18[Month], 1)+Y$2-13,MATCH(IF('1. Input energy data'!$G$11="Multiple (England)", '1. Input energy data'!$J137, '1. Input energy data'!$G$11),Degrees18[#Headers], 0)),INDEX(Degrees15[[Month]:[Multiple (England)]],MATCH('1. Input energy data'!$AD137,Degrees15[Month], 1)+Y$2-13,MATCH(IF('1. Input energy data'!$G$11="Multiple (England)", '1. Input energy data'!$J137, '1. Input energy data'!$G$11),Degrees15[#Headers], 0))))</f>
        <v/>
      </c>
      <c r="Z120" s="151" t="str" cm="1">
        <f t="array" ref="Z120">IF(OR($A120=0, '1. Input energy data'!$AM137=""), "",IF(OR('1. Input energy data'!$F137="Hospital",'1. Input energy data'!$F137="Nursing residential homes and hostels"),INDEX(Degrees18[[Month]:[Multiple (England)]],MATCH('1. Input energy data'!$AD137, Degrees18[Month], 1)+Z$2-13,MATCH(IF('1. Input energy data'!$G$11="Multiple (England)", '1. Input energy data'!$J137, '1. Input energy data'!$G$11),Degrees18[#Headers], 0)),INDEX(Degrees15[[Month]:[Multiple (England)]],MATCH('1. Input energy data'!$AD137,Degrees15[Month], 1)+Z$2-13,MATCH(IF('1. Input energy data'!$G$11="Multiple (England)", '1. Input energy data'!$J137, '1. Input energy data'!$G$11),Degrees15[#Headers], 0))))</f>
        <v/>
      </c>
      <c r="AA120" s="151" t="str" cm="1">
        <f t="array" ref="AA120">IF(OR($A120=0, '1. Input energy data'!$AN137=""), "",IF(OR('1. Input energy data'!$F137="Hospital",'1. Input energy data'!$F137="Nursing residential homes and hostels"),INDEX(Degrees18[[Month]:[Multiple (England)]],MATCH('1. Input energy data'!$AD137, Degrees18[Month], 1)+AA$2-13,MATCH(IF('1. Input energy data'!$G$11="Multiple (England)", '1. Input energy data'!$J137, '1. Input energy data'!$G$11),Degrees18[#Headers], 0)),INDEX(Degrees15[[Month]:[Multiple (England)]],MATCH('1. Input energy data'!$AD137,Degrees15[Month], 1)+AA$2-13,MATCH(IF('1. Input energy data'!$G$11="Multiple (England)", '1. Input energy data'!$J137, '1. Input energy data'!$G$11),Degrees15[#Headers], 0))))</f>
        <v/>
      </c>
      <c r="AB120" s="151" t="str" cm="1">
        <f t="array" ref="AB120">IF(OR($A120=0, '1. Input energy data'!$AO137=""), "",IF(OR('1. Input energy data'!$F137="Hospital",'1. Input energy data'!$F137="Nursing residential homes and hostels"),INDEX(Degrees18[[Month]:[Multiple (England)]],MATCH('1. Input energy data'!$AD137, Degrees18[Month], 1)+AB$2-13,MATCH(IF('1. Input energy data'!$G$11="Multiple (England)", '1. Input energy data'!$J137, '1. Input energy data'!$G$11),Degrees18[#Headers], 0)),INDEX(Degrees15[[Month]:[Multiple (England)]],MATCH('1. Input energy data'!$AD137,Degrees15[Month], 1)+AB$2-13,MATCH(IF('1. Input energy data'!$G$11="Multiple (England)", '1. Input energy data'!$J137, '1. Input energy data'!$G$11),Degrees15[#Headers], 0))))</f>
        <v/>
      </c>
      <c r="AC120" s="151" t="str" cm="1">
        <f t="array" ref="AC120">IF(OR($A120=0, '1. Input energy data'!$AP137=""), "",IF(OR('1. Input energy data'!$F137="Hospital",'1. Input energy data'!$F137="Nursing residential homes and hostels"),INDEX(Degrees18[[Month]:[Multiple (England)]],MATCH('1. Input energy data'!$AD137, Degrees18[Month], 1)+AC$2-13,MATCH(IF('1. Input energy data'!$G$11="Multiple (England)", '1. Input energy data'!$J137, '1. Input energy data'!$G$11),Degrees18[#Headers], 0)),INDEX(Degrees15[[Month]:[Multiple (England)]],MATCH('1. Input energy data'!$AD137,Degrees15[Month], 1)+AC$2-13,MATCH(IF('1. Input energy data'!$G$11="Multiple (England)", '1. Input energy data'!$J137, '1. Input energy data'!$G$11),Degrees15[#Headers], 0))))</f>
        <v/>
      </c>
      <c r="AD120" s="151" t="str" cm="1">
        <f t="array" ref="AD120">IF(OR($A120=0, '1. Input energy data'!$AQ137=""), "",IF(OR('1. Input energy data'!$F137="Hospital",'1. Input energy data'!$F137="Nursing residential homes and hostels"),INDEX(Degrees18[[Month]:[Multiple (England)]],MATCH('1. Input energy data'!$AD137, Degrees18[Month], 1)+AD$2-13,MATCH(IF('1. Input energy data'!$G$11="Multiple (England)", '1. Input energy data'!$J137, '1. Input energy data'!$G$11),Degrees18[#Headers], 0)),INDEX(Degrees15[[Month]:[Multiple (England)]],MATCH('1. Input energy data'!$AD137,Degrees15[Month], 1)+AD$2-13,MATCH(IF('1. Input energy data'!$G$11="Multiple (England)", '1. Input energy data'!$J137, '1. Input energy data'!$G$11),Degrees15[#Headers], 0))))</f>
        <v/>
      </c>
      <c r="AE120" s="151" t="str">
        <f>IF(OR($A120=0, $P120="", CalcTable[[#This Row],[13]]="", $Q120="", '1. Input energy data'!AF137=""), "", ($P120*CalcTable[[#This Row],[13]]+$Q120)-'1. Input energy data'!AF137)</f>
        <v/>
      </c>
      <c r="AF120" s="151" t="str">
        <f>IF(OR($A120=0, $P120="", CalcTable[[#This Row],[14]]="", $Q120="", '1. Input energy data'!AG137=""), "", ($P120*CalcTable[[#This Row],[14]]+$Q120)-'1. Input energy data'!AG137)</f>
        <v/>
      </c>
      <c r="AG120" s="151" t="str">
        <f>IF(OR($A120=0, $P120="", CalcTable[[#This Row],[15]]="", $Q120="", '1. Input energy data'!AH137=""), "", ($P120*CalcTable[[#This Row],[15]]+$Q120)-'1. Input energy data'!AH137)</f>
        <v/>
      </c>
      <c r="AH120" s="151" t="str">
        <f>IF(OR($A120=0, $P120="", CalcTable[[#This Row],[16]]="", $Q120="", '1. Input energy data'!AI137=""), "", ($P120*CalcTable[[#This Row],[16]]+$Q120)-'1. Input energy data'!AI137)</f>
        <v/>
      </c>
      <c r="AI120" s="151" t="str">
        <f>IF(OR($A120=0, $P120="", CalcTable[[#This Row],[17]]="", $Q120="", '1. Input energy data'!AJ137=""), "", ($P120*CalcTable[[#This Row],[17]]+$Q120)-'1. Input energy data'!AJ137)</f>
        <v/>
      </c>
      <c r="AJ120" s="151" t="str">
        <f>IF(OR($A120=0, $P120="", CalcTable[[#This Row],[18]]="", $Q120="", '1. Input energy data'!AK137=""), "", ($P120*CalcTable[[#This Row],[18]]+$Q120)-'1. Input energy data'!AK137)</f>
        <v/>
      </c>
      <c r="AK120" s="151" t="str">
        <f>IF(OR($A120=0, $P120="", CalcTable[[#This Row],[19]]="", $Q120="", '1. Input energy data'!AL137=""), "", ($P120*CalcTable[[#This Row],[19]]+$Q120)-'1. Input energy data'!AL137)</f>
        <v/>
      </c>
      <c r="AL120" s="151" t="str">
        <f>IF(OR($A120=0, $P120="", CalcTable[[#This Row],[20]]="", $Q120="", '1. Input energy data'!AM137=""), "", ($P120*CalcTable[[#This Row],[20]]+$Q120)-'1. Input energy data'!AM137)</f>
        <v/>
      </c>
      <c r="AM120" s="151" t="str">
        <f>IF(OR($A120=0, $P120="", CalcTable[[#This Row],[21]]="", $Q120="", '1. Input energy data'!AN137=""), "", ($P120*CalcTable[[#This Row],[21]]+$Q120)-'1. Input energy data'!AN137)</f>
        <v/>
      </c>
      <c r="AN120" s="151" t="str">
        <f>IF(OR($A120=0, $P120="", CalcTable[[#This Row],[22]]="", $Q120="", '1. Input energy data'!AO137=""), "", ($P120*CalcTable[[#This Row],[22]]+$Q120)-'1. Input energy data'!AO137)</f>
        <v/>
      </c>
      <c r="AO120" s="151" t="str">
        <f>IF(OR($A120=0, $P120="", CalcTable[[#This Row],[23]]="", $Q120="", '1. Input energy data'!AP137=""), "", ($P120*CalcTable[[#This Row],[23]]+$Q120)-'1. Input energy data'!AP137)</f>
        <v/>
      </c>
      <c r="AP120" s="151" t="str">
        <f>IF(OR($A120=0, $P120="", CalcTable[[#This Row],[24]]="", $Q120="", '1. Input energy data'!AQ137=""), "", ($P120*CalcTable[[#This Row],[24]]+$Q120)-'1. Input energy data'!AQ137)</f>
        <v/>
      </c>
      <c r="AQ120" s="239" t="str">
        <f>IF(CalcTable[[#This Row],[Building]]=0,"",1-((1-CalcTable[[#This Row],[R2]])*(COUNT('1. Input energy data'!N137:Y137)-1)/(COUNT('1. Input energy data'!N137:Y137)-2)))</f>
        <v/>
      </c>
      <c r="AR120" s="165" t="str">
        <f>IF(CalcTable[[#This Row],[Building]]=0,"",1.26*TINV(0.1,COUNT('1. Input energy data'!N137:Y137)-2)*STEYX('1. Input energy data'!N137:Y137,CalcTable[[#This Row],[1]:[12]])*((1+2/COUNT('1. Input energy data'!N137:Y137))*COUNT(CalcTable[[#This Row],[Month 1 avoided kWh]:[Month 12]]))^0.5)</f>
        <v/>
      </c>
      <c r="AS120" s="166" t="str">
        <f>IF(CalcTable[[#This Row],[Building]]=0,"",ABS(CalcTable[[#This Row],[Absolute Uncertainty]]/SUM(CalcTable[[#This Row],[Month 1 avoided kWh]:[Month 12]])))</f>
        <v/>
      </c>
      <c r="AT120" s="165" t="str">
        <f>IF(CalcTable[[#This Row],[Building]]=0,"",COUNT('1. Input energy data'!N137:Y137))</f>
        <v/>
      </c>
      <c r="AU120" s="165" t="str">
        <f>IF(CalcTable[[#This Row],[Building]]=0,"",COUNT('1. Input energy data'!AF137:AQ137))</f>
        <v/>
      </c>
      <c r="AV120" s="151" t="str" cm="1">
        <f t="array" ref="AV120">_xlfn.IFS(CalcTable[[#This Row],[Building]]=0,"",AND(OR('1. Input energy data'!AT137="Energy Bills - Actual",'1. Input energy data'!AT137="Meter Readings",'1. Input energy data'!AT137="Half Hourly Data"),OR('1. Input energy data'!Z137="Energy Bills - Actual",'1. Input energy data'!Z137="Meter Readings",'1. Input energy data'!Z137="Half Hourly Data")),"ACTUAL",OR('1. Input energy data'!AT137="",'1. Input energy data'!Z137=""),"BLANK",OR('1. Input energy data'!AT137="Other (specify in commentary)",'1. Input energy data'!Z137="Other (specify in commentary)"),"OTHER",OR('1. Input energy data'!AT137="Energy Bills - Estimated",'1. Input energy data'!Z137="Energy Bills - Estimated"),"ESTIMATED",OR('1. Input energy data'!AT137="Energy Bills - Partially Estimated",'1. Input energy data'!Z137="Energy Bills - Partially Estimated"),"PARTIALLY ESTIMATED",TRUE,"BLANK")</f>
        <v/>
      </c>
    </row>
    <row r="121" spans="1:48">
      <c r="A121">
        <f>'1. Input energy data'!C138</f>
        <v>0</v>
      </c>
      <c r="B121" s="150">
        <f>'1. Input energy data'!F138</f>
        <v>0</v>
      </c>
      <c r="C121">
        <f>'1. Input energy data'!G138</f>
        <v>0</v>
      </c>
      <c r="D121" s="151" t="str">
        <f>IF(OR(CalcTable[[#This Row],[Building]]=0, '1. Input energy data'!$N138=""), "",IF(OR('1. Input energy data'!$F138="Hospital",'1. Input energy data'!$F138="Nursing residential homes and hostels"),INDEX(Degrees18[[Month]:[Multiple (England)]],MATCH('1. Input energy data'!$L138, Degrees18[Month], 1),MATCH(IF('1. Input energy data'!$G$11="Multiple (England)", '1. Input energy data'!$J138, '1. Input energy data'!$G$11), Degrees18[#Headers], 0)),INDEX(Degrees15[[Month]:[Multiple (England)]],MATCH('1. Input energy data'!$L138, Degrees15[Month], 1),MATCH(IF('1. Input energy data'!$G$11="Multiple (England)", '1. Input energy data'!$J138, '1. Input energy data'!$G$11), Degrees15[#Headers], 0))))</f>
        <v/>
      </c>
      <c r="E121" s="151" t="str" cm="1">
        <f t="array" ref="E121">IF(OR(CalcTable[[#This Row],[Building]]=0, '1. Input energy data'!$O138=""), "",IF(OR('1. Input energy data'!$F138="Hospital",'1. Input energy data'!$F138="Nursing residential homes and hostels"),INDEX(Degrees18[[Month]:[Multiple (England)]],MATCH('1. Input energy data'!$L138, Degrees18[Month], 1) + $E$2 - 1,MATCH(IF('1. Input energy data'!$G$11="Multiple (England)", '1. Input energy data'!$J138, '1. Input energy data'!$G$11),Degrees18[#Headers], 0)),INDEX(Degrees15[[Month]:[Multiple (England)]],MATCH('1. Input energy data'!$L138, Degrees15[Month], 1) + $E$2 - 1,MATCH(IF('1. Input energy data'!$G$11="Multiple (England)", '1. Input energy data'!$J138, '1. Input energy data'!$G$11),Degrees15[#Headers], 0))))</f>
        <v/>
      </c>
      <c r="F121" s="151" t="str" cm="1">
        <f t="array" ref="F121">IF(OR(CalcTable[[#This Row],[Building]]=0, '1. Input energy data'!$P138=""), "",IF(OR('1. Input energy data'!$F138="Hospital",'1. Input energy data'!$F138="Nursing residential homes and hostels"),INDEX(Degrees18[[Month]:[Multiple (England)]],MATCH('1. Input energy data'!$L138, Degrees18[Month], 1) + $F$2 - 1,MATCH(IF('1. Input energy data'!$G$11="Multiple (England)", '1. Input energy data'!$J138, '1. Input energy data'!$G$11),Degrees18[#Headers], 0)),INDEX(Degrees15[[Month]:[Multiple (England)]],MATCH('1. Input energy data'!$L138, Degrees15[Month], 1) + $F$2 - 1,MATCH(IF('1. Input energy data'!$G$11="Multiple (England)", '1. Input energy data'!$J138, '1. Input energy data'!$G$11),Degrees15[#Headers], 0))))</f>
        <v/>
      </c>
      <c r="G121" s="151" t="str" cm="1">
        <f t="array" ref="G121">IF(OR(CalcTable[[#This Row],[Building]]=0, '1. Input energy data'!$Q138=""), "",IF(OR('1. Input energy data'!$F138="Hospital",'1. Input energy data'!$F138="Nursing residential homes and hostels"),INDEX(Degrees18[[Month]:[Multiple (England)]],MATCH('1. Input energy data'!$L138, Degrees18[Month], 1) + $G$2 - 1,MATCH(IF('1. Input energy data'!$G$11="Multiple (England)", '1. Input energy data'!$J138, '1. Input energy data'!$G$11),Degrees18[#Headers], 0)),INDEX(Degrees15[[Month]:[Multiple (England)]],MATCH('1. Input energy data'!$L138, Degrees15[Month], 1) + $G$2 - 1,MATCH(IF('1. Input energy data'!$G$11="Multiple (England)", '1. Input energy data'!$J138, '1. Input energy data'!$G$11),Degrees15[#Headers], 0))))</f>
        <v/>
      </c>
      <c r="H121" s="151" t="str" cm="1">
        <f t="array" ref="H121">IF(OR(CalcTable[[#This Row],[Building]]=0, '1. Input energy data'!$R138=""), "",IF(OR('1. Input energy data'!$F138="Hospital",'1. Input energy data'!$F138="Nursing residential homes and hostels"),INDEX(Degrees18[[Month]:[Multiple (England)]],MATCH('1. Input energy data'!$L138, Degrees18[Month], 1) + $H$2 - 1,MATCH(IF('1. Input energy data'!$G$11="Multiple (England)", '1. Input energy data'!$J138, '1. Input energy data'!$G$11),Degrees18[#Headers], 0)),INDEX(Degrees15[[Month]:[Multiple (England)]],MATCH('1. Input energy data'!$L138, Degrees15[Month], 1) + $H$2 - 1,MATCH(IF('1. Input energy data'!$G$11="Multiple (England)", '1. Input energy data'!$J138, '1. Input energy data'!$G$11),Degrees15[#Headers], 0))))</f>
        <v/>
      </c>
      <c r="I121" s="151" t="str" cm="1">
        <f t="array" ref="I121">IF(OR(CalcTable[[#This Row],[Building]]=0, '1. Input energy data'!$S138=""), "",IF(OR('1. Input energy data'!$F138="Hospital",'1. Input energy data'!$F138="Nursing residential homes and hostels"),INDEX(Degrees18[[Month]:[Multiple (England)]],MATCH('1. Input energy data'!$L138, Degrees18[Month], 1) + $I$2 - 1,MATCH(IF('1. Input energy data'!$G$11="Multiple (England)", '1. Input energy data'!$J138, '1. Input energy data'!$G$11),Degrees18[#Headers], 0)),INDEX(Degrees15[[Month]:[Multiple (England)]],MATCH('1. Input energy data'!$L138, Degrees15[Month], 1) + $I$2 - 1,MATCH(IF('1. Input energy data'!$G$11="Multiple (England)", '1. Input energy data'!$J138, '1. Input energy data'!$G$11),Degrees15[#Headers], 0))))</f>
        <v/>
      </c>
      <c r="J121" s="151" t="str" cm="1">
        <f t="array" ref="J121">IF(OR(CalcTable[[#This Row],[Building]]=0, '1. Input energy data'!$T138=""), "",IF(OR('1. Input energy data'!$F138="Hospital",'1. Input energy data'!$F138="Nursing residential homes and hostels"),INDEX(Degrees18[[Month]:[Multiple (England)]],MATCH('1. Input energy data'!$L138, Degrees18[Month], 1) + $J$2 - 1,MATCH(IF('1. Input energy data'!$G$11="Multiple (England)", '1. Input energy data'!$J138, '1. Input energy data'!$G$11),Degrees18[#Headers], 0)),INDEX(Degrees15[[Month]:[Multiple (England)]],MATCH('1. Input energy data'!$L138, Degrees15[Month], 1) + $J$2 - 1,MATCH(IF('1. Input energy data'!$G$11="Multiple (England)", '1. Input energy data'!$J138, '1. Input energy data'!$G$11),Degrees15[#Headers], 0))))</f>
        <v/>
      </c>
      <c r="K121" s="151" t="str" cm="1">
        <f t="array" ref="K121">IF(OR(CalcTable[[#This Row],[Building]]=0, '1. Input energy data'!$U138=""), "",IF(OR('1. Input energy data'!$F138="Hospital",'1. Input energy data'!$F138="Nursing residential homes and hostels"),INDEX(Degrees18[[Month]:[Multiple (England)]],MATCH('1. Input energy data'!$L138, Degrees18[Month], 1) + $K$2 - 1,MATCH(IF('1. Input energy data'!$G$11="Multiple (England)", '1. Input energy data'!$J138, '1. Input energy data'!$G$11),Degrees18[#Headers], 0)),INDEX(Degrees15[[Month]:[Multiple (England)]],MATCH('1. Input energy data'!$L138, Degrees15[Month], 1) + $K$2 - 1,MATCH(IF('1. Input energy data'!$G$11="Multiple (England)", '1. Input energy data'!$J138, '1. Input energy data'!$G$11),Degrees15[#Headers], 0))))</f>
        <v/>
      </c>
      <c r="L121" s="151" t="str" cm="1">
        <f t="array" ref="L121">IF(OR(CalcTable[[#This Row],[Building]]=0, '1. Input energy data'!$V138=""), "",IF(OR('1. Input energy data'!$F138="Hospital",'1. Input energy data'!$F138="Nursing residential homes and hostels"),INDEX(Degrees18[[Month]:[Multiple (England)]],MATCH('1. Input energy data'!$L138, Degrees18[Month], 1) + $L$2 - 1,MATCH(IF('1. Input energy data'!$G$11="Multiple (England)", '1. Input energy data'!$J138, '1. Input energy data'!$G$11),Degrees18[#Headers], 0)),INDEX(Degrees15[[Month]:[Multiple (England)]],MATCH('1. Input energy data'!$L138, Degrees15[Month], 1) + $L$2 - 1,MATCH(IF('1. Input energy data'!$G$11="Multiple (England)", '1. Input energy data'!$J138, '1. Input energy data'!$G$11),Degrees15[#Headers], 0))))</f>
        <v/>
      </c>
      <c r="M121" s="151" t="str" cm="1">
        <f t="array" ref="M121">IF(OR(CalcTable[[#This Row],[Building]]=0, '1. Input energy data'!$W138=""), "",IF(OR('1. Input energy data'!$F138="Hospital",'1. Input energy data'!$F138="Nursing residential homes and hostels"),INDEX(Degrees18[[Month]:[Multiple (England)]],MATCH('1. Input energy data'!$L138, Degrees18[Month], 1) + $M$2 - 1,MATCH(IF('1. Input energy data'!$G$11="Multiple (England)", '1. Input energy data'!$J138, '1. Input energy data'!$G$11),Degrees18[#Headers], 0)),INDEX(Degrees15[[Month]:[Multiple (England)]],MATCH('1. Input energy data'!$L138, Degrees15[Month], 1) + $M$2 - 1,MATCH(IF('1. Input energy data'!$G$11="Multiple (England)", '1. Input energy data'!$J138, '1. Input energy data'!$G$11),Degrees15[#Headers], 0))))</f>
        <v/>
      </c>
      <c r="N121" s="151" t="str" cm="1">
        <f t="array" ref="N121">IF(OR(CalcTable[[#This Row],[Building]]=0, '1. Input energy data'!$X138=""), "",IF(OR('1. Input energy data'!$F138="Hospital",'1. Input energy data'!$F138="Nursing residential homes and hostels"),INDEX(Degrees18[[Month]:[Multiple (England)]],MATCH('1. Input energy data'!$L138, Degrees18[Month], 1) + $N$2 - 1,MATCH(IF('1. Input energy data'!$G$11="Multiple (England)", '1. Input energy data'!$J138, '1. Input energy data'!$G$11),Degrees18[#Headers], 0)),INDEX(Degrees15[[Month]:[Multiple (England)]],MATCH('1. Input energy data'!$L138, Degrees15[Month], 1) + $N$2 - 1,MATCH(IF('1. Input energy data'!$G$11="Multiple (England)", '1. Input energy data'!$J138, '1. Input energy data'!$G$11),Degrees15[#Headers], 0))))</f>
        <v/>
      </c>
      <c r="O121" s="151" t="str" cm="1">
        <f t="array" ref="O121">IF(OR(CalcTable[[#This Row],[Building]]=0, '1. Input energy data'!$Y138=""), "",IF(OR('1. Input energy data'!$F138="Hospital",'1. Input energy data'!$F138="Nursing residential homes and hostels"),INDEX(Degrees18[[Month]:[Multiple (England)]],MATCH('1. Input energy data'!$L138, Degrees18[Month], 1) + $O$2 - 1,MATCH(IF('1. Input energy data'!$G$11="Multiple (England)", '1. Input energy data'!$J138, '1. Input energy data'!$G$11),Degrees18[#Headers], 0)),INDEX(Degrees15[[Month]:[Multiple (England)]],MATCH('1. Input energy data'!$L138, Degrees15[Month], 1) + $O$2 - 1,MATCH(IF('1. Input energy data'!$G$11="Multiple (England)", '1. Input energy data'!$J138, '1. Input energy data'!$G$11),Degrees15[#Headers], 0))))</f>
        <v/>
      </c>
      <c r="P121" t="str">
        <f>IF(CalcTable[[#This Row],[Building]]=0,"",SLOPE('1. Input energy data'!N138:Y138,CalcTable[[#This Row],[1]:[12]]))</f>
        <v/>
      </c>
      <c r="Q121" t="str">
        <f>IF(CalcTable[[#This Row],[Building]]=0,"",INTERCEPT('1. Input energy data'!N138:Y138,CalcTable[[#This Row],[1]:[12]]))</f>
        <v/>
      </c>
      <c r="R121" t="str">
        <f>IF(CalcTable[[#This Row],[Building]]=0,"",RSQ('1. Input energy data'!N138:Y138,CalcTable[[#This Row],[1]:[12]]))</f>
        <v/>
      </c>
      <c r="S121" s="151" t="str" cm="1">
        <f t="array" ref="S121">IF(OR($A121=0, '1. Input energy data'!$AF138=""), "",IF(OR('1. Input energy data'!$F138="Hospital",'1. Input energy data'!$F138="Nursing residential homes and hostels"),INDEX(Degrees18[[Month]:[Multiple (England)]],MATCH('1. Input energy data'!$AD138, Degrees18[Month], 1)+S$2-13,MATCH(IF('1. Input energy data'!$G$11="Multiple (England)", '1. Input energy data'!$J138, '1. Input energy data'!$G$11),Degrees18[#Headers], 0)),INDEX(Degrees15[[Month]:[Multiple (England)]],MATCH('1. Input energy data'!$AD138, Degrees15[Month], 1)+S$2-13,MATCH(IF('1. Input energy data'!$G$11="Multiple (England)", '1. Input energy data'!$J138, '1. Input energy data'!$G$11),Degrees15[#Headers], 0))))</f>
        <v/>
      </c>
      <c r="T121" s="151" t="str" cm="1">
        <f t="array" ref="T121">IF(OR($A121=0, '1. Input energy data'!$AG138=""), "",IF(OR('1. Input energy data'!$F138="Hospital",'1. Input energy data'!$F138="Nursing residential homes and hostels"),INDEX(Degrees18[[Month]:[Multiple (England)]],MATCH('1. Input energy data'!$AD138, Degrees18[Month], 1)+T$2-13,MATCH(IF('1. Input energy data'!$G$11="Multiple (England)", '1. Input energy data'!$J138, '1. Input energy data'!$G$11),Degrees18[#Headers], 0)),INDEX(Degrees15[[Month]:[Multiple (England)]],MATCH('1. Input energy data'!$AD138,Degrees15[Month], 1)+T$2-13,MATCH(IF('1. Input energy data'!$G$11="Multiple (England)", '1. Input energy data'!$J138, '1. Input energy data'!$G$11),Degrees15[#Headers], 0))))</f>
        <v/>
      </c>
      <c r="U121" s="151" t="str" cm="1">
        <f t="array" ref="U121">IF(OR($A121=0, '1. Input energy data'!$AH138=""), "",IF(OR('1. Input energy data'!$F138="Hospital",'1. Input energy data'!$F138="Nursing residential homes and hostels"),INDEX(Degrees18[[Month]:[Multiple (England)]],MATCH('1. Input energy data'!$AD138, Degrees18[Month], 1)+U$2-13,MATCH(IF('1. Input energy data'!$G$11="Multiple (England)", '1. Input energy data'!$J138, '1. Input energy data'!$G$11),Degrees18[#Headers], 0)),INDEX(Degrees15[[Month]:[Multiple (England)]],MATCH('1. Input energy data'!$AD138,Degrees15[Month], 1)+U$2-13,MATCH(IF('1. Input energy data'!$G$11="Multiple (England)", '1. Input energy data'!$J138, '1. Input energy data'!$G$11),Degrees15[#Headers], 0))))</f>
        <v/>
      </c>
      <c r="V121" s="151" t="str" cm="1">
        <f t="array" ref="V121">IF(OR($A121=0, '1. Input energy data'!$AI138=""), "",IF(OR('1. Input energy data'!$F138="Hospital",'1. Input energy data'!$F138="Nursing residential homes and hostels"),INDEX(Degrees18[[Month]:[Multiple (England)]],MATCH('1. Input energy data'!$AD138, Degrees18[Month], 1)+V$2-13,MATCH(IF('1. Input energy data'!$G$11="Multiple (England)", '1. Input energy data'!$J138, '1. Input energy data'!$G$11),Degrees18[#Headers], 0)),INDEX(Degrees15[[Month]:[Multiple (England)]],MATCH('1. Input energy data'!$AD138,Degrees15[Month], 1)+V$2-13,MATCH(IF('1. Input energy data'!$G$11="Multiple (England)", '1. Input energy data'!$J138, '1. Input energy data'!$G$11),Degrees15[#Headers], 0))))</f>
        <v/>
      </c>
      <c r="W121" s="151" t="str" cm="1">
        <f t="array" ref="W121">IF(OR($A121=0, '1. Input energy data'!$AJ138=""), "",IF(OR('1. Input energy data'!$F138="Hospital",'1. Input energy data'!$F138="Nursing residential homes and hostels"),INDEX(Degrees18[[Month]:[Multiple (England)]],MATCH('1. Input energy data'!$AD138, Degrees18[Month], 1)+W$2-13,MATCH(IF('1. Input energy data'!$G$11="Multiple (England)", '1. Input energy data'!$J138, '1. Input energy data'!$G$11),Degrees18[#Headers], 0)),INDEX(Degrees15[[Month]:[Multiple (England)]],MATCH('1. Input energy data'!$AD138,Degrees15[Month], 1)+W$2-13,MATCH(IF('1. Input energy data'!$G$11="Multiple (England)", '1. Input energy data'!$J138, '1. Input energy data'!$G$11),Degrees15[#Headers], 0))))</f>
        <v/>
      </c>
      <c r="X121" s="151" t="str" cm="1">
        <f t="array" ref="X121">IF(OR($A121=0, '1. Input energy data'!$AK138=""), "",IF(OR('1. Input energy data'!$F138="Hospital",'1. Input energy data'!$F138="Nursing residential homes and hostels"),INDEX(Degrees18[[Month]:[Multiple (England)]],MATCH('1. Input energy data'!$AD138, Degrees18[Month], 1)+X$2-13,MATCH(IF('1. Input energy data'!$G$11="Multiple (England)", '1. Input energy data'!$J138, '1. Input energy data'!$G$11),Degrees18[#Headers], 0)),INDEX(Degrees15[[Month]:[Multiple (England)]],MATCH('1. Input energy data'!$AD138,Degrees15[Month], 1)+X$2-13,MATCH(IF('1. Input energy data'!$G$11="Multiple (England)", '1. Input energy data'!$J138, '1. Input energy data'!$G$11),Degrees15[#Headers], 0))))</f>
        <v/>
      </c>
      <c r="Y121" s="151" t="str" cm="1">
        <f t="array" ref="Y121">IF(OR($A121=0, '1. Input energy data'!$AL138=""), "",IF(OR('1. Input energy data'!$F138="Hospital",'1. Input energy data'!$F138="Nursing residential homes and hostels"),INDEX(Degrees18[[Month]:[Multiple (England)]],MATCH('1. Input energy data'!$AD138, Degrees18[Month], 1)+Y$2-13,MATCH(IF('1. Input energy data'!$G$11="Multiple (England)", '1. Input energy data'!$J138, '1. Input energy data'!$G$11),Degrees18[#Headers], 0)),INDEX(Degrees15[[Month]:[Multiple (England)]],MATCH('1. Input energy data'!$AD138,Degrees15[Month], 1)+Y$2-13,MATCH(IF('1. Input energy data'!$G$11="Multiple (England)", '1. Input energy data'!$J138, '1. Input energy data'!$G$11),Degrees15[#Headers], 0))))</f>
        <v/>
      </c>
      <c r="Z121" s="151" t="str" cm="1">
        <f t="array" ref="Z121">IF(OR($A121=0, '1. Input energy data'!$AM138=""), "",IF(OR('1. Input energy data'!$F138="Hospital",'1. Input energy data'!$F138="Nursing residential homes and hostels"),INDEX(Degrees18[[Month]:[Multiple (England)]],MATCH('1. Input energy data'!$AD138, Degrees18[Month], 1)+Z$2-13,MATCH(IF('1. Input energy data'!$G$11="Multiple (England)", '1. Input energy data'!$J138, '1. Input energy data'!$G$11),Degrees18[#Headers], 0)),INDEX(Degrees15[[Month]:[Multiple (England)]],MATCH('1. Input energy data'!$AD138,Degrees15[Month], 1)+Z$2-13,MATCH(IF('1. Input energy data'!$G$11="Multiple (England)", '1. Input energy data'!$J138, '1. Input energy data'!$G$11),Degrees15[#Headers], 0))))</f>
        <v/>
      </c>
      <c r="AA121" s="151" t="str" cm="1">
        <f t="array" ref="AA121">IF(OR($A121=0, '1. Input energy data'!$AN138=""), "",IF(OR('1. Input energy data'!$F138="Hospital",'1. Input energy data'!$F138="Nursing residential homes and hostels"),INDEX(Degrees18[[Month]:[Multiple (England)]],MATCH('1. Input energy data'!$AD138, Degrees18[Month], 1)+AA$2-13,MATCH(IF('1. Input energy data'!$G$11="Multiple (England)", '1. Input energy data'!$J138, '1. Input energy data'!$G$11),Degrees18[#Headers], 0)),INDEX(Degrees15[[Month]:[Multiple (England)]],MATCH('1. Input energy data'!$AD138,Degrees15[Month], 1)+AA$2-13,MATCH(IF('1. Input energy data'!$G$11="Multiple (England)", '1. Input energy data'!$J138, '1. Input energy data'!$G$11),Degrees15[#Headers], 0))))</f>
        <v/>
      </c>
      <c r="AB121" s="151" t="str" cm="1">
        <f t="array" ref="AB121">IF(OR($A121=0, '1. Input energy data'!$AO138=""), "",IF(OR('1. Input energy data'!$F138="Hospital",'1. Input energy data'!$F138="Nursing residential homes and hostels"),INDEX(Degrees18[[Month]:[Multiple (England)]],MATCH('1. Input energy data'!$AD138, Degrees18[Month], 1)+AB$2-13,MATCH(IF('1. Input energy data'!$G$11="Multiple (England)", '1. Input energy data'!$J138, '1. Input energy data'!$G$11),Degrees18[#Headers], 0)),INDEX(Degrees15[[Month]:[Multiple (England)]],MATCH('1. Input energy data'!$AD138,Degrees15[Month], 1)+AB$2-13,MATCH(IF('1. Input energy data'!$G$11="Multiple (England)", '1. Input energy data'!$J138, '1. Input energy data'!$G$11),Degrees15[#Headers], 0))))</f>
        <v/>
      </c>
      <c r="AC121" s="151" t="str" cm="1">
        <f t="array" ref="AC121">IF(OR($A121=0, '1. Input energy data'!$AP138=""), "",IF(OR('1. Input energy data'!$F138="Hospital",'1. Input energy data'!$F138="Nursing residential homes and hostels"),INDEX(Degrees18[[Month]:[Multiple (England)]],MATCH('1. Input energy data'!$AD138, Degrees18[Month], 1)+AC$2-13,MATCH(IF('1. Input energy data'!$G$11="Multiple (England)", '1. Input energy data'!$J138, '1. Input energy data'!$G$11),Degrees18[#Headers], 0)),INDEX(Degrees15[[Month]:[Multiple (England)]],MATCH('1. Input energy data'!$AD138,Degrees15[Month], 1)+AC$2-13,MATCH(IF('1. Input energy data'!$G$11="Multiple (England)", '1. Input energy data'!$J138, '1. Input energy data'!$G$11),Degrees15[#Headers], 0))))</f>
        <v/>
      </c>
      <c r="AD121" s="151" t="str" cm="1">
        <f t="array" ref="AD121">IF(OR($A121=0, '1. Input energy data'!$AQ138=""), "",IF(OR('1. Input energy data'!$F138="Hospital",'1. Input energy data'!$F138="Nursing residential homes and hostels"),INDEX(Degrees18[[Month]:[Multiple (England)]],MATCH('1. Input energy data'!$AD138, Degrees18[Month], 1)+AD$2-13,MATCH(IF('1. Input energy data'!$G$11="Multiple (England)", '1. Input energy data'!$J138, '1. Input energy data'!$G$11),Degrees18[#Headers], 0)),INDEX(Degrees15[[Month]:[Multiple (England)]],MATCH('1. Input energy data'!$AD138,Degrees15[Month], 1)+AD$2-13,MATCH(IF('1. Input energy data'!$G$11="Multiple (England)", '1. Input energy data'!$J138, '1. Input energy data'!$G$11),Degrees15[#Headers], 0))))</f>
        <v/>
      </c>
      <c r="AE121" s="151" t="str">
        <f>IF(OR($A121=0, $P121="", CalcTable[[#This Row],[13]]="", $Q121="", '1. Input energy data'!AF138=""), "", ($P121*CalcTable[[#This Row],[13]]+$Q121)-'1. Input energy data'!AF138)</f>
        <v/>
      </c>
      <c r="AF121" s="151" t="str">
        <f>IF(OR($A121=0, $P121="", CalcTable[[#This Row],[14]]="", $Q121="", '1. Input energy data'!AG138=""), "", ($P121*CalcTable[[#This Row],[14]]+$Q121)-'1. Input energy data'!AG138)</f>
        <v/>
      </c>
      <c r="AG121" s="151" t="str">
        <f>IF(OR($A121=0, $P121="", CalcTable[[#This Row],[15]]="", $Q121="", '1. Input energy data'!AH138=""), "", ($P121*CalcTable[[#This Row],[15]]+$Q121)-'1. Input energy data'!AH138)</f>
        <v/>
      </c>
      <c r="AH121" s="151" t="str">
        <f>IF(OR($A121=0, $P121="", CalcTable[[#This Row],[16]]="", $Q121="", '1. Input energy data'!AI138=""), "", ($P121*CalcTable[[#This Row],[16]]+$Q121)-'1. Input energy data'!AI138)</f>
        <v/>
      </c>
      <c r="AI121" s="151" t="str">
        <f>IF(OR($A121=0, $P121="", CalcTable[[#This Row],[17]]="", $Q121="", '1. Input energy data'!AJ138=""), "", ($P121*CalcTable[[#This Row],[17]]+$Q121)-'1. Input energy data'!AJ138)</f>
        <v/>
      </c>
      <c r="AJ121" s="151" t="str">
        <f>IF(OR($A121=0, $P121="", CalcTable[[#This Row],[18]]="", $Q121="", '1. Input energy data'!AK138=""), "", ($P121*CalcTable[[#This Row],[18]]+$Q121)-'1. Input energy data'!AK138)</f>
        <v/>
      </c>
      <c r="AK121" s="151" t="str">
        <f>IF(OR($A121=0, $P121="", CalcTable[[#This Row],[19]]="", $Q121="", '1. Input energy data'!AL138=""), "", ($P121*CalcTable[[#This Row],[19]]+$Q121)-'1. Input energy data'!AL138)</f>
        <v/>
      </c>
      <c r="AL121" s="151" t="str">
        <f>IF(OR($A121=0, $P121="", CalcTable[[#This Row],[20]]="", $Q121="", '1. Input energy data'!AM138=""), "", ($P121*CalcTable[[#This Row],[20]]+$Q121)-'1. Input energy data'!AM138)</f>
        <v/>
      </c>
      <c r="AM121" s="151" t="str">
        <f>IF(OR($A121=0, $P121="", CalcTable[[#This Row],[21]]="", $Q121="", '1. Input energy data'!AN138=""), "", ($P121*CalcTable[[#This Row],[21]]+$Q121)-'1. Input energy data'!AN138)</f>
        <v/>
      </c>
      <c r="AN121" s="151" t="str">
        <f>IF(OR($A121=0, $P121="", CalcTable[[#This Row],[22]]="", $Q121="", '1. Input energy data'!AO138=""), "", ($P121*CalcTable[[#This Row],[22]]+$Q121)-'1. Input energy data'!AO138)</f>
        <v/>
      </c>
      <c r="AO121" s="151" t="str">
        <f>IF(OR($A121=0, $P121="", CalcTable[[#This Row],[23]]="", $Q121="", '1. Input energy data'!AP138=""), "", ($P121*CalcTable[[#This Row],[23]]+$Q121)-'1. Input energy data'!AP138)</f>
        <v/>
      </c>
      <c r="AP121" s="151" t="str">
        <f>IF(OR($A121=0, $P121="", CalcTable[[#This Row],[24]]="", $Q121="", '1. Input energy data'!AQ138=""), "", ($P121*CalcTable[[#This Row],[24]]+$Q121)-'1. Input energy data'!AQ138)</f>
        <v/>
      </c>
      <c r="AQ121" s="239" t="str">
        <f>IF(CalcTable[[#This Row],[Building]]=0,"",1-((1-CalcTable[[#This Row],[R2]])*(COUNT('1. Input energy data'!N138:Y138)-1)/(COUNT('1. Input energy data'!N138:Y138)-2)))</f>
        <v/>
      </c>
      <c r="AR121" s="165" t="str">
        <f>IF(CalcTable[[#This Row],[Building]]=0,"",1.26*TINV(0.1,COUNT('1. Input energy data'!N138:Y138)-2)*STEYX('1. Input energy data'!N138:Y138,CalcTable[[#This Row],[1]:[12]])*((1+2/COUNT('1. Input energy data'!N138:Y138))*COUNT(CalcTable[[#This Row],[Month 1 avoided kWh]:[Month 12]]))^0.5)</f>
        <v/>
      </c>
      <c r="AS121" s="166" t="str">
        <f>IF(CalcTable[[#This Row],[Building]]=0,"",ABS(CalcTable[[#This Row],[Absolute Uncertainty]]/SUM(CalcTable[[#This Row],[Month 1 avoided kWh]:[Month 12]])))</f>
        <v/>
      </c>
      <c r="AT121" s="165" t="str">
        <f>IF(CalcTable[[#This Row],[Building]]=0,"",COUNT('1. Input energy data'!N138:Y138))</f>
        <v/>
      </c>
      <c r="AU121" s="165" t="str">
        <f>IF(CalcTable[[#This Row],[Building]]=0,"",COUNT('1. Input energy data'!AF138:AQ138))</f>
        <v/>
      </c>
      <c r="AV121" s="151" t="str" cm="1">
        <f t="array" ref="AV121">_xlfn.IFS(CalcTable[[#This Row],[Building]]=0,"",AND(OR('1. Input energy data'!AT138="Energy Bills - Actual",'1. Input energy data'!AT138="Meter Readings",'1. Input energy data'!AT138="Half Hourly Data"),OR('1. Input energy data'!Z138="Energy Bills - Actual",'1. Input energy data'!Z138="Meter Readings",'1. Input energy data'!Z138="Half Hourly Data")),"ACTUAL",OR('1. Input energy data'!AT138="",'1. Input energy data'!Z138=""),"BLANK",OR('1. Input energy data'!AT138="Other (specify in commentary)",'1. Input energy data'!Z138="Other (specify in commentary)"),"OTHER",OR('1. Input energy data'!AT138="Energy Bills - Estimated",'1. Input energy data'!Z138="Energy Bills - Estimated"),"ESTIMATED",OR('1. Input energy data'!AT138="Energy Bills - Partially Estimated",'1. Input energy data'!Z138="Energy Bills - Partially Estimated"),"PARTIALLY ESTIMATED",TRUE,"BLANK")</f>
        <v/>
      </c>
    </row>
    <row r="122" spans="1:48">
      <c r="A122">
        <f>'1. Input energy data'!C139</f>
        <v>0</v>
      </c>
      <c r="B122" s="150">
        <f>'1. Input energy data'!F139</f>
        <v>0</v>
      </c>
      <c r="C122">
        <f>'1. Input energy data'!G139</f>
        <v>0</v>
      </c>
      <c r="D122" s="151" t="str">
        <f>IF(OR(CalcTable[[#This Row],[Building]]=0, '1. Input energy data'!$N139=""), "",IF(OR('1. Input energy data'!$F139="Hospital",'1. Input energy data'!$F139="Nursing residential homes and hostels"),INDEX(Degrees18[[Month]:[Multiple (England)]],MATCH('1. Input energy data'!$L139, Degrees18[Month], 1),MATCH(IF('1. Input energy data'!$G$11="Multiple (England)", '1. Input energy data'!$J139, '1. Input energy data'!$G$11), Degrees18[#Headers], 0)),INDEX(Degrees15[[Month]:[Multiple (England)]],MATCH('1. Input energy data'!$L139, Degrees15[Month], 1),MATCH(IF('1. Input energy data'!$G$11="Multiple (England)", '1. Input energy data'!$J139, '1. Input energy data'!$G$11), Degrees15[#Headers], 0))))</f>
        <v/>
      </c>
      <c r="E122" s="151" t="str" cm="1">
        <f t="array" ref="E122">IF(OR(CalcTable[[#This Row],[Building]]=0, '1. Input energy data'!$O139=""), "",IF(OR('1. Input energy data'!$F139="Hospital",'1. Input energy data'!$F139="Nursing residential homes and hostels"),INDEX(Degrees18[[Month]:[Multiple (England)]],MATCH('1. Input energy data'!$L139, Degrees18[Month], 1) + $E$2 - 1,MATCH(IF('1. Input energy data'!$G$11="Multiple (England)", '1. Input energy data'!$J139, '1. Input energy data'!$G$11),Degrees18[#Headers], 0)),INDEX(Degrees15[[Month]:[Multiple (England)]],MATCH('1. Input energy data'!$L139, Degrees15[Month], 1) + $E$2 - 1,MATCH(IF('1. Input energy data'!$G$11="Multiple (England)", '1. Input energy data'!$J139, '1. Input energy data'!$G$11),Degrees15[#Headers], 0))))</f>
        <v/>
      </c>
      <c r="F122" s="151" t="str" cm="1">
        <f t="array" ref="F122">IF(OR(CalcTable[[#This Row],[Building]]=0, '1. Input energy data'!$P139=""), "",IF(OR('1. Input energy data'!$F139="Hospital",'1. Input energy data'!$F139="Nursing residential homes and hostels"),INDEX(Degrees18[[Month]:[Multiple (England)]],MATCH('1. Input energy data'!$L139, Degrees18[Month], 1) + $F$2 - 1,MATCH(IF('1. Input energy data'!$G$11="Multiple (England)", '1. Input energy data'!$J139, '1. Input energy data'!$G$11),Degrees18[#Headers], 0)),INDEX(Degrees15[[Month]:[Multiple (England)]],MATCH('1. Input energy data'!$L139, Degrees15[Month], 1) + $F$2 - 1,MATCH(IF('1. Input energy data'!$G$11="Multiple (England)", '1. Input energy data'!$J139, '1. Input energy data'!$G$11),Degrees15[#Headers], 0))))</f>
        <v/>
      </c>
      <c r="G122" s="151" t="str" cm="1">
        <f t="array" ref="G122">IF(OR(CalcTable[[#This Row],[Building]]=0, '1. Input energy data'!$Q139=""), "",IF(OR('1. Input energy data'!$F139="Hospital",'1. Input energy data'!$F139="Nursing residential homes and hostels"),INDEX(Degrees18[[Month]:[Multiple (England)]],MATCH('1. Input energy data'!$L139, Degrees18[Month], 1) + $G$2 - 1,MATCH(IF('1. Input energy data'!$G$11="Multiple (England)", '1. Input energy data'!$J139, '1. Input energy data'!$G$11),Degrees18[#Headers], 0)),INDEX(Degrees15[[Month]:[Multiple (England)]],MATCH('1. Input energy data'!$L139, Degrees15[Month], 1) + $G$2 - 1,MATCH(IF('1. Input energy data'!$G$11="Multiple (England)", '1. Input energy data'!$J139, '1. Input energy data'!$G$11),Degrees15[#Headers], 0))))</f>
        <v/>
      </c>
      <c r="H122" s="151" t="str" cm="1">
        <f t="array" ref="H122">IF(OR(CalcTable[[#This Row],[Building]]=0, '1. Input energy data'!$R139=""), "",IF(OR('1. Input energy data'!$F139="Hospital",'1. Input energy data'!$F139="Nursing residential homes and hostels"),INDEX(Degrees18[[Month]:[Multiple (England)]],MATCH('1. Input energy data'!$L139, Degrees18[Month], 1) + $H$2 - 1,MATCH(IF('1. Input energy data'!$G$11="Multiple (England)", '1. Input energy data'!$J139, '1. Input energy data'!$G$11),Degrees18[#Headers], 0)),INDEX(Degrees15[[Month]:[Multiple (England)]],MATCH('1. Input energy data'!$L139, Degrees15[Month], 1) + $H$2 - 1,MATCH(IF('1. Input energy data'!$G$11="Multiple (England)", '1. Input energy data'!$J139, '1. Input energy data'!$G$11),Degrees15[#Headers], 0))))</f>
        <v/>
      </c>
      <c r="I122" s="151" t="str" cm="1">
        <f t="array" ref="I122">IF(OR(CalcTable[[#This Row],[Building]]=0, '1. Input energy data'!$S139=""), "",IF(OR('1. Input energy data'!$F139="Hospital",'1. Input energy data'!$F139="Nursing residential homes and hostels"),INDEX(Degrees18[[Month]:[Multiple (England)]],MATCH('1. Input energy data'!$L139, Degrees18[Month], 1) + $I$2 - 1,MATCH(IF('1. Input energy data'!$G$11="Multiple (England)", '1. Input energy data'!$J139, '1. Input energy data'!$G$11),Degrees18[#Headers], 0)),INDEX(Degrees15[[Month]:[Multiple (England)]],MATCH('1. Input energy data'!$L139, Degrees15[Month], 1) + $I$2 - 1,MATCH(IF('1. Input energy data'!$G$11="Multiple (England)", '1. Input energy data'!$J139, '1. Input energy data'!$G$11),Degrees15[#Headers], 0))))</f>
        <v/>
      </c>
      <c r="J122" s="151" t="str" cm="1">
        <f t="array" ref="J122">IF(OR(CalcTable[[#This Row],[Building]]=0, '1. Input energy data'!$T139=""), "",IF(OR('1. Input energy data'!$F139="Hospital",'1. Input energy data'!$F139="Nursing residential homes and hostels"),INDEX(Degrees18[[Month]:[Multiple (England)]],MATCH('1. Input energy data'!$L139, Degrees18[Month], 1) + $J$2 - 1,MATCH(IF('1. Input energy data'!$G$11="Multiple (England)", '1. Input energy data'!$J139, '1. Input energy data'!$G$11),Degrees18[#Headers], 0)),INDEX(Degrees15[[Month]:[Multiple (England)]],MATCH('1. Input energy data'!$L139, Degrees15[Month], 1) + $J$2 - 1,MATCH(IF('1. Input energy data'!$G$11="Multiple (England)", '1. Input energy data'!$J139, '1. Input energy data'!$G$11),Degrees15[#Headers], 0))))</f>
        <v/>
      </c>
      <c r="K122" s="151" t="str" cm="1">
        <f t="array" ref="K122">IF(OR(CalcTable[[#This Row],[Building]]=0, '1. Input energy data'!$U139=""), "",IF(OR('1. Input energy data'!$F139="Hospital",'1. Input energy data'!$F139="Nursing residential homes and hostels"),INDEX(Degrees18[[Month]:[Multiple (England)]],MATCH('1. Input energy data'!$L139, Degrees18[Month], 1) + $K$2 - 1,MATCH(IF('1. Input energy data'!$G$11="Multiple (England)", '1. Input energy data'!$J139, '1. Input energy data'!$G$11),Degrees18[#Headers], 0)),INDEX(Degrees15[[Month]:[Multiple (England)]],MATCH('1. Input energy data'!$L139, Degrees15[Month], 1) + $K$2 - 1,MATCH(IF('1. Input energy data'!$G$11="Multiple (England)", '1. Input energy data'!$J139, '1. Input energy data'!$G$11),Degrees15[#Headers], 0))))</f>
        <v/>
      </c>
      <c r="L122" s="151" t="str" cm="1">
        <f t="array" ref="L122">IF(OR(CalcTable[[#This Row],[Building]]=0, '1. Input energy data'!$V139=""), "",IF(OR('1. Input energy data'!$F139="Hospital",'1. Input energy data'!$F139="Nursing residential homes and hostels"),INDEX(Degrees18[[Month]:[Multiple (England)]],MATCH('1. Input energy data'!$L139, Degrees18[Month], 1) + $L$2 - 1,MATCH(IF('1. Input energy data'!$G$11="Multiple (England)", '1. Input energy data'!$J139, '1. Input energy data'!$G$11),Degrees18[#Headers], 0)),INDEX(Degrees15[[Month]:[Multiple (England)]],MATCH('1. Input energy data'!$L139, Degrees15[Month], 1) + $L$2 - 1,MATCH(IF('1. Input energy data'!$G$11="Multiple (England)", '1. Input energy data'!$J139, '1. Input energy data'!$G$11),Degrees15[#Headers], 0))))</f>
        <v/>
      </c>
      <c r="M122" s="151" t="str" cm="1">
        <f t="array" ref="M122">IF(OR(CalcTable[[#This Row],[Building]]=0, '1. Input energy data'!$W139=""), "",IF(OR('1. Input energy data'!$F139="Hospital",'1. Input energy data'!$F139="Nursing residential homes and hostels"),INDEX(Degrees18[[Month]:[Multiple (England)]],MATCH('1. Input energy data'!$L139, Degrees18[Month], 1) + $M$2 - 1,MATCH(IF('1. Input energy data'!$G$11="Multiple (England)", '1. Input energy data'!$J139, '1. Input energy data'!$G$11),Degrees18[#Headers], 0)),INDEX(Degrees15[[Month]:[Multiple (England)]],MATCH('1. Input energy data'!$L139, Degrees15[Month], 1) + $M$2 - 1,MATCH(IF('1. Input energy data'!$G$11="Multiple (England)", '1. Input energy data'!$J139, '1. Input energy data'!$G$11),Degrees15[#Headers], 0))))</f>
        <v/>
      </c>
      <c r="N122" s="151" t="str" cm="1">
        <f t="array" ref="N122">IF(OR(CalcTable[[#This Row],[Building]]=0, '1. Input energy data'!$X139=""), "",IF(OR('1. Input energy data'!$F139="Hospital",'1. Input energy data'!$F139="Nursing residential homes and hostels"),INDEX(Degrees18[[Month]:[Multiple (England)]],MATCH('1. Input energy data'!$L139, Degrees18[Month], 1) + $N$2 - 1,MATCH(IF('1. Input energy data'!$G$11="Multiple (England)", '1. Input energy data'!$J139, '1. Input energy data'!$G$11),Degrees18[#Headers], 0)),INDEX(Degrees15[[Month]:[Multiple (England)]],MATCH('1. Input energy data'!$L139, Degrees15[Month], 1) + $N$2 - 1,MATCH(IF('1. Input energy data'!$G$11="Multiple (England)", '1. Input energy data'!$J139, '1. Input energy data'!$G$11),Degrees15[#Headers], 0))))</f>
        <v/>
      </c>
      <c r="O122" s="151" t="str" cm="1">
        <f t="array" ref="O122">IF(OR(CalcTable[[#This Row],[Building]]=0, '1. Input energy data'!$Y139=""), "",IF(OR('1. Input energy data'!$F139="Hospital",'1. Input energy data'!$F139="Nursing residential homes and hostels"),INDEX(Degrees18[[Month]:[Multiple (England)]],MATCH('1. Input energy data'!$L139, Degrees18[Month], 1) + $O$2 - 1,MATCH(IF('1. Input energy data'!$G$11="Multiple (England)", '1. Input energy data'!$J139, '1. Input energy data'!$G$11),Degrees18[#Headers], 0)),INDEX(Degrees15[[Month]:[Multiple (England)]],MATCH('1. Input energy data'!$L139, Degrees15[Month], 1) + $O$2 - 1,MATCH(IF('1. Input energy data'!$G$11="Multiple (England)", '1. Input energy data'!$J139, '1. Input energy data'!$G$11),Degrees15[#Headers], 0))))</f>
        <v/>
      </c>
      <c r="P122" t="str">
        <f>IF(CalcTable[[#This Row],[Building]]=0,"",SLOPE('1. Input energy data'!N139:Y139,CalcTable[[#This Row],[1]:[12]]))</f>
        <v/>
      </c>
      <c r="Q122" t="str">
        <f>IF(CalcTable[[#This Row],[Building]]=0,"",INTERCEPT('1. Input energy data'!N139:Y139,CalcTable[[#This Row],[1]:[12]]))</f>
        <v/>
      </c>
      <c r="R122" t="str">
        <f>IF(CalcTable[[#This Row],[Building]]=0,"",RSQ('1. Input energy data'!N139:Y139,CalcTable[[#This Row],[1]:[12]]))</f>
        <v/>
      </c>
      <c r="S122" s="151" t="str" cm="1">
        <f t="array" ref="S122">IF(OR($A122=0, '1. Input energy data'!$AF139=""), "",IF(OR('1. Input energy data'!$F139="Hospital",'1. Input energy data'!$F139="Nursing residential homes and hostels"),INDEX(Degrees18[[Month]:[Multiple (England)]],MATCH('1. Input energy data'!$AD139, Degrees18[Month], 1)+S$2-13,MATCH(IF('1. Input energy data'!$G$11="Multiple (England)", '1. Input energy data'!$J139, '1. Input energy data'!$G$11),Degrees18[#Headers], 0)),INDEX(Degrees15[[Month]:[Multiple (England)]],MATCH('1. Input energy data'!$AD139, Degrees15[Month], 1)+S$2-13,MATCH(IF('1. Input energy data'!$G$11="Multiple (England)", '1. Input energy data'!$J139, '1. Input energy data'!$G$11),Degrees15[#Headers], 0))))</f>
        <v/>
      </c>
      <c r="T122" s="151" t="str" cm="1">
        <f t="array" ref="T122">IF(OR($A122=0, '1. Input energy data'!$AG139=""), "",IF(OR('1. Input energy data'!$F139="Hospital",'1. Input energy data'!$F139="Nursing residential homes and hostels"),INDEX(Degrees18[[Month]:[Multiple (England)]],MATCH('1. Input energy data'!$AD139, Degrees18[Month], 1)+T$2-13,MATCH(IF('1. Input energy data'!$G$11="Multiple (England)", '1. Input energy data'!$J139, '1. Input energy data'!$G$11),Degrees18[#Headers], 0)),INDEX(Degrees15[[Month]:[Multiple (England)]],MATCH('1. Input energy data'!$AD139,Degrees15[Month], 1)+T$2-13,MATCH(IF('1. Input energy data'!$G$11="Multiple (England)", '1. Input energy data'!$J139, '1. Input energy data'!$G$11),Degrees15[#Headers], 0))))</f>
        <v/>
      </c>
      <c r="U122" s="151" t="str" cm="1">
        <f t="array" ref="U122">IF(OR($A122=0, '1. Input energy data'!$AH139=""), "",IF(OR('1. Input energy data'!$F139="Hospital",'1. Input energy data'!$F139="Nursing residential homes and hostels"),INDEX(Degrees18[[Month]:[Multiple (England)]],MATCH('1. Input energy data'!$AD139, Degrees18[Month], 1)+U$2-13,MATCH(IF('1. Input energy data'!$G$11="Multiple (England)", '1. Input energy data'!$J139, '1. Input energy data'!$G$11),Degrees18[#Headers], 0)),INDEX(Degrees15[[Month]:[Multiple (England)]],MATCH('1. Input energy data'!$AD139,Degrees15[Month], 1)+U$2-13,MATCH(IF('1. Input energy data'!$G$11="Multiple (England)", '1. Input energy data'!$J139, '1. Input energy data'!$G$11),Degrees15[#Headers], 0))))</f>
        <v/>
      </c>
      <c r="V122" s="151" t="str" cm="1">
        <f t="array" ref="V122">IF(OR($A122=0, '1. Input energy data'!$AI139=""), "",IF(OR('1. Input energy data'!$F139="Hospital",'1. Input energy data'!$F139="Nursing residential homes and hostels"),INDEX(Degrees18[[Month]:[Multiple (England)]],MATCH('1. Input energy data'!$AD139, Degrees18[Month], 1)+V$2-13,MATCH(IF('1. Input energy data'!$G$11="Multiple (England)", '1. Input energy data'!$J139, '1. Input energy data'!$G$11),Degrees18[#Headers], 0)),INDEX(Degrees15[[Month]:[Multiple (England)]],MATCH('1. Input energy data'!$AD139,Degrees15[Month], 1)+V$2-13,MATCH(IF('1. Input energy data'!$G$11="Multiple (England)", '1. Input energy data'!$J139, '1. Input energy data'!$G$11),Degrees15[#Headers], 0))))</f>
        <v/>
      </c>
      <c r="W122" s="151" t="str" cm="1">
        <f t="array" ref="W122">IF(OR($A122=0, '1. Input energy data'!$AJ139=""), "",IF(OR('1. Input energy data'!$F139="Hospital",'1. Input energy data'!$F139="Nursing residential homes and hostels"),INDEX(Degrees18[[Month]:[Multiple (England)]],MATCH('1. Input energy data'!$AD139, Degrees18[Month], 1)+W$2-13,MATCH(IF('1. Input energy data'!$G$11="Multiple (England)", '1. Input energy data'!$J139, '1. Input energy data'!$G$11),Degrees18[#Headers], 0)),INDEX(Degrees15[[Month]:[Multiple (England)]],MATCH('1. Input energy data'!$AD139,Degrees15[Month], 1)+W$2-13,MATCH(IF('1. Input energy data'!$G$11="Multiple (England)", '1. Input energy data'!$J139, '1. Input energy data'!$G$11),Degrees15[#Headers], 0))))</f>
        <v/>
      </c>
      <c r="X122" s="151" t="str" cm="1">
        <f t="array" ref="X122">IF(OR($A122=0, '1. Input energy data'!$AK139=""), "",IF(OR('1. Input energy data'!$F139="Hospital",'1. Input energy data'!$F139="Nursing residential homes and hostels"),INDEX(Degrees18[[Month]:[Multiple (England)]],MATCH('1. Input energy data'!$AD139, Degrees18[Month], 1)+X$2-13,MATCH(IF('1. Input energy data'!$G$11="Multiple (England)", '1. Input energy data'!$J139, '1. Input energy data'!$G$11),Degrees18[#Headers], 0)),INDEX(Degrees15[[Month]:[Multiple (England)]],MATCH('1. Input energy data'!$AD139,Degrees15[Month], 1)+X$2-13,MATCH(IF('1. Input energy data'!$G$11="Multiple (England)", '1. Input energy data'!$J139, '1. Input energy data'!$G$11),Degrees15[#Headers], 0))))</f>
        <v/>
      </c>
      <c r="Y122" s="151" t="str" cm="1">
        <f t="array" ref="Y122">IF(OR($A122=0, '1. Input energy data'!$AL139=""), "",IF(OR('1. Input energy data'!$F139="Hospital",'1. Input energy data'!$F139="Nursing residential homes and hostels"),INDEX(Degrees18[[Month]:[Multiple (England)]],MATCH('1. Input energy data'!$AD139, Degrees18[Month], 1)+Y$2-13,MATCH(IF('1. Input energy data'!$G$11="Multiple (England)", '1. Input energy data'!$J139, '1. Input energy data'!$G$11),Degrees18[#Headers], 0)),INDEX(Degrees15[[Month]:[Multiple (England)]],MATCH('1. Input energy data'!$AD139,Degrees15[Month], 1)+Y$2-13,MATCH(IF('1. Input energy data'!$G$11="Multiple (England)", '1. Input energy data'!$J139, '1. Input energy data'!$G$11),Degrees15[#Headers], 0))))</f>
        <v/>
      </c>
      <c r="Z122" s="151" t="str" cm="1">
        <f t="array" ref="Z122">IF(OR($A122=0, '1. Input energy data'!$AM139=""), "",IF(OR('1. Input energy data'!$F139="Hospital",'1. Input energy data'!$F139="Nursing residential homes and hostels"),INDEX(Degrees18[[Month]:[Multiple (England)]],MATCH('1. Input energy data'!$AD139, Degrees18[Month], 1)+Z$2-13,MATCH(IF('1. Input energy data'!$G$11="Multiple (England)", '1. Input energy data'!$J139, '1. Input energy data'!$G$11),Degrees18[#Headers], 0)),INDEX(Degrees15[[Month]:[Multiple (England)]],MATCH('1. Input energy data'!$AD139,Degrees15[Month], 1)+Z$2-13,MATCH(IF('1. Input energy data'!$G$11="Multiple (England)", '1. Input energy data'!$J139, '1. Input energy data'!$G$11),Degrees15[#Headers], 0))))</f>
        <v/>
      </c>
      <c r="AA122" s="151" t="str" cm="1">
        <f t="array" ref="AA122">IF(OR($A122=0, '1. Input energy data'!$AN139=""), "",IF(OR('1. Input energy data'!$F139="Hospital",'1. Input energy data'!$F139="Nursing residential homes and hostels"),INDEX(Degrees18[[Month]:[Multiple (England)]],MATCH('1. Input energy data'!$AD139, Degrees18[Month], 1)+AA$2-13,MATCH(IF('1. Input energy data'!$G$11="Multiple (England)", '1. Input energy data'!$J139, '1. Input energy data'!$G$11),Degrees18[#Headers], 0)),INDEX(Degrees15[[Month]:[Multiple (England)]],MATCH('1. Input energy data'!$AD139,Degrees15[Month], 1)+AA$2-13,MATCH(IF('1. Input energy data'!$G$11="Multiple (England)", '1. Input energy data'!$J139, '1. Input energy data'!$G$11),Degrees15[#Headers], 0))))</f>
        <v/>
      </c>
      <c r="AB122" s="151" t="str" cm="1">
        <f t="array" ref="AB122">IF(OR($A122=0, '1. Input energy data'!$AO139=""), "",IF(OR('1. Input energy data'!$F139="Hospital",'1. Input energy data'!$F139="Nursing residential homes and hostels"),INDEX(Degrees18[[Month]:[Multiple (England)]],MATCH('1. Input energy data'!$AD139, Degrees18[Month], 1)+AB$2-13,MATCH(IF('1. Input energy data'!$G$11="Multiple (England)", '1. Input energy data'!$J139, '1. Input energy data'!$G$11),Degrees18[#Headers], 0)),INDEX(Degrees15[[Month]:[Multiple (England)]],MATCH('1. Input energy data'!$AD139,Degrees15[Month], 1)+AB$2-13,MATCH(IF('1. Input energy data'!$G$11="Multiple (England)", '1. Input energy data'!$J139, '1. Input energy data'!$G$11),Degrees15[#Headers], 0))))</f>
        <v/>
      </c>
      <c r="AC122" s="151" t="str" cm="1">
        <f t="array" ref="AC122">IF(OR($A122=0, '1. Input energy data'!$AP139=""), "",IF(OR('1. Input energy data'!$F139="Hospital",'1. Input energy data'!$F139="Nursing residential homes and hostels"),INDEX(Degrees18[[Month]:[Multiple (England)]],MATCH('1. Input energy data'!$AD139, Degrees18[Month], 1)+AC$2-13,MATCH(IF('1. Input energy data'!$G$11="Multiple (England)", '1. Input energy data'!$J139, '1. Input energy data'!$G$11),Degrees18[#Headers], 0)),INDEX(Degrees15[[Month]:[Multiple (England)]],MATCH('1. Input energy data'!$AD139,Degrees15[Month], 1)+AC$2-13,MATCH(IF('1. Input energy data'!$G$11="Multiple (England)", '1. Input energy data'!$J139, '1. Input energy data'!$G$11),Degrees15[#Headers], 0))))</f>
        <v/>
      </c>
      <c r="AD122" s="151" t="str" cm="1">
        <f t="array" ref="AD122">IF(OR($A122=0, '1. Input energy data'!$AQ139=""), "",IF(OR('1. Input energy data'!$F139="Hospital",'1. Input energy data'!$F139="Nursing residential homes and hostels"),INDEX(Degrees18[[Month]:[Multiple (England)]],MATCH('1. Input energy data'!$AD139, Degrees18[Month], 1)+AD$2-13,MATCH(IF('1. Input energy data'!$G$11="Multiple (England)", '1. Input energy data'!$J139, '1. Input energy data'!$G$11),Degrees18[#Headers], 0)),INDEX(Degrees15[[Month]:[Multiple (England)]],MATCH('1. Input energy data'!$AD139,Degrees15[Month], 1)+AD$2-13,MATCH(IF('1. Input energy data'!$G$11="Multiple (England)", '1. Input energy data'!$J139, '1. Input energy data'!$G$11),Degrees15[#Headers], 0))))</f>
        <v/>
      </c>
      <c r="AE122" s="151" t="str">
        <f>IF(OR($A122=0, $P122="", CalcTable[[#This Row],[13]]="", $Q122="", '1. Input energy data'!AF139=""), "", ($P122*CalcTable[[#This Row],[13]]+$Q122)-'1. Input energy data'!AF139)</f>
        <v/>
      </c>
      <c r="AF122" s="151" t="str">
        <f>IF(OR($A122=0, $P122="", CalcTable[[#This Row],[14]]="", $Q122="", '1. Input energy data'!AG139=""), "", ($P122*CalcTable[[#This Row],[14]]+$Q122)-'1. Input energy data'!AG139)</f>
        <v/>
      </c>
      <c r="AG122" s="151" t="str">
        <f>IF(OR($A122=0, $P122="", CalcTable[[#This Row],[15]]="", $Q122="", '1. Input energy data'!AH139=""), "", ($P122*CalcTable[[#This Row],[15]]+$Q122)-'1. Input energy data'!AH139)</f>
        <v/>
      </c>
      <c r="AH122" s="151" t="str">
        <f>IF(OR($A122=0, $P122="", CalcTable[[#This Row],[16]]="", $Q122="", '1. Input energy data'!AI139=""), "", ($P122*CalcTable[[#This Row],[16]]+$Q122)-'1. Input energy data'!AI139)</f>
        <v/>
      </c>
      <c r="AI122" s="151" t="str">
        <f>IF(OR($A122=0, $P122="", CalcTable[[#This Row],[17]]="", $Q122="", '1. Input energy data'!AJ139=""), "", ($P122*CalcTable[[#This Row],[17]]+$Q122)-'1. Input energy data'!AJ139)</f>
        <v/>
      </c>
      <c r="AJ122" s="151" t="str">
        <f>IF(OR($A122=0, $P122="", CalcTable[[#This Row],[18]]="", $Q122="", '1. Input energy data'!AK139=""), "", ($P122*CalcTable[[#This Row],[18]]+$Q122)-'1. Input energy data'!AK139)</f>
        <v/>
      </c>
      <c r="AK122" s="151" t="str">
        <f>IF(OR($A122=0, $P122="", CalcTable[[#This Row],[19]]="", $Q122="", '1. Input energy data'!AL139=""), "", ($P122*CalcTable[[#This Row],[19]]+$Q122)-'1. Input energy data'!AL139)</f>
        <v/>
      </c>
      <c r="AL122" s="151" t="str">
        <f>IF(OR($A122=0, $P122="", CalcTable[[#This Row],[20]]="", $Q122="", '1. Input energy data'!AM139=""), "", ($P122*CalcTable[[#This Row],[20]]+$Q122)-'1. Input energy data'!AM139)</f>
        <v/>
      </c>
      <c r="AM122" s="151" t="str">
        <f>IF(OR($A122=0, $P122="", CalcTable[[#This Row],[21]]="", $Q122="", '1. Input energy data'!AN139=""), "", ($P122*CalcTable[[#This Row],[21]]+$Q122)-'1. Input energy data'!AN139)</f>
        <v/>
      </c>
      <c r="AN122" s="151" t="str">
        <f>IF(OR($A122=0, $P122="", CalcTable[[#This Row],[22]]="", $Q122="", '1. Input energy data'!AO139=""), "", ($P122*CalcTable[[#This Row],[22]]+$Q122)-'1. Input energy data'!AO139)</f>
        <v/>
      </c>
      <c r="AO122" s="151" t="str">
        <f>IF(OR($A122=0, $P122="", CalcTable[[#This Row],[23]]="", $Q122="", '1. Input energy data'!AP139=""), "", ($P122*CalcTable[[#This Row],[23]]+$Q122)-'1. Input energy data'!AP139)</f>
        <v/>
      </c>
      <c r="AP122" s="151" t="str">
        <f>IF(OR($A122=0, $P122="", CalcTable[[#This Row],[24]]="", $Q122="", '1. Input energy data'!AQ139=""), "", ($P122*CalcTable[[#This Row],[24]]+$Q122)-'1. Input energy data'!AQ139)</f>
        <v/>
      </c>
      <c r="AQ122" s="239" t="str">
        <f>IF(CalcTable[[#This Row],[Building]]=0,"",1-((1-CalcTable[[#This Row],[R2]])*(COUNT('1. Input energy data'!N139:Y139)-1)/(COUNT('1. Input energy data'!N139:Y139)-2)))</f>
        <v/>
      </c>
      <c r="AR122" s="165" t="str">
        <f>IF(CalcTable[[#This Row],[Building]]=0,"",1.26*TINV(0.1,COUNT('1. Input energy data'!N139:Y139)-2)*STEYX('1. Input energy data'!N139:Y139,CalcTable[[#This Row],[1]:[12]])*((1+2/COUNT('1. Input energy data'!N139:Y139))*COUNT(CalcTable[[#This Row],[Month 1 avoided kWh]:[Month 12]]))^0.5)</f>
        <v/>
      </c>
      <c r="AS122" s="166" t="str">
        <f>IF(CalcTable[[#This Row],[Building]]=0,"",ABS(CalcTable[[#This Row],[Absolute Uncertainty]]/SUM(CalcTable[[#This Row],[Month 1 avoided kWh]:[Month 12]])))</f>
        <v/>
      </c>
      <c r="AT122" s="165" t="str">
        <f>IF(CalcTable[[#This Row],[Building]]=0,"",COUNT('1. Input energy data'!N139:Y139))</f>
        <v/>
      </c>
      <c r="AU122" s="165" t="str">
        <f>IF(CalcTable[[#This Row],[Building]]=0,"",COUNT('1. Input energy data'!AF139:AQ139))</f>
        <v/>
      </c>
      <c r="AV122" s="151" t="str" cm="1">
        <f t="array" ref="AV122">_xlfn.IFS(CalcTable[[#This Row],[Building]]=0,"",AND(OR('1. Input energy data'!AT139="Energy Bills - Actual",'1. Input energy data'!AT139="Meter Readings",'1. Input energy data'!AT139="Half Hourly Data"),OR('1. Input energy data'!Z139="Energy Bills - Actual",'1. Input energy data'!Z139="Meter Readings",'1. Input energy data'!Z139="Half Hourly Data")),"ACTUAL",OR('1. Input energy data'!AT139="",'1. Input energy data'!Z139=""),"BLANK",OR('1. Input energy data'!AT139="Other (specify in commentary)",'1. Input energy data'!Z139="Other (specify in commentary)"),"OTHER",OR('1. Input energy data'!AT139="Energy Bills - Estimated",'1. Input energy data'!Z139="Energy Bills - Estimated"),"ESTIMATED",OR('1. Input energy data'!AT139="Energy Bills - Partially Estimated",'1. Input energy data'!Z139="Energy Bills - Partially Estimated"),"PARTIALLY ESTIMATED",TRUE,"BLANK")</f>
        <v/>
      </c>
    </row>
    <row r="123" spans="1:48">
      <c r="A123">
        <f>'1. Input energy data'!C140</f>
        <v>0</v>
      </c>
      <c r="B123" s="150">
        <f>'1. Input energy data'!F140</f>
        <v>0</v>
      </c>
      <c r="C123">
        <f>'1. Input energy data'!G140</f>
        <v>0</v>
      </c>
      <c r="D123" s="151" t="str">
        <f>IF(OR(CalcTable[[#This Row],[Building]]=0, '1. Input energy data'!$N140=""), "",IF(OR('1. Input energy data'!$F140="Hospital",'1. Input energy data'!$F140="Nursing residential homes and hostels"),INDEX(Degrees18[[Month]:[Multiple (England)]],MATCH('1. Input energy data'!$L140, Degrees18[Month], 1),MATCH(IF('1. Input energy data'!$G$11="Multiple (England)", '1. Input energy data'!$J140, '1. Input energy data'!$G$11), Degrees18[#Headers], 0)),INDEX(Degrees15[[Month]:[Multiple (England)]],MATCH('1. Input energy data'!$L140, Degrees15[Month], 1),MATCH(IF('1. Input energy data'!$G$11="Multiple (England)", '1. Input energy data'!$J140, '1. Input energy data'!$G$11), Degrees15[#Headers], 0))))</f>
        <v/>
      </c>
      <c r="E123" s="151" t="str" cm="1">
        <f t="array" ref="E123">IF(OR(CalcTable[[#This Row],[Building]]=0, '1. Input energy data'!$O140=""), "",IF(OR('1. Input energy data'!$F140="Hospital",'1. Input energy data'!$F140="Nursing residential homes and hostels"),INDEX(Degrees18[[Month]:[Multiple (England)]],MATCH('1. Input energy data'!$L140, Degrees18[Month], 1) + $E$2 - 1,MATCH(IF('1. Input energy data'!$G$11="Multiple (England)", '1. Input energy data'!$J140, '1. Input energy data'!$G$11),Degrees18[#Headers], 0)),INDEX(Degrees15[[Month]:[Multiple (England)]],MATCH('1. Input energy data'!$L140, Degrees15[Month], 1) + $E$2 - 1,MATCH(IF('1. Input energy data'!$G$11="Multiple (England)", '1. Input energy data'!$J140, '1. Input energy data'!$G$11),Degrees15[#Headers], 0))))</f>
        <v/>
      </c>
      <c r="F123" s="151" t="str" cm="1">
        <f t="array" ref="F123">IF(OR(CalcTable[[#This Row],[Building]]=0, '1. Input energy data'!$P140=""), "",IF(OR('1. Input energy data'!$F140="Hospital",'1. Input energy data'!$F140="Nursing residential homes and hostels"),INDEX(Degrees18[[Month]:[Multiple (England)]],MATCH('1. Input energy data'!$L140, Degrees18[Month], 1) + $F$2 - 1,MATCH(IF('1. Input energy data'!$G$11="Multiple (England)", '1. Input energy data'!$J140, '1. Input energy data'!$G$11),Degrees18[#Headers], 0)),INDEX(Degrees15[[Month]:[Multiple (England)]],MATCH('1. Input energy data'!$L140, Degrees15[Month], 1) + $F$2 - 1,MATCH(IF('1. Input energy data'!$G$11="Multiple (England)", '1. Input energy data'!$J140, '1. Input energy data'!$G$11),Degrees15[#Headers], 0))))</f>
        <v/>
      </c>
      <c r="G123" s="151" t="str" cm="1">
        <f t="array" ref="G123">IF(OR(CalcTable[[#This Row],[Building]]=0, '1. Input energy data'!$Q140=""), "",IF(OR('1. Input energy data'!$F140="Hospital",'1. Input energy data'!$F140="Nursing residential homes and hostels"),INDEX(Degrees18[[Month]:[Multiple (England)]],MATCH('1. Input energy data'!$L140, Degrees18[Month], 1) + $G$2 - 1,MATCH(IF('1. Input energy data'!$G$11="Multiple (England)", '1. Input energy data'!$J140, '1. Input energy data'!$G$11),Degrees18[#Headers], 0)),INDEX(Degrees15[[Month]:[Multiple (England)]],MATCH('1. Input energy data'!$L140, Degrees15[Month], 1) + $G$2 - 1,MATCH(IF('1. Input energy data'!$G$11="Multiple (England)", '1. Input energy data'!$J140, '1. Input energy data'!$G$11),Degrees15[#Headers], 0))))</f>
        <v/>
      </c>
      <c r="H123" s="151" t="str" cm="1">
        <f t="array" ref="H123">IF(OR(CalcTable[[#This Row],[Building]]=0, '1. Input energy data'!$R140=""), "",IF(OR('1. Input energy data'!$F140="Hospital",'1. Input energy data'!$F140="Nursing residential homes and hostels"),INDEX(Degrees18[[Month]:[Multiple (England)]],MATCH('1. Input energy data'!$L140, Degrees18[Month], 1) + $H$2 - 1,MATCH(IF('1. Input energy data'!$G$11="Multiple (England)", '1. Input energy data'!$J140, '1. Input energy data'!$G$11),Degrees18[#Headers], 0)),INDEX(Degrees15[[Month]:[Multiple (England)]],MATCH('1. Input energy data'!$L140, Degrees15[Month], 1) + $H$2 - 1,MATCH(IF('1. Input energy data'!$G$11="Multiple (England)", '1. Input energy data'!$J140, '1. Input energy data'!$G$11),Degrees15[#Headers], 0))))</f>
        <v/>
      </c>
      <c r="I123" s="151" t="str" cm="1">
        <f t="array" ref="I123">IF(OR(CalcTable[[#This Row],[Building]]=0, '1. Input energy data'!$S140=""), "",IF(OR('1. Input energy data'!$F140="Hospital",'1. Input energy data'!$F140="Nursing residential homes and hostels"),INDEX(Degrees18[[Month]:[Multiple (England)]],MATCH('1. Input energy data'!$L140, Degrees18[Month], 1) + $I$2 - 1,MATCH(IF('1. Input energy data'!$G$11="Multiple (England)", '1. Input energy data'!$J140, '1. Input energy data'!$G$11),Degrees18[#Headers], 0)),INDEX(Degrees15[[Month]:[Multiple (England)]],MATCH('1. Input energy data'!$L140, Degrees15[Month], 1) + $I$2 - 1,MATCH(IF('1. Input energy data'!$G$11="Multiple (England)", '1. Input energy data'!$J140, '1. Input energy data'!$G$11),Degrees15[#Headers], 0))))</f>
        <v/>
      </c>
      <c r="J123" s="151" t="str" cm="1">
        <f t="array" ref="J123">IF(OR(CalcTable[[#This Row],[Building]]=0, '1. Input energy data'!$T140=""), "",IF(OR('1. Input energy data'!$F140="Hospital",'1. Input energy data'!$F140="Nursing residential homes and hostels"),INDEX(Degrees18[[Month]:[Multiple (England)]],MATCH('1. Input energy data'!$L140, Degrees18[Month], 1) + $J$2 - 1,MATCH(IF('1. Input energy data'!$G$11="Multiple (England)", '1. Input energy data'!$J140, '1. Input energy data'!$G$11),Degrees18[#Headers], 0)),INDEX(Degrees15[[Month]:[Multiple (England)]],MATCH('1. Input energy data'!$L140, Degrees15[Month], 1) + $J$2 - 1,MATCH(IF('1. Input energy data'!$G$11="Multiple (England)", '1. Input energy data'!$J140, '1. Input energy data'!$G$11),Degrees15[#Headers], 0))))</f>
        <v/>
      </c>
      <c r="K123" s="151" t="str" cm="1">
        <f t="array" ref="K123">IF(OR(CalcTable[[#This Row],[Building]]=0, '1. Input energy data'!$U140=""), "",IF(OR('1. Input energy data'!$F140="Hospital",'1. Input energy data'!$F140="Nursing residential homes and hostels"),INDEX(Degrees18[[Month]:[Multiple (England)]],MATCH('1. Input energy data'!$L140, Degrees18[Month], 1) + $K$2 - 1,MATCH(IF('1. Input energy data'!$G$11="Multiple (England)", '1. Input energy data'!$J140, '1. Input energy data'!$G$11),Degrees18[#Headers], 0)),INDEX(Degrees15[[Month]:[Multiple (England)]],MATCH('1. Input energy data'!$L140, Degrees15[Month], 1) + $K$2 - 1,MATCH(IF('1. Input energy data'!$G$11="Multiple (England)", '1. Input energy data'!$J140, '1. Input energy data'!$G$11),Degrees15[#Headers], 0))))</f>
        <v/>
      </c>
      <c r="L123" s="151" t="str" cm="1">
        <f t="array" ref="L123">IF(OR(CalcTable[[#This Row],[Building]]=0, '1. Input energy data'!$V140=""), "",IF(OR('1. Input energy data'!$F140="Hospital",'1. Input energy data'!$F140="Nursing residential homes and hostels"),INDEX(Degrees18[[Month]:[Multiple (England)]],MATCH('1. Input energy data'!$L140, Degrees18[Month], 1) + $L$2 - 1,MATCH(IF('1. Input energy data'!$G$11="Multiple (England)", '1. Input energy data'!$J140, '1. Input energy data'!$G$11),Degrees18[#Headers], 0)),INDEX(Degrees15[[Month]:[Multiple (England)]],MATCH('1. Input energy data'!$L140, Degrees15[Month], 1) + $L$2 - 1,MATCH(IF('1. Input energy data'!$G$11="Multiple (England)", '1. Input energy data'!$J140, '1. Input energy data'!$G$11),Degrees15[#Headers], 0))))</f>
        <v/>
      </c>
      <c r="M123" s="151" t="str" cm="1">
        <f t="array" ref="M123">IF(OR(CalcTable[[#This Row],[Building]]=0, '1. Input energy data'!$W140=""), "",IF(OR('1. Input energy data'!$F140="Hospital",'1. Input energy data'!$F140="Nursing residential homes and hostels"),INDEX(Degrees18[[Month]:[Multiple (England)]],MATCH('1. Input energy data'!$L140, Degrees18[Month], 1) + $M$2 - 1,MATCH(IF('1. Input energy data'!$G$11="Multiple (England)", '1. Input energy data'!$J140, '1. Input energy data'!$G$11),Degrees18[#Headers], 0)),INDEX(Degrees15[[Month]:[Multiple (England)]],MATCH('1. Input energy data'!$L140, Degrees15[Month], 1) + $M$2 - 1,MATCH(IF('1. Input energy data'!$G$11="Multiple (England)", '1. Input energy data'!$J140, '1. Input energy data'!$G$11),Degrees15[#Headers], 0))))</f>
        <v/>
      </c>
      <c r="N123" s="151" t="str" cm="1">
        <f t="array" ref="N123">IF(OR(CalcTable[[#This Row],[Building]]=0, '1. Input energy data'!$X140=""), "",IF(OR('1. Input energy data'!$F140="Hospital",'1. Input energy data'!$F140="Nursing residential homes and hostels"),INDEX(Degrees18[[Month]:[Multiple (England)]],MATCH('1. Input energy data'!$L140, Degrees18[Month], 1) + $N$2 - 1,MATCH(IF('1. Input energy data'!$G$11="Multiple (England)", '1. Input energy data'!$J140, '1. Input energy data'!$G$11),Degrees18[#Headers], 0)),INDEX(Degrees15[[Month]:[Multiple (England)]],MATCH('1. Input energy data'!$L140, Degrees15[Month], 1) + $N$2 - 1,MATCH(IF('1. Input energy data'!$G$11="Multiple (England)", '1. Input energy data'!$J140, '1. Input energy data'!$G$11),Degrees15[#Headers], 0))))</f>
        <v/>
      </c>
      <c r="O123" s="151" t="str" cm="1">
        <f t="array" ref="O123">IF(OR(CalcTable[[#This Row],[Building]]=0, '1. Input energy data'!$Y140=""), "",IF(OR('1. Input energy data'!$F140="Hospital",'1. Input energy data'!$F140="Nursing residential homes and hostels"),INDEX(Degrees18[[Month]:[Multiple (England)]],MATCH('1. Input energy data'!$L140, Degrees18[Month], 1) + $O$2 - 1,MATCH(IF('1. Input energy data'!$G$11="Multiple (England)", '1. Input energy data'!$J140, '1. Input energy data'!$G$11),Degrees18[#Headers], 0)),INDEX(Degrees15[[Month]:[Multiple (England)]],MATCH('1. Input energy data'!$L140, Degrees15[Month], 1) + $O$2 - 1,MATCH(IF('1. Input energy data'!$G$11="Multiple (England)", '1. Input energy data'!$J140, '1. Input energy data'!$G$11),Degrees15[#Headers], 0))))</f>
        <v/>
      </c>
      <c r="P123" t="str">
        <f>IF(CalcTable[[#This Row],[Building]]=0,"",SLOPE('1. Input energy data'!N140:Y140,CalcTable[[#This Row],[1]:[12]]))</f>
        <v/>
      </c>
      <c r="Q123" t="str">
        <f>IF(CalcTable[[#This Row],[Building]]=0,"",INTERCEPT('1. Input energy data'!N140:Y140,CalcTable[[#This Row],[1]:[12]]))</f>
        <v/>
      </c>
      <c r="R123" t="str">
        <f>IF(CalcTable[[#This Row],[Building]]=0,"",RSQ('1. Input energy data'!N140:Y140,CalcTable[[#This Row],[1]:[12]]))</f>
        <v/>
      </c>
      <c r="S123" s="151" t="str" cm="1">
        <f t="array" ref="S123">IF(OR($A123=0, '1. Input energy data'!$AF140=""), "",IF(OR('1. Input energy data'!$F140="Hospital",'1. Input energy data'!$F140="Nursing residential homes and hostels"),INDEX(Degrees18[[Month]:[Multiple (England)]],MATCH('1. Input energy data'!$AD140, Degrees18[Month], 1)+S$2-13,MATCH(IF('1. Input energy data'!$G$11="Multiple (England)", '1. Input energy data'!$J140, '1. Input energy data'!$G$11),Degrees18[#Headers], 0)),INDEX(Degrees15[[Month]:[Multiple (England)]],MATCH('1. Input energy data'!$AD140, Degrees15[Month], 1)+S$2-13,MATCH(IF('1. Input energy data'!$G$11="Multiple (England)", '1. Input energy data'!$J140, '1. Input energy data'!$G$11),Degrees15[#Headers], 0))))</f>
        <v/>
      </c>
      <c r="T123" s="151" t="str" cm="1">
        <f t="array" ref="T123">IF(OR($A123=0, '1. Input energy data'!$AG140=""), "",IF(OR('1. Input energy data'!$F140="Hospital",'1. Input energy data'!$F140="Nursing residential homes and hostels"),INDEX(Degrees18[[Month]:[Multiple (England)]],MATCH('1. Input energy data'!$AD140, Degrees18[Month], 1)+T$2-13,MATCH(IF('1. Input energy data'!$G$11="Multiple (England)", '1. Input energy data'!$J140, '1. Input energy data'!$G$11),Degrees18[#Headers], 0)),INDEX(Degrees15[[Month]:[Multiple (England)]],MATCH('1. Input energy data'!$AD140,Degrees15[Month], 1)+T$2-13,MATCH(IF('1. Input energy data'!$G$11="Multiple (England)", '1. Input energy data'!$J140, '1. Input energy data'!$G$11),Degrees15[#Headers], 0))))</f>
        <v/>
      </c>
      <c r="U123" s="151" t="str" cm="1">
        <f t="array" ref="U123">IF(OR($A123=0, '1. Input energy data'!$AH140=""), "",IF(OR('1. Input energy data'!$F140="Hospital",'1. Input energy data'!$F140="Nursing residential homes and hostels"),INDEX(Degrees18[[Month]:[Multiple (England)]],MATCH('1. Input energy data'!$AD140, Degrees18[Month], 1)+U$2-13,MATCH(IF('1. Input energy data'!$G$11="Multiple (England)", '1. Input energy data'!$J140, '1. Input energy data'!$G$11),Degrees18[#Headers], 0)),INDEX(Degrees15[[Month]:[Multiple (England)]],MATCH('1. Input energy data'!$AD140,Degrees15[Month], 1)+U$2-13,MATCH(IF('1. Input energy data'!$G$11="Multiple (England)", '1. Input energy data'!$J140, '1. Input energy data'!$G$11),Degrees15[#Headers], 0))))</f>
        <v/>
      </c>
      <c r="V123" s="151" t="str" cm="1">
        <f t="array" ref="V123">IF(OR($A123=0, '1. Input energy data'!$AI140=""), "",IF(OR('1. Input energy data'!$F140="Hospital",'1. Input energy data'!$F140="Nursing residential homes and hostels"),INDEX(Degrees18[[Month]:[Multiple (England)]],MATCH('1. Input energy data'!$AD140, Degrees18[Month], 1)+V$2-13,MATCH(IF('1. Input energy data'!$G$11="Multiple (England)", '1. Input energy data'!$J140, '1. Input energy data'!$G$11),Degrees18[#Headers], 0)),INDEX(Degrees15[[Month]:[Multiple (England)]],MATCH('1. Input energy data'!$AD140,Degrees15[Month], 1)+V$2-13,MATCH(IF('1. Input energy data'!$G$11="Multiple (England)", '1. Input energy data'!$J140, '1. Input energy data'!$G$11),Degrees15[#Headers], 0))))</f>
        <v/>
      </c>
      <c r="W123" s="151" t="str" cm="1">
        <f t="array" ref="W123">IF(OR($A123=0, '1. Input energy data'!$AJ140=""), "",IF(OR('1. Input energy data'!$F140="Hospital",'1. Input energy data'!$F140="Nursing residential homes and hostels"),INDEX(Degrees18[[Month]:[Multiple (England)]],MATCH('1. Input energy data'!$AD140, Degrees18[Month], 1)+W$2-13,MATCH(IF('1. Input energy data'!$G$11="Multiple (England)", '1. Input energy data'!$J140, '1. Input energy data'!$G$11),Degrees18[#Headers], 0)),INDEX(Degrees15[[Month]:[Multiple (England)]],MATCH('1. Input energy data'!$AD140,Degrees15[Month], 1)+W$2-13,MATCH(IF('1. Input energy data'!$G$11="Multiple (England)", '1. Input energy data'!$J140, '1. Input energy data'!$G$11),Degrees15[#Headers], 0))))</f>
        <v/>
      </c>
      <c r="X123" s="151" t="str" cm="1">
        <f t="array" ref="X123">IF(OR($A123=0, '1. Input energy data'!$AK140=""), "",IF(OR('1. Input energy data'!$F140="Hospital",'1. Input energy data'!$F140="Nursing residential homes and hostels"),INDEX(Degrees18[[Month]:[Multiple (England)]],MATCH('1. Input energy data'!$AD140, Degrees18[Month], 1)+X$2-13,MATCH(IF('1. Input energy data'!$G$11="Multiple (England)", '1. Input energy data'!$J140, '1. Input energy data'!$G$11),Degrees18[#Headers], 0)),INDEX(Degrees15[[Month]:[Multiple (England)]],MATCH('1. Input energy data'!$AD140,Degrees15[Month], 1)+X$2-13,MATCH(IF('1. Input energy data'!$G$11="Multiple (England)", '1. Input energy data'!$J140, '1. Input energy data'!$G$11),Degrees15[#Headers], 0))))</f>
        <v/>
      </c>
      <c r="Y123" s="151" t="str" cm="1">
        <f t="array" ref="Y123">IF(OR($A123=0, '1. Input energy data'!$AL140=""), "",IF(OR('1. Input energy data'!$F140="Hospital",'1. Input energy data'!$F140="Nursing residential homes and hostels"),INDEX(Degrees18[[Month]:[Multiple (England)]],MATCH('1. Input energy data'!$AD140, Degrees18[Month], 1)+Y$2-13,MATCH(IF('1. Input energy data'!$G$11="Multiple (England)", '1. Input energy data'!$J140, '1. Input energy data'!$G$11),Degrees18[#Headers], 0)),INDEX(Degrees15[[Month]:[Multiple (England)]],MATCH('1. Input energy data'!$AD140,Degrees15[Month], 1)+Y$2-13,MATCH(IF('1. Input energy data'!$G$11="Multiple (England)", '1. Input energy data'!$J140, '1. Input energy data'!$G$11),Degrees15[#Headers], 0))))</f>
        <v/>
      </c>
      <c r="Z123" s="151" t="str" cm="1">
        <f t="array" ref="Z123">IF(OR($A123=0, '1. Input energy data'!$AM140=""), "",IF(OR('1. Input energy data'!$F140="Hospital",'1. Input energy data'!$F140="Nursing residential homes and hostels"),INDEX(Degrees18[[Month]:[Multiple (England)]],MATCH('1. Input energy data'!$AD140, Degrees18[Month], 1)+Z$2-13,MATCH(IF('1. Input energy data'!$G$11="Multiple (England)", '1. Input energy data'!$J140, '1. Input energy data'!$G$11),Degrees18[#Headers], 0)),INDEX(Degrees15[[Month]:[Multiple (England)]],MATCH('1. Input energy data'!$AD140,Degrees15[Month], 1)+Z$2-13,MATCH(IF('1. Input energy data'!$G$11="Multiple (England)", '1. Input energy data'!$J140, '1. Input energy data'!$G$11),Degrees15[#Headers], 0))))</f>
        <v/>
      </c>
      <c r="AA123" s="151" t="str" cm="1">
        <f t="array" ref="AA123">IF(OR($A123=0, '1. Input energy data'!$AN140=""), "",IF(OR('1. Input energy data'!$F140="Hospital",'1. Input energy data'!$F140="Nursing residential homes and hostels"),INDEX(Degrees18[[Month]:[Multiple (England)]],MATCH('1. Input energy data'!$AD140, Degrees18[Month], 1)+AA$2-13,MATCH(IF('1. Input energy data'!$G$11="Multiple (England)", '1. Input energy data'!$J140, '1. Input energy data'!$G$11),Degrees18[#Headers], 0)),INDEX(Degrees15[[Month]:[Multiple (England)]],MATCH('1. Input energy data'!$AD140,Degrees15[Month], 1)+AA$2-13,MATCH(IF('1. Input energy data'!$G$11="Multiple (England)", '1. Input energy data'!$J140, '1. Input energy data'!$G$11),Degrees15[#Headers], 0))))</f>
        <v/>
      </c>
      <c r="AB123" s="151" t="str" cm="1">
        <f t="array" ref="AB123">IF(OR($A123=0, '1. Input energy data'!$AO140=""), "",IF(OR('1. Input energy data'!$F140="Hospital",'1. Input energy data'!$F140="Nursing residential homes and hostels"),INDEX(Degrees18[[Month]:[Multiple (England)]],MATCH('1. Input energy data'!$AD140, Degrees18[Month], 1)+AB$2-13,MATCH(IF('1. Input energy data'!$G$11="Multiple (England)", '1. Input energy data'!$J140, '1. Input energy data'!$G$11),Degrees18[#Headers], 0)),INDEX(Degrees15[[Month]:[Multiple (England)]],MATCH('1. Input energy data'!$AD140,Degrees15[Month], 1)+AB$2-13,MATCH(IF('1. Input energy data'!$G$11="Multiple (England)", '1. Input energy data'!$J140, '1. Input energy data'!$G$11),Degrees15[#Headers], 0))))</f>
        <v/>
      </c>
      <c r="AC123" s="151" t="str" cm="1">
        <f t="array" ref="AC123">IF(OR($A123=0, '1. Input energy data'!$AP140=""), "",IF(OR('1. Input energy data'!$F140="Hospital",'1. Input energy data'!$F140="Nursing residential homes and hostels"),INDEX(Degrees18[[Month]:[Multiple (England)]],MATCH('1. Input energy data'!$AD140, Degrees18[Month], 1)+AC$2-13,MATCH(IF('1. Input energy data'!$G$11="Multiple (England)", '1. Input energy data'!$J140, '1. Input energy data'!$G$11),Degrees18[#Headers], 0)),INDEX(Degrees15[[Month]:[Multiple (England)]],MATCH('1. Input energy data'!$AD140,Degrees15[Month], 1)+AC$2-13,MATCH(IF('1. Input energy data'!$G$11="Multiple (England)", '1. Input energy data'!$J140, '1. Input energy data'!$G$11),Degrees15[#Headers], 0))))</f>
        <v/>
      </c>
      <c r="AD123" s="151" t="str" cm="1">
        <f t="array" ref="AD123">IF(OR($A123=0, '1. Input energy data'!$AQ140=""), "",IF(OR('1. Input energy data'!$F140="Hospital",'1. Input energy data'!$F140="Nursing residential homes and hostels"),INDEX(Degrees18[[Month]:[Multiple (England)]],MATCH('1. Input energy data'!$AD140, Degrees18[Month], 1)+AD$2-13,MATCH(IF('1. Input energy data'!$G$11="Multiple (England)", '1. Input energy data'!$J140, '1. Input energy data'!$G$11),Degrees18[#Headers], 0)),INDEX(Degrees15[[Month]:[Multiple (England)]],MATCH('1. Input energy data'!$AD140,Degrees15[Month], 1)+AD$2-13,MATCH(IF('1. Input energy data'!$G$11="Multiple (England)", '1. Input energy data'!$J140, '1. Input energy data'!$G$11),Degrees15[#Headers], 0))))</f>
        <v/>
      </c>
      <c r="AE123" s="151" t="str">
        <f>IF(OR($A123=0, $P123="", CalcTable[[#This Row],[13]]="", $Q123="", '1. Input energy data'!AF140=""), "", ($P123*CalcTable[[#This Row],[13]]+$Q123)-'1. Input energy data'!AF140)</f>
        <v/>
      </c>
      <c r="AF123" s="151" t="str">
        <f>IF(OR($A123=0, $P123="", CalcTable[[#This Row],[14]]="", $Q123="", '1. Input energy data'!AG140=""), "", ($P123*CalcTable[[#This Row],[14]]+$Q123)-'1. Input energy data'!AG140)</f>
        <v/>
      </c>
      <c r="AG123" s="151" t="str">
        <f>IF(OR($A123=0, $P123="", CalcTable[[#This Row],[15]]="", $Q123="", '1. Input energy data'!AH140=""), "", ($P123*CalcTable[[#This Row],[15]]+$Q123)-'1. Input energy data'!AH140)</f>
        <v/>
      </c>
      <c r="AH123" s="151" t="str">
        <f>IF(OR($A123=0, $P123="", CalcTable[[#This Row],[16]]="", $Q123="", '1. Input energy data'!AI140=""), "", ($P123*CalcTable[[#This Row],[16]]+$Q123)-'1. Input energy data'!AI140)</f>
        <v/>
      </c>
      <c r="AI123" s="151" t="str">
        <f>IF(OR($A123=0, $P123="", CalcTable[[#This Row],[17]]="", $Q123="", '1. Input energy data'!AJ140=""), "", ($P123*CalcTable[[#This Row],[17]]+$Q123)-'1. Input energy data'!AJ140)</f>
        <v/>
      </c>
      <c r="AJ123" s="151" t="str">
        <f>IF(OR($A123=0, $P123="", CalcTable[[#This Row],[18]]="", $Q123="", '1. Input energy data'!AK140=""), "", ($P123*CalcTable[[#This Row],[18]]+$Q123)-'1. Input energy data'!AK140)</f>
        <v/>
      </c>
      <c r="AK123" s="151" t="str">
        <f>IF(OR($A123=0, $P123="", CalcTable[[#This Row],[19]]="", $Q123="", '1. Input energy data'!AL140=""), "", ($P123*CalcTable[[#This Row],[19]]+$Q123)-'1. Input energy data'!AL140)</f>
        <v/>
      </c>
      <c r="AL123" s="151" t="str">
        <f>IF(OR($A123=0, $P123="", CalcTable[[#This Row],[20]]="", $Q123="", '1. Input energy data'!AM140=""), "", ($P123*CalcTable[[#This Row],[20]]+$Q123)-'1. Input energy data'!AM140)</f>
        <v/>
      </c>
      <c r="AM123" s="151" t="str">
        <f>IF(OR($A123=0, $P123="", CalcTable[[#This Row],[21]]="", $Q123="", '1. Input energy data'!AN140=""), "", ($P123*CalcTable[[#This Row],[21]]+$Q123)-'1. Input energy data'!AN140)</f>
        <v/>
      </c>
      <c r="AN123" s="151" t="str">
        <f>IF(OR($A123=0, $P123="", CalcTable[[#This Row],[22]]="", $Q123="", '1. Input energy data'!AO140=""), "", ($P123*CalcTable[[#This Row],[22]]+$Q123)-'1. Input energy data'!AO140)</f>
        <v/>
      </c>
      <c r="AO123" s="151" t="str">
        <f>IF(OR($A123=0, $P123="", CalcTable[[#This Row],[23]]="", $Q123="", '1. Input energy data'!AP140=""), "", ($P123*CalcTable[[#This Row],[23]]+$Q123)-'1. Input energy data'!AP140)</f>
        <v/>
      </c>
      <c r="AP123" s="151" t="str">
        <f>IF(OR($A123=0, $P123="", CalcTable[[#This Row],[24]]="", $Q123="", '1. Input energy data'!AQ140=""), "", ($P123*CalcTable[[#This Row],[24]]+$Q123)-'1. Input energy data'!AQ140)</f>
        <v/>
      </c>
      <c r="AQ123" s="239" t="str">
        <f>IF(CalcTable[[#This Row],[Building]]=0,"",1-((1-CalcTable[[#This Row],[R2]])*(COUNT('1. Input energy data'!N140:Y140)-1)/(COUNT('1. Input energy data'!N140:Y140)-2)))</f>
        <v/>
      </c>
      <c r="AR123" s="165" t="str">
        <f>IF(CalcTable[[#This Row],[Building]]=0,"",1.26*TINV(0.1,COUNT('1. Input energy data'!N140:Y140)-2)*STEYX('1. Input energy data'!N140:Y140,CalcTable[[#This Row],[1]:[12]])*((1+2/COUNT('1. Input energy data'!N140:Y140))*COUNT(CalcTable[[#This Row],[Month 1 avoided kWh]:[Month 12]]))^0.5)</f>
        <v/>
      </c>
      <c r="AS123" s="166" t="str">
        <f>IF(CalcTable[[#This Row],[Building]]=0,"",ABS(CalcTable[[#This Row],[Absolute Uncertainty]]/SUM(CalcTable[[#This Row],[Month 1 avoided kWh]:[Month 12]])))</f>
        <v/>
      </c>
      <c r="AT123" s="165" t="str">
        <f>IF(CalcTable[[#This Row],[Building]]=0,"",COUNT('1. Input energy data'!N140:Y140))</f>
        <v/>
      </c>
      <c r="AU123" s="165" t="str">
        <f>IF(CalcTable[[#This Row],[Building]]=0,"",COUNT('1. Input energy data'!AF140:AQ140))</f>
        <v/>
      </c>
      <c r="AV123" s="151" t="str" cm="1">
        <f t="array" ref="AV123">_xlfn.IFS(CalcTable[[#This Row],[Building]]=0,"",AND(OR('1. Input energy data'!AT140="Energy Bills - Actual",'1. Input energy data'!AT140="Meter Readings",'1. Input energy data'!AT140="Half Hourly Data"),OR('1. Input energy data'!Z140="Energy Bills - Actual",'1. Input energy data'!Z140="Meter Readings",'1. Input energy data'!Z140="Half Hourly Data")),"ACTUAL",OR('1. Input energy data'!AT140="",'1. Input energy data'!Z140=""),"BLANK",OR('1. Input energy data'!AT140="Other (specify in commentary)",'1. Input energy data'!Z140="Other (specify in commentary)"),"OTHER",OR('1. Input energy data'!AT140="Energy Bills - Estimated",'1. Input energy data'!Z140="Energy Bills - Estimated"),"ESTIMATED",OR('1. Input energy data'!AT140="Energy Bills - Partially Estimated",'1. Input energy data'!Z140="Energy Bills - Partially Estimated"),"PARTIALLY ESTIMATED",TRUE,"BLANK")</f>
        <v/>
      </c>
    </row>
    <row r="124" spans="1:48">
      <c r="A124">
        <f>'1. Input energy data'!C141</f>
        <v>0</v>
      </c>
      <c r="B124" s="150">
        <f>'1. Input energy data'!F141</f>
        <v>0</v>
      </c>
      <c r="C124">
        <f>'1. Input energy data'!G141</f>
        <v>0</v>
      </c>
      <c r="D124" s="151" t="str">
        <f>IF(OR(CalcTable[[#This Row],[Building]]=0, '1. Input energy data'!$N141=""), "",IF(OR('1. Input energy data'!$F141="Hospital",'1. Input energy data'!$F141="Nursing residential homes and hostels"),INDEX(Degrees18[[Month]:[Multiple (England)]],MATCH('1. Input energy data'!$L141, Degrees18[Month], 1),MATCH(IF('1. Input energy data'!$G$11="Multiple (England)", '1. Input energy data'!$J141, '1. Input energy data'!$G$11), Degrees18[#Headers], 0)),INDEX(Degrees15[[Month]:[Multiple (England)]],MATCH('1. Input energy data'!$L141, Degrees15[Month], 1),MATCH(IF('1. Input energy data'!$G$11="Multiple (England)", '1. Input energy data'!$J141, '1. Input energy data'!$G$11), Degrees15[#Headers], 0))))</f>
        <v/>
      </c>
      <c r="E124" s="151" t="str" cm="1">
        <f t="array" ref="E124">IF(OR(CalcTable[[#This Row],[Building]]=0, '1. Input energy data'!$O141=""), "",IF(OR('1. Input energy data'!$F141="Hospital",'1. Input energy data'!$F141="Nursing residential homes and hostels"),INDEX(Degrees18[[Month]:[Multiple (England)]],MATCH('1. Input energy data'!$L141, Degrees18[Month], 1) + $E$2 - 1,MATCH(IF('1. Input energy data'!$G$11="Multiple (England)", '1. Input energy data'!$J141, '1. Input energy data'!$G$11),Degrees18[#Headers], 0)),INDEX(Degrees15[[Month]:[Multiple (England)]],MATCH('1. Input energy data'!$L141, Degrees15[Month], 1) + $E$2 - 1,MATCH(IF('1. Input energy data'!$G$11="Multiple (England)", '1. Input energy data'!$J141, '1. Input energy data'!$G$11),Degrees15[#Headers], 0))))</f>
        <v/>
      </c>
      <c r="F124" s="151" t="str" cm="1">
        <f t="array" ref="F124">IF(OR(CalcTable[[#This Row],[Building]]=0, '1. Input energy data'!$P141=""), "",IF(OR('1. Input energy data'!$F141="Hospital",'1. Input energy data'!$F141="Nursing residential homes and hostels"),INDEX(Degrees18[[Month]:[Multiple (England)]],MATCH('1. Input energy data'!$L141, Degrees18[Month], 1) + $F$2 - 1,MATCH(IF('1. Input energy data'!$G$11="Multiple (England)", '1. Input energy data'!$J141, '1. Input energy data'!$G$11),Degrees18[#Headers], 0)),INDEX(Degrees15[[Month]:[Multiple (England)]],MATCH('1. Input energy data'!$L141, Degrees15[Month], 1) + $F$2 - 1,MATCH(IF('1. Input energy data'!$G$11="Multiple (England)", '1. Input energy data'!$J141, '1. Input energy data'!$G$11),Degrees15[#Headers], 0))))</f>
        <v/>
      </c>
      <c r="G124" s="151" t="str" cm="1">
        <f t="array" ref="G124">IF(OR(CalcTable[[#This Row],[Building]]=0, '1. Input energy data'!$Q141=""), "",IF(OR('1. Input energy data'!$F141="Hospital",'1. Input energy data'!$F141="Nursing residential homes and hostels"),INDEX(Degrees18[[Month]:[Multiple (England)]],MATCH('1. Input energy data'!$L141, Degrees18[Month], 1) + $G$2 - 1,MATCH(IF('1. Input energy data'!$G$11="Multiple (England)", '1. Input energy data'!$J141, '1. Input energy data'!$G$11),Degrees18[#Headers], 0)),INDEX(Degrees15[[Month]:[Multiple (England)]],MATCH('1. Input energy data'!$L141, Degrees15[Month], 1) + $G$2 - 1,MATCH(IF('1. Input energy data'!$G$11="Multiple (England)", '1. Input energy data'!$J141, '1. Input energy data'!$G$11),Degrees15[#Headers], 0))))</f>
        <v/>
      </c>
      <c r="H124" s="151" t="str" cm="1">
        <f t="array" ref="H124">IF(OR(CalcTable[[#This Row],[Building]]=0, '1. Input energy data'!$R141=""), "",IF(OR('1. Input energy data'!$F141="Hospital",'1. Input energy data'!$F141="Nursing residential homes and hostels"),INDEX(Degrees18[[Month]:[Multiple (England)]],MATCH('1. Input energy data'!$L141, Degrees18[Month], 1) + $H$2 - 1,MATCH(IF('1. Input energy data'!$G$11="Multiple (England)", '1. Input energy data'!$J141, '1. Input energy data'!$G$11),Degrees18[#Headers], 0)),INDEX(Degrees15[[Month]:[Multiple (England)]],MATCH('1. Input energy data'!$L141, Degrees15[Month], 1) + $H$2 - 1,MATCH(IF('1. Input energy data'!$G$11="Multiple (England)", '1. Input energy data'!$J141, '1. Input energy data'!$G$11),Degrees15[#Headers], 0))))</f>
        <v/>
      </c>
      <c r="I124" s="151" t="str" cm="1">
        <f t="array" ref="I124">IF(OR(CalcTable[[#This Row],[Building]]=0, '1. Input energy data'!$S141=""), "",IF(OR('1. Input energy data'!$F141="Hospital",'1. Input energy data'!$F141="Nursing residential homes and hostels"),INDEX(Degrees18[[Month]:[Multiple (England)]],MATCH('1. Input energy data'!$L141, Degrees18[Month], 1) + $I$2 - 1,MATCH(IF('1. Input energy data'!$G$11="Multiple (England)", '1. Input energy data'!$J141, '1. Input energy data'!$G$11),Degrees18[#Headers], 0)),INDEX(Degrees15[[Month]:[Multiple (England)]],MATCH('1. Input energy data'!$L141, Degrees15[Month], 1) + $I$2 - 1,MATCH(IF('1. Input energy data'!$G$11="Multiple (England)", '1. Input energy data'!$J141, '1. Input energy data'!$G$11),Degrees15[#Headers], 0))))</f>
        <v/>
      </c>
      <c r="J124" s="151" t="str" cm="1">
        <f t="array" ref="J124">IF(OR(CalcTable[[#This Row],[Building]]=0, '1. Input energy data'!$T141=""), "",IF(OR('1. Input energy data'!$F141="Hospital",'1. Input energy data'!$F141="Nursing residential homes and hostels"),INDEX(Degrees18[[Month]:[Multiple (England)]],MATCH('1. Input energy data'!$L141, Degrees18[Month], 1) + $J$2 - 1,MATCH(IF('1. Input energy data'!$G$11="Multiple (England)", '1. Input energy data'!$J141, '1. Input energy data'!$G$11),Degrees18[#Headers], 0)),INDEX(Degrees15[[Month]:[Multiple (England)]],MATCH('1. Input energy data'!$L141, Degrees15[Month], 1) + $J$2 - 1,MATCH(IF('1. Input energy data'!$G$11="Multiple (England)", '1. Input energy data'!$J141, '1. Input energy data'!$G$11),Degrees15[#Headers], 0))))</f>
        <v/>
      </c>
      <c r="K124" s="151" t="str" cm="1">
        <f t="array" ref="K124">IF(OR(CalcTable[[#This Row],[Building]]=0, '1. Input energy data'!$U141=""), "",IF(OR('1. Input energy data'!$F141="Hospital",'1. Input energy data'!$F141="Nursing residential homes and hostels"),INDEX(Degrees18[[Month]:[Multiple (England)]],MATCH('1. Input energy data'!$L141, Degrees18[Month], 1) + $K$2 - 1,MATCH(IF('1. Input energy data'!$G$11="Multiple (England)", '1. Input energy data'!$J141, '1. Input energy data'!$G$11),Degrees18[#Headers], 0)),INDEX(Degrees15[[Month]:[Multiple (England)]],MATCH('1. Input energy data'!$L141, Degrees15[Month], 1) + $K$2 - 1,MATCH(IF('1. Input energy data'!$G$11="Multiple (England)", '1. Input energy data'!$J141, '1. Input energy data'!$G$11),Degrees15[#Headers], 0))))</f>
        <v/>
      </c>
      <c r="L124" s="151" t="str" cm="1">
        <f t="array" ref="L124">IF(OR(CalcTable[[#This Row],[Building]]=0, '1. Input energy data'!$V141=""), "",IF(OR('1. Input energy data'!$F141="Hospital",'1. Input energy data'!$F141="Nursing residential homes and hostels"),INDEX(Degrees18[[Month]:[Multiple (England)]],MATCH('1. Input energy data'!$L141, Degrees18[Month], 1) + $L$2 - 1,MATCH(IF('1. Input energy data'!$G$11="Multiple (England)", '1. Input energy data'!$J141, '1. Input energy data'!$G$11),Degrees18[#Headers], 0)),INDEX(Degrees15[[Month]:[Multiple (England)]],MATCH('1. Input energy data'!$L141, Degrees15[Month], 1) + $L$2 - 1,MATCH(IF('1. Input energy data'!$G$11="Multiple (England)", '1. Input energy data'!$J141, '1. Input energy data'!$G$11),Degrees15[#Headers], 0))))</f>
        <v/>
      </c>
      <c r="M124" s="151" t="str" cm="1">
        <f t="array" ref="M124">IF(OR(CalcTable[[#This Row],[Building]]=0, '1. Input energy data'!$W141=""), "",IF(OR('1. Input energy data'!$F141="Hospital",'1. Input energy data'!$F141="Nursing residential homes and hostels"),INDEX(Degrees18[[Month]:[Multiple (England)]],MATCH('1. Input energy data'!$L141, Degrees18[Month], 1) + $M$2 - 1,MATCH(IF('1. Input energy data'!$G$11="Multiple (England)", '1. Input energy data'!$J141, '1. Input energy data'!$G$11),Degrees18[#Headers], 0)),INDEX(Degrees15[[Month]:[Multiple (England)]],MATCH('1. Input energy data'!$L141, Degrees15[Month], 1) + $M$2 - 1,MATCH(IF('1. Input energy data'!$G$11="Multiple (England)", '1. Input energy data'!$J141, '1. Input energy data'!$G$11),Degrees15[#Headers], 0))))</f>
        <v/>
      </c>
      <c r="N124" s="151" t="str" cm="1">
        <f t="array" ref="N124">IF(OR(CalcTable[[#This Row],[Building]]=0, '1. Input energy data'!$X141=""), "",IF(OR('1. Input energy data'!$F141="Hospital",'1. Input energy data'!$F141="Nursing residential homes and hostels"),INDEX(Degrees18[[Month]:[Multiple (England)]],MATCH('1. Input energy data'!$L141, Degrees18[Month], 1) + $N$2 - 1,MATCH(IF('1. Input energy data'!$G$11="Multiple (England)", '1. Input energy data'!$J141, '1. Input energy data'!$G$11),Degrees18[#Headers], 0)),INDEX(Degrees15[[Month]:[Multiple (England)]],MATCH('1. Input energy data'!$L141, Degrees15[Month], 1) + $N$2 - 1,MATCH(IF('1. Input energy data'!$G$11="Multiple (England)", '1. Input energy data'!$J141, '1. Input energy data'!$G$11),Degrees15[#Headers], 0))))</f>
        <v/>
      </c>
      <c r="O124" s="151" t="str" cm="1">
        <f t="array" ref="O124">IF(OR(CalcTable[[#This Row],[Building]]=0, '1. Input energy data'!$Y141=""), "",IF(OR('1. Input energy data'!$F141="Hospital",'1. Input energy data'!$F141="Nursing residential homes and hostels"),INDEX(Degrees18[[Month]:[Multiple (England)]],MATCH('1. Input energy data'!$L141, Degrees18[Month], 1) + $O$2 - 1,MATCH(IF('1. Input energy data'!$G$11="Multiple (England)", '1. Input energy data'!$J141, '1. Input energy data'!$G$11),Degrees18[#Headers], 0)),INDEX(Degrees15[[Month]:[Multiple (England)]],MATCH('1. Input energy data'!$L141, Degrees15[Month], 1) + $O$2 - 1,MATCH(IF('1. Input energy data'!$G$11="Multiple (England)", '1. Input energy data'!$J141, '1. Input energy data'!$G$11),Degrees15[#Headers], 0))))</f>
        <v/>
      </c>
      <c r="P124" t="str">
        <f>IF(CalcTable[[#This Row],[Building]]=0,"",SLOPE('1. Input energy data'!N141:Y141,CalcTable[[#This Row],[1]:[12]]))</f>
        <v/>
      </c>
      <c r="Q124" t="str">
        <f>IF(CalcTable[[#This Row],[Building]]=0,"",INTERCEPT('1. Input energy data'!N141:Y141,CalcTable[[#This Row],[1]:[12]]))</f>
        <v/>
      </c>
      <c r="R124" t="str">
        <f>IF(CalcTable[[#This Row],[Building]]=0,"",RSQ('1. Input energy data'!N141:Y141,CalcTable[[#This Row],[1]:[12]]))</f>
        <v/>
      </c>
      <c r="S124" s="151" t="str" cm="1">
        <f t="array" ref="S124">IF(OR($A124=0, '1. Input energy data'!$AF141=""), "",IF(OR('1. Input energy data'!$F141="Hospital",'1. Input energy data'!$F141="Nursing residential homes and hostels"),INDEX(Degrees18[[Month]:[Multiple (England)]],MATCH('1. Input energy data'!$AD141, Degrees18[Month], 1)+S$2-13,MATCH(IF('1. Input energy data'!$G$11="Multiple (England)", '1. Input energy data'!$J141, '1. Input energy data'!$G$11),Degrees18[#Headers], 0)),INDEX(Degrees15[[Month]:[Multiple (England)]],MATCH('1. Input energy data'!$AD141, Degrees15[Month], 1)+S$2-13,MATCH(IF('1. Input energy data'!$G$11="Multiple (England)", '1. Input energy data'!$J141, '1. Input energy data'!$G$11),Degrees15[#Headers], 0))))</f>
        <v/>
      </c>
      <c r="T124" s="151" t="str" cm="1">
        <f t="array" ref="T124">IF(OR($A124=0, '1. Input energy data'!$AG141=""), "",IF(OR('1. Input energy data'!$F141="Hospital",'1. Input energy data'!$F141="Nursing residential homes and hostels"),INDEX(Degrees18[[Month]:[Multiple (England)]],MATCH('1. Input energy data'!$AD141, Degrees18[Month], 1)+T$2-13,MATCH(IF('1. Input energy data'!$G$11="Multiple (England)", '1. Input energy data'!$J141, '1. Input energy data'!$G$11),Degrees18[#Headers], 0)),INDEX(Degrees15[[Month]:[Multiple (England)]],MATCH('1. Input energy data'!$AD141,Degrees15[Month], 1)+T$2-13,MATCH(IF('1. Input energy data'!$G$11="Multiple (England)", '1. Input energy data'!$J141, '1. Input energy data'!$G$11),Degrees15[#Headers], 0))))</f>
        <v/>
      </c>
      <c r="U124" s="151" t="str" cm="1">
        <f t="array" ref="U124">IF(OR($A124=0, '1. Input energy data'!$AH141=""), "",IF(OR('1. Input energy data'!$F141="Hospital",'1. Input energy data'!$F141="Nursing residential homes and hostels"),INDEX(Degrees18[[Month]:[Multiple (England)]],MATCH('1. Input energy data'!$AD141, Degrees18[Month], 1)+U$2-13,MATCH(IF('1. Input energy data'!$G$11="Multiple (England)", '1. Input energy data'!$J141, '1. Input energy data'!$G$11),Degrees18[#Headers], 0)),INDEX(Degrees15[[Month]:[Multiple (England)]],MATCH('1. Input energy data'!$AD141,Degrees15[Month], 1)+U$2-13,MATCH(IF('1. Input energy data'!$G$11="Multiple (England)", '1. Input energy data'!$J141, '1. Input energy data'!$G$11),Degrees15[#Headers], 0))))</f>
        <v/>
      </c>
      <c r="V124" s="151" t="str" cm="1">
        <f t="array" ref="V124">IF(OR($A124=0, '1. Input energy data'!$AI141=""), "",IF(OR('1. Input energy data'!$F141="Hospital",'1. Input energy data'!$F141="Nursing residential homes and hostels"),INDEX(Degrees18[[Month]:[Multiple (England)]],MATCH('1. Input energy data'!$AD141, Degrees18[Month], 1)+V$2-13,MATCH(IF('1. Input energy data'!$G$11="Multiple (England)", '1. Input energy data'!$J141, '1. Input energy data'!$G$11),Degrees18[#Headers], 0)),INDEX(Degrees15[[Month]:[Multiple (England)]],MATCH('1. Input energy data'!$AD141,Degrees15[Month], 1)+V$2-13,MATCH(IF('1. Input energy data'!$G$11="Multiple (England)", '1. Input energy data'!$J141, '1. Input energy data'!$G$11),Degrees15[#Headers], 0))))</f>
        <v/>
      </c>
      <c r="W124" s="151" t="str" cm="1">
        <f t="array" ref="W124">IF(OR($A124=0, '1. Input energy data'!$AJ141=""), "",IF(OR('1. Input energy data'!$F141="Hospital",'1. Input energy data'!$F141="Nursing residential homes and hostels"),INDEX(Degrees18[[Month]:[Multiple (England)]],MATCH('1. Input energy data'!$AD141, Degrees18[Month], 1)+W$2-13,MATCH(IF('1. Input energy data'!$G$11="Multiple (England)", '1. Input energy data'!$J141, '1. Input energy data'!$G$11),Degrees18[#Headers], 0)),INDEX(Degrees15[[Month]:[Multiple (England)]],MATCH('1. Input energy data'!$AD141,Degrees15[Month], 1)+W$2-13,MATCH(IF('1. Input energy data'!$G$11="Multiple (England)", '1. Input energy data'!$J141, '1. Input energy data'!$G$11),Degrees15[#Headers], 0))))</f>
        <v/>
      </c>
      <c r="X124" s="151" t="str" cm="1">
        <f t="array" ref="X124">IF(OR($A124=0, '1. Input energy data'!$AK141=""), "",IF(OR('1. Input energy data'!$F141="Hospital",'1. Input energy data'!$F141="Nursing residential homes and hostels"),INDEX(Degrees18[[Month]:[Multiple (England)]],MATCH('1. Input energy data'!$AD141, Degrees18[Month], 1)+X$2-13,MATCH(IF('1. Input energy data'!$G$11="Multiple (England)", '1. Input energy data'!$J141, '1. Input energy data'!$G$11),Degrees18[#Headers], 0)),INDEX(Degrees15[[Month]:[Multiple (England)]],MATCH('1. Input energy data'!$AD141,Degrees15[Month], 1)+X$2-13,MATCH(IF('1. Input energy data'!$G$11="Multiple (England)", '1. Input energy data'!$J141, '1. Input energy data'!$G$11),Degrees15[#Headers], 0))))</f>
        <v/>
      </c>
      <c r="Y124" s="151" t="str" cm="1">
        <f t="array" ref="Y124">IF(OR($A124=0, '1. Input energy data'!$AL141=""), "",IF(OR('1. Input energy data'!$F141="Hospital",'1. Input energy data'!$F141="Nursing residential homes and hostels"),INDEX(Degrees18[[Month]:[Multiple (England)]],MATCH('1. Input energy data'!$AD141, Degrees18[Month], 1)+Y$2-13,MATCH(IF('1. Input energy data'!$G$11="Multiple (England)", '1. Input energy data'!$J141, '1. Input energy data'!$G$11),Degrees18[#Headers], 0)),INDEX(Degrees15[[Month]:[Multiple (England)]],MATCH('1. Input energy data'!$AD141,Degrees15[Month], 1)+Y$2-13,MATCH(IF('1. Input energy data'!$G$11="Multiple (England)", '1. Input energy data'!$J141, '1. Input energy data'!$G$11),Degrees15[#Headers], 0))))</f>
        <v/>
      </c>
      <c r="Z124" s="151" t="str" cm="1">
        <f t="array" ref="Z124">IF(OR($A124=0, '1. Input energy data'!$AM141=""), "",IF(OR('1. Input energy data'!$F141="Hospital",'1. Input energy data'!$F141="Nursing residential homes and hostels"),INDEX(Degrees18[[Month]:[Multiple (England)]],MATCH('1. Input energy data'!$AD141, Degrees18[Month], 1)+Z$2-13,MATCH(IF('1. Input energy data'!$G$11="Multiple (England)", '1. Input energy data'!$J141, '1. Input energy data'!$G$11),Degrees18[#Headers], 0)),INDEX(Degrees15[[Month]:[Multiple (England)]],MATCH('1. Input energy data'!$AD141,Degrees15[Month], 1)+Z$2-13,MATCH(IF('1. Input energy data'!$G$11="Multiple (England)", '1. Input energy data'!$J141, '1. Input energy data'!$G$11),Degrees15[#Headers], 0))))</f>
        <v/>
      </c>
      <c r="AA124" s="151" t="str" cm="1">
        <f t="array" ref="AA124">IF(OR($A124=0, '1. Input energy data'!$AN141=""), "",IF(OR('1. Input energy data'!$F141="Hospital",'1. Input energy data'!$F141="Nursing residential homes and hostels"),INDEX(Degrees18[[Month]:[Multiple (England)]],MATCH('1. Input energy data'!$AD141, Degrees18[Month], 1)+AA$2-13,MATCH(IF('1. Input energy data'!$G$11="Multiple (England)", '1. Input energy data'!$J141, '1. Input energy data'!$G$11),Degrees18[#Headers], 0)),INDEX(Degrees15[[Month]:[Multiple (England)]],MATCH('1. Input energy data'!$AD141,Degrees15[Month], 1)+AA$2-13,MATCH(IF('1. Input energy data'!$G$11="Multiple (England)", '1. Input energy data'!$J141, '1. Input energy data'!$G$11),Degrees15[#Headers], 0))))</f>
        <v/>
      </c>
      <c r="AB124" s="151" t="str" cm="1">
        <f t="array" ref="AB124">IF(OR($A124=0, '1. Input energy data'!$AO141=""), "",IF(OR('1. Input energy data'!$F141="Hospital",'1. Input energy data'!$F141="Nursing residential homes and hostels"),INDEX(Degrees18[[Month]:[Multiple (England)]],MATCH('1. Input energy data'!$AD141, Degrees18[Month], 1)+AB$2-13,MATCH(IF('1. Input energy data'!$G$11="Multiple (England)", '1. Input energy data'!$J141, '1. Input energy data'!$G$11),Degrees18[#Headers], 0)),INDEX(Degrees15[[Month]:[Multiple (England)]],MATCH('1. Input energy data'!$AD141,Degrees15[Month], 1)+AB$2-13,MATCH(IF('1. Input energy data'!$G$11="Multiple (England)", '1. Input energy data'!$J141, '1. Input energy data'!$G$11),Degrees15[#Headers], 0))))</f>
        <v/>
      </c>
      <c r="AC124" s="151" t="str" cm="1">
        <f t="array" ref="AC124">IF(OR($A124=0, '1. Input energy data'!$AP141=""), "",IF(OR('1. Input energy data'!$F141="Hospital",'1. Input energy data'!$F141="Nursing residential homes and hostels"),INDEX(Degrees18[[Month]:[Multiple (England)]],MATCH('1. Input energy data'!$AD141, Degrees18[Month], 1)+AC$2-13,MATCH(IF('1. Input energy data'!$G$11="Multiple (England)", '1. Input energy data'!$J141, '1. Input energy data'!$G$11),Degrees18[#Headers], 0)),INDEX(Degrees15[[Month]:[Multiple (England)]],MATCH('1. Input energy data'!$AD141,Degrees15[Month], 1)+AC$2-13,MATCH(IF('1. Input energy data'!$G$11="Multiple (England)", '1. Input energy data'!$J141, '1. Input energy data'!$G$11),Degrees15[#Headers], 0))))</f>
        <v/>
      </c>
      <c r="AD124" s="151" t="str" cm="1">
        <f t="array" ref="AD124">IF(OR($A124=0, '1. Input energy data'!$AQ141=""), "",IF(OR('1. Input energy data'!$F141="Hospital",'1. Input energy data'!$F141="Nursing residential homes and hostels"),INDEX(Degrees18[[Month]:[Multiple (England)]],MATCH('1. Input energy data'!$AD141, Degrees18[Month], 1)+AD$2-13,MATCH(IF('1. Input energy data'!$G$11="Multiple (England)", '1. Input energy data'!$J141, '1. Input energy data'!$G$11),Degrees18[#Headers], 0)),INDEX(Degrees15[[Month]:[Multiple (England)]],MATCH('1. Input energy data'!$AD141,Degrees15[Month], 1)+AD$2-13,MATCH(IF('1. Input energy data'!$G$11="Multiple (England)", '1. Input energy data'!$J141, '1. Input energy data'!$G$11),Degrees15[#Headers], 0))))</f>
        <v/>
      </c>
      <c r="AE124" s="151" t="str">
        <f>IF(OR($A124=0, $P124="", CalcTable[[#This Row],[13]]="", $Q124="", '1. Input energy data'!AF141=""), "", ($P124*CalcTable[[#This Row],[13]]+$Q124)-'1. Input energy data'!AF141)</f>
        <v/>
      </c>
      <c r="AF124" s="151" t="str">
        <f>IF(OR($A124=0, $P124="", CalcTable[[#This Row],[14]]="", $Q124="", '1. Input energy data'!AG141=""), "", ($P124*CalcTable[[#This Row],[14]]+$Q124)-'1. Input energy data'!AG141)</f>
        <v/>
      </c>
      <c r="AG124" s="151" t="str">
        <f>IF(OR($A124=0, $P124="", CalcTable[[#This Row],[15]]="", $Q124="", '1. Input energy data'!AH141=""), "", ($P124*CalcTable[[#This Row],[15]]+$Q124)-'1. Input energy data'!AH141)</f>
        <v/>
      </c>
      <c r="AH124" s="151" t="str">
        <f>IF(OR($A124=0, $P124="", CalcTable[[#This Row],[16]]="", $Q124="", '1. Input energy data'!AI141=""), "", ($P124*CalcTable[[#This Row],[16]]+$Q124)-'1. Input energy data'!AI141)</f>
        <v/>
      </c>
      <c r="AI124" s="151" t="str">
        <f>IF(OR($A124=0, $P124="", CalcTable[[#This Row],[17]]="", $Q124="", '1. Input energy data'!AJ141=""), "", ($P124*CalcTable[[#This Row],[17]]+$Q124)-'1. Input energy data'!AJ141)</f>
        <v/>
      </c>
      <c r="AJ124" s="151" t="str">
        <f>IF(OR($A124=0, $P124="", CalcTable[[#This Row],[18]]="", $Q124="", '1. Input energy data'!AK141=""), "", ($P124*CalcTable[[#This Row],[18]]+$Q124)-'1. Input energy data'!AK141)</f>
        <v/>
      </c>
      <c r="AK124" s="151" t="str">
        <f>IF(OR($A124=0, $P124="", CalcTable[[#This Row],[19]]="", $Q124="", '1. Input energy data'!AL141=""), "", ($P124*CalcTable[[#This Row],[19]]+$Q124)-'1. Input energy data'!AL141)</f>
        <v/>
      </c>
      <c r="AL124" s="151" t="str">
        <f>IF(OR($A124=0, $P124="", CalcTable[[#This Row],[20]]="", $Q124="", '1. Input energy data'!AM141=""), "", ($P124*CalcTable[[#This Row],[20]]+$Q124)-'1. Input energy data'!AM141)</f>
        <v/>
      </c>
      <c r="AM124" s="151" t="str">
        <f>IF(OR($A124=0, $P124="", CalcTable[[#This Row],[21]]="", $Q124="", '1. Input energy data'!AN141=""), "", ($P124*CalcTable[[#This Row],[21]]+$Q124)-'1. Input energy data'!AN141)</f>
        <v/>
      </c>
      <c r="AN124" s="151" t="str">
        <f>IF(OR($A124=0, $P124="", CalcTable[[#This Row],[22]]="", $Q124="", '1. Input energy data'!AO141=""), "", ($P124*CalcTable[[#This Row],[22]]+$Q124)-'1. Input energy data'!AO141)</f>
        <v/>
      </c>
      <c r="AO124" s="151" t="str">
        <f>IF(OR($A124=0, $P124="", CalcTable[[#This Row],[23]]="", $Q124="", '1. Input energy data'!AP141=""), "", ($P124*CalcTable[[#This Row],[23]]+$Q124)-'1. Input energy data'!AP141)</f>
        <v/>
      </c>
      <c r="AP124" s="151" t="str">
        <f>IF(OR($A124=0, $P124="", CalcTable[[#This Row],[24]]="", $Q124="", '1. Input energy data'!AQ141=""), "", ($P124*CalcTable[[#This Row],[24]]+$Q124)-'1. Input energy data'!AQ141)</f>
        <v/>
      </c>
      <c r="AQ124" s="239" t="str">
        <f>IF(CalcTable[[#This Row],[Building]]=0,"",1-((1-CalcTable[[#This Row],[R2]])*(COUNT('1. Input energy data'!N141:Y141)-1)/(COUNT('1. Input energy data'!N141:Y141)-2)))</f>
        <v/>
      </c>
      <c r="AR124" s="165" t="str">
        <f>IF(CalcTable[[#This Row],[Building]]=0,"",1.26*TINV(0.1,COUNT('1. Input energy data'!N141:Y141)-2)*STEYX('1. Input energy data'!N141:Y141,CalcTable[[#This Row],[1]:[12]])*((1+2/COUNT('1. Input energy data'!N141:Y141))*COUNT(CalcTable[[#This Row],[Month 1 avoided kWh]:[Month 12]]))^0.5)</f>
        <v/>
      </c>
      <c r="AS124" s="166" t="str">
        <f>IF(CalcTable[[#This Row],[Building]]=0,"",ABS(CalcTable[[#This Row],[Absolute Uncertainty]]/SUM(CalcTable[[#This Row],[Month 1 avoided kWh]:[Month 12]])))</f>
        <v/>
      </c>
      <c r="AT124" s="165" t="str">
        <f>IF(CalcTable[[#This Row],[Building]]=0,"",COUNT('1. Input energy data'!N141:Y141))</f>
        <v/>
      </c>
      <c r="AU124" s="165" t="str">
        <f>IF(CalcTable[[#This Row],[Building]]=0,"",COUNT('1. Input energy data'!AF141:AQ141))</f>
        <v/>
      </c>
      <c r="AV124" s="151" t="str" cm="1">
        <f t="array" ref="AV124">_xlfn.IFS(CalcTable[[#This Row],[Building]]=0,"",AND(OR('1. Input energy data'!AT141="Energy Bills - Actual",'1. Input energy data'!AT141="Meter Readings",'1. Input energy data'!AT141="Half Hourly Data"),OR('1. Input energy data'!Z141="Energy Bills - Actual",'1. Input energy data'!Z141="Meter Readings",'1. Input energy data'!Z141="Half Hourly Data")),"ACTUAL",OR('1. Input energy data'!AT141="",'1. Input energy data'!Z141=""),"BLANK",OR('1. Input energy data'!AT141="Other (specify in commentary)",'1. Input energy data'!Z141="Other (specify in commentary)"),"OTHER",OR('1. Input energy data'!AT141="Energy Bills - Estimated",'1. Input energy data'!Z141="Energy Bills - Estimated"),"ESTIMATED",OR('1. Input energy data'!AT141="Energy Bills - Partially Estimated",'1. Input energy data'!Z141="Energy Bills - Partially Estimated"),"PARTIALLY ESTIMATED",TRUE,"BLANK")</f>
        <v/>
      </c>
    </row>
    <row r="125" spans="1:48">
      <c r="A125">
        <f>'1. Input energy data'!C142</f>
        <v>0</v>
      </c>
      <c r="B125" s="150">
        <f>'1. Input energy data'!F142</f>
        <v>0</v>
      </c>
      <c r="C125">
        <f>'1. Input energy data'!G142</f>
        <v>0</v>
      </c>
      <c r="D125" s="151" t="str">
        <f>IF(OR(CalcTable[[#This Row],[Building]]=0, '1. Input energy data'!$N142=""), "",IF(OR('1. Input energy data'!$F142="Hospital",'1. Input energy data'!$F142="Nursing residential homes and hostels"),INDEX(Degrees18[[Month]:[Multiple (England)]],MATCH('1. Input energy data'!$L142, Degrees18[Month], 1),MATCH(IF('1. Input energy data'!$G$11="Multiple (England)", '1. Input energy data'!$J142, '1. Input energy data'!$G$11), Degrees18[#Headers], 0)),INDEX(Degrees15[[Month]:[Multiple (England)]],MATCH('1. Input energy data'!$L142, Degrees15[Month], 1),MATCH(IF('1. Input energy data'!$G$11="Multiple (England)", '1. Input energy data'!$J142, '1. Input energy data'!$G$11), Degrees15[#Headers], 0))))</f>
        <v/>
      </c>
      <c r="E125" s="151" t="str" cm="1">
        <f t="array" ref="E125">IF(OR(CalcTable[[#This Row],[Building]]=0, '1. Input energy data'!$O142=""), "",IF(OR('1. Input energy data'!$F142="Hospital",'1. Input energy data'!$F142="Nursing residential homes and hostels"),INDEX(Degrees18[[Month]:[Multiple (England)]],MATCH('1. Input energy data'!$L142, Degrees18[Month], 1) + $E$2 - 1,MATCH(IF('1. Input energy data'!$G$11="Multiple (England)", '1. Input energy data'!$J142, '1. Input energy data'!$G$11),Degrees18[#Headers], 0)),INDEX(Degrees15[[Month]:[Multiple (England)]],MATCH('1. Input energy data'!$L142, Degrees15[Month], 1) + $E$2 - 1,MATCH(IF('1. Input energy data'!$G$11="Multiple (England)", '1. Input energy data'!$J142, '1. Input energy data'!$G$11),Degrees15[#Headers], 0))))</f>
        <v/>
      </c>
      <c r="F125" s="151" t="str" cm="1">
        <f t="array" ref="F125">IF(OR(CalcTable[[#This Row],[Building]]=0, '1. Input energy data'!$P142=""), "",IF(OR('1. Input energy data'!$F142="Hospital",'1. Input energy data'!$F142="Nursing residential homes and hostels"),INDEX(Degrees18[[Month]:[Multiple (England)]],MATCH('1. Input energy data'!$L142, Degrees18[Month], 1) + $F$2 - 1,MATCH(IF('1. Input energy data'!$G$11="Multiple (England)", '1. Input energy data'!$J142, '1. Input energy data'!$G$11),Degrees18[#Headers], 0)),INDEX(Degrees15[[Month]:[Multiple (England)]],MATCH('1. Input energy data'!$L142, Degrees15[Month], 1) + $F$2 - 1,MATCH(IF('1. Input energy data'!$G$11="Multiple (England)", '1. Input energy data'!$J142, '1. Input energy data'!$G$11),Degrees15[#Headers], 0))))</f>
        <v/>
      </c>
      <c r="G125" s="151" t="str" cm="1">
        <f t="array" ref="G125">IF(OR(CalcTable[[#This Row],[Building]]=0, '1. Input energy data'!$Q142=""), "",IF(OR('1. Input energy data'!$F142="Hospital",'1. Input energy data'!$F142="Nursing residential homes and hostels"),INDEX(Degrees18[[Month]:[Multiple (England)]],MATCH('1. Input energy data'!$L142, Degrees18[Month], 1) + $G$2 - 1,MATCH(IF('1. Input energy data'!$G$11="Multiple (England)", '1. Input energy data'!$J142, '1. Input energy data'!$G$11),Degrees18[#Headers], 0)),INDEX(Degrees15[[Month]:[Multiple (England)]],MATCH('1. Input energy data'!$L142, Degrees15[Month], 1) + $G$2 - 1,MATCH(IF('1. Input energy data'!$G$11="Multiple (England)", '1. Input energy data'!$J142, '1. Input energy data'!$G$11),Degrees15[#Headers], 0))))</f>
        <v/>
      </c>
      <c r="H125" s="151" t="str" cm="1">
        <f t="array" ref="H125">IF(OR(CalcTable[[#This Row],[Building]]=0, '1. Input energy data'!$R142=""), "",IF(OR('1. Input energy data'!$F142="Hospital",'1. Input energy data'!$F142="Nursing residential homes and hostels"),INDEX(Degrees18[[Month]:[Multiple (England)]],MATCH('1. Input energy data'!$L142, Degrees18[Month], 1) + $H$2 - 1,MATCH(IF('1. Input energy data'!$G$11="Multiple (England)", '1. Input energy data'!$J142, '1. Input energy data'!$G$11),Degrees18[#Headers], 0)),INDEX(Degrees15[[Month]:[Multiple (England)]],MATCH('1. Input energy data'!$L142, Degrees15[Month], 1) + $H$2 - 1,MATCH(IF('1. Input energy data'!$G$11="Multiple (England)", '1. Input energy data'!$J142, '1. Input energy data'!$G$11),Degrees15[#Headers], 0))))</f>
        <v/>
      </c>
      <c r="I125" s="151" t="str" cm="1">
        <f t="array" ref="I125">IF(OR(CalcTable[[#This Row],[Building]]=0, '1. Input energy data'!$S142=""), "",IF(OR('1. Input energy data'!$F142="Hospital",'1. Input energy data'!$F142="Nursing residential homes and hostels"),INDEX(Degrees18[[Month]:[Multiple (England)]],MATCH('1. Input energy data'!$L142, Degrees18[Month], 1) + $I$2 - 1,MATCH(IF('1. Input energy data'!$G$11="Multiple (England)", '1. Input energy data'!$J142, '1. Input energy data'!$G$11),Degrees18[#Headers], 0)),INDEX(Degrees15[[Month]:[Multiple (England)]],MATCH('1. Input energy data'!$L142, Degrees15[Month], 1) + $I$2 - 1,MATCH(IF('1. Input energy data'!$G$11="Multiple (England)", '1. Input energy data'!$J142, '1. Input energy data'!$G$11),Degrees15[#Headers], 0))))</f>
        <v/>
      </c>
      <c r="J125" s="151" t="str" cm="1">
        <f t="array" ref="J125">IF(OR(CalcTable[[#This Row],[Building]]=0, '1. Input energy data'!$T142=""), "",IF(OR('1. Input energy data'!$F142="Hospital",'1. Input energy data'!$F142="Nursing residential homes and hostels"),INDEX(Degrees18[[Month]:[Multiple (England)]],MATCH('1. Input energy data'!$L142, Degrees18[Month], 1) + $J$2 - 1,MATCH(IF('1. Input energy data'!$G$11="Multiple (England)", '1. Input energy data'!$J142, '1. Input energy data'!$G$11),Degrees18[#Headers], 0)),INDEX(Degrees15[[Month]:[Multiple (England)]],MATCH('1. Input energy data'!$L142, Degrees15[Month], 1) + $J$2 - 1,MATCH(IF('1. Input energy data'!$G$11="Multiple (England)", '1. Input energy data'!$J142, '1. Input energy data'!$G$11),Degrees15[#Headers], 0))))</f>
        <v/>
      </c>
      <c r="K125" s="151" t="str" cm="1">
        <f t="array" ref="K125">IF(OR(CalcTable[[#This Row],[Building]]=0, '1. Input energy data'!$U142=""), "",IF(OR('1. Input energy data'!$F142="Hospital",'1. Input energy data'!$F142="Nursing residential homes and hostels"),INDEX(Degrees18[[Month]:[Multiple (England)]],MATCH('1. Input energy data'!$L142, Degrees18[Month], 1) + $K$2 - 1,MATCH(IF('1. Input energy data'!$G$11="Multiple (England)", '1. Input energy data'!$J142, '1. Input energy data'!$G$11),Degrees18[#Headers], 0)),INDEX(Degrees15[[Month]:[Multiple (England)]],MATCH('1. Input energy data'!$L142, Degrees15[Month], 1) + $K$2 - 1,MATCH(IF('1. Input energy data'!$G$11="Multiple (England)", '1. Input energy data'!$J142, '1. Input energy data'!$G$11),Degrees15[#Headers], 0))))</f>
        <v/>
      </c>
      <c r="L125" s="151" t="str" cm="1">
        <f t="array" ref="L125">IF(OR(CalcTable[[#This Row],[Building]]=0, '1. Input energy data'!$V142=""), "",IF(OR('1. Input energy data'!$F142="Hospital",'1. Input energy data'!$F142="Nursing residential homes and hostels"),INDEX(Degrees18[[Month]:[Multiple (England)]],MATCH('1. Input energy data'!$L142, Degrees18[Month], 1) + $L$2 - 1,MATCH(IF('1. Input energy data'!$G$11="Multiple (England)", '1. Input energy data'!$J142, '1. Input energy data'!$G$11),Degrees18[#Headers], 0)),INDEX(Degrees15[[Month]:[Multiple (England)]],MATCH('1. Input energy data'!$L142, Degrees15[Month], 1) + $L$2 - 1,MATCH(IF('1. Input energy data'!$G$11="Multiple (England)", '1. Input energy data'!$J142, '1. Input energy data'!$G$11),Degrees15[#Headers], 0))))</f>
        <v/>
      </c>
      <c r="M125" s="151" t="str" cm="1">
        <f t="array" ref="M125">IF(OR(CalcTable[[#This Row],[Building]]=0, '1. Input energy data'!$W142=""), "",IF(OR('1. Input energy data'!$F142="Hospital",'1. Input energy data'!$F142="Nursing residential homes and hostels"),INDEX(Degrees18[[Month]:[Multiple (England)]],MATCH('1. Input energy data'!$L142, Degrees18[Month], 1) + $M$2 - 1,MATCH(IF('1. Input energy data'!$G$11="Multiple (England)", '1. Input energy data'!$J142, '1. Input energy data'!$G$11),Degrees18[#Headers], 0)),INDEX(Degrees15[[Month]:[Multiple (England)]],MATCH('1. Input energy data'!$L142, Degrees15[Month], 1) + $M$2 - 1,MATCH(IF('1. Input energy data'!$G$11="Multiple (England)", '1. Input energy data'!$J142, '1. Input energy data'!$G$11),Degrees15[#Headers], 0))))</f>
        <v/>
      </c>
      <c r="N125" s="151" t="str" cm="1">
        <f t="array" ref="N125">IF(OR(CalcTable[[#This Row],[Building]]=0, '1. Input energy data'!$X142=""), "",IF(OR('1. Input energy data'!$F142="Hospital",'1. Input energy data'!$F142="Nursing residential homes and hostels"),INDEX(Degrees18[[Month]:[Multiple (England)]],MATCH('1. Input energy data'!$L142, Degrees18[Month], 1) + $N$2 - 1,MATCH(IF('1. Input energy data'!$G$11="Multiple (England)", '1. Input energy data'!$J142, '1. Input energy data'!$G$11),Degrees18[#Headers], 0)),INDEX(Degrees15[[Month]:[Multiple (England)]],MATCH('1. Input energy data'!$L142, Degrees15[Month], 1) + $N$2 - 1,MATCH(IF('1. Input energy data'!$G$11="Multiple (England)", '1. Input energy data'!$J142, '1. Input energy data'!$G$11),Degrees15[#Headers], 0))))</f>
        <v/>
      </c>
      <c r="O125" s="151" t="str" cm="1">
        <f t="array" ref="O125">IF(OR(CalcTable[[#This Row],[Building]]=0, '1. Input energy data'!$Y142=""), "",IF(OR('1. Input energy data'!$F142="Hospital",'1. Input energy data'!$F142="Nursing residential homes and hostels"),INDEX(Degrees18[[Month]:[Multiple (England)]],MATCH('1. Input energy data'!$L142, Degrees18[Month], 1) + $O$2 - 1,MATCH(IF('1. Input energy data'!$G$11="Multiple (England)", '1. Input energy data'!$J142, '1. Input energy data'!$G$11),Degrees18[#Headers], 0)),INDEX(Degrees15[[Month]:[Multiple (England)]],MATCH('1. Input energy data'!$L142, Degrees15[Month], 1) + $O$2 - 1,MATCH(IF('1. Input energy data'!$G$11="Multiple (England)", '1. Input energy data'!$J142, '1. Input energy data'!$G$11),Degrees15[#Headers], 0))))</f>
        <v/>
      </c>
      <c r="P125" t="str">
        <f>IF(CalcTable[[#This Row],[Building]]=0,"",SLOPE('1. Input energy data'!N142:Y142,CalcTable[[#This Row],[1]:[12]]))</f>
        <v/>
      </c>
      <c r="Q125" t="str">
        <f>IF(CalcTable[[#This Row],[Building]]=0,"",INTERCEPT('1. Input energy data'!N142:Y142,CalcTable[[#This Row],[1]:[12]]))</f>
        <v/>
      </c>
      <c r="R125" t="str">
        <f>IF(CalcTable[[#This Row],[Building]]=0,"",RSQ('1. Input energy data'!N142:Y142,CalcTable[[#This Row],[1]:[12]]))</f>
        <v/>
      </c>
      <c r="S125" s="151" t="str" cm="1">
        <f t="array" ref="S125">IF(OR($A125=0, '1. Input energy data'!$AF142=""), "",IF(OR('1. Input energy data'!$F142="Hospital",'1. Input energy data'!$F142="Nursing residential homes and hostels"),INDEX(Degrees18[[Month]:[Multiple (England)]],MATCH('1. Input energy data'!$AD142, Degrees18[Month], 1)+S$2-13,MATCH(IF('1. Input energy data'!$G$11="Multiple (England)", '1. Input energy data'!$J142, '1. Input energy data'!$G$11),Degrees18[#Headers], 0)),INDEX(Degrees15[[Month]:[Multiple (England)]],MATCH('1. Input energy data'!$AD142, Degrees15[Month], 1)+S$2-13,MATCH(IF('1. Input energy data'!$G$11="Multiple (England)", '1. Input energy data'!$J142, '1. Input energy data'!$G$11),Degrees15[#Headers], 0))))</f>
        <v/>
      </c>
      <c r="T125" s="151" t="str" cm="1">
        <f t="array" ref="T125">IF(OR($A125=0, '1. Input energy data'!$AG142=""), "",IF(OR('1. Input energy data'!$F142="Hospital",'1. Input energy data'!$F142="Nursing residential homes and hostels"),INDEX(Degrees18[[Month]:[Multiple (England)]],MATCH('1. Input energy data'!$AD142, Degrees18[Month], 1)+T$2-13,MATCH(IF('1. Input energy data'!$G$11="Multiple (England)", '1. Input energy data'!$J142, '1. Input energy data'!$G$11),Degrees18[#Headers], 0)),INDEX(Degrees15[[Month]:[Multiple (England)]],MATCH('1. Input energy data'!$AD142,Degrees15[Month], 1)+T$2-13,MATCH(IF('1. Input energy data'!$G$11="Multiple (England)", '1. Input energy data'!$J142, '1. Input energy data'!$G$11),Degrees15[#Headers], 0))))</f>
        <v/>
      </c>
      <c r="U125" s="151" t="str" cm="1">
        <f t="array" ref="U125">IF(OR($A125=0, '1. Input energy data'!$AH142=""), "",IF(OR('1. Input energy data'!$F142="Hospital",'1. Input energy data'!$F142="Nursing residential homes and hostels"),INDEX(Degrees18[[Month]:[Multiple (England)]],MATCH('1. Input energy data'!$AD142, Degrees18[Month], 1)+U$2-13,MATCH(IF('1. Input energy data'!$G$11="Multiple (England)", '1. Input energy data'!$J142, '1. Input energy data'!$G$11),Degrees18[#Headers], 0)),INDEX(Degrees15[[Month]:[Multiple (England)]],MATCH('1. Input energy data'!$AD142,Degrees15[Month], 1)+U$2-13,MATCH(IF('1. Input energy data'!$G$11="Multiple (England)", '1. Input energy data'!$J142, '1. Input energy data'!$G$11),Degrees15[#Headers], 0))))</f>
        <v/>
      </c>
      <c r="V125" s="151" t="str" cm="1">
        <f t="array" ref="V125">IF(OR($A125=0, '1. Input energy data'!$AI142=""), "",IF(OR('1. Input energy data'!$F142="Hospital",'1. Input energy data'!$F142="Nursing residential homes and hostels"),INDEX(Degrees18[[Month]:[Multiple (England)]],MATCH('1. Input energy data'!$AD142, Degrees18[Month], 1)+V$2-13,MATCH(IF('1. Input energy data'!$G$11="Multiple (England)", '1. Input energy data'!$J142, '1. Input energy data'!$G$11),Degrees18[#Headers], 0)),INDEX(Degrees15[[Month]:[Multiple (England)]],MATCH('1. Input energy data'!$AD142,Degrees15[Month], 1)+V$2-13,MATCH(IF('1. Input energy data'!$G$11="Multiple (England)", '1. Input energy data'!$J142, '1. Input energy data'!$G$11),Degrees15[#Headers], 0))))</f>
        <v/>
      </c>
      <c r="W125" s="151" t="str" cm="1">
        <f t="array" ref="W125">IF(OR($A125=0, '1. Input energy data'!$AJ142=""), "",IF(OR('1. Input energy data'!$F142="Hospital",'1. Input energy data'!$F142="Nursing residential homes and hostels"),INDEX(Degrees18[[Month]:[Multiple (England)]],MATCH('1. Input energy data'!$AD142, Degrees18[Month], 1)+W$2-13,MATCH(IF('1. Input energy data'!$G$11="Multiple (England)", '1. Input energy data'!$J142, '1. Input energy data'!$G$11),Degrees18[#Headers], 0)),INDEX(Degrees15[[Month]:[Multiple (England)]],MATCH('1. Input energy data'!$AD142,Degrees15[Month], 1)+W$2-13,MATCH(IF('1. Input energy data'!$G$11="Multiple (England)", '1. Input energy data'!$J142, '1. Input energy data'!$G$11),Degrees15[#Headers], 0))))</f>
        <v/>
      </c>
      <c r="X125" s="151" t="str" cm="1">
        <f t="array" ref="X125">IF(OR($A125=0, '1. Input energy data'!$AK142=""), "",IF(OR('1. Input energy data'!$F142="Hospital",'1. Input energy data'!$F142="Nursing residential homes and hostels"),INDEX(Degrees18[[Month]:[Multiple (England)]],MATCH('1. Input energy data'!$AD142, Degrees18[Month], 1)+X$2-13,MATCH(IF('1. Input energy data'!$G$11="Multiple (England)", '1. Input energy data'!$J142, '1. Input energy data'!$G$11),Degrees18[#Headers], 0)),INDEX(Degrees15[[Month]:[Multiple (England)]],MATCH('1. Input energy data'!$AD142,Degrees15[Month], 1)+X$2-13,MATCH(IF('1. Input energy data'!$G$11="Multiple (England)", '1. Input energy data'!$J142, '1. Input energy data'!$G$11),Degrees15[#Headers], 0))))</f>
        <v/>
      </c>
      <c r="Y125" s="151" t="str" cm="1">
        <f t="array" ref="Y125">IF(OR($A125=0, '1. Input energy data'!$AL142=""), "",IF(OR('1. Input energy data'!$F142="Hospital",'1. Input energy data'!$F142="Nursing residential homes and hostels"),INDEX(Degrees18[[Month]:[Multiple (England)]],MATCH('1. Input energy data'!$AD142, Degrees18[Month], 1)+Y$2-13,MATCH(IF('1. Input energy data'!$G$11="Multiple (England)", '1. Input energy data'!$J142, '1. Input energy data'!$G$11),Degrees18[#Headers], 0)),INDEX(Degrees15[[Month]:[Multiple (England)]],MATCH('1. Input energy data'!$AD142,Degrees15[Month], 1)+Y$2-13,MATCH(IF('1. Input energy data'!$G$11="Multiple (England)", '1. Input energy data'!$J142, '1. Input energy data'!$G$11),Degrees15[#Headers], 0))))</f>
        <v/>
      </c>
      <c r="Z125" s="151" t="str" cm="1">
        <f t="array" ref="Z125">IF(OR($A125=0, '1. Input energy data'!$AM142=""), "",IF(OR('1. Input energy data'!$F142="Hospital",'1. Input energy data'!$F142="Nursing residential homes and hostels"),INDEX(Degrees18[[Month]:[Multiple (England)]],MATCH('1. Input energy data'!$AD142, Degrees18[Month], 1)+Z$2-13,MATCH(IF('1. Input energy data'!$G$11="Multiple (England)", '1. Input energy data'!$J142, '1. Input energy data'!$G$11),Degrees18[#Headers], 0)),INDEX(Degrees15[[Month]:[Multiple (England)]],MATCH('1. Input energy data'!$AD142,Degrees15[Month], 1)+Z$2-13,MATCH(IF('1. Input energy data'!$G$11="Multiple (England)", '1. Input energy data'!$J142, '1. Input energy data'!$G$11),Degrees15[#Headers], 0))))</f>
        <v/>
      </c>
      <c r="AA125" s="151" t="str" cm="1">
        <f t="array" ref="AA125">IF(OR($A125=0, '1. Input energy data'!$AN142=""), "",IF(OR('1. Input energy data'!$F142="Hospital",'1. Input energy data'!$F142="Nursing residential homes and hostels"),INDEX(Degrees18[[Month]:[Multiple (England)]],MATCH('1. Input energy data'!$AD142, Degrees18[Month], 1)+AA$2-13,MATCH(IF('1. Input energy data'!$G$11="Multiple (England)", '1. Input energy data'!$J142, '1. Input energy data'!$G$11),Degrees18[#Headers], 0)),INDEX(Degrees15[[Month]:[Multiple (England)]],MATCH('1. Input energy data'!$AD142,Degrees15[Month], 1)+AA$2-13,MATCH(IF('1. Input energy data'!$G$11="Multiple (England)", '1. Input energy data'!$J142, '1. Input energy data'!$G$11),Degrees15[#Headers], 0))))</f>
        <v/>
      </c>
      <c r="AB125" s="151" t="str" cm="1">
        <f t="array" ref="AB125">IF(OR($A125=0, '1. Input energy data'!$AO142=""), "",IF(OR('1. Input energy data'!$F142="Hospital",'1. Input energy data'!$F142="Nursing residential homes and hostels"),INDEX(Degrees18[[Month]:[Multiple (England)]],MATCH('1. Input energy data'!$AD142, Degrees18[Month], 1)+AB$2-13,MATCH(IF('1. Input energy data'!$G$11="Multiple (England)", '1. Input energy data'!$J142, '1. Input energy data'!$G$11),Degrees18[#Headers], 0)),INDEX(Degrees15[[Month]:[Multiple (England)]],MATCH('1. Input energy data'!$AD142,Degrees15[Month], 1)+AB$2-13,MATCH(IF('1. Input energy data'!$G$11="Multiple (England)", '1. Input energy data'!$J142, '1. Input energy data'!$G$11),Degrees15[#Headers], 0))))</f>
        <v/>
      </c>
      <c r="AC125" s="151" t="str" cm="1">
        <f t="array" ref="AC125">IF(OR($A125=0, '1. Input energy data'!$AP142=""), "",IF(OR('1. Input energy data'!$F142="Hospital",'1. Input energy data'!$F142="Nursing residential homes and hostels"),INDEX(Degrees18[[Month]:[Multiple (England)]],MATCH('1. Input energy data'!$AD142, Degrees18[Month], 1)+AC$2-13,MATCH(IF('1. Input energy data'!$G$11="Multiple (England)", '1. Input energy data'!$J142, '1. Input energy data'!$G$11),Degrees18[#Headers], 0)),INDEX(Degrees15[[Month]:[Multiple (England)]],MATCH('1. Input energy data'!$AD142,Degrees15[Month], 1)+AC$2-13,MATCH(IF('1. Input energy data'!$G$11="Multiple (England)", '1. Input energy data'!$J142, '1. Input energy data'!$G$11),Degrees15[#Headers], 0))))</f>
        <v/>
      </c>
      <c r="AD125" s="151" t="str" cm="1">
        <f t="array" ref="AD125">IF(OR($A125=0, '1. Input energy data'!$AQ142=""), "",IF(OR('1. Input energy data'!$F142="Hospital",'1. Input energy data'!$F142="Nursing residential homes and hostels"),INDEX(Degrees18[[Month]:[Multiple (England)]],MATCH('1. Input energy data'!$AD142, Degrees18[Month], 1)+AD$2-13,MATCH(IF('1. Input energy data'!$G$11="Multiple (England)", '1. Input energy data'!$J142, '1. Input energy data'!$G$11),Degrees18[#Headers], 0)),INDEX(Degrees15[[Month]:[Multiple (England)]],MATCH('1. Input energy data'!$AD142,Degrees15[Month], 1)+AD$2-13,MATCH(IF('1. Input energy data'!$G$11="Multiple (England)", '1. Input energy data'!$J142, '1. Input energy data'!$G$11),Degrees15[#Headers], 0))))</f>
        <v/>
      </c>
      <c r="AE125" s="151" t="str">
        <f>IF(OR($A125=0, $P125="", CalcTable[[#This Row],[13]]="", $Q125="", '1. Input energy data'!AF142=""), "", ($P125*CalcTable[[#This Row],[13]]+$Q125)-'1. Input energy data'!AF142)</f>
        <v/>
      </c>
      <c r="AF125" s="151" t="str">
        <f>IF(OR($A125=0, $P125="", CalcTable[[#This Row],[14]]="", $Q125="", '1. Input energy data'!AG142=""), "", ($P125*CalcTable[[#This Row],[14]]+$Q125)-'1. Input energy data'!AG142)</f>
        <v/>
      </c>
      <c r="AG125" s="151" t="str">
        <f>IF(OR($A125=0, $P125="", CalcTable[[#This Row],[15]]="", $Q125="", '1. Input energy data'!AH142=""), "", ($P125*CalcTable[[#This Row],[15]]+$Q125)-'1. Input energy data'!AH142)</f>
        <v/>
      </c>
      <c r="AH125" s="151" t="str">
        <f>IF(OR($A125=0, $P125="", CalcTable[[#This Row],[16]]="", $Q125="", '1. Input energy data'!AI142=""), "", ($P125*CalcTable[[#This Row],[16]]+$Q125)-'1. Input energy data'!AI142)</f>
        <v/>
      </c>
      <c r="AI125" s="151" t="str">
        <f>IF(OR($A125=0, $P125="", CalcTable[[#This Row],[17]]="", $Q125="", '1. Input energy data'!AJ142=""), "", ($P125*CalcTable[[#This Row],[17]]+$Q125)-'1. Input energy data'!AJ142)</f>
        <v/>
      </c>
      <c r="AJ125" s="151" t="str">
        <f>IF(OR($A125=0, $P125="", CalcTable[[#This Row],[18]]="", $Q125="", '1. Input energy data'!AK142=""), "", ($P125*CalcTable[[#This Row],[18]]+$Q125)-'1. Input energy data'!AK142)</f>
        <v/>
      </c>
      <c r="AK125" s="151" t="str">
        <f>IF(OR($A125=0, $P125="", CalcTable[[#This Row],[19]]="", $Q125="", '1. Input energy data'!AL142=""), "", ($P125*CalcTable[[#This Row],[19]]+$Q125)-'1. Input energy data'!AL142)</f>
        <v/>
      </c>
      <c r="AL125" s="151" t="str">
        <f>IF(OR($A125=0, $P125="", CalcTable[[#This Row],[20]]="", $Q125="", '1. Input energy data'!AM142=""), "", ($P125*CalcTable[[#This Row],[20]]+$Q125)-'1. Input energy data'!AM142)</f>
        <v/>
      </c>
      <c r="AM125" s="151" t="str">
        <f>IF(OR($A125=0, $P125="", CalcTable[[#This Row],[21]]="", $Q125="", '1. Input energy data'!AN142=""), "", ($P125*CalcTable[[#This Row],[21]]+$Q125)-'1. Input energy data'!AN142)</f>
        <v/>
      </c>
      <c r="AN125" s="151" t="str">
        <f>IF(OR($A125=0, $P125="", CalcTable[[#This Row],[22]]="", $Q125="", '1. Input energy data'!AO142=""), "", ($P125*CalcTable[[#This Row],[22]]+$Q125)-'1. Input energy data'!AO142)</f>
        <v/>
      </c>
      <c r="AO125" s="151" t="str">
        <f>IF(OR($A125=0, $P125="", CalcTable[[#This Row],[23]]="", $Q125="", '1. Input energy data'!AP142=""), "", ($P125*CalcTable[[#This Row],[23]]+$Q125)-'1. Input energy data'!AP142)</f>
        <v/>
      </c>
      <c r="AP125" s="151" t="str">
        <f>IF(OR($A125=0, $P125="", CalcTable[[#This Row],[24]]="", $Q125="", '1. Input energy data'!AQ142=""), "", ($P125*CalcTable[[#This Row],[24]]+$Q125)-'1. Input energy data'!AQ142)</f>
        <v/>
      </c>
      <c r="AQ125" s="239" t="str">
        <f>IF(CalcTable[[#This Row],[Building]]=0,"",1-((1-CalcTable[[#This Row],[R2]])*(COUNT('1. Input energy data'!N142:Y142)-1)/(COUNT('1. Input energy data'!N142:Y142)-2)))</f>
        <v/>
      </c>
      <c r="AR125" s="165" t="str">
        <f>IF(CalcTable[[#This Row],[Building]]=0,"",1.26*TINV(0.1,COUNT('1. Input energy data'!N142:Y142)-2)*STEYX('1. Input energy data'!N142:Y142,CalcTable[[#This Row],[1]:[12]])*((1+2/COUNT('1. Input energy data'!N142:Y142))*COUNT(CalcTable[[#This Row],[Month 1 avoided kWh]:[Month 12]]))^0.5)</f>
        <v/>
      </c>
      <c r="AS125" s="166" t="str">
        <f>IF(CalcTable[[#This Row],[Building]]=0,"",ABS(CalcTable[[#This Row],[Absolute Uncertainty]]/SUM(CalcTable[[#This Row],[Month 1 avoided kWh]:[Month 12]])))</f>
        <v/>
      </c>
      <c r="AT125" s="165" t="str">
        <f>IF(CalcTable[[#This Row],[Building]]=0,"",COUNT('1. Input energy data'!N142:Y142))</f>
        <v/>
      </c>
      <c r="AU125" s="165" t="str">
        <f>IF(CalcTable[[#This Row],[Building]]=0,"",COUNT('1. Input energy data'!AF142:AQ142))</f>
        <v/>
      </c>
      <c r="AV125" s="151" t="str" cm="1">
        <f t="array" ref="AV125">_xlfn.IFS(CalcTable[[#This Row],[Building]]=0,"",AND(OR('1. Input energy data'!AT142="Energy Bills - Actual",'1. Input energy data'!AT142="Meter Readings",'1. Input energy data'!AT142="Half Hourly Data"),OR('1. Input energy data'!Z142="Energy Bills - Actual",'1. Input energy data'!Z142="Meter Readings",'1. Input energy data'!Z142="Half Hourly Data")),"ACTUAL",OR('1. Input energy data'!AT142="",'1. Input energy data'!Z142=""),"BLANK",OR('1. Input energy data'!AT142="Other (specify in commentary)",'1. Input energy data'!Z142="Other (specify in commentary)"),"OTHER",OR('1. Input energy data'!AT142="Energy Bills - Estimated",'1. Input energy data'!Z142="Energy Bills - Estimated"),"ESTIMATED",OR('1. Input energy data'!AT142="Energy Bills - Partially Estimated",'1. Input energy data'!Z142="Energy Bills - Partially Estimated"),"PARTIALLY ESTIMATED",TRUE,"BLANK")</f>
        <v/>
      </c>
    </row>
    <row r="126" spans="1:48">
      <c r="A126">
        <f>'1. Input energy data'!C143</f>
        <v>0</v>
      </c>
      <c r="B126" s="150">
        <f>'1. Input energy data'!F143</f>
        <v>0</v>
      </c>
      <c r="C126">
        <f>'1. Input energy data'!G143</f>
        <v>0</v>
      </c>
      <c r="D126" s="151" t="str">
        <f>IF(OR(CalcTable[[#This Row],[Building]]=0, '1. Input energy data'!$N143=""), "",IF(OR('1. Input energy data'!$F143="Hospital",'1. Input energy data'!$F143="Nursing residential homes and hostels"),INDEX(Degrees18[[Month]:[Multiple (England)]],MATCH('1. Input energy data'!$L143, Degrees18[Month], 1),MATCH(IF('1. Input energy data'!$G$11="Multiple (England)", '1. Input energy data'!$J143, '1. Input energy data'!$G$11), Degrees18[#Headers], 0)),INDEX(Degrees15[[Month]:[Multiple (England)]],MATCH('1. Input energy data'!$L143, Degrees15[Month], 1),MATCH(IF('1. Input energy data'!$G$11="Multiple (England)", '1. Input energy data'!$J143, '1. Input energy data'!$G$11), Degrees15[#Headers], 0))))</f>
        <v/>
      </c>
      <c r="E126" s="151" t="str" cm="1">
        <f t="array" ref="E126">IF(OR(CalcTable[[#This Row],[Building]]=0, '1. Input energy data'!$O143=""), "",IF(OR('1. Input energy data'!$F143="Hospital",'1. Input energy data'!$F143="Nursing residential homes and hostels"),INDEX(Degrees18[[Month]:[Multiple (England)]],MATCH('1. Input energy data'!$L143, Degrees18[Month], 1) + $E$2 - 1,MATCH(IF('1. Input energy data'!$G$11="Multiple (England)", '1. Input energy data'!$J143, '1. Input energy data'!$G$11),Degrees18[#Headers], 0)),INDEX(Degrees15[[Month]:[Multiple (England)]],MATCH('1. Input energy data'!$L143, Degrees15[Month], 1) + $E$2 - 1,MATCH(IF('1. Input energy data'!$G$11="Multiple (England)", '1. Input energy data'!$J143, '1. Input energy data'!$G$11),Degrees15[#Headers], 0))))</f>
        <v/>
      </c>
      <c r="F126" s="151" t="str" cm="1">
        <f t="array" ref="F126">IF(OR(CalcTable[[#This Row],[Building]]=0, '1. Input energy data'!$P143=""), "",IF(OR('1. Input energy data'!$F143="Hospital",'1. Input energy data'!$F143="Nursing residential homes and hostels"),INDEX(Degrees18[[Month]:[Multiple (England)]],MATCH('1. Input energy data'!$L143, Degrees18[Month], 1) + $F$2 - 1,MATCH(IF('1. Input energy data'!$G$11="Multiple (England)", '1. Input energy data'!$J143, '1. Input energy data'!$G$11),Degrees18[#Headers], 0)),INDEX(Degrees15[[Month]:[Multiple (England)]],MATCH('1. Input energy data'!$L143, Degrees15[Month], 1) + $F$2 - 1,MATCH(IF('1. Input energy data'!$G$11="Multiple (England)", '1. Input energy data'!$J143, '1. Input energy data'!$G$11),Degrees15[#Headers], 0))))</f>
        <v/>
      </c>
      <c r="G126" s="151" t="str" cm="1">
        <f t="array" ref="G126">IF(OR(CalcTable[[#This Row],[Building]]=0, '1. Input energy data'!$Q143=""), "",IF(OR('1. Input energy data'!$F143="Hospital",'1. Input energy data'!$F143="Nursing residential homes and hostels"),INDEX(Degrees18[[Month]:[Multiple (England)]],MATCH('1. Input energy data'!$L143, Degrees18[Month], 1) + $G$2 - 1,MATCH(IF('1. Input energy data'!$G$11="Multiple (England)", '1. Input energy data'!$J143, '1. Input energy data'!$G$11),Degrees18[#Headers], 0)),INDEX(Degrees15[[Month]:[Multiple (England)]],MATCH('1. Input energy data'!$L143, Degrees15[Month], 1) + $G$2 - 1,MATCH(IF('1. Input energy data'!$G$11="Multiple (England)", '1. Input energy data'!$J143, '1. Input energy data'!$G$11),Degrees15[#Headers], 0))))</f>
        <v/>
      </c>
      <c r="H126" s="151" t="str" cm="1">
        <f t="array" ref="H126">IF(OR(CalcTable[[#This Row],[Building]]=0, '1. Input energy data'!$R143=""), "",IF(OR('1. Input energy data'!$F143="Hospital",'1. Input energy data'!$F143="Nursing residential homes and hostels"),INDEX(Degrees18[[Month]:[Multiple (England)]],MATCH('1. Input energy data'!$L143, Degrees18[Month], 1) + $H$2 - 1,MATCH(IF('1. Input energy data'!$G$11="Multiple (England)", '1. Input energy data'!$J143, '1. Input energy data'!$G$11),Degrees18[#Headers], 0)),INDEX(Degrees15[[Month]:[Multiple (England)]],MATCH('1. Input energy data'!$L143, Degrees15[Month], 1) + $H$2 - 1,MATCH(IF('1. Input energy data'!$G$11="Multiple (England)", '1. Input energy data'!$J143, '1. Input energy data'!$G$11),Degrees15[#Headers], 0))))</f>
        <v/>
      </c>
      <c r="I126" s="151" t="str" cm="1">
        <f t="array" ref="I126">IF(OR(CalcTable[[#This Row],[Building]]=0, '1. Input energy data'!$S143=""), "",IF(OR('1. Input energy data'!$F143="Hospital",'1. Input energy data'!$F143="Nursing residential homes and hostels"),INDEX(Degrees18[[Month]:[Multiple (England)]],MATCH('1. Input energy data'!$L143, Degrees18[Month], 1) + $I$2 - 1,MATCH(IF('1. Input energy data'!$G$11="Multiple (England)", '1. Input energy data'!$J143, '1. Input energy data'!$G$11),Degrees18[#Headers], 0)),INDEX(Degrees15[[Month]:[Multiple (England)]],MATCH('1. Input energy data'!$L143, Degrees15[Month], 1) + $I$2 - 1,MATCH(IF('1. Input energy data'!$G$11="Multiple (England)", '1. Input energy data'!$J143, '1. Input energy data'!$G$11),Degrees15[#Headers], 0))))</f>
        <v/>
      </c>
      <c r="J126" s="151" t="str" cm="1">
        <f t="array" ref="J126">IF(OR(CalcTable[[#This Row],[Building]]=0, '1. Input energy data'!$T143=""), "",IF(OR('1. Input energy data'!$F143="Hospital",'1. Input energy data'!$F143="Nursing residential homes and hostels"),INDEX(Degrees18[[Month]:[Multiple (England)]],MATCH('1. Input energy data'!$L143, Degrees18[Month], 1) + $J$2 - 1,MATCH(IF('1. Input energy data'!$G$11="Multiple (England)", '1. Input energy data'!$J143, '1. Input energy data'!$G$11),Degrees18[#Headers], 0)),INDEX(Degrees15[[Month]:[Multiple (England)]],MATCH('1. Input energy data'!$L143, Degrees15[Month], 1) + $J$2 - 1,MATCH(IF('1. Input energy data'!$G$11="Multiple (England)", '1. Input energy data'!$J143, '1. Input energy data'!$G$11),Degrees15[#Headers], 0))))</f>
        <v/>
      </c>
      <c r="K126" s="151" t="str" cm="1">
        <f t="array" ref="K126">IF(OR(CalcTable[[#This Row],[Building]]=0, '1. Input energy data'!$U143=""), "",IF(OR('1. Input energy data'!$F143="Hospital",'1. Input energy data'!$F143="Nursing residential homes and hostels"),INDEX(Degrees18[[Month]:[Multiple (England)]],MATCH('1. Input energy data'!$L143, Degrees18[Month], 1) + $K$2 - 1,MATCH(IF('1. Input energy data'!$G$11="Multiple (England)", '1. Input energy data'!$J143, '1. Input energy data'!$G$11),Degrees18[#Headers], 0)),INDEX(Degrees15[[Month]:[Multiple (England)]],MATCH('1. Input energy data'!$L143, Degrees15[Month], 1) + $K$2 - 1,MATCH(IF('1. Input energy data'!$G$11="Multiple (England)", '1. Input energy data'!$J143, '1. Input energy data'!$G$11),Degrees15[#Headers], 0))))</f>
        <v/>
      </c>
      <c r="L126" s="151" t="str" cm="1">
        <f t="array" ref="L126">IF(OR(CalcTable[[#This Row],[Building]]=0, '1. Input energy data'!$V143=""), "",IF(OR('1. Input energy data'!$F143="Hospital",'1. Input energy data'!$F143="Nursing residential homes and hostels"),INDEX(Degrees18[[Month]:[Multiple (England)]],MATCH('1. Input energy data'!$L143, Degrees18[Month], 1) + $L$2 - 1,MATCH(IF('1. Input energy data'!$G$11="Multiple (England)", '1. Input energy data'!$J143, '1. Input energy data'!$G$11),Degrees18[#Headers], 0)),INDEX(Degrees15[[Month]:[Multiple (England)]],MATCH('1. Input energy data'!$L143, Degrees15[Month], 1) + $L$2 - 1,MATCH(IF('1. Input energy data'!$G$11="Multiple (England)", '1. Input energy data'!$J143, '1. Input energy data'!$G$11),Degrees15[#Headers], 0))))</f>
        <v/>
      </c>
      <c r="M126" s="151" t="str" cm="1">
        <f t="array" ref="M126">IF(OR(CalcTable[[#This Row],[Building]]=0, '1. Input energy data'!$W143=""), "",IF(OR('1. Input energy data'!$F143="Hospital",'1. Input energy data'!$F143="Nursing residential homes and hostels"),INDEX(Degrees18[[Month]:[Multiple (England)]],MATCH('1. Input energy data'!$L143, Degrees18[Month], 1) + $M$2 - 1,MATCH(IF('1. Input energy data'!$G$11="Multiple (England)", '1. Input energy data'!$J143, '1. Input energy data'!$G$11),Degrees18[#Headers], 0)),INDEX(Degrees15[[Month]:[Multiple (England)]],MATCH('1. Input energy data'!$L143, Degrees15[Month], 1) + $M$2 - 1,MATCH(IF('1. Input energy data'!$G$11="Multiple (England)", '1. Input energy data'!$J143, '1. Input energy data'!$G$11),Degrees15[#Headers], 0))))</f>
        <v/>
      </c>
      <c r="N126" s="151" t="str" cm="1">
        <f t="array" ref="N126">IF(OR(CalcTable[[#This Row],[Building]]=0, '1. Input energy data'!$X143=""), "",IF(OR('1. Input energy data'!$F143="Hospital",'1. Input energy data'!$F143="Nursing residential homes and hostels"),INDEX(Degrees18[[Month]:[Multiple (England)]],MATCH('1. Input energy data'!$L143, Degrees18[Month], 1) + $N$2 - 1,MATCH(IF('1. Input energy data'!$G$11="Multiple (England)", '1. Input energy data'!$J143, '1. Input energy data'!$G$11),Degrees18[#Headers], 0)),INDEX(Degrees15[[Month]:[Multiple (England)]],MATCH('1. Input energy data'!$L143, Degrees15[Month], 1) + $N$2 - 1,MATCH(IF('1. Input energy data'!$G$11="Multiple (England)", '1. Input energy data'!$J143, '1. Input energy data'!$G$11),Degrees15[#Headers], 0))))</f>
        <v/>
      </c>
      <c r="O126" s="151" t="str" cm="1">
        <f t="array" ref="O126">IF(OR(CalcTable[[#This Row],[Building]]=0, '1. Input energy data'!$Y143=""), "",IF(OR('1. Input energy data'!$F143="Hospital",'1. Input energy data'!$F143="Nursing residential homes and hostels"),INDEX(Degrees18[[Month]:[Multiple (England)]],MATCH('1. Input energy data'!$L143, Degrees18[Month], 1) + $O$2 - 1,MATCH(IF('1. Input energy data'!$G$11="Multiple (England)", '1. Input energy data'!$J143, '1. Input energy data'!$G$11),Degrees18[#Headers], 0)),INDEX(Degrees15[[Month]:[Multiple (England)]],MATCH('1. Input energy data'!$L143, Degrees15[Month], 1) + $O$2 - 1,MATCH(IF('1. Input energy data'!$G$11="Multiple (England)", '1. Input energy data'!$J143, '1. Input energy data'!$G$11),Degrees15[#Headers], 0))))</f>
        <v/>
      </c>
      <c r="P126" t="str">
        <f>IF(CalcTable[[#This Row],[Building]]=0,"",SLOPE('1. Input energy data'!N143:Y143,CalcTable[[#This Row],[1]:[12]]))</f>
        <v/>
      </c>
      <c r="Q126" t="str">
        <f>IF(CalcTable[[#This Row],[Building]]=0,"",INTERCEPT('1. Input energy data'!N143:Y143,CalcTable[[#This Row],[1]:[12]]))</f>
        <v/>
      </c>
      <c r="R126" t="str">
        <f>IF(CalcTable[[#This Row],[Building]]=0,"",RSQ('1. Input energy data'!N143:Y143,CalcTable[[#This Row],[1]:[12]]))</f>
        <v/>
      </c>
      <c r="S126" s="151" t="str" cm="1">
        <f t="array" ref="S126">IF(OR($A126=0, '1. Input energy data'!$AF143=""), "",IF(OR('1. Input energy data'!$F143="Hospital",'1. Input energy data'!$F143="Nursing residential homes and hostels"),INDEX(Degrees18[[Month]:[Multiple (England)]],MATCH('1. Input energy data'!$AD143, Degrees18[Month], 1)+S$2-13,MATCH(IF('1. Input energy data'!$G$11="Multiple (England)", '1. Input energy data'!$J143, '1. Input energy data'!$G$11),Degrees18[#Headers], 0)),INDEX(Degrees15[[Month]:[Multiple (England)]],MATCH('1. Input energy data'!$AD143, Degrees15[Month], 1)+S$2-13,MATCH(IF('1. Input energy data'!$G$11="Multiple (England)", '1. Input energy data'!$J143, '1. Input energy data'!$G$11),Degrees15[#Headers], 0))))</f>
        <v/>
      </c>
      <c r="T126" s="151" t="str" cm="1">
        <f t="array" ref="T126">IF(OR($A126=0, '1. Input energy data'!$AG143=""), "",IF(OR('1. Input energy data'!$F143="Hospital",'1. Input energy data'!$F143="Nursing residential homes and hostels"),INDEX(Degrees18[[Month]:[Multiple (England)]],MATCH('1. Input energy data'!$AD143, Degrees18[Month], 1)+T$2-13,MATCH(IF('1. Input energy data'!$G$11="Multiple (England)", '1. Input energy data'!$J143, '1. Input energy data'!$G$11),Degrees18[#Headers], 0)),INDEX(Degrees15[[Month]:[Multiple (England)]],MATCH('1. Input energy data'!$AD143,Degrees15[Month], 1)+T$2-13,MATCH(IF('1. Input energy data'!$G$11="Multiple (England)", '1. Input energy data'!$J143, '1. Input energy data'!$G$11),Degrees15[#Headers], 0))))</f>
        <v/>
      </c>
      <c r="U126" s="151" t="str" cm="1">
        <f t="array" ref="U126">IF(OR($A126=0, '1. Input energy data'!$AH143=""), "",IF(OR('1. Input energy data'!$F143="Hospital",'1. Input energy data'!$F143="Nursing residential homes and hostels"),INDEX(Degrees18[[Month]:[Multiple (England)]],MATCH('1. Input energy data'!$AD143, Degrees18[Month], 1)+U$2-13,MATCH(IF('1. Input energy data'!$G$11="Multiple (England)", '1. Input energy data'!$J143, '1. Input energy data'!$G$11),Degrees18[#Headers], 0)),INDEX(Degrees15[[Month]:[Multiple (England)]],MATCH('1. Input energy data'!$AD143,Degrees15[Month], 1)+U$2-13,MATCH(IF('1. Input energy data'!$G$11="Multiple (England)", '1. Input energy data'!$J143, '1. Input energy data'!$G$11),Degrees15[#Headers], 0))))</f>
        <v/>
      </c>
      <c r="V126" s="151" t="str" cm="1">
        <f t="array" ref="V126">IF(OR($A126=0, '1. Input energy data'!$AI143=""), "",IF(OR('1. Input energy data'!$F143="Hospital",'1. Input energy data'!$F143="Nursing residential homes and hostels"),INDEX(Degrees18[[Month]:[Multiple (England)]],MATCH('1. Input energy data'!$AD143, Degrees18[Month], 1)+V$2-13,MATCH(IF('1. Input energy data'!$G$11="Multiple (England)", '1. Input energy data'!$J143, '1. Input energy data'!$G$11),Degrees18[#Headers], 0)),INDEX(Degrees15[[Month]:[Multiple (England)]],MATCH('1. Input energy data'!$AD143,Degrees15[Month], 1)+V$2-13,MATCH(IF('1. Input energy data'!$G$11="Multiple (England)", '1. Input energy data'!$J143, '1. Input energy data'!$G$11),Degrees15[#Headers], 0))))</f>
        <v/>
      </c>
      <c r="W126" s="151" t="str" cm="1">
        <f t="array" ref="W126">IF(OR($A126=0, '1. Input energy data'!$AJ143=""), "",IF(OR('1. Input energy data'!$F143="Hospital",'1. Input energy data'!$F143="Nursing residential homes and hostels"),INDEX(Degrees18[[Month]:[Multiple (England)]],MATCH('1. Input energy data'!$AD143, Degrees18[Month], 1)+W$2-13,MATCH(IF('1. Input energy data'!$G$11="Multiple (England)", '1. Input energy data'!$J143, '1. Input energy data'!$G$11),Degrees18[#Headers], 0)),INDEX(Degrees15[[Month]:[Multiple (England)]],MATCH('1. Input energy data'!$AD143,Degrees15[Month], 1)+W$2-13,MATCH(IF('1. Input energy data'!$G$11="Multiple (England)", '1. Input energy data'!$J143, '1. Input energy data'!$G$11),Degrees15[#Headers], 0))))</f>
        <v/>
      </c>
      <c r="X126" s="151" t="str" cm="1">
        <f t="array" ref="X126">IF(OR($A126=0, '1. Input energy data'!$AK143=""), "",IF(OR('1. Input energy data'!$F143="Hospital",'1. Input energy data'!$F143="Nursing residential homes and hostels"),INDEX(Degrees18[[Month]:[Multiple (England)]],MATCH('1. Input energy data'!$AD143, Degrees18[Month], 1)+X$2-13,MATCH(IF('1. Input energy data'!$G$11="Multiple (England)", '1. Input energy data'!$J143, '1. Input energy data'!$G$11),Degrees18[#Headers], 0)),INDEX(Degrees15[[Month]:[Multiple (England)]],MATCH('1. Input energy data'!$AD143,Degrees15[Month], 1)+X$2-13,MATCH(IF('1. Input energy data'!$G$11="Multiple (England)", '1. Input energy data'!$J143, '1. Input energy data'!$G$11),Degrees15[#Headers], 0))))</f>
        <v/>
      </c>
      <c r="Y126" s="151" t="str" cm="1">
        <f t="array" ref="Y126">IF(OR($A126=0, '1. Input energy data'!$AL143=""), "",IF(OR('1. Input energy data'!$F143="Hospital",'1. Input energy data'!$F143="Nursing residential homes and hostels"),INDEX(Degrees18[[Month]:[Multiple (England)]],MATCH('1. Input energy data'!$AD143, Degrees18[Month], 1)+Y$2-13,MATCH(IF('1. Input energy data'!$G$11="Multiple (England)", '1. Input energy data'!$J143, '1. Input energy data'!$G$11),Degrees18[#Headers], 0)),INDEX(Degrees15[[Month]:[Multiple (England)]],MATCH('1. Input energy data'!$AD143,Degrees15[Month], 1)+Y$2-13,MATCH(IF('1. Input energy data'!$G$11="Multiple (England)", '1. Input energy data'!$J143, '1. Input energy data'!$G$11),Degrees15[#Headers], 0))))</f>
        <v/>
      </c>
      <c r="Z126" s="151" t="str" cm="1">
        <f t="array" ref="Z126">IF(OR($A126=0, '1. Input energy data'!$AM143=""), "",IF(OR('1. Input energy data'!$F143="Hospital",'1. Input energy data'!$F143="Nursing residential homes and hostels"),INDEX(Degrees18[[Month]:[Multiple (England)]],MATCH('1. Input energy data'!$AD143, Degrees18[Month], 1)+Z$2-13,MATCH(IF('1. Input energy data'!$G$11="Multiple (England)", '1. Input energy data'!$J143, '1. Input energy data'!$G$11),Degrees18[#Headers], 0)),INDEX(Degrees15[[Month]:[Multiple (England)]],MATCH('1. Input energy data'!$AD143,Degrees15[Month], 1)+Z$2-13,MATCH(IF('1. Input energy data'!$G$11="Multiple (England)", '1. Input energy data'!$J143, '1. Input energy data'!$G$11),Degrees15[#Headers], 0))))</f>
        <v/>
      </c>
      <c r="AA126" s="151" t="str" cm="1">
        <f t="array" ref="AA126">IF(OR($A126=0, '1. Input energy data'!$AN143=""), "",IF(OR('1. Input energy data'!$F143="Hospital",'1. Input energy data'!$F143="Nursing residential homes and hostels"),INDEX(Degrees18[[Month]:[Multiple (England)]],MATCH('1. Input energy data'!$AD143, Degrees18[Month], 1)+AA$2-13,MATCH(IF('1. Input energy data'!$G$11="Multiple (England)", '1. Input energy data'!$J143, '1. Input energy data'!$G$11),Degrees18[#Headers], 0)),INDEX(Degrees15[[Month]:[Multiple (England)]],MATCH('1. Input energy data'!$AD143,Degrees15[Month], 1)+AA$2-13,MATCH(IF('1. Input energy data'!$G$11="Multiple (England)", '1. Input energy data'!$J143, '1. Input energy data'!$G$11),Degrees15[#Headers], 0))))</f>
        <v/>
      </c>
      <c r="AB126" s="151" t="str" cm="1">
        <f t="array" ref="AB126">IF(OR($A126=0, '1. Input energy data'!$AO143=""), "",IF(OR('1. Input energy data'!$F143="Hospital",'1. Input energy data'!$F143="Nursing residential homes and hostels"),INDEX(Degrees18[[Month]:[Multiple (England)]],MATCH('1. Input energy data'!$AD143, Degrees18[Month], 1)+AB$2-13,MATCH(IF('1. Input energy data'!$G$11="Multiple (England)", '1. Input energy data'!$J143, '1. Input energy data'!$G$11),Degrees18[#Headers], 0)),INDEX(Degrees15[[Month]:[Multiple (England)]],MATCH('1. Input energy data'!$AD143,Degrees15[Month], 1)+AB$2-13,MATCH(IF('1. Input energy data'!$G$11="Multiple (England)", '1. Input energy data'!$J143, '1. Input energy data'!$G$11),Degrees15[#Headers], 0))))</f>
        <v/>
      </c>
      <c r="AC126" s="151" t="str" cm="1">
        <f t="array" ref="AC126">IF(OR($A126=0, '1. Input energy data'!$AP143=""), "",IF(OR('1. Input energy data'!$F143="Hospital",'1. Input energy data'!$F143="Nursing residential homes and hostels"),INDEX(Degrees18[[Month]:[Multiple (England)]],MATCH('1. Input energy data'!$AD143, Degrees18[Month], 1)+AC$2-13,MATCH(IF('1. Input energy data'!$G$11="Multiple (England)", '1. Input energy data'!$J143, '1. Input energy data'!$G$11),Degrees18[#Headers], 0)),INDEX(Degrees15[[Month]:[Multiple (England)]],MATCH('1. Input energy data'!$AD143,Degrees15[Month], 1)+AC$2-13,MATCH(IF('1. Input energy data'!$G$11="Multiple (England)", '1. Input energy data'!$J143, '1. Input energy data'!$G$11),Degrees15[#Headers], 0))))</f>
        <v/>
      </c>
      <c r="AD126" s="151" t="str" cm="1">
        <f t="array" ref="AD126">IF(OR($A126=0, '1. Input energy data'!$AQ143=""), "",IF(OR('1. Input energy data'!$F143="Hospital",'1. Input energy data'!$F143="Nursing residential homes and hostels"),INDEX(Degrees18[[Month]:[Multiple (England)]],MATCH('1. Input energy data'!$AD143, Degrees18[Month], 1)+AD$2-13,MATCH(IF('1. Input energy data'!$G$11="Multiple (England)", '1. Input energy data'!$J143, '1. Input energy data'!$G$11),Degrees18[#Headers], 0)),INDEX(Degrees15[[Month]:[Multiple (England)]],MATCH('1. Input energy data'!$AD143,Degrees15[Month], 1)+AD$2-13,MATCH(IF('1. Input energy data'!$G$11="Multiple (England)", '1. Input energy data'!$J143, '1. Input energy data'!$G$11),Degrees15[#Headers], 0))))</f>
        <v/>
      </c>
      <c r="AE126" s="151" t="str">
        <f>IF(OR($A126=0, $P126="", CalcTable[[#This Row],[13]]="", $Q126="", '1. Input energy data'!AF143=""), "", ($P126*CalcTable[[#This Row],[13]]+$Q126)-'1. Input energy data'!AF143)</f>
        <v/>
      </c>
      <c r="AF126" s="151" t="str">
        <f>IF(OR($A126=0, $P126="", CalcTable[[#This Row],[14]]="", $Q126="", '1. Input energy data'!AG143=""), "", ($P126*CalcTable[[#This Row],[14]]+$Q126)-'1. Input energy data'!AG143)</f>
        <v/>
      </c>
      <c r="AG126" s="151" t="str">
        <f>IF(OR($A126=0, $P126="", CalcTable[[#This Row],[15]]="", $Q126="", '1. Input energy data'!AH143=""), "", ($P126*CalcTable[[#This Row],[15]]+$Q126)-'1. Input energy data'!AH143)</f>
        <v/>
      </c>
      <c r="AH126" s="151" t="str">
        <f>IF(OR($A126=0, $P126="", CalcTable[[#This Row],[16]]="", $Q126="", '1. Input energy data'!AI143=""), "", ($P126*CalcTable[[#This Row],[16]]+$Q126)-'1. Input energy data'!AI143)</f>
        <v/>
      </c>
      <c r="AI126" s="151" t="str">
        <f>IF(OR($A126=0, $P126="", CalcTable[[#This Row],[17]]="", $Q126="", '1. Input energy data'!AJ143=""), "", ($P126*CalcTable[[#This Row],[17]]+$Q126)-'1. Input energy data'!AJ143)</f>
        <v/>
      </c>
      <c r="AJ126" s="151" t="str">
        <f>IF(OR($A126=0, $P126="", CalcTable[[#This Row],[18]]="", $Q126="", '1. Input energy data'!AK143=""), "", ($P126*CalcTable[[#This Row],[18]]+$Q126)-'1. Input energy data'!AK143)</f>
        <v/>
      </c>
      <c r="AK126" s="151" t="str">
        <f>IF(OR($A126=0, $P126="", CalcTable[[#This Row],[19]]="", $Q126="", '1. Input energy data'!AL143=""), "", ($P126*CalcTable[[#This Row],[19]]+$Q126)-'1. Input energy data'!AL143)</f>
        <v/>
      </c>
      <c r="AL126" s="151" t="str">
        <f>IF(OR($A126=0, $P126="", CalcTable[[#This Row],[20]]="", $Q126="", '1. Input energy data'!AM143=""), "", ($P126*CalcTable[[#This Row],[20]]+$Q126)-'1. Input energy data'!AM143)</f>
        <v/>
      </c>
      <c r="AM126" s="151" t="str">
        <f>IF(OR($A126=0, $P126="", CalcTable[[#This Row],[21]]="", $Q126="", '1. Input energy data'!AN143=""), "", ($P126*CalcTable[[#This Row],[21]]+$Q126)-'1. Input energy data'!AN143)</f>
        <v/>
      </c>
      <c r="AN126" s="151" t="str">
        <f>IF(OR($A126=0, $P126="", CalcTable[[#This Row],[22]]="", $Q126="", '1. Input energy data'!AO143=""), "", ($P126*CalcTable[[#This Row],[22]]+$Q126)-'1. Input energy data'!AO143)</f>
        <v/>
      </c>
      <c r="AO126" s="151" t="str">
        <f>IF(OR($A126=0, $P126="", CalcTable[[#This Row],[23]]="", $Q126="", '1. Input energy data'!AP143=""), "", ($P126*CalcTable[[#This Row],[23]]+$Q126)-'1. Input energy data'!AP143)</f>
        <v/>
      </c>
      <c r="AP126" s="151" t="str">
        <f>IF(OR($A126=0, $P126="", CalcTable[[#This Row],[24]]="", $Q126="", '1. Input energy data'!AQ143=""), "", ($P126*CalcTable[[#This Row],[24]]+$Q126)-'1. Input energy data'!AQ143)</f>
        <v/>
      </c>
      <c r="AQ126" s="239" t="str">
        <f>IF(CalcTable[[#This Row],[Building]]=0,"",1-((1-CalcTable[[#This Row],[R2]])*(COUNT('1. Input energy data'!N143:Y143)-1)/(COUNT('1. Input energy data'!N143:Y143)-2)))</f>
        <v/>
      </c>
      <c r="AR126" s="165" t="str">
        <f>IF(CalcTable[[#This Row],[Building]]=0,"",1.26*TINV(0.1,COUNT('1. Input energy data'!N143:Y143)-2)*STEYX('1. Input energy data'!N143:Y143,CalcTable[[#This Row],[1]:[12]])*((1+2/COUNT('1. Input energy data'!N143:Y143))*COUNT(CalcTable[[#This Row],[Month 1 avoided kWh]:[Month 12]]))^0.5)</f>
        <v/>
      </c>
      <c r="AS126" s="166" t="str">
        <f>IF(CalcTable[[#This Row],[Building]]=0,"",ABS(CalcTable[[#This Row],[Absolute Uncertainty]]/SUM(CalcTable[[#This Row],[Month 1 avoided kWh]:[Month 12]])))</f>
        <v/>
      </c>
      <c r="AT126" s="165" t="str">
        <f>IF(CalcTable[[#This Row],[Building]]=0,"",COUNT('1. Input energy data'!N143:Y143))</f>
        <v/>
      </c>
      <c r="AU126" s="165" t="str">
        <f>IF(CalcTable[[#This Row],[Building]]=0,"",COUNT('1. Input energy data'!AF143:AQ143))</f>
        <v/>
      </c>
      <c r="AV126" s="151" t="str" cm="1">
        <f t="array" ref="AV126">_xlfn.IFS(CalcTable[[#This Row],[Building]]=0,"",AND(OR('1. Input energy data'!AT143="Energy Bills - Actual",'1. Input energy data'!AT143="Meter Readings",'1. Input energy data'!AT143="Half Hourly Data"),OR('1. Input energy data'!Z143="Energy Bills - Actual",'1. Input energy data'!Z143="Meter Readings",'1. Input energy data'!Z143="Half Hourly Data")),"ACTUAL",OR('1. Input energy data'!AT143="",'1. Input energy data'!Z143=""),"BLANK",OR('1. Input energy data'!AT143="Other (specify in commentary)",'1. Input energy data'!Z143="Other (specify in commentary)"),"OTHER",OR('1. Input energy data'!AT143="Energy Bills - Estimated",'1. Input energy data'!Z143="Energy Bills - Estimated"),"ESTIMATED",OR('1. Input energy data'!AT143="Energy Bills - Partially Estimated",'1. Input energy data'!Z143="Energy Bills - Partially Estimated"),"PARTIALLY ESTIMATED",TRUE,"BLANK")</f>
        <v/>
      </c>
    </row>
    <row r="127" spans="1:48">
      <c r="A127">
        <f>'1. Input energy data'!C144</f>
        <v>0</v>
      </c>
      <c r="B127" s="150">
        <f>'1. Input energy data'!F144</f>
        <v>0</v>
      </c>
      <c r="C127">
        <f>'1. Input energy data'!G144</f>
        <v>0</v>
      </c>
      <c r="D127" s="151" t="str">
        <f>IF(OR(CalcTable[[#This Row],[Building]]=0, '1. Input energy data'!$N144=""), "",IF(OR('1. Input energy data'!$F144="Hospital",'1. Input energy data'!$F144="Nursing residential homes and hostels"),INDEX(Degrees18[[Month]:[Multiple (England)]],MATCH('1. Input energy data'!$L144, Degrees18[Month], 1),MATCH(IF('1. Input energy data'!$G$11="Multiple (England)", '1. Input energy data'!$J144, '1. Input energy data'!$G$11), Degrees18[#Headers], 0)),INDEX(Degrees15[[Month]:[Multiple (England)]],MATCH('1. Input energy data'!$L144, Degrees15[Month], 1),MATCH(IF('1. Input energy data'!$G$11="Multiple (England)", '1. Input energy data'!$J144, '1. Input energy data'!$G$11), Degrees15[#Headers], 0))))</f>
        <v/>
      </c>
      <c r="E127" s="151" t="str" cm="1">
        <f t="array" ref="E127">IF(OR(CalcTable[[#This Row],[Building]]=0, '1. Input energy data'!$O144=""), "",IF(OR('1. Input energy data'!$F144="Hospital",'1. Input energy data'!$F144="Nursing residential homes and hostels"),INDEX(Degrees18[[Month]:[Multiple (England)]],MATCH('1. Input energy data'!$L144, Degrees18[Month], 1) + $E$2 - 1,MATCH(IF('1. Input energy data'!$G$11="Multiple (England)", '1. Input energy data'!$J144, '1. Input energy data'!$G$11),Degrees18[#Headers], 0)),INDEX(Degrees15[[Month]:[Multiple (England)]],MATCH('1. Input energy data'!$L144, Degrees15[Month], 1) + $E$2 - 1,MATCH(IF('1. Input energy data'!$G$11="Multiple (England)", '1. Input energy data'!$J144, '1. Input energy data'!$G$11),Degrees15[#Headers], 0))))</f>
        <v/>
      </c>
      <c r="F127" s="151" t="str" cm="1">
        <f t="array" ref="F127">IF(OR(CalcTable[[#This Row],[Building]]=0, '1. Input energy data'!$P144=""), "",IF(OR('1. Input energy data'!$F144="Hospital",'1. Input energy data'!$F144="Nursing residential homes and hostels"),INDEX(Degrees18[[Month]:[Multiple (England)]],MATCH('1. Input energy data'!$L144, Degrees18[Month], 1) + $F$2 - 1,MATCH(IF('1. Input energy data'!$G$11="Multiple (England)", '1. Input energy data'!$J144, '1. Input energy data'!$G$11),Degrees18[#Headers], 0)),INDEX(Degrees15[[Month]:[Multiple (England)]],MATCH('1. Input energy data'!$L144, Degrees15[Month], 1) + $F$2 - 1,MATCH(IF('1. Input energy data'!$G$11="Multiple (England)", '1. Input energy data'!$J144, '1. Input energy data'!$G$11),Degrees15[#Headers], 0))))</f>
        <v/>
      </c>
      <c r="G127" s="151" t="str" cm="1">
        <f t="array" ref="G127">IF(OR(CalcTable[[#This Row],[Building]]=0, '1. Input energy data'!$Q144=""), "",IF(OR('1. Input energy data'!$F144="Hospital",'1. Input energy data'!$F144="Nursing residential homes and hostels"),INDEX(Degrees18[[Month]:[Multiple (England)]],MATCH('1. Input energy data'!$L144, Degrees18[Month], 1) + $G$2 - 1,MATCH(IF('1. Input energy data'!$G$11="Multiple (England)", '1. Input energy data'!$J144, '1. Input energy data'!$G$11),Degrees18[#Headers], 0)),INDEX(Degrees15[[Month]:[Multiple (England)]],MATCH('1. Input energy data'!$L144, Degrees15[Month], 1) + $G$2 - 1,MATCH(IF('1. Input energy data'!$G$11="Multiple (England)", '1. Input energy data'!$J144, '1. Input energy data'!$G$11),Degrees15[#Headers], 0))))</f>
        <v/>
      </c>
      <c r="H127" s="151" t="str" cm="1">
        <f t="array" ref="H127">IF(OR(CalcTable[[#This Row],[Building]]=0, '1. Input energy data'!$R144=""), "",IF(OR('1. Input energy data'!$F144="Hospital",'1. Input energy data'!$F144="Nursing residential homes and hostels"),INDEX(Degrees18[[Month]:[Multiple (England)]],MATCH('1. Input energy data'!$L144, Degrees18[Month], 1) + $H$2 - 1,MATCH(IF('1. Input energy data'!$G$11="Multiple (England)", '1. Input energy data'!$J144, '1. Input energy data'!$G$11),Degrees18[#Headers], 0)),INDEX(Degrees15[[Month]:[Multiple (England)]],MATCH('1. Input energy data'!$L144, Degrees15[Month], 1) + $H$2 - 1,MATCH(IF('1. Input energy data'!$G$11="Multiple (England)", '1. Input energy data'!$J144, '1. Input energy data'!$G$11),Degrees15[#Headers], 0))))</f>
        <v/>
      </c>
      <c r="I127" s="151" t="str" cm="1">
        <f t="array" ref="I127">IF(OR(CalcTable[[#This Row],[Building]]=0, '1. Input energy data'!$S144=""), "",IF(OR('1. Input energy data'!$F144="Hospital",'1. Input energy data'!$F144="Nursing residential homes and hostels"),INDEX(Degrees18[[Month]:[Multiple (England)]],MATCH('1. Input energy data'!$L144, Degrees18[Month], 1) + $I$2 - 1,MATCH(IF('1. Input energy data'!$G$11="Multiple (England)", '1. Input energy data'!$J144, '1. Input energy data'!$G$11),Degrees18[#Headers], 0)),INDEX(Degrees15[[Month]:[Multiple (England)]],MATCH('1. Input energy data'!$L144, Degrees15[Month], 1) + $I$2 - 1,MATCH(IF('1. Input energy data'!$G$11="Multiple (England)", '1. Input energy data'!$J144, '1. Input energy data'!$G$11),Degrees15[#Headers], 0))))</f>
        <v/>
      </c>
      <c r="J127" s="151" t="str" cm="1">
        <f t="array" ref="J127">IF(OR(CalcTable[[#This Row],[Building]]=0, '1. Input energy data'!$T144=""), "",IF(OR('1. Input energy data'!$F144="Hospital",'1. Input energy data'!$F144="Nursing residential homes and hostels"),INDEX(Degrees18[[Month]:[Multiple (England)]],MATCH('1. Input energy data'!$L144, Degrees18[Month], 1) + $J$2 - 1,MATCH(IF('1. Input energy data'!$G$11="Multiple (England)", '1. Input energy data'!$J144, '1. Input energy data'!$G$11),Degrees18[#Headers], 0)),INDEX(Degrees15[[Month]:[Multiple (England)]],MATCH('1. Input energy data'!$L144, Degrees15[Month], 1) + $J$2 - 1,MATCH(IF('1. Input energy data'!$G$11="Multiple (England)", '1. Input energy data'!$J144, '1. Input energy data'!$G$11),Degrees15[#Headers], 0))))</f>
        <v/>
      </c>
      <c r="K127" s="151" t="str" cm="1">
        <f t="array" ref="K127">IF(OR(CalcTable[[#This Row],[Building]]=0, '1. Input energy data'!$U144=""), "",IF(OR('1. Input energy data'!$F144="Hospital",'1. Input energy data'!$F144="Nursing residential homes and hostels"),INDEX(Degrees18[[Month]:[Multiple (England)]],MATCH('1. Input energy data'!$L144, Degrees18[Month], 1) + $K$2 - 1,MATCH(IF('1. Input energy data'!$G$11="Multiple (England)", '1. Input energy data'!$J144, '1. Input energy data'!$G$11),Degrees18[#Headers], 0)),INDEX(Degrees15[[Month]:[Multiple (England)]],MATCH('1. Input energy data'!$L144, Degrees15[Month], 1) + $K$2 - 1,MATCH(IF('1. Input energy data'!$G$11="Multiple (England)", '1. Input energy data'!$J144, '1. Input energy data'!$G$11),Degrees15[#Headers], 0))))</f>
        <v/>
      </c>
      <c r="L127" s="151" t="str" cm="1">
        <f t="array" ref="L127">IF(OR(CalcTable[[#This Row],[Building]]=0, '1. Input energy data'!$V144=""), "",IF(OR('1. Input energy data'!$F144="Hospital",'1. Input energy data'!$F144="Nursing residential homes and hostels"),INDEX(Degrees18[[Month]:[Multiple (England)]],MATCH('1. Input energy data'!$L144, Degrees18[Month], 1) + $L$2 - 1,MATCH(IF('1. Input energy data'!$G$11="Multiple (England)", '1. Input energy data'!$J144, '1. Input energy data'!$G$11),Degrees18[#Headers], 0)),INDEX(Degrees15[[Month]:[Multiple (England)]],MATCH('1. Input energy data'!$L144, Degrees15[Month], 1) + $L$2 - 1,MATCH(IF('1. Input energy data'!$G$11="Multiple (England)", '1. Input energy data'!$J144, '1. Input energy data'!$G$11),Degrees15[#Headers], 0))))</f>
        <v/>
      </c>
      <c r="M127" s="151" t="str" cm="1">
        <f t="array" ref="M127">IF(OR(CalcTable[[#This Row],[Building]]=0, '1. Input energy data'!$W144=""), "",IF(OR('1. Input energy data'!$F144="Hospital",'1. Input energy data'!$F144="Nursing residential homes and hostels"),INDEX(Degrees18[[Month]:[Multiple (England)]],MATCH('1. Input energy data'!$L144, Degrees18[Month], 1) + $M$2 - 1,MATCH(IF('1. Input energy data'!$G$11="Multiple (England)", '1. Input energy data'!$J144, '1. Input energy data'!$G$11),Degrees18[#Headers], 0)),INDEX(Degrees15[[Month]:[Multiple (England)]],MATCH('1. Input energy data'!$L144, Degrees15[Month], 1) + $M$2 - 1,MATCH(IF('1. Input energy data'!$G$11="Multiple (England)", '1. Input energy data'!$J144, '1. Input energy data'!$G$11),Degrees15[#Headers], 0))))</f>
        <v/>
      </c>
      <c r="N127" s="151" t="str" cm="1">
        <f t="array" ref="N127">IF(OR(CalcTable[[#This Row],[Building]]=0, '1. Input energy data'!$X144=""), "",IF(OR('1. Input energy data'!$F144="Hospital",'1. Input energy data'!$F144="Nursing residential homes and hostels"),INDEX(Degrees18[[Month]:[Multiple (England)]],MATCH('1. Input energy data'!$L144, Degrees18[Month], 1) + $N$2 - 1,MATCH(IF('1. Input energy data'!$G$11="Multiple (England)", '1. Input energy data'!$J144, '1. Input energy data'!$G$11),Degrees18[#Headers], 0)),INDEX(Degrees15[[Month]:[Multiple (England)]],MATCH('1. Input energy data'!$L144, Degrees15[Month], 1) + $N$2 - 1,MATCH(IF('1. Input energy data'!$G$11="Multiple (England)", '1. Input energy data'!$J144, '1. Input energy data'!$G$11),Degrees15[#Headers], 0))))</f>
        <v/>
      </c>
      <c r="O127" s="151" t="str" cm="1">
        <f t="array" ref="O127">IF(OR(CalcTable[[#This Row],[Building]]=0, '1. Input energy data'!$Y144=""), "",IF(OR('1. Input energy data'!$F144="Hospital",'1. Input energy data'!$F144="Nursing residential homes and hostels"),INDEX(Degrees18[[Month]:[Multiple (England)]],MATCH('1. Input energy data'!$L144, Degrees18[Month], 1) + $O$2 - 1,MATCH(IF('1. Input energy data'!$G$11="Multiple (England)", '1. Input energy data'!$J144, '1. Input energy data'!$G$11),Degrees18[#Headers], 0)),INDEX(Degrees15[[Month]:[Multiple (England)]],MATCH('1. Input energy data'!$L144, Degrees15[Month], 1) + $O$2 - 1,MATCH(IF('1. Input energy data'!$G$11="Multiple (England)", '1. Input energy data'!$J144, '1. Input energy data'!$G$11),Degrees15[#Headers], 0))))</f>
        <v/>
      </c>
      <c r="P127" t="str">
        <f>IF(CalcTable[[#This Row],[Building]]=0,"",SLOPE('1. Input energy data'!N144:Y144,CalcTable[[#This Row],[1]:[12]]))</f>
        <v/>
      </c>
      <c r="Q127" t="str">
        <f>IF(CalcTable[[#This Row],[Building]]=0,"",INTERCEPT('1. Input energy data'!N144:Y144,CalcTable[[#This Row],[1]:[12]]))</f>
        <v/>
      </c>
      <c r="R127" t="str">
        <f>IF(CalcTable[[#This Row],[Building]]=0,"",RSQ('1. Input energy data'!N144:Y144,CalcTable[[#This Row],[1]:[12]]))</f>
        <v/>
      </c>
      <c r="S127" s="151" t="str" cm="1">
        <f t="array" ref="S127">IF(OR($A127=0, '1. Input energy data'!$AF144=""), "",IF(OR('1. Input energy data'!$F144="Hospital",'1. Input energy data'!$F144="Nursing residential homes and hostels"),INDEX(Degrees18[[Month]:[Multiple (England)]],MATCH('1. Input energy data'!$AD144, Degrees18[Month], 1)+S$2-13,MATCH(IF('1. Input energy data'!$G$11="Multiple (England)", '1. Input energy data'!$J144, '1. Input energy data'!$G$11),Degrees18[#Headers], 0)),INDEX(Degrees15[[Month]:[Multiple (England)]],MATCH('1. Input energy data'!$AD144, Degrees15[Month], 1)+S$2-13,MATCH(IF('1. Input energy data'!$G$11="Multiple (England)", '1. Input energy data'!$J144, '1. Input energy data'!$G$11),Degrees15[#Headers], 0))))</f>
        <v/>
      </c>
      <c r="T127" s="151" t="str" cm="1">
        <f t="array" ref="T127">IF(OR($A127=0, '1. Input energy data'!$AG144=""), "",IF(OR('1. Input energy data'!$F144="Hospital",'1. Input energy data'!$F144="Nursing residential homes and hostels"),INDEX(Degrees18[[Month]:[Multiple (England)]],MATCH('1. Input energy data'!$AD144, Degrees18[Month], 1)+T$2-13,MATCH(IF('1. Input energy data'!$G$11="Multiple (England)", '1. Input energy data'!$J144, '1. Input energy data'!$G$11),Degrees18[#Headers], 0)),INDEX(Degrees15[[Month]:[Multiple (England)]],MATCH('1. Input energy data'!$AD144,Degrees15[Month], 1)+T$2-13,MATCH(IF('1. Input energy data'!$G$11="Multiple (England)", '1. Input energy data'!$J144, '1. Input energy data'!$G$11),Degrees15[#Headers], 0))))</f>
        <v/>
      </c>
      <c r="U127" s="151" t="str" cm="1">
        <f t="array" ref="U127">IF(OR($A127=0, '1. Input energy data'!$AH144=""), "",IF(OR('1. Input energy data'!$F144="Hospital",'1. Input energy data'!$F144="Nursing residential homes and hostels"),INDEX(Degrees18[[Month]:[Multiple (England)]],MATCH('1. Input energy data'!$AD144, Degrees18[Month], 1)+U$2-13,MATCH(IF('1. Input energy data'!$G$11="Multiple (England)", '1. Input energy data'!$J144, '1. Input energy data'!$G$11),Degrees18[#Headers], 0)),INDEX(Degrees15[[Month]:[Multiple (England)]],MATCH('1. Input energy data'!$AD144,Degrees15[Month], 1)+U$2-13,MATCH(IF('1. Input energy data'!$G$11="Multiple (England)", '1. Input energy data'!$J144, '1. Input energy data'!$G$11),Degrees15[#Headers], 0))))</f>
        <v/>
      </c>
      <c r="V127" s="151" t="str" cm="1">
        <f t="array" ref="V127">IF(OR($A127=0, '1. Input energy data'!$AI144=""), "",IF(OR('1. Input energy data'!$F144="Hospital",'1. Input energy data'!$F144="Nursing residential homes and hostels"),INDEX(Degrees18[[Month]:[Multiple (England)]],MATCH('1. Input energy data'!$AD144, Degrees18[Month], 1)+V$2-13,MATCH(IF('1. Input energy data'!$G$11="Multiple (England)", '1. Input energy data'!$J144, '1. Input energy data'!$G$11),Degrees18[#Headers], 0)),INDEX(Degrees15[[Month]:[Multiple (England)]],MATCH('1. Input energy data'!$AD144,Degrees15[Month], 1)+V$2-13,MATCH(IF('1. Input energy data'!$G$11="Multiple (England)", '1. Input energy data'!$J144, '1. Input energy data'!$G$11),Degrees15[#Headers], 0))))</f>
        <v/>
      </c>
      <c r="W127" s="151" t="str" cm="1">
        <f t="array" ref="W127">IF(OR($A127=0, '1. Input energy data'!$AJ144=""), "",IF(OR('1. Input energy data'!$F144="Hospital",'1. Input energy data'!$F144="Nursing residential homes and hostels"),INDEX(Degrees18[[Month]:[Multiple (England)]],MATCH('1. Input energy data'!$AD144, Degrees18[Month], 1)+W$2-13,MATCH(IF('1. Input energy data'!$G$11="Multiple (England)", '1. Input energy data'!$J144, '1. Input energy data'!$G$11),Degrees18[#Headers], 0)),INDEX(Degrees15[[Month]:[Multiple (England)]],MATCH('1. Input energy data'!$AD144,Degrees15[Month], 1)+W$2-13,MATCH(IF('1. Input energy data'!$G$11="Multiple (England)", '1. Input energy data'!$J144, '1. Input energy data'!$G$11),Degrees15[#Headers], 0))))</f>
        <v/>
      </c>
      <c r="X127" s="151" t="str" cm="1">
        <f t="array" ref="X127">IF(OR($A127=0, '1. Input energy data'!$AK144=""), "",IF(OR('1. Input energy data'!$F144="Hospital",'1. Input energy data'!$F144="Nursing residential homes and hostels"),INDEX(Degrees18[[Month]:[Multiple (England)]],MATCH('1. Input energy data'!$AD144, Degrees18[Month], 1)+X$2-13,MATCH(IF('1. Input energy data'!$G$11="Multiple (England)", '1. Input energy data'!$J144, '1. Input energy data'!$G$11),Degrees18[#Headers], 0)),INDEX(Degrees15[[Month]:[Multiple (England)]],MATCH('1. Input energy data'!$AD144,Degrees15[Month], 1)+X$2-13,MATCH(IF('1. Input energy data'!$G$11="Multiple (England)", '1. Input energy data'!$J144, '1. Input energy data'!$G$11),Degrees15[#Headers], 0))))</f>
        <v/>
      </c>
      <c r="Y127" s="151" t="str" cm="1">
        <f t="array" ref="Y127">IF(OR($A127=0, '1. Input energy data'!$AL144=""), "",IF(OR('1. Input energy data'!$F144="Hospital",'1. Input energy data'!$F144="Nursing residential homes and hostels"),INDEX(Degrees18[[Month]:[Multiple (England)]],MATCH('1. Input energy data'!$AD144, Degrees18[Month], 1)+Y$2-13,MATCH(IF('1. Input energy data'!$G$11="Multiple (England)", '1. Input energy data'!$J144, '1. Input energy data'!$G$11),Degrees18[#Headers], 0)),INDEX(Degrees15[[Month]:[Multiple (England)]],MATCH('1. Input energy data'!$AD144,Degrees15[Month], 1)+Y$2-13,MATCH(IF('1. Input energy data'!$G$11="Multiple (England)", '1. Input energy data'!$J144, '1. Input energy data'!$G$11),Degrees15[#Headers], 0))))</f>
        <v/>
      </c>
      <c r="Z127" s="151" t="str" cm="1">
        <f t="array" ref="Z127">IF(OR($A127=0, '1. Input energy data'!$AM144=""), "",IF(OR('1. Input energy data'!$F144="Hospital",'1. Input energy data'!$F144="Nursing residential homes and hostels"),INDEX(Degrees18[[Month]:[Multiple (England)]],MATCH('1. Input energy data'!$AD144, Degrees18[Month], 1)+Z$2-13,MATCH(IF('1. Input energy data'!$G$11="Multiple (England)", '1. Input energy data'!$J144, '1. Input energy data'!$G$11),Degrees18[#Headers], 0)),INDEX(Degrees15[[Month]:[Multiple (England)]],MATCH('1. Input energy data'!$AD144,Degrees15[Month], 1)+Z$2-13,MATCH(IF('1. Input energy data'!$G$11="Multiple (England)", '1. Input energy data'!$J144, '1. Input energy data'!$G$11),Degrees15[#Headers], 0))))</f>
        <v/>
      </c>
      <c r="AA127" s="151" t="str" cm="1">
        <f t="array" ref="AA127">IF(OR($A127=0, '1. Input energy data'!$AN144=""), "",IF(OR('1. Input energy data'!$F144="Hospital",'1. Input energy data'!$F144="Nursing residential homes and hostels"),INDEX(Degrees18[[Month]:[Multiple (England)]],MATCH('1. Input energy data'!$AD144, Degrees18[Month], 1)+AA$2-13,MATCH(IF('1. Input energy data'!$G$11="Multiple (England)", '1. Input energy data'!$J144, '1. Input energy data'!$G$11),Degrees18[#Headers], 0)),INDEX(Degrees15[[Month]:[Multiple (England)]],MATCH('1. Input energy data'!$AD144,Degrees15[Month], 1)+AA$2-13,MATCH(IF('1. Input energy data'!$G$11="Multiple (England)", '1. Input energy data'!$J144, '1. Input energy data'!$G$11),Degrees15[#Headers], 0))))</f>
        <v/>
      </c>
      <c r="AB127" s="151" t="str" cm="1">
        <f t="array" ref="AB127">IF(OR($A127=0, '1. Input energy data'!$AO144=""), "",IF(OR('1. Input energy data'!$F144="Hospital",'1. Input energy data'!$F144="Nursing residential homes and hostels"),INDEX(Degrees18[[Month]:[Multiple (England)]],MATCH('1. Input energy data'!$AD144, Degrees18[Month], 1)+AB$2-13,MATCH(IF('1. Input energy data'!$G$11="Multiple (England)", '1. Input energy data'!$J144, '1. Input energy data'!$G$11),Degrees18[#Headers], 0)),INDEX(Degrees15[[Month]:[Multiple (England)]],MATCH('1. Input energy data'!$AD144,Degrees15[Month], 1)+AB$2-13,MATCH(IF('1. Input energy data'!$G$11="Multiple (England)", '1. Input energy data'!$J144, '1. Input energy data'!$G$11),Degrees15[#Headers], 0))))</f>
        <v/>
      </c>
      <c r="AC127" s="151" t="str" cm="1">
        <f t="array" ref="AC127">IF(OR($A127=0, '1. Input energy data'!$AP144=""), "",IF(OR('1. Input energy data'!$F144="Hospital",'1. Input energy data'!$F144="Nursing residential homes and hostels"),INDEX(Degrees18[[Month]:[Multiple (England)]],MATCH('1. Input energy data'!$AD144, Degrees18[Month], 1)+AC$2-13,MATCH(IF('1. Input energy data'!$G$11="Multiple (England)", '1. Input energy data'!$J144, '1. Input energy data'!$G$11),Degrees18[#Headers], 0)),INDEX(Degrees15[[Month]:[Multiple (England)]],MATCH('1. Input energy data'!$AD144,Degrees15[Month], 1)+AC$2-13,MATCH(IF('1. Input energy data'!$G$11="Multiple (England)", '1. Input energy data'!$J144, '1. Input energy data'!$G$11),Degrees15[#Headers], 0))))</f>
        <v/>
      </c>
      <c r="AD127" s="151" t="str" cm="1">
        <f t="array" ref="AD127">IF(OR($A127=0, '1. Input energy data'!$AQ144=""), "",IF(OR('1. Input energy data'!$F144="Hospital",'1. Input energy data'!$F144="Nursing residential homes and hostels"),INDEX(Degrees18[[Month]:[Multiple (England)]],MATCH('1. Input energy data'!$AD144, Degrees18[Month], 1)+AD$2-13,MATCH(IF('1. Input energy data'!$G$11="Multiple (England)", '1. Input energy data'!$J144, '1. Input energy data'!$G$11),Degrees18[#Headers], 0)),INDEX(Degrees15[[Month]:[Multiple (England)]],MATCH('1. Input energy data'!$AD144,Degrees15[Month], 1)+AD$2-13,MATCH(IF('1. Input energy data'!$G$11="Multiple (England)", '1. Input energy data'!$J144, '1. Input energy data'!$G$11),Degrees15[#Headers], 0))))</f>
        <v/>
      </c>
      <c r="AE127" s="151" t="str">
        <f>IF(OR($A127=0, $P127="", CalcTable[[#This Row],[13]]="", $Q127="", '1. Input energy data'!AF144=""), "", ($P127*CalcTable[[#This Row],[13]]+$Q127)-'1. Input energy data'!AF144)</f>
        <v/>
      </c>
      <c r="AF127" s="151" t="str">
        <f>IF(OR($A127=0, $P127="", CalcTable[[#This Row],[14]]="", $Q127="", '1. Input energy data'!AG144=""), "", ($P127*CalcTable[[#This Row],[14]]+$Q127)-'1. Input energy data'!AG144)</f>
        <v/>
      </c>
      <c r="AG127" s="151" t="str">
        <f>IF(OR($A127=0, $P127="", CalcTable[[#This Row],[15]]="", $Q127="", '1. Input energy data'!AH144=""), "", ($P127*CalcTable[[#This Row],[15]]+$Q127)-'1. Input energy data'!AH144)</f>
        <v/>
      </c>
      <c r="AH127" s="151" t="str">
        <f>IF(OR($A127=0, $P127="", CalcTable[[#This Row],[16]]="", $Q127="", '1. Input energy data'!AI144=""), "", ($P127*CalcTable[[#This Row],[16]]+$Q127)-'1. Input energy data'!AI144)</f>
        <v/>
      </c>
      <c r="AI127" s="151" t="str">
        <f>IF(OR($A127=0, $P127="", CalcTable[[#This Row],[17]]="", $Q127="", '1. Input energy data'!AJ144=""), "", ($P127*CalcTable[[#This Row],[17]]+$Q127)-'1. Input energy data'!AJ144)</f>
        <v/>
      </c>
      <c r="AJ127" s="151" t="str">
        <f>IF(OR($A127=0, $P127="", CalcTable[[#This Row],[18]]="", $Q127="", '1. Input energy data'!AK144=""), "", ($P127*CalcTable[[#This Row],[18]]+$Q127)-'1. Input energy data'!AK144)</f>
        <v/>
      </c>
      <c r="AK127" s="151" t="str">
        <f>IF(OR($A127=0, $P127="", CalcTable[[#This Row],[19]]="", $Q127="", '1. Input energy data'!AL144=""), "", ($P127*CalcTable[[#This Row],[19]]+$Q127)-'1. Input energy data'!AL144)</f>
        <v/>
      </c>
      <c r="AL127" s="151" t="str">
        <f>IF(OR($A127=0, $P127="", CalcTable[[#This Row],[20]]="", $Q127="", '1. Input energy data'!AM144=""), "", ($P127*CalcTable[[#This Row],[20]]+$Q127)-'1. Input energy data'!AM144)</f>
        <v/>
      </c>
      <c r="AM127" s="151" t="str">
        <f>IF(OR($A127=0, $P127="", CalcTable[[#This Row],[21]]="", $Q127="", '1. Input energy data'!AN144=""), "", ($P127*CalcTable[[#This Row],[21]]+$Q127)-'1. Input energy data'!AN144)</f>
        <v/>
      </c>
      <c r="AN127" s="151" t="str">
        <f>IF(OR($A127=0, $P127="", CalcTable[[#This Row],[22]]="", $Q127="", '1. Input energy data'!AO144=""), "", ($P127*CalcTable[[#This Row],[22]]+$Q127)-'1. Input energy data'!AO144)</f>
        <v/>
      </c>
      <c r="AO127" s="151" t="str">
        <f>IF(OR($A127=0, $P127="", CalcTable[[#This Row],[23]]="", $Q127="", '1. Input energy data'!AP144=""), "", ($P127*CalcTable[[#This Row],[23]]+$Q127)-'1. Input energy data'!AP144)</f>
        <v/>
      </c>
      <c r="AP127" s="151" t="str">
        <f>IF(OR($A127=0, $P127="", CalcTable[[#This Row],[24]]="", $Q127="", '1. Input energy data'!AQ144=""), "", ($P127*CalcTable[[#This Row],[24]]+$Q127)-'1. Input energy data'!AQ144)</f>
        <v/>
      </c>
      <c r="AQ127" s="239" t="str">
        <f>IF(CalcTable[[#This Row],[Building]]=0,"",1-((1-CalcTable[[#This Row],[R2]])*(COUNT('1. Input energy data'!N144:Y144)-1)/(COUNT('1. Input energy data'!N144:Y144)-2)))</f>
        <v/>
      </c>
      <c r="AR127" s="165" t="str">
        <f>IF(CalcTable[[#This Row],[Building]]=0,"",1.26*TINV(0.1,COUNT('1. Input energy data'!N144:Y144)-2)*STEYX('1. Input energy data'!N144:Y144,CalcTable[[#This Row],[1]:[12]])*((1+2/COUNT('1. Input energy data'!N144:Y144))*COUNT(CalcTable[[#This Row],[Month 1 avoided kWh]:[Month 12]]))^0.5)</f>
        <v/>
      </c>
      <c r="AS127" s="166" t="str">
        <f>IF(CalcTable[[#This Row],[Building]]=0,"",ABS(CalcTable[[#This Row],[Absolute Uncertainty]]/SUM(CalcTable[[#This Row],[Month 1 avoided kWh]:[Month 12]])))</f>
        <v/>
      </c>
      <c r="AT127" s="165" t="str">
        <f>IF(CalcTable[[#This Row],[Building]]=0,"",COUNT('1. Input energy data'!N144:Y144))</f>
        <v/>
      </c>
      <c r="AU127" s="165" t="str">
        <f>IF(CalcTable[[#This Row],[Building]]=0,"",COUNT('1. Input energy data'!AF144:AQ144))</f>
        <v/>
      </c>
      <c r="AV127" s="151" t="str" cm="1">
        <f t="array" ref="AV127">_xlfn.IFS(CalcTable[[#This Row],[Building]]=0,"",AND(OR('1. Input energy data'!AT144="Energy Bills - Actual",'1. Input energy data'!AT144="Meter Readings",'1. Input energy data'!AT144="Half Hourly Data"),OR('1. Input energy data'!Z144="Energy Bills - Actual",'1. Input energy data'!Z144="Meter Readings",'1. Input energy data'!Z144="Half Hourly Data")),"ACTUAL",OR('1. Input energy data'!AT144="",'1. Input energy data'!Z144=""),"BLANK",OR('1. Input energy data'!AT144="Other (specify in commentary)",'1. Input energy data'!Z144="Other (specify in commentary)"),"OTHER",OR('1. Input energy data'!AT144="Energy Bills - Estimated",'1. Input energy data'!Z144="Energy Bills - Estimated"),"ESTIMATED",OR('1. Input energy data'!AT144="Energy Bills - Partially Estimated",'1. Input energy data'!Z144="Energy Bills - Partially Estimated"),"PARTIALLY ESTIMATED",TRUE,"BLANK")</f>
        <v/>
      </c>
    </row>
    <row r="128" spans="1:48">
      <c r="A128">
        <f>'1. Input energy data'!C145</f>
        <v>0</v>
      </c>
      <c r="B128" s="150">
        <f>'1. Input energy data'!F145</f>
        <v>0</v>
      </c>
      <c r="C128">
        <f>'1. Input energy data'!G145</f>
        <v>0</v>
      </c>
      <c r="D128" s="151" t="str">
        <f>IF(OR(CalcTable[[#This Row],[Building]]=0, '1. Input energy data'!$N145=""), "",IF(OR('1. Input energy data'!$F145="Hospital",'1. Input energy data'!$F145="Nursing residential homes and hostels"),INDEX(Degrees18[[Month]:[Multiple (England)]],MATCH('1. Input energy data'!$L145, Degrees18[Month], 1),MATCH(IF('1. Input energy data'!$G$11="Multiple (England)", '1. Input energy data'!$J145, '1. Input energy data'!$G$11), Degrees18[#Headers], 0)),INDEX(Degrees15[[Month]:[Multiple (England)]],MATCH('1. Input energy data'!$L145, Degrees15[Month], 1),MATCH(IF('1. Input energy data'!$G$11="Multiple (England)", '1. Input energy data'!$J145, '1. Input energy data'!$G$11), Degrees15[#Headers], 0))))</f>
        <v/>
      </c>
      <c r="E128" s="151" t="str" cm="1">
        <f t="array" ref="E128">IF(OR(CalcTable[[#This Row],[Building]]=0, '1. Input energy data'!$O145=""), "",IF(OR('1. Input energy data'!$F145="Hospital",'1. Input energy data'!$F145="Nursing residential homes and hostels"),INDEX(Degrees18[[Month]:[Multiple (England)]],MATCH('1. Input energy data'!$L145, Degrees18[Month], 1) + $E$2 - 1,MATCH(IF('1. Input energy data'!$G$11="Multiple (England)", '1. Input energy data'!$J145, '1. Input energy data'!$G$11),Degrees18[#Headers], 0)),INDEX(Degrees15[[Month]:[Multiple (England)]],MATCH('1. Input energy data'!$L145, Degrees15[Month], 1) + $E$2 - 1,MATCH(IF('1. Input energy data'!$G$11="Multiple (England)", '1. Input energy data'!$J145, '1. Input energy data'!$G$11),Degrees15[#Headers], 0))))</f>
        <v/>
      </c>
      <c r="F128" s="151" t="str" cm="1">
        <f t="array" ref="F128">IF(OR(CalcTable[[#This Row],[Building]]=0, '1. Input energy data'!$P145=""), "",IF(OR('1. Input energy data'!$F145="Hospital",'1. Input energy data'!$F145="Nursing residential homes and hostels"),INDEX(Degrees18[[Month]:[Multiple (England)]],MATCH('1. Input energy data'!$L145, Degrees18[Month], 1) + $F$2 - 1,MATCH(IF('1. Input energy data'!$G$11="Multiple (England)", '1. Input energy data'!$J145, '1. Input energy data'!$G$11),Degrees18[#Headers], 0)),INDEX(Degrees15[[Month]:[Multiple (England)]],MATCH('1. Input energy data'!$L145, Degrees15[Month], 1) + $F$2 - 1,MATCH(IF('1. Input energy data'!$G$11="Multiple (England)", '1. Input energy data'!$J145, '1. Input energy data'!$G$11),Degrees15[#Headers], 0))))</f>
        <v/>
      </c>
      <c r="G128" s="151" t="str" cm="1">
        <f t="array" ref="G128">IF(OR(CalcTable[[#This Row],[Building]]=0, '1. Input energy data'!$Q145=""), "",IF(OR('1. Input energy data'!$F145="Hospital",'1. Input energy data'!$F145="Nursing residential homes and hostels"),INDEX(Degrees18[[Month]:[Multiple (England)]],MATCH('1. Input energy data'!$L145, Degrees18[Month], 1) + $G$2 - 1,MATCH(IF('1. Input energy data'!$G$11="Multiple (England)", '1. Input energy data'!$J145, '1. Input energy data'!$G$11),Degrees18[#Headers], 0)),INDEX(Degrees15[[Month]:[Multiple (England)]],MATCH('1. Input energy data'!$L145, Degrees15[Month], 1) + $G$2 - 1,MATCH(IF('1. Input energy data'!$G$11="Multiple (England)", '1. Input energy data'!$J145, '1. Input energy data'!$G$11),Degrees15[#Headers], 0))))</f>
        <v/>
      </c>
      <c r="H128" s="151" t="str" cm="1">
        <f t="array" ref="H128">IF(OR(CalcTable[[#This Row],[Building]]=0, '1. Input energy data'!$R145=""), "",IF(OR('1. Input energy data'!$F145="Hospital",'1. Input energy data'!$F145="Nursing residential homes and hostels"),INDEX(Degrees18[[Month]:[Multiple (England)]],MATCH('1. Input energy data'!$L145, Degrees18[Month], 1) + $H$2 - 1,MATCH(IF('1. Input energy data'!$G$11="Multiple (England)", '1. Input energy data'!$J145, '1. Input energy data'!$G$11),Degrees18[#Headers], 0)),INDEX(Degrees15[[Month]:[Multiple (England)]],MATCH('1. Input energy data'!$L145, Degrees15[Month], 1) + $H$2 - 1,MATCH(IF('1. Input energy data'!$G$11="Multiple (England)", '1. Input energy data'!$J145, '1. Input energy data'!$G$11),Degrees15[#Headers], 0))))</f>
        <v/>
      </c>
      <c r="I128" s="151" t="str" cm="1">
        <f t="array" ref="I128">IF(OR(CalcTable[[#This Row],[Building]]=0, '1. Input energy data'!$S145=""), "",IF(OR('1. Input energy data'!$F145="Hospital",'1. Input energy data'!$F145="Nursing residential homes and hostels"),INDEX(Degrees18[[Month]:[Multiple (England)]],MATCH('1. Input energy data'!$L145, Degrees18[Month], 1) + $I$2 - 1,MATCH(IF('1. Input energy data'!$G$11="Multiple (England)", '1. Input energy data'!$J145, '1. Input energy data'!$G$11),Degrees18[#Headers], 0)),INDEX(Degrees15[[Month]:[Multiple (England)]],MATCH('1. Input energy data'!$L145, Degrees15[Month], 1) + $I$2 - 1,MATCH(IF('1. Input energy data'!$G$11="Multiple (England)", '1. Input energy data'!$J145, '1. Input energy data'!$G$11),Degrees15[#Headers], 0))))</f>
        <v/>
      </c>
      <c r="J128" s="151" t="str" cm="1">
        <f t="array" ref="J128">IF(OR(CalcTable[[#This Row],[Building]]=0, '1. Input energy data'!$T145=""), "",IF(OR('1. Input energy data'!$F145="Hospital",'1. Input energy data'!$F145="Nursing residential homes and hostels"),INDEX(Degrees18[[Month]:[Multiple (England)]],MATCH('1. Input energy data'!$L145, Degrees18[Month], 1) + $J$2 - 1,MATCH(IF('1. Input energy data'!$G$11="Multiple (England)", '1. Input energy data'!$J145, '1. Input energy data'!$G$11),Degrees18[#Headers], 0)),INDEX(Degrees15[[Month]:[Multiple (England)]],MATCH('1. Input energy data'!$L145, Degrees15[Month], 1) + $J$2 - 1,MATCH(IF('1. Input energy data'!$G$11="Multiple (England)", '1. Input energy data'!$J145, '1. Input energy data'!$G$11),Degrees15[#Headers], 0))))</f>
        <v/>
      </c>
      <c r="K128" s="151" t="str" cm="1">
        <f t="array" ref="K128">IF(OR(CalcTable[[#This Row],[Building]]=0, '1. Input energy data'!$U145=""), "",IF(OR('1. Input energy data'!$F145="Hospital",'1. Input energy data'!$F145="Nursing residential homes and hostels"),INDEX(Degrees18[[Month]:[Multiple (England)]],MATCH('1. Input energy data'!$L145, Degrees18[Month], 1) + $K$2 - 1,MATCH(IF('1. Input energy data'!$G$11="Multiple (England)", '1. Input energy data'!$J145, '1. Input energy data'!$G$11),Degrees18[#Headers], 0)),INDEX(Degrees15[[Month]:[Multiple (England)]],MATCH('1. Input energy data'!$L145, Degrees15[Month], 1) + $K$2 - 1,MATCH(IF('1. Input energy data'!$G$11="Multiple (England)", '1. Input energy data'!$J145, '1. Input energy data'!$G$11),Degrees15[#Headers], 0))))</f>
        <v/>
      </c>
      <c r="L128" s="151" t="str" cm="1">
        <f t="array" ref="L128">IF(OR(CalcTable[[#This Row],[Building]]=0, '1. Input energy data'!$V145=""), "",IF(OR('1. Input energy data'!$F145="Hospital",'1. Input energy data'!$F145="Nursing residential homes and hostels"),INDEX(Degrees18[[Month]:[Multiple (England)]],MATCH('1. Input energy data'!$L145, Degrees18[Month], 1) + $L$2 - 1,MATCH(IF('1. Input energy data'!$G$11="Multiple (England)", '1. Input energy data'!$J145, '1. Input energy data'!$G$11),Degrees18[#Headers], 0)),INDEX(Degrees15[[Month]:[Multiple (England)]],MATCH('1. Input energy data'!$L145, Degrees15[Month], 1) + $L$2 - 1,MATCH(IF('1. Input energy data'!$G$11="Multiple (England)", '1. Input energy data'!$J145, '1. Input energy data'!$G$11),Degrees15[#Headers], 0))))</f>
        <v/>
      </c>
      <c r="M128" s="151" t="str" cm="1">
        <f t="array" ref="M128">IF(OR(CalcTable[[#This Row],[Building]]=0, '1. Input energy data'!$W145=""), "",IF(OR('1. Input energy data'!$F145="Hospital",'1. Input energy data'!$F145="Nursing residential homes and hostels"),INDEX(Degrees18[[Month]:[Multiple (England)]],MATCH('1. Input energy data'!$L145, Degrees18[Month], 1) + $M$2 - 1,MATCH(IF('1. Input energy data'!$G$11="Multiple (England)", '1. Input energy data'!$J145, '1. Input energy data'!$G$11),Degrees18[#Headers], 0)),INDEX(Degrees15[[Month]:[Multiple (England)]],MATCH('1. Input energy data'!$L145, Degrees15[Month], 1) + $M$2 - 1,MATCH(IF('1. Input energy data'!$G$11="Multiple (England)", '1. Input energy data'!$J145, '1. Input energy data'!$G$11),Degrees15[#Headers], 0))))</f>
        <v/>
      </c>
      <c r="N128" s="151" t="str" cm="1">
        <f t="array" ref="N128">IF(OR(CalcTable[[#This Row],[Building]]=0, '1. Input energy data'!$X145=""), "",IF(OR('1. Input energy data'!$F145="Hospital",'1. Input energy data'!$F145="Nursing residential homes and hostels"),INDEX(Degrees18[[Month]:[Multiple (England)]],MATCH('1. Input energy data'!$L145, Degrees18[Month], 1) + $N$2 - 1,MATCH(IF('1. Input energy data'!$G$11="Multiple (England)", '1. Input energy data'!$J145, '1. Input energy data'!$G$11),Degrees18[#Headers], 0)),INDEX(Degrees15[[Month]:[Multiple (England)]],MATCH('1. Input energy data'!$L145, Degrees15[Month], 1) + $N$2 - 1,MATCH(IF('1. Input energy data'!$G$11="Multiple (England)", '1. Input energy data'!$J145, '1. Input energy data'!$G$11),Degrees15[#Headers], 0))))</f>
        <v/>
      </c>
      <c r="O128" s="151" t="str" cm="1">
        <f t="array" ref="O128">IF(OR(CalcTable[[#This Row],[Building]]=0, '1. Input energy data'!$Y145=""), "",IF(OR('1. Input energy data'!$F145="Hospital",'1. Input energy data'!$F145="Nursing residential homes and hostels"),INDEX(Degrees18[[Month]:[Multiple (England)]],MATCH('1. Input energy data'!$L145, Degrees18[Month], 1) + $O$2 - 1,MATCH(IF('1. Input energy data'!$G$11="Multiple (England)", '1. Input energy data'!$J145, '1. Input energy data'!$G$11),Degrees18[#Headers], 0)),INDEX(Degrees15[[Month]:[Multiple (England)]],MATCH('1. Input energy data'!$L145, Degrees15[Month], 1) + $O$2 - 1,MATCH(IF('1. Input energy data'!$G$11="Multiple (England)", '1. Input energy data'!$J145, '1. Input energy data'!$G$11),Degrees15[#Headers], 0))))</f>
        <v/>
      </c>
      <c r="P128" t="str">
        <f>IF(CalcTable[[#This Row],[Building]]=0,"",SLOPE('1. Input energy data'!N145:Y145,CalcTable[[#This Row],[1]:[12]]))</f>
        <v/>
      </c>
      <c r="Q128" t="str">
        <f>IF(CalcTable[[#This Row],[Building]]=0,"",INTERCEPT('1. Input energy data'!N145:Y145,CalcTable[[#This Row],[1]:[12]]))</f>
        <v/>
      </c>
      <c r="R128" t="str">
        <f>IF(CalcTable[[#This Row],[Building]]=0,"",RSQ('1. Input energy data'!N145:Y145,CalcTable[[#This Row],[1]:[12]]))</f>
        <v/>
      </c>
      <c r="S128" s="151" t="str" cm="1">
        <f t="array" ref="S128">IF(OR($A128=0, '1. Input energy data'!$AF145=""), "",IF(OR('1. Input energy data'!$F145="Hospital",'1. Input energy data'!$F145="Nursing residential homes and hostels"),INDEX(Degrees18[[Month]:[Multiple (England)]],MATCH('1. Input energy data'!$AD145, Degrees18[Month], 1)+S$2-13,MATCH(IF('1. Input energy data'!$G$11="Multiple (England)", '1. Input energy data'!$J145, '1. Input energy data'!$G$11),Degrees18[#Headers], 0)),INDEX(Degrees15[[Month]:[Multiple (England)]],MATCH('1. Input energy data'!$AD145, Degrees15[Month], 1)+S$2-13,MATCH(IF('1. Input energy data'!$G$11="Multiple (England)", '1. Input energy data'!$J145, '1. Input energy data'!$G$11),Degrees15[#Headers], 0))))</f>
        <v/>
      </c>
      <c r="T128" s="151" t="str" cm="1">
        <f t="array" ref="T128">IF(OR($A128=0, '1. Input energy data'!$AG145=""), "",IF(OR('1. Input energy data'!$F145="Hospital",'1. Input energy data'!$F145="Nursing residential homes and hostels"),INDEX(Degrees18[[Month]:[Multiple (England)]],MATCH('1. Input energy data'!$AD145, Degrees18[Month], 1)+T$2-13,MATCH(IF('1. Input energy data'!$G$11="Multiple (England)", '1. Input energy data'!$J145, '1. Input energy data'!$G$11),Degrees18[#Headers], 0)),INDEX(Degrees15[[Month]:[Multiple (England)]],MATCH('1. Input energy data'!$AD145,Degrees15[Month], 1)+T$2-13,MATCH(IF('1. Input energy data'!$G$11="Multiple (England)", '1. Input energy data'!$J145, '1. Input energy data'!$G$11),Degrees15[#Headers], 0))))</f>
        <v/>
      </c>
      <c r="U128" s="151" t="str" cm="1">
        <f t="array" ref="U128">IF(OR($A128=0, '1. Input energy data'!$AH145=""), "",IF(OR('1. Input energy data'!$F145="Hospital",'1. Input energy data'!$F145="Nursing residential homes and hostels"),INDEX(Degrees18[[Month]:[Multiple (England)]],MATCH('1. Input energy data'!$AD145, Degrees18[Month], 1)+U$2-13,MATCH(IF('1. Input energy data'!$G$11="Multiple (England)", '1. Input energy data'!$J145, '1. Input energy data'!$G$11),Degrees18[#Headers], 0)),INDEX(Degrees15[[Month]:[Multiple (England)]],MATCH('1. Input energy data'!$AD145,Degrees15[Month], 1)+U$2-13,MATCH(IF('1. Input energy data'!$G$11="Multiple (England)", '1. Input energy data'!$J145, '1. Input energy data'!$G$11),Degrees15[#Headers], 0))))</f>
        <v/>
      </c>
      <c r="V128" s="151" t="str" cm="1">
        <f t="array" ref="V128">IF(OR($A128=0, '1. Input energy data'!$AI145=""), "",IF(OR('1. Input energy data'!$F145="Hospital",'1. Input energy data'!$F145="Nursing residential homes and hostels"),INDEX(Degrees18[[Month]:[Multiple (England)]],MATCH('1. Input energy data'!$AD145, Degrees18[Month], 1)+V$2-13,MATCH(IF('1. Input energy data'!$G$11="Multiple (England)", '1. Input energy data'!$J145, '1. Input energy data'!$G$11),Degrees18[#Headers], 0)),INDEX(Degrees15[[Month]:[Multiple (England)]],MATCH('1. Input energy data'!$AD145,Degrees15[Month], 1)+V$2-13,MATCH(IF('1. Input energy data'!$G$11="Multiple (England)", '1. Input energy data'!$J145, '1. Input energy data'!$G$11),Degrees15[#Headers], 0))))</f>
        <v/>
      </c>
      <c r="W128" s="151" t="str" cm="1">
        <f t="array" ref="W128">IF(OR($A128=0, '1. Input energy data'!$AJ145=""), "",IF(OR('1. Input energy data'!$F145="Hospital",'1. Input energy data'!$F145="Nursing residential homes and hostels"),INDEX(Degrees18[[Month]:[Multiple (England)]],MATCH('1. Input energy data'!$AD145, Degrees18[Month], 1)+W$2-13,MATCH(IF('1. Input energy data'!$G$11="Multiple (England)", '1. Input energy data'!$J145, '1. Input energy data'!$G$11),Degrees18[#Headers], 0)),INDEX(Degrees15[[Month]:[Multiple (England)]],MATCH('1. Input energy data'!$AD145,Degrees15[Month], 1)+W$2-13,MATCH(IF('1. Input energy data'!$G$11="Multiple (England)", '1. Input energy data'!$J145, '1. Input energy data'!$G$11),Degrees15[#Headers], 0))))</f>
        <v/>
      </c>
      <c r="X128" s="151" t="str" cm="1">
        <f t="array" ref="X128">IF(OR($A128=0, '1. Input energy data'!$AK145=""), "",IF(OR('1. Input energy data'!$F145="Hospital",'1. Input energy data'!$F145="Nursing residential homes and hostels"),INDEX(Degrees18[[Month]:[Multiple (England)]],MATCH('1. Input energy data'!$AD145, Degrees18[Month], 1)+X$2-13,MATCH(IF('1. Input energy data'!$G$11="Multiple (England)", '1. Input energy data'!$J145, '1. Input energy data'!$G$11),Degrees18[#Headers], 0)),INDEX(Degrees15[[Month]:[Multiple (England)]],MATCH('1. Input energy data'!$AD145,Degrees15[Month], 1)+X$2-13,MATCH(IF('1. Input energy data'!$G$11="Multiple (England)", '1. Input energy data'!$J145, '1. Input energy data'!$G$11),Degrees15[#Headers], 0))))</f>
        <v/>
      </c>
      <c r="Y128" s="151" t="str" cm="1">
        <f t="array" ref="Y128">IF(OR($A128=0, '1. Input energy data'!$AL145=""), "",IF(OR('1. Input energy data'!$F145="Hospital",'1. Input energy data'!$F145="Nursing residential homes and hostels"),INDEX(Degrees18[[Month]:[Multiple (England)]],MATCH('1. Input energy data'!$AD145, Degrees18[Month], 1)+Y$2-13,MATCH(IF('1. Input energy data'!$G$11="Multiple (England)", '1. Input energy data'!$J145, '1. Input energy data'!$G$11),Degrees18[#Headers], 0)),INDEX(Degrees15[[Month]:[Multiple (England)]],MATCH('1. Input energy data'!$AD145,Degrees15[Month], 1)+Y$2-13,MATCH(IF('1. Input energy data'!$G$11="Multiple (England)", '1. Input energy data'!$J145, '1. Input energy data'!$G$11),Degrees15[#Headers], 0))))</f>
        <v/>
      </c>
      <c r="Z128" s="151" t="str" cm="1">
        <f t="array" ref="Z128">IF(OR($A128=0, '1. Input energy data'!$AM145=""), "",IF(OR('1. Input energy data'!$F145="Hospital",'1. Input energy data'!$F145="Nursing residential homes and hostels"),INDEX(Degrees18[[Month]:[Multiple (England)]],MATCH('1. Input energy data'!$AD145, Degrees18[Month], 1)+Z$2-13,MATCH(IF('1. Input energy data'!$G$11="Multiple (England)", '1. Input energy data'!$J145, '1. Input energy data'!$G$11),Degrees18[#Headers], 0)),INDEX(Degrees15[[Month]:[Multiple (England)]],MATCH('1. Input energy data'!$AD145,Degrees15[Month], 1)+Z$2-13,MATCH(IF('1. Input energy data'!$G$11="Multiple (England)", '1. Input energy data'!$J145, '1. Input energy data'!$G$11),Degrees15[#Headers], 0))))</f>
        <v/>
      </c>
      <c r="AA128" s="151" t="str" cm="1">
        <f t="array" ref="AA128">IF(OR($A128=0, '1. Input energy data'!$AN145=""), "",IF(OR('1. Input energy data'!$F145="Hospital",'1. Input energy data'!$F145="Nursing residential homes and hostels"),INDEX(Degrees18[[Month]:[Multiple (England)]],MATCH('1. Input energy data'!$AD145, Degrees18[Month], 1)+AA$2-13,MATCH(IF('1. Input energy data'!$G$11="Multiple (England)", '1. Input energy data'!$J145, '1. Input energy data'!$G$11),Degrees18[#Headers], 0)),INDEX(Degrees15[[Month]:[Multiple (England)]],MATCH('1. Input energy data'!$AD145,Degrees15[Month], 1)+AA$2-13,MATCH(IF('1. Input energy data'!$G$11="Multiple (England)", '1. Input energy data'!$J145, '1. Input energy data'!$G$11),Degrees15[#Headers], 0))))</f>
        <v/>
      </c>
      <c r="AB128" s="151" t="str" cm="1">
        <f t="array" ref="AB128">IF(OR($A128=0, '1. Input energy data'!$AO145=""), "",IF(OR('1. Input energy data'!$F145="Hospital",'1. Input energy data'!$F145="Nursing residential homes and hostels"),INDEX(Degrees18[[Month]:[Multiple (England)]],MATCH('1. Input energy data'!$AD145, Degrees18[Month], 1)+AB$2-13,MATCH(IF('1. Input energy data'!$G$11="Multiple (England)", '1. Input energy data'!$J145, '1. Input energy data'!$G$11),Degrees18[#Headers], 0)),INDEX(Degrees15[[Month]:[Multiple (England)]],MATCH('1. Input energy data'!$AD145,Degrees15[Month], 1)+AB$2-13,MATCH(IF('1. Input energy data'!$G$11="Multiple (England)", '1. Input energy data'!$J145, '1. Input energy data'!$G$11),Degrees15[#Headers], 0))))</f>
        <v/>
      </c>
      <c r="AC128" s="151" t="str" cm="1">
        <f t="array" ref="AC128">IF(OR($A128=0, '1. Input energy data'!$AP145=""), "",IF(OR('1. Input energy data'!$F145="Hospital",'1. Input energy data'!$F145="Nursing residential homes and hostels"),INDEX(Degrees18[[Month]:[Multiple (England)]],MATCH('1. Input energy data'!$AD145, Degrees18[Month], 1)+AC$2-13,MATCH(IF('1. Input energy data'!$G$11="Multiple (England)", '1. Input energy data'!$J145, '1. Input energy data'!$G$11),Degrees18[#Headers], 0)),INDEX(Degrees15[[Month]:[Multiple (England)]],MATCH('1. Input energy data'!$AD145,Degrees15[Month], 1)+AC$2-13,MATCH(IF('1. Input energy data'!$G$11="Multiple (England)", '1. Input energy data'!$J145, '1. Input energy data'!$G$11),Degrees15[#Headers], 0))))</f>
        <v/>
      </c>
      <c r="AD128" s="151" t="str" cm="1">
        <f t="array" ref="AD128">IF(OR($A128=0, '1. Input energy data'!$AQ145=""), "",IF(OR('1. Input energy data'!$F145="Hospital",'1. Input energy data'!$F145="Nursing residential homes and hostels"),INDEX(Degrees18[[Month]:[Multiple (England)]],MATCH('1. Input energy data'!$AD145, Degrees18[Month], 1)+AD$2-13,MATCH(IF('1. Input energy data'!$G$11="Multiple (England)", '1. Input energy data'!$J145, '1. Input energy data'!$G$11),Degrees18[#Headers], 0)),INDEX(Degrees15[[Month]:[Multiple (England)]],MATCH('1. Input energy data'!$AD145,Degrees15[Month], 1)+AD$2-13,MATCH(IF('1. Input energy data'!$G$11="Multiple (England)", '1. Input energy data'!$J145, '1. Input energy data'!$G$11),Degrees15[#Headers], 0))))</f>
        <v/>
      </c>
      <c r="AE128" s="151" t="str">
        <f>IF(OR($A128=0, $P128="", CalcTable[[#This Row],[13]]="", $Q128="", '1. Input energy data'!AF145=""), "", ($P128*CalcTable[[#This Row],[13]]+$Q128)-'1. Input energy data'!AF145)</f>
        <v/>
      </c>
      <c r="AF128" s="151" t="str">
        <f>IF(OR($A128=0, $P128="", CalcTable[[#This Row],[14]]="", $Q128="", '1. Input energy data'!AG145=""), "", ($P128*CalcTable[[#This Row],[14]]+$Q128)-'1. Input energy data'!AG145)</f>
        <v/>
      </c>
      <c r="AG128" s="151" t="str">
        <f>IF(OR($A128=0, $P128="", CalcTable[[#This Row],[15]]="", $Q128="", '1. Input energy data'!AH145=""), "", ($P128*CalcTable[[#This Row],[15]]+$Q128)-'1. Input energy data'!AH145)</f>
        <v/>
      </c>
      <c r="AH128" s="151" t="str">
        <f>IF(OR($A128=0, $P128="", CalcTable[[#This Row],[16]]="", $Q128="", '1. Input energy data'!AI145=""), "", ($P128*CalcTable[[#This Row],[16]]+$Q128)-'1. Input energy data'!AI145)</f>
        <v/>
      </c>
      <c r="AI128" s="151" t="str">
        <f>IF(OR($A128=0, $P128="", CalcTable[[#This Row],[17]]="", $Q128="", '1. Input energy data'!AJ145=""), "", ($P128*CalcTable[[#This Row],[17]]+$Q128)-'1. Input energy data'!AJ145)</f>
        <v/>
      </c>
      <c r="AJ128" s="151" t="str">
        <f>IF(OR($A128=0, $P128="", CalcTable[[#This Row],[18]]="", $Q128="", '1. Input energy data'!AK145=""), "", ($P128*CalcTable[[#This Row],[18]]+$Q128)-'1. Input energy data'!AK145)</f>
        <v/>
      </c>
      <c r="AK128" s="151" t="str">
        <f>IF(OR($A128=0, $P128="", CalcTable[[#This Row],[19]]="", $Q128="", '1. Input energy data'!AL145=""), "", ($P128*CalcTable[[#This Row],[19]]+$Q128)-'1. Input energy data'!AL145)</f>
        <v/>
      </c>
      <c r="AL128" s="151" t="str">
        <f>IF(OR($A128=0, $P128="", CalcTable[[#This Row],[20]]="", $Q128="", '1. Input energy data'!AM145=""), "", ($P128*CalcTable[[#This Row],[20]]+$Q128)-'1. Input energy data'!AM145)</f>
        <v/>
      </c>
      <c r="AM128" s="151" t="str">
        <f>IF(OR($A128=0, $P128="", CalcTable[[#This Row],[21]]="", $Q128="", '1. Input energy data'!AN145=""), "", ($P128*CalcTable[[#This Row],[21]]+$Q128)-'1. Input energy data'!AN145)</f>
        <v/>
      </c>
      <c r="AN128" s="151" t="str">
        <f>IF(OR($A128=0, $P128="", CalcTable[[#This Row],[22]]="", $Q128="", '1. Input energy data'!AO145=""), "", ($P128*CalcTable[[#This Row],[22]]+$Q128)-'1. Input energy data'!AO145)</f>
        <v/>
      </c>
      <c r="AO128" s="151" t="str">
        <f>IF(OR($A128=0, $P128="", CalcTable[[#This Row],[23]]="", $Q128="", '1. Input energy data'!AP145=""), "", ($P128*CalcTable[[#This Row],[23]]+$Q128)-'1. Input energy data'!AP145)</f>
        <v/>
      </c>
      <c r="AP128" s="151" t="str">
        <f>IF(OR($A128=0, $P128="", CalcTable[[#This Row],[24]]="", $Q128="", '1. Input energy data'!AQ145=""), "", ($P128*CalcTable[[#This Row],[24]]+$Q128)-'1. Input energy data'!AQ145)</f>
        <v/>
      </c>
      <c r="AQ128" s="239" t="str">
        <f>IF(CalcTable[[#This Row],[Building]]=0,"",1-((1-CalcTable[[#This Row],[R2]])*(COUNT('1. Input energy data'!N145:Y145)-1)/(COUNT('1. Input energy data'!N145:Y145)-2)))</f>
        <v/>
      </c>
      <c r="AR128" s="165" t="str">
        <f>IF(CalcTable[[#This Row],[Building]]=0,"",1.26*TINV(0.1,COUNT('1. Input energy data'!N145:Y145)-2)*STEYX('1. Input energy data'!N145:Y145,CalcTable[[#This Row],[1]:[12]])*((1+2/COUNT('1. Input energy data'!N145:Y145))*COUNT(CalcTable[[#This Row],[Month 1 avoided kWh]:[Month 12]]))^0.5)</f>
        <v/>
      </c>
      <c r="AS128" s="166" t="str">
        <f>IF(CalcTable[[#This Row],[Building]]=0,"",ABS(CalcTable[[#This Row],[Absolute Uncertainty]]/SUM(CalcTable[[#This Row],[Month 1 avoided kWh]:[Month 12]])))</f>
        <v/>
      </c>
      <c r="AT128" s="165" t="str">
        <f>IF(CalcTable[[#This Row],[Building]]=0,"",COUNT('1. Input energy data'!N145:Y145))</f>
        <v/>
      </c>
      <c r="AU128" s="165" t="str">
        <f>IF(CalcTable[[#This Row],[Building]]=0,"",COUNT('1. Input energy data'!AF145:AQ145))</f>
        <v/>
      </c>
      <c r="AV128" s="151" t="str" cm="1">
        <f t="array" ref="AV128">_xlfn.IFS(CalcTable[[#This Row],[Building]]=0,"",AND(OR('1. Input energy data'!AT145="Energy Bills - Actual",'1. Input energy data'!AT145="Meter Readings",'1. Input energy data'!AT145="Half Hourly Data"),OR('1. Input energy data'!Z145="Energy Bills - Actual",'1. Input energy data'!Z145="Meter Readings",'1. Input energy data'!Z145="Half Hourly Data")),"ACTUAL",OR('1. Input energy data'!AT145="",'1. Input energy data'!Z145=""),"BLANK",OR('1. Input energy data'!AT145="Other (specify in commentary)",'1. Input energy data'!Z145="Other (specify in commentary)"),"OTHER",OR('1. Input energy data'!AT145="Energy Bills - Estimated",'1. Input energy data'!Z145="Energy Bills - Estimated"),"ESTIMATED",OR('1. Input energy data'!AT145="Energy Bills - Partially Estimated",'1. Input energy data'!Z145="Energy Bills - Partially Estimated"),"PARTIALLY ESTIMATED",TRUE,"BLANK")</f>
        <v/>
      </c>
    </row>
    <row r="129" spans="1:48">
      <c r="A129">
        <f>'1. Input energy data'!C146</f>
        <v>0</v>
      </c>
      <c r="B129" s="150">
        <f>'1. Input energy data'!F146</f>
        <v>0</v>
      </c>
      <c r="C129">
        <f>'1. Input energy data'!G146</f>
        <v>0</v>
      </c>
      <c r="D129" s="151" t="str">
        <f>IF(OR(CalcTable[[#This Row],[Building]]=0, '1. Input energy data'!$N146=""), "",IF(OR('1. Input energy data'!$F146="Hospital",'1. Input energy data'!$F146="Nursing residential homes and hostels"),INDEX(Degrees18[[Month]:[Multiple (England)]],MATCH('1. Input energy data'!$L146, Degrees18[Month], 1),MATCH(IF('1. Input energy data'!$G$11="Multiple (England)", '1. Input energy data'!$J146, '1. Input energy data'!$G$11), Degrees18[#Headers], 0)),INDEX(Degrees15[[Month]:[Multiple (England)]],MATCH('1. Input energy data'!$L146, Degrees15[Month], 1),MATCH(IF('1. Input energy data'!$G$11="Multiple (England)", '1. Input energy data'!$J146, '1. Input energy data'!$G$11), Degrees15[#Headers], 0))))</f>
        <v/>
      </c>
      <c r="E129" s="151" t="str" cm="1">
        <f t="array" ref="E129">IF(OR(CalcTable[[#This Row],[Building]]=0, '1. Input energy data'!$O146=""), "",IF(OR('1. Input energy data'!$F146="Hospital",'1. Input energy data'!$F146="Nursing residential homes and hostels"),INDEX(Degrees18[[Month]:[Multiple (England)]],MATCH('1. Input energy data'!$L146, Degrees18[Month], 1) + $E$2 - 1,MATCH(IF('1. Input energy data'!$G$11="Multiple (England)", '1. Input energy data'!$J146, '1. Input energy data'!$G$11),Degrees18[#Headers], 0)),INDEX(Degrees15[[Month]:[Multiple (England)]],MATCH('1. Input energy data'!$L146, Degrees15[Month], 1) + $E$2 - 1,MATCH(IF('1. Input energy data'!$G$11="Multiple (England)", '1. Input energy data'!$J146, '1. Input energy data'!$G$11),Degrees15[#Headers], 0))))</f>
        <v/>
      </c>
      <c r="F129" s="151" t="str" cm="1">
        <f t="array" ref="F129">IF(OR(CalcTable[[#This Row],[Building]]=0, '1. Input energy data'!$P146=""), "",IF(OR('1. Input energy data'!$F146="Hospital",'1. Input energy data'!$F146="Nursing residential homes and hostels"),INDEX(Degrees18[[Month]:[Multiple (England)]],MATCH('1. Input energy data'!$L146, Degrees18[Month], 1) + $F$2 - 1,MATCH(IF('1. Input energy data'!$G$11="Multiple (England)", '1. Input energy data'!$J146, '1. Input energy data'!$G$11),Degrees18[#Headers], 0)),INDEX(Degrees15[[Month]:[Multiple (England)]],MATCH('1. Input energy data'!$L146, Degrees15[Month], 1) + $F$2 - 1,MATCH(IF('1. Input energy data'!$G$11="Multiple (England)", '1. Input energy data'!$J146, '1. Input energy data'!$G$11),Degrees15[#Headers], 0))))</f>
        <v/>
      </c>
      <c r="G129" s="151" t="str" cm="1">
        <f t="array" ref="G129">IF(OR(CalcTable[[#This Row],[Building]]=0, '1. Input energy data'!$Q146=""), "",IF(OR('1. Input energy data'!$F146="Hospital",'1. Input energy data'!$F146="Nursing residential homes and hostels"),INDEX(Degrees18[[Month]:[Multiple (England)]],MATCH('1. Input energy data'!$L146, Degrees18[Month], 1) + $G$2 - 1,MATCH(IF('1. Input energy data'!$G$11="Multiple (England)", '1. Input energy data'!$J146, '1. Input energy data'!$G$11),Degrees18[#Headers], 0)),INDEX(Degrees15[[Month]:[Multiple (England)]],MATCH('1. Input energy data'!$L146, Degrees15[Month], 1) + $G$2 - 1,MATCH(IF('1. Input energy data'!$G$11="Multiple (England)", '1. Input energy data'!$J146, '1. Input energy data'!$G$11),Degrees15[#Headers], 0))))</f>
        <v/>
      </c>
      <c r="H129" s="151" t="str" cm="1">
        <f t="array" ref="H129">IF(OR(CalcTable[[#This Row],[Building]]=0, '1. Input energy data'!$R146=""), "",IF(OR('1. Input energy data'!$F146="Hospital",'1. Input energy data'!$F146="Nursing residential homes and hostels"),INDEX(Degrees18[[Month]:[Multiple (England)]],MATCH('1. Input energy data'!$L146, Degrees18[Month], 1) + $H$2 - 1,MATCH(IF('1. Input energy data'!$G$11="Multiple (England)", '1. Input energy data'!$J146, '1. Input energy data'!$G$11),Degrees18[#Headers], 0)),INDEX(Degrees15[[Month]:[Multiple (England)]],MATCH('1. Input energy data'!$L146, Degrees15[Month], 1) + $H$2 - 1,MATCH(IF('1. Input energy data'!$G$11="Multiple (England)", '1. Input energy data'!$J146, '1. Input energy data'!$G$11),Degrees15[#Headers], 0))))</f>
        <v/>
      </c>
      <c r="I129" s="151" t="str" cm="1">
        <f t="array" ref="I129">IF(OR(CalcTable[[#This Row],[Building]]=0, '1. Input energy data'!$S146=""), "",IF(OR('1. Input energy data'!$F146="Hospital",'1. Input energy data'!$F146="Nursing residential homes and hostels"),INDEX(Degrees18[[Month]:[Multiple (England)]],MATCH('1. Input energy data'!$L146, Degrees18[Month], 1) + $I$2 - 1,MATCH(IF('1. Input energy data'!$G$11="Multiple (England)", '1. Input energy data'!$J146, '1. Input energy data'!$G$11),Degrees18[#Headers], 0)),INDEX(Degrees15[[Month]:[Multiple (England)]],MATCH('1. Input energy data'!$L146, Degrees15[Month], 1) + $I$2 - 1,MATCH(IF('1. Input energy data'!$G$11="Multiple (England)", '1. Input energy data'!$J146, '1. Input energy data'!$G$11),Degrees15[#Headers], 0))))</f>
        <v/>
      </c>
      <c r="J129" s="151" t="str" cm="1">
        <f t="array" ref="J129">IF(OR(CalcTable[[#This Row],[Building]]=0, '1. Input energy data'!$T146=""), "",IF(OR('1. Input energy data'!$F146="Hospital",'1. Input energy data'!$F146="Nursing residential homes and hostels"),INDEX(Degrees18[[Month]:[Multiple (England)]],MATCH('1. Input energy data'!$L146, Degrees18[Month], 1) + $J$2 - 1,MATCH(IF('1. Input energy data'!$G$11="Multiple (England)", '1. Input energy data'!$J146, '1. Input energy data'!$G$11),Degrees18[#Headers], 0)),INDEX(Degrees15[[Month]:[Multiple (England)]],MATCH('1. Input energy data'!$L146, Degrees15[Month], 1) + $J$2 - 1,MATCH(IF('1. Input energy data'!$G$11="Multiple (England)", '1. Input energy data'!$J146, '1. Input energy data'!$G$11),Degrees15[#Headers], 0))))</f>
        <v/>
      </c>
      <c r="K129" s="151" t="str" cm="1">
        <f t="array" ref="K129">IF(OR(CalcTable[[#This Row],[Building]]=0, '1. Input energy data'!$U146=""), "",IF(OR('1. Input energy data'!$F146="Hospital",'1. Input energy data'!$F146="Nursing residential homes and hostels"),INDEX(Degrees18[[Month]:[Multiple (England)]],MATCH('1. Input energy data'!$L146, Degrees18[Month], 1) + $K$2 - 1,MATCH(IF('1. Input energy data'!$G$11="Multiple (England)", '1. Input energy data'!$J146, '1. Input energy data'!$G$11),Degrees18[#Headers], 0)),INDEX(Degrees15[[Month]:[Multiple (England)]],MATCH('1. Input energy data'!$L146, Degrees15[Month], 1) + $K$2 - 1,MATCH(IF('1. Input energy data'!$G$11="Multiple (England)", '1. Input energy data'!$J146, '1. Input energy data'!$G$11),Degrees15[#Headers], 0))))</f>
        <v/>
      </c>
      <c r="L129" s="151" t="str" cm="1">
        <f t="array" ref="L129">IF(OR(CalcTable[[#This Row],[Building]]=0, '1. Input energy data'!$V146=""), "",IF(OR('1. Input energy data'!$F146="Hospital",'1. Input energy data'!$F146="Nursing residential homes and hostels"),INDEX(Degrees18[[Month]:[Multiple (England)]],MATCH('1. Input energy data'!$L146, Degrees18[Month], 1) + $L$2 - 1,MATCH(IF('1. Input energy data'!$G$11="Multiple (England)", '1. Input energy data'!$J146, '1. Input energy data'!$G$11),Degrees18[#Headers], 0)),INDEX(Degrees15[[Month]:[Multiple (England)]],MATCH('1. Input energy data'!$L146, Degrees15[Month], 1) + $L$2 - 1,MATCH(IF('1. Input energy data'!$G$11="Multiple (England)", '1. Input energy data'!$J146, '1. Input energy data'!$G$11),Degrees15[#Headers], 0))))</f>
        <v/>
      </c>
      <c r="M129" s="151" t="str" cm="1">
        <f t="array" ref="M129">IF(OR(CalcTable[[#This Row],[Building]]=0, '1. Input energy data'!$W146=""), "",IF(OR('1. Input energy data'!$F146="Hospital",'1. Input energy data'!$F146="Nursing residential homes and hostels"),INDEX(Degrees18[[Month]:[Multiple (England)]],MATCH('1. Input energy data'!$L146, Degrees18[Month], 1) + $M$2 - 1,MATCH(IF('1. Input energy data'!$G$11="Multiple (England)", '1. Input energy data'!$J146, '1. Input energy data'!$G$11),Degrees18[#Headers], 0)),INDEX(Degrees15[[Month]:[Multiple (England)]],MATCH('1. Input energy data'!$L146, Degrees15[Month], 1) + $M$2 - 1,MATCH(IF('1. Input energy data'!$G$11="Multiple (England)", '1. Input energy data'!$J146, '1. Input energy data'!$G$11),Degrees15[#Headers], 0))))</f>
        <v/>
      </c>
      <c r="N129" s="151" t="str" cm="1">
        <f t="array" ref="N129">IF(OR(CalcTable[[#This Row],[Building]]=0, '1. Input energy data'!$X146=""), "",IF(OR('1. Input energy data'!$F146="Hospital",'1. Input energy data'!$F146="Nursing residential homes and hostels"),INDEX(Degrees18[[Month]:[Multiple (England)]],MATCH('1. Input energy data'!$L146, Degrees18[Month], 1) + $N$2 - 1,MATCH(IF('1. Input energy data'!$G$11="Multiple (England)", '1. Input energy data'!$J146, '1. Input energy data'!$G$11),Degrees18[#Headers], 0)),INDEX(Degrees15[[Month]:[Multiple (England)]],MATCH('1. Input energy data'!$L146, Degrees15[Month], 1) + $N$2 - 1,MATCH(IF('1. Input energy data'!$G$11="Multiple (England)", '1. Input energy data'!$J146, '1. Input energy data'!$G$11),Degrees15[#Headers], 0))))</f>
        <v/>
      </c>
      <c r="O129" s="151" t="str" cm="1">
        <f t="array" ref="O129">IF(OR(CalcTable[[#This Row],[Building]]=0, '1. Input energy data'!$Y146=""), "",IF(OR('1. Input energy data'!$F146="Hospital",'1. Input energy data'!$F146="Nursing residential homes and hostels"),INDEX(Degrees18[[Month]:[Multiple (England)]],MATCH('1. Input energy data'!$L146, Degrees18[Month], 1) + $O$2 - 1,MATCH(IF('1. Input energy data'!$G$11="Multiple (England)", '1. Input energy data'!$J146, '1. Input energy data'!$G$11),Degrees18[#Headers], 0)),INDEX(Degrees15[[Month]:[Multiple (England)]],MATCH('1. Input energy data'!$L146, Degrees15[Month], 1) + $O$2 - 1,MATCH(IF('1. Input energy data'!$G$11="Multiple (England)", '1. Input energy data'!$J146, '1. Input energy data'!$G$11),Degrees15[#Headers], 0))))</f>
        <v/>
      </c>
      <c r="P129" t="str">
        <f>IF(CalcTable[[#This Row],[Building]]=0,"",SLOPE('1. Input energy data'!N146:Y146,CalcTable[[#This Row],[1]:[12]]))</f>
        <v/>
      </c>
      <c r="Q129" t="str">
        <f>IF(CalcTable[[#This Row],[Building]]=0,"",INTERCEPT('1. Input energy data'!N146:Y146,CalcTable[[#This Row],[1]:[12]]))</f>
        <v/>
      </c>
      <c r="R129" t="str">
        <f>IF(CalcTable[[#This Row],[Building]]=0,"",RSQ('1. Input energy data'!N146:Y146,CalcTable[[#This Row],[1]:[12]]))</f>
        <v/>
      </c>
      <c r="S129" s="151" t="str" cm="1">
        <f t="array" ref="S129">IF(OR($A129=0, '1. Input energy data'!$AF146=""), "",IF(OR('1. Input energy data'!$F146="Hospital",'1. Input energy data'!$F146="Nursing residential homes and hostels"),INDEX(Degrees18[[Month]:[Multiple (England)]],MATCH('1. Input energy data'!$AD146, Degrees18[Month], 1)+S$2-13,MATCH(IF('1. Input energy data'!$G$11="Multiple (England)", '1. Input energy data'!$J146, '1. Input energy data'!$G$11),Degrees18[#Headers], 0)),INDEX(Degrees15[[Month]:[Multiple (England)]],MATCH('1. Input energy data'!$AD146, Degrees15[Month], 1)+S$2-13,MATCH(IF('1. Input energy data'!$G$11="Multiple (England)", '1. Input energy data'!$J146, '1. Input energy data'!$G$11),Degrees15[#Headers], 0))))</f>
        <v/>
      </c>
      <c r="T129" s="151" t="str" cm="1">
        <f t="array" ref="T129">IF(OR($A129=0, '1. Input energy data'!$AG146=""), "",IF(OR('1. Input energy data'!$F146="Hospital",'1. Input energy data'!$F146="Nursing residential homes and hostels"),INDEX(Degrees18[[Month]:[Multiple (England)]],MATCH('1. Input energy data'!$AD146, Degrees18[Month], 1)+T$2-13,MATCH(IF('1. Input energy data'!$G$11="Multiple (England)", '1. Input energy data'!$J146, '1. Input energy data'!$G$11),Degrees18[#Headers], 0)),INDEX(Degrees15[[Month]:[Multiple (England)]],MATCH('1. Input energy data'!$AD146,Degrees15[Month], 1)+T$2-13,MATCH(IF('1. Input energy data'!$G$11="Multiple (England)", '1. Input energy data'!$J146, '1. Input energy data'!$G$11),Degrees15[#Headers], 0))))</f>
        <v/>
      </c>
      <c r="U129" s="151" t="str" cm="1">
        <f t="array" ref="U129">IF(OR($A129=0, '1. Input energy data'!$AH146=""), "",IF(OR('1. Input energy data'!$F146="Hospital",'1. Input energy data'!$F146="Nursing residential homes and hostels"),INDEX(Degrees18[[Month]:[Multiple (England)]],MATCH('1. Input energy data'!$AD146, Degrees18[Month], 1)+U$2-13,MATCH(IF('1. Input energy data'!$G$11="Multiple (England)", '1. Input energy data'!$J146, '1. Input energy data'!$G$11),Degrees18[#Headers], 0)),INDEX(Degrees15[[Month]:[Multiple (England)]],MATCH('1. Input energy data'!$AD146,Degrees15[Month], 1)+U$2-13,MATCH(IF('1. Input energy data'!$G$11="Multiple (England)", '1. Input energy data'!$J146, '1. Input energy data'!$G$11),Degrees15[#Headers], 0))))</f>
        <v/>
      </c>
      <c r="V129" s="151" t="str" cm="1">
        <f t="array" ref="V129">IF(OR($A129=0, '1. Input energy data'!$AI146=""), "",IF(OR('1. Input energy data'!$F146="Hospital",'1. Input energy data'!$F146="Nursing residential homes and hostels"),INDEX(Degrees18[[Month]:[Multiple (England)]],MATCH('1. Input energy data'!$AD146, Degrees18[Month], 1)+V$2-13,MATCH(IF('1. Input energy data'!$G$11="Multiple (England)", '1. Input energy data'!$J146, '1. Input energy data'!$G$11),Degrees18[#Headers], 0)),INDEX(Degrees15[[Month]:[Multiple (England)]],MATCH('1. Input energy data'!$AD146,Degrees15[Month], 1)+V$2-13,MATCH(IF('1. Input energy data'!$G$11="Multiple (England)", '1. Input energy data'!$J146, '1. Input energy data'!$G$11),Degrees15[#Headers], 0))))</f>
        <v/>
      </c>
      <c r="W129" s="151" t="str" cm="1">
        <f t="array" ref="W129">IF(OR($A129=0, '1. Input energy data'!$AJ146=""), "",IF(OR('1. Input energy data'!$F146="Hospital",'1. Input energy data'!$F146="Nursing residential homes and hostels"),INDEX(Degrees18[[Month]:[Multiple (England)]],MATCH('1. Input energy data'!$AD146, Degrees18[Month], 1)+W$2-13,MATCH(IF('1. Input energy data'!$G$11="Multiple (England)", '1. Input energy data'!$J146, '1. Input energy data'!$G$11),Degrees18[#Headers], 0)),INDEX(Degrees15[[Month]:[Multiple (England)]],MATCH('1. Input energy data'!$AD146,Degrees15[Month], 1)+W$2-13,MATCH(IF('1. Input energy data'!$G$11="Multiple (England)", '1. Input energy data'!$J146, '1. Input energy data'!$G$11),Degrees15[#Headers], 0))))</f>
        <v/>
      </c>
      <c r="X129" s="151" t="str" cm="1">
        <f t="array" ref="X129">IF(OR($A129=0, '1. Input energy data'!$AK146=""), "",IF(OR('1. Input energy data'!$F146="Hospital",'1. Input energy data'!$F146="Nursing residential homes and hostels"),INDEX(Degrees18[[Month]:[Multiple (England)]],MATCH('1. Input energy data'!$AD146, Degrees18[Month], 1)+X$2-13,MATCH(IF('1. Input energy data'!$G$11="Multiple (England)", '1. Input energy data'!$J146, '1. Input energy data'!$G$11),Degrees18[#Headers], 0)),INDEX(Degrees15[[Month]:[Multiple (England)]],MATCH('1. Input energy data'!$AD146,Degrees15[Month], 1)+X$2-13,MATCH(IF('1. Input energy data'!$G$11="Multiple (England)", '1. Input energy data'!$J146, '1. Input energy data'!$G$11),Degrees15[#Headers], 0))))</f>
        <v/>
      </c>
      <c r="Y129" s="151" t="str" cm="1">
        <f t="array" ref="Y129">IF(OR($A129=0, '1. Input energy data'!$AL146=""), "",IF(OR('1. Input energy data'!$F146="Hospital",'1. Input energy data'!$F146="Nursing residential homes and hostels"),INDEX(Degrees18[[Month]:[Multiple (England)]],MATCH('1. Input energy data'!$AD146, Degrees18[Month], 1)+Y$2-13,MATCH(IF('1. Input energy data'!$G$11="Multiple (England)", '1. Input energy data'!$J146, '1. Input energy data'!$G$11),Degrees18[#Headers], 0)),INDEX(Degrees15[[Month]:[Multiple (England)]],MATCH('1. Input energy data'!$AD146,Degrees15[Month], 1)+Y$2-13,MATCH(IF('1. Input energy data'!$G$11="Multiple (England)", '1. Input energy data'!$J146, '1. Input energy data'!$G$11),Degrees15[#Headers], 0))))</f>
        <v/>
      </c>
      <c r="Z129" s="151" t="str" cm="1">
        <f t="array" ref="Z129">IF(OR($A129=0, '1. Input energy data'!$AM146=""), "",IF(OR('1. Input energy data'!$F146="Hospital",'1. Input energy data'!$F146="Nursing residential homes and hostels"),INDEX(Degrees18[[Month]:[Multiple (England)]],MATCH('1. Input energy data'!$AD146, Degrees18[Month], 1)+Z$2-13,MATCH(IF('1. Input energy data'!$G$11="Multiple (England)", '1. Input energy data'!$J146, '1. Input energy data'!$G$11),Degrees18[#Headers], 0)),INDEX(Degrees15[[Month]:[Multiple (England)]],MATCH('1. Input energy data'!$AD146,Degrees15[Month], 1)+Z$2-13,MATCH(IF('1. Input energy data'!$G$11="Multiple (England)", '1. Input energy data'!$J146, '1. Input energy data'!$G$11),Degrees15[#Headers], 0))))</f>
        <v/>
      </c>
      <c r="AA129" s="151" t="str" cm="1">
        <f t="array" ref="AA129">IF(OR($A129=0, '1. Input energy data'!$AN146=""), "",IF(OR('1. Input energy data'!$F146="Hospital",'1. Input energy data'!$F146="Nursing residential homes and hostels"),INDEX(Degrees18[[Month]:[Multiple (England)]],MATCH('1. Input energy data'!$AD146, Degrees18[Month], 1)+AA$2-13,MATCH(IF('1. Input energy data'!$G$11="Multiple (England)", '1. Input energy data'!$J146, '1. Input energy data'!$G$11),Degrees18[#Headers], 0)),INDEX(Degrees15[[Month]:[Multiple (England)]],MATCH('1. Input energy data'!$AD146,Degrees15[Month], 1)+AA$2-13,MATCH(IF('1. Input energy data'!$G$11="Multiple (England)", '1. Input energy data'!$J146, '1. Input energy data'!$G$11),Degrees15[#Headers], 0))))</f>
        <v/>
      </c>
      <c r="AB129" s="151" t="str" cm="1">
        <f t="array" ref="AB129">IF(OR($A129=0, '1. Input energy data'!$AO146=""), "",IF(OR('1. Input energy data'!$F146="Hospital",'1. Input energy data'!$F146="Nursing residential homes and hostels"),INDEX(Degrees18[[Month]:[Multiple (England)]],MATCH('1. Input energy data'!$AD146, Degrees18[Month], 1)+AB$2-13,MATCH(IF('1. Input energy data'!$G$11="Multiple (England)", '1. Input energy data'!$J146, '1. Input energy data'!$G$11),Degrees18[#Headers], 0)),INDEX(Degrees15[[Month]:[Multiple (England)]],MATCH('1. Input energy data'!$AD146,Degrees15[Month], 1)+AB$2-13,MATCH(IF('1. Input energy data'!$G$11="Multiple (England)", '1. Input energy data'!$J146, '1. Input energy data'!$G$11),Degrees15[#Headers], 0))))</f>
        <v/>
      </c>
      <c r="AC129" s="151" t="str" cm="1">
        <f t="array" ref="AC129">IF(OR($A129=0, '1. Input energy data'!$AP146=""), "",IF(OR('1. Input energy data'!$F146="Hospital",'1. Input energy data'!$F146="Nursing residential homes and hostels"),INDEX(Degrees18[[Month]:[Multiple (England)]],MATCH('1. Input energy data'!$AD146, Degrees18[Month], 1)+AC$2-13,MATCH(IF('1. Input energy data'!$G$11="Multiple (England)", '1. Input energy data'!$J146, '1. Input energy data'!$G$11),Degrees18[#Headers], 0)),INDEX(Degrees15[[Month]:[Multiple (England)]],MATCH('1. Input energy data'!$AD146,Degrees15[Month], 1)+AC$2-13,MATCH(IF('1. Input energy data'!$G$11="Multiple (England)", '1. Input energy data'!$J146, '1. Input energy data'!$G$11),Degrees15[#Headers], 0))))</f>
        <v/>
      </c>
      <c r="AD129" s="151" t="str" cm="1">
        <f t="array" ref="AD129">IF(OR($A129=0, '1. Input energy data'!$AQ146=""), "",IF(OR('1. Input energy data'!$F146="Hospital",'1. Input energy data'!$F146="Nursing residential homes and hostels"),INDEX(Degrees18[[Month]:[Multiple (England)]],MATCH('1. Input energy data'!$AD146, Degrees18[Month], 1)+AD$2-13,MATCH(IF('1. Input energy data'!$G$11="Multiple (England)", '1. Input energy data'!$J146, '1. Input energy data'!$G$11),Degrees18[#Headers], 0)),INDEX(Degrees15[[Month]:[Multiple (England)]],MATCH('1. Input energy data'!$AD146,Degrees15[Month], 1)+AD$2-13,MATCH(IF('1. Input energy data'!$G$11="Multiple (England)", '1. Input energy data'!$J146, '1. Input energy data'!$G$11),Degrees15[#Headers], 0))))</f>
        <v/>
      </c>
      <c r="AE129" s="151" t="str">
        <f>IF(OR($A129=0, $P129="", CalcTable[[#This Row],[13]]="", $Q129="", '1. Input energy data'!AF146=""), "", ($P129*CalcTable[[#This Row],[13]]+$Q129)-'1. Input energy data'!AF146)</f>
        <v/>
      </c>
      <c r="AF129" s="151" t="str">
        <f>IF(OR($A129=0, $P129="", CalcTable[[#This Row],[14]]="", $Q129="", '1. Input energy data'!AG146=""), "", ($P129*CalcTable[[#This Row],[14]]+$Q129)-'1. Input energy data'!AG146)</f>
        <v/>
      </c>
      <c r="AG129" s="151" t="str">
        <f>IF(OR($A129=0, $P129="", CalcTable[[#This Row],[15]]="", $Q129="", '1. Input energy data'!AH146=""), "", ($P129*CalcTable[[#This Row],[15]]+$Q129)-'1. Input energy data'!AH146)</f>
        <v/>
      </c>
      <c r="AH129" s="151" t="str">
        <f>IF(OR($A129=0, $P129="", CalcTable[[#This Row],[16]]="", $Q129="", '1. Input energy data'!AI146=""), "", ($P129*CalcTable[[#This Row],[16]]+$Q129)-'1. Input energy data'!AI146)</f>
        <v/>
      </c>
      <c r="AI129" s="151" t="str">
        <f>IF(OR($A129=0, $P129="", CalcTable[[#This Row],[17]]="", $Q129="", '1. Input energy data'!AJ146=""), "", ($P129*CalcTable[[#This Row],[17]]+$Q129)-'1. Input energy data'!AJ146)</f>
        <v/>
      </c>
      <c r="AJ129" s="151" t="str">
        <f>IF(OR($A129=0, $P129="", CalcTable[[#This Row],[18]]="", $Q129="", '1. Input energy data'!AK146=""), "", ($P129*CalcTable[[#This Row],[18]]+$Q129)-'1. Input energy data'!AK146)</f>
        <v/>
      </c>
      <c r="AK129" s="151" t="str">
        <f>IF(OR($A129=0, $P129="", CalcTable[[#This Row],[19]]="", $Q129="", '1. Input energy data'!AL146=""), "", ($P129*CalcTable[[#This Row],[19]]+$Q129)-'1. Input energy data'!AL146)</f>
        <v/>
      </c>
      <c r="AL129" s="151" t="str">
        <f>IF(OR($A129=0, $P129="", CalcTable[[#This Row],[20]]="", $Q129="", '1. Input energy data'!AM146=""), "", ($P129*CalcTable[[#This Row],[20]]+$Q129)-'1. Input energy data'!AM146)</f>
        <v/>
      </c>
      <c r="AM129" s="151" t="str">
        <f>IF(OR($A129=0, $P129="", CalcTable[[#This Row],[21]]="", $Q129="", '1. Input energy data'!AN146=""), "", ($P129*CalcTable[[#This Row],[21]]+$Q129)-'1. Input energy data'!AN146)</f>
        <v/>
      </c>
      <c r="AN129" s="151" t="str">
        <f>IF(OR($A129=0, $P129="", CalcTable[[#This Row],[22]]="", $Q129="", '1. Input energy data'!AO146=""), "", ($P129*CalcTable[[#This Row],[22]]+$Q129)-'1. Input energy data'!AO146)</f>
        <v/>
      </c>
      <c r="AO129" s="151" t="str">
        <f>IF(OR($A129=0, $P129="", CalcTable[[#This Row],[23]]="", $Q129="", '1. Input energy data'!AP146=""), "", ($P129*CalcTable[[#This Row],[23]]+$Q129)-'1. Input energy data'!AP146)</f>
        <v/>
      </c>
      <c r="AP129" s="151" t="str">
        <f>IF(OR($A129=0, $P129="", CalcTable[[#This Row],[24]]="", $Q129="", '1. Input energy data'!AQ146=""), "", ($P129*CalcTable[[#This Row],[24]]+$Q129)-'1. Input energy data'!AQ146)</f>
        <v/>
      </c>
      <c r="AQ129" s="239" t="str">
        <f>IF(CalcTable[[#This Row],[Building]]=0,"",1-((1-CalcTable[[#This Row],[R2]])*(COUNT('1. Input energy data'!N146:Y146)-1)/(COUNT('1. Input energy data'!N146:Y146)-2)))</f>
        <v/>
      </c>
      <c r="AR129" s="165" t="str">
        <f>IF(CalcTable[[#This Row],[Building]]=0,"",1.26*TINV(0.1,COUNT('1. Input energy data'!N146:Y146)-2)*STEYX('1. Input energy data'!N146:Y146,CalcTable[[#This Row],[1]:[12]])*((1+2/COUNT('1. Input energy data'!N146:Y146))*COUNT(CalcTable[[#This Row],[Month 1 avoided kWh]:[Month 12]]))^0.5)</f>
        <v/>
      </c>
      <c r="AS129" s="166" t="str">
        <f>IF(CalcTable[[#This Row],[Building]]=0,"",ABS(CalcTable[[#This Row],[Absolute Uncertainty]]/SUM(CalcTable[[#This Row],[Month 1 avoided kWh]:[Month 12]])))</f>
        <v/>
      </c>
      <c r="AT129" s="165" t="str">
        <f>IF(CalcTable[[#This Row],[Building]]=0,"",COUNT('1. Input energy data'!N146:Y146))</f>
        <v/>
      </c>
      <c r="AU129" s="165" t="str">
        <f>IF(CalcTable[[#This Row],[Building]]=0,"",COUNT('1. Input energy data'!AF146:AQ146))</f>
        <v/>
      </c>
      <c r="AV129" s="151" t="str" cm="1">
        <f t="array" ref="AV129">_xlfn.IFS(CalcTable[[#This Row],[Building]]=0,"",AND(OR('1. Input energy data'!AT146="Energy Bills - Actual",'1. Input energy data'!AT146="Meter Readings",'1. Input energy data'!AT146="Half Hourly Data"),OR('1. Input energy data'!Z146="Energy Bills - Actual",'1. Input energy data'!Z146="Meter Readings",'1. Input energy data'!Z146="Half Hourly Data")),"ACTUAL",OR('1. Input energy data'!AT146="",'1. Input energy data'!Z146=""),"BLANK",OR('1. Input energy data'!AT146="Other (specify in commentary)",'1. Input energy data'!Z146="Other (specify in commentary)"),"OTHER",OR('1. Input energy data'!AT146="Energy Bills - Estimated",'1. Input energy data'!Z146="Energy Bills - Estimated"),"ESTIMATED",OR('1. Input energy data'!AT146="Energy Bills - Partially Estimated",'1. Input energy data'!Z146="Energy Bills - Partially Estimated"),"PARTIALLY ESTIMATED",TRUE,"BLANK")</f>
        <v/>
      </c>
    </row>
    <row r="130" spans="1:48">
      <c r="A130">
        <f>'1. Input energy data'!C147</f>
        <v>0</v>
      </c>
      <c r="B130" s="150">
        <f>'1. Input energy data'!F147</f>
        <v>0</v>
      </c>
      <c r="C130">
        <f>'1. Input energy data'!G147</f>
        <v>0</v>
      </c>
      <c r="D130" s="151" t="str">
        <f>IF(OR(CalcTable[[#This Row],[Building]]=0, '1. Input energy data'!$N147=""), "",IF(OR('1. Input energy data'!$F147="Hospital",'1. Input energy data'!$F147="Nursing residential homes and hostels"),INDEX(Degrees18[[Month]:[Multiple (England)]],MATCH('1. Input energy data'!$L147, Degrees18[Month], 1),MATCH(IF('1. Input energy data'!$G$11="Multiple (England)", '1. Input energy data'!$J147, '1. Input energy data'!$G$11), Degrees18[#Headers], 0)),INDEX(Degrees15[[Month]:[Multiple (England)]],MATCH('1. Input energy data'!$L147, Degrees15[Month], 1),MATCH(IF('1. Input energy data'!$G$11="Multiple (England)", '1. Input energy data'!$J147, '1. Input energy data'!$G$11), Degrees15[#Headers], 0))))</f>
        <v/>
      </c>
      <c r="E130" s="151" t="str" cm="1">
        <f t="array" ref="E130">IF(OR(CalcTable[[#This Row],[Building]]=0, '1. Input energy data'!$O147=""), "",IF(OR('1. Input energy data'!$F147="Hospital",'1. Input energy data'!$F147="Nursing residential homes and hostels"),INDEX(Degrees18[[Month]:[Multiple (England)]],MATCH('1. Input energy data'!$L147, Degrees18[Month], 1) + $E$2 - 1,MATCH(IF('1. Input energy data'!$G$11="Multiple (England)", '1. Input energy data'!$J147, '1. Input energy data'!$G$11),Degrees18[#Headers], 0)),INDEX(Degrees15[[Month]:[Multiple (England)]],MATCH('1. Input energy data'!$L147, Degrees15[Month], 1) + $E$2 - 1,MATCH(IF('1. Input energy data'!$G$11="Multiple (England)", '1. Input energy data'!$J147, '1. Input energy data'!$G$11),Degrees15[#Headers], 0))))</f>
        <v/>
      </c>
      <c r="F130" s="151" t="str" cm="1">
        <f t="array" ref="F130">IF(OR(CalcTable[[#This Row],[Building]]=0, '1. Input energy data'!$P147=""), "",IF(OR('1. Input energy data'!$F147="Hospital",'1. Input energy data'!$F147="Nursing residential homes and hostels"),INDEX(Degrees18[[Month]:[Multiple (England)]],MATCH('1. Input energy data'!$L147, Degrees18[Month], 1) + $F$2 - 1,MATCH(IF('1. Input energy data'!$G$11="Multiple (England)", '1. Input energy data'!$J147, '1. Input energy data'!$G$11),Degrees18[#Headers], 0)),INDEX(Degrees15[[Month]:[Multiple (England)]],MATCH('1. Input energy data'!$L147, Degrees15[Month], 1) + $F$2 - 1,MATCH(IF('1. Input energy data'!$G$11="Multiple (England)", '1. Input energy data'!$J147, '1. Input energy data'!$G$11),Degrees15[#Headers], 0))))</f>
        <v/>
      </c>
      <c r="G130" s="151" t="str" cm="1">
        <f t="array" ref="G130">IF(OR(CalcTable[[#This Row],[Building]]=0, '1. Input energy data'!$Q147=""), "",IF(OR('1. Input energy data'!$F147="Hospital",'1. Input energy data'!$F147="Nursing residential homes and hostels"),INDEX(Degrees18[[Month]:[Multiple (England)]],MATCH('1. Input energy data'!$L147, Degrees18[Month], 1) + $G$2 - 1,MATCH(IF('1. Input energy data'!$G$11="Multiple (England)", '1. Input energy data'!$J147, '1. Input energy data'!$G$11),Degrees18[#Headers], 0)),INDEX(Degrees15[[Month]:[Multiple (England)]],MATCH('1. Input energy data'!$L147, Degrees15[Month], 1) + $G$2 - 1,MATCH(IF('1. Input energy data'!$G$11="Multiple (England)", '1. Input energy data'!$J147, '1. Input energy data'!$G$11),Degrees15[#Headers], 0))))</f>
        <v/>
      </c>
      <c r="H130" s="151" t="str" cm="1">
        <f t="array" ref="H130">IF(OR(CalcTable[[#This Row],[Building]]=0, '1. Input energy data'!$R147=""), "",IF(OR('1. Input energy data'!$F147="Hospital",'1. Input energy data'!$F147="Nursing residential homes and hostels"),INDEX(Degrees18[[Month]:[Multiple (England)]],MATCH('1. Input energy data'!$L147, Degrees18[Month], 1) + $H$2 - 1,MATCH(IF('1. Input energy data'!$G$11="Multiple (England)", '1. Input energy data'!$J147, '1. Input energy data'!$G$11),Degrees18[#Headers], 0)),INDEX(Degrees15[[Month]:[Multiple (England)]],MATCH('1. Input energy data'!$L147, Degrees15[Month], 1) + $H$2 - 1,MATCH(IF('1. Input energy data'!$G$11="Multiple (England)", '1. Input energy data'!$J147, '1. Input energy data'!$G$11),Degrees15[#Headers], 0))))</f>
        <v/>
      </c>
      <c r="I130" s="151" t="str" cm="1">
        <f t="array" ref="I130">IF(OR(CalcTable[[#This Row],[Building]]=0, '1. Input energy data'!$S147=""), "",IF(OR('1. Input energy data'!$F147="Hospital",'1. Input energy data'!$F147="Nursing residential homes and hostels"),INDEX(Degrees18[[Month]:[Multiple (England)]],MATCH('1. Input energy data'!$L147, Degrees18[Month], 1) + $I$2 - 1,MATCH(IF('1. Input energy data'!$G$11="Multiple (England)", '1. Input energy data'!$J147, '1. Input energy data'!$G$11),Degrees18[#Headers], 0)),INDEX(Degrees15[[Month]:[Multiple (England)]],MATCH('1. Input energy data'!$L147, Degrees15[Month], 1) + $I$2 - 1,MATCH(IF('1. Input energy data'!$G$11="Multiple (England)", '1. Input energy data'!$J147, '1. Input energy data'!$G$11),Degrees15[#Headers], 0))))</f>
        <v/>
      </c>
      <c r="J130" s="151" t="str" cm="1">
        <f t="array" ref="J130">IF(OR(CalcTable[[#This Row],[Building]]=0, '1. Input energy data'!$T147=""), "",IF(OR('1. Input energy data'!$F147="Hospital",'1. Input energy data'!$F147="Nursing residential homes and hostels"),INDEX(Degrees18[[Month]:[Multiple (England)]],MATCH('1. Input energy data'!$L147, Degrees18[Month], 1) + $J$2 - 1,MATCH(IF('1. Input energy data'!$G$11="Multiple (England)", '1. Input energy data'!$J147, '1. Input energy data'!$G$11),Degrees18[#Headers], 0)),INDEX(Degrees15[[Month]:[Multiple (England)]],MATCH('1. Input energy data'!$L147, Degrees15[Month], 1) + $J$2 - 1,MATCH(IF('1. Input energy data'!$G$11="Multiple (England)", '1. Input energy data'!$J147, '1. Input energy data'!$G$11),Degrees15[#Headers], 0))))</f>
        <v/>
      </c>
      <c r="K130" s="151" t="str" cm="1">
        <f t="array" ref="K130">IF(OR(CalcTable[[#This Row],[Building]]=0, '1. Input energy data'!$U147=""), "",IF(OR('1. Input energy data'!$F147="Hospital",'1. Input energy data'!$F147="Nursing residential homes and hostels"),INDEX(Degrees18[[Month]:[Multiple (England)]],MATCH('1. Input energy data'!$L147, Degrees18[Month], 1) + $K$2 - 1,MATCH(IF('1. Input energy data'!$G$11="Multiple (England)", '1. Input energy data'!$J147, '1. Input energy data'!$G$11),Degrees18[#Headers], 0)),INDEX(Degrees15[[Month]:[Multiple (England)]],MATCH('1. Input energy data'!$L147, Degrees15[Month], 1) + $K$2 - 1,MATCH(IF('1. Input energy data'!$G$11="Multiple (England)", '1. Input energy data'!$J147, '1. Input energy data'!$G$11),Degrees15[#Headers], 0))))</f>
        <v/>
      </c>
      <c r="L130" s="151" t="str" cm="1">
        <f t="array" ref="L130">IF(OR(CalcTable[[#This Row],[Building]]=0, '1. Input energy data'!$V147=""), "",IF(OR('1. Input energy data'!$F147="Hospital",'1. Input energy data'!$F147="Nursing residential homes and hostels"),INDEX(Degrees18[[Month]:[Multiple (England)]],MATCH('1. Input energy data'!$L147, Degrees18[Month], 1) + $L$2 - 1,MATCH(IF('1. Input energy data'!$G$11="Multiple (England)", '1. Input energy data'!$J147, '1. Input energy data'!$G$11),Degrees18[#Headers], 0)),INDEX(Degrees15[[Month]:[Multiple (England)]],MATCH('1. Input energy data'!$L147, Degrees15[Month], 1) + $L$2 - 1,MATCH(IF('1. Input energy data'!$G$11="Multiple (England)", '1. Input energy data'!$J147, '1. Input energy data'!$G$11),Degrees15[#Headers], 0))))</f>
        <v/>
      </c>
      <c r="M130" s="151" t="str" cm="1">
        <f t="array" ref="M130">IF(OR(CalcTable[[#This Row],[Building]]=0, '1. Input energy data'!$W147=""), "",IF(OR('1. Input energy data'!$F147="Hospital",'1. Input energy data'!$F147="Nursing residential homes and hostels"),INDEX(Degrees18[[Month]:[Multiple (England)]],MATCH('1. Input energy data'!$L147, Degrees18[Month], 1) + $M$2 - 1,MATCH(IF('1. Input energy data'!$G$11="Multiple (England)", '1. Input energy data'!$J147, '1. Input energy data'!$G$11),Degrees18[#Headers], 0)),INDEX(Degrees15[[Month]:[Multiple (England)]],MATCH('1. Input energy data'!$L147, Degrees15[Month], 1) + $M$2 - 1,MATCH(IF('1. Input energy data'!$G$11="Multiple (England)", '1. Input energy data'!$J147, '1. Input energy data'!$G$11),Degrees15[#Headers], 0))))</f>
        <v/>
      </c>
      <c r="N130" s="151" t="str" cm="1">
        <f t="array" ref="N130">IF(OR(CalcTable[[#This Row],[Building]]=0, '1. Input energy data'!$X147=""), "",IF(OR('1. Input energy data'!$F147="Hospital",'1. Input energy data'!$F147="Nursing residential homes and hostels"),INDEX(Degrees18[[Month]:[Multiple (England)]],MATCH('1. Input energy data'!$L147, Degrees18[Month], 1) + $N$2 - 1,MATCH(IF('1. Input energy data'!$G$11="Multiple (England)", '1. Input energy data'!$J147, '1. Input energy data'!$G$11),Degrees18[#Headers], 0)),INDEX(Degrees15[[Month]:[Multiple (England)]],MATCH('1. Input energy data'!$L147, Degrees15[Month], 1) + $N$2 - 1,MATCH(IF('1. Input energy data'!$G$11="Multiple (England)", '1. Input energy data'!$J147, '1. Input energy data'!$G$11),Degrees15[#Headers], 0))))</f>
        <v/>
      </c>
      <c r="O130" s="151" t="str" cm="1">
        <f t="array" ref="O130">IF(OR(CalcTable[[#This Row],[Building]]=0, '1. Input energy data'!$Y147=""), "",IF(OR('1. Input energy data'!$F147="Hospital",'1. Input energy data'!$F147="Nursing residential homes and hostels"),INDEX(Degrees18[[Month]:[Multiple (England)]],MATCH('1. Input energy data'!$L147, Degrees18[Month], 1) + $O$2 - 1,MATCH(IF('1. Input energy data'!$G$11="Multiple (England)", '1. Input energy data'!$J147, '1. Input energy data'!$G$11),Degrees18[#Headers], 0)),INDEX(Degrees15[[Month]:[Multiple (England)]],MATCH('1. Input energy data'!$L147, Degrees15[Month], 1) + $O$2 - 1,MATCH(IF('1. Input energy data'!$G$11="Multiple (England)", '1. Input energy data'!$J147, '1. Input energy data'!$G$11),Degrees15[#Headers], 0))))</f>
        <v/>
      </c>
      <c r="P130" t="str">
        <f>IF(CalcTable[[#This Row],[Building]]=0,"",SLOPE('1. Input energy data'!N147:Y147,CalcTable[[#This Row],[1]:[12]]))</f>
        <v/>
      </c>
      <c r="Q130" t="str">
        <f>IF(CalcTable[[#This Row],[Building]]=0,"",INTERCEPT('1. Input energy data'!N147:Y147,CalcTable[[#This Row],[1]:[12]]))</f>
        <v/>
      </c>
      <c r="R130" t="str">
        <f>IF(CalcTable[[#This Row],[Building]]=0,"",RSQ('1. Input energy data'!N147:Y147,CalcTable[[#This Row],[1]:[12]]))</f>
        <v/>
      </c>
      <c r="S130" s="151" t="str" cm="1">
        <f t="array" ref="S130">IF(OR($A130=0, '1. Input energy data'!$AF147=""), "",IF(OR('1. Input energy data'!$F147="Hospital",'1. Input energy data'!$F147="Nursing residential homes and hostels"),INDEX(Degrees18[[Month]:[Multiple (England)]],MATCH('1. Input energy data'!$AD147, Degrees18[Month], 1)+S$2-13,MATCH(IF('1. Input energy data'!$G$11="Multiple (England)", '1. Input energy data'!$J147, '1. Input energy data'!$G$11),Degrees18[#Headers], 0)),INDEX(Degrees15[[Month]:[Multiple (England)]],MATCH('1. Input energy data'!$AD147, Degrees15[Month], 1)+S$2-13,MATCH(IF('1. Input energy data'!$G$11="Multiple (England)", '1. Input energy data'!$J147, '1. Input energy data'!$G$11),Degrees15[#Headers], 0))))</f>
        <v/>
      </c>
      <c r="T130" s="151" t="str" cm="1">
        <f t="array" ref="T130">IF(OR($A130=0, '1. Input energy data'!$AG147=""), "",IF(OR('1. Input energy data'!$F147="Hospital",'1. Input energy data'!$F147="Nursing residential homes and hostels"),INDEX(Degrees18[[Month]:[Multiple (England)]],MATCH('1. Input energy data'!$AD147, Degrees18[Month], 1)+T$2-13,MATCH(IF('1. Input energy data'!$G$11="Multiple (England)", '1. Input energy data'!$J147, '1. Input energy data'!$G$11),Degrees18[#Headers], 0)),INDEX(Degrees15[[Month]:[Multiple (England)]],MATCH('1. Input energy data'!$AD147,Degrees15[Month], 1)+T$2-13,MATCH(IF('1. Input energy data'!$G$11="Multiple (England)", '1. Input energy data'!$J147, '1. Input energy data'!$G$11),Degrees15[#Headers], 0))))</f>
        <v/>
      </c>
      <c r="U130" s="151" t="str" cm="1">
        <f t="array" ref="U130">IF(OR($A130=0, '1. Input energy data'!$AH147=""), "",IF(OR('1. Input energy data'!$F147="Hospital",'1. Input energy data'!$F147="Nursing residential homes and hostels"),INDEX(Degrees18[[Month]:[Multiple (England)]],MATCH('1. Input energy data'!$AD147, Degrees18[Month], 1)+U$2-13,MATCH(IF('1. Input energy data'!$G$11="Multiple (England)", '1. Input energy data'!$J147, '1. Input energy data'!$G$11),Degrees18[#Headers], 0)),INDEX(Degrees15[[Month]:[Multiple (England)]],MATCH('1. Input energy data'!$AD147,Degrees15[Month], 1)+U$2-13,MATCH(IF('1. Input energy data'!$G$11="Multiple (England)", '1. Input energy data'!$J147, '1. Input energy data'!$G$11),Degrees15[#Headers], 0))))</f>
        <v/>
      </c>
      <c r="V130" s="151" t="str" cm="1">
        <f t="array" ref="V130">IF(OR($A130=0, '1. Input energy data'!$AI147=""), "",IF(OR('1. Input energy data'!$F147="Hospital",'1. Input energy data'!$F147="Nursing residential homes and hostels"),INDEX(Degrees18[[Month]:[Multiple (England)]],MATCH('1. Input energy data'!$AD147, Degrees18[Month], 1)+V$2-13,MATCH(IF('1. Input energy data'!$G$11="Multiple (England)", '1. Input energy data'!$J147, '1. Input energy data'!$G$11),Degrees18[#Headers], 0)),INDEX(Degrees15[[Month]:[Multiple (England)]],MATCH('1. Input energy data'!$AD147,Degrees15[Month], 1)+V$2-13,MATCH(IF('1. Input energy data'!$G$11="Multiple (England)", '1. Input energy data'!$J147, '1. Input energy data'!$G$11),Degrees15[#Headers], 0))))</f>
        <v/>
      </c>
      <c r="W130" s="151" t="str" cm="1">
        <f t="array" ref="W130">IF(OR($A130=0, '1. Input energy data'!$AJ147=""), "",IF(OR('1. Input energy data'!$F147="Hospital",'1. Input energy data'!$F147="Nursing residential homes and hostels"),INDEX(Degrees18[[Month]:[Multiple (England)]],MATCH('1. Input energy data'!$AD147, Degrees18[Month], 1)+W$2-13,MATCH(IF('1. Input energy data'!$G$11="Multiple (England)", '1. Input energy data'!$J147, '1. Input energy data'!$G$11),Degrees18[#Headers], 0)),INDEX(Degrees15[[Month]:[Multiple (England)]],MATCH('1. Input energy data'!$AD147,Degrees15[Month], 1)+W$2-13,MATCH(IF('1. Input energy data'!$G$11="Multiple (England)", '1. Input energy data'!$J147, '1. Input energy data'!$G$11),Degrees15[#Headers], 0))))</f>
        <v/>
      </c>
      <c r="X130" s="151" t="str" cm="1">
        <f t="array" ref="X130">IF(OR($A130=0, '1. Input energy data'!$AK147=""), "",IF(OR('1. Input energy data'!$F147="Hospital",'1. Input energy data'!$F147="Nursing residential homes and hostels"),INDEX(Degrees18[[Month]:[Multiple (England)]],MATCH('1. Input energy data'!$AD147, Degrees18[Month], 1)+X$2-13,MATCH(IF('1. Input energy data'!$G$11="Multiple (England)", '1. Input energy data'!$J147, '1. Input energy data'!$G$11),Degrees18[#Headers], 0)),INDEX(Degrees15[[Month]:[Multiple (England)]],MATCH('1. Input energy data'!$AD147,Degrees15[Month], 1)+X$2-13,MATCH(IF('1. Input energy data'!$G$11="Multiple (England)", '1. Input energy data'!$J147, '1. Input energy data'!$G$11),Degrees15[#Headers], 0))))</f>
        <v/>
      </c>
      <c r="Y130" s="151" t="str" cm="1">
        <f t="array" ref="Y130">IF(OR($A130=0, '1. Input energy data'!$AL147=""), "",IF(OR('1. Input energy data'!$F147="Hospital",'1. Input energy data'!$F147="Nursing residential homes and hostels"),INDEX(Degrees18[[Month]:[Multiple (England)]],MATCH('1. Input energy data'!$AD147, Degrees18[Month], 1)+Y$2-13,MATCH(IF('1. Input energy data'!$G$11="Multiple (England)", '1. Input energy data'!$J147, '1. Input energy data'!$G$11),Degrees18[#Headers], 0)),INDEX(Degrees15[[Month]:[Multiple (England)]],MATCH('1. Input energy data'!$AD147,Degrees15[Month], 1)+Y$2-13,MATCH(IF('1. Input energy data'!$G$11="Multiple (England)", '1. Input energy data'!$J147, '1. Input energy data'!$G$11),Degrees15[#Headers], 0))))</f>
        <v/>
      </c>
      <c r="Z130" s="151" t="str" cm="1">
        <f t="array" ref="Z130">IF(OR($A130=0, '1. Input energy data'!$AM147=""), "",IF(OR('1. Input energy data'!$F147="Hospital",'1. Input energy data'!$F147="Nursing residential homes and hostels"),INDEX(Degrees18[[Month]:[Multiple (England)]],MATCH('1. Input energy data'!$AD147, Degrees18[Month], 1)+Z$2-13,MATCH(IF('1. Input energy data'!$G$11="Multiple (England)", '1. Input energy data'!$J147, '1. Input energy data'!$G$11),Degrees18[#Headers], 0)),INDEX(Degrees15[[Month]:[Multiple (England)]],MATCH('1. Input energy data'!$AD147,Degrees15[Month], 1)+Z$2-13,MATCH(IF('1. Input energy data'!$G$11="Multiple (England)", '1. Input energy data'!$J147, '1. Input energy data'!$G$11),Degrees15[#Headers], 0))))</f>
        <v/>
      </c>
      <c r="AA130" s="151" t="str" cm="1">
        <f t="array" ref="AA130">IF(OR($A130=0, '1. Input energy data'!$AN147=""), "",IF(OR('1. Input energy data'!$F147="Hospital",'1. Input energy data'!$F147="Nursing residential homes and hostels"),INDEX(Degrees18[[Month]:[Multiple (England)]],MATCH('1. Input energy data'!$AD147, Degrees18[Month], 1)+AA$2-13,MATCH(IF('1. Input energy data'!$G$11="Multiple (England)", '1. Input energy data'!$J147, '1. Input energy data'!$G$11),Degrees18[#Headers], 0)),INDEX(Degrees15[[Month]:[Multiple (England)]],MATCH('1. Input energy data'!$AD147,Degrees15[Month], 1)+AA$2-13,MATCH(IF('1. Input energy data'!$G$11="Multiple (England)", '1. Input energy data'!$J147, '1. Input energy data'!$G$11),Degrees15[#Headers], 0))))</f>
        <v/>
      </c>
      <c r="AB130" s="151" t="str" cm="1">
        <f t="array" ref="AB130">IF(OR($A130=0, '1. Input energy data'!$AO147=""), "",IF(OR('1. Input energy data'!$F147="Hospital",'1. Input energy data'!$F147="Nursing residential homes and hostels"),INDEX(Degrees18[[Month]:[Multiple (England)]],MATCH('1. Input energy data'!$AD147, Degrees18[Month], 1)+AB$2-13,MATCH(IF('1. Input energy data'!$G$11="Multiple (England)", '1. Input energy data'!$J147, '1. Input energy data'!$G$11),Degrees18[#Headers], 0)),INDEX(Degrees15[[Month]:[Multiple (England)]],MATCH('1. Input energy data'!$AD147,Degrees15[Month], 1)+AB$2-13,MATCH(IF('1. Input energy data'!$G$11="Multiple (England)", '1. Input energy data'!$J147, '1. Input energy data'!$G$11),Degrees15[#Headers], 0))))</f>
        <v/>
      </c>
      <c r="AC130" s="151" t="str" cm="1">
        <f t="array" ref="AC130">IF(OR($A130=0, '1. Input energy data'!$AP147=""), "",IF(OR('1. Input energy data'!$F147="Hospital",'1. Input energy data'!$F147="Nursing residential homes and hostels"),INDEX(Degrees18[[Month]:[Multiple (England)]],MATCH('1. Input energy data'!$AD147, Degrees18[Month], 1)+AC$2-13,MATCH(IF('1. Input energy data'!$G$11="Multiple (England)", '1. Input energy data'!$J147, '1. Input energy data'!$G$11),Degrees18[#Headers], 0)),INDEX(Degrees15[[Month]:[Multiple (England)]],MATCH('1. Input energy data'!$AD147,Degrees15[Month], 1)+AC$2-13,MATCH(IF('1. Input energy data'!$G$11="Multiple (England)", '1. Input energy data'!$J147, '1. Input energy data'!$G$11),Degrees15[#Headers], 0))))</f>
        <v/>
      </c>
      <c r="AD130" s="151" t="str" cm="1">
        <f t="array" ref="AD130">IF(OR($A130=0, '1. Input energy data'!$AQ147=""), "",IF(OR('1. Input energy data'!$F147="Hospital",'1. Input energy data'!$F147="Nursing residential homes and hostels"),INDEX(Degrees18[[Month]:[Multiple (England)]],MATCH('1. Input energy data'!$AD147, Degrees18[Month], 1)+AD$2-13,MATCH(IF('1. Input energy data'!$G$11="Multiple (England)", '1. Input energy data'!$J147, '1. Input energy data'!$G$11),Degrees18[#Headers], 0)),INDEX(Degrees15[[Month]:[Multiple (England)]],MATCH('1. Input energy data'!$AD147,Degrees15[Month], 1)+AD$2-13,MATCH(IF('1. Input energy data'!$G$11="Multiple (England)", '1. Input energy data'!$J147, '1. Input energy data'!$G$11),Degrees15[#Headers], 0))))</f>
        <v/>
      </c>
      <c r="AE130" s="151" t="str">
        <f>IF(OR($A130=0, $P130="", CalcTable[[#This Row],[13]]="", $Q130="", '1. Input energy data'!AF147=""), "", ($P130*CalcTable[[#This Row],[13]]+$Q130)-'1. Input energy data'!AF147)</f>
        <v/>
      </c>
      <c r="AF130" s="151" t="str">
        <f>IF(OR($A130=0, $P130="", CalcTable[[#This Row],[14]]="", $Q130="", '1. Input energy data'!AG147=""), "", ($P130*CalcTable[[#This Row],[14]]+$Q130)-'1. Input energy data'!AG147)</f>
        <v/>
      </c>
      <c r="AG130" s="151" t="str">
        <f>IF(OR($A130=0, $P130="", CalcTable[[#This Row],[15]]="", $Q130="", '1. Input energy data'!AH147=""), "", ($P130*CalcTable[[#This Row],[15]]+$Q130)-'1. Input energy data'!AH147)</f>
        <v/>
      </c>
      <c r="AH130" s="151" t="str">
        <f>IF(OR($A130=0, $P130="", CalcTable[[#This Row],[16]]="", $Q130="", '1. Input energy data'!AI147=""), "", ($P130*CalcTable[[#This Row],[16]]+$Q130)-'1. Input energy data'!AI147)</f>
        <v/>
      </c>
      <c r="AI130" s="151" t="str">
        <f>IF(OR($A130=0, $P130="", CalcTable[[#This Row],[17]]="", $Q130="", '1. Input energy data'!AJ147=""), "", ($P130*CalcTable[[#This Row],[17]]+$Q130)-'1. Input energy data'!AJ147)</f>
        <v/>
      </c>
      <c r="AJ130" s="151" t="str">
        <f>IF(OR($A130=0, $P130="", CalcTable[[#This Row],[18]]="", $Q130="", '1. Input energy data'!AK147=""), "", ($P130*CalcTable[[#This Row],[18]]+$Q130)-'1. Input energy data'!AK147)</f>
        <v/>
      </c>
      <c r="AK130" s="151" t="str">
        <f>IF(OR($A130=0, $P130="", CalcTable[[#This Row],[19]]="", $Q130="", '1. Input energy data'!AL147=""), "", ($P130*CalcTable[[#This Row],[19]]+$Q130)-'1. Input energy data'!AL147)</f>
        <v/>
      </c>
      <c r="AL130" s="151" t="str">
        <f>IF(OR($A130=0, $P130="", CalcTable[[#This Row],[20]]="", $Q130="", '1. Input energy data'!AM147=""), "", ($P130*CalcTable[[#This Row],[20]]+$Q130)-'1. Input energy data'!AM147)</f>
        <v/>
      </c>
      <c r="AM130" s="151" t="str">
        <f>IF(OR($A130=0, $P130="", CalcTable[[#This Row],[21]]="", $Q130="", '1. Input energy data'!AN147=""), "", ($P130*CalcTable[[#This Row],[21]]+$Q130)-'1. Input energy data'!AN147)</f>
        <v/>
      </c>
      <c r="AN130" s="151" t="str">
        <f>IF(OR($A130=0, $P130="", CalcTable[[#This Row],[22]]="", $Q130="", '1. Input energy data'!AO147=""), "", ($P130*CalcTable[[#This Row],[22]]+$Q130)-'1. Input energy data'!AO147)</f>
        <v/>
      </c>
      <c r="AO130" s="151" t="str">
        <f>IF(OR($A130=0, $P130="", CalcTable[[#This Row],[23]]="", $Q130="", '1. Input energy data'!AP147=""), "", ($P130*CalcTable[[#This Row],[23]]+$Q130)-'1. Input energy data'!AP147)</f>
        <v/>
      </c>
      <c r="AP130" s="151" t="str">
        <f>IF(OR($A130=0, $P130="", CalcTable[[#This Row],[24]]="", $Q130="", '1. Input energy data'!AQ147=""), "", ($P130*CalcTable[[#This Row],[24]]+$Q130)-'1. Input energy data'!AQ147)</f>
        <v/>
      </c>
      <c r="AQ130" s="239" t="str">
        <f>IF(CalcTable[[#This Row],[Building]]=0,"",1-((1-CalcTable[[#This Row],[R2]])*(COUNT('1. Input energy data'!N147:Y147)-1)/(COUNT('1. Input energy data'!N147:Y147)-2)))</f>
        <v/>
      </c>
      <c r="AR130" s="165" t="str">
        <f>IF(CalcTable[[#This Row],[Building]]=0,"",1.26*TINV(0.1,COUNT('1. Input energy data'!N147:Y147)-2)*STEYX('1. Input energy data'!N147:Y147,CalcTable[[#This Row],[1]:[12]])*((1+2/COUNT('1. Input energy data'!N147:Y147))*COUNT(CalcTable[[#This Row],[Month 1 avoided kWh]:[Month 12]]))^0.5)</f>
        <v/>
      </c>
      <c r="AS130" s="166" t="str">
        <f>IF(CalcTable[[#This Row],[Building]]=0,"",ABS(CalcTable[[#This Row],[Absolute Uncertainty]]/SUM(CalcTable[[#This Row],[Month 1 avoided kWh]:[Month 12]])))</f>
        <v/>
      </c>
      <c r="AT130" s="165" t="str">
        <f>IF(CalcTable[[#This Row],[Building]]=0,"",COUNT('1. Input energy data'!N147:Y147))</f>
        <v/>
      </c>
      <c r="AU130" s="165" t="str">
        <f>IF(CalcTable[[#This Row],[Building]]=0,"",COUNT('1. Input energy data'!AF147:AQ147))</f>
        <v/>
      </c>
      <c r="AV130" s="151" t="str" cm="1">
        <f t="array" ref="AV130">_xlfn.IFS(CalcTable[[#This Row],[Building]]=0,"",AND(OR('1. Input energy data'!AT147="Energy Bills - Actual",'1. Input energy data'!AT147="Meter Readings",'1. Input energy data'!AT147="Half Hourly Data"),OR('1. Input energy data'!Z147="Energy Bills - Actual",'1. Input energy data'!Z147="Meter Readings",'1. Input energy data'!Z147="Half Hourly Data")),"ACTUAL",OR('1. Input energy data'!AT147="",'1. Input energy data'!Z147=""),"BLANK",OR('1. Input energy data'!AT147="Other (specify in commentary)",'1. Input energy data'!Z147="Other (specify in commentary)"),"OTHER",OR('1. Input energy data'!AT147="Energy Bills - Estimated",'1. Input energy data'!Z147="Energy Bills - Estimated"),"ESTIMATED",OR('1. Input energy data'!AT147="Energy Bills - Partially Estimated",'1. Input energy data'!Z147="Energy Bills - Partially Estimated"),"PARTIALLY ESTIMATED",TRUE,"BLANK")</f>
        <v/>
      </c>
    </row>
    <row r="131" spans="1:48">
      <c r="A131">
        <f>'1. Input energy data'!C148</f>
        <v>0</v>
      </c>
      <c r="B131" s="150">
        <f>'1. Input energy data'!F148</f>
        <v>0</v>
      </c>
      <c r="C131">
        <f>'1. Input energy data'!G148</f>
        <v>0</v>
      </c>
      <c r="D131" s="151" t="str">
        <f>IF(OR(CalcTable[[#This Row],[Building]]=0, '1. Input energy data'!$N148=""), "",IF(OR('1. Input energy data'!$F148="Hospital",'1. Input energy data'!$F148="Nursing residential homes and hostels"),INDEX(Degrees18[[Month]:[Multiple (England)]],MATCH('1. Input energy data'!$L148, Degrees18[Month], 1),MATCH(IF('1. Input energy data'!$G$11="Multiple (England)", '1. Input energy data'!$J148, '1. Input energy data'!$G$11), Degrees18[#Headers], 0)),INDEX(Degrees15[[Month]:[Multiple (England)]],MATCH('1. Input energy data'!$L148, Degrees15[Month], 1),MATCH(IF('1. Input energy data'!$G$11="Multiple (England)", '1. Input energy data'!$J148, '1. Input energy data'!$G$11), Degrees15[#Headers], 0))))</f>
        <v/>
      </c>
      <c r="E131" s="151" t="str" cm="1">
        <f t="array" ref="E131">IF(OR(CalcTable[[#This Row],[Building]]=0, '1. Input energy data'!$O148=""), "",IF(OR('1. Input energy data'!$F148="Hospital",'1. Input energy data'!$F148="Nursing residential homes and hostels"),INDEX(Degrees18[[Month]:[Multiple (England)]],MATCH('1. Input energy data'!$L148, Degrees18[Month], 1) + $E$2 - 1,MATCH(IF('1. Input energy data'!$G$11="Multiple (England)", '1. Input energy data'!$J148, '1. Input energy data'!$G$11),Degrees18[#Headers], 0)),INDEX(Degrees15[[Month]:[Multiple (England)]],MATCH('1. Input energy data'!$L148, Degrees15[Month], 1) + $E$2 - 1,MATCH(IF('1. Input energy data'!$G$11="Multiple (England)", '1. Input energy data'!$J148, '1. Input energy data'!$G$11),Degrees15[#Headers], 0))))</f>
        <v/>
      </c>
      <c r="F131" s="151" t="str" cm="1">
        <f t="array" ref="F131">IF(OR(CalcTable[[#This Row],[Building]]=0, '1. Input energy data'!$P148=""), "",IF(OR('1. Input energy data'!$F148="Hospital",'1. Input energy data'!$F148="Nursing residential homes and hostels"),INDEX(Degrees18[[Month]:[Multiple (England)]],MATCH('1. Input energy data'!$L148, Degrees18[Month], 1) + $F$2 - 1,MATCH(IF('1. Input energy data'!$G$11="Multiple (England)", '1. Input energy data'!$J148, '1. Input energy data'!$G$11),Degrees18[#Headers], 0)),INDEX(Degrees15[[Month]:[Multiple (England)]],MATCH('1. Input energy data'!$L148, Degrees15[Month], 1) + $F$2 - 1,MATCH(IF('1. Input energy data'!$G$11="Multiple (England)", '1. Input energy data'!$J148, '1. Input energy data'!$G$11),Degrees15[#Headers], 0))))</f>
        <v/>
      </c>
      <c r="G131" s="151" t="str" cm="1">
        <f t="array" ref="G131">IF(OR(CalcTable[[#This Row],[Building]]=0, '1. Input energy data'!$Q148=""), "",IF(OR('1. Input energy data'!$F148="Hospital",'1. Input energy data'!$F148="Nursing residential homes and hostels"),INDEX(Degrees18[[Month]:[Multiple (England)]],MATCH('1. Input energy data'!$L148, Degrees18[Month], 1) + $G$2 - 1,MATCH(IF('1. Input energy data'!$G$11="Multiple (England)", '1. Input energy data'!$J148, '1. Input energy data'!$G$11),Degrees18[#Headers], 0)),INDEX(Degrees15[[Month]:[Multiple (England)]],MATCH('1. Input energy data'!$L148, Degrees15[Month], 1) + $G$2 - 1,MATCH(IF('1. Input energy data'!$G$11="Multiple (England)", '1. Input energy data'!$J148, '1. Input energy data'!$G$11),Degrees15[#Headers], 0))))</f>
        <v/>
      </c>
      <c r="H131" s="151" t="str" cm="1">
        <f t="array" ref="H131">IF(OR(CalcTable[[#This Row],[Building]]=0, '1. Input energy data'!$R148=""), "",IF(OR('1. Input energy data'!$F148="Hospital",'1. Input energy data'!$F148="Nursing residential homes and hostels"),INDEX(Degrees18[[Month]:[Multiple (England)]],MATCH('1. Input energy data'!$L148, Degrees18[Month], 1) + $H$2 - 1,MATCH(IF('1. Input energy data'!$G$11="Multiple (England)", '1. Input energy data'!$J148, '1. Input energy data'!$G$11),Degrees18[#Headers], 0)),INDEX(Degrees15[[Month]:[Multiple (England)]],MATCH('1. Input energy data'!$L148, Degrees15[Month], 1) + $H$2 - 1,MATCH(IF('1. Input energy data'!$G$11="Multiple (England)", '1. Input energy data'!$J148, '1. Input energy data'!$G$11),Degrees15[#Headers], 0))))</f>
        <v/>
      </c>
      <c r="I131" s="151" t="str" cm="1">
        <f t="array" ref="I131">IF(OR(CalcTable[[#This Row],[Building]]=0, '1. Input energy data'!$S148=""), "",IF(OR('1. Input energy data'!$F148="Hospital",'1. Input energy data'!$F148="Nursing residential homes and hostels"),INDEX(Degrees18[[Month]:[Multiple (England)]],MATCH('1. Input energy data'!$L148, Degrees18[Month], 1) + $I$2 - 1,MATCH(IF('1. Input energy data'!$G$11="Multiple (England)", '1. Input energy data'!$J148, '1. Input energy data'!$G$11),Degrees18[#Headers], 0)),INDEX(Degrees15[[Month]:[Multiple (England)]],MATCH('1. Input energy data'!$L148, Degrees15[Month], 1) + $I$2 - 1,MATCH(IF('1. Input energy data'!$G$11="Multiple (England)", '1. Input energy data'!$J148, '1. Input energy data'!$G$11),Degrees15[#Headers], 0))))</f>
        <v/>
      </c>
      <c r="J131" s="151" t="str" cm="1">
        <f t="array" ref="J131">IF(OR(CalcTable[[#This Row],[Building]]=0, '1. Input energy data'!$T148=""), "",IF(OR('1. Input energy data'!$F148="Hospital",'1. Input energy data'!$F148="Nursing residential homes and hostels"),INDEX(Degrees18[[Month]:[Multiple (England)]],MATCH('1. Input energy data'!$L148, Degrees18[Month], 1) + $J$2 - 1,MATCH(IF('1. Input energy data'!$G$11="Multiple (England)", '1. Input energy data'!$J148, '1. Input energy data'!$G$11),Degrees18[#Headers], 0)),INDEX(Degrees15[[Month]:[Multiple (England)]],MATCH('1. Input energy data'!$L148, Degrees15[Month], 1) + $J$2 - 1,MATCH(IF('1. Input energy data'!$G$11="Multiple (England)", '1. Input energy data'!$J148, '1. Input energy data'!$G$11),Degrees15[#Headers], 0))))</f>
        <v/>
      </c>
      <c r="K131" s="151" t="str" cm="1">
        <f t="array" ref="K131">IF(OR(CalcTable[[#This Row],[Building]]=0, '1. Input energy data'!$U148=""), "",IF(OR('1. Input energy data'!$F148="Hospital",'1. Input energy data'!$F148="Nursing residential homes and hostels"),INDEX(Degrees18[[Month]:[Multiple (England)]],MATCH('1. Input energy data'!$L148, Degrees18[Month], 1) + $K$2 - 1,MATCH(IF('1. Input energy data'!$G$11="Multiple (England)", '1. Input energy data'!$J148, '1. Input energy data'!$G$11),Degrees18[#Headers], 0)),INDEX(Degrees15[[Month]:[Multiple (England)]],MATCH('1. Input energy data'!$L148, Degrees15[Month], 1) + $K$2 - 1,MATCH(IF('1. Input energy data'!$G$11="Multiple (England)", '1. Input energy data'!$J148, '1. Input energy data'!$G$11),Degrees15[#Headers], 0))))</f>
        <v/>
      </c>
      <c r="L131" s="151" t="str" cm="1">
        <f t="array" ref="L131">IF(OR(CalcTable[[#This Row],[Building]]=0, '1. Input energy data'!$V148=""), "",IF(OR('1. Input energy data'!$F148="Hospital",'1. Input energy data'!$F148="Nursing residential homes and hostels"),INDEX(Degrees18[[Month]:[Multiple (England)]],MATCH('1. Input energy data'!$L148, Degrees18[Month], 1) + $L$2 - 1,MATCH(IF('1. Input energy data'!$G$11="Multiple (England)", '1. Input energy data'!$J148, '1. Input energy data'!$G$11),Degrees18[#Headers], 0)),INDEX(Degrees15[[Month]:[Multiple (England)]],MATCH('1. Input energy data'!$L148, Degrees15[Month], 1) + $L$2 - 1,MATCH(IF('1. Input energy data'!$G$11="Multiple (England)", '1. Input energy data'!$J148, '1. Input energy data'!$G$11),Degrees15[#Headers], 0))))</f>
        <v/>
      </c>
      <c r="M131" s="151" t="str" cm="1">
        <f t="array" ref="M131">IF(OR(CalcTable[[#This Row],[Building]]=0, '1. Input energy data'!$W148=""), "",IF(OR('1. Input energy data'!$F148="Hospital",'1. Input energy data'!$F148="Nursing residential homes and hostels"),INDEX(Degrees18[[Month]:[Multiple (England)]],MATCH('1. Input energy data'!$L148, Degrees18[Month], 1) + $M$2 - 1,MATCH(IF('1. Input energy data'!$G$11="Multiple (England)", '1. Input energy data'!$J148, '1. Input energy data'!$G$11),Degrees18[#Headers], 0)),INDEX(Degrees15[[Month]:[Multiple (England)]],MATCH('1. Input energy data'!$L148, Degrees15[Month], 1) + $M$2 - 1,MATCH(IF('1. Input energy data'!$G$11="Multiple (England)", '1. Input energy data'!$J148, '1. Input energy data'!$G$11),Degrees15[#Headers], 0))))</f>
        <v/>
      </c>
      <c r="N131" s="151" t="str" cm="1">
        <f t="array" ref="N131">IF(OR(CalcTable[[#This Row],[Building]]=0, '1. Input energy data'!$X148=""), "",IF(OR('1. Input energy data'!$F148="Hospital",'1. Input energy data'!$F148="Nursing residential homes and hostels"),INDEX(Degrees18[[Month]:[Multiple (England)]],MATCH('1. Input energy data'!$L148, Degrees18[Month], 1) + $N$2 - 1,MATCH(IF('1. Input energy data'!$G$11="Multiple (England)", '1. Input energy data'!$J148, '1. Input energy data'!$G$11),Degrees18[#Headers], 0)),INDEX(Degrees15[[Month]:[Multiple (England)]],MATCH('1. Input energy data'!$L148, Degrees15[Month], 1) + $N$2 - 1,MATCH(IF('1. Input energy data'!$G$11="Multiple (England)", '1. Input energy data'!$J148, '1. Input energy data'!$G$11),Degrees15[#Headers], 0))))</f>
        <v/>
      </c>
      <c r="O131" s="151" t="str" cm="1">
        <f t="array" ref="O131">IF(OR(CalcTable[[#This Row],[Building]]=0, '1. Input energy data'!$Y148=""), "",IF(OR('1. Input energy data'!$F148="Hospital",'1. Input energy data'!$F148="Nursing residential homes and hostels"),INDEX(Degrees18[[Month]:[Multiple (England)]],MATCH('1. Input energy data'!$L148, Degrees18[Month], 1) + $O$2 - 1,MATCH(IF('1. Input energy data'!$G$11="Multiple (England)", '1. Input energy data'!$J148, '1. Input energy data'!$G$11),Degrees18[#Headers], 0)),INDEX(Degrees15[[Month]:[Multiple (England)]],MATCH('1. Input energy data'!$L148, Degrees15[Month], 1) + $O$2 - 1,MATCH(IF('1. Input energy data'!$G$11="Multiple (England)", '1. Input energy data'!$J148, '1. Input energy data'!$G$11),Degrees15[#Headers], 0))))</f>
        <v/>
      </c>
      <c r="P131" t="str">
        <f>IF(CalcTable[[#This Row],[Building]]=0,"",SLOPE('1. Input energy data'!N148:Y148,CalcTable[[#This Row],[1]:[12]]))</f>
        <v/>
      </c>
      <c r="Q131" t="str">
        <f>IF(CalcTable[[#This Row],[Building]]=0,"",INTERCEPT('1. Input energy data'!N148:Y148,CalcTable[[#This Row],[1]:[12]]))</f>
        <v/>
      </c>
      <c r="R131" t="str">
        <f>IF(CalcTable[[#This Row],[Building]]=0,"",RSQ('1. Input energy data'!N148:Y148,CalcTable[[#This Row],[1]:[12]]))</f>
        <v/>
      </c>
      <c r="S131" s="151" t="str" cm="1">
        <f t="array" ref="S131">IF(OR($A131=0, '1. Input energy data'!$AF148=""), "",IF(OR('1. Input energy data'!$F148="Hospital",'1. Input energy data'!$F148="Nursing residential homes and hostels"),INDEX(Degrees18[[Month]:[Multiple (England)]],MATCH('1. Input energy data'!$AD148, Degrees18[Month], 1)+S$2-13,MATCH(IF('1. Input energy data'!$G$11="Multiple (England)", '1. Input energy data'!$J148, '1. Input energy data'!$G$11),Degrees18[#Headers], 0)),INDEX(Degrees15[[Month]:[Multiple (England)]],MATCH('1. Input energy data'!$AD148, Degrees15[Month], 1)+S$2-13,MATCH(IF('1. Input energy data'!$G$11="Multiple (England)", '1. Input energy data'!$J148, '1. Input energy data'!$G$11),Degrees15[#Headers], 0))))</f>
        <v/>
      </c>
      <c r="T131" s="151" t="str" cm="1">
        <f t="array" ref="T131">IF(OR($A131=0, '1. Input energy data'!$AG148=""), "",IF(OR('1. Input energy data'!$F148="Hospital",'1. Input energy data'!$F148="Nursing residential homes and hostels"),INDEX(Degrees18[[Month]:[Multiple (England)]],MATCH('1. Input energy data'!$AD148, Degrees18[Month], 1)+T$2-13,MATCH(IF('1. Input energy data'!$G$11="Multiple (England)", '1. Input energy data'!$J148, '1. Input energy data'!$G$11),Degrees18[#Headers], 0)),INDEX(Degrees15[[Month]:[Multiple (England)]],MATCH('1. Input energy data'!$AD148,Degrees15[Month], 1)+T$2-13,MATCH(IF('1. Input energy data'!$G$11="Multiple (England)", '1. Input energy data'!$J148, '1. Input energy data'!$G$11),Degrees15[#Headers], 0))))</f>
        <v/>
      </c>
      <c r="U131" s="151" t="str" cm="1">
        <f t="array" ref="U131">IF(OR($A131=0, '1. Input energy data'!$AH148=""), "",IF(OR('1. Input energy data'!$F148="Hospital",'1. Input energy data'!$F148="Nursing residential homes and hostels"),INDEX(Degrees18[[Month]:[Multiple (England)]],MATCH('1. Input energy data'!$AD148, Degrees18[Month], 1)+U$2-13,MATCH(IF('1. Input energy data'!$G$11="Multiple (England)", '1. Input energy data'!$J148, '1. Input energy data'!$G$11),Degrees18[#Headers], 0)),INDEX(Degrees15[[Month]:[Multiple (England)]],MATCH('1. Input energy data'!$AD148,Degrees15[Month], 1)+U$2-13,MATCH(IF('1. Input energy data'!$G$11="Multiple (England)", '1. Input energy data'!$J148, '1. Input energy data'!$G$11),Degrees15[#Headers], 0))))</f>
        <v/>
      </c>
      <c r="V131" s="151" t="str" cm="1">
        <f t="array" ref="V131">IF(OR($A131=0, '1. Input energy data'!$AI148=""), "",IF(OR('1. Input energy data'!$F148="Hospital",'1. Input energy data'!$F148="Nursing residential homes and hostels"),INDEX(Degrees18[[Month]:[Multiple (England)]],MATCH('1. Input energy data'!$AD148, Degrees18[Month], 1)+V$2-13,MATCH(IF('1. Input energy data'!$G$11="Multiple (England)", '1. Input energy data'!$J148, '1. Input energy data'!$G$11),Degrees18[#Headers], 0)),INDEX(Degrees15[[Month]:[Multiple (England)]],MATCH('1. Input energy data'!$AD148,Degrees15[Month], 1)+V$2-13,MATCH(IF('1. Input energy data'!$G$11="Multiple (England)", '1. Input energy data'!$J148, '1. Input energy data'!$G$11),Degrees15[#Headers], 0))))</f>
        <v/>
      </c>
      <c r="W131" s="151" t="str" cm="1">
        <f t="array" ref="W131">IF(OR($A131=0, '1. Input energy data'!$AJ148=""), "",IF(OR('1. Input energy data'!$F148="Hospital",'1. Input energy data'!$F148="Nursing residential homes and hostels"),INDEX(Degrees18[[Month]:[Multiple (England)]],MATCH('1. Input energy data'!$AD148, Degrees18[Month], 1)+W$2-13,MATCH(IF('1. Input energy data'!$G$11="Multiple (England)", '1. Input energy data'!$J148, '1. Input energy data'!$G$11),Degrees18[#Headers], 0)),INDEX(Degrees15[[Month]:[Multiple (England)]],MATCH('1. Input energy data'!$AD148,Degrees15[Month], 1)+W$2-13,MATCH(IF('1. Input energy data'!$G$11="Multiple (England)", '1. Input energy data'!$J148, '1. Input energy data'!$G$11),Degrees15[#Headers], 0))))</f>
        <v/>
      </c>
      <c r="X131" s="151" t="str" cm="1">
        <f t="array" ref="X131">IF(OR($A131=0, '1. Input energy data'!$AK148=""), "",IF(OR('1. Input energy data'!$F148="Hospital",'1. Input energy data'!$F148="Nursing residential homes and hostels"),INDEX(Degrees18[[Month]:[Multiple (England)]],MATCH('1. Input energy data'!$AD148, Degrees18[Month], 1)+X$2-13,MATCH(IF('1. Input energy data'!$G$11="Multiple (England)", '1. Input energy data'!$J148, '1. Input energy data'!$G$11),Degrees18[#Headers], 0)),INDEX(Degrees15[[Month]:[Multiple (England)]],MATCH('1. Input energy data'!$AD148,Degrees15[Month], 1)+X$2-13,MATCH(IF('1. Input energy data'!$G$11="Multiple (England)", '1. Input energy data'!$J148, '1. Input energy data'!$G$11),Degrees15[#Headers], 0))))</f>
        <v/>
      </c>
      <c r="Y131" s="151" t="str" cm="1">
        <f t="array" ref="Y131">IF(OR($A131=0, '1. Input energy data'!$AL148=""), "",IF(OR('1. Input energy data'!$F148="Hospital",'1. Input energy data'!$F148="Nursing residential homes and hostels"),INDEX(Degrees18[[Month]:[Multiple (England)]],MATCH('1. Input energy data'!$AD148, Degrees18[Month], 1)+Y$2-13,MATCH(IF('1. Input energy data'!$G$11="Multiple (England)", '1. Input energy data'!$J148, '1. Input energy data'!$G$11),Degrees18[#Headers], 0)),INDEX(Degrees15[[Month]:[Multiple (England)]],MATCH('1. Input energy data'!$AD148,Degrees15[Month], 1)+Y$2-13,MATCH(IF('1. Input energy data'!$G$11="Multiple (England)", '1. Input energy data'!$J148, '1. Input energy data'!$G$11),Degrees15[#Headers], 0))))</f>
        <v/>
      </c>
      <c r="Z131" s="151" t="str" cm="1">
        <f t="array" ref="Z131">IF(OR($A131=0, '1. Input energy data'!$AM148=""), "",IF(OR('1. Input energy data'!$F148="Hospital",'1. Input energy data'!$F148="Nursing residential homes and hostels"),INDEX(Degrees18[[Month]:[Multiple (England)]],MATCH('1. Input energy data'!$AD148, Degrees18[Month], 1)+Z$2-13,MATCH(IF('1. Input energy data'!$G$11="Multiple (England)", '1. Input energy data'!$J148, '1. Input energy data'!$G$11),Degrees18[#Headers], 0)),INDEX(Degrees15[[Month]:[Multiple (England)]],MATCH('1. Input energy data'!$AD148,Degrees15[Month], 1)+Z$2-13,MATCH(IF('1. Input energy data'!$G$11="Multiple (England)", '1. Input energy data'!$J148, '1. Input energy data'!$G$11),Degrees15[#Headers], 0))))</f>
        <v/>
      </c>
      <c r="AA131" s="151" t="str" cm="1">
        <f t="array" ref="AA131">IF(OR($A131=0, '1. Input energy data'!$AN148=""), "",IF(OR('1. Input energy data'!$F148="Hospital",'1. Input energy data'!$F148="Nursing residential homes and hostels"),INDEX(Degrees18[[Month]:[Multiple (England)]],MATCH('1. Input energy data'!$AD148, Degrees18[Month], 1)+AA$2-13,MATCH(IF('1. Input energy data'!$G$11="Multiple (England)", '1. Input energy data'!$J148, '1. Input energy data'!$G$11),Degrees18[#Headers], 0)),INDEX(Degrees15[[Month]:[Multiple (England)]],MATCH('1. Input energy data'!$AD148,Degrees15[Month], 1)+AA$2-13,MATCH(IF('1. Input energy data'!$G$11="Multiple (England)", '1. Input energy data'!$J148, '1. Input energy data'!$G$11),Degrees15[#Headers], 0))))</f>
        <v/>
      </c>
      <c r="AB131" s="151" t="str" cm="1">
        <f t="array" ref="AB131">IF(OR($A131=0, '1. Input energy data'!$AO148=""), "",IF(OR('1. Input energy data'!$F148="Hospital",'1. Input energy data'!$F148="Nursing residential homes and hostels"),INDEX(Degrees18[[Month]:[Multiple (England)]],MATCH('1. Input energy data'!$AD148, Degrees18[Month], 1)+AB$2-13,MATCH(IF('1. Input energy data'!$G$11="Multiple (England)", '1. Input energy data'!$J148, '1. Input energy data'!$G$11),Degrees18[#Headers], 0)),INDEX(Degrees15[[Month]:[Multiple (England)]],MATCH('1. Input energy data'!$AD148,Degrees15[Month], 1)+AB$2-13,MATCH(IF('1. Input energy data'!$G$11="Multiple (England)", '1. Input energy data'!$J148, '1. Input energy data'!$G$11),Degrees15[#Headers], 0))))</f>
        <v/>
      </c>
      <c r="AC131" s="151" t="str" cm="1">
        <f t="array" ref="AC131">IF(OR($A131=0, '1. Input energy data'!$AP148=""), "",IF(OR('1. Input energy data'!$F148="Hospital",'1. Input energy data'!$F148="Nursing residential homes and hostels"),INDEX(Degrees18[[Month]:[Multiple (England)]],MATCH('1. Input energy data'!$AD148, Degrees18[Month], 1)+AC$2-13,MATCH(IF('1. Input energy data'!$G$11="Multiple (England)", '1. Input energy data'!$J148, '1. Input energy data'!$G$11),Degrees18[#Headers], 0)),INDEX(Degrees15[[Month]:[Multiple (England)]],MATCH('1. Input energy data'!$AD148,Degrees15[Month], 1)+AC$2-13,MATCH(IF('1. Input energy data'!$G$11="Multiple (England)", '1. Input energy data'!$J148, '1. Input energy data'!$G$11),Degrees15[#Headers], 0))))</f>
        <v/>
      </c>
      <c r="AD131" s="151" t="str" cm="1">
        <f t="array" ref="AD131">IF(OR($A131=0, '1. Input energy data'!$AQ148=""), "",IF(OR('1. Input energy data'!$F148="Hospital",'1. Input energy data'!$F148="Nursing residential homes and hostels"),INDEX(Degrees18[[Month]:[Multiple (England)]],MATCH('1. Input energy data'!$AD148, Degrees18[Month], 1)+AD$2-13,MATCH(IF('1. Input energy data'!$G$11="Multiple (England)", '1. Input energy data'!$J148, '1. Input energy data'!$G$11),Degrees18[#Headers], 0)),INDEX(Degrees15[[Month]:[Multiple (England)]],MATCH('1. Input energy data'!$AD148,Degrees15[Month], 1)+AD$2-13,MATCH(IF('1. Input energy data'!$G$11="Multiple (England)", '1. Input energy data'!$J148, '1. Input energy data'!$G$11),Degrees15[#Headers], 0))))</f>
        <v/>
      </c>
      <c r="AE131" s="151" t="str">
        <f>IF(OR($A131=0, $P131="", CalcTable[[#This Row],[13]]="", $Q131="", '1. Input energy data'!AF148=""), "", ($P131*CalcTable[[#This Row],[13]]+$Q131)-'1. Input energy data'!AF148)</f>
        <v/>
      </c>
      <c r="AF131" s="151" t="str">
        <f>IF(OR($A131=0, $P131="", CalcTable[[#This Row],[14]]="", $Q131="", '1. Input energy data'!AG148=""), "", ($P131*CalcTable[[#This Row],[14]]+$Q131)-'1. Input energy data'!AG148)</f>
        <v/>
      </c>
      <c r="AG131" s="151" t="str">
        <f>IF(OR($A131=0, $P131="", CalcTable[[#This Row],[15]]="", $Q131="", '1. Input energy data'!AH148=""), "", ($P131*CalcTable[[#This Row],[15]]+$Q131)-'1. Input energy data'!AH148)</f>
        <v/>
      </c>
      <c r="AH131" s="151" t="str">
        <f>IF(OR($A131=0, $P131="", CalcTable[[#This Row],[16]]="", $Q131="", '1. Input energy data'!AI148=""), "", ($P131*CalcTable[[#This Row],[16]]+$Q131)-'1. Input energy data'!AI148)</f>
        <v/>
      </c>
      <c r="AI131" s="151" t="str">
        <f>IF(OR($A131=0, $P131="", CalcTable[[#This Row],[17]]="", $Q131="", '1. Input energy data'!AJ148=""), "", ($P131*CalcTable[[#This Row],[17]]+$Q131)-'1. Input energy data'!AJ148)</f>
        <v/>
      </c>
      <c r="AJ131" s="151" t="str">
        <f>IF(OR($A131=0, $P131="", CalcTable[[#This Row],[18]]="", $Q131="", '1. Input energy data'!AK148=""), "", ($P131*CalcTable[[#This Row],[18]]+$Q131)-'1. Input energy data'!AK148)</f>
        <v/>
      </c>
      <c r="AK131" s="151" t="str">
        <f>IF(OR($A131=0, $P131="", CalcTable[[#This Row],[19]]="", $Q131="", '1. Input energy data'!AL148=""), "", ($P131*CalcTable[[#This Row],[19]]+$Q131)-'1. Input energy data'!AL148)</f>
        <v/>
      </c>
      <c r="AL131" s="151" t="str">
        <f>IF(OR($A131=0, $P131="", CalcTable[[#This Row],[20]]="", $Q131="", '1. Input energy data'!AM148=""), "", ($P131*CalcTable[[#This Row],[20]]+$Q131)-'1. Input energy data'!AM148)</f>
        <v/>
      </c>
      <c r="AM131" s="151" t="str">
        <f>IF(OR($A131=0, $P131="", CalcTable[[#This Row],[21]]="", $Q131="", '1. Input energy data'!AN148=""), "", ($P131*CalcTable[[#This Row],[21]]+$Q131)-'1. Input energy data'!AN148)</f>
        <v/>
      </c>
      <c r="AN131" s="151" t="str">
        <f>IF(OR($A131=0, $P131="", CalcTable[[#This Row],[22]]="", $Q131="", '1. Input energy data'!AO148=""), "", ($P131*CalcTable[[#This Row],[22]]+$Q131)-'1. Input energy data'!AO148)</f>
        <v/>
      </c>
      <c r="AO131" s="151" t="str">
        <f>IF(OR($A131=0, $P131="", CalcTable[[#This Row],[23]]="", $Q131="", '1. Input energy data'!AP148=""), "", ($P131*CalcTable[[#This Row],[23]]+$Q131)-'1. Input energy data'!AP148)</f>
        <v/>
      </c>
      <c r="AP131" s="151" t="str">
        <f>IF(OR($A131=0, $P131="", CalcTable[[#This Row],[24]]="", $Q131="", '1. Input energy data'!AQ148=""), "", ($P131*CalcTable[[#This Row],[24]]+$Q131)-'1. Input energy data'!AQ148)</f>
        <v/>
      </c>
      <c r="AQ131" s="239" t="str">
        <f>IF(CalcTable[[#This Row],[Building]]=0,"",1-((1-CalcTable[[#This Row],[R2]])*(COUNT('1. Input energy data'!N148:Y148)-1)/(COUNT('1. Input energy data'!N148:Y148)-2)))</f>
        <v/>
      </c>
      <c r="AR131" s="165" t="str">
        <f>IF(CalcTable[[#This Row],[Building]]=0,"",1.26*TINV(0.1,COUNT('1. Input energy data'!N148:Y148)-2)*STEYX('1. Input energy data'!N148:Y148,CalcTable[[#This Row],[1]:[12]])*((1+2/COUNT('1. Input energy data'!N148:Y148))*COUNT(CalcTable[[#This Row],[Month 1 avoided kWh]:[Month 12]]))^0.5)</f>
        <v/>
      </c>
      <c r="AS131" s="166" t="str">
        <f>IF(CalcTable[[#This Row],[Building]]=0,"",ABS(CalcTable[[#This Row],[Absolute Uncertainty]]/SUM(CalcTable[[#This Row],[Month 1 avoided kWh]:[Month 12]])))</f>
        <v/>
      </c>
      <c r="AT131" s="165" t="str">
        <f>IF(CalcTable[[#This Row],[Building]]=0,"",COUNT('1. Input energy data'!N148:Y148))</f>
        <v/>
      </c>
      <c r="AU131" s="165" t="str">
        <f>IF(CalcTable[[#This Row],[Building]]=0,"",COUNT('1. Input energy data'!AF148:AQ148))</f>
        <v/>
      </c>
      <c r="AV131" s="151" t="str" cm="1">
        <f t="array" ref="AV131">_xlfn.IFS(CalcTable[[#This Row],[Building]]=0,"",AND(OR('1. Input energy data'!AT148="Energy Bills - Actual",'1. Input energy data'!AT148="Meter Readings",'1. Input energy data'!AT148="Half Hourly Data"),OR('1. Input energy data'!Z148="Energy Bills - Actual",'1. Input energy data'!Z148="Meter Readings",'1. Input energy data'!Z148="Half Hourly Data")),"ACTUAL",OR('1. Input energy data'!AT148="",'1. Input energy data'!Z148=""),"BLANK",OR('1. Input energy data'!AT148="Other (specify in commentary)",'1. Input energy data'!Z148="Other (specify in commentary)"),"OTHER",OR('1. Input energy data'!AT148="Energy Bills - Estimated",'1. Input energy data'!Z148="Energy Bills - Estimated"),"ESTIMATED",OR('1. Input energy data'!AT148="Energy Bills - Partially Estimated",'1. Input energy data'!Z148="Energy Bills - Partially Estimated"),"PARTIALLY ESTIMATED",TRUE,"BLANK")</f>
        <v/>
      </c>
    </row>
    <row r="132" spans="1:48">
      <c r="A132">
        <f>'1. Input energy data'!C149</f>
        <v>0</v>
      </c>
      <c r="B132" s="150">
        <f>'1. Input energy data'!F149</f>
        <v>0</v>
      </c>
      <c r="C132">
        <f>'1. Input energy data'!G149</f>
        <v>0</v>
      </c>
      <c r="D132" s="151" t="str">
        <f>IF(OR(CalcTable[[#This Row],[Building]]=0, '1. Input energy data'!$N149=""), "",IF(OR('1. Input energy data'!$F149="Hospital",'1. Input energy data'!$F149="Nursing residential homes and hostels"),INDEX(Degrees18[[Month]:[Multiple (England)]],MATCH('1. Input energy data'!$L149, Degrees18[Month], 1),MATCH(IF('1. Input energy data'!$G$11="Multiple (England)", '1. Input energy data'!$J149, '1. Input energy data'!$G$11), Degrees18[#Headers], 0)),INDEX(Degrees15[[Month]:[Multiple (England)]],MATCH('1. Input energy data'!$L149, Degrees15[Month], 1),MATCH(IF('1. Input energy data'!$G$11="Multiple (England)", '1. Input energy data'!$J149, '1. Input energy data'!$G$11), Degrees15[#Headers], 0))))</f>
        <v/>
      </c>
      <c r="E132" s="151" t="str" cm="1">
        <f t="array" ref="E132">IF(OR(CalcTable[[#This Row],[Building]]=0, '1. Input energy data'!$O149=""), "",IF(OR('1. Input energy data'!$F149="Hospital",'1. Input energy data'!$F149="Nursing residential homes and hostels"),INDEX(Degrees18[[Month]:[Multiple (England)]],MATCH('1. Input energy data'!$L149, Degrees18[Month], 1) + $E$2 - 1,MATCH(IF('1. Input energy data'!$G$11="Multiple (England)", '1. Input energy data'!$J149, '1. Input energy data'!$G$11),Degrees18[#Headers], 0)),INDEX(Degrees15[[Month]:[Multiple (England)]],MATCH('1. Input energy data'!$L149, Degrees15[Month], 1) + $E$2 - 1,MATCH(IF('1. Input energy data'!$G$11="Multiple (England)", '1. Input energy data'!$J149, '1. Input energy data'!$G$11),Degrees15[#Headers], 0))))</f>
        <v/>
      </c>
      <c r="F132" s="151" t="str" cm="1">
        <f t="array" ref="F132">IF(OR(CalcTable[[#This Row],[Building]]=0, '1. Input energy data'!$P149=""), "",IF(OR('1. Input energy data'!$F149="Hospital",'1. Input energy data'!$F149="Nursing residential homes and hostels"),INDEX(Degrees18[[Month]:[Multiple (England)]],MATCH('1. Input energy data'!$L149, Degrees18[Month], 1) + $F$2 - 1,MATCH(IF('1. Input energy data'!$G$11="Multiple (England)", '1. Input energy data'!$J149, '1. Input energy data'!$G$11),Degrees18[#Headers], 0)),INDEX(Degrees15[[Month]:[Multiple (England)]],MATCH('1. Input energy data'!$L149, Degrees15[Month], 1) + $F$2 - 1,MATCH(IF('1. Input energy data'!$G$11="Multiple (England)", '1. Input energy data'!$J149, '1. Input energy data'!$G$11),Degrees15[#Headers], 0))))</f>
        <v/>
      </c>
      <c r="G132" s="151" t="str" cm="1">
        <f t="array" ref="G132">IF(OR(CalcTable[[#This Row],[Building]]=0, '1. Input energy data'!$Q149=""), "",IF(OR('1. Input energy data'!$F149="Hospital",'1. Input energy data'!$F149="Nursing residential homes and hostels"),INDEX(Degrees18[[Month]:[Multiple (England)]],MATCH('1. Input energy data'!$L149, Degrees18[Month], 1) + $G$2 - 1,MATCH(IF('1. Input energy data'!$G$11="Multiple (England)", '1. Input energy data'!$J149, '1. Input energy data'!$G$11),Degrees18[#Headers], 0)),INDEX(Degrees15[[Month]:[Multiple (England)]],MATCH('1. Input energy data'!$L149, Degrees15[Month], 1) + $G$2 - 1,MATCH(IF('1. Input energy data'!$G$11="Multiple (England)", '1. Input energy data'!$J149, '1. Input energy data'!$G$11),Degrees15[#Headers], 0))))</f>
        <v/>
      </c>
      <c r="H132" s="151" t="str" cm="1">
        <f t="array" ref="H132">IF(OR(CalcTable[[#This Row],[Building]]=0, '1. Input energy data'!$R149=""), "",IF(OR('1. Input energy data'!$F149="Hospital",'1. Input energy data'!$F149="Nursing residential homes and hostels"),INDEX(Degrees18[[Month]:[Multiple (England)]],MATCH('1. Input energy data'!$L149, Degrees18[Month], 1) + $H$2 - 1,MATCH(IF('1. Input energy data'!$G$11="Multiple (England)", '1. Input energy data'!$J149, '1. Input energy data'!$G$11),Degrees18[#Headers], 0)),INDEX(Degrees15[[Month]:[Multiple (England)]],MATCH('1. Input energy data'!$L149, Degrees15[Month], 1) + $H$2 - 1,MATCH(IF('1. Input energy data'!$G$11="Multiple (England)", '1. Input energy data'!$J149, '1. Input energy data'!$G$11),Degrees15[#Headers], 0))))</f>
        <v/>
      </c>
      <c r="I132" s="151" t="str" cm="1">
        <f t="array" ref="I132">IF(OR(CalcTable[[#This Row],[Building]]=0, '1. Input energy data'!$S149=""), "",IF(OR('1. Input energy data'!$F149="Hospital",'1. Input energy data'!$F149="Nursing residential homes and hostels"),INDEX(Degrees18[[Month]:[Multiple (England)]],MATCH('1. Input energy data'!$L149, Degrees18[Month], 1) + $I$2 - 1,MATCH(IF('1. Input energy data'!$G$11="Multiple (England)", '1. Input energy data'!$J149, '1. Input energy data'!$G$11),Degrees18[#Headers], 0)),INDEX(Degrees15[[Month]:[Multiple (England)]],MATCH('1. Input energy data'!$L149, Degrees15[Month], 1) + $I$2 - 1,MATCH(IF('1. Input energy data'!$G$11="Multiple (England)", '1. Input energy data'!$J149, '1. Input energy data'!$G$11),Degrees15[#Headers], 0))))</f>
        <v/>
      </c>
      <c r="J132" s="151" t="str" cm="1">
        <f t="array" ref="J132">IF(OR(CalcTable[[#This Row],[Building]]=0, '1. Input energy data'!$T149=""), "",IF(OR('1. Input energy data'!$F149="Hospital",'1. Input energy data'!$F149="Nursing residential homes and hostels"),INDEX(Degrees18[[Month]:[Multiple (England)]],MATCH('1. Input energy data'!$L149, Degrees18[Month], 1) + $J$2 - 1,MATCH(IF('1. Input energy data'!$G$11="Multiple (England)", '1. Input energy data'!$J149, '1. Input energy data'!$G$11),Degrees18[#Headers], 0)),INDEX(Degrees15[[Month]:[Multiple (England)]],MATCH('1. Input energy data'!$L149, Degrees15[Month], 1) + $J$2 - 1,MATCH(IF('1. Input energy data'!$G$11="Multiple (England)", '1. Input energy data'!$J149, '1. Input energy data'!$G$11),Degrees15[#Headers], 0))))</f>
        <v/>
      </c>
      <c r="K132" s="151" t="str" cm="1">
        <f t="array" ref="K132">IF(OR(CalcTable[[#This Row],[Building]]=0, '1. Input energy data'!$U149=""), "",IF(OR('1. Input energy data'!$F149="Hospital",'1. Input energy data'!$F149="Nursing residential homes and hostels"),INDEX(Degrees18[[Month]:[Multiple (England)]],MATCH('1. Input energy data'!$L149, Degrees18[Month], 1) + $K$2 - 1,MATCH(IF('1. Input energy data'!$G$11="Multiple (England)", '1. Input energy data'!$J149, '1. Input energy data'!$G$11),Degrees18[#Headers], 0)),INDEX(Degrees15[[Month]:[Multiple (England)]],MATCH('1. Input energy data'!$L149, Degrees15[Month], 1) + $K$2 - 1,MATCH(IF('1. Input energy data'!$G$11="Multiple (England)", '1. Input energy data'!$J149, '1. Input energy data'!$G$11),Degrees15[#Headers], 0))))</f>
        <v/>
      </c>
      <c r="L132" s="151" t="str" cm="1">
        <f t="array" ref="L132">IF(OR(CalcTable[[#This Row],[Building]]=0, '1. Input energy data'!$V149=""), "",IF(OR('1. Input energy data'!$F149="Hospital",'1. Input energy data'!$F149="Nursing residential homes and hostels"),INDEX(Degrees18[[Month]:[Multiple (England)]],MATCH('1. Input energy data'!$L149, Degrees18[Month], 1) + $L$2 - 1,MATCH(IF('1. Input energy data'!$G$11="Multiple (England)", '1. Input energy data'!$J149, '1. Input energy data'!$G$11),Degrees18[#Headers], 0)),INDEX(Degrees15[[Month]:[Multiple (England)]],MATCH('1. Input energy data'!$L149, Degrees15[Month], 1) + $L$2 - 1,MATCH(IF('1. Input energy data'!$G$11="Multiple (England)", '1. Input energy data'!$J149, '1. Input energy data'!$G$11),Degrees15[#Headers], 0))))</f>
        <v/>
      </c>
      <c r="M132" s="151" t="str" cm="1">
        <f t="array" ref="M132">IF(OR(CalcTable[[#This Row],[Building]]=0, '1. Input energy data'!$W149=""), "",IF(OR('1. Input energy data'!$F149="Hospital",'1. Input energy data'!$F149="Nursing residential homes and hostels"),INDEX(Degrees18[[Month]:[Multiple (England)]],MATCH('1. Input energy data'!$L149, Degrees18[Month], 1) + $M$2 - 1,MATCH(IF('1. Input energy data'!$G$11="Multiple (England)", '1. Input energy data'!$J149, '1. Input energy data'!$G$11),Degrees18[#Headers], 0)),INDEX(Degrees15[[Month]:[Multiple (England)]],MATCH('1. Input energy data'!$L149, Degrees15[Month], 1) + $M$2 - 1,MATCH(IF('1. Input energy data'!$G$11="Multiple (England)", '1. Input energy data'!$J149, '1. Input energy data'!$G$11),Degrees15[#Headers], 0))))</f>
        <v/>
      </c>
      <c r="N132" s="151" t="str" cm="1">
        <f t="array" ref="N132">IF(OR(CalcTable[[#This Row],[Building]]=0, '1. Input energy data'!$X149=""), "",IF(OR('1. Input energy data'!$F149="Hospital",'1. Input energy data'!$F149="Nursing residential homes and hostels"),INDEX(Degrees18[[Month]:[Multiple (England)]],MATCH('1. Input energy data'!$L149, Degrees18[Month], 1) + $N$2 - 1,MATCH(IF('1. Input energy data'!$G$11="Multiple (England)", '1. Input energy data'!$J149, '1. Input energy data'!$G$11),Degrees18[#Headers], 0)),INDEX(Degrees15[[Month]:[Multiple (England)]],MATCH('1. Input energy data'!$L149, Degrees15[Month], 1) + $N$2 - 1,MATCH(IF('1. Input energy data'!$G$11="Multiple (England)", '1. Input energy data'!$J149, '1. Input energy data'!$G$11),Degrees15[#Headers], 0))))</f>
        <v/>
      </c>
      <c r="O132" s="151" t="str" cm="1">
        <f t="array" ref="O132">IF(OR(CalcTable[[#This Row],[Building]]=0, '1. Input energy data'!$Y149=""), "",IF(OR('1. Input energy data'!$F149="Hospital",'1. Input energy data'!$F149="Nursing residential homes and hostels"),INDEX(Degrees18[[Month]:[Multiple (England)]],MATCH('1. Input energy data'!$L149, Degrees18[Month], 1) + $O$2 - 1,MATCH(IF('1. Input energy data'!$G$11="Multiple (England)", '1. Input energy data'!$J149, '1. Input energy data'!$G$11),Degrees18[#Headers], 0)),INDEX(Degrees15[[Month]:[Multiple (England)]],MATCH('1. Input energy data'!$L149, Degrees15[Month], 1) + $O$2 - 1,MATCH(IF('1. Input energy data'!$G$11="Multiple (England)", '1. Input energy data'!$J149, '1. Input energy data'!$G$11),Degrees15[#Headers], 0))))</f>
        <v/>
      </c>
      <c r="P132" t="str">
        <f>IF(CalcTable[[#This Row],[Building]]=0,"",SLOPE('1. Input energy data'!N149:Y149,CalcTable[[#This Row],[1]:[12]]))</f>
        <v/>
      </c>
      <c r="Q132" t="str">
        <f>IF(CalcTable[[#This Row],[Building]]=0,"",INTERCEPT('1. Input energy data'!N149:Y149,CalcTable[[#This Row],[1]:[12]]))</f>
        <v/>
      </c>
      <c r="R132" t="str">
        <f>IF(CalcTable[[#This Row],[Building]]=0,"",RSQ('1. Input energy data'!N149:Y149,CalcTable[[#This Row],[1]:[12]]))</f>
        <v/>
      </c>
      <c r="S132" s="151" t="str" cm="1">
        <f t="array" ref="S132">IF(OR($A132=0, '1. Input energy data'!$AF149=""), "",IF(OR('1. Input energy data'!$F149="Hospital",'1. Input energy data'!$F149="Nursing residential homes and hostels"),INDEX(Degrees18[[Month]:[Multiple (England)]],MATCH('1. Input energy data'!$AD149, Degrees18[Month], 1)+S$2-13,MATCH(IF('1. Input energy data'!$G$11="Multiple (England)", '1. Input energy data'!$J149, '1. Input energy data'!$G$11),Degrees18[#Headers], 0)),INDEX(Degrees15[[Month]:[Multiple (England)]],MATCH('1. Input energy data'!$AD149, Degrees15[Month], 1)+S$2-13,MATCH(IF('1. Input energy data'!$G$11="Multiple (England)", '1. Input energy data'!$J149, '1. Input energy data'!$G$11),Degrees15[#Headers], 0))))</f>
        <v/>
      </c>
      <c r="T132" s="151" t="str" cm="1">
        <f t="array" ref="T132">IF(OR($A132=0, '1. Input energy data'!$AG149=""), "",IF(OR('1. Input energy data'!$F149="Hospital",'1. Input energy data'!$F149="Nursing residential homes and hostels"),INDEX(Degrees18[[Month]:[Multiple (England)]],MATCH('1. Input energy data'!$AD149, Degrees18[Month], 1)+T$2-13,MATCH(IF('1. Input energy data'!$G$11="Multiple (England)", '1. Input energy data'!$J149, '1. Input energy data'!$G$11),Degrees18[#Headers], 0)),INDEX(Degrees15[[Month]:[Multiple (England)]],MATCH('1. Input energy data'!$AD149,Degrees15[Month], 1)+T$2-13,MATCH(IF('1. Input energy data'!$G$11="Multiple (England)", '1. Input energy data'!$J149, '1. Input energy data'!$G$11),Degrees15[#Headers], 0))))</f>
        <v/>
      </c>
      <c r="U132" s="151" t="str" cm="1">
        <f t="array" ref="U132">IF(OR($A132=0, '1. Input energy data'!$AH149=""), "",IF(OR('1. Input energy data'!$F149="Hospital",'1. Input energy data'!$F149="Nursing residential homes and hostels"),INDEX(Degrees18[[Month]:[Multiple (England)]],MATCH('1. Input energy data'!$AD149, Degrees18[Month], 1)+U$2-13,MATCH(IF('1. Input energy data'!$G$11="Multiple (England)", '1. Input energy data'!$J149, '1. Input energy data'!$G$11),Degrees18[#Headers], 0)),INDEX(Degrees15[[Month]:[Multiple (England)]],MATCH('1. Input energy data'!$AD149,Degrees15[Month], 1)+U$2-13,MATCH(IF('1. Input energy data'!$G$11="Multiple (England)", '1. Input energy data'!$J149, '1. Input energy data'!$G$11),Degrees15[#Headers], 0))))</f>
        <v/>
      </c>
      <c r="V132" s="151" t="str" cm="1">
        <f t="array" ref="V132">IF(OR($A132=0, '1. Input energy data'!$AI149=""), "",IF(OR('1. Input energy data'!$F149="Hospital",'1. Input energy data'!$F149="Nursing residential homes and hostels"),INDEX(Degrees18[[Month]:[Multiple (England)]],MATCH('1. Input energy data'!$AD149, Degrees18[Month], 1)+V$2-13,MATCH(IF('1. Input energy data'!$G$11="Multiple (England)", '1. Input energy data'!$J149, '1. Input energy data'!$G$11),Degrees18[#Headers], 0)),INDEX(Degrees15[[Month]:[Multiple (England)]],MATCH('1. Input energy data'!$AD149,Degrees15[Month], 1)+V$2-13,MATCH(IF('1. Input energy data'!$G$11="Multiple (England)", '1. Input energy data'!$J149, '1. Input energy data'!$G$11),Degrees15[#Headers], 0))))</f>
        <v/>
      </c>
      <c r="W132" s="151" t="str" cm="1">
        <f t="array" ref="W132">IF(OR($A132=0, '1. Input energy data'!$AJ149=""), "",IF(OR('1. Input energy data'!$F149="Hospital",'1. Input energy data'!$F149="Nursing residential homes and hostels"),INDEX(Degrees18[[Month]:[Multiple (England)]],MATCH('1. Input energy data'!$AD149, Degrees18[Month], 1)+W$2-13,MATCH(IF('1. Input energy data'!$G$11="Multiple (England)", '1. Input energy data'!$J149, '1. Input energy data'!$G$11),Degrees18[#Headers], 0)),INDEX(Degrees15[[Month]:[Multiple (England)]],MATCH('1. Input energy data'!$AD149,Degrees15[Month], 1)+W$2-13,MATCH(IF('1. Input energy data'!$G$11="Multiple (England)", '1. Input energy data'!$J149, '1. Input energy data'!$G$11),Degrees15[#Headers], 0))))</f>
        <v/>
      </c>
      <c r="X132" s="151" t="str" cm="1">
        <f t="array" ref="X132">IF(OR($A132=0, '1. Input energy data'!$AK149=""), "",IF(OR('1. Input energy data'!$F149="Hospital",'1. Input energy data'!$F149="Nursing residential homes and hostels"),INDEX(Degrees18[[Month]:[Multiple (England)]],MATCH('1. Input energy data'!$AD149, Degrees18[Month], 1)+X$2-13,MATCH(IF('1. Input energy data'!$G$11="Multiple (England)", '1. Input energy data'!$J149, '1. Input energy data'!$G$11),Degrees18[#Headers], 0)),INDEX(Degrees15[[Month]:[Multiple (England)]],MATCH('1. Input energy data'!$AD149,Degrees15[Month], 1)+X$2-13,MATCH(IF('1. Input energy data'!$G$11="Multiple (England)", '1. Input energy data'!$J149, '1. Input energy data'!$G$11),Degrees15[#Headers], 0))))</f>
        <v/>
      </c>
      <c r="Y132" s="151" t="str" cm="1">
        <f t="array" ref="Y132">IF(OR($A132=0, '1. Input energy data'!$AL149=""), "",IF(OR('1. Input energy data'!$F149="Hospital",'1. Input energy data'!$F149="Nursing residential homes and hostels"),INDEX(Degrees18[[Month]:[Multiple (England)]],MATCH('1. Input energy data'!$AD149, Degrees18[Month], 1)+Y$2-13,MATCH(IF('1. Input energy data'!$G$11="Multiple (England)", '1. Input energy data'!$J149, '1. Input energy data'!$G$11),Degrees18[#Headers], 0)),INDEX(Degrees15[[Month]:[Multiple (England)]],MATCH('1. Input energy data'!$AD149,Degrees15[Month], 1)+Y$2-13,MATCH(IF('1. Input energy data'!$G$11="Multiple (England)", '1. Input energy data'!$J149, '1. Input energy data'!$G$11),Degrees15[#Headers], 0))))</f>
        <v/>
      </c>
      <c r="Z132" s="151" t="str" cm="1">
        <f t="array" ref="Z132">IF(OR($A132=0, '1. Input energy data'!$AM149=""), "",IF(OR('1. Input energy data'!$F149="Hospital",'1. Input energy data'!$F149="Nursing residential homes and hostels"),INDEX(Degrees18[[Month]:[Multiple (England)]],MATCH('1. Input energy data'!$AD149, Degrees18[Month], 1)+Z$2-13,MATCH(IF('1. Input energy data'!$G$11="Multiple (England)", '1. Input energy data'!$J149, '1. Input energy data'!$G$11),Degrees18[#Headers], 0)),INDEX(Degrees15[[Month]:[Multiple (England)]],MATCH('1. Input energy data'!$AD149,Degrees15[Month], 1)+Z$2-13,MATCH(IF('1. Input energy data'!$G$11="Multiple (England)", '1. Input energy data'!$J149, '1. Input energy data'!$G$11),Degrees15[#Headers], 0))))</f>
        <v/>
      </c>
      <c r="AA132" s="151" t="str" cm="1">
        <f t="array" ref="AA132">IF(OR($A132=0, '1. Input energy data'!$AN149=""), "",IF(OR('1. Input energy data'!$F149="Hospital",'1. Input energy data'!$F149="Nursing residential homes and hostels"),INDEX(Degrees18[[Month]:[Multiple (England)]],MATCH('1. Input energy data'!$AD149, Degrees18[Month], 1)+AA$2-13,MATCH(IF('1. Input energy data'!$G$11="Multiple (England)", '1. Input energy data'!$J149, '1. Input energy data'!$G$11),Degrees18[#Headers], 0)),INDEX(Degrees15[[Month]:[Multiple (England)]],MATCH('1. Input energy data'!$AD149,Degrees15[Month], 1)+AA$2-13,MATCH(IF('1. Input energy data'!$G$11="Multiple (England)", '1. Input energy data'!$J149, '1. Input energy data'!$G$11),Degrees15[#Headers], 0))))</f>
        <v/>
      </c>
      <c r="AB132" s="151" t="str" cm="1">
        <f t="array" ref="AB132">IF(OR($A132=0, '1. Input energy data'!$AO149=""), "",IF(OR('1. Input energy data'!$F149="Hospital",'1. Input energy data'!$F149="Nursing residential homes and hostels"),INDEX(Degrees18[[Month]:[Multiple (England)]],MATCH('1. Input energy data'!$AD149, Degrees18[Month], 1)+AB$2-13,MATCH(IF('1. Input energy data'!$G$11="Multiple (England)", '1. Input energy data'!$J149, '1. Input energy data'!$G$11),Degrees18[#Headers], 0)),INDEX(Degrees15[[Month]:[Multiple (England)]],MATCH('1. Input energy data'!$AD149,Degrees15[Month], 1)+AB$2-13,MATCH(IF('1. Input energy data'!$G$11="Multiple (England)", '1. Input energy data'!$J149, '1. Input energy data'!$G$11),Degrees15[#Headers], 0))))</f>
        <v/>
      </c>
      <c r="AC132" s="151" t="str" cm="1">
        <f t="array" ref="AC132">IF(OR($A132=0, '1. Input energy data'!$AP149=""), "",IF(OR('1. Input energy data'!$F149="Hospital",'1. Input energy data'!$F149="Nursing residential homes and hostels"),INDEX(Degrees18[[Month]:[Multiple (England)]],MATCH('1. Input energy data'!$AD149, Degrees18[Month], 1)+AC$2-13,MATCH(IF('1. Input energy data'!$G$11="Multiple (England)", '1. Input energy data'!$J149, '1. Input energy data'!$G$11),Degrees18[#Headers], 0)),INDEX(Degrees15[[Month]:[Multiple (England)]],MATCH('1. Input energy data'!$AD149,Degrees15[Month], 1)+AC$2-13,MATCH(IF('1. Input energy data'!$G$11="Multiple (England)", '1. Input energy data'!$J149, '1. Input energy data'!$G$11),Degrees15[#Headers], 0))))</f>
        <v/>
      </c>
      <c r="AD132" s="151" t="str" cm="1">
        <f t="array" ref="AD132">IF(OR($A132=0, '1. Input energy data'!$AQ149=""), "",IF(OR('1. Input energy data'!$F149="Hospital",'1. Input energy data'!$F149="Nursing residential homes and hostels"),INDEX(Degrees18[[Month]:[Multiple (England)]],MATCH('1. Input energy data'!$AD149, Degrees18[Month], 1)+AD$2-13,MATCH(IF('1. Input energy data'!$G$11="Multiple (England)", '1. Input energy data'!$J149, '1. Input energy data'!$G$11),Degrees18[#Headers], 0)),INDEX(Degrees15[[Month]:[Multiple (England)]],MATCH('1. Input energy data'!$AD149,Degrees15[Month], 1)+AD$2-13,MATCH(IF('1. Input energy data'!$G$11="Multiple (England)", '1. Input energy data'!$J149, '1. Input energy data'!$G$11),Degrees15[#Headers], 0))))</f>
        <v/>
      </c>
      <c r="AE132" s="151" t="str">
        <f>IF(OR($A132=0, $P132="", CalcTable[[#This Row],[13]]="", $Q132="", '1. Input energy data'!AF149=""), "", ($P132*CalcTable[[#This Row],[13]]+$Q132)-'1. Input energy data'!AF149)</f>
        <v/>
      </c>
      <c r="AF132" s="151" t="str">
        <f>IF(OR($A132=0, $P132="", CalcTable[[#This Row],[14]]="", $Q132="", '1. Input energy data'!AG149=""), "", ($P132*CalcTable[[#This Row],[14]]+$Q132)-'1. Input energy data'!AG149)</f>
        <v/>
      </c>
      <c r="AG132" s="151" t="str">
        <f>IF(OR($A132=0, $P132="", CalcTable[[#This Row],[15]]="", $Q132="", '1. Input energy data'!AH149=""), "", ($P132*CalcTable[[#This Row],[15]]+$Q132)-'1. Input energy data'!AH149)</f>
        <v/>
      </c>
      <c r="AH132" s="151" t="str">
        <f>IF(OR($A132=0, $P132="", CalcTable[[#This Row],[16]]="", $Q132="", '1. Input energy data'!AI149=""), "", ($P132*CalcTable[[#This Row],[16]]+$Q132)-'1. Input energy data'!AI149)</f>
        <v/>
      </c>
      <c r="AI132" s="151" t="str">
        <f>IF(OR($A132=0, $P132="", CalcTable[[#This Row],[17]]="", $Q132="", '1. Input energy data'!AJ149=""), "", ($P132*CalcTable[[#This Row],[17]]+$Q132)-'1. Input energy data'!AJ149)</f>
        <v/>
      </c>
      <c r="AJ132" s="151" t="str">
        <f>IF(OR($A132=0, $P132="", CalcTable[[#This Row],[18]]="", $Q132="", '1. Input energy data'!AK149=""), "", ($P132*CalcTable[[#This Row],[18]]+$Q132)-'1. Input energy data'!AK149)</f>
        <v/>
      </c>
      <c r="AK132" s="151" t="str">
        <f>IF(OR($A132=0, $P132="", CalcTable[[#This Row],[19]]="", $Q132="", '1. Input energy data'!AL149=""), "", ($P132*CalcTable[[#This Row],[19]]+$Q132)-'1. Input energy data'!AL149)</f>
        <v/>
      </c>
      <c r="AL132" s="151" t="str">
        <f>IF(OR($A132=0, $P132="", CalcTable[[#This Row],[20]]="", $Q132="", '1. Input energy data'!AM149=""), "", ($P132*CalcTable[[#This Row],[20]]+$Q132)-'1. Input energy data'!AM149)</f>
        <v/>
      </c>
      <c r="AM132" s="151" t="str">
        <f>IF(OR($A132=0, $P132="", CalcTable[[#This Row],[21]]="", $Q132="", '1. Input energy data'!AN149=""), "", ($P132*CalcTable[[#This Row],[21]]+$Q132)-'1. Input energy data'!AN149)</f>
        <v/>
      </c>
      <c r="AN132" s="151" t="str">
        <f>IF(OR($A132=0, $P132="", CalcTable[[#This Row],[22]]="", $Q132="", '1. Input energy data'!AO149=""), "", ($P132*CalcTable[[#This Row],[22]]+$Q132)-'1. Input energy data'!AO149)</f>
        <v/>
      </c>
      <c r="AO132" s="151" t="str">
        <f>IF(OR($A132=0, $P132="", CalcTable[[#This Row],[23]]="", $Q132="", '1. Input energy data'!AP149=""), "", ($P132*CalcTable[[#This Row],[23]]+$Q132)-'1. Input energy data'!AP149)</f>
        <v/>
      </c>
      <c r="AP132" s="151" t="str">
        <f>IF(OR($A132=0, $P132="", CalcTable[[#This Row],[24]]="", $Q132="", '1. Input energy data'!AQ149=""), "", ($P132*CalcTable[[#This Row],[24]]+$Q132)-'1. Input energy data'!AQ149)</f>
        <v/>
      </c>
      <c r="AQ132" s="239" t="str">
        <f>IF(CalcTable[[#This Row],[Building]]=0,"",1-((1-CalcTable[[#This Row],[R2]])*(COUNT('1. Input energy data'!N149:Y149)-1)/(COUNT('1. Input energy data'!N149:Y149)-2)))</f>
        <v/>
      </c>
      <c r="AR132" s="165" t="str">
        <f>IF(CalcTable[[#This Row],[Building]]=0,"",1.26*TINV(0.1,COUNT('1. Input energy data'!N149:Y149)-2)*STEYX('1. Input energy data'!N149:Y149,CalcTable[[#This Row],[1]:[12]])*((1+2/COUNT('1. Input energy data'!N149:Y149))*COUNT(CalcTable[[#This Row],[Month 1 avoided kWh]:[Month 12]]))^0.5)</f>
        <v/>
      </c>
      <c r="AS132" s="166" t="str">
        <f>IF(CalcTable[[#This Row],[Building]]=0,"",ABS(CalcTable[[#This Row],[Absolute Uncertainty]]/SUM(CalcTable[[#This Row],[Month 1 avoided kWh]:[Month 12]])))</f>
        <v/>
      </c>
      <c r="AT132" s="165" t="str">
        <f>IF(CalcTable[[#This Row],[Building]]=0,"",COUNT('1. Input energy data'!N149:Y149))</f>
        <v/>
      </c>
      <c r="AU132" s="165" t="str">
        <f>IF(CalcTable[[#This Row],[Building]]=0,"",COUNT('1. Input energy data'!AF149:AQ149))</f>
        <v/>
      </c>
      <c r="AV132" s="151" t="str" cm="1">
        <f t="array" ref="AV132">_xlfn.IFS(CalcTable[[#This Row],[Building]]=0,"",AND(OR('1. Input energy data'!AT149="Energy Bills - Actual",'1. Input energy data'!AT149="Meter Readings",'1. Input energy data'!AT149="Half Hourly Data"),OR('1. Input energy data'!Z149="Energy Bills - Actual",'1. Input energy data'!Z149="Meter Readings",'1. Input energy data'!Z149="Half Hourly Data")),"ACTUAL",OR('1. Input energy data'!AT149="",'1. Input energy data'!Z149=""),"BLANK",OR('1. Input energy data'!AT149="Other (specify in commentary)",'1. Input energy data'!Z149="Other (specify in commentary)"),"OTHER",OR('1. Input energy data'!AT149="Energy Bills - Estimated",'1. Input energy data'!Z149="Energy Bills - Estimated"),"ESTIMATED",OR('1. Input energy data'!AT149="Energy Bills - Partially Estimated",'1. Input energy data'!Z149="Energy Bills - Partially Estimated"),"PARTIALLY ESTIMATED",TRUE,"BLANK")</f>
        <v/>
      </c>
    </row>
    <row r="133" spans="1:48">
      <c r="A133">
        <f>'1. Input energy data'!C150</f>
        <v>0</v>
      </c>
      <c r="B133" s="150">
        <f>'1. Input energy data'!F150</f>
        <v>0</v>
      </c>
      <c r="C133">
        <f>'1. Input energy data'!G150</f>
        <v>0</v>
      </c>
      <c r="D133" s="151" t="str">
        <f>IF(OR(CalcTable[[#This Row],[Building]]=0, '1. Input energy data'!$N150=""), "",IF(OR('1. Input energy data'!$F150="Hospital",'1. Input energy data'!$F150="Nursing residential homes and hostels"),INDEX(Degrees18[[Month]:[Multiple (England)]],MATCH('1. Input energy data'!$L150, Degrees18[Month], 1),MATCH(IF('1. Input energy data'!$G$11="Multiple (England)", '1. Input energy data'!$J150, '1. Input energy data'!$G$11), Degrees18[#Headers], 0)),INDEX(Degrees15[[Month]:[Multiple (England)]],MATCH('1. Input energy data'!$L150, Degrees15[Month], 1),MATCH(IF('1. Input energy data'!$G$11="Multiple (England)", '1. Input energy data'!$J150, '1. Input energy data'!$G$11), Degrees15[#Headers], 0))))</f>
        <v/>
      </c>
      <c r="E133" s="151" t="str" cm="1">
        <f t="array" ref="E133">IF(OR(CalcTable[[#This Row],[Building]]=0, '1. Input energy data'!$O150=""), "",IF(OR('1. Input energy data'!$F150="Hospital",'1. Input energy data'!$F150="Nursing residential homes and hostels"),INDEX(Degrees18[[Month]:[Multiple (England)]],MATCH('1. Input energy data'!$L150, Degrees18[Month], 1) + $E$2 - 1,MATCH(IF('1. Input energy data'!$G$11="Multiple (England)", '1. Input energy data'!$J150, '1. Input energy data'!$G$11),Degrees18[#Headers], 0)),INDEX(Degrees15[[Month]:[Multiple (England)]],MATCH('1. Input energy data'!$L150, Degrees15[Month], 1) + $E$2 - 1,MATCH(IF('1. Input energy data'!$G$11="Multiple (England)", '1. Input energy data'!$J150, '1. Input energy data'!$G$11),Degrees15[#Headers], 0))))</f>
        <v/>
      </c>
      <c r="F133" s="151" t="str" cm="1">
        <f t="array" ref="F133">IF(OR(CalcTable[[#This Row],[Building]]=0, '1. Input energy data'!$P150=""), "",IF(OR('1. Input energy data'!$F150="Hospital",'1. Input energy data'!$F150="Nursing residential homes and hostels"),INDEX(Degrees18[[Month]:[Multiple (England)]],MATCH('1. Input energy data'!$L150, Degrees18[Month], 1) + $F$2 - 1,MATCH(IF('1. Input energy data'!$G$11="Multiple (England)", '1. Input energy data'!$J150, '1. Input energy data'!$G$11),Degrees18[#Headers], 0)),INDEX(Degrees15[[Month]:[Multiple (England)]],MATCH('1. Input energy data'!$L150, Degrees15[Month], 1) + $F$2 - 1,MATCH(IF('1. Input energy data'!$G$11="Multiple (England)", '1. Input energy data'!$J150, '1. Input energy data'!$G$11),Degrees15[#Headers], 0))))</f>
        <v/>
      </c>
      <c r="G133" s="151" t="str" cm="1">
        <f t="array" ref="G133">IF(OR(CalcTable[[#This Row],[Building]]=0, '1. Input energy data'!$Q150=""), "",IF(OR('1. Input energy data'!$F150="Hospital",'1. Input energy data'!$F150="Nursing residential homes and hostels"),INDEX(Degrees18[[Month]:[Multiple (England)]],MATCH('1. Input energy data'!$L150, Degrees18[Month], 1) + $G$2 - 1,MATCH(IF('1. Input energy data'!$G$11="Multiple (England)", '1. Input energy data'!$J150, '1. Input energy data'!$G$11),Degrees18[#Headers], 0)),INDEX(Degrees15[[Month]:[Multiple (England)]],MATCH('1. Input energy data'!$L150, Degrees15[Month], 1) + $G$2 - 1,MATCH(IF('1. Input energy data'!$G$11="Multiple (England)", '1. Input energy data'!$J150, '1. Input energy data'!$G$11),Degrees15[#Headers], 0))))</f>
        <v/>
      </c>
      <c r="H133" s="151" t="str" cm="1">
        <f t="array" ref="H133">IF(OR(CalcTable[[#This Row],[Building]]=0, '1. Input energy data'!$R150=""), "",IF(OR('1. Input energy data'!$F150="Hospital",'1. Input energy data'!$F150="Nursing residential homes and hostels"),INDEX(Degrees18[[Month]:[Multiple (England)]],MATCH('1. Input energy data'!$L150, Degrees18[Month], 1) + $H$2 - 1,MATCH(IF('1. Input energy data'!$G$11="Multiple (England)", '1. Input energy data'!$J150, '1. Input energy data'!$G$11),Degrees18[#Headers], 0)),INDEX(Degrees15[[Month]:[Multiple (England)]],MATCH('1. Input energy data'!$L150, Degrees15[Month], 1) + $H$2 - 1,MATCH(IF('1. Input energy data'!$G$11="Multiple (England)", '1. Input energy data'!$J150, '1. Input energy data'!$G$11),Degrees15[#Headers], 0))))</f>
        <v/>
      </c>
      <c r="I133" s="151" t="str" cm="1">
        <f t="array" ref="I133">IF(OR(CalcTable[[#This Row],[Building]]=0, '1. Input energy data'!$S150=""), "",IF(OR('1. Input energy data'!$F150="Hospital",'1. Input energy data'!$F150="Nursing residential homes and hostels"),INDEX(Degrees18[[Month]:[Multiple (England)]],MATCH('1. Input energy data'!$L150, Degrees18[Month], 1) + $I$2 - 1,MATCH(IF('1. Input energy data'!$G$11="Multiple (England)", '1. Input energy data'!$J150, '1. Input energy data'!$G$11),Degrees18[#Headers], 0)),INDEX(Degrees15[[Month]:[Multiple (England)]],MATCH('1. Input energy data'!$L150, Degrees15[Month], 1) + $I$2 - 1,MATCH(IF('1. Input energy data'!$G$11="Multiple (England)", '1. Input energy data'!$J150, '1. Input energy data'!$G$11),Degrees15[#Headers], 0))))</f>
        <v/>
      </c>
      <c r="J133" s="151" t="str" cm="1">
        <f t="array" ref="J133">IF(OR(CalcTable[[#This Row],[Building]]=0, '1. Input energy data'!$T150=""), "",IF(OR('1. Input energy data'!$F150="Hospital",'1. Input energy data'!$F150="Nursing residential homes and hostels"),INDEX(Degrees18[[Month]:[Multiple (England)]],MATCH('1. Input energy data'!$L150, Degrees18[Month], 1) + $J$2 - 1,MATCH(IF('1. Input energy data'!$G$11="Multiple (England)", '1. Input energy data'!$J150, '1. Input energy data'!$G$11),Degrees18[#Headers], 0)),INDEX(Degrees15[[Month]:[Multiple (England)]],MATCH('1. Input energy data'!$L150, Degrees15[Month], 1) + $J$2 - 1,MATCH(IF('1. Input energy data'!$G$11="Multiple (England)", '1. Input energy data'!$J150, '1. Input energy data'!$G$11),Degrees15[#Headers], 0))))</f>
        <v/>
      </c>
      <c r="K133" s="151" t="str" cm="1">
        <f t="array" ref="K133">IF(OR(CalcTable[[#This Row],[Building]]=0, '1. Input energy data'!$U150=""), "",IF(OR('1. Input energy data'!$F150="Hospital",'1. Input energy data'!$F150="Nursing residential homes and hostels"),INDEX(Degrees18[[Month]:[Multiple (England)]],MATCH('1. Input energy data'!$L150, Degrees18[Month], 1) + $K$2 - 1,MATCH(IF('1. Input energy data'!$G$11="Multiple (England)", '1. Input energy data'!$J150, '1. Input energy data'!$G$11),Degrees18[#Headers], 0)),INDEX(Degrees15[[Month]:[Multiple (England)]],MATCH('1. Input energy data'!$L150, Degrees15[Month], 1) + $K$2 - 1,MATCH(IF('1. Input energy data'!$G$11="Multiple (England)", '1. Input energy data'!$J150, '1. Input energy data'!$G$11),Degrees15[#Headers], 0))))</f>
        <v/>
      </c>
      <c r="L133" s="151" t="str" cm="1">
        <f t="array" ref="L133">IF(OR(CalcTable[[#This Row],[Building]]=0, '1. Input energy data'!$V150=""), "",IF(OR('1. Input energy data'!$F150="Hospital",'1. Input energy data'!$F150="Nursing residential homes and hostels"),INDEX(Degrees18[[Month]:[Multiple (England)]],MATCH('1. Input energy data'!$L150, Degrees18[Month], 1) + $L$2 - 1,MATCH(IF('1. Input energy data'!$G$11="Multiple (England)", '1. Input energy data'!$J150, '1. Input energy data'!$G$11),Degrees18[#Headers], 0)),INDEX(Degrees15[[Month]:[Multiple (England)]],MATCH('1. Input energy data'!$L150, Degrees15[Month], 1) + $L$2 - 1,MATCH(IF('1. Input energy data'!$G$11="Multiple (England)", '1. Input energy data'!$J150, '1. Input energy data'!$G$11),Degrees15[#Headers], 0))))</f>
        <v/>
      </c>
      <c r="M133" s="151" t="str" cm="1">
        <f t="array" ref="M133">IF(OR(CalcTable[[#This Row],[Building]]=0, '1. Input energy data'!$W150=""), "",IF(OR('1. Input energy data'!$F150="Hospital",'1. Input energy data'!$F150="Nursing residential homes and hostels"),INDEX(Degrees18[[Month]:[Multiple (England)]],MATCH('1. Input energy data'!$L150, Degrees18[Month], 1) + $M$2 - 1,MATCH(IF('1. Input energy data'!$G$11="Multiple (England)", '1. Input energy data'!$J150, '1. Input energy data'!$G$11),Degrees18[#Headers], 0)),INDEX(Degrees15[[Month]:[Multiple (England)]],MATCH('1. Input energy data'!$L150, Degrees15[Month], 1) + $M$2 - 1,MATCH(IF('1. Input energy data'!$G$11="Multiple (England)", '1. Input energy data'!$J150, '1. Input energy data'!$G$11),Degrees15[#Headers], 0))))</f>
        <v/>
      </c>
      <c r="N133" s="151" t="str" cm="1">
        <f t="array" ref="N133">IF(OR(CalcTable[[#This Row],[Building]]=0, '1. Input energy data'!$X150=""), "",IF(OR('1. Input energy data'!$F150="Hospital",'1. Input energy data'!$F150="Nursing residential homes and hostels"),INDEX(Degrees18[[Month]:[Multiple (England)]],MATCH('1. Input energy data'!$L150, Degrees18[Month], 1) + $N$2 - 1,MATCH(IF('1. Input energy data'!$G$11="Multiple (England)", '1. Input energy data'!$J150, '1. Input energy data'!$G$11),Degrees18[#Headers], 0)),INDEX(Degrees15[[Month]:[Multiple (England)]],MATCH('1. Input energy data'!$L150, Degrees15[Month], 1) + $N$2 - 1,MATCH(IF('1. Input energy data'!$G$11="Multiple (England)", '1. Input energy data'!$J150, '1. Input energy data'!$G$11),Degrees15[#Headers], 0))))</f>
        <v/>
      </c>
      <c r="O133" s="151" t="str" cm="1">
        <f t="array" ref="O133">IF(OR(CalcTable[[#This Row],[Building]]=0, '1. Input energy data'!$Y150=""), "",IF(OR('1. Input energy data'!$F150="Hospital",'1. Input energy data'!$F150="Nursing residential homes and hostels"),INDEX(Degrees18[[Month]:[Multiple (England)]],MATCH('1. Input energy data'!$L150, Degrees18[Month], 1) + $O$2 - 1,MATCH(IF('1. Input energy data'!$G$11="Multiple (England)", '1. Input energy data'!$J150, '1. Input energy data'!$G$11),Degrees18[#Headers], 0)),INDEX(Degrees15[[Month]:[Multiple (England)]],MATCH('1. Input energy data'!$L150, Degrees15[Month], 1) + $O$2 - 1,MATCH(IF('1. Input energy data'!$G$11="Multiple (England)", '1. Input energy data'!$J150, '1. Input energy data'!$G$11),Degrees15[#Headers], 0))))</f>
        <v/>
      </c>
      <c r="P133" t="str">
        <f>IF(CalcTable[[#This Row],[Building]]=0,"",SLOPE('1. Input energy data'!N150:Y150,CalcTable[[#This Row],[1]:[12]]))</f>
        <v/>
      </c>
      <c r="Q133" t="str">
        <f>IF(CalcTable[[#This Row],[Building]]=0,"",INTERCEPT('1. Input energy data'!N150:Y150,CalcTable[[#This Row],[1]:[12]]))</f>
        <v/>
      </c>
      <c r="R133" t="str">
        <f>IF(CalcTable[[#This Row],[Building]]=0,"",RSQ('1. Input energy data'!N150:Y150,CalcTable[[#This Row],[1]:[12]]))</f>
        <v/>
      </c>
      <c r="S133" s="151" t="str" cm="1">
        <f t="array" ref="S133">IF(OR($A133=0, '1. Input energy data'!$AF150=""), "",IF(OR('1. Input energy data'!$F150="Hospital",'1. Input energy data'!$F150="Nursing residential homes and hostels"),INDEX(Degrees18[[Month]:[Multiple (England)]],MATCH('1. Input energy data'!$AD150, Degrees18[Month], 1)+S$2-13,MATCH(IF('1. Input energy data'!$G$11="Multiple (England)", '1. Input energy data'!$J150, '1. Input energy data'!$G$11),Degrees18[#Headers], 0)),INDEX(Degrees15[[Month]:[Multiple (England)]],MATCH('1. Input energy data'!$AD150, Degrees15[Month], 1)+S$2-13,MATCH(IF('1. Input energy data'!$G$11="Multiple (England)", '1. Input energy data'!$J150, '1. Input energy data'!$G$11),Degrees15[#Headers], 0))))</f>
        <v/>
      </c>
      <c r="T133" s="151" t="str" cm="1">
        <f t="array" ref="T133">IF(OR($A133=0, '1. Input energy data'!$AG150=""), "",IF(OR('1. Input energy data'!$F150="Hospital",'1. Input energy data'!$F150="Nursing residential homes and hostels"),INDEX(Degrees18[[Month]:[Multiple (England)]],MATCH('1. Input energy data'!$AD150, Degrees18[Month], 1)+T$2-13,MATCH(IF('1. Input energy data'!$G$11="Multiple (England)", '1. Input energy data'!$J150, '1. Input energy data'!$G$11),Degrees18[#Headers], 0)),INDEX(Degrees15[[Month]:[Multiple (England)]],MATCH('1. Input energy data'!$AD150,Degrees15[Month], 1)+T$2-13,MATCH(IF('1. Input energy data'!$G$11="Multiple (England)", '1. Input energy data'!$J150, '1. Input energy data'!$G$11),Degrees15[#Headers], 0))))</f>
        <v/>
      </c>
      <c r="U133" s="151" t="str" cm="1">
        <f t="array" ref="U133">IF(OR($A133=0, '1. Input energy data'!$AH150=""), "",IF(OR('1. Input energy data'!$F150="Hospital",'1. Input energy data'!$F150="Nursing residential homes and hostels"),INDEX(Degrees18[[Month]:[Multiple (England)]],MATCH('1. Input energy data'!$AD150, Degrees18[Month], 1)+U$2-13,MATCH(IF('1. Input energy data'!$G$11="Multiple (England)", '1. Input energy data'!$J150, '1. Input energy data'!$G$11),Degrees18[#Headers], 0)),INDEX(Degrees15[[Month]:[Multiple (England)]],MATCH('1. Input energy data'!$AD150,Degrees15[Month], 1)+U$2-13,MATCH(IF('1. Input energy data'!$G$11="Multiple (England)", '1. Input energy data'!$J150, '1. Input energy data'!$G$11),Degrees15[#Headers], 0))))</f>
        <v/>
      </c>
      <c r="V133" s="151" t="str" cm="1">
        <f t="array" ref="V133">IF(OR($A133=0, '1. Input energy data'!$AI150=""), "",IF(OR('1. Input energy data'!$F150="Hospital",'1. Input energy data'!$F150="Nursing residential homes and hostels"),INDEX(Degrees18[[Month]:[Multiple (England)]],MATCH('1. Input energy data'!$AD150, Degrees18[Month], 1)+V$2-13,MATCH(IF('1. Input energy data'!$G$11="Multiple (England)", '1. Input energy data'!$J150, '1. Input energy data'!$G$11),Degrees18[#Headers], 0)),INDEX(Degrees15[[Month]:[Multiple (England)]],MATCH('1. Input energy data'!$AD150,Degrees15[Month], 1)+V$2-13,MATCH(IF('1. Input energy data'!$G$11="Multiple (England)", '1. Input energy data'!$J150, '1. Input energy data'!$G$11),Degrees15[#Headers], 0))))</f>
        <v/>
      </c>
      <c r="W133" s="151" t="str" cm="1">
        <f t="array" ref="W133">IF(OR($A133=0, '1. Input energy data'!$AJ150=""), "",IF(OR('1. Input energy data'!$F150="Hospital",'1. Input energy data'!$F150="Nursing residential homes and hostels"),INDEX(Degrees18[[Month]:[Multiple (England)]],MATCH('1. Input energy data'!$AD150, Degrees18[Month], 1)+W$2-13,MATCH(IF('1. Input energy data'!$G$11="Multiple (England)", '1. Input energy data'!$J150, '1. Input energy data'!$G$11),Degrees18[#Headers], 0)),INDEX(Degrees15[[Month]:[Multiple (England)]],MATCH('1. Input energy data'!$AD150,Degrees15[Month], 1)+W$2-13,MATCH(IF('1. Input energy data'!$G$11="Multiple (England)", '1. Input energy data'!$J150, '1. Input energy data'!$G$11),Degrees15[#Headers], 0))))</f>
        <v/>
      </c>
      <c r="X133" s="151" t="str" cm="1">
        <f t="array" ref="X133">IF(OR($A133=0, '1. Input energy data'!$AK150=""), "",IF(OR('1. Input energy data'!$F150="Hospital",'1. Input energy data'!$F150="Nursing residential homes and hostels"),INDEX(Degrees18[[Month]:[Multiple (England)]],MATCH('1. Input energy data'!$AD150, Degrees18[Month], 1)+X$2-13,MATCH(IF('1. Input energy data'!$G$11="Multiple (England)", '1. Input energy data'!$J150, '1. Input energy data'!$G$11),Degrees18[#Headers], 0)),INDEX(Degrees15[[Month]:[Multiple (England)]],MATCH('1. Input energy data'!$AD150,Degrees15[Month], 1)+X$2-13,MATCH(IF('1. Input energy data'!$G$11="Multiple (England)", '1. Input energy data'!$J150, '1. Input energy data'!$G$11),Degrees15[#Headers], 0))))</f>
        <v/>
      </c>
      <c r="Y133" s="151" t="str" cm="1">
        <f t="array" ref="Y133">IF(OR($A133=0, '1. Input energy data'!$AL150=""), "",IF(OR('1. Input energy data'!$F150="Hospital",'1. Input energy data'!$F150="Nursing residential homes and hostels"),INDEX(Degrees18[[Month]:[Multiple (England)]],MATCH('1. Input energy data'!$AD150, Degrees18[Month], 1)+Y$2-13,MATCH(IF('1. Input energy data'!$G$11="Multiple (England)", '1. Input energy data'!$J150, '1. Input energy data'!$G$11),Degrees18[#Headers], 0)),INDEX(Degrees15[[Month]:[Multiple (England)]],MATCH('1. Input energy data'!$AD150,Degrees15[Month], 1)+Y$2-13,MATCH(IF('1. Input energy data'!$G$11="Multiple (England)", '1. Input energy data'!$J150, '1. Input energy data'!$G$11),Degrees15[#Headers], 0))))</f>
        <v/>
      </c>
      <c r="Z133" s="151" t="str" cm="1">
        <f t="array" ref="Z133">IF(OR($A133=0, '1. Input energy data'!$AM150=""), "",IF(OR('1. Input energy data'!$F150="Hospital",'1. Input energy data'!$F150="Nursing residential homes and hostels"),INDEX(Degrees18[[Month]:[Multiple (England)]],MATCH('1. Input energy data'!$AD150, Degrees18[Month], 1)+Z$2-13,MATCH(IF('1. Input energy data'!$G$11="Multiple (England)", '1. Input energy data'!$J150, '1. Input energy data'!$G$11),Degrees18[#Headers], 0)),INDEX(Degrees15[[Month]:[Multiple (England)]],MATCH('1. Input energy data'!$AD150,Degrees15[Month], 1)+Z$2-13,MATCH(IF('1. Input energy data'!$G$11="Multiple (England)", '1. Input energy data'!$J150, '1. Input energy data'!$G$11),Degrees15[#Headers], 0))))</f>
        <v/>
      </c>
      <c r="AA133" s="151" t="str" cm="1">
        <f t="array" ref="AA133">IF(OR($A133=0, '1. Input energy data'!$AN150=""), "",IF(OR('1. Input energy data'!$F150="Hospital",'1. Input energy data'!$F150="Nursing residential homes and hostels"),INDEX(Degrees18[[Month]:[Multiple (England)]],MATCH('1. Input energy data'!$AD150, Degrees18[Month], 1)+AA$2-13,MATCH(IF('1. Input energy data'!$G$11="Multiple (England)", '1. Input energy data'!$J150, '1. Input energy data'!$G$11),Degrees18[#Headers], 0)),INDEX(Degrees15[[Month]:[Multiple (England)]],MATCH('1. Input energy data'!$AD150,Degrees15[Month], 1)+AA$2-13,MATCH(IF('1. Input energy data'!$G$11="Multiple (England)", '1. Input energy data'!$J150, '1. Input energy data'!$G$11),Degrees15[#Headers], 0))))</f>
        <v/>
      </c>
      <c r="AB133" s="151" t="str" cm="1">
        <f t="array" ref="AB133">IF(OR($A133=0, '1. Input energy data'!$AO150=""), "",IF(OR('1. Input energy data'!$F150="Hospital",'1. Input energy data'!$F150="Nursing residential homes and hostels"),INDEX(Degrees18[[Month]:[Multiple (England)]],MATCH('1. Input energy data'!$AD150, Degrees18[Month], 1)+AB$2-13,MATCH(IF('1. Input energy data'!$G$11="Multiple (England)", '1. Input energy data'!$J150, '1. Input energy data'!$G$11),Degrees18[#Headers], 0)),INDEX(Degrees15[[Month]:[Multiple (England)]],MATCH('1. Input energy data'!$AD150,Degrees15[Month], 1)+AB$2-13,MATCH(IF('1. Input energy data'!$G$11="Multiple (England)", '1. Input energy data'!$J150, '1. Input energy data'!$G$11),Degrees15[#Headers], 0))))</f>
        <v/>
      </c>
      <c r="AC133" s="151" t="str" cm="1">
        <f t="array" ref="AC133">IF(OR($A133=0, '1. Input energy data'!$AP150=""), "",IF(OR('1. Input energy data'!$F150="Hospital",'1. Input energy data'!$F150="Nursing residential homes and hostels"),INDEX(Degrees18[[Month]:[Multiple (England)]],MATCH('1. Input energy data'!$AD150, Degrees18[Month], 1)+AC$2-13,MATCH(IF('1. Input energy data'!$G$11="Multiple (England)", '1. Input energy data'!$J150, '1. Input energy data'!$G$11),Degrees18[#Headers], 0)),INDEX(Degrees15[[Month]:[Multiple (England)]],MATCH('1. Input energy data'!$AD150,Degrees15[Month], 1)+AC$2-13,MATCH(IF('1. Input energy data'!$G$11="Multiple (England)", '1. Input energy data'!$J150, '1. Input energy data'!$G$11),Degrees15[#Headers], 0))))</f>
        <v/>
      </c>
      <c r="AD133" s="151" t="str" cm="1">
        <f t="array" ref="AD133">IF(OR($A133=0, '1. Input energy data'!$AQ150=""), "",IF(OR('1. Input energy data'!$F150="Hospital",'1. Input energy data'!$F150="Nursing residential homes and hostels"),INDEX(Degrees18[[Month]:[Multiple (England)]],MATCH('1. Input energy data'!$AD150, Degrees18[Month], 1)+AD$2-13,MATCH(IF('1. Input energy data'!$G$11="Multiple (England)", '1. Input energy data'!$J150, '1. Input energy data'!$G$11),Degrees18[#Headers], 0)),INDEX(Degrees15[[Month]:[Multiple (England)]],MATCH('1. Input energy data'!$AD150,Degrees15[Month], 1)+AD$2-13,MATCH(IF('1. Input energy data'!$G$11="Multiple (England)", '1. Input energy data'!$J150, '1. Input energy data'!$G$11),Degrees15[#Headers], 0))))</f>
        <v/>
      </c>
      <c r="AE133" s="151" t="str">
        <f>IF(OR($A133=0, $P133="", CalcTable[[#This Row],[13]]="", $Q133="", '1. Input energy data'!AF150=""), "", ($P133*CalcTable[[#This Row],[13]]+$Q133)-'1. Input energy data'!AF150)</f>
        <v/>
      </c>
      <c r="AF133" s="151" t="str">
        <f>IF(OR($A133=0, $P133="", CalcTable[[#This Row],[14]]="", $Q133="", '1. Input energy data'!AG150=""), "", ($P133*CalcTable[[#This Row],[14]]+$Q133)-'1. Input energy data'!AG150)</f>
        <v/>
      </c>
      <c r="AG133" s="151" t="str">
        <f>IF(OR($A133=0, $P133="", CalcTable[[#This Row],[15]]="", $Q133="", '1. Input energy data'!AH150=""), "", ($P133*CalcTable[[#This Row],[15]]+$Q133)-'1. Input energy data'!AH150)</f>
        <v/>
      </c>
      <c r="AH133" s="151" t="str">
        <f>IF(OR($A133=0, $P133="", CalcTable[[#This Row],[16]]="", $Q133="", '1. Input energy data'!AI150=""), "", ($P133*CalcTable[[#This Row],[16]]+$Q133)-'1. Input energy data'!AI150)</f>
        <v/>
      </c>
      <c r="AI133" s="151" t="str">
        <f>IF(OR($A133=0, $P133="", CalcTable[[#This Row],[17]]="", $Q133="", '1. Input energy data'!AJ150=""), "", ($P133*CalcTable[[#This Row],[17]]+$Q133)-'1. Input energy data'!AJ150)</f>
        <v/>
      </c>
      <c r="AJ133" s="151" t="str">
        <f>IF(OR($A133=0, $P133="", CalcTable[[#This Row],[18]]="", $Q133="", '1. Input energy data'!AK150=""), "", ($P133*CalcTable[[#This Row],[18]]+$Q133)-'1. Input energy data'!AK150)</f>
        <v/>
      </c>
      <c r="AK133" s="151" t="str">
        <f>IF(OR($A133=0, $P133="", CalcTable[[#This Row],[19]]="", $Q133="", '1. Input energy data'!AL150=""), "", ($P133*CalcTable[[#This Row],[19]]+$Q133)-'1. Input energy data'!AL150)</f>
        <v/>
      </c>
      <c r="AL133" s="151" t="str">
        <f>IF(OR($A133=0, $P133="", CalcTable[[#This Row],[20]]="", $Q133="", '1. Input energy data'!AM150=""), "", ($P133*CalcTable[[#This Row],[20]]+$Q133)-'1. Input energy data'!AM150)</f>
        <v/>
      </c>
      <c r="AM133" s="151" t="str">
        <f>IF(OR($A133=0, $P133="", CalcTable[[#This Row],[21]]="", $Q133="", '1. Input energy data'!AN150=""), "", ($P133*CalcTable[[#This Row],[21]]+$Q133)-'1. Input energy data'!AN150)</f>
        <v/>
      </c>
      <c r="AN133" s="151" t="str">
        <f>IF(OR($A133=0, $P133="", CalcTable[[#This Row],[22]]="", $Q133="", '1. Input energy data'!AO150=""), "", ($P133*CalcTable[[#This Row],[22]]+$Q133)-'1. Input energy data'!AO150)</f>
        <v/>
      </c>
      <c r="AO133" s="151" t="str">
        <f>IF(OR($A133=0, $P133="", CalcTable[[#This Row],[23]]="", $Q133="", '1. Input energy data'!AP150=""), "", ($P133*CalcTable[[#This Row],[23]]+$Q133)-'1. Input energy data'!AP150)</f>
        <v/>
      </c>
      <c r="AP133" s="151" t="str">
        <f>IF(OR($A133=0, $P133="", CalcTable[[#This Row],[24]]="", $Q133="", '1. Input energy data'!AQ150=""), "", ($P133*CalcTable[[#This Row],[24]]+$Q133)-'1. Input energy data'!AQ150)</f>
        <v/>
      </c>
      <c r="AQ133" s="239" t="str">
        <f>IF(CalcTable[[#This Row],[Building]]=0,"",1-((1-CalcTable[[#This Row],[R2]])*(COUNT('1. Input energy data'!N150:Y150)-1)/(COUNT('1. Input energy data'!N150:Y150)-2)))</f>
        <v/>
      </c>
      <c r="AR133" s="165" t="str">
        <f>IF(CalcTable[[#This Row],[Building]]=0,"",1.26*TINV(0.1,COUNT('1. Input energy data'!N150:Y150)-2)*STEYX('1. Input energy data'!N150:Y150,CalcTable[[#This Row],[1]:[12]])*((1+2/COUNT('1. Input energy data'!N150:Y150))*COUNT(CalcTable[[#This Row],[Month 1 avoided kWh]:[Month 12]]))^0.5)</f>
        <v/>
      </c>
      <c r="AS133" s="166" t="str">
        <f>IF(CalcTable[[#This Row],[Building]]=0,"",ABS(CalcTable[[#This Row],[Absolute Uncertainty]]/SUM(CalcTable[[#This Row],[Month 1 avoided kWh]:[Month 12]])))</f>
        <v/>
      </c>
      <c r="AT133" s="165" t="str">
        <f>IF(CalcTable[[#This Row],[Building]]=0,"",COUNT('1. Input energy data'!N150:Y150))</f>
        <v/>
      </c>
      <c r="AU133" s="165" t="str">
        <f>IF(CalcTable[[#This Row],[Building]]=0,"",COUNT('1. Input energy data'!AF150:AQ150))</f>
        <v/>
      </c>
      <c r="AV133" s="151" t="str" cm="1">
        <f t="array" ref="AV133">_xlfn.IFS(CalcTable[[#This Row],[Building]]=0,"",AND(OR('1. Input energy data'!AT150="Energy Bills - Actual",'1. Input energy data'!AT150="Meter Readings",'1. Input energy data'!AT150="Half Hourly Data"),OR('1. Input energy data'!Z150="Energy Bills - Actual",'1. Input energy data'!Z150="Meter Readings",'1. Input energy data'!Z150="Half Hourly Data")),"ACTUAL",OR('1. Input energy data'!AT150="",'1. Input energy data'!Z150=""),"BLANK",OR('1. Input energy data'!AT150="Other (specify in commentary)",'1. Input energy data'!Z150="Other (specify in commentary)"),"OTHER",OR('1. Input energy data'!AT150="Energy Bills - Estimated",'1. Input energy data'!Z150="Energy Bills - Estimated"),"ESTIMATED",OR('1. Input energy data'!AT150="Energy Bills - Partially Estimated",'1. Input energy data'!Z150="Energy Bills - Partially Estimated"),"PARTIALLY ESTIMATED",TRUE,"BLANK")</f>
        <v/>
      </c>
    </row>
    <row r="134" spans="1:48">
      <c r="A134">
        <f>'1. Input energy data'!C151</f>
        <v>0</v>
      </c>
      <c r="B134" s="150">
        <f>'1. Input energy data'!F151</f>
        <v>0</v>
      </c>
      <c r="C134">
        <f>'1. Input energy data'!G151</f>
        <v>0</v>
      </c>
      <c r="D134" s="151" t="str">
        <f>IF(OR(CalcTable[[#This Row],[Building]]=0, '1. Input energy data'!$N151=""), "",IF(OR('1. Input energy data'!$F151="Hospital",'1. Input energy data'!$F151="Nursing residential homes and hostels"),INDEX(Degrees18[[Month]:[Multiple (England)]],MATCH('1. Input energy data'!$L151, Degrees18[Month], 1),MATCH(IF('1. Input energy data'!$G$11="Multiple (England)", '1. Input energy data'!$J151, '1. Input energy data'!$G$11), Degrees18[#Headers], 0)),INDEX(Degrees15[[Month]:[Multiple (England)]],MATCH('1. Input energy data'!$L151, Degrees15[Month], 1),MATCH(IF('1. Input energy data'!$G$11="Multiple (England)", '1. Input energy data'!$J151, '1. Input energy data'!$G$11), Degrees15[#Headers], 0))))</f>
        <v/>
      </c>
      <c r="E134" s="151" t="str" cm="1">
        <f t="array" ref="E134">IF(OR(CalcTable[[#This Row],[Building]]=0, '1. Input energy data'!$O151=""), "",IF(OR('1. Input energy data'!$F151="Hospital",'1. Input energy data'!$F151="Nursing residential homes and hostels"),INDEX(Degrees18[[Month]:[Multiple (England)]],MATCH('1. Input energy data'!$L151, Degrees18[Month], 1) + $E$2 - 1,MATCH(IF('1. Input energy data'!$G$11="Multiple (England)", '1. Input energy data'!$J151, '1. Input energy data'!$G$11),Degrees18[#Headers], 0)),INDEX(Degrees15[[Month]:[Multiple (England)]],MATCH('1. Input energy data'!$L151, Degrees15[Month], 1) + $E$2 - 1,MATCH(IF('1. Input energy data'!$G$11="Multiple (England)", '1. Input energy data'!$J151, '1. Input energy data'!$G$11),Degrees15[#Headers], 0))))</f>
        <v/>
      </c>
      <c r="F134" s="151" t="str" cm="1">
        <f t="array" ref="F134">IF(OR(CalcTable[[#This Row],[Building]]=0, '1. Input energy data'!$P151=""), "",IF(OR('1. Input energy data'!$F151="Hospital",'1. Input energy data'!$F151="Nursing residential homes and hostels"),INDEX(Degrees18[[Month]:[Multiple (England)]],MATCH('1. Input energy data'!$L151, Degrees18[Month], 1) + $F$2 - 1,MATCH(IF('1. Input energy data'!$G$11="Multiple (England)", '1. Input energy data'!$J151, '1. Input energy data'!$G$11),Degrees18[#Headers], 0)),INDEX(Degrees15[[Month]:[Multiple (England)]],MATCH('1. Input energy data'!$L151, Degrees15[Month], 1) + $F$2 - 1,MATCH(IF('1. Input energy data'!$G$11="Multiple (England)", '1. Input energy data'!$J151, '1. Input energy data'!$G$11),Degrees15[#Headers], 0))))</f>
        <v/>
      </c>
      <c r="G134" s="151" t="str" cm="1">
        <f t="array" ref="G134">IF(OR(CalcTable[[#This Row],[Building]]=0, '1. Input energy data'!$Q151=""), "",IF(OR('1. Input energy data'!$F151="Hospital",'1. Input energy data'!$F151="Nursing residential homes and hostels"),INDEX(Degrees18[[Month]:[Multiple (England)]],MATCH('1. Input energy data'!$L151, Degrees18[Month], 1) + $G$2 - 1,MATCH(IF('1. Input energy data'!$G$11="Multiple (England)", '1. Input energy data'!$J151, '1. Input energy data'!$G$11),Degrees18[#Headers], 0)),INDEX(Degrees15[[Month]:[Multiple (England)]],MATCH('1. Input energy data'!$L151, Degrees15[Month], 1) + $G$2 - 1,MATCH(IF('1. Input energy data'!$G$11="Multiple (England)", '1. Input energy data'!$J151, '1. Input energy data'!$G$11),Degrees15[#Headers], 0))))</f>
        <v/>
      </c>
      <c r="H134" s="151" t="str" cm="1">
        <f t="array" ref="H134">IF(OR(CalcTable[[#This Row],[Building]]=0, '1. Input energy data'!$R151=""), "",IF(OR('1. Input energy data'!$F151="Hospital",'1. Input energy data'!$F151="Nursing residential homes and hostels"),INDEX(Degrees18[[Month]:[Multiple (England)]],MATCH('1. Input energy data'!$L151, Degrees18[Month], 1) + $H$2 - 1,MATCH(IF('1. Input energy data'!$G$11="Multiple (England)", '1. Input energy data'!$J151, '1. Input energy data'!$G$11),Degrees18[#Headers], 0)),INDEX(Degrees15[[Month]:[Multiple (England)]],MATCH('1. Input energy data'!$L151, Degrees15[Month], 1) + $H$2 - 1,MATCH(IF('1. Input energy data'!$G$11="Multiple (England)", '1. Input energy data'!$J151, '1. Input energy data'!$G$11),Degrees15[#Headers], 0))))</f>
        <v/>
      </c>
      <c r="I134" s="151" t="str" cm="1">
        <f t="array" ref="I134">IF(OR(CalcTable[[#This Row],[Building]]=0, '1. Input energy data'!$S151=""), "",IF(OR('1. Input energy data'!$F151="Hospital",'1. Input energy data'!$F151="Nursing residential homes and hostels"),INDEX(Degrees18[[Month]:[Multiple (England)]],MATCH('1. Input energy data'!$L151, Degrees18[Month], 1) + $I$2 - 1,MATCH(IF('1. Input energy data'!$G$11="Multiple (England)", '1. Input energy data'!$J151, '1. Input energy data'!$G$11),Degrees18[#Headers], 0)),INDEX(Degrees15[[Month]:[Multiple (England)]],MATCH('1. Input energy data'!$L151, Degrees15[Month], 1) + $I$2 - 1,MATCH(IF('1. Input energy data'!$G$11="Multiple (England)", '1. Input energy data'!$J151, '1. Input energy data'!$G$11),Degrees15[#Headers], 0))))</f>
        <v/>
      </c>
      <c r="J134" s="151" t="str" cm="1">
        <f t="array" ref="J134">IF(OR(CalcTable[[#This Row],[Building]]=0, '1. Input energy data'!$T151=""), "",IF(OR('1. Input energy data'!$F151="Hospital",'1. Input energy data'!$F151="Nursing residential homes and hostels"),INDEX(Degrees18[[Month]:[Multiple (England)]],MATCH('1. Input energy data'!$L151, Degrees18[Month], 1) + $J$2 - 1,MATCH(IF('1. Input energy data'!$G$11="Multiple (England)", '1. Input energy data'!$J151, '1. Input energy data'!$G$11),Degrees18[#Headers], 0)),INDEX(Degrees15[[Month]:[Multiple (England)]],MATCH('1. Input energy data'!$L151, Degrees15[Month], 1) + $J$2 - 1,MATCH(IF('1. Input energy data'!$G$11="Multiple (England)", '1. Input energy data'!$J151, '1. Input energy data'!$G$11),Degrees15[#Headers], 0))))</f>
        <v/>
      </c>
      <c r="K134" s="151" t="str" cm="1">
        <f t="array" ref="K134">IF(OR(CalcTable[[#This Row],[Building]]=0, '1. Input energy data'!$U151=""), "",IF(OR('1. Input energy data'!$F151="Hospital",'1. Input energy data'!$F151="Nursing residential homes and hostels"),INDEX(Degrees18[[Month]:[Multiple (England)]],MATCH('1. Input energy data'!$L151, Degrees18[Month], 1) + $K$2 - 1,MATCH(IF('1. Input energy data'!$G$11="Multiple (England)", '1. Input energy data'!$J151, '1. Input energy data'!$G$11),Degrees18[#Headers], 0)),INDEX(Degrees15[[Month]:[Multiple (England)]],MATCH('1. Input energy data'!$L151, Degrees15[Month], 1) + $K$2 - 1,MATCH(IF('1. Input energy data'!$G$11="Multiple (England)", '1. Input energy data'!$J151, '1. Input energy data'!$G$11),Degrees15[#Headers], 0))))</f>
        <v/>
      </c>
      <c r="L134" s="151" t="str" cm="1">
        <f t="array" ref="L134">IF(OR(CalcTable[[#This Row],[Building]]=0, '1. Input energy data'!$V151=""), "",IF(OR('1. Input energy data'!$F151="Hospital",'1. Input energy data'!$F151="Nursing residential homes and hostels"),INDEX(Degrees18[[Month]:[Multiple (England)]],MATCH('1. Input energy data'!$L151, Degrees18[Month], 1) + $L$2 - 1,MATCH(IF('1. Input energy data'!$G$11="Multiple (England)", '1. Input energy data'!$J151, '1. Input energy data'!$G$11),Degrees18[#Headers], 0)),INDEX(Degrees15[[Month]:[Multiple (England)]],MATCH('1. Input energy data'!$L151, Degrees15[Month], 1) + $L$2 - 1,MATCH(IF('1. Input energy data'!$G$11="Multiple (England)", '1. Input energy data'!$J151, '1. Input energy data'!$G$11),Degrees15[#Headers], 0))))</f>
        <v/>
      </c>
      <c r="M134" s="151" t="str" cm="1">
        <f t="array" ref="M134">IF(OR(CalcTable[[#This Row],[Building]]=0, '1. Input energy data'!$W151=""), "",IF(OR('1. Input energy data'!$F151="Hospital",'1. Input energy data'!$F151="Nursing residential homes and hostels"),INDEX(Degrees18[[Month]:[Multiple (England)]],MATCH('1. Input energy data'!$L151, Degrees18[Month], 1) + $M$2 - 1,MATCH(IF('1. Input energy data'!$G$11="Multiple (England)", '1. Input energy data'!$J151, '1. Input energy data'!$G$11),Degrees18[#Headers], 0)),INDEX(Degrees15[[Month]:[Multiple (England)]],MATCH('1. Input energy data'!$L151, Degrees15[Month], 1) + $M$2 - 1,MATCH(IF('1. Input energy data'!$G$11="Multiple (England)", '1. Input energy data'!$J151, '1. Input energy data'!$G$11),Degrees15[#Headers], 0))))</f>
        <v/>
      </c>
      <c r="N134" s="151" t="str" cm="1">
        <f t="array" ref="N134">IF(OR(CalcTable[[#This Row],[Building]]=0, '1. Input energy data'!$X151=""), "",IF(OR('1. Input energy data'!$F151="Hospital",'1. Input energy data'!$F151="Nursing residential homes and hostels"),INDEX(Degrees18[[Month]:[Multiple (England)]],MATCH('1. Input energy data'!$L151, Degrees18[Month], 1) + $N$2 - 1,MATCH(IF('1. Input energy data'!$G$11="Multiple (England)", '1. Input energy data'!$J151, '1. Input energy data'!$G$11),Degrees18[#Headers], 0)),INDEX(Degrees15[[Month]:[Multiple (England)]],MATCH('1. Input energy data'!$L151, Degrees15[Month], 1) + $N$2 - 1,MATCH(IF('1. Input energy data'!$G$11="Multiple (England)", '1. Input energy data'!$J151, '1. Input energy data'!$G$11),Degrees15[#Headers], 0))))</f>
        <v/>
      </c>
      <c r="O134" s="151" t="str" cm="1">
        <f t="array" ref="O134">IF(OR(CalcTable[[#This Row],[Building]]=0, '1. Input energy data'!$Y151=""), "",IF(OR('1. Input energy data'!$F151="Hospital",'1. Input energy data'!$F151="Nursing residential homes and hostels"),INDEX(Degrees18[[Month]:[Multiple (England)]],MATCH('1. Input energy data'!$L151, Degrees18[Month], 1) + $O$2 - 1,MATCH(IF('1. Input energy data'!$G$11="Multiple (England)", '1. Input energy data'!$J151, '1. Input energy data'!$G$11),Degrees18[#Headers], 0)),INDEX(Degrees15[[Month]:[Multiple (England)]],MATCH('1. Input energy data'!$L151, Degrees15[Month], 1) + $O$2 - 1,MATCH(IF('1. Input energy data'!$G$11="Multiple (England)", '1. Input energy data'!$J151, '1. Input energy data'!$G$11),Degrees15[#Headers], 0))))</f>
        <v/>
      </c>
      <c r="P134" t="str">
        <f>IF(CalcTable[[#This Row],[Building]]=0,"",SLOPE('1. Input energy data'!N151:Y151,CalcTable[[#This Row],[1]:[12]]))</f>
        <v/>
      </c>
      <c r="Q134" t="str">
        <f>IF(CalcTable[[#This Row],[Building]]=0,"",INTERCEPT('1. Input energy data'!N151:Y151,CalcTable[[#This Row],[1]:[12]]))</f>
        <v/>
      </c>
      <c r="R134" t="str">
        <f>IF(CalcTable[[#This Row],[Building]]=0,"",RSQ('1. Input energy data'!N151:Y151,CalcTable[[#This Row],[1]:[12]]))</f>
        <v/>
      </c>
      <c r="S134" s="151" t="str" cm="1">
        <f t="array" ref="S134">IF(OR($A134=0, '1. Input energy data'!$AF151=""), "",IF(OR('1. Input energy data'!$F151="Hospital",'1. Input energy data'!$F151="Nursing residential homes and hostels"),INDEX(Degrees18[[Month]:[Multiple (England)]],MATCH('1. Input energy data'!$AD151, Degrees18[Month], 1)+S$2-13,MATCH(IF('1. Input energy data'!$G$11="Multiple (England)", '1. Input energy data'!$J151, '1. Input energy data'!$G$11),Degrees18[#Headers], 0)),INDEX(Degrees15[[Month]:[Multiple (England)]],MATCH('1. Input energy data'!$AD151, Degrees15[Month], 1)+S$2-13,MATCH(IF('1. Input energy data'!$G$11="Multiple (England)", '1. Input energy data'!$J151, '1. Input energy data'!$G$11),Degrees15[#Headers], 0))))</f>
        <v/>
      </c>
      <c r="T134" s="151" t="str" cm="1">
        <f t="array" ref="T134">IF(OR($A134=0, '1. Input energy data'!$AG151=""), "",IF(OR('1. Input energy data'!$F151="Hospital",'1. Input energy data'!$F151="Nursing residential homes and hostels"),INDEX(Degrees18[[Month]:[Multiple (England)]],MATCH('1. Input energy data'!$AD151, Degrees18[Month], 1)+T$2-13,MATCH(IF('1. Input energy data'!$G$11="Multiple (England)", '1. Input energy data'!$J151, '1. Input energy data'!$G$11),Degrees18[#Headers], 0)),INDEX(Degrees15[[Month]:[Multiple (England)]],MATCH('1. Input energy data'!$AD151,Degrees15[Month], 1)+T$2-13,MATCH(IF('1. Input energy data'!$G$11="Multiple (England)", '1. Input energy data'!$J151, '1. Input energy data'!$G$11),Degrees15[#Headers], 0))))</f>
        <v/>
      </c>
      <c r="U134" s="151" t="str" cm="1">
        <f t="array" ref="U134">IF(OR($A134=0, '1. Input energy data'!$AH151=""), "",IF(OR('1. Input energy data'!$F151="Hospital",'1. Input energy data'!$F151="Nursing residential homes and hostels"),INDEX(Degrees18[[Month]:[Multiple (England)]],MATCH('1. Input energy data'!$AD151, Degrees18[Month], 1)+U$2-13,MATCH(IF('1. Input energy data'!$G$11="Multiple (England)", '1. Input energy data'!$J151, '1. Input energy data'!$G$11),Degrees18[#Headers], 0)),INDEX(Degrees15[[Month]:[Multiple (England)]],MATCH('1. Input energy data'!$AD151,Degrees15[Month], 1)+U$2-13,MATCH(IF('1. Input energy data'!$G$11="Multiple (England)", '1. Input energy data'!$J151, '1. Input energy data'!$G$11),Degrees15[#Headers], 0))))</f>
        <v/>
      </c>
      <c r="V134" s="151" t="str" cm="1">
        <f t="array" ref="V134">IF(OR($A134=0, '1. Input energy data'!$AI151=""), "",IF(OR('1. Input energy data'!$F151="Hospital",'1. Input energy data'!$F151="Nursing residential homes and hostels"),INDEX(Degrees18[[Month]:[Multiple (England)]],MATCH('1. Input energy data'!$AD151, Degrees18[Month], 1)+V$2-13,MATCH(IF('1. Input energy data'!$G$11="Multiple (England)", '1. Input energy data'!$J151, '1. Input energy data'!$G$11),Degrees18[#Headers], 0)),INDEX(Degrees15[[Month]:[Multiple (England)]],MATCH('1. Input energy data'!$AD151,Degrees15[Month], 1)+V$2-13,MATCH(IF('1. Input energy data'!$G$11="Multiple (England)", '1. Input energy data'!$J151, '1. Input energy data'!$G$11),Degrees15[#Headers], 0))))</f>
        <v/>
      </c>
      <c r="W134" s="151" t="str" cm="1">
        <f t="array" ref="W134">IF(OR($A134=0, '1. Input energy data'!$AJ151=""), "",IF(OR('1. Input energy data'!$F151="Hospital",'1. Input energy data'!$F151="Nursing residential homes and hostels"),INDEX(Degrees18[[Month]:[Multiple (England)]],MATCH('1. Input energy data'!$AD151, Degrees18[Month], 1)+W$2-13,MATCH(IF('1. Input energy data'!$G$11="Multiple (England)", '1. Input energy data'!$J151, '1. Input energy data'!$G$11),Degrees18[#Headers], 0)),INDEX(Degrees15[[Month]:[Multiple (England)]],MATCH('1. Input energy data'!$AD151,Degrees15[Month], 1)+W$2-13,MATCH(IF('1. Input energy data'!$G$11="Multiple (England)", '1. Input energy data'!$J151, '1. Input energy data'!$G$11),Degrees15[#Headers], 0))))</f>
        <v/>
      </c>
      <c r="X134" s="151" t="str" cm="1">
        <f t="array" ref="X134">IF(OR($A134=0, '1. Input energy data'!$AK151=""), "",IF(OR('1. Input energy data'!$F151="Hospital",'1. Input energy data'!$F151="Nursing residential homes and hostels"),INDEX(Degrees18[[Month]:[Multiple (England)]],MATCH('1. Input energy data'!$AD151, Degrees18[Month], 1)+X$2-13,MATCH(IF('1. Input energy data'!$G$11="Multiple (England)", '1. Input energy data'!$J151, '1. Input energy data'!$G$11),Degrees18[#Headers], 0)),INDEX(Degrees15[[Month]:[Multiple (England)]],MATCH('1. Input energy data'!$AD151,Degrees15[Month], 1)+X$2-13,MATCH(IF('1. Input energy data'!$G$11="Multiple (England)", '1. Input energy data'!$J151, '1. Input energy data'!$G$11),Degrees15[#Headers], 0))))</f>
        <v/>
      </c>
      <c r="Y134" s="151" t="str" cm="1">
        <f t="array" ref="Y134">IF(OR($A134=0, '1. Input energy data'!$AL151=""), "",IF(OR('1. Input energy data'!$F151="Hospital",'1. Input energy data'!$F151="Nursing residential homes and hostels"),INDEX(Degrees18[[Month]:[Multiple (England)]],MATCH('1. Input energy data'!$AD151, Degrees18[Month], 1)+Y$2-13,MATCH(IF('1. Input energy data'!$G$11="Multiple (England)", '1. Input energy data'!$J151, '1. Input energy data'!$G$11),Degrees18[#Headers], 0)),INDEX(Degrees15[[Month]:[Multiple (England)]],MATCH('1. Input energy data'!$AD151,Degrees15[Month], 1)+Y$2-13,MATCH(IF('1. Input energy data'!$G$11="Multiple (England)", '1. Input energy data'!$J151, '1. Input energy data'!$G$11),Degrees15[#Headers], 0))))</f>
        <v/>
      </c>
      <c r="Z134" s="151" t="str" cm="1">
        <f t="array" ref="Z134">IF(OR($A134=0, '1. Input energy data'!$AM151=""), "",IF(OR('1. Input energy data'!$F151="Hospital",'1. Input energy data'!$F151="Nursing residential homes and hostels"),INDEX(Degrees18[[Month]:[Multiple (England)]],MATCH('1. Input energy data'!$AD151, Degrees18[Month], 1)+Z$2-13,MATCH(IF('1. Input energy data'!$G$11="Multiple (England)", '1. Input energy data'!$J151, '1. Input energy data'!$G$11),Degrees18[#Headers], 0)),INDEX(Degrees15[[Month]:[Multiple (England)]],MATCH('1. Input energy data'!$AD151,Degrees15[Month], 1)+Z$2-13,MATCH(IF('1. Input energy data'!$G$11="Multiple (England)", '1. Input energy data'!$J151, '1. Input energy data'!$G$11),Degrees15[#Headers], 0))))</f>
        <v/>
      </c>
      <c r="AA134" s="151" t="str" cm="1">
        <f t="array" ref="AA134">IF(OR($A134=0, '1. Input energy data'!$AN151=""), "",IF(OR('1. Input energy data'!$F151="Hospital",'1. Input energy data'!$F151="Nursing residential homes and hostels"),INDEX(Degrees18[[Month]:[Multiple (England)]],MATCH('1. Input energy data'!$AD151, Degrees18[Month], 1)+AA$2-13,MATCH(IF('1. Input energy data'!$G$11="Multiple (England)", '1. Input energy data'!$J151, '1. Input energy data'!$G$11),Degrees18[#Headers], 0)),INDEX(Degrees15[[Month]:[Multiple (England)]],MATCH('1. Input energy data'!$AD151,Degrees15[Month], 1)+AA$2-13,MATCH(IF('1. Input energy data'!$G$11="Multiple (England)", '1. Input energy data'!$J151, '1. Input energy data'!$G$11),Degrees15[#Headers], 0))))</f>
        <v/>
      </c>
      <c r="AB134" s="151" t="str" cm="1">
        <f t="array" ref="AB134">IF(OR($A134=0, '1. Input energy data'!$AO151=""), "",IF(OR('1. Input energy data'!$F151="Hospital",'1. Input energy data'!$F151="Nursing residential homes and hostels"),INDEX(Degrees18[[Month]:[Multiple (England)]],MATCH('1. Input energy data'!$AD151, Degrees18[Month], 1)+AB$2-13,MATCH(IF('1. Input energy data'!$G$11="Multiple (England)", '1. Input energy data'!$J151, '1. Input energy data'!$G$11),Degrees18[#Headers], 0)),INDEX(Degrees15[[Month]:[Multiple (England)]],MATCH('1. Input energy data'!$AD151,Degrees15[Month], 1)+AB$2-13,MATCH(IF('1. Input energy data'!$G$11="Multiple (England)", '1. Input energy data'!$J151, '1. Input energy data'!$G$11),Degrees15[#Headers], 0))))</f>
        <v/>
      </c>
      <c r="AC134" s="151" t="str" cm="1">
        <f t="array" ref="AC134">IF(OR($A134=0, '1. Input energy data'!$AP151=""), "",IF(OR('1. Input energy data'!$F151="Hospital",'1. Input energy data'!$F151="Nursing residential homes and hostels"),INDEX(Degrees18[[Month]:[Multiple (England)]],MATCH('1. Input energy data'!$AD151, Degrees18[Month], 1)+AC$2-13,MATCH(IF('1. Input energy data'!$G$11="Multiple (England)", '1. Input energy data'!$J151, '1. Input energy data'!$G$11),Degrees18[#Headers], 0)),INDEX(Degrees15[[Month]:[Multiple (England)]],MATCH('1. Input energy data'!$AD151,Degrees15[Month], 1)+AC$2-13,MATCH(IF('1. Input energy data'!$G$11="Multiple (England)", '1. Input energy data'!$J151, '1. Input energy data'!$G$11),Degrees15[#Headers], 0))))</f>
        <v/>
      </c>
      <c r="AD134" s="151" t="str" cm="1">
        <f t="array" ref="AD134">IF(OR($A134=0, '1. Input energy data'!$AQ151=""), "",IF(OR('1. Input energy data'!$F151="Hospital",'1. Input energy data'!$F151="Nursing residential homes and hostels"),INDEX(Degrees18[[Month]:[Multiple (England)]],MATCH('1. Input energy data'!$AD151, Degrees18[Month], 1)+AD$2-13,MATCH(IF('1. Input energy data'!$G$11="Multiple (England)", '1. Input energy data'!$J151, '1. Input energy data'!$G$11),Degrees18[#Headers], 0)),INDEX(Degrees15[[Month]:[Multiple (England)]],MATCH('1. Input energy data'!$AD151,Degrees15[Month], 1)+AD$2-13,MATCH(IF('1. Input energy data'!$G$11="Multiple (England)", '1. Input energy data'!$J151, '1. Input energy data'!$G$11),Degrees15[#Headers], 0))))</f>
        <v/>
      </c>
      <c r="AE134" s="151" t="str">
        <f>IF(OR($A134=0, $P134="", CalcTable[[#This Row],[13]]="", $Q134="", '1. Input energy data'!AF151=""), "", ($P134*CalcTable[[#This Row],[13]]+$Q134)-'1. Input energy data'!AF151)</f>
        <v/>
      </c>
      <c r="AF134" s="151" t="str">
        <f>IF(OR($A134=0, $P134="", CalcTable[[#This Row],[14]]="", $Q134="", '1. Input energy data'!AG151=""), "", ($P134*CalcTable[[#This Row],[14]]+$Q134)-'1. Input energy data'!AG151)</f>
        <v/>
      </c>
      <c r="AG134" s="151" t="str">
        <f>IF(OR($A134=0, $P134="", CalcTable[[#This Row],[15]]="", $Q134="", '1. Input energy data'!AH151=""), "", ($P134*CalcTable[[#This Row],[15]]+$Q134)-'1. Input energy data'!AH151)</f>
        <v/>
      </c>
      <c r="AH134" s="151" t="str">
        <f>IF(OR($A134=0, $P134="", CalcTable[[#This Row],[16]]="", $Q134="", '1. Input energy data'!AI151=""), "", ($P134*CalcTable[[#This Row],[16]]+$Q134)-'1. Input energy data'!AI151)</f>
        <v/>
      </c>
      <c r="AI134" s="151" t="str">
        <f>IF(OR($A134=0, $P134="", CalcTable[[#This Row],[17]]="", $Q134="", '1. Input energy data'!AJ151=""), "", ($P134*CalcTable[[#This Row],[17]]+$Q134)-'1. Input energy data'!AJ151)</f>
        <v/>
      </c>
      <c r="AJ134" s="151" t="str">
        <f>IF(OR($A134=0, $P134="", CalcTable[[#This Row],[18]]="", $Q134="", '1. Input energy data'!AK151=""), "", ($P134*CalcTable[[#This Row],[18]]+$Q134)-'1. Input energy data'!AK151)</f>
        <v/>
      </c>
      <c r="AK134" s="151" t="str">
        <f>IF(OR($A134=0, $P134="", CalcTable[[#This Row],[19]]="", $Q134="", '1. Input energy data'!AL151=""), "", ($P134*CalcTable[[#This Row],[19]]+$Q134)-'1. Input energy data'!AL151)</f>
        <v/>
      </c>
      <c r="AL134" s="151" t="str">
        <f>IF(OR($A134=0, $P134="", CalcTable[[#This Row],[20]]="", $Q134="", '1. Input energy data'!AM151=""), "", ($P134*CalcTable[[#This Row],[20]]+$Q134)-'1. Input energy data'!AM151)</f>
        <v/>
      </c>
      <c r="AM134" s="151" t="str">
        <f>IF(OR($A134=0, $P134="", CalcTable[[#This Row],[21]]="", $Q134="", '1. Input energy data'!AN151=""), "", ($P134*CalcTable[[#This Row],[21]]+$Q134)-'1. Input energy data'!AN151)</f>
        <v/>
      </c>
      <c r="AN134" s="151" t="str">
        <f>IF(OR($A134=0, $P134="", CalcTable[[#This Row],[22]]="", $Q134="", '1. Input energy data'!AO151=""), "", ($P134*CalcTable[[#This Row],[22]]+$Q134)-'1. Input energy data'!AO151)</f>
        <v/>
      </c>
      <c r="AO134" s="151" t="str">
        <f>IF(OR($A134=0, $P134="", CalcTable[[#This Row],[23]]="", $Q134="", '1. Input energy data'!AP151=""), "", ($P134*CalcTable[[#This Row],[23]]+$Q134)-'1. Input energy data'!AP151)</f>
        <v/>
      </c>
      <c r="AP134" s="151" t="str">
        <f>IF(OR($A134=0, $P134="", CalcTable[[#This Row],[24]]="", $Q134="", '1. Input energy data'!AQ151=""), "", ($P134*CalcTable[[#This Row],[24]]+$Q134)-'1. Input energy data'!AQ151)</f>
        <v/>
      </c>
      <c r="AQ134" s="239" t="str">
        <f>IF(CalcTable[[#This Row],[Building]]=0,"",1-((1-CalcTable[[#This Row],[R2]])*(COUNT('1. Input energy data'!N151:Y151)-1)/(COUNT('1. Input energy data'!N151:Y151)-2)))</f>
        <v/>
      </c>
      <c r="AR134" s="165" t="str">
        <f>IF(CalcTable[[#This Row],[Building]]=0,"",1.26*TINV(0.1,COUNT('1. Input energy data'!N151:Y151)-2)*STEYX('1. Input energy data'!N151:Y151,CalcTable[[#This Row],[1]:[12]])*((1+2/COUNT('1. Input energy data'!N151:Y151))*COUNT(CalcTable[[#This Row],[Month 1 avoided kWh]:[Month 12]]))^0.5)</f>
        <v/>
      </c>
      <c r="AS134" s="166" t="str">
        <f>IF(CalcTable[[#This Row],[Building]]=0,"",ABS(CalcTable[[#This Row],[Absolute Uncertainty]]/SUM(CalcTable[[#This Row],[Month 1 avoided kWh]:[Month 12]])))</f>
        <v/>
      </c>
      <c r="AT134" s="165" t="str">
        <f>IF(CalcTable[[#This Row],[Building]]=0,"",COUNT('1. Input energy data'!N151:Y151))</f>
        <v/>
      </c>
      <c r="AU134" s="165" t="str">
        <f>IF(CalcTable[[#This Row],[Building]]=0,"",COUNT('1. Input energy data'!AF151:AQ151))</f>
        <v/>
      </c>
      <c r="AV134" s="151" t="str" cm="1">
        <f t="array" ref="AV134">_xlfn.IFS(CalcTable[[#This Row],[Building]]=0,"",AND(OR('1. Input energy data'!AT151="Energy Bills - Actual",'1. Input energy data'!AT151="Meter Readings",'1. Input energy data'!AT151="Half Hourly Data"),OR('1. Input energy data'!Z151="Energy Bills - Actual",'1. Input energy data'!Z151="Meter Readings",'1. Input energy data'!Z151="Half Hourly Data")),"ACTUAL",OR('1. Input energy data'!AT151="",'1. Input energy data'!Z151=""),"BLANK",OR('1. Input energy data'!AT151="Other (specify in commentary)",'1. Input energy data'!Z151="Other (specify in commentary)"),"OTHER",OR('1. Input energy data'!AT151="Energy Bills - Estimated",'1. Input energy data'!Z151="Energy Bills - Estimated"),"ESTIMATED",OR('1. Input energy data'!AT151="Energy Bills - Partially Estimated",'1. Input energy data'!Z151="Energy Bills - Partially Estimated"),"PARTIALLY ESTIMATED",TRUE,"BLANK")</f>
        <v/>
      </c>
    </row>
    <row r="135" spans="1:48">
      <c r="A135">
        <f>'1. Input energy data'!C152</f>
        <v>0</v>
      </c>
      <c r="B135" s="150">
        <f>'1. Input energy data'!F152</f>
        <v>0</v>
      </c>
      <c r="C135">
        <f>'1. Input energy data'!G152</f>
        <v>0</v>
      </c>
      <c r="D135" s="151" t="str">
        <f>IF(OR(CalcTable[[#This Row],[Building]]=0, '1. Input energy data'!$N152=""), "",IF(OR('1. Input energy data'!$F152="Hospital",'1. Input energy data'!$F152="Nursing residential homes and hostels"),INDEX(Degrees18[[Month]:[Multiple (England)]],MATCH('1. Input energy data'!$L152, Degrees18[Month], 1),MATCH(IF('1. Input energy data'!$G$11="Multiple (England)", '1. Input energy data'!$J152, '1. Input energy data'!$G$11), Degrees18[#Headers], 0)),INDEX(Degrees15[[Month]:[Multiple (England)]],MATCH('1. Input energy data'!$L152, Degrees15[Month], 1),MATCH(IF('1. Input energy data'!$G$11="Multiple (England)", '1. Input energy data'!$J152, '1. Input energy data'!$G$11), Degrees15[#Headers], 0))))</f>
        <v/>
      </c>
      <c r="E135" s="151" t="str" cm="1">
        <f t="array" ref="E135">IF(OR(CalcTable[[#This Row],[Building]]=0, '1. Input energy data'!$O152=""), "",IF(OR('1. Input energy data'!$F152="Hospital",'1. Input energy data'!$F152="Nursing residential homes and hostels"),INDEX(Degrees18[[Month]:[Multiple (England)]],MATCH('1. Input energy data'!$L152, Degrees18[Month], 1) + $E$2 - 1,MATCH(IF('1. Input energy data'!$G$11="Multiple (England)", '1. Input energy data'!$J152, '1. Input energy data'!$G$11),Degrees18[#Headers], 0)),INDEX(Degrees15[[Month]:[Multiple (England)]],MATCH('1. Input energy data'!$L152, Degrees15[Month], 1) + $E$2 - 1,MATCH(IF('1. Input energy data'!$G$11="Multiple (England)", '1. Input energy data'!$J152, '1. Input energy data'!$G$11),Degrees15[#Headers], 0))))</f>
        <v/>
      </c>
      <c r="F135" s="151" t="str" cm="1">
        <f t="array" ref="F135">IF(OR(CalcTable[[#This Row],[Building]]=0, '1. Input energy data'!$P152=""), "",IF(OR('1. Input energy data'!$F152="Hospital",'1. Input energy data'!$F152="Nursing residential homes and hostels"),INDEX(Degrees18[[Month]:[Multiple (England)]],MATCH('1. Input energy data'!$L152, Degrees18[Month], 1) + $F$2 - 1,MATCH(IF('1. Input energy data'!$G$11="Multiple (England)", '1. Input energy data'!$J152, '1. Input energy data'!$G$11),Degrees18[#Headers], 0)),INDEX(Degrees15[[Month]:[Multiple (England)]],MATCH('1. Input energy data'!$L152, Degrees15[Month], 1) + $F$2 - 1,MATCH(IF('1. Input energy data'!$G$11="Multiple (England)", '1. Input energy data'!$J152, '1. Input energy data'!$G$11),Degrees15[#Headers], 0))))</f>
        <v/>
      </c>
      <c r="G135" s="151" t="str" cm="1">
        <f t="array" ref="G135">IF(OR(CalcTable[[#This Row],[Building]]=0, '1. Input energy data'!$Q152=""), "",IF(OR('1. Input energy data'!$F152="Hospital",'1. Input energy data'!$F152="Nursing residential homes and hostels"),INDEX(Degrees18[[Month]:[Multiple (England)]],MATCH('1. Input energy data'!$L152, Degrees18[Month], 1) + $G$2 - 1,MATCH(IF('1. Input energy data'!$G$11="Multiple (England)", '1. Input energy data'!$J152, '1. Input energy data'!$G$11),Degrees18[#Headers], 0)),INDEX(Degrees15[[Month]:[Multiple (England)]],MATCH('1. Input energy data'!$L152, Degrees15[Month], 1) + $G$2 - 1,MATCH(IF('1. Input energy data'!$G$11="Multiple (England)", '1. Input energy data'!$J152, '1. Input energy data'!$G$11),Degrees15[#Headers], 0))))</f>
        <v/>
      </c>
      <c r="H135" s="151" t="str" cm="1">
        <f t="array" ref="H135">IF(OR(CalcTable[[#This Row],[Building]]=0, '1. Input energy data'!$R152=""), "",IF(OR('1. Input energy data'!$F152="Hospital",'1. Input energy data'!$F152="Nursing residential homes and hostels"),INDEX(Degrees18[[Month]:[Multiple (England)]],MATCH('1. Input energy data'!$L152, Degrees18[Month], 1) + $H$2 - 1,MATCH(IF('1. Input energy data'!$G$11="Multiple (England)", '1. Input energy data'!$J152, '1. Input energy data'!$G$11),Degrees18[#Headers], 0)),INDEX(Degrees15[[Month]:[Multiple (England)]],MATCH('1. Input energy data'!$L152, Degrees15[Month], 1) + $H$2 - 1,MATCH(IF('1. Input energy data'!$G$11="Multiple (England)", '1. Input energy data'!$J152, '1. Input energy data'!$G$11),Degrees15[#Headers], 0))))</f>
        <v/>
      </c>
      <c r="I135" s="151" t="str" cm="1">
        <f t="array" ref="I135">IF(OR(CalcTable[[#This Row],[Building]]=0, '1. Input energy data'!$S152=""), "",IF(OR('1. Input energy data'!$F152="Hospital",'1. Input energy data'!$F152="Nursing residential homes and hostels"),INDEX(Degrees18[[Month]:[Multiple (England)]],MATCH('1. Input energy data'!$L152, Degrees18[Month], 1) + $I$2 - 1,MATCH(IF('1. Input energy data'!$G$11="Multiple (England)", '1. Input energy data'!$J152, '1. Input energy data'!$G$11),Degrees18[#Headers], 0)),INDEX(Degrees15[[Month]:[Multiple (England)]],MATCH('1. Input energy data'!$L152, Degrees15[Month], 1) + $I$2 - 1,MATCH(IF('1. Input energy data'!$G$11="Multiple (England)", '1. Input energy data'!$J152, '1. Input energy data'!$G$11),Degrees15[#Headers], 0))))</f>
        <v/>
      </c>
      <c r="J135" s="151" t="str" cm="1">
        <f t="array" ref="J135">IF(OR(CalcTable[[#This Row],[Building]]=0, '1. Input energy data'!$T152=""), "",IF(OR('1. Input energy data'!$F152="Hospital",'1. Input energy data'!$F152="Nursing residential homes and hostels"),INDEX(Degrees18[[Month]:[Multiple (England)]],MATCH('1. Input energy data'!$L152, Degrees18[Month], 1) + $J$2 - 1,MATCH(IF('1. Input energy data'!$G$11="Multiple (England)", '1. Input energy data'!$J152, '1. Input energy data'!$G$11),Degrees18[#Headers], 0)),INDEX(Degrees15[[Month]:[Multiple (England)]],MATCH('1. Input energy data'!$L152, Degrees15[Month], 1) + $J$2 - 1,MATCH(IF('1. Input energy data'!$G$11="Multiple (England)", '1. Input energy data'!$J152, '1. Input energy data'!$G$11),Degrees15[#Headers], 0))))</f>
        <v/>
      </c>
      <c r="K135" s="151" t="str" cm="1">
        <f t="array" ref="K135">IF(OR(CalcTable[[#This Row],[Building]]=0, '1. Input energy data'!$U152=""), "",IF(OR('1. Input energy data'!$F152="Hospital",'1. Input energy data'!$F152="Nursing residential homes and hostels"),INDEX(Degrees18[[Month]:[Multiple (England)]],MATCH('1. Input energy data'!$L152, Degrees18[Month], 1) + $K$2 - 1,MATCH(IF('1. Input energy data'!$G$11="Multiple (England)", '1. Input energy data'!$J152, '1. Input energy data'!$G$11),Degrees18[#Headers], 0)),INDEX(Degrees15[[Month]:[Multiple (England)]],MATCH('1. Input energy data'!$L152, Degrees15[Month], 1) + $K$2 - 1,MATCH(IF('1. Input energy data'!$G$11="Multiple (England)", '1. Input energy data'!$J152, '1. Input energy data'!$G$11),Degrees15[#Headers], 0))))</f>
        <v/>
      </c>
      <c r="L135" s="151" t="str" cm="1">
        <f t="array" ref="L135">IF(OR(CalcTable[[#This Row],[Building]]=0, '1. Input energy data'!$V152=""), "",IF(OR('1. Input energy data'!$F152="Hospital",'1. Input energy data'!$F152="Nursing residential homes and hostels"),INDEX(Degrees18[[Month]:[Multiple (England)]],MATCH('1. Input energy data'!$L152, Degrees18[Month], 1) + $L$2 - 1,MATCH(IF('1. Input energy data'!$G$11="Multiple (England)", '1. Input energy data'!$J152, '1. Input energy data'!$G$11),Degrees18[#Headers], 0)),INDEX(Degrees15[[Month]:[Multiple (England)]],MATCH('1. Input energy data'!$L152, Degrees15[Month], 1) + $L$2 - 1,MATCH(IF('1. Input energy data'!$G$11="Multiple (England)", '1. Input energy data'!$J152, '1. Input energy data'!$G$11),Degrees15[#Headers], 0))))</f>
        <v/>
      </c>
      <c r="M135" s="151" t="str" cm="1">
        <f t="array" ref="M135">IF(OR(CalcTable[[#This Row],[Building]]=0, '1. Input energy data'!$W152=""), "",IF(OR('1. Input energy data'!$F152="Hospital",'1. Input energy data'!$F152="Nursing residential homes and hostels"),INDEX(Degrees18[[Month]:[Multiple (England)]],MATCH('1. Input energy data'!$L152, Degrees18[Month], 1) + $M$2 - 1,MATCH(IF('1. Input energy data'!$G$11="Multiple (England)", '1. Input energy data'!$J152, '1. Input energy data'!$G$11),Degrees18[#Headers], 0)),INDEX(Degrees15[[Month]:[Multiple (England)]],MATCH('1. Input energy data'!$L152, Degrees15[Month], 1) + $M$2 - 1,MATCH(IF('1. Input energy data'!$G$11="Multiple (England)", '1. Input energy data'!$J152, '1. Input energy data'!$G$11),Degrees15[#Headers], 0))))</f>
        <v/>
      </c>
      <c r="N135" s="151" t="str" cm="1">
        <f t="array" ref="N135">IF(OR(CalcTable[[#This Row],[Building]]=0, '1. Input energy data'!$X152=""), "",IF(OR('1. Input energy data'!$F152="Hospital",'1. Input energy data'!$F152="Nursing residential homes and hostels"),INDEX(Degrees18[[Month]:[Multiple (England)]],MATCH('1. Input energy data'!$L152, Degrees18[Month], 1) + $N$2 - 1,MATCH(IF('1. Input energy data'!$G$11="Multiple (England)", '1. Input energy data'!$J152, '1. Input energy data'!$G$11),Degrees18[#Headers], 0)),INDEX(Degrees15[[Month]:[Multiple (England)]],MATCH('1. Input energy data'!$L152, Degrees15[Month], 1) + $N$2 - 1,MATCH(IF('1. Input energy data'!$G$11="Multiple (England)", '1. Input energy data'!$J152, '1. Input energy data'!$G$11),Degrees15[#Headers], 0))))</f>
        <v/>
      </c>
      <c r="O135" s="151" t="str" cm="1">
        <f t="array" ref="O135">IF(OR(CalcTable[[#This Row],[Building]]=0, '1. Input energy data'!$Y152=""), "",IF(OR('1. Input energy data'!$F152="Hospital",'1. Input energy data'!$F152="Nursing residential homes and hostels"),INDEX(Degrees18[[Month]:[Multiple (England)]],MATCH('1. Input energy data'!$L152, Degrees18[Month], 1) + $O$2 - 1,MATCH(IF('1. Input energy data'!$G$11="Multiple (England)", '1. Input energy data'!$J152, '1. Input energy data'!$G$11),Degrees18[#Headers], 0)),INDEX(Degrees15[[Month]:[Multiple (England)]],MATCH('1. Input energy data'!$L152, Degrees15[Month], 1) + $O$2 - 1,MATCH(IF('1. Input energy data'!$G$11="Multiple (England)", '1. Input energy data'!$J152, '1. Input energy data'!$G$11),Degrees15[#Headers], 0))))</f>
        <v/>
      </c>
      <c r="P135" t="str">
        <f>IF(CalcTable[[#This Row],[Building]]=0,"",SLOPE('1. Input energy data'!N152:Y152,CalcTable[[#This Row],[1]:[12]]))</f>
        <v/>
      </c>
      <c r="Q135" t="str">
        <f>IF(CalcTable[[#This Row],[Building]]=0,"",INTERCEPT('1. Input energy data'!N152:Y152,CalcTable[[#This Row],[1]:[12]]))</f>
        <v/>
      </c>
      <c r="R135" t="str">
        <f>IF(CalcTable[[#This Row],[Building]]=0,"",RSQ('1. Input energy data'!N152:Y152,CalcTable[[#This Row],[1]:[12]]))</f>
        <v/>
      </c>
      <c r="S135" s="151" t="str" cm="1">
        <f t="array" ref="S135">IF(OR($A135=0, '1. Input energy data'!$AF152=""), "",IF(OR('1. Input energy data'!$F152="Hospital",'1. Input energy data'!$F152="Nursing residential homes and hostels"),INDEX(Degrees18[[Month]:[Multiple (England)]],MATCH('1. Input energy data'!$AD152, Degrees18[Month], 1)+S$2-13,MATCH(IF('1. Input energy data'!$G$11="Multiple (England)", '1. Input energy data'!$J152, '1. Input energy data'!$G$11),Degrees18[#Headers], 0)),INDEX(Degrees15[[Month]:[Multiple (England)]],MATCH('1. Input energy data'!$AD152, Degrees15[Month], 1)+S$2-13,MATCH(IF('1. Input energy data'!$G$11="Multiple (England)", '1. Input energy data'!$J152, '1. Input energy data'!$G$11),Degrees15[#Headers], 0))))</f>
        <v/>
      </c>
      <c r="T135" s="151" t="str" cm="1">
        <f t="array" ref="T135">IF(OR($A135=0, '1. Input energy data'!$AG152=""), "",IF(OR('1. Input energy data'!$F152="Hospital",'1. Input energy data'!$F152="Nursing residential homes and hostels"),INDEX(Degrees18[[Month]:[Multiple (England)]],MATCH('1. Input energy data'!$AD152, Degrees18[Month], 1)+T$2-13,MATCH(IF('1. Input energy data'!$G$11="Multiple (England)", '1. Input energy data'!$J152, '1. Input energy data'!$G$11),Degrees18[#Headers], 0)),INDEX(Degrees15[[Month]:[Multiple (England)]],MATCH('1. Input energy data'!$AD152,Degrees15[Month], 1)+T$2-13,MATCH(IF('1. Input energy data'!$G$11="Multiple (England)", '1. Input energy data'!$J152, '1. Input energy data'!$G$11),Degrees15[#Headers], 0))))</f>
        <v/>
      </c>
      <c r="U135" s="151" t="str" cm="1">
        <f t="array" ref="U135">IF(OR($A135=0, '1. Input energy data'!$AH152=""), "",IF(OR('1. Input energy data'!$F152="Hospital",'1. Input energy data'!$F152="Nursing residential homes and hostels"),INDEX(Degrees18[[Month]:[Multiple (England)]],MATCH('1. Input energy data'!$AD152, Degrees18[Month], 1)+U$2-13,MATCH(IF('1. Input energy data'!$G$11="Multiple (England)", '1. Input energy data'!$J152, '1. Input energy data'!$G$11),Degrees18[#Headers], 0)),INDEX(Degrees15[[Month]:[Multiple (England)]],MATCH('1. Input energy data'!$AD152,Degrees15[Month], 1)+U$2-13,MATCH(IF('1. Input energy data'!$G$11="Multiple (England)", '1. Input energy data'!$J152, '1. Input energy data'!$G$11),Degrees15[#Headers], 0))))</f>
        <v/>
      </c>
      <c r="V135" s="151" t="str" cm="1">
        <f t="array" ref="V135">IF(OR($A135=0, '1. Input energy data'!$AI152=""), "",IF(OR('1. Input energy data'!$F152="Hospital",'1. Input energy data'!$F152="Nursing residential homes and hostels"),INDEX(Degrees18[[Month]:[Multiple (England)]],MATCH('1. Input energy data'!$AD152, Degrees18[Month], 1)+V$2-13,MATCH(IF('1. Input energy data'!$G$11="Multiple (England)", '1. Input energy data'!$J152, '1. Input energy data'!$G$11),Degrees18[#Headers], 0)),INDEX(Degrees15[[Month]:[Multiple (England)]],MATCH('1. Input energy data'!$AD152,Degrees15[Month], 1)+V$2-13,MATCH(IF('1. Input energy data'!$G$11="Multiple (England)", '1. Input energy data'!$J152, '1. Input energy data'!$G$11),Degrees15[#Headers], 0))))</f>
        <v/>
      </c>
      <c r="W135" s="151" t="str" cm="1">
        <f t="array" ref="W135">IF(OR($A135=0, '1. Input energy data'!$AJ152=""), "",IF(OR('1. Input energy data'!$F152="Hospital",'1. Input energy data'!$F152="Nursing residential homes and hostels"),INDEX(Degrees18[[Month]:[Multiple (England)]],MATCH('1. Input energy data'!$AD152, Degrees18[Month], 1)+W$2-13,MATCH(IF('1. Input energy data'!$G$11="Multiple (England)", '1. Input energy data'!$J152, '1. Input energy data'!$G$11),Degrees18[#Headers], 0)),INDEX(Degrees15[[Month]:[Multiple (England)]],MATCH('1. Input energy data'!$AD152,Degrees15[Month], 1)+W$2-13,MATCH(IF('1. Input energy data'!$G$11="Multiple (England)", '1. Input energy data'!$J152, '1. Input energy data'!$G$11),Degrees15[#Headers], 0))))</f>
        <v/>
      </c>
      <c r="X135" s="151" t="str" cm="1">
        <f t="array" ref="X135">IF(OR($A135=0, '1. Input energy data'!$AK152=""), "",IF(OR('1. Input energy data'!$F152="Hospital",'1. Input energy data'!$F152="Nursing residential homes and hostels"),INDEX(Degrees18[[Month]:[Multiple (England)]],MATCH('1. Input energy data'!$AD152, Degrees18[Month], 1)+X$2-13,MATCH(IF('1. Input energy data'!$G$11="Multiple (England)", '1. Input energy data'!$J152, '1. Input energy data'!$G$11),Degrees18[#Headers], 0)),INDEX(Degrees15[[Month]:[Multiple (England)]],MATCH('1. Input energy data'!$AD152,Degrees15[Month], 1)+X$2-13,MATCH(IF('1. Input energy data'!$G$11="Multiple (England)", '1. Input energy data'!$J152, '1. Input energy data'!$G$11),Degrees15[#Headers], 0))))</f>
        <v/>
      </c>
      <c r="Y135" s="151" t="str" cm="1">
        <f t="array" ref="Y135">IF(OR($A135=0, '1. Input energy data'!$AL152=""), "",IF(OR('1. Input energy data'!$F152="Hospital",'1. Input energy data'!$F152="Nursing residential homes and hostels"),INDEX(Degrees18[[Month]:[Multiple (England)]],MATCH('1. Input energy data'!$AD152, Degrees18[Month], 1)+Y$2-13,MATCH(IF('1. Input energy data'!$G$11="Multiple (England)", '1. Input energy data'!$J152, '1. Input energy data'!$G$11),Degrees18[#Headers], 0)),INDEX(Degrees15[[Month]:[Multiple (England)]],MATCH('1. Input energy data'!$AD152,Degrees15[Month], 1)+Y$2-13,MATCH(IF('1. Input energy data'!$G$11="Multiple (England)", '1. Input energy data'!$J152, '1. Input energy data'!$G$11),Degrees15[#Headers], 0))))</f>
        <v/>
      </c>
      <c r="Z135" s="151" t="str" cm="1">
        <f t="array" ref="Z135">IF(OR($A135=0, '1. Input energy data'!$AM152=""), "",IF(OR('1. Input energy data'!$F152="Hospital",'1. Input energy data'!$F152="Nursing residential homes and hostels"),INDEX(Degrees18[[Month]:[Multiple (England)]],MATCH('1. Input energy data'!$AD152, Degrees18[Month], 1)+Z$2-13,MATCH(IF('1. Input energy data'!$G$11="Multiple (England)", '1. Input energy data'!$J152, '1. Input energy data'!$G$11),Degrees18[#Headers], 0)),INDEX(Degrees15[[Month]:[Multiple (England)]],MATCH('1. Input energy data'!$AD152,Degrees15[Month], 1)+Z$2-13,MATCH(IF('1. Input energy data'!$G$11="Multiple (England)", '1. Input energy data'!$J152, '1. Input energy data'!$G$11),Degrees15[#Headers], 0))))</f>
        <v/>
      </c>
      <c r="AA135" s="151" t="str" cm="1">
        <f t="array" ref="AA135">IF(OR($A135=0, '1. Input energy data'!$AN152=""), "",IF(OR('1. Input energy data'!$F152="Hospital",'1. Input energy data'!$F152="Nursing residential homes and hostels"),INDEX(Degrees18[[Month]:[Multiple (England)]],MATCH('1. Input energy data'!$AD152, Degrees18[Month], 1)+AA$2-13,MATCH(IF('1. Input energy data'!$G$11="Multiple (England)", '1. Input energy data'!$J152, '1. Input energy data'!$G$11),Degrees18[#Headers], 0)),INDEX(Degrees15[[Month]:[Multiple (England)]],MATCH('1. Input energy data'!$AD152,Degrees15[Month], 1)+AA$2-13,MATCH(IF('1. Input energy data'!$G$11="Multiple (England)", '1. Input energy data'!$J152, '1. Input energy data'!$G$11),Degrees15[#Headers], 0))))</f>
        <v/>
      </c>
      <c r="AB135" s="151" t="str" cm="1">
        <f t="array" ref="AB135">IF(OR($A135=0, '1. Input energy data'!$AO152=""), "",IF(OR('1. Input energy data'!$F152="Hospital",'1. Input energy data'!$F152="Nursing residential homes and hostels"),INDEX(Degrees18[[Month]:[Multiple (England)]],MATCH('1. Input energy data'!$AD152, Degrees18[Month], 1)+AB$2-13,MATCH(IF('1. Input energy data'!$G$11="Multiple (England)", '1. Input energy data'!$J152, '1. Input energy data'!$G$11),Degrees18[#Headers], 0)),INDEX(Degrees15[[Month]:[Multiple (England)]],MATCH('1. Input energy data'!$AD152,Degrees15[Month], 1)+AB$2-13,MATCH(IF('1. Input energy data'!$G$11="Multiple (England)", '1. Input energy data'!$J152, '1. Input energy data'!$G$11),Degrees15[#Headers], 0))))</f>
        <v/>
      </c>
      <c r="AC135" s="151" t="str" cm="1">
        <f t="array" ref="AC135">IF(OR($A135=0, '1. Input energy data'!$AP152=""), "",IF(OR('1. Input energy data'!$F152="Hospital",'1. Input energy data'!$F152="Nursing residential homes and hostels"),INDEX(Degrees18[[Month]:[Multiple (England)]],MATCH('1. Input energy data'!$AD152, Degrees18[Month], 1)+AC$2-13,MATCH(IF('1. Input energy data'!$G$11="Multiple (England)", '1. Input energy data'!$J152, '1. Input energy data'!$G$11),Degrees18[#Headers], 0)),INDEX(Degrees15[[Month]:[Multiple (England)]],MATCH('1. Input energy data'!$AD152,Degrees15[Month], 1)+AC$2-13,MATCH(IF('1. Input energy data'!$G$11="Multiple (England)", '1. Input energy data'!$J152, '1. Input energy data'!$G$11),Degrees15[#Headers], 0))))</f>
        <v/>
      </c>
      <c r="AD135" s="151" t="str" cm="1">
        <f t="array" ref="AD135">IF(OR($A135=0, '1. Input energy data'!$AQ152=""), "",IF(OR('1. Input energy data'!$F152="Hospital",'1. Input energy data'!$F152="Nursing residential homes and hostels"),INDEX(Degrees18[[Month]:[Multiple (England)]],MATCH('1. Input energy data'!$AD152, Degrees18[Month], 1)+AD$2-13,MATCH(IF('1. Input energy data'!$G$11="Multiple (England)", '1. Input energy data'!$J152, '1. Input energy data'!$G$11),Degrees18[#Headers], 0)),INDEX(Degrees15[[Month]:[Multiple (England)]],MATCH('1. Input energy data'!$AD152,Degrees15[Month], 1)+AD$2-13,MATCH(IF('1. Input energy data'!$G$11="Multiple (England)", '1. Input energy data'!$J152, '1. Input energy data'!$G$11),Degrees15[#Headers], 0))))</f>
        <v/>
      </c>
      <c r="AE135" s="151" t="str">
        <f>IF(OR($A135=0, $P135="", CalcTable[[#This Row],[13]]="", $Q135="", '1. Input energy data'!AF152=""), "", ($P135*CalcTable[[#This Row],[13]]+$Q135)-'1. Input energy data'!AF152)</f>
        <v/>
      </c>
      <c r="AF135" s="151" t="str">
        <f>IF(OR($A135=0, $P135="", CalcTable[[#This Row],[14]]="", $Q135="", '1. Input energy data'!AG152=""), "", ($P135*CalcTable[[#This Row],[14]]+$Q135)-'1. Input energy data'!AG152)</f>
        <v/>
      </c>
      <c r="AG135" s="151" t="str">
        <f>IF(OR($A135=0, $P135="", CalcTable[[#This Row],[15]]="", $Q135="", '1. Input energy data'!AH152=""), "", ($P135*CalcTable[[#This Row],[15]]+$Q135)-'1. Input energy data'!AH152)</f>
        <v/>
      </c>
      <c r="AH135" s="151" t="str">
        <f>IF(OR($A135=0, $P135="", CalcTable[[#This Row],[16]]="", $Q135="", '1. Input energy data'!AI152=""), "", ($P135*CalcTable[[#This Row],[16]]+$Q135)-'1. Input energy data'!AI152)</f>
        <v/>
      </c>
      <c r="AI135" s="151" t="str">
        <f>IF(OR($A135=0, $P135="", CalcTable[[#This Row],[17]]="", $Q135="", '1. Input energy data'!AJ152=""), "", ($P135*CalcTable[[#This Row],[17]]+$Q135)-'1. Input energy data'!AJ152)</f>
        <v/>
      </c>
      <c r="AJ135" s="151" t="str">
        <f>IF(OR($A135=0, $P135="", CalcTable[[#This Row],[18]]="", $Q135="", '1. Input energy data'!AK152=""), "", ($P135*CalcTable[[#This Row],[18]]+$Q135)-'1. Input energy data'!AK152)</f>
        <v/>
      </c>
      <c r="AK135" s="151" t="str">
        <f>IF(OR($A135=0, $P135="", CalcTable[[#This Row],[19]]="", $Q135="", '1. Input energy data'!AL152=""), "", ($P135*CalcTable[[#This Row],[19]]+$Q135)-'1. Input energy data'!AL152)</f>
        <v/>
      </c>
      <c r="AL135" s="151" t="str">
        <f>IF(OR($A135=0, $P135="", CalcTable[[#This Row],[20]]="", $Q135="", '1. Input energy data'!AM152=""), "", ($P135*CalcTable[[#This Row],[20]]+$Q135)-'1. Input energy data'!AM152)</f>
        <v/>
      </c>
      <c r="AM135" s="151" t="str">
        <f>IF(OR($A135=0, $P135="", CalcTable[[#This Row],[21]]="", $Q135="", '1. Input energy data'!AN152=""), "", ($P135*CalcTable[[#This Row],[21]]+$Q135)-'1. Input energy data'!AN152)</f>
        <v/>
      </c>
      <c r="AN135" s="151" t="str">
        <f>IF(OR($A135=0, $P135="", CalcTable[[#This Row],[22]]="", $Q135="", '1. Input energy data'!AO152=""), "", ($P135*CalcTable[[#This Row],[22]]+$Q135)-'1. Input energy data'!AO152)</f>
        <v/>
      </c>
      <c r="AO135" s="151" t="str">
        <f>IF(OR($A135=0, $P135="", CalcTable[[#This Row],[23]]="", $Q135="", '1. Input energy data'!AP152=""), "", ($P135*CalcTable[[#This Row],[23]]+$Q135)-'1. Input energy data'!AP152)</f>
        <v/>
      </c>
      <c r="AP135" s="151" t="str">
        <f>IF(OR($A135=0, $P135="", CalcTable[[#This Row],[24]]="", $Q135="", '1. Input energy data'!AQ152=""), "", ($P135*CalcTable[[#This Row],[24]]+$Q135)-'1. Input energy data'!AQ152)</f>
        <v/>
      </c>
      <c r="AQ135" s="239" t="str">
        <f>IF(CalcTable[[#This Row],[Building]]=0,"",1-((1-CalcTable[[#This Row],[R2]])*(COUNT('1. Input energy data'!N152:Y152)-1)/(COUNT('1. Input energy data'!N152:Y152)-2)))</f>
        <v/>
      </c>
      <c r="AR135" s="165" t="str">
        <f>IF(CalcTable[[#This Row],[Building]]=0,"",1.26*TINV(0.1,COUNT('1. Input energy data'!N152:Y152)-2)*STEYX('1. Input energy data'!N152:Y152,CalcTable[[#This Row],[1]:[12]])*((1+2/COUNT('1. Input energy data'!N152:Y152))*COUNT(CalcTable[[#This Row],[Month 1 avoided kWh]:[Month 12]]))^0.5)</f>
        <v/>
      </c>
      <c r="AS135" s="166" t="str">
        <f>IF(CalcTable[[#This Row],[Building]]=0,"",ABS(CalcTable[[#This Row],[Absolute Uncertainty]]/SUM(CalcTable[[#This Row],[Month 1 avoided kWh]:[Month 12]])))</f>
        <v/>
      </c>
      <c r="AT135" s="165" t="str">
        <f>IF(CalcTable[[#This Row],[Building]]=0,"",COUNT('1. Input energy data'!N152:Y152))</f>
        <v/>
      </c>
      <c r="AU135" s="165" t="str">
        <f>IF(CalcTable[[#This Row],[Building]]=0,"",COUNT('1. Input energy data'!AF152:AQ152))</f>
        <v/>
      </c>
      <c r="AV135" s="151" t="str" cm="1">
        <f t="array" ref="AV135">_xlfn.IFS(CalcTable[[#This Row],[Building]]=0,"",AND(OR('1. Input energy data'!AT152="Energy Bills - Actual",'1. Input energy data'!AT152="Meter Readings",'1. Input energy data'!AT152="Half Hourly Data"),OR('1. Input energy data'!Z152="Energy Bills - Actual",'1. Input energy data'!Z152="Meter Readings",'1. Input energy data'!Z152="Half Hourly Data")),"ACTUAL",OR('1. Input energy data'!AT152="",'1. Input energy data'!Z152=""),"BLANK",OR('1. Input energy data'!AT152="Other (specify in commentary)",'1. Input energy data'!Z152="Other (specify in commentary)"),"OTHER",OR('1. Input energy data'!AT152="Energy Bills - Estimated",'1. Input energy data'!Z152="Energy Bills - Estimated"),"ESTIMATED",OR('1. Input energy data'!AT152="Energy Bills - Partially Estimated",'1. Input energy data'!Z152="Energy Bills - Partially Estimated"),"PARTIALLY ESTIMATED",TRUE,"BLANK")</f>
        <v/>
      </c>
    </row>
    <row r="136" spans="1:48">
      <c r="A136">
        <f>'1. Input energy data'!C153</f>
        <v>0</v>
      </c>
      <c r="B136" s="150">
        <f>'1. Input energy data'!F153</f>
        <v>0</v>
      </c>
      <c r="C136">
        <f>'1. Input energy data'!G153</f>
        <v>0</v>
      </c>
      <c r="D136" s="151" t="str">
        <f>IF(OR(CalcTable[[#This Row],[Building]]=0, '1. Input energy data'!$N153=""), "",IF(OR('1. Input energy data'!$F153="Hospital",'1. Input energy data'!$F153="Nursing residential homes and hostels"),INDEX(Degrees18[[Month]:[Multiple (England)]],MATCH('1. Input energy data'!$L153, Degrees18[Month], 1),MATCH(IF('1. Input energy data'!$G$11="Multiple (England)", '1. Input energy data'!$J153, '1. Input energy data'!$G$11), Degrees18[#Headers], 0)),INDEX(Degrees15[[Month]:[Multiple (England)]],MATCH('1. Input energy data'!$L153, Degrees15[Month], 1),MATCH(IF('1. Input energy data'!$G$11="Multiple (England)", '1. Input energy data'!$J153, '1. Input energy data'!$G$11), Degrees15[#Headers], 0))))</f>
        <v/>
      </c>
      <c r="E136" s="151" t="str" cm="1">
        <f t="array" ref="E136">IF(OR(CalcTable[[#This Row],[Building]]=0, '1. Input energy data'!$O153=""), "",IF(OR('1. Input energy data'!$F153="Hospital",'1. Input energy data'!$F153="Nursing residential homes and hostels"),INDEX(Degrees18[[Month]:[Multiple (England)]],MATCH('1. Input energy data'!$L153, Degrees18[Month], 1) + $E$2 - 1,MATCH(IF('1. Input energy data'!$G$11="Multiple (England)", '1. Input energy data'!$J153, '1. Input energy data'!$G$11),Degrees18[#Headers], 0)),INDEX(Degrees15[[Month]:[Multiple (England)]],MATCH('1. Input energy data'!$L153, Degrees15[Month], 1) + $E$2 - 1,MATCH(IF('1. Input energy data'!$G$11="Multiple (England)", '1. Input energy data'!$J153, '1. Input energy data'!$G$11),Degrees15[#Headers], 0))))</f>
        <v/>
      </c>
      <c r="F136" s="151" t="str" cm="1">
        <f t="array" ref="F136">IF(OR(CalcTable[[#This Row],[Building]]=0, '1. Input energy data'!$P153=""), "",IF(OR('1. Input energy data'!$F153="Hospital",'1. Input energy data'!$F153="Nursing residential homes and hostels"),INDEX(Degrees18[[Month]:[Multiple (England)]],MATCH('1. Input energy data'!$L153, Degrees18[Month], 1) + $F$2 - 1,MATCH(IF('1. Input energy data'!$G$11="Multiple (England)", '1. Input energy data'!$J153, '1. Input energy data'!$G$11),Degrees18[#Headers], 0)),INDEX(Degrees15[[Month]:[Multiple (England)]],MATCH('1. Input energy data'!$L153, Degrees15[Month], 1) + $F$2 - 1,MATCH(IF('1. Input energy data'!$G$11="Multiple (England)", '1. Input energy data'!$J153, '1. Input energy data'!$G$11),Degrees15[#Headers], 0))))</f>
        <v/>
      </c>
      <c r="G136" s="151" t="str" cm="1">
        <f t="array" ref="G136">IF(OR(CalcTable[[#This Row],[Building]]=0, '1. Input energy data'!$Q153=""), "",IF(OR('1. Input energy data'!$F153="Hospital",'1. Input energy data'!$F153="Nursing residential homes and hostels"),INDEX(Degrees18[[Month]:[Multiple (England)]],MATCH('1. Input energy data'!$L153, Degrees18[Month], 1) + $G$2 - 1,MATCH(IF('1. Input energy data'!$G$11="Multiple (England)", '1. Input energy data'!$J153, '1. Input energy data'!$G$11),Degrees18[#Headers], 0)),INDEX(Degrees15[[Month]:[Multiple (England)]],MATCH('1. Input energy data'!$L153, Degrees15[Month], 1) + $G$2 - 1,MATCH(IF('1. Input energy data'!$G$11="Multiple (England)", '1. Input energy data'!$J153, '1. Input energy data'!$G$11),Degrees15[#Headers], 0))))</f>
        <v/>
      </c>
      <c r="H136" s="151" t="str" cm="1">
        <f t="array" ref="H136">IF(OR(CalcTable[[#This Row],[Building]]=0, '1. Input energy data'!$R153=""), "",IF(OR('1. Input energy data'!$F153="Hospital",'1. Input energy data'!$F153="Nursing residential homes and hostels"),INDEX(Degrees18[[Month]:[Multiple (England)]],MATCH('1. Input energy data'!$L153, Degrees18[Month], 1) + $H$2 - 1,MATCH(IF('1. Input energy data'!$G$11="Multiple (England)", '1. Input energy data'!$J153, '1. Input energy data'!$G$11),Degrees18[#Headers], 0)),INDEX(Degrees15[[Month]:[Multiple (England)]],MATCH('1. Input energy data'!$L153, Degrees15[Month], 1) + $H$2 - 1,MATCH(IF('1. Input energy data'!$G$11="Multiple (England)", '1. Input energy data'!$J153, '1. Input energy data'!$G$11),Degrees15[#Headers], 0))))</f>
        <v/>
      </c>
      <c r="I136" s="151" t="str" cm="1">
        <f t="array" ref="I136">IF(OR(CalcTable[[#This Row],[Building]]=0, '1. Input energy data'!$S153=""), "",IF(OR('1. Input energy data'!$F153="Hospital",'1. Input energy data'!$F153="Nursing residential homes and hostels"),INDEX(Degrees18[[Month]:[Multiple (England)]],MATCH('1. Input energy data'!$L153, Degrees18[Month], 1) + $I$2 - 1,MATCH(IF('1. Input energy data'!$G$11="Multiple (England)", '1. Input energy data'!$J153, '1. Input energy data'!$G$11),Degrees18[#Headers], 0)),INDEX(Degrees15[[Month]:[Multiple (England)]],MATCH('1. Input energy data'!$L153, Degrees15[Month], 1) + $I$2 - 1,MATCH(IF('1. Input energy data'!$G$11="Multiple (England)", '1. Input energy data'!$J153, '1. Input energy data'!$G$11),Degrees15[#Headers], 0))))</f>
        <v/>
      </c>
      <c r="J136" s="151" t="str" cm="1">
        <f t="array" ref="J136">IF(OR(CalcTable[[#This Row],[Building]]=0, '1. Input energy data'!$T153=""), "",IF(OR('1. Input energy data'!$F153="Hospital",'1. Input energy data'!$F153="Nursing residential homes and hostels"),INDEX(Degrees18[[Month]:[Multiple (England)]],MATCH('1. Input energy data'!$L153, Degrees18[Month], 1) + $J$2 - 1,MATCH(IF('1. Input energy data'!$G$11="Multiple (England)", '1. Input energy data'!$J153, '1. Input energy data'!$G$11),Degrees18[#Headers], 0)),INDEX(Degrees15[[Month]:[Multiple (England)]],MATCH('1. Input energy data'!$L153, Degrees15[Month], 1) + $J$2 - 1,MATCH(IF('1. Input energy data'!$G$11="Multiple (England)", '1. Input energy data'!$J153, '1. Input energy data'!$G$11),Degrees15[#Headers], 0))))</f>
        <v/>
      </c>
      <c r="K136" s="151" t="str" cm="1">
        <f t="array" ref="K136">IF(OR(CalcTable[[#This Row],[Building]]=0, '1. Input energy data'!$U153=""), "",IF(OR('1. Input energy data'!$F153="Hospital",'1. Input energy data'!$F153="Nursing residential homes and hostels"),INDEX(Degrees18[[Month]:[Multiple (England)]],MATCH('1. Input energy data'!$L153, Degrees18[Month], 1) + $K$2 - 1,MATCH(IF('1. Input energy data'!$G$11="Multiple (England)", '1. Input energy data'!$J153, '1. Input energy data'!$G$11),Degrees18[#Headers], 0)),INDEX(Degrees15[[Month]:[Multiple (England)]],MATCH('1. Input energy data'!$L153, Degrees15[Month], 1) + $K$2 - 1,MATCH(IF('1. Input energy data'!$G$11="Multiple (England)", '1. Input energy data'!$J153, '1. Input energy data'!$G$11),Degrees15[#Headers], 0))))</f>
        <v/>
      </c>
      <c r="L136" s="151" t="str" cm="1">
        <f t="array" ref="L136">IF(OR(CalcTable[[#This Row],[Building]]=0, '1. Input energy data'!$V153=""), "",IF(OR('1. Input energy data'!$F153="Hospital",'1. Input energy data'!$F153="Nursing residential homes and hostels"),INDEX(Degrees18[[Month]:[Multiple (England)]],MATCH('1. Input energy data'!$L153, Degrees18[Month], 1) + $L$2 - 1,MATCH(IF('1. Input energy data'!$G$11="Multiple (England)", '1. Input energy data'!$J153, '1. Input energy data'!$G$11),Degrees18[#Headers], 0)),INDEX(Degrees15[[Month]:[Multiple (England)]],MATCH('1. Input energy data'!$L153, Degrees15[Month], 1) + $L$2 - 1,MATCH(IF('1. Input energy data'!$G$11="Multiple (England)", '1. Input energy data'!$J153, '1. Input energy data'!$G$11),Degrees15[#Headers], 0))))</f>
        <v/>
      </c>
      <c r="M136" s="151" t="str" cm="1">
        <f t="array" ref="M136">IF(OR(CalcTable[[#This Row],[Building]]=0, '1. Input energy data'!$W153=""), "",IF(OR('1. Input energy data'!$F153="Hospital",'1. Input energy data'!$F153="Nursing residential homes and hostels"),INDEX(Degrees18[[Month]:[Multiple (England)]],MATCH('1. Input energy data'!$L153, Degrees18[Month], 1) + $M$2 - 1,MATCH(IF('1. Input energy data'!$G$11="Multiple (England)", '1. Input energy data'!$J153, '1. Input energy data'!$G$11),Degrees18[#Headers], 0)),INDEX(Degrees15[[Month]:[Multiple (England)]],MATCH('1. Input energy data'!$L153, Degrees15[Month], 1) + $M$2 - 1,MATCH(IF('1. Input energy data'!$G$11="Multiple (England)", '1. Input energy data'!$J153, '1. Input energy data'!$G$11),Degrees15[#Headers], 0))))</f>
        <v/>
      </c>
      <c r="N136" s="151" t="str" cm="1">
        <f t="array" ref="N136">IF(OR(CalcTable[[#This Row],[Building]]=0, '1. Input energy data'!$X153=""), "",IF(OR('1. Input energy data'!$F153="Hospital",'1. Input energy data'!$F153="Nursing residential homes and hostels"),INDEX(Degrees18[[Month]:[Multiple (England)]],MATCH('1. Input energy data'!$L153, Degrees18[Month], 1) + $N$2 - 1,MATCH(IF('1. Input energy data'!$G$11="Multiple (England)", '1. Input energy data'!$J153, '1. Input energy data'!$G$11),Degrees18[#Headers], 0)),INDEX(Degrees15[[Month]:[Multiple (England)]],MATCH('1. Input energy data'!$L153, Degrees15[Month], 1) + $N$2 - 1,MATCH(IF('1. Input energy data'!$G$11="Multiple (England)", '1. Input energy data'!$J153, '1. Input energy data'!$G$11),Degrees15[#Headers], 0))))</f>
        <v/>
      </c>
      <c r="O136" s="151" t="str" cm="1">
        <f t="array" ref="O136">IF(OR(CalcTable[[#This Row],[Building]]=0, '1. Input energy data'!$Y153=""), "",IF(OR('1. Input energy data'!$F153="Hospital",'1. Input energy data'!$F153="Nursing residential homes and hostels"),INDEX(Degrees18[[Month]:[Multiple (England)]],MATCH('1. Input energy data'!$L153, Degrees18[Month], 1) + $O$2 - 1,MATCH(IF('1. Input energy data'!$G$11="Multiple (England)", '1. Input energy data'!$J153, '1. Input energy data'!$G$11),Degrees18[#Headers], 0)),INDEX(Degrees15[[Month]:[Multiple (England)]],MATCH('1. Input energy data'!$L153, Degrees15[Month], 1) + $O$2 - 1,MATCH(IF('1. Input energy data'!$G$11="Multiple (England)", '1. Input energy data'!$J153, '1. Input energy data'!$G$11),Degrees15[#Headers], 0))))</f>
        <v/>
      </c>
      <c r="P136" t="str">
        <f>IF(CalcTable[[#This Row],[Building]]=0,"",SLOPE('1. Input energy data'!N153:Y153,CalcTable[[#This Row],[1]:[12]]))</f>
        <v/>
      </c>
      <c r="Q136" t="str">
        <f>IF(CalcTable[[#This Row],[Building]]=0,"",INTERCEPT('1. Input energy data'!N153:Y153,CalcTable[[#This Row],[1]:[12]]))</f>
        <v/>
      </c>
      <c r="R136" t="str">
        <f>IF(CalcTable[[#This Row],[Building]]=0,"",RSQ('1. Input energy data'!N153:Y153,CalcTable[[#This Row],[1]:[12]]))</f>
        <v/>
      </c>
      <c r="S136" s="151" t="str" cm="1">
        <f t="array" ref="S136">IF(OR($A136=0, '1. Input energy data'!$AF153=""), "",IF(OR('1. Input energy data'!$F153="Hospital",'1. Input energy data'!$F153="Nursing residential homes and hostels"),INDEX(Degrees18[[Month]:[Multiple (England)]],MATCH('1. Input energy data'!$AD153, Degrees18[Month], 1)+S$2-13,MATCH(IF('1. Input energy data'!$G$11="Multiple (England)", '1. Input energy data'!$J153, '1. Input energy data'!$G$11),Degrees18[#Headers], 0)),INDEX(Degrees15[[Month]:[Multiple (England)]],MATCH('1. Input energy data'!$AD153, Degrees15[Month], 1)+S$2-13,MATCH(IF('1. Input energy data'!$G$11="Multiple (England)", '1. Input energy data'!$J153, '1. Input energy data'!$G$11),Degrees15[#Headers], 0))))</f>
        <v/>
      </c>
      <c r="T136" s="151" t="str" cm="1">
        <f t="array" ref="T136">IF(OR($A136=0, '1. Input energy data'!$AG153=""), "",IF(OR('1. Input energy data'!$F153="Hospital",'1. Input energy data'!$F153="Nursing residential homes and hostels"),INDEX(Degrees18[[Month]:[Multiple (England)]],MATCH('1. Input energy data'!$AD153, Degrees18[Month], 1)+T$2-13,MATCH(IF('1. Input energy data'!$G$11="Multiple (England)", '1. Input energy data'!$J153, '1. Input energy data'!$G$11),Degrees18[#Headers], 0)),INDEX(Degrees15[[Month]:[Multiple (England)]],MATCH('1. Input energy data'!$AD153,Degrees15[Month], 1)+T$2-13,MATCH(IF('1. Input energy data'!$G$11="Multiple (England)", '1. Input energy data'!$J153, '1. Input energy data'!$G$11),Degrees15[#Headers], 0))))</f>
        <v/>
      </c>
      <c r="U136" s="151" t="str" cm="1">
        <f t="array" ref="U136">IF(OR($A136=0, '1. Input energy data'!$AH153=""), "",IF(OR('1. Input energy data'!$F153="Hospital",'1. Input energy data'!$F153="Nursing residential homes and hostels"),INDEX(Degrees18[[Month]:[Multiple (England)]],MATCH('1. Input energy data'!$AD153, Degrees18[Month], 1)+U$2-13,MATCH(IF('1. Input energy data'!$G$11="Multiple (England)", '1. Input energy data'!$J153, '1. Input energy data'!$G$11),Degrees18[#Headers], 0)),INDEX(Degrees15[[Month]:[Multiple (England)]],MATCH('1. Input energy data'!$AD153,Degrees15[Month], 1)+U$2-13,MATCH(IF('1. Input energy data'!$G$11="Multiple (England)", '1. Input energy data'!$J153, '1. Input energy data'!$G$11),Degrees15[#Headers], 0))))</f>
        <v/>
      </c>
      <c r="V136" s="151" t="str" cm="1">
        <f t="array" ref="V136">IF(OR($A136=0, '1. Input energy data'!$AI153=""), "",IF(OR('1. Input energy data'!$F153="Hospital",'1. Input energy data'!$F153="Nursing residential homes and hostels"),INDEX(Degrees18[[Month]:[Multiple (England)]],MATCH('1. Input energy data'!$AD153, Degrees18[Month], 1)+V$2-13,MATCH(IF('1. Input energy data'!$G$11="Multiple (England)", '1. Input energy data'!$J153, '1. Input energy data'!$G$11),Degrees18[#Headers], 0)),INDEX(Degrees15[[Month]:[Multiple (England)]],MATCH('1. Input energy data'!$AD153,Degrees15[Month], 1)+V$2-13,MATCH(IF('1. Input energy data'!$G$11="Multiple (England)", '1. Input energy data'!$J153, '1. Input energy data'!$G$11),Degrees15[#Headers], 0))))</f>
        <v/>
      </c>
      <c r="W136" s="151" t="str" cm="1">
        <f t="array" ref="W136">IF(OR($A136=0, '1. Input energy data'!$AJ153=""), "",IF(OR('1. Input energy data'!$F153="Hospital",'1. Input energy data'!$F153="Nursing residential homes and hostels"),INDEX(Degrees18[[Month]:[Multiple (England)]],MATCH('1. Input energy data'!$AD153, Degrees18[Month], 1)+W$2-13,MATCH(IF('1. Input energy data'!$G$11="Multiple (England)", '1. Input energy data'!$J153, '1. Input energy data'!$G$11),Degrees18[#Headers], 0)),INDEX(Degrees15[[Month]:[Multiple (England)]],MATCH('1. Input energy data'!$AD153,Degrees15[Month], 1)+W$2-13,MATCH(IF('1. Input energy data'!$G$11="Multiple (England)", '1. Input energy data'!$J153, '1. Input energy data'!$G$11),Degrees15[#Headers], 0))))</f>
        <v/>
      </c>
      <c r="X136" s="151" t="str" cm="1">
        <f t="array" ref="X136">IF(OR($A136=0, '1. Input energy data'!$AK153=""), "",IF(OR('1. Input energy data'!$F153="Hospital",'1. Input energy data'!$F153="Nursing residential homes and hostels"),INDEX(Degrees18[[Month]:[Multiple (England)]],MATCH('1. Input energy data'!$AD153, Degrees18[Month], 1)+X$2-13,MATCH(IF('1. Input energy data'!$G$11="Multiple (England)", '1. Input energy data'!$J153, '1. Input energy data'!$G$11),Degrees18[#Headers], 0)),INDEX(Degrees15[[Month]:[Multiple (England)]],MATCH('1. Input energy data'!$AD153,Degrees15[Month], 1)+X$2-13,MATCH(IF('1. Input energy data'!$G$11="Multiple (England)", '1. Input energy data'!$J153, '1. Input energy data'!$G$11),Degrees15[#Headers], 0))))</f>
        <v/>
      </c>
      <c r="Y136" s="151" t="str" cm="1">
        <f t="array" ref="Y136">IF(OR($A136=0, '1. Input energy data'!$AL153=""), "",IF(OR('1. Input energy data'!$F153="Hospital",'1. Input energy data'!$F153="Nursing residential homes and hostels"),INDEX(Degrees18[[Month]:[Multiple (England)]],MATCH('1. Input energy data'!$AD153, Degrees18[Month], 1)+Y$2-13,MATCH(IF('1. Input energy data'!$G$11="Multiple (England)", '1. Input energy data'!$J153, '1. Input energy data'!$G$11),Degrees18[#Headers], 0)),INDEX(Degrees15[[Month]:[Multiple (England)]],MATCH('1. Input energy data'!$AD153,Degrees15[Month], 1)+Y$2-13,MATCH(IF('1. Input energy data'!$G$11="Multiple (England)", '1. Input energy data'!$J153, '1. Input energy data'!$G$11),Degrees15[#Headers], 0))))</f>
        <v/>
      </c>
      <c r="Z136" s="151" t="str" cm="1">
        <f t="array" ref="Z136">IF(OR($A136=0, '1. Input energy data'!$AM153=""), "",IF(OR('1. Input energy data'!$F153="Hospital",'1. Input energy data'!$F153="Nursing residential homes and hostels"),INDEX(Degrees18[[Month]:[Multiple (England)]],MATCH('1. Input energy data'!$AD153, Degrees18[Month], 1)+Z$2-13,MATCH(IF('1. Input energy data'!$G$11="Multiple (England)", '1. Input energy data'!$J153, '1. Input energy data'!$G$11),Degrees18[#Headers], 0)),INDEX(Degrees15[[Month]:[Multiple (England)]],MATCH('1. Input energy data'!$AD153,Degrees15[Month], 1)+Z$2-13,MATCH(IF('1. Input energy data'!$G$11="Multiple (England)", '1. Input energy data'!$J153, '1. Input energy data'!$G$11),Degrees15[#Headers], 0))))</f>
        <v/>
      </c>
      <c r="AA136" s="151" t="str" cm="1">
        <f t="array" ref="AA136">IF(OR($A136=0, '1. Input energy data'!$AN153=""), "",IF(OR('1. Input energy data'!$F153="Hospital",'1. Input energy data'!$F153="Nursing residential homes and hostels"),INDEX(Degrees18[[Month]:[Multiple (England)]],MATCH('1. Input energy data'!$AD153, Degrees18[Month], 1)+AA$2-13,MATCH(IF('1. Input energy data'!$G$11="Multiple (England)", '1. Input energy data'!$J153, '1. Input energy data'!$G$11),Degrees18[#Headers], 0)),INDEX(Degrees15[[Month]:[Multiple (England)]],MATCH('1. Input energy data'!$AD153,Degrees15[Month], 1)+AA$2-13,MATCH(IF('1. Input energy data'!$G$11="Multiple (England)", '1. Input energy data'!$J153, '1. Input energy data'!$G$11),Degrees15[#Headers], 0))))</f>
        <v/>
      </c>
      <c r="AB136" s="151" t="str" cm="1">
        <f t="array" ref="AB136">IF(OR($A136=0, '1. Input energy data'!$AO153=""), "",IF(OR('1. Input energy data'!$F153="Hospital",'1. Input energy data'!$F153="Nursing residential homes and hostels"),INDEX(Degrees18[[Month]:[Multiple (England)]],MATCH('1. Input energy data'!$AD153, Degrees18[Month], 1)+AB$2-13,MATCH(IF('1. Input energy data'!$G$11="Multiple (England)", '1. Input energy data'!$J153, '1. Input energy data'!$G$11),Degrees18[#Headers], 0)),INDEX(Degrees15[[Month]:[Multiple (England)]],MATCH('1. Input energy data'!$AD153,Degrees15[Month], 1)+AB$2-13,MATCH(IF('1. Input energy data'!$G$11="Multiple (England)", '1. Input energy data'!$J153, '1. Input energy data'!$G$11),Degrees15[#Headers], 0))))</f>
        <v/>
      </c>
      <c r="AC136" s="151" t="str" cm="1">
        <f t="array" ref="AC136">IF(OR($A136=0, '1. Input energy data'!$AP153=""), "",IF(OR('1. Input energy data'!$F153="Hospital",'1. Input energy data'!$F153="Nursing residential homes and hostels"),INDEX(Degrees18[[Month]:[Multiple (England)]],MATCH('1. Input energy data'!$AD153, Degrees18[Month], 1)+AC$2-13,MATCH(IF('1. Input energy data'!$G$11="Multiple (England)", '1. Input energy data'!$J153, '1. Input energy data'!$G$11),Degrees18[#Headers], 0)),INDEX(Degrees15[[Month]:[Multiple (England)]],MATCH('1. Input energy data'!$AD153,Degrees15[Month], 1)+AC$2-13,MATCH(IF('1. Input energy data'!$G$11="Multiple (England)", '1. Input energy data'!$J153, '1. Input energy data'!$G$11),Degrees15[#Headers], 0))))</f>
        <v/>
      </c>
      <c r="AD136" s="151" t="str" cm="1">
        <f t="array" ref="AD136">IF(OR($A136=0, '1. Input energy data'!$AQ153=""), "",IF(OR('1. Input energy data'!$F153="Hospital",'1. Input energy data'!$F153="Nursing residential homes and hostels"),INDEX(Degrees18[[Month]:[Multiple (England)]],MATCH('1. Input energy data'!$AD153, Degrees18[Month], 1)+AD$2-13,MATCH(IF('1. Input energy data'!$G$11="Multiple (England)", '1. Input energy data'!$J153, '1. Input energy data'!$G$11),Degrees18[#Headers], 0)),INDEX(Degrees15[[Month]:[Multiple (England)]],MATCH('1. Input energy data'!$AD153,Degrees15[Month], 1)+AD$2-13,MATCH(IF('1. Input energy data'!$G$11="Multiple (England)", '1. Input energy data'!$J153, '1. Input energy data'!$G$11),Degrees15[#Headers], 0))))</f>
        <v/>
      </c>
      <c r="AE136" s="151" t="str">
        <f>IF(OR($A136=0, $P136="", CalcTable[[#This Row],[13]]="", $Q136="", '1. Input energy data'!AF153=""), "", ($P136*CalcTable[[#This Row],[13]]+$Q136)-'1. Input energy data'!AF153)</f>
        <v/>
      </c>
      <c r="AF136" s="151" t="str">
        <f>IF(OR($A136=0, $P136="", CalcTable[[#This Row],[14]]="", $Q136="", '1. Input energy data'!AG153=""), "", ($P136*CalcTable[[#This Row],[14]]+$Q136)-'1. Input energy data'!AG153)</f>
        <v/>
      </c>
      <c r="AG136" s="151" t="str">
        <f>IF(OR($A136=0, $P136="", CalcTable[[#This Row],[15]]="", $Q136="", '1. Input energy data'!AH153=""), "", ($P136*CalcTable[[#This Row],[15]]+$Q136)-'1. Input energy data'!AH153)</f>
        <v/>
      </c>
      <c r="AH136" s="151" t="str">
        <f>IF(OR($A136=0, $P136="", CalcTable[[#This Row],[16]]="", $Q136="", '1. Input energy data'!AI153=""), "", ($P136*CalcTable[[#This Row],[16]]+$Q136)-'1. Input energy data'!AI153)</f>
        <v/>
      </c>
      <c r="AI136" s="151" t="str">
        <f>IF(OR($A136=0, $P136="", CalcTable[[#This Row],[17]]="", $Q136="", '1. Input energy data'!AJ153=""), "", ($P136*CalcTable[[#This Row],[17]]+$Q136)-'1. Input energy data'!AJ153)</f>
        <v/>
      </c>
      <c r="AJ136" s="151" t="str">
        <f>IF(OR($A136=0, $P136="", CalcTable[[#This Row],[18]]="", $Q136="", '1. Input energy data'!AK153=""), "", ($P136*CalcTable[[#This Row],[18]]+$Q136)-'1. Input energy data'!AK153)</f>
        <v/>
      </c>
      <c r="AK136" s="151" t="str">
        <f>IF(OR($A136=0, $P136="", CalcTable[[#This Row],[19]]="", $Q136="", '1. Input energy data'!AL153=""), "", ($P136*CalcTable[[#This Row],[19]]+$Q136)-'1. Input energy data'!AL153)</f>
        <v/>
      </c>
      <c r="AL136" s="151" t="str">
        <f>IF(OR($A136=0, $P136="", CalcTable[[#This Row],[20]]="", $Q136="", '1. Input energy data'!AM153=""), "", ($P136*CalcTable[[#This Row],[20]]+$Q136)-'1. Input energy data'!AM153)</f>
        <v/>
      </c>
      <c r="AM136" s="151" t="str">
        <f>IF(OR($A136=0, $P136="", CalcTable[[#This Row],[21]]="", $Q136="", '1. Input energy data'!AN153=""), "", ($P136*CalcTable[[#This Row],[21]]+$Q136)-'1. Input energy data'!AN153)</f>
        <v/>
      </c>
      <c r="AN136" s="151" t="str">
        <f>IF(OR($A136=0, $P136="", CalcTable[[#This Row],[22]]="", $Q136="", '1. Input energy data'!AO153=""), "", ($P136*CalcTable[[#This Row],[22]]+$Q136)-'1. Input energy data'!AO153)</f>
        <v/>
      </c>
      <c r="AO136" s="151" t="str">
        <f>IF(OR($A136=0, $P136="", CalcTable[[#This Row],[23]]="", $Q136="", '1. Input energy data'!AP153=""), "", ($P136*CalcTable[[#This Row],[23]]+$Q136)-'1. Input energy data'!AP153)</f>
        <v/>
      </c>
      <c r="AP136" s="151" t="str">
        <f>IF(OR($A136=0, $P136="", CalcTable[[#This Row],[24]]="", $Q136="", '1. Input energy data'!AQ153=""), "", ($P136*CalcTable[[#This Row],[24]]+$Q136)-'1. Input energy data'!AQ153)</f>
        <v/>
      </c>
      <c r="AQ136" s="239" t="str">
        <f>IF(CalcTable[[#This Row],[Building]]=0,"",1-((1-CalcTable[[#This Row],[R2]])*(COUNT('1. Input energy data'!N153:Y153)-1)/(COUNT('1. Input energy data'!N153:Y153)-2)))</f>
        <v/>
      </c>
      <c r="AR136" s="165" t="str">
        <f>IF(CalcTable[[#This Row],[Building]]=0,"",1.26*TINV(0.1,COUNT('1. Input energy data'!N153:Y153)-2)*STEYX('1. Input energy data'!N153:Y153,CalcTable[[#This Row],[1]:[12]])*((1+2/COUNT('1. Input energy data'!N153:Y153))*COUNT(CalcTable[[#This Row],[Month 1 avoided kWh]:[Month 12]]))^0.5)</f>
        <v/>
      </c>
      <c r="AS136" s="166" t="str">
        <f>IF(CalcTable[[#This Row],[Building]]=0,"",ABS(CalcTable[[#This Row],[Absolute Uncertainty]]/SUM(CalcTable[[#This Row],[Month 1 avoided kWh]:[Month 12]])))</f>
        <v/>
      </c>
      <c r="AT136" s="165" t="str">
        <f>IF(CalcTable[[#This Row],[Building]]=0,"",COUNT('1. Input energy data'!N153:Y153))</f>
        <v/>
      </c>
      <c r="AU136" s="165" t="str">
        <f>IF(CalcTable[[#This Row],[Building]]=0,"",COUNT('1. Input energy data'!AF153:AQ153))</f>
        <v/>
      </c>
      <c r="AV136" s="151" t="str" cm="1">
        <f t="array" ref="AV136">_xlfn.IFS(CalcTable[[#This Row],[Building]]=0,"",AND(OR('1. Input energy data'!AT153="Energy Bills - Actual",'1. Input energy data'!AT153="Meter Readings",'1. Input energy data'!AT153="Half Hourly Data"),OR('1. Input energy data'!Z153="Energy Bills - Actual",'1. Input energy data'!Z153="Meter Readings",'1. Input energy data'!Z153="Half Hourly Data")),"ACTUAL",OR('1. Input energy data'!AT153="",'1. Input energy data'!Z153=""),"BLANK",OR('1. Input energy data'!AT153="Other (specify in commentary)",'1. Input energy data'!Z153="Other (specify in commentary)"),"OTHER",OR('1. Input energy data'!AT153="Energy Bills - Estimated",'1. Input energy data'!Z153="Energy Bills - Estimated"),"ESTIMATED",OR('1. Input energy data'!AT153="Energy Bills - Partially Estimated",'1. Input energy data'!Z153="Energy Bills - Partially Estimated"),"PARTIALLY ESTIMATED",TRUE,"BLANK")</f>
        <v/>
      </c>
    </row>
    <row r="137" spans="1:48">
      <c r="A137">
        <f>'1. Input energy data'!C154</f>
        <v>0</v>
      </c>
      <c r="B137" s="150">
        <f>'1. Input energy data'!F154</f>
        <v>0</v>
      </c>
      <c r="C137">
        <f>'1. Input energy data'!G154</f>
        <v>0</v>
      </c>
      <c r="D137" s="151" t="str">
        <f>IF(OR(CalcTable[[#This Row],[Building]]=0, '1. Input energy data'!$N154=""), "",IF(OR('1. Input energy data'!$F154="Hospital",'1. Input energy data'!$F154="Nursing residential homes and hostels"),INDEX(Degrees18[[Month]:[Multiple (England)]],MATCH('1. Input energy data'!$L154, Degrees18[Month], 1),MATCH(IF('1. Input energy data'!$G$11="Multiple (England)", '1. Input energy data'!$J154, '1. Input energy data'!$G$11), Degrees18[#Headers], 0)),INDEX(Degrees15[[Month]:[Multiple (England)]],MATCH('1. Input energy data'!$L154, Degrees15[Month], 1),MATCH(IF('1. Input energy data'!$G$11="Multiple (England)", '1. Input energy data'!$J154, '1. Input energy data'!$G$11), Degrees15[#Headers], 0))))</f>
        <v/>
      </c>
      <c r="E137" s="151" t="str" cm="1">
        <f t="array" ref="E137">IF(OR(CalcTable[[#This Row],[Building]]=0, '1. Input energy data'!$O154=""), "",IF(OR('1. Input energy data'!$F154="Hospital",'1. Input energy data'!$F154="Nursing residential homes and hostels"),INDEX(Degrees18[[Month]:[Multiple (England)]],MATCH('1. Input energy data'!$L154, Degrees18[Month], 1) + $E$2 - 1,MATCH(IF('1. Input energy data'!$G$11="Multiple (England)", '1. Input energy data'!$J154, '1. Input energy data'!$G$11),Degrees18[#Headers], 0)),INDEX(Degrees15[[Month]:[Multiple (England)]],MATCH('1. Input energy data'!$L154, Degrees15[Month], 1) + $E$2 - 1,MATCH(IF('1. Input energy data'!$G$11="Multiple (England)", '1. Input energy data'!$J154, '1. Input energy data'!$G$11),Degrees15[#Headers], 0))))</f>
        <v/>
      </c>
      <c r="F137" s="151" t="str" cm="1">
        <f t="array" ref="F137">IF(OR(CalcTable[[#This Row],[Building]]=0, '1. Input energy data'!$P154=""), "",IF(OR('1. Input energy data'!$F154="Hospital",'1. Input energy data'!$F154="Nursing residential homes and hostels"),INDEX(Degrees18[[Month]:[Multiple (England)]],MATCH('1. Input energy data'!$L154, Degrees18[Month], 1) + $F$2 - 1,MATCH(IF('1. Input energy data'!$G$11="Multiple (England)", '1. Input energy data'!$J154, '1. Input energy data'!$G$11),Degrees18[#Headers], 0)),INDEX(Degrees15[[Month]:[Multiple (England)]],MATCH('1. Input energy data'!$L154, Degrees15[Month], 1) + $F$2 - 1,MATCH(IF('1. Input energy data'!$G$11="Multiple (England)", '1. Input energy data'!$J154, '1. Input energy data'!$G$11),Degrees15[#Headers], 0))))</f>
        <v/>
      </c>
      <c r="G137" s="151" t="str" cm="1">
        <f t="array" ref="G137">IF(OR(CalcTable[[#This Row],[Building]]=0, '1. Input energy data'!$Q154=""), "",IF(OR('1. Input energy data'!$F154="Hospital",'1. Input energy data'!$F154="Nursing residential homes and hostels"),INDEX(Degrees18[[Month]:[Multiple (England)]],MATCH('1. Input energy data'!$L154, Degrees18[Month], 1) + $G$2 - 1,MATCH(IF('1. Input energy data'!$G$11="Multiple (England)", '1. Input energy data'!$J154, '1. Input energy data'!$G$11),Degrees18[#Headers], 0)),INDEX(Degrees15[[Month]:[Multiple (England)]],MATCH('1. Input energy data'!$L154, Degrees15[Month], 1) + $G$2 - 1,MATCH(IF('1. Input energy data'!$G$11="Multiple (England)", '1. Input energy data'!$J154, '1. Input energy data'!$G$11),Degrees15[#Headers], 0))))</f>
        <v/>
      </c>
      <c r="H137" s="151" t="str" cm="1">
        <f t="array" ref="H137">IF(OR(CalcTable[[#This Row],[Building]]=0, '1. Input energy data'!$R154=""), "",IF(OR('1. Input energy data'!$F154="Hospital",'1. Input energy data'!$F154="Nursing residential homes and hostels"),INDEX(Degrees18[[Month]:[Multiple (England)]],MATCH('1. Input energy data'!$L154, Degrees18[Month], 1) + $H$2 - 1,MATCH(IF('1. Input energy data'!$G$11="Multiple (England)", '1. Input energy data'!$J154, '1. Input energy data'!$G$11),Degrees18[#Headers], 0)),INDEX(Degrees15[[Month]:[Multiple (England)]],MATCH('1. Input energy data'!$L154, Degrees15[Month], 1) + $H$2 - 1,MATCH(IF('1. Input energy data'!$G$11="Multiple (England)", '1. Input energy data'!$J154, '1. Input energy data'!$G$11),Degrees15[#Headers], 0))))</f>
        <v/>
      </c>
      <c r="I137" s="151" t="str" cm="1">
        <f t="array" ref="I137">IF(OR(CalcTable[[#This Row],[Building]]=0, '1. Input energy data'!$S154=""), "",IF(OR('1. Input energy data'!$F154="Hospital",'1. Input energy data'!$F154="Nursing residential homes and hostels"),INDEX(Degrees18[[Month]:[Multiple (England)]],MATCH('1. Input energy data'!$L154, Degrees18[Month], 1) + $I$2 - 1,MATCH(IF('1. Input energy data'!$G$11="Multiple (England)", '1. Input energy data'!$J154, '1. Input energy data'!$G$11),Degrees18[#Headers], 0)),INDEX(Degrees15[[Month]:[Multiple (England)]],MATCH('1. Input energy data'!$L154, Degrees15[Month], 1) + $I$2 - 1,MATCH(IF('1. Input energy data'!$G$11="Multiple (England)", '1. Input energy data'!$J154, '1. Input energy data'!$G$11),Degrees15[#Headers], 0))))</f>
        <v/>
      </c>
      <c r="J137" s="151" t="str" cm="1">
        <f t="array" ref="J137">IF(OR(CalcTable[[#This Row],[Building]]=0, '1. Input energy data'!$T154=""), "",IF(OR('1. Input energy data'!$F154="Hospital",'1. Input energy data'!$F154="Nursing residential homes and hostels"),INDEX(Degrees18[[Month]:[Multiple (England)]],MATCH('1. Input energy data'!$L154, Degrees18[Month], 1) + $J$2 - 1,MATCH(IF('1. Input energy data'!$G$11="Multiple (England)", '1. Input energy data'!$J154, '1. Input energy data'!$G$11),Degrees18[#Headers], 0)),INDEX(Degrees15[[Month]:[Multiple (England)]],MATCH('1. Input energy data'!$L154, Degrees15[Month], 1) + $J$2 - 1,MATCH(IF('1. Input energy data'!$G$11="Multiple (England)", '1. Input energy data'!$J154, '1. Input energy data'!$G$11),Degrees15[#Headers], 0))))</f>
        <v/>
      </c>
      <c r="K137" s="151" t="str" cm="1">
        <f t="array" ref="K137">IF(OR(CalcTable[[#This Row],[Building]]=0, '1. Input energy data'!$U154=""), "",IF(OR('1. Input energy data'!$F154="Hospital",'1. Input energy data'!$F154="Nursing residential homes and hostels"),INDEX(Degrees18[[Month]:[Multiple (England)]],MATCH('1. Input energy data'!$L154, Degrees18[Month], 1) + $K$2 - 1,MATCH(IF('1. Input energy data'!$G$11="Multiple (England)", '1. Input energy data'!$J154, '1. Input energy data'!$G$11),Degrees18[#Headers], 0)),INDEX(Degrees15[[Month]:[Multiple (England)]],MATCH('1. Input energy data'!$L154, Degrees15[Month], 1) + $K$2 - 1,MATCH(IF('1. Input energy data'!$G$11="Multiple (England)", '1. Input energy data'!$J154, '1. Input energy data'!$G$11),Degrees15[#Headers], 0))))</f>
        <v/>
      </c>
      <c r="L137" s="151" t="str" cm="1">
        <f t="array" ref="L137">IF(OR(CalcTable[[#This Row],[Building]]=0, '1. Input energy data'!$V154=""), "",IF(OR('1. Input energy data'!$F154="Hospital",'1. Input energy data'!$F154="Nursing residential homes and hostels"),INDEX(Degrees18[[Month]:[Multiple (England)]],MATCH('1. Input energy data'!$L154, Degrees18[Month], 1) + $L$2 - 1,MATCH(IF('1. Input energy data'!$G$11="Multiple (England)", '1. Input energy data'!$J154, '1. Input energy data'!$G$11),Degrees18[#Headers], 0)),INDEX(Degrees15[[Month]:[Multiple (England)]],MATCH('1. Input energy data'!$L154, Degrees15[Month], 1) + $L$2 - 1,MATCH(IF('1. Input energy data'!$G$11="Multiple (England)", '1. Input energy data'!$J154, '1. Input energy data'!$G$11),Degrees15[#Headers], 0))))</f>
        <v/>
      </c>
      <c r="M137" s="151" t="str" cm="1">
        <f t="array" ref="M137">IF(OR(CalcTable[[#This Row],[Building]]=0, '1. Input energy data'!$W154=""), "",IF(OR('1. Input energy data'!$F154="Hospital",'1. Input energy data'!$F154="Nursing residential homes and hostels"),INDEX(Degrees18[[Month]:[Multiple (England)]],MATCH('1. Input energy data'!$L154, Degrees18[Month], 1) + $M$2 - 1,MATCH(IF('1. Input energy data'!$G$11="Multiple (England)", '1. Input energy data'!$J154, '1. Input energy data'!$G$11),Degrees18[#Headers], 0)),INDEX(Degrees15[[Month]:[Multiple (England)]],MATCH('1. Input energy data'!$L154, Degrees15[Month], 1) + $M$2 - 1,MATCH(IF('1. Input energy data'!$G$11="Multiple (England)", '1. Input energy data'!$J154, '1. Input energy data'!$G$11),Degrees15[#Headers], 0))))</f>
        <v/>
      </c>
      <c r="N137" s="151" t="str" cm="1">
        <f t="array" ref="N137">IF(OR(CalcTable[[#This Row],[Building]]=0, '1. Input energy data'!$X154=""), "",IF(OR('1. Input energy data'!$F154="Hospital",'1. Input energy data'!$F154="Nursing residential homes and hostels"),INDEX(Degrees18[[Month]:[Multiple (England)]],MATCH('1. Input energy data'!$L154, Degrees18[Month], 1) + $N$2 - 1,MATCH(IF('1. Input energy data'!$G$11="Multiple (England)", '1. Input energy data'!$J154, '1. Input energy data'!$G$11),Degrees18[#Headers], 0)),INDEX(Degrees15[[Month]:[Multiple (England)]],MATCH('1. Input energy data'!$L154, Degrees15[Month], 1) + $N$2 - 1,MATCH(IF('1. Input energy data'!$G$11="Multiple (England)", '1. Input energy data'!$J154, '1. Input energy data'!$G$11),Degrees15[#Headers], 0))))</f>
        <v/>
      </c>
      <c r="O137" s="151" t="str" cm="1">
        <f t="array" ref="O137">IF(OR(CalcTable[[#This Row],[Building]]=0, '1. Input energy data'!$Y154=""), "",IF(OR('1. Input energy data'!$F154="Hospital",'1. Input energy data'!$F154="Nursing residential homes and hostels"),INDEX(Degrees18[[Month]:[Multiple (England)]],MATCH('1. Input energy data'!$L154, Degrees18[Month], 1) + $O$2 - 1,MATCH(IF('1. Input energy data'!$G$11="Multiple (England)", '1. Input energy data'!$J154, '1. Input energy data'!$G$11),Degrees18[#Headers], 0)),INDEX(Degrees15[[Month]:[Multiple (England)]],MATCH('1. Input energy data'!$L154, Degrees15[Month], 1) + $O$2 - 1,MATCH(IF('1. Input energy data'!$G$11="Multiple (England)", '1. Input energy data'!$J154, '1. Input energy data'!$G$11),Degrees15[#Headers], 0))))</f>
        <v/>
      </c>
      <c r="P137" t="str">
        <f>IF(CalcTable[[#This Row],[Building]]=0,"",SLOPE('1. Input energy data'!N154:Y154,CalcTable[[#This Row],[1]:[12]]))</f>
        <v/>
      </c>
      <c r="Q137" t="str">
        <f>IF(CalcTable[[#This Row],[Building]]=0,"",INTERCEPT('1. Input energy data'!N154:Y154,CalcTable[[#This Row],[1]:[12]]))</f>
        <v/>
      </c>
      <c r="R137" t="str">
        <f>IF(CalcTable[[#This Row],[Building]]=0,"",RSQ('1. Input energy data'!N154:Y154,CalcTable[[#This Row],[1]:[12]]))</f>
        <v/>
      </c>
      <c r="S137" s="151" t="str" cm="1">
        <f t="array" ref="S137">IF(OR($A137=0, '1. Input energy data'!$AF154=""), "",IF(OR('1. Input energy data'!$F154="Hospital",'1. Input energy data'!$F154="Nursing residential homes and hostels"),INDEX(Degrees18[[Month]:[Multiple (England)]],MATCH('1. Input energy data'!$AD154, Degrees18[Month], 1)+S$2-13,MATCH(IF('1. Input energy data'!$G$11="Multiple (England)", '1. Input energy data'!$J154, '1. Input energy data'!$G$11),Degrees18[#Headers], 0)),INDEX(Degrees15[[Month]:[Multiple (England)]],MATCH('1. Input energy data'!$AD154, Degrees15[Month], 1)+S$2-13,MATCH(IF('1. Input energy data'!$G$11="Multiple (England)", '1. Input energy data'!$J154, '1. Input energy data'!$G$11),Degrees15[#Headers], 0))))</f>
        <v/>
      </c>
      <c r="T137" s="151" t="str" cm="1">
        <f t="array" ref="T137">IF(OR($A137=0, '1. Input energy data'!$AG154=""), "",IF(OR('1. Input energy data'!$F154="Hospital",'1. Input energy data'!$F154="Nursing residential homes and hostels"),INDEX(Degrees18[[Month]:[Multiple (England)]],MATCH('1. Input energy data'!$AD154, Degrees18[Month], 1)+T$2-13,MATCH(IF('1. Input energy data'!$G$11="Multiple (England)", '1. Input energy data'!$J154, '1. Input energy data'!$G$11),Degrees18[#Headers], 0)),INDEX(Degrees15[[Month]:[Multiple (England)]],MATCH('1. Input energy data'!$AD154,Degrees15[Month], 1)+T$2-13,MATCH(IF('1. Input energy data'!$G$11="Multiple (England)", '1. Input energy data'!$J154, '1. Input energy data'!$G$11),Degrees15[#Headers], 0))))</f>
        <v/>
      </c>
      <c r="U137" s="151" t="str" cm="1">
        <f t="array" ref="U137">IF(OR($A137=0, '1. Input energy data'!$AH154=""), "",IF(OR('1. Input energy data'!$F154="Hospital",'1. Input energy data'!$F154="Nursing residential homes and hostels"),INDEX(Degrees18[[Month]:[Multiple (England)]],MATCH('1. Input energy data'!$AD154, Degrees18[Month], 1)+U$2-13,MATCH(IF('1. Input energy data'!$G$11="Multiple (England)", '1. Input energy data'!$J154, '1. Input energy data'!$G$11),Degrees18[#Headers], 0)),INDEX(Degrees15[[Month]:[Multiple (England)]],MATCH('1. Input energy data'!$AD154,Degrees15[Month], 1)+U$2-13,MATCH(IF('1. Input energy data'!$G$11="Multiple (England)", '1. Input energy data'!$J154, '1. Input energy data'!$G$11),Degrees15[#Headers], 0))))</f>
        <v/>
      </c>
      <c r="V137" s="151" t="str" cm="1">
        <f t="array" ref="V137">IF(OR($A137=0, '1. Input energy data'!$AI154=""), "",IF(OR('1. Input energy data'!$F154="Hospital",'1. Input energy data'!$F154="Nursing residential homes and hostels"),INDEX(Degrees18[[Month]:[Multiple (England)]],MATCH('1. Input energy data'!$AD154, Degrees18[Month], 1)+V$2-13,MATCH(IF('1. Input energy data'!$G$11="Multiple (England)", '1. Input energy data'!$J154, '1. Input energy data'!$G$11),Degrees18[#Headers], 0)),INDEX(Degrees15[[Month]:[Multiple (England)]],MATCH('1. Input energy data'!$AD154,Degrees15[Month], 1)+V$2-13,MATCH(IF('1. Input energy data'!$G$11="Multiple (England)", '1. Input energy data'!$J154, '1. Input energy data'!$G$11),Degrees15[#Headers], 0))))</f>
        <v/>
      </c>
      <c r="W137" s="151" t="str" cm="1">
        <f t="array" ref="W137">IF(OR($A137=0, '1. Input energy data'!$AJ154=""), "",IF(OR('1. Input energy data'!$F154="Hospital",'1. Input energy data'!$F154="Nursing residential homes and hostels"),INDEX(Degrees18[[Month]:[Multiple (England)]],MATCH('1. Input energy data'!$AD154, Degrees18[Month], 1)+W$2-13,MATCH(IF('1. Input energy data'!$G$11="Multiple (England)", '1. Input energy data'!$J154, '1. Input energy data'!$G$11),Degrees18[#Headers], 0)),INDEX(Degrees15[[Month]:[Multiple (England)]],MATCH('1. Input energy data'!$AD154,Degrees15[Month], 1)+W$2-13,MATCH(IF('1. Input energy data'!$G$11="Multiple (England)", '1. Input energy data'!$J154, '1. Input energy data'!$G$11),Degrees15[#Headers], 0))))</f>
        <v/>
      </c>
      <c r="X137" s="151" t="str" cm="1">
        <f t="array" ref="X137">IF(OR($A137=0, '1. Input energy data'!$AK154=""), "",IF(OR('1. Input energy data'!$F154="Hospital",'1. Input energy data'!$F154="Nursing residential homes and hostels"),INDEX(Degrees18[[Month]:[Multiple (England)]],MATCH('1. Input energy data'!$AD154, Degrees18[Month], 1)+X$2-13,MATCH(IF('1. Input energy data'!$G$11="Multiple (England)", '1. Input energy data'!$J154, '1. Input energy data'!$G$11),Degrees18[#Headers], 0)),INDEX(Degrees15[[Month]:[Multiple (England)]],MATCH('1. Input energy data'!$AD154,Degrees15[Month], 1)+X$2-13,MATCH(IF('1. Input energy data'!$G$11="Multiple (England)", '1. Input energy data'!$J154, '1. Input energy data'!$G$11),Degrees15[#Headers], 0))))</f>
        <v/>
      </c>
      <c r="Y137" s="151" t="str" cm="1">
        <f t="array" ref="Y137">IF(OR($A137=0, '1. Input energy data'!$AL154=""), "",IF(OR('1. Input energy data'!$F154="Hospital",'1. Input energy data'!$F154="Nursing residential homes and hostels"),INDEX(Degrees18[[Month]:[Multiple (England)]],MATCH('1. Input energy data'!$AD154, Degrees18[Month], 1)+Y$2-13,MATCH(IF('1. Input energy data'!$G$11="Multiple (England)", '1. Input energy data'!$J154, '1. Input energy data'!$G$11),Degrees18[#Headers], 0)),INDEX(Degrees15[[Month]:[Multiple (England)]],MATCH('1. Input energy data'!$AD154,Degrees15[Month], 1)+Y$2-13,MATCH(IF('1. Input energy data'!$G$11="Multiple (England)", '1. Input energy data'!$J154, '1. Input energy data'!$G$11),Degrees15[#Headers], 0))))</f>
        <v/>
      </c>
      <c r="Z137" s="151" t="str" cm="1">
        <f t="array" ref="Z137">IF(OR($A137=0, '1. Input energy data'!$AM154=""), "",IF(OR('1. Input energy data'!$F154="Hospital",'1. Input energy data'!$F154="Nursing residential homes and hostels"),INDEX(Degrees18[[Month]:[Multiple (England)]],MATCH('1. Input energy data'!$AD154, Degrees18[Month], 1)+Z$2-13,MATCH(IF('1. Input energy data'!$G$11="Multiple (England)", '1. Input energy data'!$J154, '1. Input energy data'!$G$11),Degrees18[#Headers], 0)),INDEX(Degrees15[[Month]:[Multiple (England)]],MATCH('1. Input energy data'!$AD154,Degrees15[Month], 1)+Z$2-13,MATCH(IF('1. Input energy data'!$G$11="Multiple (England)", '1. Input energy data'!$J154, '1. Input energy data'!$G$11),Degrees15[#Headers], 0))))</f>
        <v/>
      </c>
      <c r="AA137" s="151" t="str" cm="1">
        <f t="array" ref="AA137">IF(OR($A137=0, '1. Input energy data'!$AN154=""), "",IF(OR('1. Input energy data'!$F154="Hospital",'1. Input energy data'!$F154="Nursing residential homes and hostels"),INDEX(Degrees18[[Month]:[Multiple (England)]],MATCH('1. Input energy data'!$AD154, Degrees18[Month], 1)+AA$2-13,MATCH(IF('1. Input energy data'!$G$11="Multiple (England)", '1. Input energy data'!$J154, '1. Input energy data'!$G$11),Degrees18[#Headers], 0)),INDEX(Degrees15[[Month]:[Multiple (England)]],MATCH('1. Input energy data'!$AD154,Degrees15[Month], 1)+AA$2-13,MATCH(IF('1. Input energy data'!$G$11="Multiple (England)", '1. Input energy data'!$J154, '1. Input energy data'!$G$11),Degrees15[#Headers], 0))))</f>
        <v/>
      </c>
      <c r="AB137" s="151" t="str" cm="1">
        <f t="array" ref="AB137">IF(OR($A137=0, '1. Input energy data'!$AO154=""), "",IF(OR('1. Input energy data'!$F154="Hospital",'1. Input energy data'!$F154="Nursing residential homes and hostels"),INDEX(Degrees18[[Month]:[Multiple (England)]],MATCH('1. Input energy data'!$AD154, Degrees18[Month], 1)+AB$2-13,MATCH(IF('1. Input energy data'!$G$11="Multiple (England)", '1. Input energy data'!$J154, '1. Input energy data'!$G$11),Degrees18[#Headers], 0)),INDEX(Degrees15[[Month]:[Multiple (England)]],MATCH('1. Input energy data'!$AD154,Degrees15[Month], 1)+AB$2-13,MATCH(IF('1. Input energy data'!$G$11="Multiple (England)", '1. Input energy data'!$J154, '1. Input energy data'!$G$11),Degrees15[#Headers], 0))))</f>
        <v/>
      </c>
      <c r="AC137" s="151" t="str" cm="1">
        <f t="array" ref="AC137">IF(OR($A137=0, '1. Input energy data'!$AP154=""), "",IF(OR('1. Input energy data'!$F154="Hospital",'1. Input energy data'!$F154="Nursing residential homes and hostels"),INDEX(Degrees18[[Month]:[Multiple (England)]],MATCH('1. Input energy data'!$AD154, Degrees18[Month], 1)+AC$2-13,MATCH(IF('1. Input energy data'!$G$11="Multiple (England)", '1. Input energy data'!$J154, '1. Input energy data'!$G$11),Degrees18[#Headers], 0)),INDEX(Degrees15[[Month]:[Multiple (England)]],MATCH('1. Input energy data'!$AD154,Degrees15[Month], 1)+AC$2-13,MATCH(IF('1. Input energy data'!$G$11="Multiple (England)", '1. Input energy data'!$J154, '1. Input energy data'!$G$11),Degrees15[#Headers], 0))))</f>
        <v/>
      </c>
      <c r="AD137" s="151" t="str" cm="1">
        <f t="array" ref="AD137">IF(OR($A137=0, '1. Input energy data'!$AQ154=""), "",IF(OR('1. Input energy data'!$F154="Hospital",'1. Input energy data'!$F154="Nursing residential homes and hostels"),INDEX(Degrees18[[Month]:[Multiple (England)]],MATCH('1. Input energy data'!$AD154, Degrees18[Month], 1)+AD$2-13,MATCH(IF('1. Input energy data'!$G$11="Multiple (England)", '1. Input energy data'!$J154, '1. Input energy data'!$G$11),Degrees18[#Headers], 0)),INDEX(Degrees15[[Month]:[Multiple (England)]],MATCH('1. Input energy data'!$AD154,Degrees15[Month], 1)+AD$2-13,MATCH(IF('1. Input energy data'!$G$11="Multiple (England)", '1. Input energy data'!$J154, '1. Input energy data'!$G$11),Degrees15[#Headers], 0))))</f>
        <v/>
      </c>
      <c r="AE137" s="151" t="str">
        <f>IF(OR($A137=0, $P137="", CalcTable[[#This Row],[13]]="", $Q137="", '1. Input energy data'!AF154=""), "", ($P137*CalcTable[[#This Row],[13]]+$Q137)-'1. Input energy data'!AF154)</f>
        <v/>
      </c>
      <c r="AF137" s="151" t="str">
        <f>IF(OR($A137=0, $P137="", CalcTable[[#This Row],[14]]="", $Q137="", '1. Input energy data'!AG154=""), "", ($P137*CalcTable[[#This Row],[14]]+$Q137)-'1. Input energy data'!AG154)</f>
        <v/>
      </c>
      <c r="AG137" s="151" t="str">
        <f>IF(OR($A137=0, $P137="", CalcTable[[#This Row],[15]]="", $Q137="", '1. Input energy data'!AH154=""), "", ($P137*CalcTable[[#This Row],[15]]+$Q137)-'1. Input energy data'!AH154)</f>
        <v/>
      </c>
      <c r="AH137" s="151" t="str">
        <f>IF(OR($A137=0, $P137="", CalcTable[[#This Row],[16]]="", $Q137="", '1. Input energy data'!AI154=""), "", ($P137*CalcTable[[#This Row],[16]]+$Q137)-'1. Input energy data'!AI154)</f>
        <v/>
      </c>
      <c r="AI137" s="151" t="str">
        <f>IF(OR($A137=0, $P137="", CalcTable[[#This Row],[17]]="", $Q137="", '1. Input energy data'!AJ154=""), "", ($P137*CalcTable[[#This Row],[17]]+$Q137)-'1. Input energy data'!AJ154)</f>
        <v/>
      </c>
      <c r="AJ137" s="151" t="str">
        <f>IF(OR($A137=0, $P137="", CalcTable[[#This Row],[18]]="", $Q137="", '1. Input energy data'!AK154=""), "", ($P137*CalcTable[[#This Row],[18]]+$Q137)-'1. Input energy data'!AK154)</f>
        <v/>
      </c>
      <c r="AK137" s="151" t="str">
        <f>IF(OR($A137=0, $P137="", CalcTable[[#This Row],[19]]="", $Q137="", '1. Input energy data'!AL154=""), "", ($P137*CalcTable[[#This Row],[19]]+$Q137)-'1. Input energy data'!AL154)</f>
        <v/>
      </c>
      <c r="AL137" s="151" t="str">
        <f>IF(OR($A137=0, $P137="", CalcTable[[#This Row],[20]]="", $Q137="", '1. Input energy data'!AM154=""), "", ($P137*CalcTable[[#This Row],[20]]+$Q137)-'1. Input energy data'!AM154)</f>
        <v/>
      </c>
      <c r="AM137" s="151" t="str">
        <f>IF(OR($A137=0, $P137="", CalcTable[[#This Row],[21]]="", $Q137="", '1. Input energy data'!AN154=""), "", ($P137*CalcTable[[#This Row],[21]]+$Q137)-'1. Input energy data'!AN154)</f>
        <v/>
      </c>
      <c r="AN137" s="151" t="str">
        <f>IF(OR($A137=0, $P137="", CalcTable[[#This Row],[22]]="", $Q137="", '1. Input energy data'!AO154=""), "", ($P137*CalcTable[[#This Row],[22]]+$Q137)-'1. Input energy data'!AO154)</f>
        <v/>
      </c>
      <c r="AO137" s="151" t="str">
        <f>IF(OR($A137=0, $P137="", CalcTable[[#This Row],[23]]="", $Q137="", '1. Input energy data'!AP154=""), "", ($P137*CalcTable[[#This Row],[23]]+$Q137)-'1. Input energy data'!AP154)</f>
        <v/>
      </c>
      <c r="AP137" s="151" t="str">
        <f>IF(OR($A137=0, $P137="", CalcTable[[#This Row],[24]]="", $Q137="", '1. Input energy data'!AQ154=""), "", ($P137*CalcTable[[#This Row],[24]]+$Q137)-'1. Input energy data'!AQ154)</f>
        <v/>
      </c>
      <c r="AQ137" s="239" t="str">
        <f>IF(CalcTable[[#This Row],[Building]]=0,"",1-((1-CalcTable[[#This Row],[R2]])*(COUNT('1. Input energy data'!N154:Y154)-1)/(COUNT('1. Input energy data'!N154:Y154)-2)))</f>
        <v/>
      </c>
      <c r="AR137" s="165" t="str">
        <f>IF(CalcTable[[#This Row],[Building]]=0,"",1.26*TINV(0.1,COUNT('1. Input energy data'!N154:Y154)-2)*STEYX('1. Input energy data'!N154:Y154,CalcTable[[#This Row],[1]:[12]])*((1+2/COUNT('1. Input energy data'!N154:Y154))*COUNT(CalcTable[[#This Row],[Month 1 avoided kWh]:[Month 12]]))^0.5)</f>
        <v/>
      </c>
      <c r="AS137" s="166" t="str">
        <f>IF(CalcTable[[#This Row],[Building]]=0,"",ABS(CalcTable[[#This Row],[Absolute Uncertainty]]/SUM(CalcTable[[#This Row],[Month 1 avoided kWh]:[Month 12]])))</f>
        <v/>
      </c>
      <c r="AT137" s="165" t="str">
        <f>IF(CalcTable[[#This Row],[Building]]=0,"",COUNT('1. Input energy data'!N154:Y154))</f>
        <v/>
      </c>
      <c r="AU137" s="165" t="str">
        <f>IF(CalcTable[[#This Row],[Building]]=0,"",COUNT('1. Input energy data'!AF154:AQ154))</f>
        <v/>
      </c>
      <c r="AV137" s="151" t="str" cm="1">
        <f t="array" ref="AV137">_xlfn.IFS(CalcTable[[#This Row],[Building]]=0,"",AND(OR('1. Input energy data'!AT154="Energy Bills - Actual",'1. Input energy data'!AT154="Meter Readings",'1. Input energy data'!AT154="Half Hourly Data"),OR('1. Input energy data'!Z154="Energy Bills - Actual",'1. Input energy data'!Z154="Meter Readings",'1. Input energy data'!Z154="Half Hourly Data")),"ACTUAL",OR('1. Input energy data'!AT154="",'1. Input energy data'!Z154=""),"BLANK",OR('1. Input energy data'!AT154="Other (specify in commentary)",'1. Input energy data'!Z154="Other (specify in commentary)"),"OTHER",OR('1. Input energy data'!AT154="Energy Bills - Estimated",'1. Input energy data'!Z154="Energy Bills - Estimated"),"ESTIMATED",OR('1. Input energy data'!AT154="Energy Bills - Partially Estimated",'1. Input energy data'!Z154="Energy Bills - Partially Estimated"),"PARTIALLY ESTIMATED",TRUE,"BLANK")</f>
        <v/>
      </c>
    </row>
    <row r="138" spans="1:48">
      <c r="A138">
        <f>'1. Input energy data'!C155</f>
        <v>0</v>
      </c>
      <c r="B138" s="150">
        <f>'1. Input energy data'!F155</f>
        <v>0</v>
      </c>
      <c r="C138">
        <f>'1. Input energy data'!G155</f>
        <v>0</v>
      </c>
      <c r="D138" s="151" t="str">
        <f>IF(OR(CalcTable[[#This Row],[Building]]=0, '1. Input energy data'!$N155=""), "",IF(OR('1. Input energy data'!$F155="Hospital",'1. Input energy data'!$F155="Nursing residential homes and hostels"),INDEX(Degrees18[[Month]:[Multiple (England)]],MATCH('1. Input energy data'!$L155, Degrees18[Month], 1),MATCH(IF('1. Input energy data'!$G$11="Multiple (England)", '1. Input energy data'!$J155, '1. Input energy data'!$G$11), Degrees18[#Headers], 0)),INDEX(Degrees15[[Month]:[Multiple (England)]],MATCH('1. Input energy data'!$L155, Degrees15[Month], 1),MATCH(IF('1. Input energy data'!$G$11="Multiple (England)", '1. Input energy data'!$J155, '1. Input energy data'!$G$11), Degrees15[#Headers], 0))))</f>
        <v/>
      </c>
      <c r="E138" s="151" t="str" cm="1">
        <f t="array" ref="E138">IF(OR(CalcTable[[#This Row],[Building]]=0, '1. Input energy data'!$O155=""), "",IF(OR('1. Input energy data'!$F155="Hospital",'1. Input energy data'!$F155="Nursing residential homes and hostels"),INDEX(Degrees18[[Month]:[Multiple (England)]],MATCH('1. Input energy data'!$L155, Degrees18[Month], 1) + $E$2 - 1,MATCH(IF('1. Input energy data'!$G$11="Multiple (England)", '1. Input energy data'!$J155, '1. Input energy data'!$G$11),Degrees18[#Headers], 0)),INDEX(Degrees15[[Month]:[Multiple (England)]],MATCH('1. Input energy data'!$L155, Degrees15[Month], 1) + $E$2 - 1,MATCH(IF('1. Input energy data'!$G$11="Multiple (England)", '1. Input energy data'!$J155, '1. Input energy data'!$G$11),Degrees15[#Headers], 0))))</f>
        <v/>
      </c>
      <c r="F138" s="151" t="str" cm="1">
        <f t="array" ref="F138">IF(OR(CalcTable[[#This Row],[Building]]=0, '1. Input energy data'!$P155=""), "",IF(OR('1. Input energy data'!$F155="Hospital",'1. Input energy data'!$F155="Nursing residential homes and hostels"),INDEX(Degrees18[[Month]:[Multiple (England)]],MATCH('1. Input energy data'!$L155, Degrees18[Month], 1) + $F$2 - 1,MATCH(IF('1. Input energy data'!$G$11="Multiple (England)", '1. Input energy data'!$J155, '1. Input energy data'!$G$11),Degrees18[#Headers], 0)),INDEX(Degrees15[[Month]:[Multiple (England)]],MATCH('1. Input energy data'!$L155, Degrees15[Month], 1) + $F$2 - 1,MATCH(IF('1. Input energy data'!$G$11="Multiple (England)", '1. Input energy data'!$J155, '1. Input energy data'!$G$11),Degrees15[#Headers], 0))))</f>
        <v/>
      </c>
      <c r="G138" s="151" t="str" cm="1">
        <f t="array" ref="G138">IF(OR(CalcTable[[#This Row],[Building]]=0, '1. Input energy data'!$Q155=""), "",IF(OR('1. Input energy data'!$F155="Hospital",'1. Input energy data'!$F155="Nursing residential homes and hostels"),INDEX(Degrees18[[Month]:[Multiple (England)]],MATCH('1. Input energy data'!$L155, Degrees18[Month], 1) + $G$2 - 1,MATCH(IF('1. Input energy data'!$G$11="Multiple (England)", '1. Input energy data'!$J155, '1. Input energy data'!$G$11),Degrees18[#Headers], 0)),INDEX(Degrees15[[Month]:[Multiple (England)]],MATCH('1. Input energy data'!$L155, Degrees15[Month], 1) + $G$2 - 1,MATCH(IF('1. Input energy data'!$G$11="Multiple (England)", '1. Input energy data'!$J155, '1. Input energy data'!$G$11),Degrees15[#Headers], 0))))</f>
        <v/>
      </c>
      <c r="H138" s="151" t="str" cm="1">
        <f t="array" ref="H138">IF(OR(CalcTable[[#This Row],[Building]]=0, '1. Input energy data'!$R155=""), "",IF(OR('1. Input energy data'!$F155="Hospital",'1. Input energy data'!$F155="Nursing residential homes and hostels"),INDEX(Degrees18[[Month]:[Multiple (England)]],MATCH('1. Input energy data'!$L155, Degrees18[Month], 1) + $H$2 - 1,MATCH(IF('1. Input energy data'!$G$11="Multiple (England)", '1. Input energy data'!$J155, '1. Input energy data'!$G$11),Degrees18[#Headers], 0)),INDEX(Degrees15[[Month]:[Multiple (England)]],MATCH('1. Input energy data'!$L155, Degrees15[Month], 1) + $H$2 - 1,MATCH(IF('1. Input energy data'!$G$11="Multiple (England)", '1. Input energy data'!$J155, '1. Input energy data'!$G$11),Degrees15[#Headers], 0))))</f>
        <v/>
      </c>
      <c r="I138" s="151" t="str" cm="1">
        <f t="array" ref="I138">IF(OR(CalcTable[[#This Row],[Building]]=0, '1. Input energy data'!$S155=""), "",IF(OR('1. Input energy data'!$F155="Hospital",'1. Input energy data'!$F155="Nursing residential homes and hostels"),INDEX(Degrees18[[Month]:[Multiple (England)]],MATCH('1. Input energy data'!$L155, Degrees18[Month], 1) + $I$2 - 1,MATCH(IF('1. Input energy data'!$G$11="Multiple (England)", '1. Input energy data'!$J155, '1. Input energy data'!$G$11),Degrees18[#Headers], 0)),INDEX(Degrees15[[Month]:[Multiple (England)]],MATCH('1. Input energy data'!$L155, Degrees15[Month], 1) + $I$2 - 1,MATCH(IF('1. Input energy data'!$G$11="Multiple (England)", '1. Input energy data'!$J155, '1. Input energy data'!$G$11),Degrees15[#Headers], 0))))</f>
        <v/>
      </c>
      <c r="J138" s="151" t="str" cm="1">
        <f t="array" ref="J138">IF(OR(CalcTable[[#This Row],[Building]]=0, '1. Input energy data'!$T155=""), "",IF(OR('1. Input energy data'!$F155="Hospital",'1. Input energy data'!$F155="Nursing residential homes and hostels"),INDEX(Degrees18[[Month]:[Multiple (England)]],MATCH('1. Input energy data'!$L155, Degrees18[Month], 1) + $J$2 - 1,MATCH(IF('1. Input energy data'!$G$11="Multiple (England)", '1. Input energy data'!$J155, '1. Input energy data'!$G$11),Degrees18[#Headers], 0)),INDEX(Degrees15[[Month]:[Multiple (England)]],MATCH('1. Input energy data'!$L155, Degrees15[Month], 1) + $J$2 - 1,MATCH(IF('1. Input energy data'!$G$11="Multiple (England)", '1. Input energy data'!$J155, '1. Input energy data'!$G$11),Degrees15[#Headers], 0))))</f>
        <v/>
      </c>
      <c r="K138" s="151" t="str" cm="1">
        <f t="array" ref="K138">IF(OR(CalcTable[[#This Row],[Building]]=0, '1. Input energy data'!$U155=""), "",IF(OR('1. Input energy data'!$F155="Hospital",'1. Input energy data'!$F155="Nursing residential homes and hostels"),INDEX(Degrees18[[Month]:[Multiple (England)]],MATCH('1. Input energy data'!$L155, Degrees18[Month], 1) + $K$2 - 1,MATCH(IF('1. Input energy data'!$G$11="Multiple (England)", '1. Input energy data'!$J155, '1. Input energy data'!$G$11),Degrees18[#Headers], 0)),INDEX(Degrees15[[Month]:[Multiple (England)]],MATCH('1. Input energy data'!$L155, Degrees15[Month], 1) + $K$2 - 1,MATCH(IF('1. Input energy data'!$G$11="Multiple (England)", '1. Input energy data'!$J155, '1. Input energy data'!$G$11),Degrees15[#Headers], 0))))</f>
        <v/>
      </c>
      <c r="L138" s="151" t="str" cm="1">
        <f t="array" ref="L138">IF(OR(CalcTable[[#This Row],[Building]]=0, '1. Input energy data'!$V155=""), "",IF(OR('1. Input energy data'!$F155="Hospital",'1. Input energy data'!$F155="Nursing residential homes and hostels"),INDEX(Degrees18[[Month]:[Multiple (England)]],MATCH('1. Input energy data'!$L155, Degrees18[Month], 1) + $L$2 - 1,MATCH(IF('1. Input energy data'!$G$11="Multiple (England)", '1. Input energy data'!$J155, '1. Input energy data'!$G$11),Degrees18[#Headers], 0)),INDEX(Degrees15[[Month]:[Multiple (England)]],MATCH('1. Input energy data'!$L155, Degrees15[Month], 1) + $L$2 - 1,MATCH(IF('1. Input energy data'!$G$11="Multiple (England)", '1. Input energy data'!$J155, '1. Input energy data'!$G$11),Degrees15[#Headers], 0))))</f>
        <v/>
      </c>
      <c r="M138" s="151" t="str" cm="1">
        <f t="array" ref="M138">IF(OR(CalcTable[[#This Row],[Building]]=0, '1. Input energy data'!$W155=""), "",IF(OR('1. Input energy data'!$F155="Hospital",'1. Input energy data'!$F155="Nursing residential homes and hostels"),INDEX(Degrees18[[Month]:[Multiple (England)]],MATCH('1. Input energy data'!$L155, Degrees18[Month], 1) + $M$2 - 1,MATCH(IF('1. Input energy data'!$G$11="Multiple (England)", '1. Input energy data'!$J155, '1. Input energy data'!$G$11),Degrees18[#Headers], 0)),INDEX(Degrees15[[Month]:[Multiple (England)]],MATCH('1. Input energy data'!$L155, Degrees15[Month], 1) + $M$2 - 1,MATCH(IF('1. Input energy data'!$G$11="Multiple (England)", '1. Input energy data'!$J155, '1. Input energy data'!$G$11),Degrees15[#Headers], 0))))</f>
        <v/>
      </c>
      <c r="N138" s="151" t="str" cm="1">
        <f t="array" ref="N138">IF(OR(CalcTable[[#This Row],[Building]]=0, '1. Input energy data'!$X155=""), "",IF(OR('1. Input energy data'!$F155="Hospital",'1. Input energy data'!$F155="Nursing residential homes and hostels"),INDEX(Degrees18[[Month]:[Multiple (England)]],MATCH('1. Input energy data'!$L155, Degrees18[Month], 1) + $N$2 - 1,MATCH(IF('1. Input energy data'!$G$11="Multiple (England)", '1. Input energy data'!$J155, '1. Input energy data'!$G$11),Degrees18[#Headers], 0)),INDEX(Degrees15[[Month]:[Multiple (England)]],MATCH('1. Input energy data'!$L155, Degrees15[Month], 1) + $N$2 - 1,MATCH(IF('1. Input energy data'!$G$11="Multiple (England)", '1. Input energy data'!$J155, '1. Input energy data'!$G$11),Degrees15[#Headers], 0))))</f>
        <v/>
      </c>
      <c r="O138" s="151" t="str" cm="1">
        <f t="array" ref="O138">IF(OR(CalcTable[[#This Row],[Building]]=0, '1. Input energy data'!$Y155=""), "",IF(OR('1. Input energy data'!$F155="Hospital",'1. Input energy data'!$F155="Nursing residential homes and hostels"),INDEX(Degrees18[[Month]:[Multiple (England)]],MATCH('1. Input energy data'!$L155, Degrees18[Month], 1) + $O$2 - 1,MATCH(IF('1. Input energy data'!$G$11="Multiple (England)", '1. Input energy data'!$J155, '1. Input energy data'!$G$11),Degrees18[#Headers], 0)),INDEX(Degrees15[[Month]:[Multiple (England)]],MATCH('1. Input energy data'!$L155, Degrees15[Month], 1) + $O$2 - 1,MATCH(IF('1. Input energy data'!$G$11="Multiple (England)", '1. Input energy data'!$J155, '1. Input energy data'!$G$11),Degrees15[#Headers], 0))))</f>
        <v/>
      </c>
      <c r="P138" t="str">
        <f>IF(CalcTable[[#This Row],[Building]]=0,"",SLOPE('1. Input energy data'!N155:Y155,CalcTable[[#This Row],[1]:[12]]))</f>
        <v/>
      </c>
      <c r="Q138" t="str">
        <f>IF(CalcTable[[#This Row],[Building]]=0,"",INTERCEPT('1. Input energy data'!N155:Y155,CalcTable[[#This Row],[1]:[12]]))</f>
        <v/>
      </c>
      <c r="R138" t="str">
        <f>IF(CalcTable[[#This Row],[Building]]=0,"",RSQ('1. Input energy data'!N155:Y155,CalcTable[[#This Row],[1]:[12]]))</f>
        <v/>
      </c>
      <c r="S138" s="151" t="str" cm="1">
        <f t="array" ref="S138">IF(OR($A138=0, '1. Input energy data'!$AF155=""), "",IF(OR('1. Input energy data'!$F155="Hospital",'1. Input energy data'!$F155="Nursing residential homes and hostels"),INDEX(Degrees18[[Month]:[Multiple (England)]],MATCH('1. Input energy data'!$AD155, Degrees18[Month], 1)+S$2-13,MATCH(IF('1. Input energy data'!$G$11="Multiple (England)", '1. Input energy data'!$J155, '1. Input energy data'!$G$11),Degrees18[#Headers], 0)),INDEX(Degrees15[[Month]:[Multiple (England)]],MATCH('1. Input energy data'!$AD155, Degrees15[Month], 1)+S$2-13,MATCH(IF('1. Input energy data'!$G$11="Multiple (England)", '1. Input energy data'!$J155, '1. Input energy data'!$G$11),Degrees15[#Headers], 0))))</f>
        <v/>
      </c>
      <c r="T138" s="151" t="str" cm="1">
        <f t="array" ref="T138">IF(OR($A138=0, '1. Input energy data'!$AG155=""), "",IF(OR('1. Input energy data'!$F155="Hospital",'1. Input energy data'!$F155="Nursing residential homes and hostels"),INDEX(Degrees18[[Month]:[Multiple (England)]],MATCH('1. Input energy data'!$AD155, Degrees18[Month], 1)+T$2-13,MATCH(IF('1. Input energy data'!$G$11="Multiple (England)", '1. Input energy data'!$J155, '1. Input energy data'!$G$11),Degrees18[#Headers], 0)),INDEX(Degrees15[[Month]:[Multiple (England)]],MATCH('1. Input energy data'!$AD155,Degrees15[Month], 1)+T$2-13,MATCH(IF('1. Input energy data'!$G$11="Multiple (England)", '1. Input energy data'!$J155, '1. Input energy data'!$G$11),Degrees15[#Headers], 0))))</f>
        <v/>
      </c>
      <c r="U138" s="151" t="str" cm="1">
        <f t="array" ref="U138">IF(OR($A138=0, '1. Input energy data'!$AH155=""), "",IF(OR('1. Input energy data'!$F155="Hospital",'1. Input energy data'!$F155="Nursing residential homes and hostels"),INDEX(Degrees18[[Month]:[Multiple (England)]],MATCH('1. Input energy data'!$AD155, Degrees18[Month], 1)+U$2-13,MATCH(IF('1. Input energy data'!$G$11="Multiple (England)", '1. Input energy data'!$J155, '1. Input energy data'!$G$11),Degrees18[#Headers], 0)),INDEX(Degrees15[[Month]:[Multiple (England)]],MATCH('1. Input energy data'!$AD155,Degrees15[Month], 1)+U$2-13,MATCH(IF('1. Input energy data'!$G$11="Multiple (England)", '1. Input energy data'!$J155, '1. Input energy data'!$G$11),Degrees15[#Headers], 0))))</f>
        <v/>
      </c>
      <c r="V138" s="151" t="str" cm="1">
        <f t="array" ref="V138">IF(OR($A138=0, '1. Input energy data'!$AI155=""), "",IF(OR('1. Input energy data'!$F155="Hospital",'1. Input energy data'!$F155="Nursing residential homes and hostels"),INDEX(Degrees18[[Month]:[Multiple (England)]],MATCH('1. Input energy data'!$AD155, Degrees18[Month], 1)+V$2-13,MATCH(IF('1. Input energy data'!$G$11="Multiple (England)", '1. Input energy data'!$J155, '1. Input energy data'!$G$11),Degrees18[#Headers], 0)),INDEX(Degrees15[[Month]:[Multiple (England)]],MATCH('1. Input energy data'!$AD155,Degrees15[Month], 1)+V$2-13,MATCH(IF('1. Input energy data'!$G$11="Multiple (England)", '1. Input energy data'!$J155, '1. Input energy data'!$G$11),Degrees15[#Headers], 0))))</f>
        <v/>
      </c>
      <c r="W138" s="151" t="str" cm="1">
        <f t="array" ref="W138">IF(OR($A138=0, '1. Input energy data'!$AJ155=""), "",IF(OR('1. Input energy data'!$F155="Hospital",'1. Input energy data'!$F155="Nursing residential homes and hostels"),INDEX(Degrees18[[Month]:[Multiple (England)]],MATCH('1. Input energy data'!$AD155, Degrees18[Month], 1)+W$2-13,MATCH(IF('1. Input energy data'!$G$11="Multiple (England)", '1. Input energy data'!$J155, '1. Input energy data'!$G$11),Degrees18[#Headers], 0)),INDEX(Degrees15[[Month]:[Multiple (England)]],MATCH('1. Input energy data'!$AD155,Degrees15[Month], 1)+W$2-13,MATCH(IF('1. Input energy data'!$G$11="Multiple (England)", '1. Input energy data'!$J155, '1. Input energy data'!$G$11),Degrees15[#Headers], 0))))</f>
        <v/>
      </c>
      <c r="X138" s="151" t="str" cm="1">
        <f t="array" ref="X138">IF(OR($A138=0, '1. Input energy data'!$AK155=""), "",IF(OR('1. Input energy data'!$F155="Hospital",'1. Input energy data'!$F155="Nursing residential homes and hostels"),INDEX(Degrees18[[Month]:[Multiple (England)]],MATCH('1. Input energy data'!$AD155, Degrees18[Month], 1)+X$2-13,MATCH(IF('1. Input energy data'!$G$11="Multiple (England)", '1. Input energy data'!$J155, '1. Input energy data'!$G$11),Degrees18[#Headers], 0)),INDEX(Degrees15[[Month]:[Multiple (England)]],MATCH('1. Input energy data'!$AD155,Degrees15[Month], 1)+X$2-13,MATCH(IF('1. Input energy data'!$G$11="Multiple (England)", '1. Input energy data'!$J155, '1. Input energy data'!$G$11),Degrees15[#Headers], 0))))</f>
        <v/>
      </c>
      <c r="Y138" s="151" t="str" cm="1">
        <f t="array" ref="Y138">IF(OR($A138=0, '1. Input energy data'!$AL155=""), "",IF(OR('1. Input energy data'!$F155="Hospital",'1. Input energy data'!$F155="Nursing residential homes and hostels"),INDEX(Degrees18[[Month]:[Multiple (England)]],MATCH('1. Input energy data'!$AD155, Degrees18[Month], 1)+Y$2-13,MATCH(IF('1. Input energy data'!$G$11="Multiple (England)", '1. Input energy data'!$J155, '1. Input energy data'!$G$11),Degrees18[#Headers], 0)),INDEX(Degrees15[[Month]:[Multiple (England)]],MATCH('1. Input energy data'!$AD155,Degrees15[Month], 1)+Y$2-13,MATCH(IF('1. Input energy data'!$G$11="Multiple (England)", '1. Input energy data'!$J155, '1. Input energy data'!$G$11),Degrees15[#Headers], 0))))</f>
        <v/>
      </c>
      <c r="Z138" s="151" t="str" cm="1">
        <f t="array" ref="Z138">IF(OR($A138=0, '1. Input energy data'!$AM155=""), "",IF(OR('1. Input energy data'!$F155="Hospital",'1. Input energy data'!$F155="Nursing residential homes and hostels"),INDEX(Degrees18[[Month]:[Multiple (England)]],MATCH('1. Input energy data'!$AD155, Degrees18[Month], 1)+Z$2-13,MATCH(IF('1. Input energy data'!$G$11="Multiple (England)", '1. Input energy data'!$J155, '1. Input energy data'!$G$11),Degrees18[#Headers], 0)),INDEX(Degrees15[[Month]:[Multiple (England)]],MATCH('1. Input energy data'!$AD155,Degrees15[Month], 1)+Z$2-13,MATCH(IF('1. Input energy data'!$G$11="Multiple (England)", '1. Input energy data'!$J155, '1. Input energy data'!$G$11),Degrees15[#Headers], 0))))</f>
        <v/>
      </c>
      <c r="AA138" s="151" t="str" cm="1">
        <f t="array" ref="AA138">IF(OR($A138=0, '1. Input energy data'!$AN155=""), "",IF(OR('1. Input energy data'!$F155="Hospital",'1. Input energy data'!$F155="Nursing residential homes and hostels"),INDEX(Degrees18[[Month]:[Multiple (England)]],MATCH('1. Input energy data'!$AD155, Degrees18[Month], 1)+AA$2-13,MATCH(IF('1. Input energy data'!$G$11="Multiple (England)", '1. Input energy data'!$J155, '1. Input energy data'!$G$11),Degrees18[#Headers], 0)),INDEX(Degrees15[[Month]:[Multiple (England)]],MATCH('1. Input energy data'!$AD155,Degrees15[Month], 1)+AA$2-13,MATCH(IF('1. Input energy data'!$G$11="Multiple (England)", '1. Input energy data'!$J155, '1. Input energy data'!$G$11),Degrees15[#Headers], 0))))</f>
        <v/>
      </c>
      <c r="AB138" s="151" t="str" cm="1">
        <f t="array" ref="AB138">IF(OR($A138=0, '1. Input energy data'!$AO155=""), "",IF(OR('1. Input energy data'!$F155="Hospital",'1. Input energy data'!$F155="Nursing residential homes and hostels"),INDEX(Degrees18[[Month]:[Multiple (England)]],MATCH('1. Input energy data'!$AD155, Degrees18[Month], 1)+AB$2-13,MATCH(IF('1. Input energy data'!$G$11="Multiple (England)", '1. Input energy data'!$J155, '1. Input energy data'!$G$11),Degrees18[#Headers], 0)),INDEX(Degrees15[[Month]:[Multiple (England)]],MATCH('1. Input energy data'!$AD155,Degrees15[Month], 1)+AB$2-13,MATCH(IF('1. Input energy data'!$G$11="Multiple (England)", '1. Input energy data'!$J155, '1. Input energy data'!$G$11),Degrees15[#Headers], 0))))</f>
        <v/>
      </c>
      <c r="AC138" s="151" t="str" cm="1">
        <f t="array" ref="AC138">IF(OR($A138=0, '1. Input energy data'!$AP155=""), "",IF(OR('1. Input energy data'!$F155="Hospital",'1. Input energy data'!$F155="Nursing residential homes and hostels"),INDEX(Degrees18[[Month]:[Multiple (England)]],MATCH('1. Input energy data'!$AD155, Degrees18[Month], 1)+AC$2-13,MATCH(IF('1. Input energy data'!$G$11="Multiple (England)", '1. Input energy data'!$J155, '1. Input energy data'!$G$11),Degrees18[#Headers], 0)),INDEX(Degrees15[[Month]:[Multiple (England)]],MATCH('1. Input energy data'!$AD155,Degrees15[Month], 1)+AC$2-13,MATCH(IF('1. Input energy data'!$G$11="Multiple (England)", '1. Input energy data'!$J155, '1. Input energy data'!$G$11),Degrees15[#Headers], 0))))</f>
        <v/>
      </c>
      <c r="AD138" s="151" t="str" cm="1">
        <f t="array" ref="AD138">IF(OR($A138=0, '1. Input energy data'!$AQ155=""), "",IF(OR('1. Input energy data'!$F155="Hospital",'1. Input energy data'!$F155="Nursing residential homes and hostels"),INDEX(Degrees18[[Month]:[Multiple (England)]],MATCH('1. Input energy data'!$AD155, Degrees18[Month], 1)+AD$2-13,MATCH(IF('1. Input energy data'!$G$11="Multiple (England)", '1. Input energy data'!$J155, '1. Input energy data'!$G$11),Degrees18[#Headers], 0)),INDEX(Degrees15[[Month]:[Multiple (England)]],MATCH('1. Input energy data'!$AD155,Degrees15[Month], 1)+AD$2-13,MATCH(IF('1. Input energy data'!$G$11="Multiple (England)", '1. Input energy data'!$J155, '1. Input energy data'!$G$11),Degrees15[#Headers], 0))))</f>
        <v/>
      </c>
      <c r="AE138" s="151" t="str">
        <f>IF(OR($A138=0, $P138="", CalcTable[[#This Row],[13]]="", $Q138="", '1. Input energy data'!AF155=""), "", ($P138*CalcTable[[#This Row],[13]]+$Q138)-'1. Input energy data'!AF155)</f>
        <v/>
      </c>
      <c r="AF138" s="151" t="str">
        <f>IF(OR($A138=0, $P138="", CalcTable[[#This Row],[14]]="", $Q138="", '1. Input energy data'!AG155=""), "", ($P138*CalcTable[[#This Row],[14]]+$Q138)-'1. Input energy data'!AG155)</f>
        <v/>
      </c>
      <c r="AG138" s="151" t="str">
        <f>IF(OR($A138=0, $P138="", CalcTable[[#This Row],[15]]="", $Q138="", '1. Input energy data'!AH155=""), "", ($P138*CalcTable[[#This Row],[15]]+$Q138)-'1. Input energy data'!AH155)</f>
        <v/>
      </c>
      <c r="AH138" s="151" t="str">
        <f>IF(OR($A138=0, $P138="", CalcTable[[#This Row],[16]]="", $Q138="", '1. Input energy data'!AI155=""), "", ($P138*CalcTable[[#This Row],[16]]+$Q138)-'1. Input energy data'!AI155)</f>
        <v/>
      </c>
      <c r="AI138" s="151" t="str">
        <f>IF(OR($A138=0, $P138="", CalcTable[[#This Row],[17]]="", $Q138="", '1. Input energy data'!AJ155=""), "", ($P138*CalcTable[[#This Row],[17]]+$Q138)-'1. Input energy data'!AJ155)</f>
        <v/>
      </c>
      <c r="AJ138" s="151" t="str">
        <f>IF(OR($A138=0, $P138="", CalcTable[[#This Row],[18]]="", $Q138="", '1. Input energy data'!AK155=""), "", ($P138*CalcTable[[#This Row],[18]]+$Q138)-'1. Input energy data'!AK155)</f>
        <v/>
      </c>
      <c r="AK138" s="151" t="str">
        <f>IF(OR($A138=0, $P138="", CalcTable[[#This Row],[19]]="", $Q138="", '1. Input energy data'!AL155=""), "", ($P138*CalcTable[[#This Row],[19]]+$Q138)-'1. Input energy data'!AL155)</f>
        <v/>
      </c>
      <c r="AL138" s="151" t="str">
        <f>IF(OR($A138=0, $P138="", CalcTable[[#This Row],[20]]="", $Q138="", '1. Input energy data'!AM155=""), "", ($P138*CalcTable[[#This Row],[20]]+$Q138)-'1. Input energy data'!AM155)</f>
        <v/>
      </c>
      <c r="AM138" s="151" t="str">
        <f>IF(OR($A138=0, $P138="", CalcTable[[#This Row],[21]]="", $Q138="", '1. Input energy data'!AN155=""), "", ($P138*CalcTable[[#This Row],[21]]+$Q138)-'1. Input energy data'!AN155)</f>
        <v/>
      </c>
      <c r="AN138" s="151" t="str">
        <f>IF(OR($A138=0, $P138="", CalcTable[[#This Row],[22]]="", $Q138="", '1. Input energy data'!AO155=""), "", ($P138*CalcTable[[#This Row],[22]]+$Q138)-'1. Input energy data'!AO155)</f>
        <v/>
      </c>
      <c r="AO138" s="151" t="str">
        <f>IF(OR($A138=0, $P138="", CalcTable[[#This Row],[23]]="", $Q138="", '1. Input energy data'!AP155=""), "", ($P138*CalcTable[[#This Row],[23]]+$Q138)-'1. Input energy data'!AP155)</f>
        <v/>
      </c>
      <c r="AP138" s="151" t="str">
        <f>IF(OR($A138=0, $P138="", CalcTable[[#This Row],[24]]="", $Q138="", '1. Input energy data'!AQ155=""), "", ($P138*CalcTable[[#This Row],[24]]+$Q138)-'1. Input energy data'!AQ155)</f>
        <v/>
      </c>
      <c r="AQ138" s="239" t="str">
        <f>IF(CalcTable[[#This Row],[Building]]=0,"",1-((1-CalcTable[[#This Row],[R2]])*(COUNT('1. Input energy data'!N155:Y155)-1)/(COUNT('1. Input energy data'!N155:Y155)-2)))</f>
        <v/>
      </c>
      <c r="AR138" s="165" t="str">
        <f>IF(CalcTable[[#This Row],[Building]]=0,"",1.26*TINV(0.1,COUNT('1. Input energy data'!N155:Y155)-2)*STEYX('1. Input energy data'!N155:Y155,CalcTable[[#This Row],[1]:[12]])*((1+2/COUNT('1. Input energy data'!N155:Y155))*COUNT(CalcTable[[#This Row],[Month 1 avoided kWh]:[Month 12]]))^0.5)</f>
        <v/>
      </c>
      <c r="AS138" s="166" t="str">
        <f>IF(CalcTable[[#This Row],[Building]]=0,"",ABS(CalcTable[[#This Row],[Absolute Uncertainty]]/SUM(CalcTable[[#This Row],[Month 1 avoided kWh]:[Month 12]])))</f>
        <v/>
      </c>
      <c r="AT138" s="165" t="str">
        <f>IF(CalcTable[[#This Row],[Building]]=0,"",COUNT('1. Input energy data'!N155:Y155))</f>
        <v/>
      </c>
      <c r="AU138" s="165" t="str">
        <f>IF(CalcTable[[#This Row],[Building]]=0,"",COUNT('1. Input energy data'!AF155:AQ155))</f>
        <v/>
      </c>
      <c r="AV138" s="151" t="str" cm="1">
        <f t="array" ref="AV138">_xlfn.IFS(CalcTable[[#This Row],[Building]]=0,"",AND(OR('1. Input energy data'!AT155="Energy Bills - Actual",'1. Input energy data'!AT155="Meter Readings",'1. Input energy data'!AT155="Half Hourly Data"),OR('1. Input energy data'!Z155="Energy Bills - Actual",'1. Input energy data'!Z155="Meter Readings",'1. Input energy data'!Z155="Half Hourly Data")),"ACTUAL",OR('1. Input energy data'!AT155="",'1. Input energy data'!Z155=""),"BLANK",OR('1. Input energy data'!AT155="Other (specify in commentary)",'1. Input energy data'!Z155="Other (specify in commentary)"),"OTHER",OR('1. Input energy data'!AT155="Energy Bills - Estimated",'1. Input energy data'!Z155="Energy Bills - Estimated"),"ESTIMATED",OR('1. Input energy data'!AT155="Energy Bills - Partially Estimated",'1. Input energy data'!Z155="Energy Bills - Partially Estimated"),"PARTIALLY ESTIMATED",TRUE,"BLANK")</f>
        <v/>
      </c>
    </row>
    <row r="139" spans="1:48">
      <c r="A139">
        <f>'1. Input energy data'!C156</f>
        <v>0</v>
      </c>
      <c r="B139" s="150">
        <f>'1. Input energy data'!F156</f>
        <v>0</v>
      </c>
      <c r="C139">
        <f>'1. Input energy data'!G156</f>
        <v>0</v>
      </c>
      <c r="D139" s="151" t="str">
        <f>IF(OR(CalcTable[[#This Row],[Building]]=0, '1. Input energy data'!$N156=""), "",IF(OR('1. Input energy data'!$F156="Hospital",'1. Input energy data'!$F156="Nursing residential homes and hostels"),INDEX(Degrees18[[Month]:[Multiple (England)]],MATCH('1. Input energy data'!$L156, Degrees18[Month], 1),MATCH(IF('1. Input energy data'!$G$11="Multiple (England)", '1. Input energy data'!$J156, '1. Input energy data'!$G$11), Degrees18[#Headers], 0)),INDEX(Degrees15[[Month]:[Multiple (England)]],MATCH('1. Input energy data'!$L156, Degrees15[Month], 1),MATCH(IF('1. Input energy data'!$G$11="Multiple (England)", '1. Input energy data'!$J156, '1. Input energy data'!$G$11), Degrees15[#Headers], 0))))</f>
        <v/>
      </c>
      <c r="E139" s="151" t="str" cm="1">
        <f t="array" ref="E139">IF(OR(CalcTable[[#This Row],[Building]]=0, '1. Input energy data'!$O156=""), "",IF(OR('1. Input energy data'!$F156="Hospital",'1. Input energy data'!$F156="Nursing residential homes and hostels"),INDEX(Degrees18[[Month]:[Multiple (England)]],MATCH('1. Input energy data'!$L156, Degrees18[Month], 1) + $E$2 - 1,MATCH(IF('1. Input energy data'!$G$11="Multiple (England)", '1. Input energy data'!$J156, '1. Input energy data'!$G$11),Degrees18[#Headers], 0)),INDEX(Degrees15[[Month]:[Multiple (England)]],MATCH('1. Input energy data'!$L156, Degrees15[Month], 1) + $E$2 - 1,MATCH(IF('1. Input energy data'!$G$11="Multiple (England)", '1. Input energy data'!$J156, '1. Input energy data'!$G$11),Degrees15[#Headers], 0))))</f>
        <v/>
      </c>
      <c r="F139" s="151" t="str" cm="1">
        <f t="array" ref="F139">IF(OR(CalcTable[[#This Row],[Building]]=0, '1. Input energy data'!$P156=""), "",IF(OR('1. Input energy data'!$F156="Hospital",'1. Input energy data'!$F156="Nursing residential homes and hostels"),INDEX(Degrees18[[Month]:[Multiple (England)]],MATCH('1. Input energy data'!$L156, Degrees18[Month], 1) + $F$2 - 1,MATCH(IF('1. Input energy data'!$G$11="Multiple (England)", '1. Input energy data'!$J156, '1. Input energy data'!$G$11),Degrees18[#Headers], 0)),INDEX(Degrees15[[Month]:[Multiple (England)]],MATCH('1. Input energy data'!$L156, Degrees15[Month], 1) + $F$2 - 1,MATCH(IF('1. Input energy data'!$G$11="Multiple (England)", '1. Input energy data'!$J156, '1. Input energy data'!$G$11),Degrees15[#Headers], 0))))</f>
        <v/>
      </c>
      <c r="G139" s="151" t="str" cm="1">
        <f t="array" ref="G139">IF(OR(CalcTable[[#This Row],[Building]]=0, '1. Input energy data'!$Q156=""), "",IF(OR('1. Input energy data'!$F156="Hospital",'1. Input energy data'!$F156="Nursing residential homes and hostels"),INDEX(Degrees18[[Month]:[Multiple (England)]],MATCH('1. Input energy data'!$L156, Degrees18[Month], 1) + $G$2 - 1,MATCH(IF('1. Input energy data'!$G$11="Multiple (England)", '1. Input energy data'!$J156, '1. Input energy data'!$G$11),Degrees18[#Headers], 0)),INDEX(Degrees15[[Month]:[Multiple (England)]],MATCH('1. Input energy data'!$L156, Degrees15[Month], 1) + $G$2 - 1,MATCH(IF('1. Input energy data'!$G$11="Multiple (England)", '1. Input energy data'!$J156, '1. Input energy data'!$G$11),Degrees15[#Headers], 0))))</f>
        <v/>
      </c>
      <c r="H139" s="151" t="str" cm="1">
        <f t="array" ref="H139">IF(OR(CalcTable[[#This Row],[Building]]=0, '1. Input energy data'!$R156=""), "",IF(OR('1. Input energy data'!$F156="Hospital",'1. Input energy data'!$F156="Nursing residential homes and hostels"),INDEX(Degrees18[[Month]:[Multiple (England)]],MATCH('1. Input energy data'!$L156, Degrees18[Month], 1) + $H$2 - 1,MATCH(IF('1. Input energy data'!$G$11="Multiple (England)", '1. Input energy data'!$J156, '1. Input energy data'!$G$11),Degrees18[#Headers], 0)),INDEX(Degrees15[[Month]:[Multiple (England)]],MATCH('1. Input energy data'!$L156, Degrees15[Month], 1) + $H$2 - 1,MATCH(IF('1. Input energy data'!$G$11="Multiple (England)", '1. Input energy data'!$J156, '1. Input energy data'!$G$11),Degrees15[#Headers], 0))))</f>
        <v/>
      </c>
      <c r="I139" s="151" t="str" cm="1">
        <f t="array" ref="I139">IF(OR(CalcTable[[#This Row],[Building]]=0, '1. Input energy data'!$S156=""), "",IF(OR('1. Input energy data'!$F156="Hospital",'1. Input energy data'!$F156="Nursing residential homes and hostels"),INDEX(Degrees18[[Month]:[Multiple (England)]],MATCH('1. Input energy data'!$L156, Degrees18[Month], 1) + $I$2 - 1,MATCH(IF('1. Input energy data'!$G$11="Multiple (England)", '1. Input energy data'!$J156, '1. Input energy data'!$G$11),Degrees18[#Headers], 0)),INDEX(Degrees15[[Month]:[Multiple (England)]],MATCH('1. Input energy data'!$L156, Degrees15[Month], 1) + $I$2 - 1,MATCH(IF('1. Input energy data'!$G$11="Multiple (England)", '1. Input energy data'!$J156, '1. Input energy data'!$G$11),Degrees15[#Headers], 0))))</f>
        <v/>
      </c>
      <c r="J139" s="151" t="str" cm="1">
        <f t="array" ref="J139">IF(OR(CalcTable[[#This Row],[Building]]=0, '1. Input energy data'!$T156=""), "",IF(OR('1. Input energy data'!$F156="Hospital",'1. Input energy data'!$F156="Nursing residential homes and hostels"),INDEX(Degrees18[[Month]:[Multiple (England)]],MATCH('1. Input energy data'!$L156, Degrees18[Month], 1) + $J$2 - 1,MATCH(IF('1. Input energy data'!$G$11="Multiple (England)", '1. Input energy data'!$J156, '1. Input energy data'!$G$11),Degrees18[#Headers], 0)),INDEX(Degrees15[[Month]:[Multiple (England)]],MATCH('1. Input energy data'!$L156, Degrees15[Month], 1) + $J$2 - 1,MATCH(IF('1. Input energy data'!$G$11="Multiple (England)", '1. Input energy data'!$J156, '1. Input energy data'!$G$11),Degrees15[#Headers], 0))))</f>
        <v/>
      </c>
      <c r="K139" s="151" t="str" cm="1">
        <f t="array" ref="K139">IF(OR(CalcTable[[#This Row],[Building]]=0, '1. Input energy data'!$U156=""), "",IF(OR('1. Input energy data'!$F156="Hospital",'1. Input energy data'!$F156="Nursing residential homes and hostels"),INDEX(Degrees18[[Month]:[Multiple (England)]],MATCH('1. Input energy data'!$L156, Degrees18[Month], 1) + $K$2 - 1,MATCH(IF('1. Input energy data'!$G$11="Multiple (England)", '1. Input energy data'!$J156, '1. Input energy data'!$G$11),Degrees18[#Headers], 0)),INDEX(Degrees15[[Month]:[Multiple (England)]],MATCH('1. Input energy data'!$L156, Degrees15[Month], 1) + $K$2 - 1,MATCH(IF('1. Input energy data'!$G$11="Multiple (England)", '1. Input energy data'!$J156, '1. Input energy data'!$G$11),Degrees15[#Headers], 0))))</f>
        <v/>
      </c>
      <c r="L139" s="151" t="str" cm="1">
        <f t="array" ref="L139">IF(OR(CalcTable[[#This Row],[Building]]=0, '1. Input energy data'!$V156=""), "",IF(OR('1. Input energy data'!$F156="Hospital",'1. Input energy data'!$F156="Nursing residential homes and hostels"),INDEX(Degrees18[[Month]:[Multiple (England)]],MATCH('1. Input energy data'!$L156, Degrees18[Month], 1) + $L$2 - 1,MATCH(IF('1. Input energy data'!$G$11="Multiple (England)", '1. Input energy data'!$J156, '1. Input energy data'!$G$11),Degrees18[#Headers], 0)),INDEX(Degrees15[[Month]:[Multiple (England)]],MATCH('1. Input energy data'!$L156, Degrees15[Month], 1) + $L$2 - 1,MATCH(IF('1. Input energy data'!$G$11="Multiple (England)", '1. Input energy data'!$J156, '1. Input energy data'!$G$11),Degrees15[#Headers], 0))))</f>
        <v/>
      </c>
      <c r="M139" s="151" t="str" cm="1">
        <f t="array" ref="M139">IF(OR(CalcTable[[#This Row],[Building]]=0, '1. Input energy data'!$W156=""), "",IF(OR('1. Input energy data'!$F156="Hospital",'1. Input energy data'!$F156="Nursing residential homes and hostels"),INDEX(Degrees18[[Month]:[Multiple (England)]],MATCH('1. Input energy data'!$L156, Degrees18[Month], 1) + $M$2 - 1,MATCH(IF('1. Input energy data'!$G$11="Multiple (England)", '1. Input energy data'!$J156, '1. Input energy data'!$G$11),Degrees18[#Headers], 0)),INDEX(Degrees15[[Month]:[Multiple (England)]],MATCH('1. Input energy data'!$L156, Degrees15[Month], 1) + $M$2 - 1,MATCH(IF('1. Input energy data'!$G$11="Multiple (England)", '1. Input energy data'!$J156, '1. Input energy data'!$G$11),Degrees15[#Headers], 0))))</f>
        <v/>
      </c>
      <c r="N139" s="151" t="str" cm="1">
        <f t="array" ref="N139">IF(OR(CalcTable[[#This Row],[Building]]=0, '1. Input energy data'!$X156=""), "",IF(OR('1. Input energy data'!$F156="Hospital",'1. Input energy data'!$F156="Nursing residential homes and hostels"),INDEX(Degrees18[[Month]:[Multiple (England)]],MATCH('1. Input energy data'!$L156, Degrees18[Month], 1) + $N$2 - 1,MATCH(IF('1. Input energy data'!$G$11="Multiple (England)", '1. Input energy data'!$J156, '1. Input energy data'!$G$11),Degrees18[#Headers], 0)),INDEX(Degrees15[[Month]:[Multiple (England)]],MATCH('1. Input energy data'!$L156, Degrees15[Month], 1) + $N$2 - 1,MATCH(IF('1. Input energy data'!$G$11="Multiple (England)", '1. Input energy data'!$J156, '1. Input energy data'!$G$11),Degrees15[#Headers], 0))))</f>
        <v/>
      </c>
      <c r="O139" s="151" t="str" cm="1">
        <f t="array" ref="O139">IF(OR(CalcTable[[#This Row],[Building]]=0, '1. Input energy data'!$Y156=""), "",IF(OR('1. Input energy data'!$F156="Hospital",'1. Input energy data'!$F156="Nursing residential homes and hostels"),INDEX(Degrees18[[Month]:[Multiple (England)]],MATCH('1. Input energy data'!$L156, Degrees18[Month], 1) + $O$2 - 1,MATCH(IF('1. Input energy data'!$G$11="Multiple (England)", '1. Input energy data'!$J156, '1. Input energy data'!$G$11),Degrees18[#Headers], 0)),INDEX(Degrees15[[Month]:[Multiple (England)]],MATCH('1. Input energy data'!$L156, Degrees15[Month], 1) + $O$2 - 1,MATCH(IF('1. Input energy data'!$G$11="Multiple (England)", '1. Input energy data'!$J156, '1. Input energy data'!$G$11),Degrees15[#Headers], 0))))</f>
        <v/>
      </c>
      <c r="P139" t="str">
        <f>IF(CalcTable[[#This Row],[Building]]=0,"",SLOPE('1. Input energy data'!N156:Y156,CalcTable[[#This Row],[1]:[12]]))</f>
        <v/>
      </c>
      <c r="Q139" t="str">
        <f>IF(CalcTable[[#This Row],[Building]]=0,"",INTERCEPT('1. Input energy data'!N156:Y156,CalcTable[[#This Row],[1]:[12]]))</f>
        <v/>
      </c>
      <c r="R139" t="str">
        <f>IF(CalcTable[[#This Row],[Building]]=0,"",RSQ('1. Input energy data'!N156:Y156,CalcTable[[#This Row],[1]:[12]]))</f>
        <v/>
      </c>
      <c r="S139" s="151" t="str" cm="1">
        <f t="array" ref="S139">IF(OR($A139=0, '1. Input energy data'!$AF156=""), "",IF(OR('1. Input energy data'!$F156="Hospital",'1. Input energy data'!$F156="Nursing residential homes and hostels"),INDEX(Degrees18[[Month]:[Multiple (England)]],MATCH('1. Input energy data'!$AD156, Degrees18[Month], 1)+S$2-13,MATCH(IF('1. Input energy data'!$G$11="Multiple (England)", '1. Input energy data'!$J156, '1. Input energy data'!$G$11),Degrees18[#Headers], 0)),INDEX(Degrees15[[Month]:[Multiple (England)]],MATCH('1. Input energy data'!$AD156, Degrees15[Month], 1)+S$2-13,MATCH(IF('1. Input energy data'!$G$11="Multiple (England)", '1. Input energy data'!$J156, '1. Input energy data'!$G$11),Degrees15[#Headers], 0))))</f>
        <v/>
      </c>
      <c r="T139" s="151" t="str" cm="1">
        <f t="array" ref="T139">IF(OR($A139=0, '1. Input energy data'!$AG156=""), "",IF(OR('1. Input energy data'!$F156="Hospital",'1. Input energy data'!$F156="Nursing residential homes and hostels"),INDEX(Degrees18[[Month]:[Multiple (England)]],MATCH('1. Input energy data'!$AD156, Degrees18[Month], 1)+T$2-13,MATCH(IF('1. Input energy data'!$G$11="Multiple (England)", '1. Input energy data'!$J156, '1. Input energy data'!$G$11),Degrees18[#Headers], 0)),INDEX(Degrees15[[Month]:[Multiple (England)]],MATCH('1. Input energy data'!$AD156,Degrees15[Month], 1)+T$2-13,MATCH(IF('1. Input energy data'!$G$11="Multiple (England)", '1. Input energy data'!$J156, '1. Input energy data'!$G$11),Degrees15[#Headers], 0))))</f>
        <v/>
      </c>
      <c r="U139" s="151" t="str" cm="1">
        <f t="array" ref="U139">IF(OR($A139=0, '1. Input energy data'!$AH156=""), "",IF(OR('1. Input energy data'!$F156="Hospital",'1. Input energy data'!$F156="Nursing residential homes and hostels"),INDEX(Degrees18[[Month]:[Multiple (England)]],MATCH('1. Input energy data'!$AD156, Degrees18[Month], 1)+U$2-13,MATCH(IF('1. Input energy data'!$G$11="Multiple (England)", '1. Input energy data'!$J156, '1. Input energy data'!$G$11),Degrees18[#Headers], 0)),INDEX(Degrees15[[Month]:[Multiple (England)]],MATCH('1. Input energy data'!$AD156,Degrees15[Month], 1)+U$2-13,MATCH(IF('1. Input energy data'!$G$11="Multiple (England)", '1. Input energy data'!$J156, '1. Input energy data'!$G$11),Degrees15[#Headers], 0))))</f>
        <v/>
      </c>
      <c r="V139" s="151" t="str" cm="1">
        <f t="array" ref="V139">IF(OR($A139=0, '1. Input energy data'!$AI156=""), "",IF(OR('1. Input energy data'!$F156="Hospital",'1. Input energy data'!$F156="Nursing residential homes and hostels"),INDEX(Degrees18[[Month]:[Multiple (England)]],MATCH('1. Input energy data'!$AD156, Degrees18[Month], 1)+V$2-13,MATCH(IF('1. Input energy data'!$G$11="Multiple (England)", '1. Input energy data'!$J156, '1. Input energy data'!$G$11),Degrees18[#Headers], 0)),INDEX(Degrees15[[Month]:[Multiple (England)]],MATCH('1. Input energy data'!$AD156,Degrees15[Month], 1)+V$2-13,MATCH(IF('1. Input energy data'!$G$11="Multiple (England)", '1. Input energy data'!$J156, '1. Input energy data'!$G$11),Degrees15[#Headers], 0))))</f>
        <v/>
      </c>
      <c r="W139" s="151" t="str" cm="1">
        <f t="array" ref="W139">IF(OR($A139=0, '1. Input energy data'!$AJ156=""), "",IF(OR('1. Input energy data'!$F156="Hospital",'1. Input energy data'!$F156="Nursing residential homes and hostels"),INDEX(Degrees18[[Month]:[Multiple (England)]],MATCH('1. Input energy data'!$AD156, Degrees18[Month], 1)+W$2-13,MATCH(IF('1. Input energy data'!$G$11="Multiple (England)", '1. Input energy data'!$J156, '1. Input energy data'!$G$11),Degrees18[#Headers], 0)),INDEX(Degrees15[[Month]:[Multiple (England)]],MATCH('1. Input energy data'!$AD156,Degrees15[Month], 1)+W$2-13,MATCH(IF('1. Input energy data'!$G$11="Multiple (England)", '1. Input energy data'!$J156, '1. Input energy data'!$G$11),Degrees15[#Headers], 0))))</f>
        <v/>
      </c>
      <c r="X139" s="151" t="str" cm="1">
        <f t="array" ref="X139">IF(OR($A139=0, '1. Input energy data'!$AK156=""), "",IF(OR('1. Input energy data'!$F156="Hospital",'1. Input energy data'!$F156="Nursing residential homes and hostels"),INDEX(Degrees18[[Month]:[Multiple (England)]],MATCH('1. Input energy data'!$AD156, Degrees18[Month], 1)+X$2-13,MATCH(IF('1. Input energy data'!$G$11="Multiple (England)", '1. Input energy data'!$J156, '1. Input energy data'!$G$11),Degrees18[#Headers], 0)),INDEX(Degrees15[[Month]:[Multiple (England)]],MATCH('1. Input energy data'!$AD156,Degrees15[Month], 1)+X$2-13,MATCH(IF('1. Input energy data'!$G$11="Multiple (England)", '1. Input energy data'!$J156, '1. Input energy data'!$G$11),Degrees15[#Headers], 0))))</f>
        <v/>
      </c>
      <c r="Y139" s="151" t="str" cm="1">
        <f t="array" ref="Y139">IF(OR($A139=0, '1. Input energy data'!$AL156=""), "",IF(OR('1. Input energy data'!$F156="Hospital",'1. Input energy data'!$F156="Nursing residential homes and hostels"),INDEX(Degrees18[[Month]:[Multiple (England)]],MATCH('1. Input energy data'!$AD156, Degrees18[Month], 1)+Y$2-13,MATCH(IF('1. Input energy data'!$G$11="Multiple (England)", '1. Input energy data'!$J156, '1. Input energy data'!$G$11),Degrees18[#Headers], 0)),INDEX(Degrees15[[Month]:[Multiple (England)]],MATCH('1. Input energy data'!$AD156,Degrees15[Month], 1)+Y$2-13,MATCH(IF('1. Input energy data'!$G$11="Multiple (England)", '1. Input energy data'!$J156, '1. Input energy data'!$G$11),Degrees15[#Headers], 0))))</f>
        <v/>
      </c>
      <c r="Z139" s="151" t="str" cm="1">
        <f t="array" ref="Z139">IF(OR($A139=0, '1. Input energy data'!$AM156=""), "",IF(OR('1. Input energy data'!$F156="Hospital",'1. Input energy data'!$F156="Nursing residential homes and hostels"),INDEX(Degrees18[[Month]:[Multiple (England)]],MATCH('1. Input energy data'!$AD156, Degrees18[Month], 1)+Z$2-13,MATCH(IF('1. Input energy data'!$G$11="Multiple (England)", '1. Input energy data'!$J156, '1. Input energy data'!$G$11),Degrees18[#Headers], 0)),INDEX(Degrees15[[Month]:[Multiple (England)]],MATCH('1. Input energy data'!$AD156,Degrees15[Month], 1)+Z$2-13,MATCH(IF('1. Input energy data'!$G$11="Multiple (England)", '1. Input energy data'!$J156, '1. Input energy data'!$G$11),Degrees15[#Headers], 0))))</f>
        <v/>
      </c>
      <c r="AA139" s="151" t="str" cm="1">
        <f t="array" ref="AA139">IF(OR($A139=0, '1. Input energy data'!$AN156=""), "",IF(OR('1. Input energy data'!$F156="Hospital",'1. Input energy data'!$F156="Nursing residential homes and hostels"),INDEX(Degrees18[[Month]:[Multiple (England)]],MATCH('1. Input energy data'!$AD156, Degrees18[Month], 1)+AA$2-13,MATCH(IF('1. Input energy data'!$G$11="Multiple (England)", '1. Input energy data'!$J156, '1. Input energy data'!$G$11),Degrees18[#Headers], 0)),INDEX(Degrees15[[Month]:[Multiple (England)]],MATCH('1. Input energy data'!$AD156,Degrees15[Month], 1)+AA$2-13,MATCH(IF('1. Input energy data'!$G$11="Multiple (England)", '1. Input energy data'!$J156, '1. Input energy data'!$G$11),Degrees15[#Headers], 0))))</f>
        <v/>
      </c>
      <c r="AB139" s="151" t="str" cm="1">
        <f t="array" ref="AB139">IF(OR($A139=0, '1. Input energy data'!$AO156=""), "",IF(OR('1. Input energy data'!$F156="Hospital",'1. Input energy data'!$F156="Nursing residential homes and hostels"),INDEX(Degrees18[[Month]:[Multiple (England)]],MATCH('1. Input energy data'!$AD156, Degrees18[Month], 1)+AB$2-13,MATCH(IF('1. Input energy data'!$G$11="Multiple (England)", '1. Input energy data'!$J156, '1. Input energy data'!$G$11),Degrees18[#Headers], 0)),INDEX(Degrees15[[Month]:[Multiple (England)]],MATCH('1. Input energy data'!$AD156,Degrees15[Month], 1)+AB$2-13,MATCH(IF('1. Input energy data'!$G$11="Multiple (England)", '1. Input energy data'!$J156, '1. Input energy data'!$G$11),Degrees15[#Headers], 0))))</f>
        <v/>
      </c>
      <c r="AC139" s="151" t="str" cm="1">
        <f t="array" ref="AC139">IF(OR($A139=0, '1. Input energy data'!$AP156=""), "",IF(OR('1. Input energy data'!$F156="Hospital",'1. Input energy data'!$F156="Nursing residential homes and hostels"),INDEX(Degrees18[[Month]:[Multiple (England)]],MATCH('1. Input energy data'!$AD156, Degrees18[Month], 1)+AC$2-13,MATCH(IF('1. Input energy data'!$G$11="Multiple (England)", '1. Input energy data'!$J156, '1. Input energy data'!$G$11),Degrees18[#Headers], 0)),INDEX(Degrees15[[Month]:[Multiple (England)]],MATCH('1. Input energy data'!$AD156,Degrees15[Month], 1)+AC$2-13,MATCH(IF('1. Input energy data'!$G$11="Multiple (England)", '1. Input energy data'!$J156, '1. Input energy data'!$G$11),Degrees15[#Headers], 0))))</f>
        <v/>
      </c>
      <c r="AD139" s="151" t="str" cm="1">
        <f t="array" ref="AD139">IF(OR($A139=0, '1. Input energy data'!$AQ156=""), "",IF(OR('1. Input energy data'!$F156="Hospital",'1. Input energy data'!$F156="Nursing residential homes and hostels"),INDEX(Degrees18[[Month]:[Multiple (England)]],MATCH('1. Input energy data'!$AD156, Degrees18[Month], 1)+AD$2-13,MATCH(IF('1. Input energy data'!$G$11="Multiple (England)", '1. Input energy data'!$J156, '1. Input energy data'!$G$11),Degrees18[#Headers], 0)),INDEX(Degrees15[[Month]:[Multiple (England)]],MATCH('1. Input energy data'!$AD156,Degrees15[Month], 1)+AD$2-13,MATCH(IF('1. Input energy data'!$G$11="Multiple (England)", '1. Input energy data'!$J156, '1. Input energy data'!$G$11),Degrees15[#Headers], 0))))</f>
        <v/>
      </c>
      <c r="AE139" s="151" t="str">
        <f>IF(OR($A139=0, $P139="", CalcTable[[#This Row],[13]]="", $Q139="", '1. Input energy data'!AF156=""), "", ($P139*CalcTable[[#This Row],[13]]+$Q139)-'1. Input energy data'!AF156)</f>
        <v/>
      </c>
      <c r="AF139" s="151" t="str">
        <f>IF(OR($A139=0, $P139="", CalcTable[[#This Row],[14]]="", $Q139="", '1. Input energy data'!AG156=""), "", ($P139*CalcTable[[#This Row],[14]]+$Q139)-'1. Input energy data'!AG156)</f>
        <v/>
      </c>
      <c r="AG139" s="151" t="str">
        <f>IF(OR($A139=0, $P139="", CalcTable[[#This Row],[15]]="", $Q139="", '1. Input energy data'!AH156=""), "", ($P139*CalcTable[[#This Row],[15]]+$Q139)-'1. Input energy data'!AH156)</f>
        <v/>
      </c>
      <c r="AH139" s="151" t="str">
        <f>IF(OR($A139=0, $P139="", CalcTable[[#This Row],[16]]="", $Q139="", '1. Input energy data'!AI156=""), "", ($P139*CalcTable[[#This Row],[16]]+$Q139)-'1. Input energy data'!AI156)</f>
        <v/>
      </c>
      <c r="AI139" s="151" t="str">
        <f>IF(OR($A139=0, $P139="", CalcTable[[#This Row],[17]]="", $Q139="", '1. Input energy data'!AJ156=""), "", ($P139*CalcTable[[#This Row],[17]]+$Q139)-'1. Input energy data'!AJ156)</f>
        <v/>
      </c>
      <c r="AJ139" s="151" t="str">
        <f>IF(OR($A139=0, $P139="", CalcTable[[#This Row],[18]]="", $Q139="", '1. Input energy data'!AK156=""), "", ($P139*CalcTable[[#This Row],[18]]+$Q139)-'1. Input energy data'!AK156)</f>
        <v/>
      </c>
      <c r="AK139" s="151" t="str">
        <f>IF(OR($A139=0, $P139="", CalcTable[[#This Row],[19]]="", $Q139="", '1. Input energy data'!AL156=""), "", ($P139*CalcTable[[#This Row],[19]]+$Q139)-'1. Input energy data'!AL156)</f>
        <v/>
      </c>
      <c r="AL139" s="151" t="str">
        <f>IF(OR($A139=0, $P139="", CalcTable[[#This Row],[20]]="", $Q139="", '1. Input energy data'!AM156=""), "", ($P139*CalcTable[[#This Row],[20]]+$Q139)-'1. Input energy data'!AM156)</f>
        <v/>
      </c>
      <c r="AM139" s="151" t="str">
        <f>IF(OR($A139=0, $P139="", CalcTable[[#This Row],[21]]="", $Q139="", '1. Input energy data'!AN156=""), "", ($P139*CalcTable[[#This Row],[21]]+$Q139)-'1. Input energy data'!AN156)</f>
        <v/>
      </c>
      <c r="AN139" s="151" t="str">
        <f>IF(OR($A139=0, $P139="", CalcTable[[#This Row],[22]]="", $Q139="", '1. Input energy data'!AO156=""), "", ($P139*CalcTable[[#This Row],[22]]+$Q139)-'1. Input energy data'!AO156)</f>
        <v/>
      </c>
      <c r="AO139" s="151" t="str">
        <f>IF(OR($A139=0, $P139="", CalcTable[[#This Row],[23]]="", $Q139="", '1. Input energy data'!AP156=""), "", ($P139*CalcTable[[#This Row],[23]]+$Q139)-'1. Input energy data'!AP156)</f>
        <v/>
      </c>
      <c r="AP139" s="151" t="str">
        <f>IF(OR($A139=0, $P139="", CalcTable[[#This Row],[24]]="", $Q139="", '1. Input energy data'!AQ156=""), "", ($P139*CalcTable[[#This Row],[24]]+$Q139)-'1. Input energy data'!AQ156)</f>
        <v/>
      </c>
      <c r="AQ139" s="239" t="str">
        <f>IF(CalcTable[[#This Row],[Building]]=0,"",1-((1-CalcTable[[#This Row],[R2]])*(COUNT('1. Input energy data'!N156:Y156)-1)/(COUNT('1. Input energy data'!N156:Y156)-2)))</f>
        <v/>
      </c>
      <c r="AR139" s="165" t="str">
        <f>IF(CalcTable[[#This Row],[Building]]=0,"",1.26*TINV(0.1,COUNT('1. Input energy data'!N156:Y156)-2)*STEYX('1. Input energy data'!N156:Y156,CalcTable[[#This Row],[1]:[12]])*((1+2/COUNT('1. Input energy data'!N156:Y156))*COUNT(CalcTable[[#This Row],[Month 1 avoided kWh]:[Month 12]]))^0.5)</f>
        <v/>
      </c>
      <c r="AS139" s="166" t="str">
        <f>IF(CalcTable[[#This Row],[Building]]=0,"",ABS(CalcTable[[#This Row],[Absolute Uncertainty]]/SUM(CalcTable[[#This Row],[Month 1 avoided kWh]:[Month 12]])))</f>
        <v/>
      </c>
      <c r="AT139" s="165" t="str">
        <f>IF(CalcTable[[#This Row],[Building]]=0,"",COUNT('1. Input energy data'!N156:Y156))</f>
        <v/>
      </c>
      <c r="AU139" s="165" t="str">
        <f>IF(CalcTable[[#This Row],[Building]]=0,"",COUNT('1. Input energy data'!AF156:AQ156))</f>
        <v/>
      </c>
      <c r="AV139" s="151" t="str" cm="1">
        <f t="array" ref="AV139">_xlfn.IFS(CalcTable[[#This Row],[Building]]=0,"",AND(OR('1. Input energy data'!AT156="Energy Bills - Actual",'1. Input energy data'!AT156="Meter Readings",'1. Input energy data'!AT156="Half Hourly Data"),OR('1. Input energy data'!Z156="Energy Bills - Actual",'1. Input energy data'!Z156="Meter Readings",'1. Input energy data'!Z156="Half Hourly Data")),"ACTUAL",OR('1. Input energy data'!AT156="",'1. Input energy data'!Z156=""),"BLANK",OR('1. Input energy data'!AT156="Other (specify in commentary)",'1. Input energy data'!Z156="Other (specify in commentary)"),"OTHER",OR('1. Input energy data'!AT156="Energy Bills - Estimated",'1. Input energy data'!Z156="Energy Bills - Estimated"),"ESTIMATED",OR('1. Input energy data'!AT156="Energy Bills - Partially Estimated",'1. Input energy data'!Z156="Energy Bills - Partially Estimated"),"PARTIALLY ESTIMATED",TRUE,"BLANK")</f>
        <v/>
      </c>
    </row>
    <row r="140" spans="1:48">
      <c r="A140">
        <f>'1. Input energy data'!C157</f>
        <v>0</v>
      </c>
      <c r="B140" s="150">
        <f>'1. Input energy data'!F157</f>
        <v>0</v>
      </c>
      <c r="C140">
        <f>'1. Input energy data'!G157</f>
        <v>0</v>
      </c>
      <c r="D140" s="151" t="str">
        <f>IF(OR(CalcTable[[#This Row],[Building]]=0, '1. Input energy data'!$N157=""), "",IF(OR('1. Input energy data'!$F157="Hospital",'1. Input energy data'!$F157="Nursing residential homes and hostels"),INDEX(Degrees18[[Month]:[Multiple (England)]],MATCH('1. Input energy data'!$L157, Degrees18[Month], 1),MATCH(IF('1. Input energy data'!$G$11="Multiple (England)", '1. Input energy data'!$J157, '1. Input energy data'!$G$11), Degrees18[#Headers], 0)),INDEX(Degrees15[[Month]:[Multiple (England)]],MATCH('1. Input energy data'!$L157, Degrees15[Month], 1),MATCH(IF('1. Input energy data'!$G$11="Multiple (England)", '1. Input energy data'!$J157, '1. Input energy data'!$G$11), Degrees15[#Headers], 0))))</f>
        <v/>
      </c>
      <c r="E140" s="151" t="str" cm="1">
        <f t="array" ref="E140">IF(OR(CalcTable[[#This Row],[Building]]=0, '1. Input energy data'!$O157=""), "",IF(OR('1. Input energy data'!$F157="Hospital",'1. Input energy data'!$F157="Nursing residential homes and hostels"),INDEX(Degrees18[[Month]:[Multiple (England)]],MATCH('1. Input energy data'!$L157, Degrees18[Month], 1) + $E$2 - 1,MATCH(IF('1. Input energy data'!$G$11="Multiple (England)", '1. Input energy data'!$J157, '1. Input energy data'!$G$11),Degrees18[#Headers], 0)),INDEX(Degrees15[[Month]:[Multiple (England)]],MATCH('1. Input energy data'!$L157, Degrees15[Month], 1) + $E$2 - 1,MATCH(IF('1. Input energy data'!$G$11="Multiple (England)", '1. Input energy data'!$J157, '1. Input energy data'!$G$11),Degrees15[#Headers], 0))))</f>
        <v/>
      </c>
      <c r="F140" s="151" t="str" cm="1">
        <f t="array" ref="F140">IF(OR(CalcTable[[#This Row],[Building]]=0, '1. Input energy data'!$P157=""), "",IF(OR('1. Input energy data'!$F157="Hospital",'1. Input energy data'!$F157="Nursing residential homes and hostels"),INDEX(Degrees18[[Month]:[Multiple (England)]],MATCH('1. Input energy data'!$L157, Degrees18[Month], 1) + $F$2 - 1,MATCH(IF('1. Input energy data'!$G$11="Multiple (England)", '1. Input energy data'!$J157, '1. Input energy data'!$G$11),Degrees18[#Headers], 0)),INDEX(Degrees15[[Month]:[Multiple (England)]],MATCH('1. Input energy data'!$L157, Degrees15[Month], 1) + $F$2 - 1,MATCH(IF('1. Input energy data'!$G$11="Multiple (England)", '1. Input energy data'!$J157, '1. Input energy data'!$G$11),Degrees15[#Headers], 0))))</f>
        <v/>
      </c>
      <c r="G140" s="151" t="str" cm="1">
        <f t="array" ref="G140">IF(OR(CalcTable[[#This Row],[Building]]=0, '1. Input energy data'!$Q157=""), "",IF(OR('1. Input energy data'!$F157="Hospital",'1. Input energy data'!$F157="Nursing residential homes and hostels"),INDEX(Degrees18[[Month]:[Multiple (England)]],MATCH('1. Input energy data'!$L157, Degrees18[Month], 1) + $G$2 - 1,MATCH(IF('1. Input energy data'!$G$11="Multiple (England)", '1. Input energy data'!$J157, '1. Input energy data'!$G$11),Degrees18[#Headers], 0)),INDEX(Degrees15[[Month]:[Multiple (England)]],MATCH('1. Input energy data'!$L157, Degrees15[Month], 1) + $G$2 - 1,MATCH(IF('1. Input energy data'!$G$11="Multiple (England)", '1. Input energy data'!$J157, '1. Input energy data'!$G$11),Degrees15[#Headers], 0))))</f>
        <v/>
      </c>
      <c r="H140" s="151" t="str" cm="1">
        <f t="array" ref="H140">IF(OR(CalcTable[[#This Row],[Building]]=0, '1. Input energy data'!$R157=""), "",IF(OR('1. Input energy data'!$F157="Hospital",'1. Input energy data'!$F157="Nursing residential homes and hostels"),INDEX(Degrees18[[Month]:[Multiple (England)]],MATCH('1. Input energy data'!$L157, Degrees18[Month], 1) + $H$2 - 1,MATCH(IF('1. Input energy data'!$G$11="Multiple (England)", '1. Input energy data'!$J157, '1. Input energy data'!$G$11),Degrees18[#Headers], 0)),INDEX(Degrees15[[Month]:[Multiple (England)]],MATCH('1. Input energy data'!$L157, Degrees15[Month], 1) + $H$2 - 1,MATCH(IF('1. Input energy data'!$G$11="Multiple (England)", '1. Input energy data'!$J157, '1. Input energy data'!$G$11),Degrees15[#Headers], 0))))</f>
        <v/>
      </c>
      <c r="I140" s="151" t="str" cm="1">
        <f t="array" ref="I140">IF(OR(CalcTable[[#This Row],[Building]]=0, '1. Input energy data'!$S157=""), "",IF(OR('1. Input energy data'!$F157="Hospital",'1. Input energy data'!$F157="Nursing residential homes and hostels"),INDEX(Degrees18[[Month]:[Multiple (England)]],MATCH('1. Input energy data'!$L157, Degrees18[Month], 1) + $I$2 - 1,MATCH(IF('1. Input energy data'!$G$11="Multiple (England)", '1. Input energy data'!$J157, '1. Input energy data'!$G$11),Degrees18[#Headers], 0)),INDEX(Degrees15[[Month]:[Multiple (England)]],MATCH('1. Input energy data'!$L157, Degrees15[Month], 1) + $I$2 - 1,MATCH(IF('1. Input energy data'!$G$11="Multiple (England)", '1. Input energy data'!$J157, '1. Input energy data'!$G$11),Degrees15[#Headers], 0))))</f>
        <v/>
      </c>
      <c r="J140" s="151" t="str" cm="1">
        <f t="array" ref="J140">IF(OR(CalcTable[[#This Row],[Building]]=0, '1. Input energy data'!$T157=""), "",IF(OR('1. Input energy data'!$F157="Hospital",'1. Input energy data'!$F157="Nursing residential homes and hostels"),INDEX(Degrees18[[Month]:[Multiple (England)]],MATCH('1. Input energy data'!$L157, Degrees18[Month], 1) + $J$2 - 1,MATCH(IF('1. Input energy data'!$G$11="Multiple (England)", '1. Input energy data'!$J157, '1. Input energy data'!$G$11),Degrees18[#Headers], 0)),INDEX(Degrees15[[Month]:[Multiple (England)]],MATCH('1. Input energy data'!$L157, Degrees15[Month], 1) + $J$2 - 1,MATCH(IF('1. Input energy data'!$G$11="Multiple (England)", '1. Input energy data'!$J157, '1. Input energy data'!$G$11),Degrees15[#Headers], 0))))</f>
        <v/>
      </c>
      <c r="K140" s="151" t="str" cm="1">
        <f t="array" ref="K140">IF(OR(CalcTable[[#This Row],[Building]]=0, '1. Input energy data'!$U157=""), "",IF(OR('1. Input energy data'!$F157="Hospital",'1. Input energy data'!$F157="Nursing residential homes and hostels"),INDEX(Degrees18[[Month]:[Multiple (England)]],MATCH('1. Input energy data'!$L157, Degrees18[Month], 1) + $K$2 - 1,MATCH(IF('1. Input energy data'!$G$11="Multiple (England)", '1. Input energy data'!$J157, '1. Input energy data'!$G$11),Degrees18[#Headers], 0)),INDEX(Degrees15[[Month]:[Multiple (England)]],MATCH('1. Input energy data'!$L157, Degrees15[Month], 1) + $K$2 - 1,MATCH(IF('1. Input energy data'!$G$11="Multiple (England)", '1. Input energy data'!$J157, '1. Input energy data'!$G$11),Degrees15[#Headers], 0))))</f>
        <v/>
      </c>
      <c r="L140" s="151" t="str" cm="1">
        <f t="array" ref="L140">IF(OR(CalcTable[[#This Row],[Building]]=0, '1. Input energy data'!$V157=""), "",IF(OR('1. Input energy data'!$F157="Hospital",'1. Input energy data'!$F157="Nursing residential homes and hostels"),INDEX(Degrees18[[Month]:[Multiple (England)]],MATCH('1. Input energy data'!$L157, Degrees18[Month], 1) + $L$2 - 1,MATCH(IF('1. Input energy data'!$G$11="Multiple (England)", '1. Input energy data'!$J157, '1. Input energy data'!$G$11),Degrees18[#Headers], 0)),INDEX(Degrees15[[Month]:[Multiple (England)]],MATCH('1. Input energy data'!$L157, Degrees15[Month], 1) + $L$2 - 1,MATCH(IF('1. Input energy data'!$G$11="Multiple (England)", '1. Input energy data'!$J157, '1. Input energy data'!$G$11),Degrees15[#Headers], 0))))</f>
        <v/>
      </c>
      <c r="M140" s="151" t="str" cm="1">
        <f t="array" ref="M140">IF(OR(CalcTable[[#This Row],[Building]]=0, '1. Input energy data'!$W157=""), "",IF(OR('1. Input energy data'!$F157="Hospital",'1. Input energy data'!$F157="Nursing residential homes and hostels"),INDEX(Degrees18[[Month]:[Multiple (England)]],MATCH('1. Input energy data'!$L157, Degrees18[Month], 1) + $M$2 - 1,MATCH(IF('1. Input energy data'!$G$11="Multiple (England)", '1. Input energy data'!$J157, '1. Input energy data'!$G$11),Degrees18[#Headers], 0)),INDEX(Degrees15[[Month]:[Multiple (England)]],MATCH('1. Input energy data'!$L157, Degrees15[Month], 1) + $M$2 - 1,MATCH(IF('1. Input energy data'!$G$11="Multiple (England)", '1. Input energy data'!$J157, '1. Input energy data'!$G$11),Degrees15[#Headers], 0))))</f>
        <v/>
      </c>
      <c r="N140" s="151" t="str" cm="1">
        <f t="array" ref="N140">IF(OR(CalcTable[[#This Row],[Building]]=0, '1. Input energy data'!$X157=""), "",IF(OR('1. Input energy data'!$F157="Hospital",'1. Input energy data'!$F157="Nursing residential homes and hostels"),INDEX(Degrees18[[Month]:[Multiple (England)]],MATCH('1. Input energy data'!$L157, Degrees18[Month], 1) + $N$2 - 1,MATCH(IF('1. Input energy data'!$G$11="Multiple (England)", '1. Input energy data'!$J157, '1. Input energy data'!$G$11),Degrees18[#Headers], 0)),INDEX(Degrees15[[Month]:[Multiple (England)]],MATCH('1. Input energy data'!$L157, Degrees15[Month], 1) + $N$2 - 1,MATCH(IF('1. Input energy data'!$G$11="Multiple (England)", '1. Input energy data'!$J157, '1. Input energy data'!$G$11),Degrees15[#Headers], 0))))</f>
        <v/>
      </c>
      <c r="O140" s="151" t="str" cm="1">
        <f t="array" ref="O140">IF(OR(CalcTable[[#This Row],[Building]]=0, '1. Input energy data'!$Y157=""), "",IF(OR('1. Input energy data'!$F157="Hospital",'1. Input energy data'!$F157="Nursing residential homes and hostels"),INDEX(Degrees18[[Month]:[Multiple (England)]],MATCH('1. Input energy data'!$L157, Degrees18[Month], 1) + $O$2 - 1,MATCH(IF('1. Input energy data'!$G$11="Multiple (England)", '1. Input energy data'!$J157, '1. Input energy data'!$G$11),Degrees18[#Headers], 0)),INDEX(Degrees15[[Month]:[Multiple (England)]],MATCH('1. Input energy data'!$L157, Degrees15[Month], 1) + $O$2 - 1,MATCH(IF('1. Input energy data'!$G$11="Multiple (England)", '1. Input energy data'!$J157, '1. Input energy data'!$G$11),Degrees15[#Headers], 0))))</f>
        <v/>
      </c>
      <c r="P140" t="str">
        <f>IF(CalcTable[[#This Row],[Building]]=0,"",SLOPE('1. Input energy data'!N157:Y157,CalcTable[[#This Row],[1]:[12]]))</f>
        <v/>
      </c>
      <c r="Q140" t="str">
        <f>IF(CalcTable[[#This Row],[Building]]=0,"",INTERCEPT('1. Input energy data'!N157:Y157,CalcTable[[#This Row],[1]:[12]]))</f>
        <v/>
      </c>
      <c r="R140" t="str">
        <f>IF(CalcTable[[#This Row],[Building]]=0,"",RSQ('1. Input energy data'!N157:Y157,CalcTable[[#This Row],[1]:[12]]))</f>
        <v/>
      </c>
      <c r="S140" s="151" t="str" cm="1">
        <f t="array" ref="S140">IF(OR($A140=0, '1. Input energy data'!$AF157=""), "",IF(OR('1. Input energy data'!$F157="Hospital",'1. Input energy data'!$F157="Nursing residential homes and hostels"),INDEX(Degrees18[[Month]:[Multiple (England)]],MATCH('1. Input energy data'!$AD157, Degrees18[Month], 1)+S$2-13,MATCH(IF('1. Input energy data'!$G$11="Multiple (England)", '1. Input energy data'!$J157, '1. Input energy data'!$G$11),Degrees18[#Headers], 0)),INDEX(Degrees15[[Month]:[Multiple (England)]],MATCH('1. Input energy data'!$AD157, Degrees15[Month], 1)+S$2-13,MATCH(IF('1. Input energy data'!$G$11="Multiple (England)", '1. Input energy data'!$J157, '1. Input energy data'!$G$11),Degrees15[#Headers], 0))))</f>
        <v/>
      </c>
      <c r="T140" s="151" t="str" cm="1">
        <f t="array" ref="T140">IF(OR($A140=0, '1. Input energy data'!$AG157=""), "",IF(OR('1. Input energy data'!$F157="Hospital",'1. Input energy data'!$F157="Nursing residential homes and hostels"),INDEX(Degrees18[[Month]:[Multiple (England)]],MATCH('1. Input energy data'!$AD157, Degrees18[Month], 1)+T$2-13,MATCH(IF('1. Input energy data'!$G$11="Multiple (England)", '1. Input energy data'!$J157, '1. Input energy data'!$G$11),Degrees18[#Headers], 0)),INDEX(Degrees15[[Month]:[Multiple (England)]],MATCH('1. Input energy data'!$AD157,Degrees15[Month], 1)+T$2-13,MATCH(IF('1. Input energy data'!$G$11="Multiple (England)", '1. Input energy data'!$J157, '1. Input energy data'!$G$11),Degrees15[#Headers], 0))))</f>
        <v/>
      </c>
      <c r="U140" s="151" t="str" cm="1">
        <f t="array" ref="U140">IF(OR($A140=0, '1. Input energy data'!$AH157=""), "",IF(OR('1. Input energy data'!$F157="Hospital",'1. Input energy data'!$F157="Nursing residential homes and hostels"),INDEX(Degrees18[[Month]:[Multiple (England)]],MATCH('1. Input energy data'!$AD157, Degrees18[Month], 1)+U$2-13,MATCH(IF('1. Input energy data'!$G$11="Multiple (England)", '1. Input energy data'!$J157, '1. Input energy data'!$G$11),Degrees18[#Headers], 0)),INDEX(Degrees15[[Month]:[Multiple (England)]],MATCH('1. Input energy data'!$AD157,Degrees15[Month], 1)+U$2-13,MATCH(IF('1. Input energy data'!$G$11="Multiple (England)", '1. Input energy data'!$J157, '1. Input energy data'!$G$11),Degrees15[#Headers], 0))))</f>
        <v/>
      </c>
      <c r="V140" s="151" t="str" cm="1">
        <f t="array" ref="V140">IF(OR($A140=0, '1. Input energy data'!$AI157=""), "",IF(OR('1. Input energy data'!$F157="Hospital",'1. Input energy data'!$F157="Nursing residential homes and hostels"),INDEX(Degrees18[[Month]:[Multiple (England)]],MATCH('1. Input energy data'!$AD157, Degrees18[Month], 1)+V$2-13,MATCH(IF('1. Input energy data'!$G$11="Multiple (England)", '1. Input energy data'!$J157, '1. Input energy data'!$G$11),Degrees18[#Headers], 0)),INDEX(Degrees15[[Month]:[Multiple (England)]],MATCH('1. Input energy data'!$AD157,Degrees15[Month], 1)+V$2-13,MATCH(IF('1. Input energy data'!$G$11="Multiple (England)", '1. Input energy data'!$J157, '1. Input energy data'!$G$11),Degrees15[#Headers], 0))))</f>
        <v/>
      </c>
      <c r="W140" s="151" t="str" cm="1">
        <f t="array" ref="W140">IF(OR($A140=0, '1. Input energy data'!$AJ157=""), "",IF(OR('1. Input energy data'!$F157="Hospital",'1. Input energy data'!$F157="Nursing residential homes and hostels"),INDEX(Degrees18[[Month]:[Multiple (England)]],MATCH('1. Input energy data'!$AD157, Degrees18[Month], 1)+W$2-13,MATCH(IF('1. Input energy data'!$G$11="Multiple (England)", '1. Input energy data'!$J157, '1. Input energy data'!$G$11),Degrees18[#Headers], 0)),INDEX(Degrees15[[Month]:[Multiple (England)]],MATCH('1. Input energy data'!$AD157,Degrees15[Month], 1)+W$2-13,MATCH(IF('1. Input energy data'!$G$11="Multiple (England)", '1. Input energy data'!$J157, '1. Input energy data'!$G$11),Degrees15[#Headers], 0))))</f>
        <v/>
      </c>
      <c r="X140" s="151" t="str" cm="1">
        <f t="array" ref="X140">IF(OR($A140=0, '1. Input energy data'!$AK157=""), "",IF(OR('1. Input energy data'!$F157="Hospital",'1. Input energy data'!$F157="Nursing residential homes and hostels"),INDEX(Degrees18[[Month]:[Multiple (England)]],MATCH('1. Input energy data'!$AD157, Degrees18[Month], 1)+X$2-13,MATCH(IF('1. Input energy data'!$G$11="Multiple (England)", '1. Input energy data'!$J157, '1. Input energy data'!$G$11),Degrees18[#Headers], 0)),INDEX(Degrees15[[Month]:[Multiple (England)]],MATCH('1. Input energy data'!$AD157,Degrees15[Month], 1)+X$2-13,MATCH(IF('1. Input energy data'!$G$11="Multiple (England)", '1. Input energy data'!$J157, '1. Input energy data'!$G$11),Degrees15[#Headers], 0))))</f>
        <v/>
      </c>
      <c r="Y140" s="151" t="str" cm="1">
        <f t="array" ref="Y140">IF(OR($A140=0, '1. Input energy data'!$AL157=""), "",IF(OR('1. Input energy data'!$F157="Hospital",'1. Input energy data'!$F157="Nursing residential homes and hostels"),INDEX(Degrees18[[Month]:[Multiple (England)]],MATCH('1. Input energy data'!$AD157, Degrees18[Month], 1)+Y$2-13,MATCH(IF('1. Input energy data'!$G$11="Multiple (England)", '1. Input energy data'!$J157, '1. Input energy data'!$G$11),Degrees18[#Headers], 0)),INDEX(Degrees15[[Month]:[Multiple (England)]],MATCH('1. Input energy data'!$AD157,Degrees15[Month], 1)+Y$2-13,MATCH(IF('1. Input energy data'!$G$11="Multiple (England)", '1. Input energy data'!$J157, '1. Input energy data'!$G$11),Degrees15[#Headers], 0))))</f>
        <v/>
      </c>
      <c r="Z140" s="151" t="str" cm="1">
        <f t="array" ref="Z140">IF(OR($A140=0, '1. Input energy data'!$AM157=""), "",IF(OR('1. Input energy data'!$F157="Hospital",'1. Input energy data'!$F157="Nursing residential homes and hostels"),INDEX(Degrees18[[Month]:[Multiple (England)]],MATCH('1. Input energy data'!$AD157, Degrees18[Month], 1)+Z$2-13,MATCH(IF('1. Input energy data'!$G$11="Multiple (England)", '1. Input energy data'!$J157, '1. Input energy data'!$G$11),Degrees18[#Headers], 0)),INDEX(Degrees15[[Month]:[Multiple (England)]],MATCH('1. Input energy data'!$AD157,Degrees15[Month], 1)+Z$2-13,MATCH(IF('1. Input energy data'!$G$11="Multiple (England)", '1. Input energy data'!$J157, '1. Input energy data'!$G$11),Degrees15[#Headers], 0))))</f>
        <v/>
      </c>
      <c r="AA140" s="151" t="str" cm="1">
        <f t="array" ref="AA140">IF(OR($A140=0, '1. Input energy data'!$AN157=""), "",IF(OR('1. Input energy data'!$F157="Hospital",'1. Input energy data'!$F157="Nursing residential homes and hostels"),INDEX(Degrees18[[Month]:[Multiple (England)]],MATCH('1. Input energy data'!$AD157, Degrees18[Month], 1)+AA$2-13,MATCH(IF('1. Input energy data'!$G$11="Multiple (England)", '1. Input energy data'!$J157, '1. Input energy data'!$G$11),Degrees18[#Headers], 0)),INDEX(Degrees15[[Month]:[Multiple (England)]],MATCH('1. Input energy data'!$AD157,Degrees15[Month], 1)+AA$2-13,MATCH(IF('1. Input energy data'!$G$11="Multiple (England)", '1. Input energy data'!$J157, '1. Input energy data'!$G$11),Degrees15[#Headers], 0))))</f>
        <v/>
      </c>
      <c r="AB140" s="151" t="str" cm="1">
        <f t="array" ref="AB140">IF(OR($A140=0, '1. Input energy data'!$AO157=""), "",IF(OR('1. Input energy data'!$F157="Hospital",'1. Input energy data'!$F157="Nursing residential homes and hostels"),INDEX(Degrees18[[Month]:[Multiple (England)]],MATCH('1. Input energy data'!$AD157, Degrees18[Month], 1)+AB$2-13,MATCH(IF('1. Input energy data'!$G$11="Multiple (England)", '1. Input energy data'!$J157, '1. Input energy data'!$G$11),Degrees18[#Headers], 0)),INDEX(Degrees15[[Month]:[Multiple (England)]],MATCH('1. Input energy data'!$AD157,Degrees15[Month], 1)+AB$2-13,MATCH(IF('1. Input energy data'!$G$11="Multiple (England)", '1. Input energy data'!$J157, '1. Input energy data'!$G$11),Degrees15[#Headers], 0))))</f>
        <v/>
      </c>
      <c r="AC140" s="151" t="str" cm="1">
        <f t="array" ref="AC140">IF(OR($A140=0, '1. Input energy data'!$AP157=""), "",IF(OR('1. Input energy data'!$F157="Hospital",'1. Input energy data'!$F157="Nursing residential homes and hostels"),INDEX(Degrees18[[Month]:[Multiple (England)]],MATCH('1. Input energy data'!$AD157, Degrees18[Month], 1)+AC$2-13,MATCH(IF('1. Input energy data'!$G$11="Multiple (England)", '1. Input energy data'!$J157, '1. Input energy data'!$G$11),Degrees18[#Headers], 0)),INDEX(Degrees15[[Month]:[Multiple (England)]],MATCH('1. Input energy data'!$AD157,Degrees15[Month], 1)+AC$2-13,MATCH(IF('1. Input energy data'!$G$11="Multiple (England)", '1. Input energy data'!$J157, '1. Input energy data'!$G$11),Degrees15[#Headers], 0))))</f>
        <v/>
      </c>
      <c r="AD140" s="151" t="str" cm="1">
        <f t="array" ref="AD140">IF(OR($A140=0, '1. Input energy data'!$AQ157=""), "",IF(OR('1. Input energy data'!$F157="Hospital",'1. Input energy data'!$F157="Nursing residential homes and hostels"),INDEX(Degrees18[[Month]:[Multiple (England)]],MATCH('1. Input energy data'!$AD157, Degrees18[Month], 1)+AD$2-13,MATCH(IF('1. Input energy data'!$G$11="Multiple (England)", '1. Input energy data'!$J157, '1. Input energy data'!$G$11),Degrees18[#Headers], 0)),INDEX(Degrees15[[Month]:[Multiple (England)]],MATCH('1. Input energy data'!$AD157,Degrees15[Month], 1)+AD$2-13,MATCH(IF('1. Input energy data'!$G$11="Multiple (England)", '1. Input energy data'!$J157, '1. Input energy data'!$G$11),Degrees15[#Headers], 0))))</f>
        <v/>
      </c>
      <c r="AE140" s="151" t="str">
        <f>IF(OR($A140=0, $P140="", CalcTable[[#This Row],[13]]="", $Q140="", '1. Input energy data'!AF157=""), "", ($P140*CalcTable[[#This Row],[13]]+$Q140)-'1. Input energy data'!AF157)</f>
        <v/>
      </c>
      <c r="AF140" s="151" t="str">
        <f>IF(OR($A140=0, $P140="", CalcTable[[#This Row],[14]]="", $Q140="", '1. Input energy data'!AG157=""), "", ($P140*CalcTable[[#This Row],[14]]+$Q140)-'1. Input energy data'!AG157)</f>
        <v/>
      </c>
      <c r="AG140" s="151" t="str">
        <f>IF(OR($A140=0, $P140="", CalcTable[[#This Row],[15]]="", $Q140="", '1. Input energy data'!AH157=""), "", ($P140*CalcTable[[#This Row],[15]]+$Q140)-'1. Input energy data'!AH157)</f>
        <v/>
      </c>
      <c r="AH140" s="151" t="str">
        <f>IF(OR($A140=0, $P140="", CalcTable[[#This Row],[16]]="", $Q140="", '1. Input energy data'!AI157=""), "", ($P140*CalcTable[[#This Row],[16]]+$Q140)-'1. Input energy data'!AI157)</f>
        <v/>
      </c>
      <c r="AI140" s="151" t="str">
        <f>IF(OR($A140=0, $P140="", CalcTable[[#This Row],[17]]="", $Q140="", '1. Input energy data'!AJ157=""), "", ($P140*CalcTable[[#This Row],[17]]+$Q140)-'1. Input energy data'!AJ157)</f>
        <v/>
      </c>
      <c r="AJ140" s="151" t="str">
        <f>IF(OR($A140=0, $P140="", CalcTable[[#This Row],[18]]="", $Q140="", '1. Input energy data'!AK157=""), "", ($P140*CalcTable[[#This Row],[18]]+$Q140)-'1. Input energy data'!AK157)</f>
        <v/>
      </c>
      <c r="AK140" s="151" t="str">
        <f>IF(OR($A140=0, $P140="", CalcTable[[#This Row],[19]]="", $Q140="", '1. Input energy data'!AL157=""), "", ($P140*CalcTable[[#This Row],[19]]+$Q140)-'1. Input energy data'!AL157)</f>
        <v/>
      </c>
      <c r="AL140" s="151" t="str">
        <f>IF(OR($A140=0, $P140="", CalcTable[[#This Row],[20]]="", $Q140="", '1. Input energy data'!AM157=""), "", ($P140*CalcTable[[#This Row],[20]]+$Q140)-'1. Input energy data'!AM157)</f>
        <v/>
      </c>
      <c r="AM140" s="151" t="str">
        <f>IF(OR($A140=0, $P140="", CalcTable[[#This Row],[21]]="", $Q140="", '1. Input energy data'!AN157=""), "", ($P140*CalcTable[[#This Row],[21]]+$Q140)-'1. Input energy data'!AN157)</f>
        <v/>
      </c>
      <c r="AN140" s="151" t="str">
        <f>IF(OR($A140=0, $P140="", CalcTable[[#This Row],[22]]="", $Q140="", '1. Input energy data'!AO157=""), "", ($P140*CalcTable[[#This Row],[22]]+$Q140)-'1. Input energy data'!AO157)</f>
        <v/>
      </c>
      <c r="AO140" s="151" t="str">
        <f>IF(OR($A140=0, $P140="", CalcTable[[#This Row],[23]]="", $Q140="", '1. Input energy data'!AP157=""), "", ($P140*CalcTable[[#This Row],[23]]+$Q140)-'1. Input energy data'!AP157)</f>
        <v/>
      </c>
      <c r="AP140" s="151" t="str">
        <f>IF(OR($A140=0, $P140="", CalcTable[[#This Row],[24]]="", $Q140="", '1. Input energy data'!AQ157=""), "", ($P140*CalcTable[[#This Row],[24]]+$Q140)-'1. Input energy data'!AQ157)</f>
        <v/>
      </c>
      <c r="AQ140" s="239" t="str">
        <f>IF(CalcTable[[#This Row],[Building]]=0,"",1-((1-CalcTable[[#This Row],[R2]])*(COUNT('1. Input energy data'!N157:Y157)-1)/(COUNT('1. Input energy data'!N157:Y157)-2)))</f>
        <v/>
      </c>
      <c r="AR140" s="165" t="str">
        <f>IF(CalcTable[[#This Row],[Building]]=0,"",1.26*TINV(0.1,COUNT('1. Input energy data'!N157:Y157)-2)*STEYX('1. Input energy data'!N157:Y157,CalcTable[[#This Row],[1]:[12]])*((1+2/COUNT('1. Input energy data'!N157:Y157))*COUNT(CalcTable[[#This Row],[Month 1 avoided kWh]:[Month 12]]))^0.5)</f>
        <v/>
      </c>
      <c r="AS140" s="166" t="str">
        <f>IF(CalcTable[[#This Row],[Building]]=0,"",ABS(CalcTable[[#This Row],[Absolute Uncertainty]]/SUM(CalcTable[[#This Row],[Month 1 avoided kWh]:[Month 12]])))</f>
        <v/>
      </c>
      <c r="AT140" s="165" t="str">
        <f>IF(CalcTable[[#This Row],[Building]]=0,"",COUNT('1. Input energy data'!N157:Y157))</f>
        <v/>
      </c>
      <c r="AU140" s="165" t="str">
        <f>IF(CalcTable[[#This Row],[Building]]=0,"",COUNT('1. Input energy data'!AF157:AQ157))</f>
        <v/>
      </c>
      <c r="AV140" s="151" t="str" cm="1">
        <f t="array" ref="AV140">_xlfn.IFS(CalcTable[[#This Row],[Building]]=0,"",AND(OR('1. Input energy data'!AT157="Energy Bills - Actual",'1. Input energy data'!AT157="Meter Readings",'1. Input energy data'!AT157="Half Hourly Data"),OR('1. Input energy data'!Z157="Energy Bills - Actual",'1. Input energy data'!Z157="Meter Readings",'1. Input energy data'!Z157="Half Hourly Data")),"ACTUAL",OR('1. Input energy data'!AT157="",'1. Input energy data'!Z157=""),"BLANK",OR('1. Input energy data'!AT157="Other (specify in commentary)",'1. Input energy data'!Z157="Other (specify in commentary)"),"OTHER",OR('1. Input energy data'!AT157="Energy Bills - Estimated",'1. Input energy data'!Z157="Energy Bills - Estimated"),"ESTIMATED",OR('1. Input energy data'!AT157="Energy Bills - Partially Estimated",'1. Input energy data'!Z157="Energy Bills - Partially Estimated"),"PARTIALLY ESTIMATED",TRUE,"BLANK")</f>
        <v/>
      </c>
    </row>
    <row r="141" spans="1:48">
      <c r="A141">
        <f>'1. Input energy data'!C158</f>
        <v>0</v>
      </c>
      <c r="B141" s="150">
        <f>'1. Input energy data'!F158</f>
        <v>0</v>
      </c>
      <c r="C141">
        <f>'1. Input energy data'!G158</f>
        <v>0</v>
      </c>
      <c r="D141" s="151" t="str">
        <f>IF(OR(CalcTable[[#This Row],[Building]]=0, '1. Input energy data'!$N158=""), "",IF(OR('1. Input energy data'!$F158="Hospital",'1. Input energy data'!$F158="Nursing residential homes and hostels"),INDEX(Degrees18[[Month]:[Multiple (England)]],MATCH('1. Input energy data'!$L158, Degrees18[Month], 1),MATCH(IF('1. Input energy data'!$G$11="Multiple (England)", '1. Input energy data'!$J158, '1. Input energy data'!$G$11), Degrees18[#Headers], 0)),INDEX(Degrees15[[Month]:[Multiple (England)]],MATCH('1. Input energy data'!$L158, Degrees15[Month], 1),MATCH(IF('1. Input energy data'!$G$11="Multiple (England)", '1. Input energy data'!$J158, '1. Input energy data'!$G$11), Degrees15[#Headers], 0))))</f>
        <v/>
      </c>
      <c r="E141" s="151" t="str" cm="1">
        <f t="array" ref="E141">IF(OR(CalcTable[[#This Row],[Building]]=0, '1. Input energy data'!$O158=""), "",IF(OR('1. Input energy data'!$F158="Hospital",'1. Input energy data'!$F158="Nursing residential homes and hostels"),INDEX(Degrees18[[Month]:[Multiple (England)]],MATCH('1. Input energy data'!$L158, Degrees18[Month], 1) + $E$2 - 1,MATCH(IF('1. Input energy data'!$G$11="Multiple (England)", '1. Input energy data'!$J158, '1. Input energy data'!$G$11),Degrees18[#Headers], 0)),INDEX(Degrees15[[Month]:[Multiple (England)]],MATCH('1. Input energy data'!$L158, Degrees15[Month], 1) + $E$2 - 1,MATCH(IF('1. Input energy data'!$G$11="Multiple (England)", '1. Input energy data'!$J158, '1. Input energy data'!$G$11),Degrees15[#Headers], 0))))</f>
        <v/>
      </c>
      <c r="F141" s="151" t="str" cm="1">
        <f t="array" ref="F141">IF(OR(CalcTable[[#This Row],[Building]]=0, '1. Input energy data'!$P158=""), "",IF(OR('1. Input energy data'!$F158="Hospital",'1. Input energy data'!$F158="Nursing residential homes and hostels"),INDEX(Degrees18[[Month]:[Multiple (England)]],MATCH('1. Input energy data'!$L158, Degrees18[Month], 1) + $F$2 - 1,MATCH(IF('1. Input energy data'!$G$11="Multiple (England)", '1. Input energy data'!$J158, '1. Input energy data'!$G$11),Degrees18[#Headers], 0)),INDEX(Degrees15[[Month]:[Multiple (England)]],MATCH('1. Input energy data'!$L158, Degrees15[Month], 1) + $F$2 - 1,MATCH(IF('1. Input energy data'!$G$11="Multiple (England)", '1. Input energy data'!$J158, '1. Input energy data'!$G$11),Degrees15[#Headers], 0))))</f>
        <v/>
      </c>
      <c r="G141" s="151" t="str" cm="1">
        <f t="array" ref="G141">IF(OR(CalcTable[[#This Row],[Building]]=0, '1. Input energy data'!$Q158=""), "",IF(OR('1. Input energy data'!$F158="Hospital",'1. Input energy data'!$F158="Nursing residential homes and hostels"),INDEX(Degrees18[[Month]:[Multiple (England)]],MATCH('1. Input energy data'!$L158, Degrees18[Month], 1) + $G$2 - 1,MATCH(IF('1. Input energy data'!$G$11="Multiple (England)", '1. Input energy data'!$J158, '1. Input energy data'!$G$11),Degrees18[#Headers], 0)),INDEX(Degrees15[[Month]:[Multiple (England)]],MATCH('1. Input energy data'!$L158, Degrees15[Month], 1) + $G$2 - 1,MATCH(IF('1. Input energy data'!$G$11="Multiple (England)", '1. Input energy data'!$J158, '1. Input energy data'!$G$11),Degrees15[#Headers], 0))))</f>
        <v/>
      </c>
      <c r="H141" s="151" t="str" cm="1">
        <f t="array" ref="H141">IF(OR(CalcTable[[#This Row],[Building]]=0, '1. Input energy data'!$R158=""), "",IF(OR('1. Input energy data'!$F158="Hospital",'1. Input energy data'!$F158="Nursing residential homes and hostels"),INDEX(Degrees18[[Month]:[Multiple (England)]],MATCH('1. Input energy data'!$L158, Degrees18[Month], 1) + $H$2 - 1,MATCH(IF('1. Input energy data'!$G$11="Multiple (England)", '1. Input energy data'!$J158, '1. Input energy data'!$G$11),Degrees18[#Headers], 0)),INDEX(Degrees15[[Month]:[Multiple (England)]],MATCH('1. Input energy data'!$L158, Degrees15[Month], 1) + $H$2 - 1,MATCH(IF('1. Input energy data'!$G$11="Multiple (England)", '1. Input energy data'!$J158, '1. Input energy data'!$G$11),Degrees15[#Headers], 0))))</f>
        <v/>
      </c>
      <c r="I141" s="151" t="str" cm="1">
        <f t="array" ref="I141">IF(OR(CalcTable[[#This Row],[Building]]=0, '1. Input energy data'!$S158=""), "",IF(OR('1. Input energy data'!$F158="Hospital",'1. Input energy data'!$F158="Nursing residential homes and hostels"),INDEX(Degrees18[[Month]:[Multiple (England)]],MATCH('1. Input energy data'!$L158, Degrees18[Month], 1) + $I$2 - 1,MATCH(IF('1. Input energy data'!$G$11="Multiple (England)", '1. Input energy data'!$J158, '1. Input energy data'!$G$11),Degrees18[#Headers], 0)),INDEX(Degrees15[[Month]:[Multiple (England)]],MATCH('1. Input energy data'!$L158, Degrees15[Month], 1) + $I$2 - 1,MATCH(IF('1. Input energy data'!$G$11="Multiple (England)", '1. Input energy data'!$J158, '1. Input energy data'!$G$11),Degrees15[#Headers], 0))))</f>
        <v/>
      </c>
      <c r="J141" s="151" t="str" cm="1">
        <f t="array" ref="J141">IF(OR(CalcTable[[#This Row],[Building]]=0, '1. Input energy data'!$T158=""), "",IF(OR('1. Input energy data'!$F158="Hospital",'1. Input energy data'!$F158="Nursing residential homes and hostels"),INDEX(Degrees18[[Month]:[Multiple (England)]],MATCH('1. Input energy data'!$L158, Degrees18[Month], 1) + $J$2 - 1,MATCH(IF('1. Input energy data'!$G$11="Multiple (England)", '1. Input energy data'!$J158, '1. Input energy data'!$G$11),Degrees18[#Headers], 0)),INDEX(Degrees15[[Month]:[Multiple (England)]],MATCH('1. Input energy data'!$L158, Degrees15[Month], 1) + $J$2 - 1,MATCH(IF('1. Input energy data'!$G$11="Multiple (England)", '1. Input energy data'!$J158, '1. Input energy data'!$G$11),Degrees15[#Headers], 0))))</f>
        <v/>
      </c>
      <c r="K141" s="151" t="str" cm="1">
        <f t="array" ref="K141">IF(OR(CalcTable[[#This Row],[Building]]=0, '1. Input energy data'!$U158=""), "",IF(OR('1. Input energy data'!$F158="Hospital",'1. Input energy data'!$F158="Nursing residential homes and hostels"),INDEX(Degrees18[[Month]:[Multiple (England)]],MATCH('1. Input energy data'!$L158, Degrees18[Month], 1) + $K$2 - 1,MATCH(IF('1. Input energy data'!$G$11="Multiple (England)", '1. Input energy data'!$J158, '1. Input energy data'!$G$11),Degrees18[#Headers], 0)),INDEX(Degrees15[[Month]:[Multiple (England)]],MATCH('1. Input energy data'!$L158, Degrees15[Month], 1) + $K$2 - 1,MATCH(IF('1. Input energy data'!$G$11="Multiple (England)", '1. Input energy data'!$J158, '1. Input energy data'!$G$11),Degrees15[#Headers], 0))))</f>
        <v/>
      </c>
      <c r="L141" s="151" t="str" cm="1">
        <f t="array" ref="L141">IF(OR(CalcTable[[#This Row],[Building]]=0, '1. Input energy data'!$V158=""), "",IF(OR('1. Input energy data'!$F158="Hospital",'1. Input energy data'!$F158="Nursing residential homes and hostels"),INDEX(Degrees18[[Month]:[Multiple (England)]],MATCH('1. Input energy data'!$L158, Degrees18[Month], 1) + $L$2 - 1,MATCH(IF('1. Input energy data'!$G$11="Multiple (England)", '1. Input energy data'!$J158, '1. Input energy data'!$G$11),Degrees18[#Headers], 0)),INDEX(Degrees15[[Month]:[Multiple (England)]],MATCH('1. Input energy data'!$L158, Degrees15[Month], 1) + $L$2 - 1,MATCH(IF('1. Input energy data'!$G$11="Multiple (England)", '1. Input energy data'!$J158, '1. Input energy data'!$G$11),Degrees15[#Headers], 0))))</f>
        <v/>
      </c>
      <c r="M141" s="151" t="str" cm="1">
        <f t="array" ref="M141">IF(OR(CalcTable[[#This Row],[Building]]=0, '1. Input energy data'!$W158=""), "",IF(OR('1. Input energy data'!$F158="Hospital",'1. Input energy data'!$F158="Nursing residential homes and hostels"),INDEX(Degrees18[[Month]:[Multiple (England)]],MATCH('1. Input energy data'!$L158, Degrees18[Month], 1) + $M$2 - 1,MATCH(IF('1. Input energy data'!$G$11="Multiple (England)", '1. Input energy data'!$J158, '1. Input energy data'!$G$11),Degrees18[#Headers], 0)),INDEX(Degrees15[[Month]:[Multiple (England)]],MATCH('1. Input energy data'!$L158, Degrees15[Month], 1) + $M$2 - 1,MATCH(IF('1. Input energy data'!$G$11="Multiple (England)", '1. Input energy data'!$J158, '1. Input energy data'!$G$11),Degrees15[#Headers], 0))))</f>
        <v/>
      </c>
      <c r="N141" s="151" t="str" cm="1">
        <f t="array" ref="N141">IF(OR(CalcTable[[#This Row],[Building]]=0, '1. Input energy data'!$X158=""), "",IF(OR('1. Input energy data'!$F158="Hospital",'1. Input energy data'!$F158="Nursing residential homes and hostels"),INDEX(Degrees18[[Month]:[Multiple (England)]],MATCH('1. Input energy data'!$L158, Degrees18[Month], 1) + $N$2 - 1,MATCH(IF('1. Input energy data'!$G$11="Multiple (England)", '1. Input energy data'!$J158, '1. Input energy data'!$G$11),Degrees18[#Headers], 0)),INDEX(Degrees15[[Month]:[Multiple (England)]],MATCH('1. Input energy data'!$L158, Degrees15[Month], 1) + $N$2 - 1,MATCH(IF('1. Input energy data'!$G$11="Multiple (England)", '1. Input energy data'!$J158, '1. Input energy data'!$G$11),Degrees15[#Headers], 0))))</f>
        <v/>
      </c>
      <c r="O141" s="151" t="str" cm="1">
        <f t="array" ref="O141">IF(OR(CalcTable[[#This Row],[Building]]=0, '1. Input energy data'!$Y158=""), "",IF(OR('1. Input energy data'!$F158="Hospital",'1. Input energy data'!$F158="Nursing residential homes and hostels"),INDEX(Degrees18[[Month]:[Multiple (England)]],MATCH('1. Input energy data'!$L158, Degrees18[Month], 1) + $O$2 - 1,MATCH(IF('1. Input energy data'!$G$11="Multiple (England)", '1. Input energy data'!$J158, '1. Input energy data'!$G$11),Degrees18[#Headers], 0)),INDEX(Degrees15[[Month]:[Multiple (England)]],MATCH('1. Input energy data'!$L158, Degrees15[Month], 1) + $O$2 - 1,MATCH(IF('1. Input energy data'!$G$11="Multiple (England)", '1. Input energy data'!$J158, '1. Input energy data'!$G$11),Degrees15[#Headers], 0))))</f>
        <v/>
      </c>
      <c r="P141" t="str">
        <f>IF(CalcTable[[#This Row],[Building]]=0,"",SLOPE('1. Input energy data'!N158:Y158,CalcTable[[#This Row],[1]:[12]]))</f>
        <v/>
      </c>
      <c r="Q141" t="str">
        <f>IF(CalcTable[[#This Row],[Building]]=0,"",INTERCEPT('1. Input energy data'!N158:Y158,CalcTable[[#This Row],[1]:[12]]))</f>
        <v/>
      </c>
      <c r="R141" t="str">
        <f>IF(CalcTable[[#This Row],[Building]]=0,"",RSQ('1. Input energy data'!N158:Y158,CalcTable[[#This Row],[1]:[12]]))</f>
        <v/>
      </c>
      <c r="S141" s="151" t="str" cm="1">
        <f t="array" ref="S141">IF(OR($A141=0, '1. Input energy data'!$AF158=""), "",IF(OR('1. Input energy data'!$F158="Hospital",'1. Input energy data'!$F158="Nursing residential homes and hostels"),INDEX(Degrees18[[Month]:[Multiple (England)]],MATCH('1. Input energy data'!$AD158, Degrees18[Month], 1)+S$2-13,MATCH(IF('1. Input energy data'!$G$11="Multiple (England)", '1. Input energy data'!$J158, '1. Input energy data'!$G$11),Degrees18[#Headers], 0)),INDEX(Degrees15[[Month]:[Multiple (England)]],MATCH('1. Input energy data'!$AD158, Degrees15[Month], 1)+S$2-13,MATCH(IF('1. Input energy data'!$G$11="Multiple (England)", '1. Input energy data'!$J158, '1. Input energy data'!$G$11),Degrees15[#Headers], 0))))</f>
        <v/>
      </c>
      <c r="T141" s="151" t="str" cm="1">
        <f t="array" ref="T141">IF(OR($A141=0, '1. Input energy data'!$AG158=""), "",IF(OR('1. Input energy data'!$F158="Hospital",'1. Input energy data'!$F158="Nursing residential homes and hostels"),INDEX(Degrees18[[Month]:[Multiple (England)]],MATCH('1. Input energy data'!$AD158, Degrees18[Month], 1)+T$2-13,MATCH(IF('1. Input energy data'!$G$11="Multiple (England)", '1. Input energy data'!$J158, '1. Input energy data'!$G$11),Degrees18[#Headers], 0)),INDEX(Degrees15[[Month]:[Multiple (England)]],MATCH('1. Input energy data'!$AD158,Degrees15[Month], 1)+T$2-13,MATCH(IF('1. Input energy data'!$G$11="Multiple (England)", '1. Input energy data'!$J158, '1. Input energy data'!$G$11),Degrees15[#Headers], 0))))</f>
        <v/>
      </c>
      <c r="U141" s="151" t="str" cm="1">
        <f t="array" ref="U141">IF(OR($A141=0, '1. Input energy data'!$AH158=""), "",IF(OR('1. Input energy data'!$F158="Hospital",'1. Input energy data'!$F158="Nursing residential homes and hostels"),INDEX(Degrees18[[Month]:[Multiple (England)]],MATCH('1. Input energy data'!$AD158, Degrees18[Month], 1)+U$2-13,MATCH(IF('1. Input energy data'!$G$11="Multiple (England)", '1. Input energy data'!$J158, '1. Input energy data'!$G$11),Degrees18[#Headers], 0)),INDEX(Degrees15[[Month]:[Multiple (England)]],MATCH('1. Input energy data'!$AD158,Degrees15[Month], 1)+U$2-13,MATCH(IF('1. Input energy data'!$G$11="Multiple (England)", '1. Input energy data'!$J158, '1. Input energy data'!$G$11),Degrees15[#Headers], 0))))</f>
        <v/>
      </c>
      <c r="V141" s="151" t="str" cm="1">
        <f t="array" ref="V141">IF(OR($A141=0, '1. Input energy data'!$AI158=""), "",IF(OR('1. Input energy data'!$F158="Hospital",'1. Input energy data'!$F158="Nursing residential homes and hostels"),INDEX(Degrees18[[Month]:[Multiple (England)]],MATCH('1. Input energy data'!$AD158, Degrees18[Month], 1)+V$2-13,MATCH(IF('1. Input energy data'!$G$11="Multiple (England)", '1. Input energy data'!$J158, '1. Input energy data'!$G$11),Degrees18[#Headers], 0)),INDEX(Degrees15[[Month]:[Multiple (England)]],MATCH('1. Input energy data'!$AD158,Degrees15[Month], 1)+V$2-13,MATCH(IF('1. Input energy data'!$G$11="Multiple (England)", '1. Input energy data'!$J158, '1. Input energy data'!$G$11),Degrees15[#Headers], 0))))</f>
        <v/>
      </c>
      <c r="W141" s="151" t="str" cm="1">
        <f t="array" ref="W141">IF(OR($A141=0, '1. Input energy data'!$AJ158=""), "",IF(OR('1. Input energy data'!$F158="Hospital",'1. Input energy data'!$F158="Nursing residential homes and hostels"),INDEX(Degrees18[[Month]:[Multiple (England)]],MATCH('1. Input energy data'!$AD158, Degrees18[Month], 1)+W$2-13,MATCH(IF('1. Input energy data'!$G$11="Multiple (England)", '1. Input energy data'!$J158, '1. Input energy data'!$G$11),Degrees18[#Headers], 0)),INDEX(Degrees15[[Month]:[Multiple (England)]],MATCH('1. Input energy data'!$AD158,Degrees15[Month], 1)+W$2-13,MATCH(IF('1. Input energy data'!$G$11="Multiple (England)", '1. Input energy data'!$J158, '1. Input energy data'!$G$11),Degrees15[#Headers], 0))))</f>
        <v/>
      </c>
      <c r="X141" s="151" t="str" cm="1">
        <f t="array" ref="X141">IF(OR($A141=0, '1. Input energy data'!$AK158=""), "",IF(OR('1. Input energy data'!$F158="Hospital",'1. Input energy data'!$F158="Nursing residential homes and hostels"),INDEX(Degrees18[[Month]:[Multiple (England)]],MATCH('1. Input energy data'!$AD158, Degrees18[Month], 1)+X$2-13,MATCH(IF('1. Input energy data'!$G$11="Multiple (England)", '1. Input energy data'!$J158, '1. Input energy data'!$G$11),Degrees18[#Headers], 0)),INDEX(Degrees15[[Month]:[Multiple (England)]],MATCH('1. Input energy data'!$AD158,Degrees15[Month], 1)+X$2-13,MATCH(IF('1. Input energy data'!$G$11="Multiple (England)", '1. Input energy data'!$J158, '1. Input energy data'!$G$11),Degrees15[#Headers], 0))))</f>
        <v/>
      </c>
      <c r="Y141" s="151" t="str" cm="1">
        <f t="array" ref="Y141">IF(OR($A141=0, '1. Input energy data'!$AL158=""), "",IF(OR('1. Input energy data'!$F158="Hospital",'1. Input energy data'!$F158="Nursing residential homes and hostels"),INDEX(Degrees18[[Month]:[Multiple (England)]],MATCH('1. Input energy data'!$AD158, Degrees18[Month], 1)+Y$2-13,MATCH(IF('1. Input energy data'!$G$11="Multiple (England)", '1. Input energy data'!$J158, '1. Input energy data'!$G$11),Degrees18[#Headers], 0)),INDEX(Degrees15[[Month]:[Multiple (England)]],MATCH('1. Input energy data'!$AD158,Degrees15[Month], 1)+Y$2-13,MATCH(IF('1. Input energy data'!$G$11="Multiple (England)", '1. Input energy data'!$J158, '1. Input energy data'!$G$11),Degrees15[#Headers], 0))))</f>
        <v/>
      </c>
      <c r="Z141" s="151" t="str" cm="1">
        <f t="array" ref="Z141">IF(OR($A141=0, '1. Input energy data'!$AM158=""), "",IF(OR('1. Input energy data'!$F158="Hospital",'1. Input energy data'!$F158="Nursing residential homes and hostels"),INDEX(Degrees18[[Month]:[Multiple (England)]],MATCH('1. Input energy data'!$AD158, Degrees18[Month], 1)+Z$2-13,MATCH(IF('1. Input energy data'!$G$11="Multiple (England)", '1. Input energy data'!$J158, '1. Input energy data'!$G$11),Degrees18[#Headers], 0)),INDEX(Degrees15[[Month]:[Multiple (England)]],MATCH('1. Input energy data'!$AD158,Degrees15[Month], 1)+Z$2-13,MATCH(IF('1. Input energy data'!$G$11="Multiple (England)", '1. Input energy data'!$J158, '1. Input energy data'!$G$11),Degrees15[#Headers], 0))))</f>
        <v/>
      </c>
      <c r="AA141" s="151" t="str" cm="1">
        <f t="array" ref="AA141">IF(OR($A141=0, '1. Input energy data'!$AN158=""), "",IF(OR('1. Input energy data'!$F158="Hospital",'1. Input energy data'!$F158="Nursing residential homes and hostels"),INDEX(Degrees18[[Month]:[Multiple (England)]],MATCH('1. Input energy data'!$AD158, Degrees18[Month], 1)+AA$2-13,MATCH(IF('1. Input energy data'!$G$11="Multiple (England)", '1. Input energy data'!$J158, '1. Input energy data'!$G$11),Degrees18[#Headers], 0)),INDEX(Degrees15[[Month]:[Multiple (England)]],MATCH('1. Input energy data'!$AD158,Degrees15[Month], 1)+AA$2-13,MATCH(IF('1. Input energy data'!$G$11="Multiple (England)", '1. Input energy data'!$J158, '1. Input energy data'!$G$11),Degrees15[#Headers], 0))))</f>
        <v/>
      </c>
      <c r="AB141" s="151" t="str" cm="1">
        <f t="array" ref="AB141">IF(OR($A141=0, '1. Input energy data'!$AO158=""), "",IF(OR('1. Input energy data'!$F158="Hospital",'1. Input energy data'!$F158="Nursing residential homes and hostels"),INDEX(Degrees18[[Month]:[Multiple (England)]],MATCH('1. Input energy data'!$AD158, Degrees18[Month], 1)+AB$2-13,MATCH(IF('1. Input energy data'!$G$11="Multiple (England)", '1. Input energy data'!$J158, '1. Input energy data'!$G$11),Degrees18[#Headers], 0)),INDEX(Degrees15[[Month]:[Multiple (England)]],MATCH('1. Input energy data'!$AD158,Degrees15[Month], 1)+AB$2-13,MATCH(IF('1. Input energy data'!$G$11="Multiple (England)", '1. Input energy data'!$J158, '1. Input energy data'!$G$11),Degrees15[#Headers], 0))))</f>
        <v/>
      </c>
      <c r="AC141" s="151" t="str" cm="1">
        <f t="array" ref="AC141">IF(OR($A141=0, '1. Input energy data'!$AP158=""), "",IF(OR('1. Input energy data'!$F158="Hospital",'1. Input energy data'!$F158="Nursing residential homes and hostels"),INDEX(Degrees18[[Month]:[Multiple (England)]],MATCH('1. Input energy data'!$AD158, Degrees18[Month], 1)+AC$2-13,MATCH(IF('1. Input energy data'!$G$11="Multiple (England)", '1. Input energy data'!$J158, '1. Input energy data'!$G$11),Degrees18[#Headers], 0)),INDEX(Degrees15[[Month]:[Multiple (England)]],MATCH('1. Input energy data'!$AD158,Degrees15[Month], 1)+AC$2-13,MATCH(IF('1. Input energy data'!$G$11="Multiple (England)", '1. Input energy data'!$J158, '1. Input energy data'!$G$11),Degrees15[#Headers], 0))))</f>
        <v/>
      </c>
      <c r="AD141" s="151" t="str" cm="1">
        <f t="array" ref="AD141">IF(OR($A141=0, '1. Input energy data'!$AQ158=""), "",IF(OR('1. Input energy data'!$F158="Hospital",'1. Input energy data'!$F158="Nursing residential homes and hostels"),INDEX(Degrees18[[Month]:[Multiple (England)]],MATCH('1. Input energy data'!$AD158, Degrees18[Month], 1)+AD$2-13,MATCH(IF('1. Input energy data'!$G$11="Multiple (England)", '1. Input energy data'!$J158, '1. Input energy data'!$G$11),Degrees18[#Headers], 0)),INDEX(Degrees15[[Month]:[Multiple (England)]],MATCH('1. Input energy data'!$AD158,Degrees15[Month], 1)+AD$2-13,MATCH(IF('1. Input energy data'!$G$11="Multiple (England)", '1. Input energy data'!$J158, '1. Input energy data'!$G$11),Degrees15[#Headers], 0))))</f>
        <v/>
      </c>
      <c r="AE141" s="151" t="str">
        <f>IF(OR($A141=0, $P141="", CalcTable[[#This Row],[13]]="", $Q141="", '1. Input energy data'!AF158=""), "", ($P141*CalcTable[[#This Row],[13]]+$Q141)-'1. Input energy data'!AF158)</f>
        <v/>
      </c>
      <c r="AF141" s="151" t="str">
        <f>IF(OR($A141=0, $P141="", CalcTable[[#This Row],[14]]="", $Q141="", '1. Input energy data'!AG158=""), "", ($P141*CalcTable[[#This Row],[14]]+$Q141)-'1. Input energy data'!AG158)</f>
        <v/>
      </c>
      <c r="AG141" s="151" t="str">
        <f>IF(OR($A141=0, $P141="", CalcTable[[#This Row],[15]]="", $Q141="", '1. Input energy data'!AH158=""), "", ($P141*CalcTable[[#This Row],[15]]+$Q141)-'1. Input energy data'!AH158)</f>
        <v/>
      </c>
      <c r="AH141" s="151" t="str">
        <f>IF(OR($A141=0, $P141="", CalcTable[[#This Row],[16]]="", $Q141="", '1. Input energy data'!AI158=""), "", ($P141*CalcTable[[#This Row],[16]]+$Q141)-'1. Input energy data'!AI158)</f>
        <v/>
      </c>
      <c r="AI141" s="151" t="str">
        <f>IF(OR($A141=0, $P141="", CalcTable[[#This Row],[17]]="", $Q141="", '1. Input energy data'!AJ158=""), "", ($P141*CalcTable[[#This Row],[17]]+$Q141)-'1. Input energy data'!AJ158)</f>
        <v/>
      </c>
      <c r="AJ141" s="151" t="str">
        <f>IF(OR($A141=0, $P141="", CalcTable[[#This Row],[18]]="", $Q141="", '1. Input energy data'!AK158=""), "", ($P141*CalcTable[[#This Row],[18]]+$Q141)-'1. Input energy data'!AK158)</f>
        <v/>
      </c>
      <c r="AK141" s="151" t="str">
        <f>IF(OR($A141=0, $P141="", CalcTable[[#This Row],[19]]="", $Q141="", '1. Input energy data'!AL158=""), "", ($P141*CalcTable[[#This Row],[19]]+$Q141)-'1. Input energy data'!AL158)</f>
        <v/>
      </c>
      <c r="AL141" s="151" t="str">
        <f>IF(OR($A141=0, $P141="", CalcTable[[#This Row],[20]]="", $Q141="", '1. Input energy data'!AM158=""), "", ($P141*CalcTable[[#This Row],[20]]+$Q141)-'1. Input energy data'!AM158)</f>
        <v/>
      </c>
      <c r="AM141" s="151" t="str">
        <f>IF(OR($A141=0, $P141="", CalcTable[[#This Row],[21]]="", $Q141="", '1. Input energy data'!AN158=""), "", ($P141*CalcTable[[#This Row],[21]]+$Q141)-'1. Input energy data'!AN158)</f>
        <v/>
      </c>
      <c r="AN141" s="151" t="str">
        <f>IF(OR($A141=0, $P141="", CalcTable[[#This Row],[22]]="", $Q141="", '1. Input energy data'!AO158=""), "", ($P141*CalcTable[[#This Row],[22]]+$Q141)-'1. Input energy data'!AO158)</f>
        <v/>
      </c>
      <c r="AO141" s="151" t="str">
        <f>IF(OR($A141=0, $P141="", CalcTable[[#This Row],[23]]="", $Q141="", '1. Input energy data'!AP158=""), "", ($P141*CalcTable[[#This Row],[23]]+$Q141)-'1. Input energy data'!AP158)</f>
        <v/>
      </c>
      <c r="AP141" s="151" t="str">
        <f>IF(OR($A141=0, $P141="", CalcTable[[#This Row],[24]]="", $Q141="", '1. Input energy data'!AQ158=""), "", ($P141*CalcTable[[#This Row],[24]]+$Q141)-'1. Input energy data'!AQ158)</f>
        <v/>
      </c>
      <c r="AQ141" s="239" t="str">
        <f>IF(CalcTable[[#This Row],[Building]]=0,"",1-((1-CalcTable[[#This Row],[R2]])*(COUNT('1. Input energy data'!N158:Y158)-1)/(COUNT('1. Input energy data'!N158:Y158)-2)))</f>
        <v/>
      </c>
      <c r="AR141" s="165" t="str">
        <f>IF(CalcTable[[#This Row],[Building]]=0,"",1.26*TINV(0.1,COUNT('1. Input energy data'!N158:Y158)-2)*STEYX('1. Input energy data'!N158:Y158,CalcTable[[#This Row],[1]:[12]])*((1+2/COUNT('1. Input energy data'!N158:Y158))*COUNT(CalcTable[[#This Row],[Month 1 avoided kWh]:[Month 12]]))^0.5)</f>
        <v/>
      </c>
      <c r="AS141" s="166" t="str">
        <f>IF(CalcTable[[#This Row],[Building]]=0,"",ABS(CalcTable[[#This Row],[Absolute Uncertainty]]/SUM(CalcTable[[#This Row],[Month 1 avoided kWh]:[Month 12]])))</f>
        <v/>
      </c>
      <c r="AT141" s="165" t="str">
        <f>IF(CalcTable[[#This Row],[Building]]=0,"",COUNT('1. Input energy data'!N158:Y158))</f>
        <v/>
      </c>
      <c r="AU141" s="165" t="str">
        <f>IF(CalcTable[[#This Row],[Building]]=0,"",COUNT('1. Input energy data'!AF158:AQ158))</f>
        <v/>
      </c>
      <c r="AV141" s="151" t="str" cm="1">
        <f t="array" ref="AV141">_xlfn.IFS(CalcTable[[#This Row],[Building]]=0,"",AND(OR('1. Input energy data'!AT158="Energy Bills - Actual",'1. Input energy data'!AT158="Meter Readings",'1. Input energy data'!AT158="Half Hourly Data"),OR('1. Input energy data'!Z158="Energy Bills - Actual",'1. Input energy data'!Z158="Meter Readings",'1. Input energy data'!Z158="Half Hourly Data")),"ACTUAL",OR('1. Input energy data'!AT158="",'1. Input energy data'!Z158=""),"BLANK",OR('1. Input energy data'!AT158="Other (specify in commentary)",'1. Input energy data'!Z158="Other (specify in commentary)"),"OTHER",OR('1. Input energy data'!AT158="Energy Bills - Estimated",'1. Input energy data'!Z158="Energy Bills - Estimated"),"ESTIMATED",OR('1. Input energy data'!AT158="Energy Bills - Partially Estimated",'1. Input energy data'!Z158="Energy Bills - Partially Estimated"),"PARTIALLY ESTIMATED",TRUE,"BLANK")</f>
        <v/>
      </c>
    </row>
    <row r="142" spans="1:48">
      <c r="A142">
        <f>'1. Input energy data'!C159</f>
        <v>0</v>
      </c>
      <c r="B142" s="150">
        <f>'1. Input energy data'!F159</f>
        <v>0</v>
      </c>
      <c r="C142">
        <f>'1. Input energy data'!G159</f>
        <v>0</v>
      </c>
      <c r="D142" s="151" t="str">
        <f>IF(OR(CalcTable[[#This Row],[Building]]=0, '1. Input energy data'!$N159=""), "",IF(OR('1. Input energy data'!$F159="Hospital",'1. Input energy data'!$F159="Nursing residential homes and hostels"),INDEX(Degrees18[[Month]:[Multiple (England)]],MATCH('1. Input energy data'!$L159, Degrees18[Month], 1),MATCH(IF('1. Input energy data'!$G$11="Multiple (England)", '1. Input energy data'!$J159, '1. Input energy data'!$G$11), Degrees18[#Headers], 0)),INDEX(Degrees15[[Month]:[Multiple (England)]],MATCH('1. Input energy data'!$L159, Degrees15[Month], 1),MATCH(IF('1. Input energy data'!$G$11="Multiple (England)", '1. Input energy data'!$J159, '1. Input energy data'!$G$11), Degrees15[#Headers], 0))))</f>
        <v/>
      </c>
      <c r="E142" s="151" t="str" cm="1">
        <f t="array" ref="E142">IF(OR(CalcTable[[#This Row],[Building]]=0, '1. Input energy data'!$O159=""), "",IF(OR('1. Input energy data'!$F159="Hospital",'1. Input energy data'!$F159="Nursing residential homes and hostels"),INDEX(Degrees18[[Month]:[Multiple (England)]],MATCH('1. Input energy data'!$L159, Degrees18[Month], 1) + $E$2 - 1,MATCH(IF('1. Input energy data'!$G$11="Multiple (England)", '1. Input energy data'!$J159, '1. Input energy data'!$G$11),Degrees18[#Headers], 0)),INDEX(Degrees15[[Month]:[Multiple (England)]],MATCH('1. Input energy data'!$L159, Degrees15[Month], 1) + $E$2 - 1,MATCH(IF('1. Input energy data'!$G$11="Multiple (England)", '1. Input energy data'!$J159, '1. Input energy data'!$G$11),Degrees15[#Headers], 0))))</f>
        <v/>
      </c>
      <c r="F142" s="151" t="str" cm="1">
        <f t="array" ref="F142">IF(OR(CalcTable[[#This Row],[Building]]=0, '1. Input energy data'!$P159=""), "",IF(OR('1. Input energy data'!$F159="Hospital",'1. Input energy data'!$F159="Nursing residential homes and hostels"),INDEX(Degrees18[[Month]:[Multiple (England)]],MATCH('1. Input energy data'!$L159, Degrees18[Month], 1) + $F$2 - 1,MATCH(IF('1. Input energy data'!$G$11="Multiple (England)", '1. Input energy data'!$J159, '1. Input energy data'!$G$11),Degrees18[#Headers], 0)),INDEX(Degrees15[[Month]:[Multiple (England)]],MATCH('1. Input energy data'!$L159, Degrees15[Month], 1) + $F$2 - 1,MATCH(IF('1. Input energy data'!$G$11="Multiple (England)", '1. Input energy data'!$J159, '1. Input energy data'!$G$11),Degrees15[#Headers], 0))))</f>
        <v/>
      </c>
      <c r="G142" s="151" t="str" cm="1">
        <f t="array" ref="G142">IF(OR(CalcTable[[#This Row],[Building]]=0, '1. Input energy data'!$Q159=""), "",IF(OR('1. Input energy data'!$F159="Hospital",'1. Input energy data'!$F159="Nursing residential homes and hostels"),INDEX(Degrees18[[Month]:[Multiple (England)]],MATCH('1. Input energy data'!$L159, Degrees18[Month], 1) + $G$2 - 1,MATCH(IF('1. Input energy data'!$G$11="Multiple (England)", '1. Input energy data'!$J159, '1. Input energy data'!$G$11),Degrees18[#Headers], 0)),INDEX(Degrees15[[Month]:[Multiple (England)]],MATCH('1. Input energy data'!$L159, Degrees15[Month], 1) + $G$2 - 1,MATCH(IF('1. Input energy data'!$G$11="Multiple (England)", '1. Input energy data'!$J159, '1. Input energy data'!$G$11),Degrees15[#Headers], 0))))</f>
        <v/>
      </c>
      <c r="H142" s="151" t="str" cm="1">
        <f t="array" ref="H142">IF(OR(CalcTable[[#This Row],[Building]]=0, '1. Input energy data'!$R159=""), "",IF(OR('1. Input energy data'!$F159="Hospital",'1. Input energy data'!$F159="Nursing residential homes and hostels"),INDEX(Degrees18[[Month]:[Multiple (England)]],MATCH('1. Input energy data'!$L159, Degrees18[Month], 1) + $H$2 - 1,MATCH(IF('1. Input energy data'!$G$11="Multiple (England)", '1. Input energy data'!$J159, '1. Input energy data'!$G$11),Degrees18[#Headers], 0)),INDEX(Degrees15[[Month]:[Multiple (England)]],MATCH('1. Input energy data'!$L159, Degrees15[Month], 1) + $H$2 - 1,MATCH(IF('1. Input energy data'!$G$11="Multiple (England)", '1. Input energy data'!$J159, '1. Input energy data'!$G$11),Degrees15[#Headers], 0))))</f>
        <v/>
      </c>
      <c r="I142" s="151" t="str" cm="1">
        <f t="array" ref="I142">IF(OR(CalcTable[[#This Row],[Building]]=0, '1. Input energy data'!$S159=""), "",IF(OR('1. Input energy data'!$F159="Hospital",'1. Input energy data'!$F159="Nursing residential homes and hostels"),INDEX(Degrees18[[Month]:[Multiple (England)]],MATCH('1. Input energy data'!$L159, Degrees18[Month], 1) + $I$2 - 1,MATCH(IF('1. Input energy data'!$G$11="Multiple (England)", '1. Input energy data'!$J159, '1. Input energy data'!$G$11),Degrees18[#Headers], 0)),INDEX(Degrees15[[Month]:[Multiple (England)]],MATCH('1. Input energy data'!$L159, Degrees15[Month], 1) + $I$2 - 1,MATCH(IF('1. Input energy data'!$G$11="Multiple (England)", '1. Input energy data'!$J159, '1. Input energy data'!$G$11),Degrees15[#Headers], 0))))</f>
        <v/>
      </c>
      <c r="J142" s="151" t="str" cm="1">
        <f t="array" ref="J142">IF(OR(CalcTable[[#This Row],[Building]]=0, '1. Input energy data'!$T159=""), "",IF(OR('1. Input energy data'!$F159="Hospital",'1. Input energy data'!$F159="Nursing residential homes and hostels"),INDEX(Degrees18[[Month]:[Multiple (England)]],MATCH('1. Input energy data'!$L159, Degrees18[Month], 1) + $J$2 - 1,MATCH(IF('1. Input energy data'!$G$11="Multiple (England)", '1. Input energy data'!$J159, '1. Input energy data'!$G$11),Degrees18[#Headers], 0)),INDEX(Degrees15[[Month]:[Multiple (England)]],MATCH('1. Input energy data'!$L159, Degrees15[Month], 1) + $J$2 - 1,MATCH(IF('1. Input energy data'!$G$11="Multiple (England)", '1. Input energy data'!$J159, '1. Input energy data'!$G$11),Degrees15[#Headers], 0))))</f>
        <v/>
      </c>
      <c r="K142" s="151" t="str" cm="1">
        <f t="array" ref="K142">IF(OR(CalcTable[[#This Row],[Building]]=0, '1. Input energy data'!$U159=""), "",IF(OR('1. Input energy data'!$F159="Hospital",'1. Input energy data'!$F159="Nursing residential homes and hostels"),INDEX(Degrees18[[Month]:[Multiple (England)]],MATCH('1. Input energy data'!$L159, Degrees18[Month], 1) + $K$2 - 1,MATCH(IF('1. Input energy data'!$G$11="Multiple (England)", '1. Input energy data'!$J159, '1. Input energy data'!$G$11),Degrees18[#Headers], 0)),INDEX(Degrees15[[Month]:[Multiple (England)]],MATCH('1. Input energy data'!$L159, Degrees15[Month], 1) + $K$2 - 1,MATCH(IF('1. Input energy data'!$G$11="Multiple (England)", '1. Input energy data'!$J159, '1. Input energy data'!$G$11),Degrees15[#Headers], 0))))</f>
        <v/>
      </c>
      <c r="L142" s="151" t="str" cm="1">
        <f t="array" ref="L142">IF(OR(CalcTable[[#This Row],[Building]]=0, '1. Input energy data'!$V159=""), "",IF(OR('1. Input energy data'!$F159="Hospital",'1. Input energy data'!$F159="Nursing residential homes and hostels"),INDEX(Degrees18[[Month]:[Multiple (England)]],MATCH('1. Input energy data'!$L159, Degrees18[Month], 1) + $L$2 - 1,MATCH(IF('1. Input energy data'!$G$11="Multiple (England)", '1. Input energy data'!$J159, '1. Input energy data'!$G$11),Degrees18[#Headers], 0)),INDEX(Degrees15[[Month]:[Multiple (England)]],MATCH('1. Input energy data'!$L159, Degrees15[Month], 1) + $L$2 - 1,MATCH(IF('1. Input energy data'!$G$11="Multiple (England)", '1. Input energy data'!$J159, '1. Input energy data'!$G$11),Degrees15[#Headers], 0))))</f>
        <v/>
      </c>
      <c r="M142" s="151" t="str" cm="1">
        <f t="array" ref="M142">IF(OR(CalcTable[[#This Row],[Building]]=0, '1. Input energy data'!$W159=""), "",IF(OR('1. Input energy data'!$F159="Hospital",'1. Input energy data'!$F159="Nursing residential homes and hostels"),INDEX(Degrees18[[Month]:[Multiple (England)]],MATCH('1. Input energy data'!$L159, Degrees18[Month], 1) + $M$2 - 1,MATCH(IF('1. Input energy data'!$G$11="Multiple (England)", '1. Input energy data'!$J159, '1. Input energy data'!$G$11),Degrees18[#Headers], 0)),INDEX(Degrees15[[Month]:[Multiple (England)]],MATCH('1. Input energy data'!$L159, Degrees15[Month], 1) + $M$2 - 1,MATCH(IF('1. Input energy data'!$G$11="Multiple (England)", '1. Input energy data'!$J159, '1. Input energy data'!$G$11),Degrees15[#Headers], 0))))</f>
        <v/>
      </c>
      <c r="N142" s="151" t="str" cm="1">
        <f t="array" ref="N142">IF(OR(CalcTable[[#This Row],[Building]]=0, '1. Input energy data'!$X159=""), "",IF(OR('1. Input energy data'!$F159="Hospital",'1. Input energy data'!$F159="Nursing residential homes and hostels"),INDEX(Degrees18[[Month]:[Multiple (England)]],MATCH('1. Input energy data'!$L159, Degrees18[Month], 1) + $N$2 - 1,MATCH(IF('1. Input energy data'!$G$11="Multiple (England)", '1. Input energy data'!$J159, '1. Input energy data'!$G$11),Degrees18[#Headers], 0)),INDEX(Degrees15[[Month]:[Multiple (England)]],MATCH('1. Input energy data'!$L159, Degrees15[Month], 1) + $N$2 - 1,MATCH(IF('1. Input energy data'!$G$11="Multiple (England)", '1. Input energy data'!$J159, '1. Input energy data'!$G$11),Degrees15[#Headers], 0))))</f>
        <v/>
      </c>
      <c r="O142" s="151" t="str" cm="1">
        <f t="array" ref="O142">IF(OR(CalcTable[[#This Row],[Building]]=0, '1. Input energy data'!$Y159=""), "",IF(OR('1. Input energy data'!$F159="Hospital",'1. Input energy data'!$F159="Nursing residential homes and hostels"),INDEX(Degrees18[[Month]:[Multiple (England)]],MATCH('1. Input energy data'!$L159, Degrees18[Month], 1) + $O$2 - 1,MATCH(IF('1. Input energy data'!$G$11="Multiple (England)", '1. Input energy data'!$J159, '1. Input energy data'!$G$11),Degrees18[#Headers], 0)),INDEX(Degrees15[[Month]:[Multiple (England)]],MATCH('1. Input energy data'!$L159, Degrees15[Month], 1) + $O$2 - 1,MATCH(IF('1. Input energy data'!$G$11="Multiple (England)", '1. Input energy data'!$J159, '1. Input energy data'!$G$11),Degrees15[#Headers], 0))))</f>
        <v/>
      </c>
      <c r="P142" t="str">
        <f>IF(CalcTable[[#This Row],[Building]]=0,"",SLOPE('1. Input energy data'!N159:Y159,CalcTable[[#This Row],[1]:[12]]))</f>
        <v/>
      </c>
      <c r="Q142" t="str">
        <f>IF(CalcTable[[#This Row],[Building]]=0,"",INTERCEPT('1. Input energy data'!N159:Y159,CalcTable[[#This Row],[1]:[12]]))</f>
        <v/>
      </c>
      <c r="R142" t="str">
        <f>IF(CalcTable[[#This Row],[Building]]=0,"",RSQ('1. Input energy data'!N159:Y159,CalcTable[[#This Row],[1]:[12]]))</f>
        <v/>
      </c>
      <c r="S142" s="151" t="str" cm="1">
        <f t="array" ref="S142">IF(OR($A142=0, '1. Input energy data'!$AF159=""), "",IF(OR('1. Input energy data'!$F159="Hospital",'1. Input energy data'!$F159="Nursing residential homes and hostels"),INDEX(Degrees18[[Month]:[Multiple (England)]],MATCH('1. Input energy data'!$AD159, Degrees18[Month], 1)+S$2-13,MATCH(IF('1. Input energy data'!$G$11="Multiple (England)", '1. Input energy data'!$J159, '1. Input energy data'!$G$11),Degrees18[#Headers], 0)),INDEX(Degrees15[[Month]:[Multiple (England)]],MATCH('1. Input energy data'!$AD159, Degrees15[Month], 1)+S$2-13,MATCH(IF('1. Input energy data'!$G$11="Multiple (England)", '1. Input energy data'!$J159, '1. Input energy data'!$G$11),Degrees15[#Headers], 0))))</f>
        <v/>
      </c>
      <c r="T142" s="151" t="str" cm="1">
        <f t="array" ref="T142">IF(OR($A142=0, '1. Input energy data'!$AG159=""), "",IF(OR('1. Input energy data'!$F159="Hospital",'1. Input energy data'!$F159="Nursing residential homes and hostels"),INDEX(Degrees18[[Month]:[Multiple (England)]],MATCH('1. Input energy data'!$AD159, Degrees18[Month], 1)+T$2-13,MATCH(IF('1. Input energy data'!$G$11="Multiple (England)", '1. Input energy data'!$J159, '1. Input energy data'!$G$11),Degrees18[#Headers], 0)),INDEX(Degrees15[[Month]:[Multiple (England)]],MATCH('1. Input energy data'!$AD159,Degrees15[Month], 1)+T$2-13,MATCH(IF('1. Input energy data'!$G$11="Multiple (England)", '1. Input energy data'!$J159, '1. Input energy data'!$G$11),Degrees15[#Headers], 0))))</f>
        <v/>
      </c>
      <c r="U142" s="151" t="str" cm="1">
        <f t="array" ref="U142">IF(OR($A142=0, '1. Input energy data'!$AH159=""), "",IF(OR('1. Input energy data'!$F159="Hospital",'1. Input energy data'!$F159="Nursing residential homes and hostels"),INDEX(Degrees18[[Month]:[Multiple (England)]],MATCH('1. Input energy data'!$AD159, Degrees18[Month], 1)+U$2-13,MATCH(IF('1. Input energy data'!$G$11="Multiple (England)", '1. Input energy data'!$J159, '1. Input energy data'!$G$11),Degrees18[#Headers], 0)),INDEX(Degrees15[[Month]:[Multiple (England)]],MATCH('1. Input energy data'!$AD159,Degrees15[Month], 1)+U$2-13,MATCH(IF('1. Input energy data'!$G$11="Multiple (England)", '1. Input energy data'!$J159, '1. Input energy data'!$G$11),Degrees15[#Headers], 0))))</f>
        <v/>
      </c>
      <c r="V142" s="151" t="str" cm="1">
        <f t="array" ref="V142">IF(OR($A142=0, '1. Input energy data'!$AI159=""), "",IF(OR('1. Input energy data'!$F159="Hospital",'1. Input energy data'!$F159="Nursing residential homes and hostels"),INDEX(Degrees18[[Month]:[Multiple (England)]],MATCH('1. Input energy data'!$AD159, Degrees18[Month], 1)+V$2-13,MATCH(IF('1. Input energy data'!$G$11="Multiple (England)", '1. Input energy data'!$J159, '1. Input energy data'!$G$11),Degrees18[#Headers], 0)),INDEX(Degrees15[[Month]:[Multiple (England)]],MATCH('1. Input energy data'!$AD159,Degrees15[Month], 1)+V$2-13,MATCH(IF('1. Input energy data'!$G$11="Multiple (England)", '1. Input energy data'!$J159, '1. Input energy data'!$G$11),Degrees15[#Headers], 0))))</f>
        <v/>
      </c>
      <c r="W142" s="151" t="str" cm="1">
        <f t="array" ref="W142">IF(OR($A142=0, '1. Input energy data'!$AJ159=""), "",IF(OR('1. Input energy data'!$F159="Hospital",'1. Input energy data'!$F159="Nursing residential homes and hostels"),INDEX(Degrees18[[Month]:[Multiple (England)]],MATCH('1. Input energy data'!$AD159, Degrees18[Month], 1)+W$2-13,MATCH(IF('1. Input energy data'!$G$11="Multiple (England)", '1. Input energy data'!$J159, '1. Input energy data'!$G$11),Degrees18[#Headers], 0)),INDEX(Degrees15[[Month]:[Multiple (England)]],MATCH('1. Input energy data'!$AD159,Degrees15[Month], 1)+W$2-13,MATCH(IF('1. Input energy data'!$G$11="Multiple (England)", '1. Input energy data'!$J159, '1. Input energy data'!$G$11),Degrees15[#Headers], 0))))</f>
        <v/>
      </c>
      <c r="X142" s="151" t="str" cm="1">
        <f t="array" ref="X142">IF(OR($A142=0, '1. Input energy data'!$AK159=""), "",IF(OR('1. Input energy data'!$F159="Hospital",'1. Input energy data'!$F159="Nursing residential homes and hostels"),INDEX(Degrees18[[Month]:[Multiple (England)]],MATCH('1. Input energy data'!$AD159, Degrees18[Month], 1)+X$2-13,MATCH(IF('1. Input energy data'!$G$11="Multiple (England)", '1. Input energy data'!$J159, '1. Input energy data'!$G$11),Degrees18[#Headers], 0)),INDEX(Degrees15[[Month]:[Multiple (England)]],MATCH('1. Input energy data'!$AD159,Degrees15[Month], 1)+X$2-13,MATCH(IF('1. Input energy data'!$G$11="Multiple (England)", '1. Input energy data'!$J159, '1. Input energy data'!$G$11),Degrees15[#Headers], 0))))</f>
        <v/>
      </c>
      <c r="Y142" s="151" t="str" cm="1">
        <f t="array" ref="Y142">IF(OR($A142=0, '1. Input energy data'!$AL159=""), "",IF(OR('1. Input energy data'!$F159="Hospital",'1. Input energy data'!$F159="Nursing residential homes and hostels"),INDEX(Degrees18[[Month]:[Multiple (England)]],MATCH('1. Input energy data'!$AD159, Degrees18[Month], 1)+Y$2-13,MATCH(IF('1. Input energy data'!$G$11="Multiple (England)", '1. Input energy data'!$J159, '1. Input energy data'!$G$11),Degrees18[#Headers], 0)),INDEX(Degrees15[[Month]:[Multiple (England)]],MATCH('1. Input energy data'!$AD159,Degrees15[Month], 1)+Y$2-13,MATCH(IF('1. Input energy data'!$G$11="Multiple (England)", '1. Input energy data'!$J159, '1. Input energy data'!$G$11),Degrees15[#Headers], 0))))</f>
        <v/>
      </c>
      <c r="Z142" s="151" t="str" cm="1">
        <f t="array" ref="Z142">IF(OR($A142=0, '1. Input energy data'!$AM159=""), "",IF(OR('1. Input energy data'!$F159="Hospital",'1. Input energy data'!$F159="Nursing residential homes and hostels"),INDEX(Degrees18[[Month]:[Multiple (England)]],MATCH('1. Input energy data'!$AD159, Degrees18[Month], 1)+Z$2-13,MATCH(IF('1. Input energy data'!$G$11="Multiple (England)", '1. Input energy data'!$J159, '1. Input energy data'!$G$11),Degrees18[#Headers], 0)),INDEX(Degrees15[[Month]:[Multiple (England)]],MATCH('1. Input energy data'!$AD159,Degrees15[Month], 1)+Z$2-13,MATCH(IF('1. Input energy data'!$G$11="Multiple (England)", '1. Input energy data'!$J159, '1. Input energy data'!$G$11),Degrees15[#Headers], 0))))</f>
        <v/>
      </c>
      <c r="AA142" s="151" t="str" cm="1">
        <f t="array" ref="AA142">IF(OR($A142=0, '1. Input energy data'!$AN159=""), "",IF(OR('1. Input energy data'!$F159="Hospital",'1. Input energy data'!$F159="Nursing residential homes and hostels"),INDEX(Degrees18[[Month]:[Multiple (England)]],MATCH('1. Input energy data'!$AD159, Degrees18[Month], 1)+AA$2-13,MATCH(IF('1. Input energy data'!$G$11="Multiple (England)", '1. Input energy data'!$J159, '1. Input energy data'!$G$11),Degrees18[#Headers], 0)),INDEX(Degrees15[[Month]:[Multiple (England)]],MATCH('1. Input energy data'!$AD159,Degrees15[Month], 1)+AA$2-13,MATCH(IF('1. Input energy data'!$G$11="Multiple (England)", '1. Input energy data'!$J159, '1. Input energy data'!$G$11),Degrees15[#Headers], 0))))</f>
        <v/>
      </c>
      <c r="AB142" s="151" t="str" cm="1">
        <f t="array" ref="AB142">IF(OR($A142=0, '1. Input energy data'!$AO159=""), "",IF(OR('1. Input energy data'!$F159="Hospital",'1. Input energy data'!$F159="Nursing residential homes and hostels"),INDEX(Degrees18[[Month]:[Multiple (England)]],MATCH('1. Input energy data'!$AD159, Degrees18[Month], 1)+AB$2-13,MATCH(IF('1. Input energy data'!$G$11="Multiple (England)", '1. Input energy data'!$J159, '1. Input energy data'!$G$11),Degrees18[#Headers], 0)),INDEX(Degrees15[[Month]:[Multiple (England)]],MATCH('1. Input energy data'!$AD159,Degrees15[Month], 1)+AB$2-13,MATCH(IF('1. Input energy data'!$G$11="Multiple (England)", '1. Input energy data'!$J159, '1. Input energy data'!$G$11),Degrees15[#Headers], 0))))</f>
        <v/>
      </c>
      <c r="AC142" s="151" t="str" cm="1">
        <f t="array" ref="AC142">IF(OR($A142=0, '1. Input energy data'!$AP159=""), "",IF(OR('1. Input energy data'!$F159="Hospital",'1. Input energy data'!$F159="Nursing residential homes and hostels"),INDEX(Degrees18[[Month]:[Multiple (England)]],MATCH('1. Input energy data'!$AD159, Degrees18[Month], 1)+AC$2-13,MATCH(IF('1. Input energy data'!$G$11="Multiple (England)", '1. Input energy data'!$J159, '1. Input energy data'!$G$11),Degrees18[#Headers], 0)),INDEX(Degrees15[[Month]:[Multiple (England)]],MATCH('1. Input energy data'!$AD159,Degrees15[Month], 1)+AC$2-13,MATCH(IF('1. Input energy data'!$G$11="Multiple (England)", '1. Input energy data'!$J159, '1. Input energy data'!$G$11),Degrees15[#Headers], 0))))</f>
        <v/>
      </c>
      <c r="AD142" s="151" t="str" cm="1">
        <f t="array" ref="AD142">IF(OR($A142=0, '1. Input energy data'!$AQ159=""), "",IF(OR('1. Input energy data'!$F159="Hospital",'1. Input energy data'!$F159="Nursing residential homes and hostels"),INDEX(Degrees18[[Month]:[Multiple (England)]],MATCH('1. Input energy data'!$AD159, Degrees18[Month], 1)+AD$2-13,MATCH(IF('1. Input energy data'!$G$11="Multiple (England)", '1. Input energy data'!$J159, '1. Input energy data'!$G$11),Degrees18[#Headers], 0)),INDEX(Degrees15[[Month]:[Multiple (England)]],MATCH('1. Input energy data'!$AD159,Degrees15[Month], 1)+AD$2-13,MATCH(IF('1. Input energy data'!$G$11="Multiple (England)", '1. Input energy data'!$J159, '1. Input energy data'!$G$11),Degrees15[#Headers], 0))))</f>
        <v/>
      </c>
      <c r="AE142" s="151" t="str">
        <f>IF(OR($A142=0, $P142="", CalcTable[[#This Row],[13]]="", $Q142="", '1. Input energy data'!AF159=""), "", ($P142*CalcTable[[#This Row],[13]]+$Q142)-'1. Input energy data'!AF159)</f>
        <v/>
      </c>
      <c r="AF142" s="151" t="str">
        <f>IF(OR($A142=0, $P142="", CalcTable[[#This Row],[14]]="", $Q142="", '1. Input energy data'!AG159=""), "", ($P142*CalcTable[[#This Row],[14]]+$Q142)-'1. Input energy data'!AG159)</f>
        <v/>
      </c>
      <c r="AG142" s="151" t="str">
        <f>IF(OR($A142=0, $P142="", CalcTable[[#This Row],[15]]="", $Q142="", '1. Input energy data'!AH159=""), "", ($P142*CalcTable[[#This Row],[15]]+$Q142)-'1. Input energy data'!AH159)</f>
        <v/>
      </c>
      <c r="AH142" s="151" t="str">
        <f>IF(OR($A142=0, $P142="", CalcTable[[#This Row],[16]]="", $Q142="", '1. Input energy data'!AI159=""), "", ($P142*CalcTable[[#This Row],[16]]+$Q142)-'1. Input energy data'!AI159)</f>
        <v/>
      </c>
      <c r="AI142" s="151" t="str">
        <f>IF(OR($A142=0, $P142="", CalcTable[[#This Row],[17]]="", $Q142="", '1. Input energy data'!AJ159=""), "", ($P142*CalcTable[[#This Row],[17]]+$Q142)-'1. Input energy data'!AJ159)</f>
        <v/>
      </c>
      <c r="AJ142" s="151" t="str">
        <f>IF(OR($A142=0, $P142="", CalcTable[[#This Row],[18]]="", $Q142="", '1. Input energy data'!AK159=""), "", ($P142*CalcTable[[#This Row],[18]]+$Q142)-'1. Input energy data'!AK159)</f>
        <v/>
      </c>
      <c r="AK142" s="151" t="str">
        <f>IF(OR($A142=0, $P142="", CalcTable[[#This Row],[19]]="", $Q142="", '1. Input energy data'!AL159=""), "", ($P142*CalcTable[[#This Row],[19]]+$Q142)-'1. Input energy data'!AL159)</f>
        <v/>
      </c>
      <c r="AL142" s="151" t="str">
        <f>IF(OR($A142=0, $P142="", CalcTable[[#This Row],[20]]="", $Q142="", '1. Input energy data'!AM159=""), "", ($P142*CalcTable[[#This Row],[20]]+$Q142)-'1. Input energy data'!AM159)</f>
        <v/>
      </c>
      <c r="AM142" s="151" t="str">
        <f>IF(OR($A142=0, $P142="", CalcTable[[#This Row],[21]]="", $Q142="", '1. Input energy data'!AN159=""), "", ($P142*CalcTable[[#This Row],[21]]+$Q142)-'1. Input energy data'!AN159)</f>
        <v/>
      </c>
      <c r="AN142" s="151" t="str">
        <f>IF(OR($A142=0, $P142="", CalcTable[[#This Row],[22]]="", $Q142="", '1. Input energy data'!AO159=""), "", ($P142*CalcTable[[#This Row],[22]]+$Q142)-'1. Input energy data'!AO159)</f>
        <v/>
      </c>
      <c r="AO142" s="151" t="str">
        <f>IF(OR($A142=0, $P142="", CalcTable[[#This Row],[23]]="", $Q142="", '1. Input energy data'!AP159=""), "", ($P142*CalcTable[[#This Row],[23]]+$Q142)-'1. Input energy data'!AP159)</f>
        <v/>
      </c>
      <c r="AP142" s="151" t="str">
        <f>IF(OR($A142=0, $P142="", CalcTable[[#This Row],[24]]="", $Q142="", '1. Input energy data'!AQ159=""), "", ($P142*CalcTable[[#This Row],[24]]+$Q142)-'1. Input energy data'!AQ159)</f>
        <v/>
      </c>
      <c r="AQ142" s="239" t="str">
        <f>IF(CalcTable[[#This Row],[Building]]=0,"",1-((1-CalcTable[[#This Row],[R2]])*(COUNT('1. Input energy data'!N159:Y159)-1)/(COUNT('1. Input energy data'!N159:Y159)-2)))</f>
        <v/>
      </c>
      <c r="AR142" s="165" t="str">
        <f>IF(CalcTable[[#This Row],[Building]]=0,"",1.26*TINV(0.1,COUNT('1. Input energy data'!N159:Y159)-2)*STEYX('1. Input energy data'!N159:Y159,CalcTable[[#This Row],[1]:[12]])*((1+2/COUNT('1. Input energy data'!N159:Y159))*COUNT(CalcTable[[#This Row],[Month 1 avoided kWh]:[Month 12]]))^0.5)</f>
        <v/>
      </c>
      <c r="AS142" s="166" t="str">
        <f>IF(CalcTable[[#This Row],[Building]]=0,"",ABS(CalcTable[[#This Row],[Absolute Uncertainty]]/SUM(CalcTable[[#This Row],[Month 1 avoided kWh]:[Month 12]])))</f>
        <v/>
      </c>
      <c r="AT142" s="165" t="str">
        <f>IF(CalcTable[[#This Row],[Building]]=0,"",COUNT('1. Input energy data'!N159:Y159))</f>
        <v/>
      </c>
      <c r="AU142" s="165" t="str">
        <f>IF(CalcTable[[#This Row],[Building]]=0,"",COUNT('1. Input energy data'!AF159:AQ159))</f>
        <v/>
      </c>
      <c r="AV142" s="151" t="str" cm="1">
        <f t="array" ref="AV142">_xlfn.IFS(CalcTable[[#This Row],[Building]]=0,"",AND(OR('1. Input energy data'!AT159="Energy Bills - Actual",'1. Input energy data'!AT159="Meter Readings",'1. Input energy data'!AT159="Half Hourly Data"),OR('1. Input energy data'!Z159="Energy Bills - Actual",'1. Input energy data'!Z159="Meter Readings",'1. Input energy data'!Z159="Half Hourly Data")),"ACTUAL",OR('1. Input energy data'!AT159="",'1. Input energy data'!Z159=""),"BLANK",OR('1. Input energy data'!AT159="Other (specify in commentary)",'1. Input energy data'!Z159="Other (specify in commentary)"),"OTHER",OR('1. Input energy data'!AT159="Energy Bills - Estimated",'1. Input energy data'!Z159="Energy Bills - Estimated"),"ESTIMATED",OR('1. Input energy data'!AT159="Energy Bills - Partially Estimated",'1. Input energy data'!Z159="Energy Bills - Partially Estimated"),"PARTIALLY ESTIMATED",TRUE,"BLANK")</f>
        <v/>
      </c>
    </row>
    <row r="143" spans="1:48">
      <c r="A143">
        <f>'1. Input energy data'!C160</f>
        <v>0</v>
      </c>
      <c r="B143" s="150">
        <f>'1. Input energy data'!F160</f>
        <v>0</v>
      </c>
      <c r="C143">
        <f>'1. Input energy data'!G160</f>
        <v>0</v>
      </c>
      <c r="D143" s="151" t="str">
        <f>IF(OR(CalcTable[[#This Row],[Building]]=0, '1. Input energy data'!$N160=""), "",IF(OR('1. Input energy data'!$F160="Hospital",'1. Input energy data'!$F160="Nursing residential homes and hostels"),INDEX(Degrees18[[Month]:[Multiple (England)]],MATCH('1. Input energy data'!$L160, Degrees18[Month], 1),MATCH(IF('1. Input energy data'!$G$11="Multiple (England)", '1. Input energy data'!$J160, '1. Input energy data'!$G$11), Degrees18[#Headers], 0)),INDEX(Degrees15[[Month]:[Multiple (England)]],MATCH('1. Input energy data'!$L160, Degrees15[Month], 1),MATCH(IF('1. Input energy data'!$G$11="Multiple (England)", '1. Input energy data'!$J160, '1. Input energy data'!$G$11), Degrees15[#Headers], 0))))</f>
        <v/>
      </c>
      <c r="E143" s="151" t="str" cm="1">
        <f t="array" ref="E143">IF(OR(CalcTable[[#This Row],[Building]]=0, '1. Input energy data'!$O160=""), "",IF(OR('1. Input energy data'!$F160="Hospital",'1. Input energy data'!$F160="Nursing residential homes and hostels"),INDEX(Degrees18[[Month]:[Multiple (England)]],MATCH('1. Input energy data'!$L160, Degrees18[Month], 1) + $E$2 - 1,MATCH(IF('1. Input energy data'!$G$11="Multiple (England)", '1. Input energy data'!$J160, '1. Input energy data'!$G$11),Degrees18[#Headers], 0)),INDEX(Degrees15[[Month]:[Multiple (England)]],MATCH('1. Input energy data'!$L160, Degrees15[Month], 1) + $E$2 - 1,MATCH(IF('1. Input energy data'!$G$11="Multiple (England)", '1. Input energy data'!$J160, '1. Input energy data'!$G$11),Degrees15[#Headers], 0))))</f>
        <v/>
      </c>
      <c r="F143" s="151" t="str" cm="1">
        <f t="array" ref="F143">IF(OR(CalcTable[[#This Row],[Building]]=0, '1. Input energy data'!$P160=""), "",IF(OR('1. Input energy data'!$F160="Hospital",'1. Input energy data'!$F160="Nursing residential homes and hostels"),INDEX(Degrees18[[Month]:[Multiple (England)]],MATCH('1. Input energy data'!$L160, Degrees18[Month], 1) + $F$2 - 1,MATCH(IF('1. Input energy data'!$G$11="Multiple (England)", '1. Input energy data'!$J160, '1. Input energy data'!$G$11),Degrees18[#Headers], 0)),INDEX(Degrees15[[Month]:[Multiple (England)]],MATCH('1. Input energy data'!$L160, Degrees15[Month], 1) + $F$2 - 1,MATCH(IF('1. Input energy data'!$G$11="Multiple (England)", '1. Input energy data'!$J160, '1. Input energy data'!$G$11),Degrees15[#Headers], 0))))</f>
        <v/>
      </c>
      <c r="G143" s="151" t="str" cm="1">
        <f t="array" ref="G143">IF(OR(CalcTable[[#This Row],[Building]]=0, '1. Input energy data'!$Q160=""), "",IF(OR('1. Input energy data'!$F160="Hospital",'1. Input energy data'!$F160="Nursing residential homes and hostels"),INDEX(Degrees18[[Month]:[Multiple (England)]],MATCH('1. Input energy data'!$L160, Degrees18[Month], 1) + $G$2 - 1,MATCH(IF('1. Input energy data'!$G$11="Multiple (England)", '1. Input energy data'!$J160, '1. Input energy data'!$G$11),Degrees18[#Headers], 0)),INDEX(Degrees15[[Month]:[Multiple (England)]],MATCH('1. Input energy data'!$L160, Degrees15[Month], 1) + $G$2 - 1,MATCH(IF('1. Input energy data'!$G$11="Multiple (England)", '1. Input energy data'!$J160, '1. Input energy data'!$G$11),Degrees15[#Headers], 0))))</f>
        <v/>
      </c>
      <c r="H143" s="151" t="str" cm="1">
        <f t="array" ref="H143">IF(OR(CalcTable[[#This Row],[Building]]=0, '1. Input energy data'!$R160=""), "",IF(OR('1. Input energy data'!$F160="Hospital",'1. Input energy data'!$F160="Nursing residential homes and hostels"),INDEX(Degrees18[[Month]:[Multiple (England)]],MATCH('1. Input energy data'!$L160, Degrees18[Month], 1) + $H$2 - 1,MATCH(IF('1. Input energy data'!$G$11="Multiple (England)", '1. Input energy data'!$J160, '1. Input energy data'!$G$11),Degrees18[#Headers], 0)),INDEX(Degrees15[[Month]:[Multiple (England)]],MATCH('1. Input energy data'!$L160, Degrees15[Month], 1) + $H$2 - 1,MATCH(IF('1. Input energy data'!$G$11="Multiple (England)", '1. Input energy data'!$J160, '1. Input energy data'!$G$11),Degrees15[#Headers], 0))))</f>
        <v/>
      </c>
      <c r="I143" s="151" t="str" cm="1">
        <f t="array" ref="I143">IF(OR(CalcTable[[#This Row],[Building]]=0, '1. Input energy data'!$S160=""), "",IF(OR('1. Input energy data'!$F160="Hospital",'1. Input energy data'!$F160="Nursing residential homes and hostels"),INDEX(Degrees18[[Month]:[Multiple (England)]],MATCH('1. Input energy data'!$L160, Degrees18[Month], 1) + $I$2 - 1,MATCH(IF('1. Input energy data'!$G$11="Multiple (England)", '1. Input energy data'!$J160, '1. Input energy data'!$G$11),Degrees18[#Headers], 0)),INDEX(Degrees15[[Month]:[Multiple (England)]],MATCH('1. Input energy data'!$L160, Degrees15[Month], 1) + $I$2 - 1,MATCH(IF('1. Input energy data'!$G$11="Multiple (England)", '1. Input energy data'!$J160, '1. Input energy data'!$G$11),Degrees15[#Headers], 0))))</f>
        <v/>
      </c>
      <c r="J143" s="151" t="str" cm="1">
        <f t="array" ref="J143">IF(OR(CalcTable[[#This Row],[Building]]=0, '1. Input energy data'!$T160=""), "",IF(OR('1. Input energy data'!$F160="Hospital",'1. Input energy data'!$F160="Nursing residential homes and hostels"),INDEX(Degrees18[[Month]:[Multiple (England)]],MATCH('1. Input energy data'!$L160, Degrees18[Month], 1) + $J$2 - 1,MATCH(IF('1. Input energy data'!$G$11="Multiple (England)", '1. Input energy data'!$J160, '1. Input energy data'!$G$11),Degrees18[#Headers], 0)),INDEX(Degrees15[[Month]:[Multiple (England)]],MATCH('1. Input energy data'!$L160, Degrees15[Month], 1) + $J$2 - 1,MATCH(IF('1. Input energy data'!$G$11="Multiple (England)", '1. Input energy data'!$J160, '1. Input energy data'!$G$11),Degrees15[#Headers], 0))))</f>
        <v/>
      </c>
      <c r="K143" s="151" t="str" cm="1">
        <f t="array" ref="K143">IF(OR(CalcTable[[#This Row],[Building]]=0, '1. Input energy data'!$U160=""), "",IF(OR('1. Input energy data'!$F160="Hospital",'1. Input energy data'!$F160="Nursing residential homes and hostels"),INDEX(Degrees18[[Month]:[Multiple (England)]],MATCH('1. Input energy data'!$L160, Degrees18[Month], 1) + $K$2 - 1,MATCH(IF('1. Input energy data'!$G$11="Multiple (England)", '1. Input energy data'!$J160, '1. Input energy data'!$G$11),Degrees18[#Headers], 0)),INDEX(Degrees15[[Month]:[Multiple (England)]],MATCH('1. Input energy data'!$L160, Degrees15[Month], 1) + $K$2 - 1,MATCH(IF('1. Input energy data'!$G$11="Multiple (England)", '1. Input energy data'!$J160, '1. Input energy data'!$G$11),Degrees15[#Headers], 0))))</f>
        <v/>
      </c>
      <c r="L143" s="151" t="str" cm="1">
        <f t="array" ref="L143">IF(OR(CalcTable[[#This Row],[Building]]=0, '1. Input energy data'!$V160=""), "",IF(OR('1. Input energy data'!$F160="Hospital",'1. Input energy data'!$F160="Nursing residential homes and hostels"),INDEX(Degrees18[[Month]:[Multiple (England)]],MATCH('1. Input energy data'!$L160, Degrees18[Month], 1) + $L$2 - 1,MATCH(IF('1. Input energy data'!$G$11="Multiple (England)", '1. Input energy data'!$J160, '1. Input energy data'!$G$11),Degrees18[#Headers], 0)),INDEX(Degrees15[[Month]:[Multiple (England)]],MATCH('1. Input energy data'!$L160, Degrees15[Month], 1) + $L$2 - 1,MATCH(IF('1. Input energy data'!$G$11="Multiple (England)", '1. Input energy data'!$J160, '1. Input energy data'!$G$11),Degrees15[#Headers], 0))))</f>
        <v/>
      </c>
      <c r="M143" s="151" t="str" cm="1">
        <f t="array" ref="M143">IF(OR(CalcTable[[#This Row],[Building]]=0, '1. Input energy data'!$W160=""), "",IF(OR('1. Input energy data'!$F160="Hospital",'1. Input energy data'!$F160="Nursing residential homes and hostels"),INDEX(Degrees18[[Month]:[Multiple (England)]],MATCH('1. Input energy data'!$L160, Degrees18[Month], 1) + $M$2 - 1,MATCH(IF('1. Input energy data'!$G$11="Multiple (England)", '1. Input energy data'!$J160, '1. Input energy data'!$G$11),Degrees18[#Headers], 0)),INDEX(Degrees15[[Month]:[Multiple (England)]],MATCH('1. Input energy data'!$L160, Degrees15[Month], 1) + $M$2 - 1,MATCH(IF('1. Input energy data'!$G$11="Multiple (England)", '1. Input energy data'!$J160, '1. Input energy data'!$G$11),Degrees15[#Headers], 0))))</f>
        <v/>
      </c>
      <c r="N143" s="151" t="str" cm="1">
        <f t="array" ref="N143">IF(OR(CalcTable[[#This Row],[Building]]=0, '1. Input energy data'!$X160=""), "",IF(OR('1. Input energy data'!$F160="Hospital",'1. Input energy data'!$F160="Nursing residential homes and hostels"),INDEX(Degrees18[[Month]:[Multiple (England)]],MATCH('1. Input energy data'!$L160, Degrees18[Month], 1) + $N$2 - 1,MATCH(IF('1. Input energy data'!$G$11="Multiple (England)", '1. Input energy data'!$J160, '1. Input energy data'!$G$11),Degrees18[#Headers], 0)),INDEX(Degrees15[[Month]:[Multiple (England)]],MATCH('1. Input energy data'!$L160, Degrees15[Month], 1) + $N$2 - 1,MATCH(IF('1. Input energy data'!$G$11="Multiple (England)", '1. Input energy data'!$J160, '1. Input energy data'!$G$11),Degrees15[#Headers], 0))))</f>
        <v/>
      </c>
      <c r="O143" s="151" t="str" cm="1">
        <f t="array" ref="O143">IF(OR(CalcTable[[#This Row],[Building]]=0, '1. Input energy data'!$Y160=""), "",IF(OR('1. Input energy data'!$F160="Hospital",'1. Input energy data'!$F160="Nursing residential homes and hostels"),INDEX(Degrees18[[Month]:[Multiple (England)]],MATCH('1. Input energy data'!$L160, Degrees18[Month], 1) + $O$2 - 1,MATCH(IF('1. Input energy data'!$G$11="Multiple (England)", '1. Input energy data'!$J160, '1. Input energy data'!$G$11),Degrees18[#Headers], 0)),INDEX(Degrees15[[Month]:[Multiple (England)]],MATCH('1. Input energy data'!$L160, Degrees15[Month], 1) + $O$2 - 1,MATCH(IF('1. Input energy data'!$G$11="Multiple (England)", '1. Input energy data'!$J160, '1. Input energy data'!$G$11),Degrees15[#Headers], 0))))</f>
        <v/>
      </c>
      <c r="P143" t="str">
        <f>IF(CalcTable[[#This Row],[Building]]=0,"",SLOPE('1. Input energy data'!N160:Y160,CalcTable[[#This Row],[1]:[12]]))</f>
        <v/>
      </c>
      <c r="Q143" t="str">
        <f>IF(CalcTable[[#This Row],[Building]]=0,"",INTERCEPT('1. Input energy data'!N160:Y160,CalcTable[[#This Row],[1]:[12]]))</f>
        <v/>
      </c>
      <c r="R143" t="str">
        <f>IF(CalcTable[[#This Row],[Building]]=0,"",RSQ('1. Input energy data'!N160:Y160,CalcTable[[#This Row],[1]:[12]]))</f>
        <v/>
      </c>
      <c r="S143" s="151" t="str" cm="1">
        <f t="array" ref="S143">IF(OR($A143=0, '1. Input energy data'!$AF160=""), "",IF(OR('1. Input energy data'!$F160="Hospital",'1. Input energy data'!$F160="Nursing residential homes and hostels"),INDEX(Degrees18[[Month]:[Multiple (England)]],MATCH('1. Input energy data'!$AD160, Degrees18[Month], 1)+S$2-13,MATCH(IF('1. Input energy data'!$G$11="Multiple (England)", '1. Input energy data'!$J160, '1. Input energy data'!$G$11),Degrees18[#Headers], 0)),INDEX(Degrees15[[Month]:[Multiple (England)]],MATCH('1. Input energy data'!$AD160, Degrees15[Month], 1)+S$2-13,MATCH(IF('1. Input energy data'!$G$11="Multiple (England)", '1. Input energy data'!$J160, '1. Input energy data'!$G$11),Degrees15[#Headers], 0))))</f>
        <v/>
      </c>
      <c r="T143" s="151" t="str" cm="1">
        <f t="array" ref="T143">IF(OR($A143=0, '1. Input energy data'!$AG160=""), "",IF(OR('1. Input energy data'!$F160="Hospital",'1. Input energy data'!$F160="Nursing residential homes and hostels"),INDEX(Degrees18[[Month]:[Multiple (England)]],MATCH('1. Input energy data'!$AD160, Degrees18[Month], 1)+T$2-13,MATCH(IF('1. Input energy data'!$G$11="Multiple (England)", '1. Input energy data'!$J160, '1. Input energy data'!$G$11),Degrees18[#Headers], 0)),INDEX(Degrees15[[Month]:[Multiple (England)]],MATCH('1. Input energy data'!$AD160,Degrees15[Month], 1)+T$2-13,MATCH(IF('1. Input energy data'!$G$11="Multiple (England)", '1. Input energy data'!$J160, '1. Input energy data'!$G$11),Degrees15[#Headers], 0))))</f>
        <v/>
      </c>
      <c r="U143" s="151" t="str" cm="1">
        <f t="array" ref="U143">IF(OR($A143=0, '1. Input energy data'!$AH160=""), "",IF(OR('1. Input energy data'!$F160="Hospital",'1. Input energy data'!$F160="Nursing residential homes and hostels"),INDEX(Degrees18[[Month]:[Multiple (England)]],MATCH('1. Input energy data'!$AD160, Degrees18[Month], 1)+U$2-13,MATCH(IF('1. Input energy data'!$G$11="Multiple (England)", '1. Input energy data'!$J160, '1. Input energy data'!$G$11),Degrees18[#Headers], 0)),INDEX(Degrees15[[Month]:[Multiple (England)]],MATCH('1. Input energy data'!$AD160,Degrees15[Month], 1)+U$2-13,MATCH(IF('1. Input energy data'!$G$11="Multiple (England)", '1. Input energy data'!$J160, '1. Input energy data'!$G$11),Degrees15[#Headers], 0))))</f>
        <v/>
      </c>
      <c r="V143" s="151" t="str" cm="1">
        <f t="array" ref="V143">IF(OR($A143=0, '1. Input energy data'!$AI160=""), "",IF(OR('1. Input energy data'!$F160="Hospital",'1. Input energy data'!$F160="Nursing residential homes and hostels"),INDEX(Degrees18[[Month]:[Multiple (England)]],MATCH('1. Input energy data'!$AD160, Degrees18[Month], 1)+V$2-13,MATCH(IF('1. Input energy data'!$G$11="Multiple (England)", '1. Input energy data'!$J160, '1. Input energy data'!$G$11),Degrees18[#Headers], 0)),INDEX(Degrees15[[Month]:[Multiple (England)]],MATCH('1. Input energy data'!$AD160,Degrees15[Month], 1)+V$2-13,MATCH(IF('1. Input energy data'!$G$11="Multiple (England)", '1. Input energy data'!$J160, '1. Input energy data'!$G$11),Degrees15[#Headers], 0))))</f>
        <v/>
      </c>
      <c r="W143" s="151" t="str" cm="1">
        <f t="array" ref="W143">IF(OR($A143=0, '1. Input energy data'!$AJ160=""), "",IF(OR('1. Input energy data'!$F160="Hospital",'1. Input energy data'!$F160="Nursing residential homes and hostels"),INDEX(Degrees18[[Month]:[Multiple (England)]],MATCH('1. Input energy data'!$AD160, Degrees18[Month], 1)+W$2-13,MATCH(IF('1. Input energy data'!$G$11="Multiple (England)", '1. Input energy data'!$J160, '1. Input energy data'!$G$11),Degrees18[#Headers], 0)),INDEX(Degrees15[[Month]:[Multiple (England)]],MATCH('1. Input energy data'!$AD160,Degrees15[Month], 1)+W$2-13,MATCH(IF('1. Input energy data'!$G$11="Multiple (England)", '1. Input energy data'!$J160, '1. Input energy data'!$G$11),Degrees15[#Headers], 0))))</f>
        <v/>
      </c>
      <c r="X143" s="151" t="str" cm="1">
        <f t="array" ref="X143">IF(OR($A143=0, '1. Input energy data'!$AK160=""), "",IF(OR('1. Input energy data'!$F160="Hospital",'1. Input energy data'!$F160="Nursing residential homes and hostels"),INDEX(Degrees18[[Month]:[Multiple (England)]],MATCH('1. Input energy data'!$AD160, Degrees18[Month], 1)+X$2-13,MATCH(IF('1. Input energy data'!$G$11="Multiple (England)", '1. Input energy data'!$J160, '1. Input energy data'!$G$11),Degrees18[#Headers], 0)),INDEX(Degrees15[[Month]:[Multiple (England)]],MATCH('1. Input energy data'!$AD160,Degrees15[Month], 1)+X$2-13,MATCH(IF('1. Input energy data'!$G$11="Multiple (England)", '1. Input energy data'!$J160, '1. Input energy data'!$G$11),Degrees15[#Headers], 0))))</f>
        <v/>
      </c>
      <c r="Y143" s="151" t="str" cm="1">
        <f t="array" ref="Y143">IF(OR($A143=0, '1. Input energy data'!$AL160=""), "",IF(OR('1. Input energy data'!$F160="Hospital",'1. Input energy data'!$F160="Nursing residential homes and hostels"),INDEX(Degrees18[[Month]:[Multiple (England)]],MATCH('1. Input energy data'!$AD160, Degrees18[Month], 1)+Y$2-13,MATCH(IF('1. Input energy data'!$G$11="Multiple (England)", '1. Input energy data'!$J160, '1. Input energy data'!$G$11),Degrees18[#Headers], 0)),INDEX(Degrees15[[Month]:[Multiple (England)]],MATCH('1. Input energy data'!$AD160,Degrees15[Month], 1)+Y$2-13,MATCH(IF('1. Input energy data'!$G$11="Multiple (England)", '1. Input energy data'!$J160, '1. Input energy data'!$G$11),Degrees15[#Headers], 0))))</f>
        <v/>
      </c>
      <c r="Z143" s="151" t="str" cm="1">
        <f t="array" ref="Z143">IF(OR($A143=0, '1. Input energy data'!$AM160=""), "",IF(OR('1. Input energy data'!$F160="Hospital",'1. Input energy data'!$F160="Nursing residential homes and hostels"),INDEX(Degrees18[[Month]:[Multiple (England)]],MATCH('1. Input energy data'!$AD160, Degrees18[Month], 1)+Z$2-13,MATCH(IF('1. Input energy data'!$G$11="Multiple (England)", '1. Input energy data'!$J160, '1. Input energy data'!$G$11),Degrees18[#Headers], 0)),INDEX(Degrees15[[Month]:[Multiple (England)]],MATCH('1. Input energy data'!$AD160,Degrees15[Month], 1)+Z$2-13,MATCH(IF('1. Input energy data'!$G$11="Multiple (England)", '1. Input energy data'!$J160, '1. Input energy data'!$G$11),Degrees15[#Headers], 0))))</f>
        <v/>
      </c>
      <c r="AA143" s="151" t="str" cm="1">
        <f t="array" ref="AA143">IF(OR($A143=0, '1. Input energy data'!$AN160=""), "",IF(OR('1. Input energy data'!$F160="Hospital",'1. Input energy data'!$F160="Nursing residential homes and hostels"),INDEX(Degrees18[[Month]:[Multiple (England)]],MATCH('1. Input energy data'!$AD160, Degrees18[Month], 1)+AA$2-13,MATCH(IF('1. Input energy data'!$G$11="Multiple (England)", '1. Input energy data'!$J160, '1. Input energy data'!$G$11),Degrees18[#Headers], 0)),INDEX(Degrees15[[Month]:[Multiple (England)]],MATCH('1. Input energy data'!$AD160,Degrees15[Month], 1)+AA$2-13,MATCH(IF('1. Input energy data'!$G$11="Multiple (England)", '1. Input energy data'!$J160, '1. Input energy data'!$G$11),Degrees15[#Headers], 0))))</f>
        <v/>
      </c>
      <c r="AB143" s="151" t="str" cm="1">
        <f t="array" ref="AB143">IF(OR($A143=0, '1. Input energy data'!$AO160=""), "",IF(OR('1. Input energy data'!$F160="Hospital",'1. Input energy data'!$F160="Nursing residential homes and hostels"),INDEX(Degrees18[[Month]:[Multiple (England)]],MATCH('1. Input energy data'!$AD160, Degrees18[Month], 1)+AB$2-13,MATCH(IF('1. Input energy data'!$G$11="Multiple (England)", '1. Input energy data'!$J160, '1. Input energy data'!$G$11),Degrees18[#Headers], 0)),INDEX(Degrees15[[Month]:[Multiple (England)]],MATCH('1. Input energy data'!$AD160,Degrees15[Month], 1)+AB$2-13,MATCH(IF('1. Input energy data'!$G$11="Multiple (England)", '1. Input energy data'!$J160, '1. Input energy data'!$G$11),Degrees15[#Headers], 0))))</f>
        <v/>
      </c>
      <c r="AC143" s="151" t="str" cm="1">
        <f t="array" ref="AC143">IF(OR($A143=0, '1. Input energy data'!$AP160=""), "",IF(OR('1. Input energy data'!$F160="Hospital",'1. Input energy data'!$F160="Nursing residential homes and hostels"),INDEX(Degrees18[[Month]:[Multiple (England)]],MATCH('1. Input energy data'!$AD160, Degrees18[Month], 1)+AC$2-13,MATCH(IF('1. Input energy data'!$G$11="Multiple (England)", '1. Input energy data'!$J160, '1. Input energy data'!$G$11),Degrees18[#Headers], 0)),INDEX(Degrees15[[Month]:[Multiple (England)]],MATCH('1. Input energy data'!$AD160,Degrees15[Month], 1)+AC$2-13,MATCH(IF('1. Input energy data'!$G$11="Multiple (England)", '1. Input energy data'!$J160, '1. Input energy data'!$G$11),Degrees15[#Headers], 0))))</f>
        <v/>
      </c>
      <c r="AD143" s="151" t="str" cm="1">
        <f t="array" ref="AD143">IF(OR($A143=0, '1. Input energy data'!$AQ160=""), "",IF(OR('1. Input energy data'!$F160="Hospital",'1. Input energy data'!$F160="Nursing residential homes and hostels"),INDEX(Degrees18[[Month]:[Multiple (England)]],MATCH('1. Input energy data'!$AD160, Degrees18[Month], 1)+AD$2-13,MATCH(IF('1. Input energy data'!$G$11="Multiple (England)", '1. Input energy data'!$J160, '1. Input energy data'!$G$11),Degrees18[#Headers], 0)),INDEX(Degrees15[[Month]:[Multiple (England)]],MATCH('1. Input energy data'!$AD160,Degrees15[Month], 1)+AD$2-13,MATCH(IF('1. Input energy data'!$G$11="Multiple (England)", '1. Input energy data'!$J160, '1. Input energy data'!$G$11),Degrees15[#Headers], 0))))</f>
        <v/>
      </c>
      <c r="AE143" s="151" t="str">
        <f>IF(OR($A143=0, $P143="", CalcTable[[#This Row],[13]]="", $Q143="", '1. Input energy data'!AF160=""), "", ($P143*CalcTable[[#This Row],[13]]+$Q143)-'1. Input energy data'!AF160)</f>
        <v/>
      </c>
      <c r="AF143" s="151" t="str">
        <f>IF(OR($A143=0, $P143="", CalcTable[[#This Row],[14]]="", $Q143="", '1. Input energy data'!AG160=""), "", ($P143*CalcTable[[#This Row],[14]]+$Q143)-'1. Input energy data'!AG160)</f>
        <v/>
      </c>
      <c r="AG143" s="151" t="str">
        <f>IF(OR($A143=0, $P143="", CalcTable[[#This Row],[15]]="", $Q143="", '1. Input energy data'!AH160=""), "", ($P143*CalcTable[[#This Row],[15]]+$Q143)-'1. Input energy data'!AH160)</f>
        <v/>
      </c>
      <c r="AH143" s="151" t="str">
        <f>IF(OR($A143=0, $P143="", CalcTable[[#This Row],[16]]="", $Q143="", '1. Input energy data'!AI160=""), "", ($P143*CalcTable[[#This Row],[16]]+$Q143)-'1. Input energy data'!AI160)</f>
        <v/>
      </c>
      <c r="AI143" s="151" t="str">
        <f>IF(OR($A143=0, $P143="", CalcTable[[#This Row],[17]]="", $Q143="", '1. Input energy data'!AJ160=""), "", ($P143*CalcTable[[#This Row],[17]]+$Q143)-'1. Input energy data'!AJ160)</f>
        <v/>
      </c>
      <c r="AJ143" s="151" t="str">
        <f>IF(OR($A143=0, $P143="", CalcTable[[#This Row],[18]]="", $Q143="", '1. Input energy data'!AK160=""), "", ($P143*CalcTable[[#This Row],[18]]+$Q143)-'1. Input energy data'!AK160)</f>
        <v/>
      </c>
      <c r="AK143" s="151" t="str">
        <f>IF(OR($A143=0, $P143="", CalcTable[[#This Row],[19]]="", $Q143="", '1. Input energy data'!AL160=""), "", ($P143*CalcTable[[#This Row],[19]]+$Q143)-'1. Input energy data'!AL160)</f>
        <v/>
      </c>
      <c r="AL143" s="151" t="str">
        <f>IF(OR($A143=0, $P143="", CalcTable[[#This Row],[20]]="", $Q143="", '1. Input energy data'!AM160=""), "", ($P143*CalcTable[[#This Row],[20]]+$Q143)-'1. Input energy data'!AM160)</f>
        <v/>
      </c>
      <c r="AM143" s="151" t="str">
        <f>IF(OR($A143=0, $P143="", CalcTable[[#This Row],[21]]="", $Q143="", '1. Input energy data'!AN160=""), "", ($P143*CalcTable[[#This Row],[21]]+$Q143)-'1. Input energy data'!AN160)</f>
        <v/>
      </c>
      <c r="AN143" s="151" t="str">
        <f>IF(OR($A143=0, $P143="", CalcTable[[#This Row],[22]]="", $Q143="", '1. Input energy data'!AO160=""), "", ($P143*CalcTable[[#This Row],[22]]+$Q143)-'1. Input energy data'!AO160)</f>
        <v/>
      </c>
      <c r="AO143" s="151" t="str">
        <f>IF(OR($A143=0, $P143="", CalcTable[[#This Row],[23]]="", $Q143="", '1. Input energy data'!AP160=""), "", ($P143*CalcTable[[#This Row],[23]]+$Q143)-'1. Input energy data'!AP160)</f>
        <v/>
      </c>
      <c r="AP143" s="151" t="str">
        <f>IF(OR($A143=0, $P143="", CalcTable[[#This Row],[24]]="", $Q143="", '1. Input energy data'!AQ160=""), "", ($P143*CalcTable[[#This Row],[24]]+$Q143)-'1. Input energy data'!AQ160)</f>
        <v/>
      </c>
      <c r="AQ143" s="239" t="str">
        <f>IF(CalcTable[[#This Row],[Building]]=0,"",1-((1-CalcTable[[#This Row],[R2]])*(COUNT('1. Input energy data'!N160:Y160)-1)/(COUNT('1. Input energy data'!N160:Y160)-2)))</f>
        <v/>
      </c>
      <c r="AR143" s="165" t="str">
        <f>IF(CalcTable[[#This Row],[Building]]=0,"",1.26*TINV(0.1,COUNT('1. Input energy data'!N160:Y160)-2)*STEYX('1. Input energy data'!N160:Y160,CalcTable[[#This Row],[1]:[12]])*((1+2/COUNT('1. Input energy data'!N160:Y160))*COUNT(CalcTable[[#This Row],[Month 1 avoided kWh]:[Month 12]]))^0.5)</f>
        <v/>
      </c>
      <c r="AS143" s="166" t="str">
        <f>IF(CalcTable[[#This Row],[Building]]=0,"",ABS(CalcTable[[#This Row],[Absolute Uncertainty]]/SUM(CalcTable[[#This Row],[Month 1 avoided kWh]:[Month 12]])))</f>
        <v/>
      </c>
      <c r="AT143" s="165" t="str">
        <f>IF(CalcTable[[#This Row],[Building]]=0,"",COUNT('1. Input energy data'!N160:Y160))</f>
        <v/>
      </c>
      <c r="AU143" s="165" t="str">
        <f>IF(CalcTable[[#This Row],[Building]]=0,"",COUNT('1. Input energy data'!AF160:AQ160))</f>
        <v/>
      </c>
      <c r="AV143" s="151" t="str" cm="1">
        <f t="array" ref="AV143">_xlfn.IFS(CalcTable[[#This Row],[Building]]=0,"",AND(OR('1. Input energy data'!AT160="Energy Bills - Actual",'1. Input energy data'!AT160="Meter Readings",'1. Input energy data'!AT160="Half Hourly Data"),OR('1. Input energy data'!Z160="Energy Bills - Actual",'1. Input energy data'!Z160="Meter Readings",'1. Input energy data'!Z160="Half Hourly Data")),"ACTUAL",OR('1. Input energy data'!AT160="",'1. Input energy data'!Z160=""),"BLANK",OR('1. Input energy data'!AT160="Other (specify in commentary)",'1. Input energy data'!Z160="Other (specify in commentary)"),"OTHER",OR('1. Input energy data'!AT160="Energy Bills - Estimated",'1. Input energy data'!Z160="Energy Bills - Estimated"),"ESTIMATED",OR('1. Input energy data'!AT160="Energy Bills - Partially Estimated",'1. Input energy data'!Z160="Energy Bills - Partially Estimated"),"PARTIALLY ESTIMATED",TRUE,"BLANK")</f>
        <v/>
      </c>
    </row>
    <row r="144" spans="1:48">
      <c r="A144">
        <f>'1. Input energy data'!C161</f>
        <v>0</v>
      </c>
      <c r="B144" s="150">
        <f>'1. Input energy data'!F161</f>
        <v>0</v>
      </c>
      <c r="C144">
        <f>'1. Input energy data'!G161</f>
        <v>0</v>
      </c>
      <c r="D144" s="151" t="str">
        <f>IF(OR(CalcTable[[#This Row],[Building]]=0, '1. Input energy data'!$N161=""), "",IF(OR('1. Input energy data'!$F161="Hospital",'1. Input energy data'!$F161="Nursing residential homes and hostels"),INDEX(Degrees18[[Month]:[Multiple (England)]],MATCH('1. Input energy data'!$L161, Degrees18[Month], 1),MATCH(IF('1. Input energy data'!$G$11="Multiple (England)", '1. Input energy data'!$J161, '1. Input energy data'!$G$11), Degrees18[#Headers], 0)),INDEX(Degrees15[[Month]:[Multiple (England)]],MATCH('1. Input energy data'!$L161, Degrees15[Month], 1),MATCH(IF('1. Input energy data'!$G$11="Multiple (England)", '1. Input energy data'!$J161, '1. Input energy data'!$G$11), Degrees15[#Headers], 0))))</f>
        <v/>
      </c>
      <c r="E144" s="151" t="str" cm="1">
        <f t="array" ref="E144">IF(OR(CalcTable[[#This Row],[Building]]=0, '1. Input energy data'!$O161=""), "",IF(OR('1. Input energy data'!$F161="Hospital",'1. Input energy data'!$F161="Nursing residential homes and hostels"),INDEX(Degrees18[[Month]:[Multiple (England)]],MATCH('1. Input energy data'!$L161, Degrees18[Month], 1) + $E$2 - 1,MATCH(IF('1. Input energy data'!$G$11="Multiple (England)", '1. Input energy data'!$J161, '1. Input energy data'!$G$11),Degrees18[#Headers], 0)),INDEX(Degrees15[[Month]:[Multiple (England)]],MATCH('1. Input energy data'!$L161, Degrees15[Month], 1) + $E$2 - 1,MATCH(IF('1. Input energy data'!$G$11="Multiple (England)", '1. Input energy data'!$J161, '1. Input energy data'!$G$11),Degrees15[#Headers], 0))))</f>
        <v/>
      </c>
      <c r="F144" s="151" t="str" cm="1">
        <f t="array" ref="F144">IF(OR(CalcTable[[#This Row],[Building]]=0, '1. Input energy data'!$P161=""), "",IF(OR('1. Input energy data'!$F161="Hospital",'1. Input energy data'!$F161="Nursing residential homes and hostels"),INDEX(Degrees18[[Month]:[Multiple (England)]],MATCH('1. Input energy data'!$L161, Degrees18[Month], 1) + $F$2 - 1,MATCH(IF('1. Input energy data'!$G$11="Multiple (England)", '1. Input energy data'!$J161, '1. Input energy data'!$G$11),Degrees18[#Headers], 0)),INDEX(Degrees15[[Month]:[Multiple (England)]],MATCH('1. Input energy data'!$L161, Degrees15[Month], 1) + $F$2 - 1,MATCH(IF('1. Input energy data'!$G$11="Multiple (England)", '1. Input energy data'!$J161, '1. Input energy data'!$G$11),Degrees15[#Headers], 0))))</f>
        <v/>
      </c>
      <c r="G144" s="151" t="str" cm="1">
        <f t="array" ref="G144">IF(OR(CalcTable[[#This Row],[Building]]=0, '1. Input energy data'!$Q161=""), "",IF(OR('1. Input energy data'!$F161="Hospital",'1. Input energy data'!$F161="Nursing residential homes and hostels"),INDEX(Degrees18[[Month]:[Multiple (England)]],MATCH('1. Input energy data'!$L161, Degrees18[Month], 1) + $G$2 - 1,MATCH(IF('1. Input energy data'!$G$11="Multiple (England)", '1. Input energy data'!$J161, '1. Input energy data'!$G$11),Degrees18[#Headers], 0)),INDEX(Degrees15[[Month]:[Multiple (England)]],MATCH('1. Input energy data'!$L161, Degrees15[Month], 1) + $G$2 - 1,MATCH(IF('1. Input energy data'!$G$11="Multiple (England)", '1. Input energy data'!$J161, '1. Input energy data'!$G$11),Degrees15[#Headers], 0))))</f>
        <v/>
      </c>
      <c r="H144" s="151" t="str" cm="1">
        <f t="array" ref="H144">IF(OR(CalcTable[[#This Row],[Building]]=0, '1. Input energy data'!$R161=""), "",IF(OR('1. Input energy data'!$F161="Hospital",'1. Input energy data'!$F161="Nursing residential homes and hostels"),INDEX(Degrees18[[Month]:[Multiple (England)]],MATCH('1. Input energy data'!$L161, Degrees18[Month], 1) + $H$2 - 1,MATCH(IF('1. Input energy data'!$G$11="Multiple (England)", '1. Input energy data'!$J161, '1. Input energy data'!$G$11),Degrees18[#Headers], 0)),INDEX(Degrees15[[Month]:[Multiple (England)]],MATCH('1. Input energy data'!$L161, Degrees15[Month], 1) + $H$2 - 1,MATCH(IF('1. Input energy data'!$G$11="Multiple (England)", '1. Input energy data'!$J161, '1. Input energy data'!$G$11),Degrees15[#Headers], 0))))</f>
        <v/>
      </c>
      <c r="I144" s="151" t="str" cm="1">
        <f t="array" ref="I144">IF(OR(CalcTable[[#This Row],[Building]]=0, '1. Input energy data'!$S161=""), "",IF(OR('1. Input energy data'!$F161="Hospital",'1. Input energy data'!$F161="Nursing residential homes and hostels"),INDEX(Degrees18[[Month]:[Multiple (England)]],MATCH('1. Input energy data'!$L161, Degrees18[Month], 1) + $I$2 - 1,MATCH(IF('1. Input energy data'!$G$11="Multiple (England)", '1. Input energy data'!$J161, '1. Input energy data'!$G$11),Degrees18[#Headers], 0)),INDEX(Degrees15[[Month]:[Multiple (England)]],MATCH('1. Input energy data'!$L161, Degrees15[Month], 1) + $I$2 - 1,MATCH(IF('1. Input energy data'!$G$11="Multiple (England)", '1. Input energy data'!$J161, '1. Input energy data'!$G$11),Degrees15[#Headers], 0))))</f>
        <v/>
      </c>
      <c r="J144" s="151" t="str" cm="1">
        <f t="array" ref="J144">IF(OR(CalcTable[[#This Row],[Building]]=0, '1. Input energy data'!$T161=""), "",IF(OR('1. Input energy data'!$F161="Hospital",'1. Input energy data'!$F161="Nursing residential homes and hostels"),INDEX(Degrees18[[Month]:[Multiple (England)]],MATCH('1. Input energy data'!$L161, Degrees18[Month], 1) + $J$2 - 1,MATCH(IF('1. Input energy data'!$G$11="Multiple (England)", '1. Input energy data'!$J161, '1. Input energy data'!$G$11),Degrees18[#Headers], 0)),INDEX(Degrees15[[Month]:[Multiple (England)]],MATCH('1. Input energy data'!$L161, Degrees15[Month], 1) + $J$2 - 1,MATCH(IF('1. Input energy data'!$G$11="Multiple (England)", '1. Input energy data'!$J161, '1. Input energy data'!$G$11),Degrees15[#Headers], 0))))</f>
        <v/>
      </c>
      <c r="K144" s="151" t="str" cm="1">
        <f t="array" ref="K144">IF(OR(CalcTable[[#This Row],[Building]]=0, '1. Input energy data'!$U161=""), "",IF(OR('1. Input energy data'!$F161="Hospital",'1. Input energy data'!$F161="Nursing residential homes and hostels"),INDEX(Degrees18[[Month]:[Multiple (England)]],MATCH('1. Input energy data'!$L161, Degrees18[Month], 1) + $K$2 - 1,MATCH(IF('1. Input energy data'!$G$11="Multiple (England)", '1. Input energy data'!$J161, '1. Input energy data'!$G$11),Degrees18[#Headers], 0)),INDEX(Degrees15[[Month]:[Multiple (England)]],MATCH('1. Input energy data'!$L161, Degrees15[Month], 1) + $K$2 - 1,MATCH(IF('1. Input energy data'!$G$11="Multiple (England)", '1. Input energy data'!$J161, '1. Input energy data'!$G$11),Degrees15[#Headers], 0))))</f>
        <v/>
      </c>
      <c r="L144" s="151" t="str" cm="1">
        <f t="array" ref="L144">IF(OR(CalcTable[[#This Row],[Building]]=0, '1. Input energy data'!$V161=""), "",IF(OR('1. Input energy data'!$F161="Hospital",'1. Input energy data'!$F161="Nursing residential homes and hostels"),INDEX(Degrees18[[Month]:[Multiple (England)]],MATCH('1. Input energy data'!$L161, Degrees18[Month], 1) + $L$2 - 1,MATCH(IF('1. Input energy data'!$G$11="Multiple (England)", '1. Input energy data'!$J161, '1. Input energy data'!$G$11),Degrees18[#Headers], 0)),INDEX(Degrees15[[Month]:[Multiple (England)]],MATCH('1. Input energy data'!$L161, Degrees15[Month], 1) + $L$2 - 1,MATCH(IF('1. Input energy data'!$G$11="Multiple (England)", '1. Input energy data'!$J161, '1. Input energy data'!$G$11),Degrees15[#Headers], 0))))</f>
        <v/>
      </c>
      <c r="M144" s="151" t="str" cm="1">
        <f t="array" ref="M144">IF(OR(CalcTable[[#This Row],[Building]]=0, '1. Input energy data'!$W161=""), "",IF(OR('1. Input energy data'!$F161="Hospital",'1. Input energy data'!$F161="Nursing residential homes and hostels"),INDEX(Degrees18[[Month]:[Multiple (England)]],MATCH('1. Input energy data'!$L161, Degrees18[Month], 1) + $M$2 - 1,MATCH(IF('1. Input energy data'!$G$11="Multiple (England)", '1. Input energy data'!$J161, '1. Input energy data'!$G$11),Degrees18[#Headers], 0)),INDEX(Degrees15[[Month]:[Multiple (England)]],MATCH('1. Input energy data'!$L161, Degrees15[Month], 1) + $M$2 - 1,MATCH(IF('1. Input energy data'!$G$11="Multiple (England)", '1. Input energy data'!$J161, '1. Input energy data'!$G$11),Degrees15[#Headers], 0))))</f>
        <v/>
      </c>
      <c r="N144" s="151" t="str" cm="1">
        <f t="array" ref="N144">IF(OR(CalcTable[[#This Row],[Building]]=0, '1. Input energy data'!$X161=""), "",IF(OR('1. Input energy data'!$F161="Hospital",'1. Input energy data'!$F161="Nursing residential homes and hostels"),INDEX(Degrees18[[Month]:[Multiple (England)]],MATCH('1. Input energy data'!$L161, Degrees18[Month], 1) + $N$2 - 1,MATCH(IF('1. Input energy data'!$G$11="Multiple (England)", '1. Input energy data'!$J161, '1. Input energy data'!$G$11),Degrees18[#Headers], 0)),INDEX(Degrees15[[Month]:[Multiple (England)]],MATCH('1. Input energy data'!$L161, Degrees15[Month], 1) + $N$2 - 1,MATCH(IF('1. Input energy data'!$G$11="Multiple (England)", '1. Input energy data'!$J161, '1. Input energy data'!$G$11),Degrees15[#Headers], 0))))</f>
        <v/>
      </c>
      <c r="O144" s="151" t="str" cm="1">
        <f t="array" ref="O144">IF(OR(CalcTable[[#This Row],[Building]]=0, '1. Input energy data'!$Y161=""), "",IF(OR('1. Input energy data'!$F161="Hospital",'1. Input energy data'!$F161="Nursing residential homes and hostels"),INDEX(Degrees18[[Month]:[Multiple (England)]],MATCH('1. Input energy data'!$L161, Degrees18[Month], 1) + $O$2 - 1,MATCH(IF('1. Input energy data'!$G$11="Multiple (England)", '1. Input energy data'!$J161, '1. Input energy data'!$G$11),Degrees18[#Headers], 0)),INDEX(Degrees15[[Month]:[Multiple (England)]],MATCH('1. Input energy data'!$L161, Degrees15[Month], 1) + $O$2 - 1,MATCH(IF('1. Input energy data'!$G$11="Multiple (England)", '1. Input energy data'!$J161, '1. Input energy data'!$G$11),Degrees15[#Headers], 0))))</f>
        <v/>
      </c>
      <c r="P144" t="str">
        <f>IF(CalcTable[[#This Row],[Building]]=0,"",SLOPE('1. Input energy data'!N161:Y161,CalcTable[[#This Row],[1]:[12]]))</f>
        <v/>
      </c>
      <c r="Q144" t="str">
        <f>IF(CalcTable[[#This Row],[Building]]=0,"",INTERCEPT('1. Input energy data'!N161:Y161,CalcTable[[#This Row],[1]:[12]]))</f>
        <v/>
      </c>
      <c r="R144" t="str">
        <f>IF(CalcTable[[#This Row],[Building]]=0,"",RSQ('1. Input energy data'!N161:Y161,CalcTable[[#This Row],[1]:[12]]))</f>
        <v/>
      </c>
      <c r="S144" s="151" t="str" cm="1">
        <f t="array" ref="S144">IF(OR($A144=0, '1. Input energy data'!$AF161=""), "",IF(OR('1. Input energy data'!$F161="Hospital",'1. Input energy data'!$F161="Nursing residential homes and hostels"),INDEX(Degrees18[[Month]:[Multiple (England)]],MATCH('1. Input energy data'!$AD161, Degrees18[Month], 1)+S$2-13,MATCH(IF('1. Input energy data'!$G$11="Multiple (England)", '1. Input energy data'!$J161, '1. Input energy data'!$G$11),Degrees18[#Headers], 0)),INDEX(Degrees15[[Month]:[Multiple (England)]],MATCH('1. Input energy data'!$AD161, Degrees15[Month], 1)+S$2-13,MATCH(IF('1. Input energy data'!$G$11="Multiple (England)", '1. Input energy data'!$J161, '1. Input energy data'!$G$11),Degrees15[#Headers], 0))))</f>
        <v/>
      </c>
      <c r="T144" s="151" t="str" cm="1">
        <f t="array" ref="T144">IF(OR($A144=0, '1. Input energy data'!$AG161=""), "",IF(OR('1. Input energy data'!$F161="Hospital",'1. Input energy data'!$F161="Nursing residential homes and hostels"),INDEX(Degrees18[[Month]:[Multiple (England)]],MATCH('1. Input energy data'!$AD161, Degrees18[Month], 1)+T$2-13,MATCH(IF('1. Input energy data'!$G$11="Multiple (England)", '1. Input energy data'!$J161, '1. Input energy data'!$G$11),Degrees18[#Headers], 0)),INDEX(Degrees15[[Month]:[Multiple (England)]],MATCH('1. Input energy data'!$AD161,Degrees15[Month], 1)+T$2-13,MATCH(IF('1. Input energy data'!$G$11="Multiple (England)", '1. Input energy data'!$J161, '1. Input energy data'!$G$11),Degrees15[#Headers], 0))))</f>
        <v/>
      </c>
      <c r="U144" s="151" t="str" cm="1">
        <f t="array" ref="U144">IF(OR($A144=0, '1. Input energy data'!$AH161=""), "",IF(OR('1. Input energy data'!$F161="Hospital",'1. Input energy data'!$F161="Nursing residential homes and hostels"),INDEX(Degrees18[[Month]:[Multiple (England)]],MATCH('1. Input energy data'!$AD161, Degrees18[Month], 1)+U$2-13,MATCH(IF('1. Input energy data'!$G$11="Multiple (England)", '1. Input energy data'!$J161, '1. Input energy data'!$G$11),Degrees18[#Headers], 0)),INDEX(Degrees15[[Month]:[Multiple (England)]],MATCH('1. Input energy data'!$AD161,Degrees15[Month], 1)+U$2-13,MATCH(IF('1. Input energy data'!$G$11="Multiple (England)", '1. Input energy data'!$J161, '1. Input energy data'!$G$11),Degrees15[#Headers], 0))))</f>
        <v/>
      </c>
      <c r="V144" s="151" t="str" cm="1">
        <f t="array" ref="V144">IF(OR($A144=0, '1. Input energy data'!$AI161=""), "",IF(OR('1. Input energy data'!$F161="Hospital",'1. Input energy data'!$F161="Nursing residential homes and hostels"),INDEX(Degrees18[[Month]:[Multiple (England)]],MATCH('1. Input energy data'!$AD161, Degrees18[Month], 1)+V$2-13,MATCH(IF('1. Input energy data'!$G$11="Multiple (England)", '1. Input energy data'!$J161, '1. Input energy data'!$G$11),Degrees18[#Headers], 0)),INDEX(Degrees15[[Month]:[Multiple (England)]],MATCH('1. Input energy data'!$AD161,Degrees15[Month], 1)+V$2-13,MATCH(IF('1. Input energy data'!$G$11="Multiple (England)", '1. Input energy data'!$J161, '1. Input energy data'!$G$11),Degrees15[#Headers], 0))))</f>
        <v/>
      </c>
      <c r="W144" s="151" t="str" cm="1">
        <f t="array" ref="W144">IF(OR($A144=0, '1. Input energy data'!$AJ161=""), "",IF(OR('1. Input energy data'!$F161="Hospital",'1. Input energy data'!$F161="Nursing residential homes and hostels"),INDEX(Degrees18[[Month]:[Multiple (England)]],MATCH('1. Input energy data'!$AD161, Degrees18[Month], 1)+W$2-13,MATCH(IF('1. Input energy data'!$G$11="Multiple (England)", '1. Input energy data'!$J161, '1. Input energy data'!$G$11),Degrees18[#Headers], 0)),INDEX(Degrees15[[Month]:[Multiple (England)]],MATCH('1. Input energy data'!$AD161,Degrees15[Month], 1)+W$2-13,MATCH(IF('1. Input energy data'!$G$11="Multiple (England)", '1. Input energy data'!$J161, '1. Input energy data'!$G$11),Degrees15[#Headers], 0))))</f>
        <v/>
      </c>
      <c r="X144" s="151" t="str" cm="1">
        <f t="array" ref="X144">IF(OR($A144=0, '1. Input energy data'!$AK161=""), "",IF(OR('1. Input energy data'!$F161="Hospital",'1. Input energy data'!$F161="Nursing residential homes and hostels"),INDEX(Degrees18[[Month]:[Multiple (England)]],MATCH('1. Input energy data'!$AD161, Degrees18[Month], 1)+X$2-13,MATCH(IF('1. Input energy data'!$G$11="Multiple (England)", '1. Input energy data'!$J161, '1. Input energy data'!$G$11),Degrees18[#Headers], 0)),INDEX(Degrees15[[Month]:[Multiple (England)]],MATCH('1. Input energy data'!$AD161,Degrees15[Month], 1)+X$2-13,MATCH(IF('1. Input energy data'!$G$11="Multiple (England)", '1. Input energy data'!$J161, '1. Input energy data'!$G$11),Degrees15[#Headers], 0))))</f>
        <v/>
      </c>
      <c r="Y144" s="151" t="str" cm="1">
        <f t="array" ref="Y144">IF(OR($A144=0, '1. Input energy data'!$AL161=""), "",IF(OR('1. Input energy data'!$F161="Hospital",'1. Input energy data'!$F161="Nursing residential homes and hostels"),INDEX(Degrees18[[Month]:[Multiple (England)]],MATCH('1. Input energy data'!$AD161, Degrees18[Month], 1)+Y$2-13,MATCH(IF('1. Input energy data'!$G$11="Multiple (England)", '1. Input energy data'!$J161, '1. Input energy data'!$G$11),Degrees18[#Headers], 0)),INDEX(Degrees15[[Month]:[Multiple (England)]],MATCH('1. Input energy data'!$AD161,Degrees15[Month], 1)+Y$2-13,MATCH(IF('1. Input energy data'!$G$11="Multiple (England)", '1. Input energy data'!$J161, '1. Input energy data'!$G$11),Degrees15[#Headers], 0))))</f>
        <v/>
      </c>
      <c r="Z144" s="151" t="str" cm="1">
        <f t="array" ref="Z144">IF(OR($A144=0, '1. Input energy data'!$AM161=""), "",IF(OR('1. Input energy data'!$F161="Hospital",'1. Input energy data'!$F161="Nursing residential homes and hostels"),INDEX(Degrees18[[Month]:[Multiple (England)]],MATCH('1. Input energy data'!$AD161, Degrees18[Month], 1)+Z$2-13,MATCH(IF('1. Input energy data'!$G$11="Multiple (England)", '1. Input energy data'!$J161, '1. Input energy data'!$G$11),Degrees18[#Headers], 0)),INDEX(Degrees15[[Month]:[Multiple (England)]],MATCH('1. Input energy data'!$AD161,Degrees15[Month], 1)+Z$2-13,MATCH(IF('1. Input energy data'!$G$11="Multiple (England)", '1. Input energy data'!$J161, '1. Input energy data'!$G$11),Degrees15[#Headers], 0))))</f>
        <v/>
      </c>
      <c r="AA144" s="151" t="str" cm="1">
        <f t="array" ref="AA144">IF(OR($A144=0, '1. Input energy data'!$AN161=""), "",IF(OR('1. Input energy data'!$F161="Hospital",'1. Input energy data'!$F161="Nursing residential homes and hostels"),INDEX(Degrees18[[Month]:[Multiple (England)]],MATCH('1. Input energy data'!$AD161, Degrees18[Month], 1)+AA$2-13,MATCH(IF('1. Input energy data'!$G$11="Multiple (England)", '1. Input energy data'!$J161, '1. Input energy data'!$G$11),Degrees18[#Headers], 0)),INDEX(Degrees15[[Month]:[Multiple (England)]],MATCH('1. Input energy data'!$AD161,Degrees15[Month], 1)+AA$2-13,MATCH(IF('1. Input energy data'!$G$11="Multiple (England)", '1. Input energy data'!$J161, '1. Input energy data'!$G$11),Degrees15[#Headers], 0))))</f>
        <v/>
      </c>
      <c r="AB144" s="151" t="str" cm="1">
        <f t="array" ref="AB144">IF(OR($A144=0, '1. Input energy data'!$AO161=""), "",IF(OR('1. Input energy data'!$F161="Hospital",'1. Input energy data'!$F161="Nursing residential homes and hostels"),INDEX(Degrees18[[Month]:[Multiple (England)]],MATCH('1. Input energy data'!$AD161, Degrees18[Month], 1)+AB$2-13,MATCH(IF('1. Input energy data'!$G$11="Multiple (England)", '1. Input energy data'!$J161, '1. Input energy data'!$G$11),Degrees18[#Headers], 0)),INDEX(Degrees15[[Month]:[Multiple (England)]],MATCH('1. Input energy data'!$AD161,Degrees15[Month], 1)+AB$2-13,MATCH(IF('1. Input energy data'!$G$11="Multiple (England)", '1. Input energy data'!$J161, '1. Input energy data'!$G$11),Degrees15[#Headers], 0))))</f>
        <v/>
      </c>
      <c r="AC144" s="151" t="str" cm="1">
        <f t="array" ref="AC144">IF(OR($A144=0, '1. Input energy data'!$AP161=""), "",IF(OR('1. Input energy data'!$F161="Hospital",'1. Input energy data'!$F161="Nursing residential homes and hostels"),INDEX(Degrees18[[Month]:[Multiple (England)]],MATCH('1. Input energy data'!$AD161, Degrees18[Month], 1)+AC$2-13,MATCH(IF('1. Input energy data'!$G$11="Multiple (England)", '1. Input energy data'!$J161, '1. Input energy data'!$G$11),Degrees18[#Headers], 0)),INDEX(Degrees15[[Month]:[Multiple (England)]],MATCH('1. Input energy data'!$AD161,Degrees15[Month], 1)+AC$2-13,MATCH(IF('1. Input energy data'!$G$11="Multiple (England)", '1. Input energy data'!$J161, '1. Input energy data'!$G$11),Degrees15[#Headers], 0))))</f>
        <v/>
      </c>
      <c r="AD144" s="151" t="str" cm="1">
        <f t="array" ref="AD144">IF(OR($A144=0, '1. Input energy data'!$AQ161=""), "",IF(OR('1. Input energy data'!$F161="Hospital",'1. Input energy data'!$F161="Nursing residential homes and hostels"),INDEX(Degrees18[[Month]:[Multiple (England)]],MATCH('1. Input energy data'!$AD161, Degrees18[Month], 1)+AD$2-13,MATCH(IF('1. Input energy data'!$G$11="Multiple (England)", '1. Input energy data'!$J161, '1. Input energy data'!$G$11),Degrees18[#Headers], 0)),INDEX(Degrees15[[Month]:[Multiple (England)]],MATCH('1. Input energy data'!$AD161,Degrees15[Month], 1)+AD$2-13,MATCH(IF('1. Input energy data'!$G$11="Multiple (England)", '1. Input energy data'!$J161, '1. Input energy data'!$G$11),Degrees15[#Headers], 0))))</f>
        <v/>
      </c>
      <c r="AE144" s="151" t="str">
        <f>IF(OR($A144=0, $P144="", CalcTable[[#This Row],[13]]="", $Q144="", '1. Input energy data'!AF161=""), "", ($P144*CalcTable[[#This Row],[13]]+$Q144)-'1. Input energy data'!AF161)</f>
        <v/>
      </c>
      <c r="AF144" s="151" t="str">
        <f>IF(OR($A144=0, $P144="", CalcTable[[#This Row],[14]]="", $Q144="", '1. Input energy data'!AG161=""), "", ($P144*CalcTable[[#This Row],[14]]+$Q144)-'1. Input energy data'!AG161)</f>
        <v/>
      </c>
      <c r="AG144" s="151" t="str">
        <f>IF(OR($A144=0, $P144="", CalcTable[[#This Row],[15]]="", $Q144="", '1. Input energy data'!AH161=""), "", ($P144*CalcTable[[#This Row],[15]]+$Q144)-'1. Input energy data'!AH161)</f>
        <v/>
      </c>
      <c r="AH144" s="151" t="str">
        <f>IF(OR($A144=0, $P144="", CalcTable[[#This Row],[16]]="", $Q144="", '1. Input energy data'!AI161=""), "", ($P144*CalcTable[[#This Row],[16]]+$Q144)-'1. Input energy data'!AI161)</f>
        <v/>
      </c>
      <c r="AI144" s="151" t="str">
        <f>IF(OR($A144=0, $P144="", CalcTable[[#This Row],[17]]="", $Q144="", '1. Input energy data'!AJ161=""), "", ($P144*CalcTable[[#This Row],[17]]+$Q144)-'1. Input energy data'!AJ161)</f>
        <v/>
      </c>
      <c r="AJ144" s="151" t="str">
        <f>IF(OR($A144=0, $P144="", CalcTable[[#This Row],[18]]="", $Q144="", '1. Input energy data'!AK161=""), "", ($P144*CalcTable[[#This Row],[18]]+$Q144)-'1. Input energy data'!AK161)</f>
        <v/>
      </c>
      <c r="AK144" s="151" t="str">
        <f>IF(OR($A144=0, $P144="", CalcTable[[#This Row],[19]]="", $Q144="", '1. Input energy data'!AL161=""), "", ($P144*CalcTable[[#This Row],[19]]+$Q144)-'1. Input energy data'!AL161)</f>
        <v/>
      </c>
      <c r="AL144" s="151" t="str">
        <f>IF(OR($A144=0, $P144="", CalcTable[[#This Row],[20]]="", $Q144="", '1. Input energy data'!AM161=""), "", ($P144*CalcTable[[#This Row],[20]]+$Q144)-'1. Input energy data'!AM161)</f>
        <v/>
      </c>
      <c r="AM144" s="151" t="str">
        <f>IF(OR($A144=0, $P144="", CalcTable[[#This Row],[21]]="", $Q144="", '1. Input energy data'!AN161=""), "", ($P144*CalcTable[[#This Row],[21]]+$Q144)-'1. Input energy data'!AN161)</f>
        <v/>
      </c>
      <c r="AN144" s="151" t="str">
        <f>IF(OR($A144=0, $P144="", CalcTable[[#This Row],[22]]="", $Q144="", '1. Input energy data'!AO161=""), "", ($P144*CalcTable[[#This Row],[22]]+$Q144)-'1. Input energy data'!AO161)</f>
        <v/>
      </c>
      <c r="AO144" s="151" t="str">
        <f>IF(OR($A144=0, $P144="", CalcTable[[#This Row],[23]]="", $Q144="", '1. Input energy data'!AP161=""), "", ($P144*CalcTable[[#This Row],[23]]+$Q144)-'1. Input energy data'!AP161)</f>
        <v/>
      </c>
      <c r="AP144" s="151" t="str">
        <f>IF(OR($A144=0, $P144="", CalcTable[[#This Row],[24]]="", $Q144="", '1. Input energy data'!AQ161=""), "", ($P144*CalcTable[[#This Row],[24]]+$Q144)-'1. Input energy data'!AQ161)</f>
        <v/>
      </c>
      <c r="AQ144" s="239" t="str">
        <f>IF(CalcTable[[#This Row],[Building]]=0,"",1-((1-CalcTable[[#This Row],[R2]])*(COUNT('1. Input energy data'!N161:Y161)-1)/(COUNT('1. Input energy data'!N161:Y161)-2)))</f>
        <v/>
      </c>
      <c r="AR144" s="165" t="str">
        <f>IF(CalcTable[[#This Row],[Building]]=0,"",1.26*TINV(0.1,COUNT('1. Input energy data'!N161:Y161)-2)*STEYX('1. Input energy data'!N161:Y161,CalcTable[[#This Row],[1]:[12]])*((1+2/COUNT('1. Input energy data'!N161:Y161))*COUNT(CalcTable[[#This Row],[Month 1 avoided kWh]:[Month 12]]))^0.5)</f>
        <v/>
      </c>
      <c r="AS144" s="166" t="str">
        <f>IF(CalcTable[[#This Row],[Building]]=0,"",ABS(CalcTable[[#This Row],[Absolute Uncertainty]]/SUM(CalcTable[[#This Row],[Month 1 avoided kWh]:[Month 12]])))</f>
        <v/>
      </c>
      <c r="AT144" s="165" t="str">
        <f>IF(CalcTable[[#This Row],[Building]]=0,"",COUNT('1. Input energy data'!N161:Y161))</f>
        <v/>
      </c>
      <c r="AU144" s="165" t="str">
        <f>IF(CalcTable[[#This Row],[Building]]=0,"",COUNT('1. Input energy data'!AF161:AQ161))</f>
        <v/>
      </c>
      <c r="AV144" s="151" t="str" cm="1">
        <f t="array" ref="AV144">_xlfn.IFS(CalcTable[[#This Row],[Building]]=0,"",AND(OR('1. Input energy data'!AT161="Energy Bills - Actual",'1. Input energy data'!AT161="Meter Readings",'1. Input energy data'!AT161="Half Hourly Data"),OR('1. Input energy data'!Z161="Energy Bills - Actual",'1. Input energy data'!Z161="Meter Readings",'1. Input energy data'!Z161="Half Hourly Data")),"ACTUAL",OR('1. Input energy data'!AT161="",'1. Input energy data'!Z161=""),"BLANK",OR('1. Input energy data'!AT161="Other (specify in commentary)",'1. Input energy data'!Z161="Other (specify in commentary)"),"OTHER",OR('1. Input energy data'!AT161="Energy Bills - Estimated",'1. Input energy data'!Z161="Energy Bills - Estimated"),"ESTIMATED",OR('1. Input energy data'!AT161="Energy Bills - Partially Estimated",'1. Input energy data'!Z161="Energy Bills - Partially Estimated"),"PARTIALLY ESTIMATED",TRUE,"BLANK")</f>
        <v/>
      </c>
    </row>
    <row r="145" spans="1:48">
      <c r="A145">
        <f>'1. Input energy data'!C162</f>
        <v>0</v>
      </c>
      <c r="B145" s="150">
        <f>'1. Input energy data'!F162</f>
        <v>0</v>
      </c>
      <c r="C145">
        <f>'1. Input energy data'!G162</f>
        <v>0</v>
      </c>
      <c r="D145" s="151" t="str">
        <f>IF(OR(CalcTable[[#This Row],[Building]]=0, '1. Input energy data'!$N162=""), "",IF(OR('1. Input energy data'!$F162="Hospital",'1. Input energy data'!$F162="Nursing residential homes and hostels"),INDEX(Degrees18[[Month]:[Multiple (England)]],MATCH('1. Input energy data'!$L162, Degrees18[Month], 1),MATCH(IF('1. Input energy data'!$G$11="Multiple (England)", '1. Input energy data'!$J162, '1. Input energy data'!$G$11), Degrees18[#Headers], 0)),INDEX(Degrees15[[Month]:[Multiple (England)]],MATCH('1. Input energy data'!$L162, Degrees15[Month], 1),MATCH(IF('1. Input energy data'!$G$11="Multiple (England)", '1. Input energy data'!$J162, '1. Input energy data'!$G$11), Degrees15[#Headers], 0))))</f>
        <v/>
      </c>
      <c r="E145" s="151" t="str" cm="1">
        <f t="array" ref="E145">IF(OR(CalcTable[[#This Row],[Building]]=0, '1. Input energy data'!$O162=""), "",IF(OR('1. Input energy data'!$F162="Hospital",'1. Input energy data'!$F162="Nursing residential homes and hostels"),INDEX(Degrees18[[Month]:[Multiple (England)]],MATCH('1. Input energy data'!$L162, Degrees18[Month], 1) + $E$2 - 1,MATCH(IF('1. Input energy data'!$G$11="Multiple (England)", '1. Input energy data'!$J162, '1. Input energy data'!$G$11),Degrees18[#Headers], 0)),INDEX(Degrees15[[Month]:[Multiple (England)]],MATCH('1. Input energy data'!$L162, Degrees15[Month], 1) + $E$2 - 1,MATCH(IF('1. Input energy data'!$G$11="Multiple (England)", '1. Input energy data'!$J162, '1. Input energy data'!$G$11),Degrees15[#Headers], 0))))</f>
        <v/>
      </c>
      <c r="F145" s="151" t="str" cm="1">
        <f t="array" ref="F145">IF(OR(CalcTable[[#This Row],[Building]]=0, '1. Input energy data'!$P162=""), "",IF(OR('1. Input energy data'!$F162="Hospital",'1. Input energy data'!$F162="Nursing residential homes and hostels"),INDEX(Degrees18[[Month]:[Multiple (England)]],MATCH('1. Input energy data'!$L162, Degrees18[Month], 1) + $F$2 - 1,MATCH(IF('1. Input energy data'!$G$11="Multiple (England)", '1. Input energy data'!$J162, '1. Input energy data'!$G$11),Degrees18[#Headers], 0)),INDEX(Degrees15[[Month]:[Multiple (England)]],MATCH('1. Input energy data'!$L162, Degrees15[Month], 1) + $F$2 - 1,MATCH(IF('1. Input energy data'!$G$11="Multiple (England)", '1. Input energy data'!$J162, '1. Input energy data'!$G$11),Degrees15[#Headers], 0))))</f>
        <v/>
      </c>
      <c r="G145" s="151" t="str" cm="1">
        <f t="array" ref="G145">IF(OR(CalcTable[[#This Row],[Building]]=0, '1. Input energy data'!$Q162=""), "",IF(OR('1. Input energy data'!$F162="Hospital",'1. Input energy data'!$F162="Nursing residential homes and hostels"),INDEX(Degrees18[[Month]:[Multiple (England)]],MATCH('1. Input energy data'!$L162, Degrees18[Month], 1) + $G$2 - 1,MATCH(IF('1. Input energy data'!$G$11="Multiple (England)", '1. Input energy data'!$J162, '1. Input energy data'!$G$11),Degrees18[#Headers], 0)),INDEX(Degrees15[[Month]:[Multiple (England)]],MATCH('1. Input energy data'!$L162, Degrees15[Month], 1) + $G$2 - 1,MATCH(IF('1. Input energy data'!$G$11="Multiple (England)", '1. Input energy data'!$J162, '1. Input energy data'!$G$11),Degrees15[#Headers], 0))))</f>
        <v/>
      </c>
      <c r="H145" s="151" t="str" cm="1">
        <f t="array" ref="H145">IF(OR(CalcTable[[#This Row],[Building]]=0, '1. Input energy data'!$R162=""), "",IF(OR('1. Input energy data'!$F162="Hospital",'1. Input energy data'!$F162="Nursing residential homes and hostels"),INDEX(Degrees18[[Month]:[Multiple (England)]],MATCH('1. Input energy data'!$L162, Degrees18[Month], 1) + $H$2 - 1,MATCH(IF('1. Input energy data'!$G$11="Multiple (England)", '1. Input energy data'!$J162, '1. Input energy data'!$G$11),Degrees18[#Headers], 0)),INDEX(Degrees15[[Month]:[Multiple (England)]],MATCH('1. Input energy data'!$L162, Degrees15[Month], 1) + $H$2 - 1,MATCH(IF('1. Input energy data'!$G$11="Multiple (England)", '1. Input energy data'!$J162, '1. Input energy data'!$G$11),Degrees15[#Headers], 0))))</f>
        <v/>
      </c>
      <c r="I145" s="151" t="str" cm="1">
        <f t="array" ref="I145">IF(OR(CalcTable[[#This Row],[Building]]=0, '1. Input energy data'!$S162=""), "",IF(OR('1. Input energy data'!$F162="Hospital",'1. Input energy data'!$F162="Nursing residential homes and hostels"),INDEX(Degrees18[[Month]:[Multiple (England)]],MATCH('1. Input energy data'!$L162, Degrees18[Month], 1) + $I$2 - 1,MATCH(IF('1. Input energy data'!$G$11="Multiple (England)", '1. Input energy data'!$J162, '1. Input energy data'!$G$11),Degrees18[#Headers], 0)),INDEX(Degrees15[[Month]:[Multiple (England)]],MATCH('1. Input energy data'!$L162, Degrees15[Month], 1) + $I$2 - 1,MATCH(IF('1. Input energy data'!$G$11="Multiple (England)", '1. Input energy data'!$J162, '1. Input energy data'!$G$11),Degrees15[#Headers], 0))))</f>
        <v/>
      </c>
      <c r="J145" s="151" t="str" cm="1">
        <f t="array" ref="J145">IF(OR(CalcTable[[#This Row],[Building]]=0, '1. Input energy data'!$T162=""), "",IF(OR('1. Input energy data'!$F162="Hospital",'1. Input energy data'!$F162="Nursing residential homes and hostels"),INDEX(Degrees18[[Month]:[Multiple (England)]],MATCH('1. Input energy data'!$L162, Degrees18[Month], 1) + $J$2 - 1,MATCH(IF('1. Input energy data'!$G$11="Multiple (England)", '1. Input energy data'!$J162, '1. Input energy data'!$G$11),Degrees18[#Headers], 0)),INDEX(Degrees15[[Month]:[Multiple (England)]],MATCH('1. Input energy data'!$L162, Degrees15[Month], 1) + $J$2 - 1,MATCH(IF('1. Input energy data'!$G$11="Multiple (England)", '1. Input energy data'!$J162, '1. Input energy data'!$G$11),Degrees15[#Headers], 0))))</f>
        <v/>
      </c>
      <c r="K145" s="151" t="str" cm="1">
        <f t="array" ref="K145">IF(OR(CalcTable[[#This Row],[Building]]=0, '1. Input energy data'!$U162=""), "",IF(OR('1. Input energy data'!$F162="Hospital",'1. Input energy data'!$F162="Nursing residential homes and hostels"),INDEX(Degrees18[[Month]:[Multiple (England)]],MATCH('1. Input energy data'!$L162, Degrees18[Month], 1) + $K$2 - 1,MATCH(IF('1. Input energy data'!$G$11="Multiple (England)", '1. Input energy data'!$J162, '1. Input energy data'!$G$11),Degrees18[#Headers], 0)),INDEX(Degrees15[[Month]:[Multiple (England)]],MATCH('1. Input energy data'!$L162, Degrees15[Month], 1) + $K$2 - 1,MATCH(IF('1. Input energy data'!$G$11="Multiple (England)", '1. Input energy data'!$J162, '1. Input energy data'!$G$11),Degrees15[#Headers], 0))))</f>
        <v/>
      </c>
      <c r="L145" s="151" t="str" cm="1">
        <f t="array" ref="L145">IF(OR(CalcTable[[#This Row],[Building]]=0, '1. Input energy data'!$V162=""), "",IF(OR('1. Input energy data'!$F162="Hospital",'1. Input energy data'!$F162="Nursing residential homes and hostels"),INDEX(Degrees18[[Month]:[Multiple (England)]],MATCH('1. Input energy data'!$L162, Degrees18[Month], 1) + $L$2 - 1,MATCH(IF('1. Input energy data'!$G$11="Multiple (England)", '1. Input energy data'!$J162, '1. Input energy data'!$G$11),Degrees18[#Headers], 0)),INDEX(Degrees15[[Month]:[Multiple (England)]],MATCH('1. Input energy data'!$L162, Degrees15[Month], 1) + $L$2 - 1,MATCH(IF('1. Input energy data'!$G$11="Multiple (England)", '1. Input energy data'!$J162, '1. Input energy data'!$G$11),Degrees15[#Headers], 0))))</f>
        <v/>
      </c>
      <c r="M145" s="151" t="str" cm="1">
        <f t="array" ref="M145">IF(OR(CalcTable[[#This Row],[Building]]=0, '1. Input energy data'!$W162=""), "",IF(OR('1. Input energy data'!$F162="Hospital",'1. Input energy data'!$F162="Nursing residential homes and hostels"),INDEX(Degrees18[[Month]:[Multiple (England)]],MATCH('1. Input energy data'!$L162, Degrees18[Month], 1) + $M$2 - 1,MATCH(IF('1. Input energy data'!$G$11="Multiple (England)", '1. Input energy data'!$J162, '1. Input energy data'!$G$11),Degrees18[#Headers], 0)),INDEX(Degrees15[[Month]:[Multiple (England)]],MATCH('1. Input energy data'!$L162, Degrees15[Month], 1) + $M$2 - 1,MATCH(IF('1. Input energy data'!$G$11="Multiple (England)", '1. Input energy data'!$J162, '1. Input energy data'!$G$11),Degrees15[#Headers], 0))))</f>
        <v/>
      </c>
      <c r="N145" s="151" t="str" cm="1">
        <f t="array" ref="N145">IF(OR(CalcTable[[#This Row],[Building]]=0, '1. Input energy data'!$X162=""), "",IF(OR('1. Input energy data'!$F162="Hospital",'1. Input energy data'!$F162="Nursing residential homes and hostels"),INDEX(Degrees18[[Month]:[Multiple (England)]],MATCH('1. Input energy data'!$L162, Degrees18[Month], 1) + $N$2 - 1,MATCH(IF('1. Input energy data'!$G$11="Multiple (England)", '1. Input energy data'!$J162, '1. Input energy data'!$G$11),Degrees18[#Headers], 0)),INDEX(Degrees15[[Month]:[Multiple (England)]],MATCH('1. Input energy data'!$L162, Degrees15[Month], 1) + $N$2 - 1,MATCH(IF('1. Input energy data'!$G$11="Multiple (England)", '1. Input energy data'!$J162, '1. Input energy data'!$G$11),Degrees15[#Headers], 0))))</f>
        <v/>
      </c>
      <c r="O145" s="151" t="str" cm="1">
        <f t="array" ref="O145">IF(OR(CalcTable[[#This Row],[Building]]=0, '1. Input energy data'!$Y162=""), "",IF(OR('1. Input energy data'!$F162="Hospital",'1. Input energy data'!$F162="Nursing residential homes and hostels"),INDEX(Degrees18[[Month]:[Multiple (England)]],MATCH('1. Input energy data'!$L162, Degrees18[Month], 1) + $O$2 - 1,MATCH(IF('1. Input energy data'!$G$11="Multiple (England)", '1. Input energy data'!$J162, '1. Input energy data'!$G$11),Degrees18[#Headers], 0)),INDEX(Degrees15[[Month]:[Multiple (England)]],MATCH('1. Input energy data'!$L162, Degrees15[Month], 1) + $O$2 - 1,MATCH(IF('1. Input energy data'!$G$11="Multiple (England)", '1. Input energy data'!$J162, '1. Input energy data'!$G$11),Degrees15[#Headers], 0))))</f>
        <v/>
      </c>
      <c r="P145" t="str">
        <f>IF(CalcTable[[#This Row],[Building]]=0,"",SLOPE('1. Input energy data'!N162:Y162,CalcTable[[#This Row],[1]:[12]]))</f>
        <v/>
      </c>
      <c r="Q145" t="str">
        <f>IF(CalcTable[[#This Row],[Building]]=0,"",INTERCEPT('1. Input energy data'!N162:Y162,CalcTable[[#This Row],[1]:[12]]))</f>
        <v/>
      </c>
      <c r="R145" t="str">
        <f>IF(CalcTable[[#This Row],[Building]]=0,"",RSQ('1. Input energy data'!N162:Y162,CalcTable[[#This Row],[1]:[12]]))</f>
        <v/>
      </c>
      <c r="S145" s="151" t="str" cm="1">
        <f t="array" ref="S145">IF(OR($A145=0, '1. Input energy data'!$AF162=""), "",IF(OR('1. Input energy data'!$F162="Hospital",'1. Input energy data'!$F162="Nursing residential homes and hostels"),INDEX(Degrees18[[Month]:[Multiple (England)]],MATCH('1. Input energy data'!$AD162, Degrees18[Month], 1)+S$2-13,MATCH(IF('1. Input energy data'!$G$11="Multiple (England)", '1. Input energy data'!$J162, '1. Input energy data'!$G$11),Degrees18[#Headers], 0)),INDEX(Degrees15[[Month]:[Multiple (England)]],MATCH('1. Input energy data'!$AD162, Degrees15[Month], 1)+S$2-13,MATCH(IF('1. Input energy data'!$G$11="Multiple (England)", '1. Input energy data'!$J162, '1. Input energy data'!$G$11),Degrees15[#Headers], 0))))</f>
        <v/>
      </c>
      <c r="T145" s="151" t="str" cm="1">
        <f t="array" ref="T145">IF(OR($A145=0, '1. Input energy data'!$AG162=""), "",IF(OR('1. Input energy data'!$F162="Hospital",'1. Input energy data'!$F162="Nursing residential homes and hostels"),INDEX(Degrees18[[Month]:[Multiple (England)]],MATCH('1. Input energy data'!$AD162, Degrees18[Month], 1)+T$2-13,MATCH(IF('1. Input energy data'!$G$11="Multiple (England)", '1. Input energy data'!$J162, '1. Input energy data'!$G$11),Degrees18[#Headers], 0)),INDEX(Degrees15[[Month]:[Multiple (England)]],MATCH('1. Input energy data'!$AD162,Degrees15[Month], 1)+T$2-13,MATCH(IF('1. Input energy data'!$G$11="Multiple (England)", '1. Input energy data'!$J162, '1. Input energy data'!$G$11),Degrees15[#Headers], 0))))</f>
        <v/>
      </c>
      <c r="U145" s="151" t="str" cm="1">
        <f t="array" ref="U145">IF(OR($A145=0, '1. Input energy data'!$AH162=""), "",IF(OR('1. Input energy data'!$F162="Hospital",'1. Input energy data'!$F162="Nursing residential homes and hostels"),INDEX(Degrees18[[Month]:[Multiple (England)]],MATCH('1. Input energy data'!$AD162, Degrees18[Month], 1)+U$2-13,MATCH(IF('1. Input energy data'!$G$11="Multiple (England)", '1. Input energy data'!$J162, '1. Input energy data'!$G$11),Degrees18[#Headers], 0)),INDEX(Degrees15[[Month]:[Multiple (England)]],MATCH('1. Input energy data'!$AD162,Degrees15[Month], 1)+U$2-13,MATCH(IF('1. Input energy data'!$G$11="Multiple (England)", '1. Input energy data'!$J162, '1. Input energy data'!$G$11),Degrees15[#Headers], 0))))</f>
        <v/>
      </c>
      <c r="V145" s="151" t="str" cm="1">
        <f t="array" ref="V145">IF(OR($A145=0, '1. Input energy data'!$AI162=""), "",IF(OR('1. Input energy data'!$F162="Hospital",'1. Input energy data'!$F162="Nursing residential homes and hostels"),INDEX(Degrees18[[Month]:[Multiple (England)]],MATCH('1. Input energy data'!$AD162, Degrees18[Month], 1)+V$2-13,MATCH(IF('1. Input energy data'!$G$11="Multiple (England)", '1. Input energy data'!$J162, '1. Input energy data'!$G$11),Degrees18[#Headers], 0)),INDEX(Degrees15[[Month]:[Multiple (England)]],MATCH('1. Input energy data'!$AD162,Degrees15[Month], 1)+V$2-13,MATCH(IF('1. Input energy data'!$G$11="Multiple (England)", '1. Input energy data'!$J162, '1. Input energy data'!$G$11),Degrees15[#Headers], 0))))</f>
        <v/>
      </c>
      <c r="W145" s="151" t="str" cm="1">
        <f t="array" ref="W145">IF(OR($A145=0, '1. Input energy data'!$AJ162=""), "",IF(OR('1. Input energy data'!$F162="Hospital",'1. Input energy data'!$F162="Nursing residential homes and hostels"),INDEX(Degrees18[[Month]:[Multiple (England)]],MATCH('1. Input energy data'!$AD162, Degrees18[Month], 1)+W$2-13,MATCH(IF('1. Input energy data'!$G$11="Multiple (England)", '1. Input energy data'!$J162, '1. Input energy data'!$G$11),Degrees18[#Headers], 0)),INDEX(Degrees15[[Month]:[Multiple (England)]],MATCH('1. Input energy data'!$AD162,Degrees15[Month], 1)+W$2-13,MATCH(IF('1. Input energy data'!$G$11="Multiple (England)", '1. Input energy data'!$J162, '1. Input energy data'!$G$11),Degrees15[#Headers], 0))))</f>
        <v/>
      </c>
      <c r="X145" s="151" t="str" cm="1">
        <f t="array" ref="X145">IF(OR($A145=0, '1. Input energy data'!$AK162=""), "",IF(OR('1. Input energy data'!$F162="Hospital",'1. Input energy data'!$F162="Nursing residential homes and hostels"),INDEX(Degrees18[[Month]:[Multiple (England)]],MATCH('1. Input energy data'!$AD162, Degrees18[Month], 1)+X$2-13,MATCH(IF('1. Input energy data'!$G$11="Multiple (England)", '1. Input energy data'!$J162, '1. Input energy data'!$G$11),Degrees18[#Headers], 0)),INDEX(Degrees15[[Month]:[Multiple (England)]],MATCH('1. Input energy data'!$AD162,Degrees15[Month], 1)+X$2-13,MATCH(IF('1. Input energy data'!$G$11="Multiple (England)", '1. Input energy data'!$J162, '1. Input energy data'!$G$11),Degrees15[#Headers], 0))))</f>
        <v/>
      </c>
      <c r="Y145" s="151" t="str" cm="1">
        <f t="array" ref="Y145">IF(OR($A145=0, '1. Input energy data'!$AL162=""), "",IF(OR('1. Input energy data'!$F162="Hospital",'1. Input energy data'!$F162="Nursing residential homes and hostels"),INDEX(Degrees18[[Month]:[Multiple (England)]],MATCH('1. Input energy data'!$AD162, Degrees18[Month], 1)+Y$2-13,MATCH(IF('1. Input energy data'!$G$11="Multiple (England)", '1. Input energy data'!$J162, '1. Input energy data'!$G$11),Degrees18[#Headers], 0)),INDEX(Degrees15[[Month]:[Multiple (England)]],MATCH('1. Input energy data'!$AD162,Degrees15[Month], 1)+Y$2-13,MATCH(IF('1. Input energy data'!$G$11="Multiple (England)", '1. Input energy data'!$J162, '1. Input energy data'!$G$11),Degrees15[#Headers], 0))))</f>
        <v/>
      </c>
      <c r="Z145" s="151" t="str" cm="1">
        <f t="array" ref="Z145">IF(OR($A145=0, '1. Input energy data'!$AM162=""), "",IF(OR('1. Input energy data'!$F162="Hospital",'1. Input energy data'!$F162="Nursing residential homes and hostels"),INDEX(Degrees18[[Month]:[Multiple (England)]],MATCH('1. Input energy data'!$AD162, Degrees18[Month], 1)+Z$2-13,MATCH(IF('1. Input energy data'!$G$11="Multiple (England)", '1. Input energy data'!$J162, '1. Input energy data'!$G$11),Degrees18[#Headers], 0)),INDEX(Degrees15[[Month]:[Multiple (England)]],MATCH('1. Input energy data'!$AD162,Degrees15[Month], 1)+Z$2-13,MATCH(IF('1. Input energy data'!$G$11="Multiple (England)", '1. Input energy data'!$J162, '1. Input energy data'!$G$11),Degrees15[#Headers], 0))))</f>
        <v/>
      </c>
      <c r="AA145" s="151" t="str" cm="1">
        <f t="array" ref="AA145">IF(OR($A145=0, '1. Input energy data'!$AN162=""), "",IF(OR('1. Input energy data'!$F162="Hospital",'1. Input energy data'!$F162="Nursing residential homes and hostels"),INDEX(Degrees18[[Month]:[Multiple (England)]],MATCH('1. Input energy data'!$AD162, Degrees18[Month], 1)+AA$2-13,MATCH(IF('1. Input energy data'!$G$11="Multiple (England)", '1. Input energy data'!$J162, '1. Input energy data'!$G$11),Degrees18[#Headers], 0)),INDEX(Degrees15[[Month]:[Multiple (England)]],MATCH('1. Input energy data'!$AD162,Degrees15[Month], 1)+AA$2-13,MATCH(IF('1. Input energy data'!$G$11="Multiple (England)", '1. Input energy data'!$J162, '1. Input energy data'!$G$11),Degrees15[#Headers], 0))))</f>
        <v/>
      </c>
      <c r="AB145" s="151" t="str" cm="1">
        <f t="array" ref="AB145">IF(OR($A145=0, '1. Input energy data'!$AO162=""), "",IF(OR('1. Input energy data'!$F162="Hospital",'1. Input energy data'!$F162="Nursing residential homes and hostels"),INDEX(Degrees18[[Month]:[Multiple (England)]],MATCH('1. Input energy data'!$AD162, Degrees18[Month], 1)+AB$2-13,MATCH(IF('1. Input energy data'!$G$11="Multiple (England)", '1. Input energy data'!$J162, '1. Input energy data'!$G$11),Degrees18[#Headers], 0)),INDEX(Degrees15[[Month]:[Multiple (England)]],MATCH('1. Input energy data'!$AD162,Degrees15[Month], 1)+AB$2-13,MATCH(IF('1. Input energy data'!$G$11="Multiple (England)", '1. Input energy data'!$J162, '1. Input energy data'!$G$11),Degrees15[#Headers], 0))))</f>
        <v/>
      </c>
      <c r="AC145" s="151" t="str" cm="1">
        <f t="array" ref="AC145">IF(OR($A145=0, '1. Input energy data'!$AP162=""), "",IF(OR('1. Input energy data'!$F162="Hospital",'1. Input energy data'!$F162="Nursing residential homes and hostels"),INDEX(Degrees18[[Month]:[Multiple (England)]],MATCH('1. Input energy data'!$AD162, Degrees18[Month], 1)+AC$2-13,MATCH(IF('1. Input energy data'!$G$11="Multiple (England)", '1. Input energy data'!$J162, '1. Input energy data'!$G$11),Degrees18[#Headers], 0)),INDEX(Degrees15[[Month]:[Multiple (England)]],MATCH('1. Input energy data'!$AD162,Degrees15[Month], 1)+AC$2-13,MATCH(IF('1. Input energy data'!$G$11="Multiple (England)", '1. Input energy data'!$J162, '1. Input energy data'!$G$11),Degrees15[#Headers], 0))))</f>
        <v/>
      </c>
      <c r="AD145" s="151" t="str" cm="1">
        <f t="array" ref="AD145">IF(OR($A145=0, '1. Input energy data'!$AQ162=""), "",IF(OR('1. Input energy data'!$F162="Hospital",'1. Input energy data'!$F162="Nursing residential homes and hostels"),INDEX(Degrees18[[Month]:[Multiple (England)]],MATCH('1. Input energy data'!$AD162, Degrees18[Month], 1)+AD$2-13,MATCH(IF('1. Input energy data'!$G$11="Multiple (England)", '1. Input energy data'!$J162, '1. Input energy data'!$G$11),Degrees18[#Headers], 0)),INDEX(Degrees15[[Month]:[Multiple (England)]],MATCH('1. Input energy data'!$AD162,Degrees15[Month], 1)+AD$2-13,MATCH(IF('1. Input energy data'!$G$11="Multiple (England)", '1. Input energy data'!$J162, '1. Input energy data'!$G$11),Degrees15[#Headers], 0))))</f>
        <v/>
      </c>
      <c r="AE145" s="151" t="str">
        <f>IF(OR($A145=0, $P145="", CalcTable[[#This Row],[13]]="", $Q145="", '1. Input energy data'!AF162=""), "", ($P145*CalcTable[[#This Row],[13]]+$Q145)-'1. Input energy data'!AF162)</f>
        <v/>
      </c>
      <c r="AF145" s="151" t="str">
        <f>IF(OR($A145=0, $P145="", CalcTable[[#This Row],[14]]="", $Q145="", '1. Input energy data'!AG162=""), "", ($P145*CalcTable[[#This Row],[14]]+$Q145)-'1. Input energy data'!AG162)</f>
        <v/>
      </c>
      <c r="AG145" s="151" t="str">
        <f>IF(OR($A145=0, $P145="", CalcTable[[#This Row],[15]]="", $Q145="", '1. Input energy data'!AH162=""), "", ($P145*CalcTable[[#This Row],[15]]+$Q145)-'1. Input energy data'!AH162)</f>
        <v/>
      </c>
      <c r="AH145" s="151" t="str">
        <f>IF(OR($A145=0, $P145="", CalcTable[[#This Row],[16]]="", $Q145="", '1. Input energy data'!AI162=""), "", ($P145*CalcTable[[#This Row],[16]]+$Q145)-'1. Input energy data'!AI162)</f>
        <v/>
      </c>
      <c r="AI145" s="151" t="str">
        <f>IF(OR($A145=0, $P145="", CalcTable[[#This Row],[17]]="", $Q145="", '1. Input energy data'!AJ162=""), "", ($P145*CalcTable[[#This Row],[17]]+$Q145)-'1. Input energy data'!AJ162)</f>
        <v/>
      </c>
      <c r="AJ145" s="151" t="str">
        <f>IF(OR($A145=0, $P145="", CalcTable[[#This Row],[18]]="", $Q145="", '1. Input energy data'!AK162=""), "", ($P145*CalcTable[[#This Row],[18]]+$Q145)-'1. Input energy data'!AK162)</f>
        <v/>
      </c>
      <c r="AK145" s="151" t="str">
        <f>IF(OR($A145=0, $P145="", CalcTable[[#This Row],[19]]="", $Q145="", '1. Input energy data'!AL162=""), "", ($P145*CalcTable[[#This Row],[19]]+$Q145)-'1. Input energy data'!AL162)</f>
        <v/>
      </c>
      <c r="AL145" s="151" t="str">
        <f>IF(OR($A145=0, $P145="", CalcTable[[#This Row],[20]]="", $Q145="", '1. Input energy data'!AM162=""), "", ($P145*CalcTable[[#This Row],[20]]+$Q145)-'1. Input energy data'!AM162)</f>
        <v/>
      </c>
      <c r="AM145" s="151" t="str">
        <f>IF(OR($A145=0, $P145="", CalcTable[[#This Row],[21]]="", $Q145="", '1. Input energy data'!AN162=""), "", ($P145*CalcTable[[#This Row],[21]]+$Q145)-'1. Input energy data'!AN162)</f>
        <v/>
      </c>
      <c r="AN145" s="151" t="str">
        <f>IF(OR($A145=0, $P145="", CalcTable[[#This Row],[22]]="", $Q145="", '1. Input energy data'!AO162=""), "", ($P145*CalcTable[[#This Row],[22]]+$Q145)-'1. Input energy data'!AO162)</f>
        <v/>
      </c>
      <c r="AO145" s="151" t="str">
        <f>IF(OR($A145=0, $P145="", CalcTable[[#This Row],[23]]="", $Q145="", '1. Input energy data'!AP162=""), "", ($P145*CalcTable[[#This Row],[23]]+$Q145)-'1. Input energy data'!AP162)</f>
        <v/>
      </c>
      <c r="AP145" s="151" t="str">
        <f>IF(OR($A145=0, $P145="", CalcTable[[#This Row],[24]]="", $Q145="", '1. Input energy data'!AQ162=""), "", ($P145*CalcTable[[#This Row],[24]]+$Q145)-'1. Input energy data'!AQ162)</f>
        <v/>
      </c>
      <c r="AQ145" s="239" t="str">
        <f>IF(CalcTable[[#This Row],[Building]]=0,"",1-((1-CalcTable[[#This Row],[R2]])*(COUNT('1. Input energy data'!N162:Y162)-1)/(COUNT('1. Input energy data'!N162:Y162)-2)))</f>
        <v/>
      </c>
      <c r="AR145" s="165" t="str">
        <f>IF(CalcTable[[#This Row],[Building]]=0,"",1.26*TINV(0.1,COUNT('1. Input energy data'!N162:Y162)-2)*STEYX('1. Input energy data'!N162:Y162,CalcTable[[#This Row],[1]:[12]])*((1+2/COUNT('1. Input energy data'!N162:Y162))*COUNT(CalcTable[[#This Row],[Month 1 avoided kWh]:[Month 12]]))^0.5)</f>
        <v/>
      </c>
      <c r="AS145" s="166" t="str">
        <f>IF(CalcTable[[#This Row],[Building]]=0,"",ABS(CalcTable[[#This Row],[Absolute Uncertainty]]/SUM(CalcTable[[#This Row],[Month 1 avoided kWh]:[Month 12]])))</f>
        <v/>
      </c>
      <c r="AT145" s="165" t="str">
        <f>IF(CalcTable[[#This Row],[Building]]=0,"",COUNT('1. Input energy data'!N162:Y162))</f>
        <v/>
      </c>
      <c r="AU145" s="165" t="str">
        <f>IF(CalcTable[[#This Row],[Building]]=0,"",COUNT('1. Input energy data'!AF162:AQ162))</f>
        <v/>
      </c>
      <c r="AV145" s="151" t="str" cm="1">
        <f t="array" ref="AV145">_xlfn.IFS(CalcTable[[#This Row],[Building]]=0,"",AND(OR('1. Input energy data'!AT162="Energy Bills - Actual",'1. Input energy data'!AT162="Meter Readings",'1. Input energy data'!AT162="Half Hourly Data"),OR('1. Input energy data'!Z162="Energy Bills - Actual",'1. Input energy data'!Z162="Meter Readings",'1. Input energy data'!Z162="Half Hourly Data")),"ACTUAL",OR('1. Input energy data'!AT162="",'1. Input energy data'!Z162=""),"BLANK",OR('1. Input energy data'!AT162="Other (specify in commentary)",'1. Input energy data'!Z162="Other (specify in commentary)"),"OTHER",OR('1. Input energy data'!AT162="Energy Bills - Estimated",'1. Input energy data'!Z162="Energy Bills - Estimated"),"ESTIMATED",OR('1. Input energy data'!AT162="Energy Bills - Partially Estimated",'1. Input energy data'!Z162="Energy Bills - Partially Estimated"),"PARTIALLY ESTIMATED",TRUE,"BLANK")</f>
        <v/>
      </c>
    </row>
    <row r="146" spans="1:48">
      <c r="A146">
        <f>'1. Input energy data'!C163</f>
        <v>0</v>
      </c>
      <c r="B146" s="150">
        <f>'1. Input energy data'!F163</f>
        <v>0</v>
      </c>
      <c r="C146">
        <f>'1. Input energy data'!G163</f>
        <v>0</v>
      </c>
      <c r="D146" s="151" t="str">
        <f>IF(OR(CalcTable[[#This Row],[Building]]=0, '1. Input energy data'!$N163=""), "",IF(OR('1. Input energy data'!$F163="Hospital",'1. Input energy data'!$F163="Nursing residential homes and hostels"),INDEX(Degrees18[[Month]:[Multiple (England)]],MATCH('1. Input energy data'!$L163, Degrees18[Month], 1),MATCH(IF('1. Input energy data'!$G$11="Multiple (England)", '1. Input energy data'!$J163, '1. Input energy data'!$G$11), Degrees18[#Headers], 0)),INDEX(Degrees15[[Month]:[Multiple (England)]],MATCH('1. Input energy data'!$L163, Degrees15[Month], 1),MATCH(IF('1. Input energy data'!$G$11="Multiple (England)", '1. Input energy data'!$J163, '1. Input energy data'!$G$11), Degrees15[#Headers], 0))))</f>
        <v/>
      </c>
      <c r="E146" s="151" t="str" cm="1">
        <f t="array" ref="E146">IF(OR(CalcTable[[#This Row],[Building]]=0, '1. Input energy data'!$O163=""), "",IF(OR('1. Input energy data'!$F163="Hospital",'1. Input energy data'!$F163="Nursing residential homes and hostels"),INDEX(Degrees18[[Month]:[Multiple (England)]],MATCH('1. Input energy data'!$L163, Degrees18[Month], 1) + $E$2 - 1,MATCH(IF('1. Input energy data'!$G$11="Multiple (England)", '1. Input energy data'!$J163, '1. Input energy data'!$G$11),Degrees18[#Headers], 0)),INDEX(Degrees15[[Month]:[Multiple (England)]],MATCH('1. Input energy data'!$L163, Degrees15[Month], 1) + $E$2 - 1,MATCH(IF('1. Input energy data'!$G$11="Multiple (England)", '1. Input energy data'!$J163, '1. Input energy data'!$G$11),Degrees15[#Headers], 0))))</f>
        <v/>
      </c>
      <c r="F146" s="151" t="str" cm="1">
        <f t="array" ref="F146">IF(OR(CalcTable[[#This Row],[Building]]=0, '1. Input energy data'!$P163=""), "",IF(OR('1. Input energy data'!$F163="Hospital",'1. Input energy data'!$F163="Nursing residential homes and hostels"),INDEX(Degrees18[[Month]:[Multiple (England)]],MATCH('1. Input energy data'!$L163, Degrees18[Month], 1) + $F$2 - 1,MATCH(IF('1. Input energy data'!$G$11="Multiple (England)", '1. Input energy data'!$J163, '1. Input energy data'!$G$11),Degrees18[#Headers], 0)),INDEX(Degrees15[[Month]:[Multiple (England)]],MATCH('1. Input energy data'!$L163, Degrees15[Month], 1) + $F$2 - 1,MATCH(IF('1. Input energy data'!$G$11="Multiple (England)", '1. Input energy data'!$J163, '1. Input energy data'!$G$11),Degrees15[#Headers], 0))))</f>
        <v/>
      </c>
      <c r="G146" s="151" t="str" cm="1">
        <f t="array" ref="G146">IF(OR(CalcTable[[#This Row],[Building]]=0, '1. Input energy data'!$Q163=""), "",IF(OR('1. Input energy data'!$F163="Hospital",'1. Input energy data'!$F163="Nursing residential homes and hostels"),INDEX(Degrees18[[Month]:[Multiple (England)]],MATCH('1. Input energy data'!$L163, Degrees18[Month], 1) + $G$2 - 1,MATCH(IF('1. Input energy data'!$G$11="Multiple (England)", '1. Input energy data'!$J163, '1. Input energy data'!$G$11),Degrees18[#Headers], 0)),INDEX(Degrees15[[Month]:[Multiple (England)]],MATCH('1. Input energy data'!$L163, Degrees15[Month], 1) + $G$2 - 1,MATCH(IF('1. Input energy data'!$G$11="Multiple (England)", '1. Input energy data'!$J163, '1. Input energy data'!$G$11),Degrees15[#Headers], 0))))</f>
        <v/>
      </c>
      <c r="H146" s="151" t="str" cm="1">
        <f t="array" ref="H146">IF(OR(CalcTable[[#This Row],[Building]]=0, '1. Input energy data'!$R163=""), "",IF(OR('1. Input energy data'!$F163="Hospital",'1. Input energy data'!$F163="Nursing residential homes and hostels"),INDEX(Degrees18[[Month]:[Multiple (England)]],MATCH('1. Input energy data'!$L163, Degrees18[Month], 1) + $H$2 - 1,MATCH(IF('1. Input energy data'!$G$11="Multiple (England)", '1. Input energy data'!$J163, '1. Input energy data'!$G$11),Degrees18[#Headers], 0)),INDEX(Degrees15[[Month]:[Multiple (England)]],MATCH('1. Input energy data'!$L163, Degrees15[Month], 1) + $H$2 - 1,MATCH(IF('1. Input energy data'!$G$11="Multiple (England)", '1. Input energy data'!$J163, '1. Input energy data'!$G$11),Degrees15[#Headers], 0))))</f>
        <v/>
      </c>
      <c r="I146" s="151" t="str" cm="1">
        <f t="array" ref="I146">IF(OR(CalcTable[[#This Row],[Building]]=0, '1. Input energy data'!$S163=""), "",IF(OR('1. Input energy data'!$F163="Hospital",'1. Input energy data'!$F163="Nursing residential homes and hostels"),INDEX(Degrees18[[Month]:[Multiple (England)]],MATCH('1. Input energy data'!$L163, Degrees18[Month], 1) + $I$2 - 1,MATCH(IF('1. Input energy data'!$G$11="Multiple (England)", '1. Input energy data'!$J163, '1. Input energy data'!$G$11),Degrees18[#Headers], 0)),INDEX(Degrees15[[Month]:[Multiple (England)]],MATCH('1. Input energy data'!$L163, Degrees15[Month], 1) + $I$2 - 1,MATCH(IF('1. Input energy data'!$G$11="Multiple (England)", '1. Input energy data'!$J163, '1. Input energy data'!$G$11),Degrees15[#Headers], 0))))</f>
        <v/>
      </c>
      <c r="J146" s="151" t="str" cm="1">
        <f t="array" ref="J146">IF(OR(CalcTable[[#This Row],[Building]]=0, '1. Input energy data'!$T163=""), "",IF(OR('1. Input energy data'!$F163="Hospital",'1. Input energy data'!$F163="Nursing residential homes and hostels"),INDEX(Degrees18[[Month]:[Multiple (England)]],MATCH('1. Input energy data'!$L163, Degrees18[Month], 1) + $J$2 - 1,MATCH(IF('1. Input energy data'!$G$11="Multiple (England)", '1. Input energy data'!$J163, '1. Input energy data'!$G$11),Degrees18[#Headers], 0)),INDEX(Degrees15[[Month]:[Multiple (England)]],MATCH('1. Input energy data'!$L163, Degrees15[Month], 1) + $J$2 - 1,MATCH(IF('1. Input energy data'!$G$11="Multiple (England)", '1. Input energy data'!$J163, '1. Input energy data'!$G$11),Degrees15[#Headers], 0))))</f>
        <v/>
      </c>
      <c r="K146" s="151" t="str" cm="1">
        <f t="array" ref="K146">IF(OR(CalcTable[[#This Row],[Building]]=0, '1. Input energy data'!$U163=""), "",IF(OR('1. Input energy data'!$F163="Hospital",'1. Input energy data'!$F163="Nursing residential homes and hostels"),INDEX(Degrees18[[Month]:[Multiple (England)]],MATCH('1. Input energy data'!$L163, Degrees18[Month], 1) + $K$2 - 1,MATCH(IF('1. Input energy data'!$G$11="Multiple (England)", '1. Input energy data'!$J163, '1. Input energy data'!$G$11),Degrees18[#Headers], 0)),INDEX(Degrees15[[Month]:[Multiple (England)]],MATCH('1. Input energy data'!$L163, Degrees15[Month], 1) + $K$2 - 1,MATCH(IF('1. Input energy data'!$G$11="Multiple (England)", '1. Input energy data'!$J163, '1. Input energy data'!$G$11),Degrees15[#Headers], 0))))</f>
        <v/>
      </c>
      <c r="L146" s="151" t="str" cm="1">
        <f t="array" ref="L146">IF(OR(CalcTable[[#This Row],[Building]]=0, '1. Input energy data'!$V163=""), "",IF(OR('1. Input energy data'!$F163="Hospital",'1. Input energy data'!$F163="Nursing residential homes and hostels"),INDEX(Degrees18[[Month]:[Multiple (England)]],MATCH('1. Input energy data'!$L163, Degrees18[Month], 1) + $L$2 - 1,MATCH(IF('1. Input energy data'!$G$11="Multiple (England)", '1. Input energy data'!$J163, '1. Input energy data'!$G$11),Degrees18[#Headers], 0)),INDEX(Degrees15[[Month]:[Multiple (England)]],MATCH('1. Input energy data'!$L163, Degrees15[Month], 1) + $L$2 - 1,MATCH(IF('1. Input energy data'!$G$11="Multiple (England)", '1. Input energy data'!$J163, '1. Input energy data'!$G$11),Degrees15[#Headers], 0))))</f>
        <v/>
      </c>
      <c r="M146" s="151" t="str" cm="1">
        <f t="array" ref="M146">IF(OR(CalcTable[[#This Row],[Building]]=0, '1. Input energy data'!$W163=""), "",IF(OR('1. Input energy data'!$F163="Hospital",'1. Input energy data'!$F163="Nursing residential homes and hostels"),INDEX(Degrees18[[Month]:[Multiple (England)]],MATCH('1. Input energy data'!$L163, Degrees18[Month], 1) + $M$2 - 1,MATCH(IF('1. Input energy data'!$G$11="Multiple (England)", '1. Input energy data'!$J163, '1. Input energy data'!$G$11),Degrees18[#Headers], 0)),INDEX(Degrees15[[Month]:[Multiple (England)]],MATCH('1. Input energy data'!$L163, Degrees15[Month], 1) + $M$2 - 1,MATCH(IF('1. Input energy data'!$G$11="Multiple (England)", '1. Input energy data'!$J163, '1. Input energy data'!$G$11),Degrees15[#Headers], 0))))</f>
        <v/>
      </c>
      <c r="N146" s="151" t="str" cm="1">
        <f t="array" ref="N146">IF(OR(CalcTable[[#This Row],[Building]]=0, '1. Input energy data'!$X163=""), "",IF(OR('1. Input energy data'!$F163="Hospital",'1. Input energy data'!$F163="Nursing residential homes and hostels"),INDEX(Degrees18[[Month]:[Multiple (England)]],MATCH('1. Input energy data'!$L163, Degrees18[Month], 1) + $N$2 - 1,MATCH(IF('1. Input energy data'!$G$11="Multiple (England)", '1. Input energy data'!$J163, '1. Input energy data'!$G$11),Degrees18[#Headers], 0)),INDEX(Degrees15[[Month]:[Multiple (England)]],MATCH('1. Input energy data'!$L163, Degrees15[Month], 1) + $N$2 - 1,MATCH(IF('1. Input energy data'!$G$11="Multiple (England)", '1. Input energy data'!$J163, '1. Input energy data'!$G$11),Degrees15[#Headers], 0))))</f>
        <v/>
      </c>
      <c r="O146" s="151" t="str" cm="1">
        <f t="array" ref="O146">IF(OR(CalcTable[[#This Row],[Building]]=0, '1. Input energy data'!$Y163=""), "",IF(OR('1. Input energy data'!$F163="Hospital",'1. Input energy data'!$F163="Nursing residential homes and hostels"),INDEX(Degrees18[[Month]:[Multiple (England)]],MATCH('1. Input energy data'!$L163, Degrees18[Month], 1) + $O$2 - 1,MATCH(IF('1. Input energy data'!$G$11="Multiple (England)", '1. Input energy data'!$J163, '1. Input energy data'!$G$11),Degrees18[#Headers], 0)),INDEX(Degrees15[[Month]:[Multiple (England)]],MATCH('1. Input energy data'!$L163, Degrees15[Month], 1) + $O$2 - 1,MATCH(IF('1. Input energy data'!$G$11="Multiple (England)", '1. Input energy data'!$J163, '1. Input energy data'!$G$11),Degrees15[#Headers], 0))))</f>
        <v/>
      </c>
      <c r="P146" t="str">
        <f>IF(CalcTable[[#This Row],[Building]]=0,"",SLOPE('1. Input energy data'!N163:Y163,CalcTable[[#This Row],[1]:[12]]))</f>
        <v/>
      </c>
      <c r="Q146" t="str">
        <f>IF(CalcTable[[#This Row],[Building]]=0,"",INTERCEPT('1. Input energy data'!N163:Y163,CalcTable[[#This Row],[1]:[12]]))</f>
        <v/>
      </c>
      <c r="R146" t="str">
        <f>IF(CalcTable[[#This Row],[Building]]=0,"",RSQ('1. Input energy data'!N163:Y163,CalcTable[[#This Row],[1]:[12]]))</f>
        <v/>
      </c>
      <c r="S146" s="151" t="str" cm="1">
        <f t="array" ref="S146">IF(OR($A146=0, '1. Input energy data'!$AF163=""), "",IF(OR('1. Input energy data'!$F163="Hospital",'1. Input energy data'!$F163="Nursing residential homes and hostels"),INDEX(Degrees18[[Month]:[Multiple (England)]],MATCH('1. Input energy data'!$AD163, Degrees18[Month], 1)+S$2-13,MATCH(IF('1. Input energy data'!$G$11="Multiple (England)", '1. Input energy data'!$J163, '1. Input energy data'!$G$11),Degrees18[#Headers], 0)),INDEX(Degrees15[[Month]:[Multiple (England)]],MATCH('1. Input energy data'!$AD163, Degrees15[Month], 1)+S$2-13,MATCH(IF('1. Input energy data'!$G$11="Multiple (England)", '1. Input energy data'!$J163, '1. Input energy data'!$G$11),Degrees15[#Headers], 0))))</f>
        <v/>
      </c>
      <c r="T146" s="151" t="str" cm="1">
        <f t="array" ref="T146">IF(OR($A146=0, '1. Input energy data'!$AG163=""), "",IF(OR('1. Input energy data'!$F163="Hospital",'1. Input energy data'!$F163="Nursing residential homes and hostels"),INDEX(Degrees18[[Month]:[Multiple (England)]],MATCH('1. Input energy data'!$AD163, Degrees18[Month], 1)+T$2-13,MATCH(IF('1. Input energy data'!$G$11="Multiple (England)", '1. Input energy data'!$J163, '1. Input energy data'!$G$11),Degrees18[#Headers], 0)),INDEX(Degrees15[[Month]:[Multiple (England)]],MATCH('1. Input energy data'!$AD163,Degrees15[Month], 1)+T$2-13,MATCH(IF('1. Input energy data'!$G$11="Multiple (England)", '1. Input energy data'!$J163, '1. Input energy data'!$G$11),Degrees15[#Headers], 0))))</f>
        <v/>
      </c>
      <c r="U146" s="151" t="str" cm="1">
        <f t="array" ref="U146">IF(OR($A146=0, '1. Input energy data'!$AH163=""), "",IF(OR('1. Input energy data'!$F163="Hospital",'1. Input energy data'!$F163="Nursing residential homes and hostels"),INDEX(Degrees18[[Month]:[Multiple (England)]],MATCH('1. Input energy data'!$AD163, Degrees18[Month], 1)+U$2-13,MATCH(IF('1. Input energy data'!$G$11="Multiple (England)", '1. Input energy data'!$J163, '1. Input energy data'!$G$11),Degrees18[#Headers], 0)),INDEX(Degrees15[[Month]:[Multiple (England)]],MATCH('1. Input energy data'!$AD163,Degrees15[Month], 1)+U$2-13,MATCH(IF('1. Input energy data'!$G$11="Multiple (England)", '1. Input energy data'!$J163, '1. Input energy data'!$G$11),Degrees15[#Headers], 0))))</f>
        <v/>
      </c>
      <c r="V146" s="151" t="str" cm="1">
        <f t="array" ref="V146">IF(OR($A146=0, '1. Input energy data'!$AI163=""), "",IF(OR('1. Input energy data'!$F163="Hospital",'1. Input energy data'!$F163="Nursing residential homes and hostels"),INDEX(Degrees18[[Month]:[Multiple (England)]],MATCH('1. Input energy data'!$AD163, Degrees18[Month], 1)+V$2-13,MATCH(IF('1. Input energy data'!$G$11="Multiple (England)", '1. Input energy data'!$J163, '1. Input energy data'!$G$11),Degrees18[#Headers], 0)),INDEX(Degrees15[[Month]:[Multiple (England)]],MATCH('1. Input energy data'!$AD163,Degrees15[Month], 1)+V$2-13,MATCH(IF('1. Input energy data'!$G$11="Multiple (England)", '1. Input energy data'!$J163, '1. Input energy data'!$G$11),Degrees15[#Headers], 0))))</f>
        <v/>
      </c>
      <c r="W146" s="151" t="str" cm="1">
        <f t="array" ref="W146">IF(OR($A146=0, '1. Input energy data'!$AJ163=""), "",IF(OR('1. Input energy data'!$F163="Hospital",'1. Input energy data'!$F163="Nursing residential homes and hostels"),INDEX(Degrees18[[Month]:[Multiple (England)]],MATCH('1. Input energy data'!$AD163, Degrees18[Month], 1)+W$2-13,MATCH(IF('1. Input energy data'!$G$11="Multiple (England)", '1. Input energy data'!$J163, '1. Input energy data'!$G$11),Degrees18[#Headers], 0)),INDEX(Degrees15[[Month]:[Multiple (England)]],MATCH('1. Input energy data'!$AD163,Degrees15[Month], 1)+W$2-13,MATCH(IF('1. Input energy data'!$G$11="Multiple (England)", '1. Input energy data'!$J163, '1. Input energy data'!$G$11),Degrees15[#Headers], 0))))</f>
        <v/>
      </c>
      <c r="X146" s="151" t="str" cm="1">
        <f t="array" ref="X146">IF(OR($A146=0, '1. Input energy data'!$AK163=""), "",IF(OR('1. Input energy data'!$F163="Hospital",'1. Input energy data'!$F163="Nursing residential homes and hostels"),INDEX(Degrees18[[Month]:[Multiple (England)]],MATCH('1. Input energy data'!$AD163, Degrees18[Month], 1)+X$2-13,MATCH(IF('1. Input energy data'!$G$11="Multiple (England)", '1. Input energy data'!$J163, '1. Input energy data'!$G$11),Degrees18[#Headers], 0)),INDEX(Degrees15[[Month]:[Multiple (England)]],MATCH('1. Input energy data'!$AD163,Degrees15[Month], 1)+X$2-13,MATCH(IF('1. Input energy data'!$G$11="Multiple (England)", '1. Input energy data'!$J163, '1. Input energy data'!$G$11),Degrees15[#Headers], 0))))</f>
        <v/>
      </c>
      <c r="Y146" s="151" t="str" cm="1">
        <f t="array" ref="Y146">IF(OR($A146=0, '1. Input energy data'!$AL163=""), "",IF(OR('1. Input energy data'!$F163="Hospital",'1. Input energy data'!$F163="Nursing residential homes and hostels"),INDEX(Degrees18[[Month]:[Multiple (England)]],MATCH('1. Input energy data'!$AD163, Degrees18[Month], 1)+Y$2-13,MATCH(IF('1. Input energy data'!$G$11="Multiple (England)", '1. Input energy data'!$J163, '1. Input energy data'!$G$11),Degrees18[#Headers], 0)),INDEX(Degrees15[[Month]:[Multiple (England)]],MATCH('1. Input energy data'!$AD163,Degrees15[Month], 1)+Y$2-13,MATCH(IF('1. Input energy data'!$G$11="Multiple (England)", '1. Input energy data'!$J163, '1. Input energy data'!$G$11),Degrees15[#Headers], 0))))</f>
        <v/>
      </c>
      <c r="Z146" s="151" t="str" cm="1">
        <f t="array" ref="Z146">IF(OR($A146=0, '1. Input energy data'!$AM163=""), "",IF(OR('1. Input energy data'!$F163="Hospital",'1. Input energy data'!$F163="Nursing residential homes and hostels"),INDEX(Degrees18[[Month]:[Multiple (England)]],MATCH('1. Input energy data'!$AD163, Degrees18[Month], 1)+Z$2-13,MATCH(IF('1. Input energy data'!$G$11="Multiple (England)", '1. Input energy data'!$J163, '1. Input energy data'!$G$11),Degrees18[#Headers], 0)),INDEX(Degrees15[[Month]:[Multiple (England)]],MATCH('1. Input energy data'!$AD163,Degrees15[Month], 1)+Z$2-13,MATCH(IF('1. Input energy data'!$G$11="Multiple (England)", '1. Input energy data'!$J163, '1. Input energy data'!$G$11),Degrees15[#Headers], 0))))</f>
        <v/>
      </c>
      <c r="AA146" s="151" t="str" cm="1">
        <f t="array" ref="AA146">IF(OR($A146=0, '1. Input energy data'!$AN163=""), "",IF(OR('1. Input energy data'!$F163="Hospital",'1. Input energy data'!$F163="Nursing residential homes and hostels"),INDEX(Degrees18[[Month]:[Multiple (England)]],MATCH('1. Input energy data'!$AD163, Degrees18[Month], 1)+AA$2-13,MATCH(IF('1. Input energy data'!$G$11="Multiple (England)", '1. Input energy data'!$J163, '1. Input energy data'!$G$11),Degrees18[#Headers], 0)),INDEX(Degrees15[[Month]:[Multiple (England)]],MATCH('1. Input energy data'!$AD163,Degrees15[Month], 1)+AA$2-13,MATCH(IF('1. Input energy data'!$G$11="Multiple (England)", '1. Input energy data'!$J163, '1. Input energy data'!$G$11),Degrees15[#Headers], 0))))</f>
        <v/>
      </c>
      <c r="AB146" s="151" t="str" cm="1">
        <f t="array" ref="AB146">IF(OR($A146=0, '1. Input energy data'!$AO163=""), "",IF(OR('1. Input energy data'!$F163="Hospital",'1. Input energy data'!$F163="Nursing residential homes and hostels"),INDEX(Degrees18[[Month]:[Multiple (England)]],MATCH('1. Input energy data'!$AD163, Degrees18[Month], 1)+AB$2-13,MATCH(IF('1. Input energy data'!$G$11="Multiple (England)", '1. Input energy data'!$J163, '1. Input energy data'!$G$11),Degrees18[#Headers], 0)),INDEX(Degrees15[[Month]:[Multiple (England)]],MATCH('1. Input energy data'!$AD163,Degrees15[Month], 1)+AB$2-13,MATCH(IF('1. Input energy data'!$G$11="Multiple (England)", '1. Input energy data'!$J163, '1. Input energy data'!$G$11),Degrees15[#Headers], 0))))</f>
        <v/>
      </c>
      <c r="AC146" s="151" t="str" cm="1">
        <f t="array" ref="AC146">IF(OR($A146=0, '1. Input energy data'!$AP163=""), "",IF(OR('1. Input energy data'!$F163="Hospital",'1. Input energy data'!$F163="Nursing residential homes and hostels"),INDEX(Degrees18[[Month]:[Multiple (England)]],MATCH('1. Input energy data'!$AD163, Degrees18[Month], 1)+AC$2-13,MATCH(IF('1. Input energy data'!$G$11="Multiple (England)", '1. Input energy data'!$J163, '1. Input energy data'!$G$11),Degrees18[#Headers], 0)),INDEX(Degrees15[[Month]:[Multiple (England)]],MATCH('1. Input energy data'!$AD163,Degrees15[Month], 1)+AC$2-13,MATCH(IF('1. Input energy data'!$G$11="Multiple (England)", '1. Input energy data'!$J163, '1. Input energy data'!$G$11),Degrees15[#Headers], 0))))</f>
        <v/>
      </c>
      <c r="AD146" s="151" t="str" cm="1">
        <f t="array" ref="AD146">IF(OR($A146=0, '1. Input energy data'!$AQ163=""), "",IF(OR('1. Input energy data'!$F163="Hospital",'1. Input energy data'!$F163="Nursing residential homes and hostels"),INDEX(Degrees18[[Month]:[Multiple (England)]],MATCH('1. Input energy data'!$AD163, Degrees18[Month], 1)+AD$2-13,MATCH(IF('1. Input energy data'!$G$11="Multiple (England)", '1. Input energy data'!$J163, '1. Input energy data'!$G$11),Degrees18[#Headers], 0)),INDEX(Degrees15[[Month]:[Multiple (England)]],MATCH('1. Input energy data'!$AD163,Degrees15[Month], 1)+AD$2-13,MATCH(IF('1. Input energy data'!$G$11="Multiple (England)", '1. Input energy data'!$J163, '1. Input energy data'!$G$11),Degrees15[#Headers], 0))))</f>
        <v/>
      </c>
      <c r="AE146" s="151" t="str">
        <f>IF(OR($A146=0, $P146="", CalcTable[[#This Row],[13]]="", $Q146="", '1. Input energy data'!AF163=""), "", ($P146*CalcTable[[#This Row],[13]]+$Q146)-'1. Input energy data'!AF163)</f>
        <v/>
      </c>
      <c r="AF146" s="151" t="str">
        <f>IF(OR($A146=0, $P146="", CalcTable[[#This Row],[14]]="", $Q146="", '1. Input energy data'!AG163=""), "", ($P146*CalcTable[[#This Row],[14]]+$Q146)-'1. Input energy data'!AG163)</f>
        <v/>
      </c>
      <c r="AG146" s="151" t="str">
        <f>IF(OR($A146=0, $P146="", CalcTable[[#This Row],[15]]="", $Q146="", '1. Input energy data'!AH163=""), "", ($P146*CalcTable[[#This Row],[15]]+$Q146)-'1. Input energy data'!AH163)</f>
        <v/>
      </c>
      <c r="AH146" s="151" t="str">
        <f>IF(OR($A146=0, $P146="", CalcTable[[#This Row],[16]]="", $Q146="", '1. Input energy data'!AI163=""), "", ($P146*CalcTable[[#This Row],[16]]+$Q146)-'1. Input energy data'!AI163)</f>
        <v/>
      </c>
      <c r="AI146" s="151" t="str">
        <f>IF(OR($A146=0, $P146="", CalcTable[[#This Row],[17]]="", $Q146="", '1. Input energy data'!AJ163=""), "", ($P146*CalcTable[[#This Row],[17]]+$Q146)-'1. Input energy data'!AJ163)</f>
        <v/>
      </c>
      <c r="AJ146" s="151" t="str">
        <f>IF(OR($A146=0, $P146="", CalcTable[[#This Row],[18]]="", $Q146="", '1. Input energy data'!AK163=""), "", ($P146*CalcTable[[#This Row],[18]]+$Q146)-'1. Input energy data'!AK163)</f>
        <v/>
      </c>
      <c r="AK146" s="151" t="str">
        <f>IF(OR($A146=0, $P146="", CalcTable[[#This Row],[19]]="", $Q146="", '1. Input energy data'!AL163=""), "", ($P146*CalcTable[[#This Row],[19]]+$Q146)-'1. Input energy data'!AL163)</f>
        <v/>
      </c>
      <c r="AL146" s="151" t="str">
        <f>IF(OR($A146=0, $P146="", CalcTable[[#This Row],[20]]="", $Q146="", '1. Input energy data'!AM163=""), "", ($P146*CalcTable[[#This Row],[20]]+$Q146)-'1. Input energy data'!AM163)</f>
        <v/>
      </c>
      <c r="AM146" s="151" t="str">
        <f>IF(OR($A146=0, $P146="", CalcTable[[#This Row],[21]]="", $Q146="", '1. Input energy data'!AN163=""), "", ($P146*CalcTable[[#This Row],[21]]+$Q146)-'1. Input energy data'!AN163)</f>
        <v/>
      </c>
      <c r="AN146" s="151" t="str">
        <f>IF(OR($A146=0, $P146="", CalcTable[[#This Row],[22]]="", $Q146="", '1. Input energy data'!AO163=""), "", ($P146*CalcTable[[#This Row],[22]]+$Q146)-'1. Input energy data'!AO163)</f>
        <v/>
      </c>
      <c r="AO146" s="151" t="str">
        <f>IF(OR($A146=0, $P146="", CalcTable[[#This Row],[23]]="", $Q146="", '1. Input energy data'!AP163=""), "", ($P146*CalcTable[[#This Row],[23]]+$Q146)-'1. Input energy data'!AP163)</f>
        <v/>
      </c>
      <c r="AP146" s="151" t="str">
        <f>IF(OR($A146=0, $P146="", CalcTable[[#This Row],[24]]="", $Q146="", '1. Input energy data'!AQ163=""), "", ($P146*CalcTable[[#This Row],[24]]+$Q146)-'1. Input energy data'!AQ163)</f>
        <v/>
      </c>
      <c r="AQ146" s="239" t="str">
        <f>IF(CalcTable[[#This Row],[Building]]=0,"",1-((1-CalcTable[[#This Row],[R2]])*(COUNT('1. Input energy data'!N163:Y163)-1)/(COUNT('1. Input energy data'!N163:Y163)-2)))</f>
        <v/>
      </c>
      <c r="AR146" s="165" t="str">
        <f>IF(CalcTable[[#This Row],[Building]]=0,"",1.26*TINV(0.1,COUNT('1. Input energy data'!N163:Y163)-2)*STEYX('1. Input energy data'!N163:Y163,CalcTable[[#This Row],[1]:[12]])*((1+2/COUNT('1. Input energy data'!N163:Y163))*COUNT(CalcTable[[#This Row],[Month 1 avoided kWh]:[Month 12]]))^0.5)</f>
        <v/>
      </c>
      <c r="AS146" s="166" t="str">
        <f>IF(CalcTable[[#This Row],[Building]]=0,"",ABS(CalcTable[[#This Row],[Absolute Uncertainty]]/SUM(CalcTable[[#This Row],[Month 1 avoided kWh]:[Month 12]])))</f>
        <v/>
      </c>
      <c r="AT146" s="165" t="str">
        <f>IF(CalcTable[[#This Row],[Building]]=0,"",COUNT('1. Input energy data'!N163:Y163))</f>
        <v/>
      </c>
      <c r="AU146" s="165" t="str">
        <f>IF(CalcTable[[#This Row],[Building]]=0,"",COUNT('1. Input energy data'!AF163:AQ163))</f>
        <v/>
      </c>
      <c r="AV146" s="151" t="str" cm="1">
        <f t="array" ref="AV146">_xlfn.IFS(CalcTable[[#This Row],[Building]]=0,"",AND(OR('1. Input energy data'!AT163="Energy Bills - Actual",'1. Input energy data'!AT163="Meter Readings",'1. Input energy data'!AT163="Half Hourly Data"),OR('1. Input energy data'!Z163="Energy Bills - Actual",'1. Input energy data'!Z163="Meter Readings",'1. Input energy data'!Z163="Half Hourly Data")),"ACTUAL",OR('1. Input energy data'!AT163="",'1. Input energy data'!Z163=""),"BLANK",OR('1. Input energy data'!AT163="Other (specify in commentary)",'1. Input energy data'!Z163="Other (specify in commentary)"),"OTHER",OR('1. Input energy data'!AT163="Energy Bills - Estimated",'1. Input energy data'!Z163="Energy Bills - Estimated"),"ESTIMATED",OR('1. Input energy data'!AT163="Energy Bills - Partially Estimated",'1. Input energy data'!Z163="Energy Bills - Partially Estimated"),"PARTIALLY ESTIMATED",TRUE,"BLANK")</f>
        <v/>
      </c>
    </row>
    <row r="147" spans="1:48">
      <c r="A147">
        <f>'1. Input energy data'!C164</f>
        <v>0</v>
      </c>
      <c r="B147" s="150">
        <f>'1. Input energy data'!F164</f>
        <v>0</v>
      </c>
      <c r="C147">
        <f>'1. Input energy data'!G164</f>
        <v>0</v>
      </c>
      <c r="D147" s="151" t="str">
        <f>IF(OR(CalcTable[[#This Row],[Building]]=0, '1. Input energy data'!$N164=""), "",IF(OR('1. Input energy data'!$F164="Hospital",'1. Input energy data'!$F164="Nursing residential homes and hostels"),INDEX(Degrees18[[Month]:[Multiple (England)]],MATCH('1. Input energy data'!$L164, Degrees18[Month], 1),MATCH(IF('1. Input energy data'!$G$11="Multiple (England)", '1. Input energy data'!$J164, '1. Input energy data'!$G$11), Degrees18[#Headers], 0)),INDEX(Degrees15[[Month]:[Multiple (England)]],MATCH('1. Input energy data'!$L164, Degrees15[Month], 1),MATCH(IF('1. Input energy data'!$G$11="Multiple (England)", '1. Input energy data'!$J164, '1. Input energy data'!$G$11), Degrees15[#Headers], 0))))</f>
        <v/>
      </c>
      <c r="E147" s="151" t="str" cm="1">
        <f t="array" ref="E147">IF(OR(CalcTable[[#This Row],[Building]]=0, '1. Input energy data'!$O164=""), "",IF(OR('1. Input energy data'!$F164="Hospital",'1. Input energy data'!$F164="Nursing residential homes and hostels"),INDEX(Degrees18[[Month]:[Multiple (England)]],MATCH('1. Input energy data'!$L164, Degrees18[Month], 1) + $E$2 - 1,MATCH(IF('1. Input energy data'!$G$11="Multiple (England)", '1. Input energy data'!$J164, '1. Input energy data'!$G$11),Degrees18[#Headers], 0)),INDEX(Degrees15[[Month]:[Multiple (England)]],MATCH('1. Input energy data'!$L164, Degrees15[Month], 1) + $E$2 - 1,MATCH(IF('1. Input energy data'!$G$11="Multiple (England)", '1. Input energy data'!$J164, '1. Input energy data'!$G$11),Degrees15[#Headers], 0))))</f>
        <v/>
      </c>
      <c r="F147" s="151" t="str" cm="1">
        <f t="array" ref="F147">IF(OR(CalcTable[[#This Row],[Building]]=0, '1. Input energy data'!$P164=""), "",IF(OR('1. Input energy data'!$F164="Hospital",'1. Input energy data'!$F164="Nursing residential homes and hostels"),INDEX(Degrees18[[Month]:[Multiple (England)]],MATCH('1. Input energy data'!$L164, Degrees18[Month], 1) + $F$2 - 1,MATCH(IF('1. Input energy data'!$G$11="Multiple (England)", '1. Input energy data'!$J164, '1. Input energy data'!$G$11),Degrees18[#Headers], 0)),INDEX(Degrees15[[Month]:[Multiple (England)]],MATCH('1. Input energy data'!$L164, Degrees15[Month], 1) + $F$2 - 1,MATCH(IF('1. Input energy data'!$G$11="Multiple (England)", '1. Input energy data'!$J164, '1. Input energy data'!$G$11),Degrees15[#Headers], 0))))</f>
        <v/>
      </c>
      <c r="G147" s="151" t="str" cm="1">
        <f t="array" ref="G147">IF(OR(CalcTable[[#This Row],[Building]]=0, '1. Input energy data'!$Q164=""), "",IF(OR('1. Input energy data'!$F164="Hospital",'1. Input energy data'!$F164="Nursing residential homes and hostels"),INDEX(Degrees18[[Month]:[Multiple (England)]],MATCH('1. Input energy data'!$L164, Degrees18[Month], 1) + $G$2 - 1,MATCH(IF('1. Input energy data'!$G$11="Multiple (England)", '1. Input energy data'!$J164, '1. Input energy data'!$G$11),Degrees18[#Headers], 0)),INDEX(Degrees15[[Month]:[Multiple (England)]],MATCH('1. Input energy data'!$L164, Degrees15[Month], 1) + $G$2 - 1,MATCH(IF('1. Input energy data'!$G$11="Multiple (England)", '1. Input energy data'!$J164, '1. Input energy data'!$G$11),Degrees15[#Headers], 0))))</f>
        <v/>
      </c>
      <c r="H147" s="151" t="str" cm="1">
        <f t="array" ref="H147">IF(OR(CalcTable[[#This Row],[Building]]=0, '1. Input energy data'!$R164=""), "",IF(OR('1. Input energy data'!$F164="Hospital",'1. Input energy data'!$F164="Nursing residential homes and hostels"),INDEX(Degrees18[[Month]:[Multiple (England)]],MATCH('1. Input energy data'!$L164, Degrees18[Month], 1) + $H$2 - 1,MATCH(IF('1. Input energy data'!$G$11="Multiple (England)", '1. Input energy data'!$J164, '1. Input energy data'!$G$11),Degrees18[#Headers], 0)),INDEX(Degrees15[[Month]:[Multiple (England)]],MATCH('1. Input energy data'!$L164, Degrees15[Month], 1) + $H$2 - 1,MATCH(IF('1. Input energy data'!$G$11="Multiple (England)", '1. Input energy data'!$J164, '1. Input energy data'!$G$11),Degrees15[#Headers], 0))))</f>
        <v/>
      </c>
      <c r="I147" s="151" t="str" cm="1">
        <f t="array" ref="I147">IF(OR(CalcTable[[#This Row],[Building]]=0, '1. Input energy data'!$S164=""), "",IF(OR('1. Input energy data'!$F164="Hospital",'1. Input energy data'!$F164="Nursing residential homes and hostels"),INDEX(Degrees18[[Month]:[Multiple (England)]],MATCH('1. Input energy data'!$L164, Degrees18[Month], 1) + $I$2 - 1,MATCH(IF('1. Input energy data'!$G$11="Multiple (England)", '1. Input energy data'!$J164, '1. Input energy data'!$G$11),Degrees18[#Headers], 0)),INDEX(Degrees15[[Month]:[Multiple (England)]],MATCH('1. Input energy data'!$L164, Degrees15[Month], 1) + $I$2 - 1,MATCH(IF('1. Input energy data'!$G$11="Multiple (England)", '1. Input energy data'!$J164, '1. Input energy data'!$G$11),Degrees15[#Headers], 0))))</f>
        <v/>
      </c>
      <c r="J147" s="151" t="str" cm="1">
        <f t="array" ref="J147">IF(OR(CalcTable[[#This Row],[Building]]=0, '1. Input energy data'!$T164=""), "",IF(OR('1. Input energy data'!$F164="Hospital",'1. Input energy data'!$F164="Nursing residential homes and hostels"),INDEX(Degrees18[[Month]:[Multiple (England)]],MATCH('1. Input energy data'!$L164, Degrees18[Month], 1) + $J$2 - 1,MATCH(IF('1. Input energy data'!$G$11="Multiple (England)", '1. Input energy data'!$J164, '1. Input energy data'!$G$11),Degrees18[#Headers], 0)),INDEX(Degrees15[[Month]:[Multiple (England)]],MATCH('1. Input energy data'!$L164, Degrees15[Month], 1) + $J$2 - 1,MATCH(IF('1. Input energy data'!$G$11="Multiple (England)", '1. Input energy data'!$J164, '1. Input energy data'!$G$11),Degrees15[#Headers], 0))))</f>
        <v/>
      </c>
      <c r="K147" s="151" t="str" cm="1">
        <f t="array" ref="K147">IF(OR(CalcTable[[#This Row],[Building]]=0, '1. Input energy data'!$U164=""), "",IF(OR('1. Input energy data'!$F164="Hospital",'1. Input energy data'!$F164="Nursing residential homes and hostels"),INDEX(Degrees18[[Month]:[Multiple (England)]],MATCH('1. Input energy data'!$L164, Degrees18[Month], 1) + $K$2 - 1,MATCH(IF('1. Input energy data'!$G$11="Multiple (England)", '1. Input energy data'!$J164, '1. Input energy data'!$G$11),Degrees18[#Headers], 0)),INDEX(Degrees15[[Month]:[Multiple (England)]],MATCH('1. Input energy data'!$L164, Degrees15[Month], 1) + $K$2 - 1,MATCH(IF('1. Input energy data'!$G$11="Multiple (England)", '1. Input energy data'!$J164, '1. Input energy data'!$G$11),Degrees15[#Headers], 0))))</f>
        <v/>
      </c>
      <c r="L147" s="151" t="str" cm="1">
        <f t="array" ref="L147">IF(OR(CalcTable[[#This Row],[Building]]=0, '1. Input energy data'!$V164=""), "",IF(OR('1. Input energy data'!$F164="Hospital",'1. Input energy data'!$F164="Nursing residential homes and hostels"),INDEX(Degrees18[[Month]:[Multiple (England)]],MATCH('1. Input energy data'!$L164, Degrees18[Month], 1) + $L$2 - 1,MATCH(IF('1. Input energy data'!$G$11="Multiple (England)", '1. Input energy data'!$J164, '1. Input energy data'!$G$11),Degrees18[#Headers], 0)),INDEX(Degrees15[[Month]:[Multiple (England)]],MATCH('1. Input energy data'!$L164, Degrees15[Month], 1) + $L$2 - 1,MATCH(IF('1. Input energy data'!$G$11="Multiple (England)", '1. Input energy data'!$J164, '1. Input energy data'!$G$11),Degrees15[#Headers], 0))))</f>
        <v/>
      </c>
      <c r="M147" s="151" t="str" cm="1">
        <f t="array" ref="M147">IF(OR(CalcTable[[#This Row],[Building]]=0, '1. Input energy data'!$W164=""), "",IF(OR('1. Input energy data'!$F164="Hospital",'1. Input energy data'!$F164="Nursing residential homes and hostels"),INDEX(Degrees18[[Month]:[Multiple (England)]],MATCH('1. Input energy data'!$L164, Degrees18[Month], 1) + $M$2 - 1,MATCH(IF('1. Input energy data'!$G$11="Multiple (England)", '1. Input energy data'!$J164, '1. Input energy data'!$G$11),Degrees18[#Headers], 0)),INDEX(Degrees15[[Month]:[Multiple (England)]],MATCH('1. Input energy data'!$L164, Degrees15[Month], 1) + $M$2 - 1,MATCH(IF('1. Input energy data'!$G$11="Multiple (England)", '1. Input energy data'!$J164, '1. Input energy data'!$G$11),Degrees15[#Headers], 0))))</f>
        <v/>
      </c>
      <c r="N147" s="151" t="str" cm="1">
        <f t="array" ref="N147">IF(OR(CalcTable[[#This Row],[Building]]=0, '1. Input energy data'!$X164=""), "",IF(OR('1. Input energy data'!$F164="Hospital",'1. Input energy data'!$F164="Nursing residential homes and hostels"),INDEX(Degrees18[[Month]:[Multiple (England)]],MATCH('1. Input energy data'!$L164, Degrees18[Month], 1) + $N$2 - 1,MATCH(IF('1. Input energy data'!$G$11="Multiple (England)", '1. Input energy data'!$J164, '1. Input energy data'!$G$11),Degrees18[#Headers], 0)),INDEX(Degrees15[[Month]:[Multiple (England)]],MATCH('1. Input energy data'!$L164, Degrees15[Month], 1) + $N$2 - 1,MATCH(IF('1. Input energy data'!$G$11="Multiple (England)", '1. Input energy data'!$J164, '1. Input energy data'!$G$11),Degrees15[#Headers], 0))))</f>
        <v/>
      </c>
      <c r="O147" s="151" t="str" cm="1">
        <f t="array" ref="O147">IF(OR(CalcTable[[#This Row],[Building]]=0, '1. Input energy data'!$Y164=""), "",IF(OR('1. Input energy data'!$F164="Hospital",'1. Input energy data'!$F164="Nursing residential homes and hostels"),INDEX(Degrees18[[Month]:[Multiple (England)]],MATCH('1. Input energy data'!$L164, Degrees18[Month], 1) + $O$2 - 1,MATCH(IF('1. Input energy data'!$G$11="Multiple (England)", '1. Input energy data'!$J164, '1. Input energy data'!$G$11),Degrees18[#Headers], 0)),INDEX(Degrees15[[Month]:[Multiple (England)]],MATCH('1. Input energy data'!$L164, Degrees15[Month], 1) + $O$2 - 1,MATCH(IF('1. Input energy data'!$G$11="Multiple (England)", '1. Input energy data'!$J164, '1. Input energy data'!$G$11),Degrees15[#Headers], 0))))</f>
        <v/>
      </c>
      <c r="P147" t="str">
        <f>IF(CalcTable[[#This Row],[Building]]=0,"",SLOPE('1. Input energy data'!N164:Y164,CalcTable[[#This Row],[1]:[12]]))</f>
        <v/>
      </c>
      <c r="Q147" t="str">
        <f>IF(CalcTable[[#This Row],[Building]]=0,"",INTERCEPT('1. Input energy data'!N164:Y164,CalcTable[[#This Row],[1]:[12]]))</f>
        <v/>
      </c>
      <c r="R147" t="str">
        <f>IF(CalcTable[[#This Row],[Building]]=0,"",RSQ('1. Input energy data'!N164:Y164,CalcTable[[#This Row],[1]:[12]]))</f>
        <v/>
      </c>
      <c r="S147" s="151" t="str" cm="1">
        <f t="array" ref="S147">IF(OR($A147=0, '1. Input energy data'!$AF164=""), "",IF(OR('1. Input energy data'!$F164="Hospital",'1. Input energy data'!$F164="Nursing residential homes and hostels"),INDEX(Degrees18[[Month]:[Multiple (England)]],MATCH('1. Input energy data'!$AD164, Degrees18[Month], 1)+S$2-13,MATCH(IF('1. Input energy data'!$G$11="Multiple (England)", '1. Input energy data'!$J164, '1. Input energy data'!$G$11),Degrees18[#Headers], 0)),INDEX(Degrees15[[Month]:[Multiple (England)]],MATCH('1. Input energy data'!$AD164, Degrees15[Month], 1)+S$2-13,MATCH(IF('1. Input energy data'!$G$11="Multiple (England)", '1. Input energy data'!$J164, '1. Input energy data'!$G$11),Degrees15[#Headers], 0))))</f>
        <v/>
      </c>
      <c r="T147" s="151" t="str" cm="1">
        <f t="array" ref="T147">IF(OR($A147=0, '1. Input energy data'!$AG164=""), "",IF(OR('1. Input energy data'!$F164="Hospital",'1. Input energy data'!$F164="Nursing residential homes and hostels"),INDEX(Degrees18[[Month]:[Multiple (England)]],MATCH('1. Input energy data'!$AD164, Degrees18[Month], 1)+T$2-13,MATCH(IF('1. Input energy data'!$G$11="Multiple (England)", '1. Input energy data'!$J164, '1. Input energy data'!$G$11),Degrees18[#Headers], 0)),INDEX(Degrees15[[Month]:[Multiple (England)]],MATCH('1. Input energy data'!$AD164,Degrees15[Month], 1)+T$2-13,MATCH(IF('1. Input energy data'!$G$11="Multiple (England)", '1. Input energy data'!$J164, '1. Input energy data'!$G$11),Degrees15[#Headers], 0))))</f>
        <v/>
      </c>
      <c r="U147" s="151" t="str" cm="1">
        <f t="array" ref="U147">IF(OR($A147=0, '1. Input energy data'!$AH164=""), "",IF(OR('1. Input energy data'!$F164="Hospital",'1. Input energy data'!$F164="Nursing residential homes and hostels"),INDEX(Degrees18[[Month]:[Multiple (England)]],MATCH('1. Input energy data'!$AD164, Degrees18[Month], 1)+U$2-13,MATCH(IF('1. Input energy data'!$G$11="Multiple (England)", '1. Input energy data'!$J164, '1. Input energy data'!$G$11),Degrees18[#Headers], 0)),INDEX(Degrees15[[Month]:[Multiple (England)]],MATCH('1. Input energy data'!$AD164,Degrees15[Month], 1)+U$2-13,MATCH(IF('1. Input energy data'!$G$11="Multiple (England)", '1. Input energy data'!$J164, '1. Input energy data'!$G$11),Degrees15[#Headers], 0))))</f>
        <v/>
      </c>
      <c r="V147" s="151" t="str" cm="1">
        <f t="array" ref="V147">IF(OR($A147=0, '1. Input energy data'!$AI164=""), "",IF(OR('1. Input energy data'!$F164="Hospital",'1. Input energy data'!$F164="Nursing residential homes and hostels"),INDEX(Degrees18[[Month]:[Multiple (England)]],MATCH('1. Input energy data'!$AD164, Degrees18[Month], 1)+V$2-13,MATCH(IF('1. Input energy data'!$G$11="Multiple (England)", '1. Input energy data'!$J164, '1. Input energy data'!$G$11),Degrees18[#Headers], 0)),INDEX(Degrees15[[Month]:[Multiple (England)]],MATCH('1. Input energy data'!$AD164,Degrees15[Month], 1)+V$2-13,MATCH(IF('1. Input energy data'!$G$11="Multiple (England)", '1. Input energy data'!$J164, '1. Input energy data'!$G$11),Degrees15[#Headers], 0))))</f>
        <v/>
      </c>
      <c r="W147" s="151" t="str" cm="1">
        <f t="array" ref="W147">IF(OR($A147=0, '1. Input energy data'!$AJ164=""), "",IF(OR('1. Input energy data'!$F164="Hospital",'1. Input energy data'!$F164="Nursing residential homes and hostels"),INDEX(Degrees18[[Month]:[Multiple (England)]],MATCH('1. Input energy data'!$AD164, Degrees18[Month], 1)+W$2-13,MATCH(IF('1. Input energy data'!$G$11="Multiple (England)", '1. Input energy data'!$J164, '1. Input energy data'!$G$11),Degrees18[#Headers], 0)),INDEX(Degrees15[[Month]:[Multiple (England)]],MATCH('1. Input energy data'!$AD164,Degrees15[Month], 1)+W$2-13,MATCH(IF('1. Input energy data'!$G$11="Multiple (England)", '1. Input energy data'!$J164, '1. Input energy data'!$G$11),Degrees15[#Headers], 0))))</f>
        <v/>
      </c>
      <c r="X147" s="151" t="str" cm="1">
        <f t="array" ref="X147">IF(OR($A147=0, '1. Input energy data'!$AK164=""), "",IF(OR('1. Input energy data'!$F164="Hospital",'1. Input energy data'!$F164="Nursing residential homes and hostels"),INDEX(Degrees18[[Month]:[Multiple (England)]],MATCH('1. Input energy data'!$AD164, Degrees18[Month], 1)+X$2-13,MATCH(IF('1. Input energy data'!$G$11="Multiple (England)", '1. Input energy data'!$J164, '1. Input energy data'!$G$11),Degrees18[#Headers], 0)),INDEX(Degrees15[[Month]:[Multiple (England)]],MATCH('1. Input energy data'!$AD164,Degrees15[Month], 1)+X$2-13,MATCH(IF('1. Input energy data'!$G$11="Multiple (England)", '1. Input energy data'!$J164, '1. Input energy data'!$G$11),Degrees15[#Headers], 0))))</f>
        <v/>
      </c>
      <c r="Y147" s="151" t="str" cm="1">
        <f t="array" ref="Y147">IF(OR($A147=0, '1. Input energy data'!$AL164=""), "",IF(OR('1. Input energy data'!$F164="Hospital",'1. Input energy data'!$F164="Nursing residential homes and hostels"),INDEX(Degrees18[[Month]:[Multiple (England)]],MATCH('1. Input energy data'!$AD164, Degrees18[Month], 1)+Y$2-13,MATCH(IF('1. Input energy data'!$G$11="Multiple (England)", '1. Input energy data'!$J164, '1. Input energy data'!$G$11),Degrees18[#Headers], 0)),INDEX(Degrees15[[Month]:[Multiple (England)]],MATCH('1. Input energy data'!$AD164,Degrees15[Month], 1)+Y$2-13,MATCH(IF('1. Input energy data'!$G$11="Multiple (England)", '1. Input energy data'!$J164, '1. Input energy data'!$G$11),Degrees15[#Headers], 0))))</f>
        <v/>
      </c>
      <c r="Z147" s="151" t="str" cm="1">
        <f t="array" ref="Z147">IF(OR($A147=0, '1. Input energy data'!$AM164=""), "",IF(OR('1. Input energy data'!$F164="Hospital",'1. Input energy data'!$F164="Nursing residential homes and hostels"),INDEX(Degrees18[[Month]:[Multiple (England)]],MATCH('1. Input energy data'!$AD164, Degrees18[Month], 1)+Z$2-13,MATCH(IF('1. Input energy data'!$G$11="Multiple (England)", '1. Input energy data'!$J164, '1. Input energy data'!$G$11),Degrees18[#Headers], 0)),INDEX(Degrees15[[Month]:[Multiple (England)]],MATCH('1. Input energy data'!$AD164,Degrees15[Month], 1)+Z$2-13,MATCH(IF('1. Input energy data'!$G$11="Multiple (England)", '1. Input energy data'!$J164, '1. Input energy data'!$G$11),Degrees15[#Headers], 0))))</f>
        <v/>
      </c>
      <c r="AA147" s="151" t="str" cm="1">
        <f t="array" ref="AA147">IF(OR($A147=0, '1. Input energy data'!$AN164=""), "",IF(OR('1. Input energy data'!$F164="Hospital",'1. Input energy data'!$F164="Nursing residential homes and hostels"),INDEX(Degrees18[[Month]:[Multiple (England)]],MATCH('1. Input energy data'!$AD164, Degrees18[Month], 1)+AA$2-13,MATCH(IF('1. Input energy data'!$G$11="Multiple (England)", '1. Input energy data'!$J164, '1. Input energy data'!$G$11),Degrees18[#Headers], 0)),INDEX(Degrees15[[Month]:[Multiple (England)]],MATCH('1. Input energy data'!$AD164,Degrees15[Month], 1)+AA$2-13,MATCH(IF('1. Input energy data'!$G$11="Multiple (England)", '1. Input energy data'!$J164, '1. Input energy data'!$G$11),Degrees15[#Headers], 0))))</f>
        <v/>
      </c>
      <c r="AB147" s="151" t="str" cm="1">
        <f t="array" ref="AB147">IF(OR($A147=0, '1. Input energy data'!$AO164=""), "",IF(OR('1. Input energy data'!$F164="Hospital",'1. Input energy data'!$F164="Nursing residential homes and hostels"),INDEX(Degrees18[[Month]:[Multiple (England)]],MATCH('1. Input energy data'!$AD164, Degrees18[Month], 1)+AB$2-13,MATCH(IF('1. Input energy data'!$G$11="Multiple (England)", '1. Input energy data'!$J164, '1. Input energy data'!$G$11),Degrees18[#Headers], 0)),INDEX(Degrees15[[Month]:[Multiple (England)]],MATCH('1. Input energy data'!$AD164,Degrees15[Month], 1)+AB$2-13,MATCH(IF('1. Input energy data'!$G$11="Multiple (England)", '1. Input energy data'!$J164, '1. Input energy data'!$G$11),Degrees15[#Headers], 0))))</f>
        <v/>
      </c>
      <c r="AC147" s="151" t="str" cm="1">
        <f t="array" ref="AC147">IF(OR($A147=0, '1. Input energy data'!$AP164=""), "",IF(OR('1. Input energy data'!$F164="Hospital",'1. Input energy data'!$F164="Nursing residential homes and hostels"),INDEX(Degrees18[[Month]:[Multiple (England)]],MATCH('1. Input energy data'!$AD164, Degrees18[Month], 1)+AC$2-13,MATCH(IF('1. Input energy data'!$G$11="Multiple (England)", '1. Input energy data'!$J164, '1. Input energy data'!$G$11),Degrees18[#Headers], 0)),INDEX(Degrees15[[Month]:[Multiple (England)]],MATCH('1. Input energy data'!$AD164,Degrees15[Month], 1)+AC$2-13,MATCH(IF('1. Input energy data'!$G$11="Multiple (England)", '1. Input energy data'!$J164, '1. Input energy data'!$G$11),Degrees15[#Headers], 0))))</f>
        <v/>
      </c>
      <c r="AD147" s="151" t="str" cm="1">
        <f t="array" ref="AD147">IF(OR($A147=0, '1. Input energy data'!$AQ164=""), "",IF(OR('1. Input energy data'!$F164="Hospital",'1. Input energy data'!$F164="Nursing residential homes and hostels"),INDEX(Degrees18[[Month]:[Multiple (England)]],MATCH('1. Input energy data'!$AD164, Degrees18[Month], 1)+AD$2-13,MATCH(IF('1. Input energy data'!$G$11="Multiple (England)", '1. Input energy data'!$J164, '1. Input energy data'!$G$11),Degrees18[#Headers], 0)),INDEX(Degrees15[[Month]:[Multiple (England)]],MATCH('1. Input energy data'!$AD164,Degrees15[Month], 1)+AD$2-13,MATCH(IF('1. Input energy data'!$G$11="Multiple (England)", '1. Input energy data'!$J164, '1. Input energy data'!$G$11),Degrees15[#Headers], 0))))</f>
        <v/>
      </c>
      <c r="AE147" s="151" t="str">
        <f>IF(OR($A147=0, $P147="", CalcTable[[#This Row],[13]]="", $Q147="", '1. Input energy data'!AF164=""), "", ($P147*CalcTable[[#This Row],[13]]+$Q147)-'1. Input energy data'!AF164)</f>
        <v/>
      </c>
      <c r="AF147" s="151" t="str">
        <f>IF(OR($A147=0, $P147="", CalcTable[[#This Row],[14]]="", $Q147="", '1. Input energy data'!AG164=""), "", ($P147*CalcTable[[#This Row],[14]]+$Q147)-'1. Input energy data'!AG164)</f>
        <v/>
      </c>
      <c r="AG147" s="151" t="str">
        <f>IF(OR($A147=0, $P147="", CalcTable[[#This Row],[15]]="", $Q147="", '1. Input energy data'!AH164=""), "", ($P147*CalcTable[[#This Row],[15]]+$Q147)-'1. Input energy data'!AH164)</f>
        <v/>
      </c>
      <c r="AH147" s="151" t="str">
        <f>IF(OR($A147=0, $P147="", CalcTable[[#This Row],[16]]="", $Q147="", '1. Input energy data'!AI164=""), "", ($P147*CalcTable[[#This Row],[16]]+$Q147)-'1. Input energy data'!AI164)</f>
        <v/>
      </c>
      <c r="AI147" s="151" t="str">
        <f>IF(OR($A147=0, $P147="", CalcTable[[#This Row],[17]]="", $Q147="", '1. Input energy data'!AJ164=""), "", ($P147*CalcTable[[#This Row],[17]]+$Q147)-'1. Input energy data'!AJ164)</f>
        <v/>
      </c>
      <c r="AJ147" s="151" t="str">
        <f>IF(OR($A147=0, $P147="", CalcTable[[#This Row],[18]]="", $Q147="", '1. Input energy data'!AK164=""), "", ($P147*CalcTable[[#This Row],[18]]+$Q147)-'1. Input energy data'!AK164)</f>
        <v/>
      </c>
      <c r="AK147" s="151" t="str">
        <f>IF(OR($A147=0, $P147="", CalcTable[[#This Row],[19]]="", $Q147="", '1. Input energy data'!AL164=""), "", ($P147*CalcTable[[#This Row],[19]]+$Q147)-'1. Input energy data'!AL164)</f>
        <v/>
      </c>
      <c r="AL147" s="151" t="str">
        <f>IF(OR($A147=0, $P147="", CalcTable[[#This Row],[20]]="", $Q147="", '1. Input energy data'!AM164=""), "", ($P147*CalcTable[[#This Row],[20]]+$Q147)-'1. Input energy data'!AM164)</f>
        <v/>
      </c>
      <c r="AM147" s="151" t="str">
        <f>IF(OR($A147=0, $P147="", CalcTable[[#This Row],[21]]="", $Q147="", '1. Input energy data'!AN164=""), "", ($P147*CalcTable[[#This Row],[21]]+$Q147)-'1. Input energy data'!AN164)</f>
        <v/>
      </c>
      <c r="AN147" s="151" t="str">
        <f>IF(OR($A147=0, $P147="", CalcTable[[#This Row],[22]]="", $Q147="", '1. Input energy data'!AO164=""), "", ($P147*CalcTable[[#This Row],[22]]+$Q147)-'1. Input energy data'!AO164)</f>
        <v/>
      </c>
      <c r="AO147" s="151" t="str">
        <f>IF(OR($A147=0, $P147="", CalcTable[[#This Row],[23]]="", $Q147="", '1. Input energy data'!AP164=""), "", ($P147*CalcTable[[#This Row],[23]]+$Q147)-'1. Input energy data'!AP164)</f>
        <v/>
      </c>
      <c r="AP147" s="151" t="str">
        <f>IF(OR($A147=0, $P147="", CalcTable[[#This Row],[24]]="", $Q147="", '1. Input energy data'!AQ164=""), "", ($P147*CalcTable[[#This Row],[24]]+$Q147)-'1. Input energy data'!AQ164)</f>
        <v/>
      </c>
      <c r="AQ147" s="239" t="str">
        <f>IF(CalcTable[[#This Row],[Building]]=0,"",1-((1-CalcTable[[#This Row],[R2]])*(COUNT('1. Input energy data'!N164:Y164)-1)/(COUNT('1. Input energy data'!N164:Y164)-2)))</f>
        <v/>
      </c>
      <c r="AR147" s="165" t="str">
        <f>IF(CalcTable[[#This Row],[Building]]=0,"",1.26*TINV(0.1,COUNT('1. Input energy data'!N164:Y164)-2)*STEYX('1. Input energy data'!N164:Y164,CalcTable[[#This Row],[1]:[12]])*((1+2/COUNT('1. Input energy data'!N164:Y164))*COUNT(CalcTable[[#This Row],[Month 1 avoided kWh]:[Month 12]]))^0.5)</f>
        <v/>
      </c>
      <c r="AS147" s="166" t="str">
        <f>IF(CalcTable[[#This Row],[Building]]=0,"",ABS(CalcTable[[#This Row],[Absolute Uncertainty]]/SUM(CalcTable[[#This Row],[Month 1 avoided kWh]:[Month 12]])))</f>
        <v/>
      </c>
      <c r="AT147" s="165" t="str">
        <f>IF(CalcTable[[#This Row],[Building]]=0,"",COUNT('1. Input energy data'!N164:Y164))</f>
        <v/>
      </c>
      <c r="AU147" s="165" t="str">
        <f>IF(CalcTable[[#This Row],[Building]]=0,"",COUNT('1. Input energy data'!AF164:AQ164))</f>
        <v/>
      </c>
      <c r="AV147" s="151" t="str" cm="1">
        <f t="array" ref="AV147">_xlfn.IFS(CalcTable[[#This Row],[Building]]=0,"",AND(OR('1. Input energy data'!AT164="Energy Bills - Actual",'1. Input energy data'!AT164="Meter Readings",'1. Input energy data'!AT164="Half Hourly Data"),OR('1. Input energy data'!Z164="Energy Bills - Actual",'1. Input energy data'!Z164="Meter Readings",'1. Input energy data'!Z164="Half Hourly Data")),"ACTUAL",OR('1. Input energy data'!AT164="",'1. Input energy data'!Z164=""),"BLANK",OR('1. Input energy data'!AT164="Other (specify in commentary)",'1. Input energy data'!Z164="Other (specify in commentary)"),"OTHER",OR('1. Input energy data'!AT164="Energy Bills - Estimated",'1. Input energy data'!Z164="Energy Bills - Estimated"),"ESTIMATED",OR('1. Input energy data'!AT164="Energy Bills - Partially Estimated",'1. Input energy data'!Z164="Energy Bills - Partially Estimated"),"PARTIALLY ESTIMATED",TRUE,"BLANK")</f>
        <v/>
      </c>
    </row>
    <row r="148" spans="1:48">
      <c r="A148">
        <f>'1. Input energy data'!C165</f>
        <v>0</v>
      </c>
      <c r="B148" s="150">
        <f>'1. Input energy data'!F165</f>
        <v>0</v>
      </c>
      <c r="C148">
        <f>'1. Input energy data'!G165</f>
        <v>0</v>
      </c>
      <c r="D148" s="151" t="str">
        <f>IF(OR(CalcTable[[#This Row],[Building]]=0, '1. Input energy data'!$N165=""), "",IF(OR('1. Input energy data'!$F165="Hospital",'1. Input energy data'!$F165="Nursing residential homes and hostels"),INDEX(Degrees18[[Month]:[Multiple (England)]],MATCH('1. Input energy data'!$L165, Degrees18[Month], 1),MATCH(IF('1. Input energy data'!$G$11="Multiple (England)", '1. Input energy data'!$J165, '1. Input energy data'!$G$11), Degrees18[#Headers], 0)),INDEX(Degrees15[[Month]:[Multiple (England)]],MATCH('1. Input energy data'!$L165, Degrees15[Month], 1),MATCH(IF('1. Input energy data'!$G$11="Multiple (England)", '1. Input energy data'!$J165, '1. Input energy data'!$G$11), Degrees15[#Headers], 0))))</f>
        <v/>
      </c>
      <c r="E148" s="151" t="str" cm="1">
        <f t="array" ref="E148">IF(OR(CalcTable[[#This Row],[Building]]=0, '1. Input energy data'!$O165=""), "",IF(OR('1. Input energy data'!$F165="Hospital",'1. Input energy data'!$F165="Nursing residential homes and hostels"),INDEX(Degrees18[[Month]:[Multiple (England)]],MATCH('1. Input energy data'!$L165, Degrees18[Month], 1) + $E$2 - 1,MATCH(IF('1. Input energy data'!$G$11="Multiple (England)", '1. Input energy data'!$J165, '1. Input energy data'!$G$11),Degrees18[#Headers], 0)),INDEX(Degrees15[[Month]:[Multiple (England)]],MATCH('1. Input energy data'!$L165, Degrees15[Month], 1) + $E$2 - 1,MATCH(IF('1. Input energy data'!$G$11="Multiple (England)", '1. Input energy data'!$J165, '1. Input energy data'!$G$11),Degrees15[#Headers], 0))))</f>
        <v/>
      </c>
      <c r="F148" s="151" t="str" cm="1">
        <f t="array" ref="F148">IF(OR(CalcTable[[#This Row],[Building]]=0, '1. Input energy data'!$P165=""), "",IF(OR('1. Input energy data'!$F165="Hospital",'1. Input energy data'!$F165="Nursing residential homes and hostels"),INDEX(Degrees18[[Month]:[Multiple (England)]],MATCH('1. Input energy data'!$L165, Degrees18[Month], 1) + $F$2 - 1,MATCH(IF('1. Input energy data'!$G$11="Multiple (England)", '1. Input energy data'!$J165, '1. Input energy data'!$G$11),Degrees18[#Headers], 0)),INDEX(Degrees15[[Month]:[Multiple (England)]],MATCH('1. Input energy data'!$L165, Degrees15[Month], 1) + $F$2 - 1,MATCH(IF('1. Input energy data'!$G$11="Multiple (England)", '1. Input energy data'!$J165, '1. Input energy data'!$G$11),Degrees15[#Headers], 0))))</f>
        <v/>
      </c>
      <c r="G148" s="151" t="str" cm="1">
        <f t="array" ref="G148">IF(OR(CalcTable[[#This Row],[Building]]=0, '1. Input energy data'!$Q165=""), "",IF(OR('1. Input energy data'!$F165="Hospital",'1. Input energy data'!$F165="Nursing residential homes and hostels"),INDEX(Degrees18[[Month]:[Multiple (England)]],MATCH('1. Input energy data'!$L165, Degrees18[Month], 1) + $G$2 - 1,MATCH(IF('1. Input energy data'!$G$11="Multiple (England)", '1. Input energy data'!$J165, '1. Input energy data'!$G$11),Degrees18[#Headers], 0)),INDEX(Degrees15[[Month]:[Multiple (England)]],MATCH('1. Input energy data'!$L165, Degrees15[Month], 1) + $G$2 - 1,MATCH(IF('1. Input energy data'!$G$11="Multiple (England)", '1. Input energy data'!$J165, '1. Input energy data'!$G$11),Degrees15[#Headers], 0))))</f>
        <v/>
      </c>
      <c r="H148" s="151" t="str" cm="1">
        <f t="array" ref="H148">IF(OR(CalcTable[[#This Row],[Building]]=0, '1. Input energy data'!$R165=""), "",IF(OR('1. Input energy data'!$F165="Hospital",'1. Input energy data'!$F165="Nursing residential homes and hostels"),INDEX(Degrees18[[Month]:[Multiple (England)]],MATCH('1. Input energy data'!$L165, Degrees18[Month], 1) + $H$2 - 1,MATCH(IF('1. Input energy data'!$G$11="Multiple (England)", '1. Input energy data'!$J165, '1. Input energy data'!$G$11),Degrees18[#Headers], 0)),INDEX(Degrees15[[Month]:[Multiple (England)]],MATCH('1. Input energy data'!$L165, Degrees15[Month], 1) + $H$2 - 1,MATCH(IF('1. Input energy data'!$G$11="Multiple (England)", '1. Input energy data'!$J165, '1. Input energy data'!$G$11),Degrees15[#Headers], 0))))</f>
        <v/>
      </c>
      <c r="I148" s="151" t="str" cm="1">
        <f t="array" ref="I148">IF(OR(CalcTable[[#This Row],[Building]]=0, '1. Input energy data'!$S165=""), "",IF(OR('1. Input energy data'!$F165="Hospital",'1. Input energy data'!$F165="Nursing residential homes and hostels"),INDEX(Degrees18[[Month]:[Multiple (England)]],MATCH('1. Input energy data'!$L165, Degrees18[Month], 1) + $I$2 - 1,MATCH(IF('1. Input energy data'!$G$11="Multiple (England)", '1. Input energy data'!$J165, '1. Input energy data'!$G$11),Degrees18[#Headers], 0)),INDEX(Degrees15[[Month]:[Multiple (England)]],MATCH('1. Input energy data'!$L165, Degrees15[Month], 1) + $I$2 - 1,MATCH(IF('1. Input energy data'!$G$11="Multiple (England)", '1. Input energy data'!$J165, '1. Input energy data'!$G$11),Degrees15[#Headers], 0))))</f>
        <v/>
      </c>
      <c r="J148" s="151" t="str" cm="1">
        <f t="array" ref="J148">IF(OR(CalcTable[[#This Row],[Building]]=0, '1. Input energy data'!$T165=""), "",IF(OR('1. Input energy data'!$F165="Hospital",'1. Input energy data'!$F165="Nursing residential homes and hostels"),INDEX(Degrees18[[Month]:[Multiple (England)]],MATCH('1. Input energy data'!$L165, Degrees18[Month], 1) + $J$2 - 1,MATCH(IF('1. Input energy data'!$G$11="Multiple (England)", '1. Input energy data'!$J165, '1. Input energy data'!$G$11),Degrees18[#Headers], 0)),INDEX(Degrees15[[Month]:[Multiple (England)]],MATCH('1. Input energy data'!$L165, Degrees15[Month], 1) + $J$2 - 1,MATCH(IF('1. Input energy data'!$G$11="Multiple (England)", '1. Input energy data'!$J165, '1. Input energy data'!$G$11),Degrees15[#Headers], 0))))</f>
        <v/>
      </c>
      <c r="K148" s="151" t="str" cm="1">
        <f t="array" ref="K148">IF(OR(CalcTable[[#This Row],[Building]]=0, '1. Input energy data'!$U165=""), "",IF(OR('1. Input energy data'!$F165="Hospital",'1. Input energy data'!$F165="Nursing residential homes and hostels"),INDEX(Degrees18[[Month]:[Multiple (England)]],MATCH('1. Input energy data'!$L165, Degrees18[Month], 1) + $K$2 - 1,MATCH(IF('1. Input energy data'!$G$11="Multiple (England)", '1. Input energy data'!$J165, '1. Input energy data'!$G$11),Degrees18[#Headers], 0)),INDEX(Degrees15[[Month]:[Multiple (England)]],MATCH('1. Input energy data'!$L165, Degrees15[Month], 1) + $K$2 - 1,MATCH(IF('1. Input energy data'!$G$11="Multiple (England)", '1. Input energy data'!$J165, '1. Input energy data'!$G$11),Degrees15[#Headers], 0))))</f>
        <v/>
      </c>
      <c r="L148" s="151" t="str" cm="1">
        <f t="array" ref="L148">IF(OR(CalcTable[[#This Row],[Building]]=0, '1. Input energy data'!$V165=""), "",IF(OR('1. Input energy data'!$F165="Hospital",'1. Input energy data'!$F165="Nursing residential homes and hostels"),INDEX(Degrees18[[Month]:[Multiple (England)]],MATCH('1. Input energy data'!$L165, Degrees18[Month], 1) + $L$2 - 1,MATCH(IF('1. Input energy data'!$G$11="Multiple (England)", '1. Input energy data'!$J165, '1. Input energy data'!$G$11),Degrees18[#Headers], 0)),INDEX(Degrees15[[Month]:[Multiple (England)]],MATCH('1. Input energy data'!$L165, Degrees15[Month], 1) + $L$2 - 1,MATCH(IF('1. Input energy data'!$G$11="Multiple (England)", '1. Input energy data'!$J165, '1. Input energy data'!$G$11),Degrees15[#Headers], 0))))</f>
        <v/>
      </c>
      <c r="M148" s="151" t="str" cm="1">
        <f t="array" ref="M148">IF(OR(CalcTable[[#This Row],[Building]]=0, '1. Input energy data'!$W165=""), "",IF(OR('1. Input energy data'!$F165="Hospital",'1. Input energy data'!$F165="Nursing residential homes and hostels"),INDEX(Degrees18[[Month]:[Multiple (England)]],MATCH('1. Input energy data'!$L165, Degrees18[Month], 1) + $M$2 - 1,MATCH(IF('1. Input energy data'!$G$11="Multiple (England)", '1. Input energy data'!$J165, '1. Input energy data'!$G$11),Degrees18[#Headers], 0)),INDEX(Degrees15[[Month]:[Multiple (England)]],MATCH('1. Input energy data'!$L165, Degrees15[Month], 1) + $M$2 - 1,MATCH(IF('1. Input energy data'!$G$11="Multiple (England)", '1. Input energy data'!$J165, '1. Input energy data'!$G$11),Degrees15[#Headers], 0))))</f>
        <v/>
      </c>
      <c r="N148" s="151" t="str" cm="1">
        <f t="array" ref="N148">IF(OR(CalcTable[[#This Row],[Building]]=0, '1. Input energy data'!$X165=""), "",IF(OR('1. Input energy data'!$F165="Hospital",'1. Input energy data'!$F165="Nursing residential homes and hostels"),INDEX(Degrees18[[Month]:[Multiple (England)]],MATCH('1. Input energy data'!$L165, Degrees18[Month], 1) + $N$2 - 1,MATCH(IF('1. Input energy data'!$G$11="Multiple (England)", '1. Input energy data'!$J165, '1. Input energy data'!$G$11),Degrees18[#Headers], 0)),INDEX(Degrees15[[Month]:[Multiple (England)]],MATCH('1. Input energy data'!$L165, Degrees15[Month], 1) + $N$2 - 1,MATCH(IF('1. Input energy data'!$G$11="Multiple (England)", '1. Input energy data'!$J165, '1. Input energy data'!$G$11),Degrees15[#Headers], 0))))</f>
        <v/>
      </c>
      <c r="O148" s="151" t="str" cm="1">
        <f t="array" ref="O148">IF(OR(CalcTable[[#This Row],[Building]]=0, '1. Input energy data'!$Y165=""), "",IF(OR('1. Input energy data'!$F165="Hospital",'1. Input energy data'!$F165="Nursing residential homes and hostels"),INDEX(Degrees18[[Month]:[Multiple (England)]],MATCH('1. Input energy data'!$L165, Degrees18[Month], 1) + $O$2 - 1,MATCH(IF('1. Input energy data'!$G$11="Multiple (England)", '1. Input energy data'!$J165, '1. Input energy data'!$G$11),Degrees18[#Headers], 0)),INDEX(Degrees15[[Month]:[Multiple (England)]],MATCH('1. Input energy data'!$L165, Degrees15[Month], 1) + $O$2 - 1,MATCH(IF('1. Input energy data'!$G$11="Multiple (England)", '1. Input energy data'!$J165, '1. Input energy data'!$G$11),Degrees15[#Headers], 0))))</f>
        <v/>
      </c>
      <c r="P148" t="str">
        <f>IF(CalcTable[[#This Row],[Building]]=0,"",SLOPE('1. Input energy data'!N165:Y165,CalcTable[[#This Row],[1]:[12]]))</f>
        <v/>
      </c>
      <c r="Q148" t="str">
        <f>IF(CalcTable[[#This Row],[Building]]=0,"",INTERCEPT('1. Input energy data'!N165:Y165,CalcTable[[#This Row],[1]:[12]]))</f>
        <v/>
      </c>
      <c r="R148" t="str">
        <f>IF(CalcTable[[#This Row],[Building]]=0,"",RSQ('1. Input energy data'!N165:Y165,CalcTable[[#This Row],[1]:[12]]))</f>
        <v/>
      </c>
      <c r="S148" s="151" t="str" cm="1">
        <f t="array" ref="S148">IF(OR($A148=0, '1. Input energy data'!$AF165=""), "",IF(OR('1. Input energy data'!$F165="Hospital",'1. Input energy data'!$F165="Nursing residential homes and hostels"),INDEX(Degrees18[[Month]:[Multiple (England)]],MATCH('1. Input energy data'!$AD165, Degrees18[Month], 1)+S$2-13,MATCH(IF('1. Input energy data'!$G$11="Multiple (England)", '1. Input energy data'!$J165, '1. Input energy data'!$G$11),Degrees18[#Headers], 0)),INDEX(Degrees15[[Month]:[Multiple (England)]],MATCH('1. Input energy data'!$AD165, Degrees15[Month], 1)+S$2-13,MATCH(IF('1. Input energy data'!$G$11="Multiple (England)", '1. Input energy data'!$J165, '1. Input energy data'!$G$11),Degrees15[#Headers], 0))))</f>
        <v/>
      </c>
      <c r="T148" s="151" t="str" cm="1">
        <f t="array" ref="T148">IF(OR($A148=0, '1. Input energy data'!$AG165=""), "",IF(OR('1. Input energy data'!$F165="Hospital",'1. Input energy data'!$F165="Nursing residential homes and hostels"),INDEX(Degrees18[[Month]:[Multiple (England)]],MATCH('1. Input energy data'!$AD165, Degrees18[Month], 1)+T$2-13,MATCH(IF('1. Input energy data'!$G$11="Multiple (England)", '1. Input energy data'!$J165, '1. Input energy data'!$G$11),Degrees18[#Headers], 0)),INDEX(Degrees15[[Month]:[Multiple (England)]],MATCH('1. Input energy data'!$AD165,Degrees15[Month], 1)+T$2-13,MATCH(IF('1. Input energy data'!$G$11="Multiple (England)", '1. Input energy data'!$J165, '1. Input energy data'!$G$11),Degrees15[#Headers], 0))))</f>
        <v/>
      </c>
      <c r="U148" s="151" t="str" cm="1">
        <f t="array" ref="U148">IF(OR($A148=0, '1. Input energy data'!$AH165=""), "",IF(OR('1. Input energy data'!$F165="Hospital",'1. Input energy data'!$F165="Nursing residential homes and hostels"),INDEX(Degrees18[[Month]:[Multiple (England)]],MATCH('1. Input energy data'!$AD165, Degrees18[Month], 1)+U$2-13,MATCH(IF('1. Input energy data'!$G$11="Multiple (England)", '1. Input energy data'!$J165, '1. Input energy data'!$G$11),Degrees18[#Headers], 0)),INDEX(Degrees15[[Month]:[Multiple (England)]],MATCH('1. Input energy data'!$AD165,Degrees15[Month], 1)+U$2-13,MATCH(IF('1. Input energy data'!$G$11="Multiple (England)", '1. Input energy data'!$J165, '1. Input energy data'!$G$11),Degrees15[#Headers], 0))))</f>
        <v/>
      </c>
      <c r="V148" s="151" t="str" cm="1">
        <f t="array" ref="V148">IF(OR($A148=0, '1. Input energy data'!$AI165=""), "",IF(OR('1. Input energy data'!$F165="Hospital",'1. Input energy data'!$F165="Nursing residential homes and hostels"),INDEX(Degrees18[[Month]:[Multiple (England)]],MATCH('1. Input energy data'!$AD165, Degrees18[Month], 1)+V$2-13,MATCH(IF('1. Input energy data'!$G$11="Multiple (England)", '1. Input energy data'!$J165, '1. Input energy data'!$G$11),Degrees18[#Headers], 0)),INDEX(Degrees15[[Month]:[Multiple (England)]],MATCH('1. Input energy data'!$AD165,Degrees15[Month], 1)+V$2-13,MATCH(IF('1. Input energy data'!$G$11="Multiple (England)", '1. Input energy data'!$J165, '1. Input energy data'!$G$11),Degrees15[#Headers], 0))))</f>
        <v/>
      </c>
      <c r="W148" s="151" t="str" cm="1">
        <f t="array" ref="W148">IF(OR($A148=0, '1. Input energy data'!$AJ165=""), "",IF(OR('1. Input energy data'!$F165="Hospital",'1. Input energy data'!$F165="Nursing residential homes and hostels"),INDEX(Degrees18[[Month]:[Multiple (England)]],MATCH('1. Input energy data'!$AD165, Degrees18[Month], 1)+W$2-13,MATCH(IF('1. Input energy data'!$G$11="Multiple (England)", '1. Input energy data'!$J165, '1. Input energy data'!$G$11),Degrees18[#Headers], 0)),INDEX(Degrees15[[Month]:[Multiple (England)]],MATCH('1. Input energy data'!$AD165,Degrees15[Month], 1)+W$2-13,MATCH(IF('1. Input energy data'!$G$11="Multiple (England)", '1. Input energy data'!$J165, '1. Input energy data'!$G$11),Degrees15[#Headers], 0))))</f>
        <v/>
      </c>
      <c r="X148" s="151" t="str" cm="1">
        <f t="array" ref="X148">IF(OR($A148=0, '1. Input energy data'!$AK165=""), "",IF(OR('1. Input energy data'!$F165="Hospital",'1. Input energy data'!$F165="Nursing residential homes and hostels"),INDEX(Degrees18[[Month]:[Multiple (England)]],MATCH('1. Input energy data'!$AD165, Degrees18[Month], 1)+X$2-13,MATCH(IF('1. Input energy data'!$G$11="Multiple (England)", '1. Input energy data'!$J165, '1. Input energy data'!$G$11),Degrees18[#Headers], 0)),INDEX(Degrees15[[Month]:[Multiple (England)]],MATCH('1. Input energy data'!$AD165,Degrees15[Month], 1)+X$2-13,MATCH(IF('1. Input energy data'!$G$11="Multiple (England)", '1. Input energy data'!$J165, '1. Input energy data'!$G$11),Degrees15[#Headers], 0))))</f>
        <v/>
      </c>
      <c r="Y148" s="151" t="str" cm="1">
        <f t="array" ref="Y148">IF(OR($A148=0, '1. Input energy data'!$AL165=""), "",IF(OR('1. Input energy data'!$F165="Hospital",'1. Input energy data'!$F165="Nursing residential homes and hostels"),INDEX(Degrees18[[Month]:[Multiple (England)]],MATCH('1. Input energy data'!$AD165, Degrees18[Month], 1)+Y$2-13,MATCH(IF('1. Input energy data'!$G$11="Multiple (England)", '1. Input energy data'!$J165, '1. Input energy data'!$G$11),Degrees18[#Headers], 0)),INDEX(Degrees15[[Month]:[Multiple (England)]],MATCH('1. Input energy data'!$AD165,Degrees15[Month], 1)+Y$2-13,MATCH(IF('1. Input energy data'!$G$11="Multiple (England)", '1. Input energy data'!$J165, '1. Input energy data'!$G$11),Degrees15[#Headers], 0))))</f>
        <v/>
      </c>
      <c r="Z148" s="151" t="str" cm="1">
        <f t="array" ref="Z148">IF(OR($A148=0, '1. Input energy data'!$AM165=""), "",IF(OR('1. Input energy data'!$F165="Hospital",'1. Input energy data'!$F165="Nursing residential homes and hostels"),INDEX(Degrees18[[Month]:[Multiple (England)]],MATCH('1. Input energy data'!$AD165, Degrees18[Month], 1)+Z$2-13,MATCH(IF('1. Input energy data'!$G$11="Multiple (England)", '1. Input energy data'!$J165, '1. Input energy data'!$G$11),Degrees18[#Headers], 0)),INDEX(Degrees15[[Month]:[Multiple (England)]],MATCH('1. Input energy data'!$AD165,Degrees15[Month], 1)+Z$2-13,MATCH(IF('1. Input energy data'!$G$11="Multiple (England)", '1. Input energy data'!$J165, '1. Input energy data'!$G$11),Degrees15[#Headers], 0))))</f>
        <v/>
      </c>
      <c r="AA148" s="151" t="str" cm="1">
        <f t="array" ref="AA148">IF(OR($A148=0, '1. Input energy data'!$AN165=""), "",IF(OR('1. Input energy data'!$F165="Hospital",'1. Input energy data'!$F165="Nursing residential homes and hostels"),INDEX(Degrees18[[Month]:[Multiple (England)]],MATCH('1. Input energy data'!$AD165, Degrees18[Month], 1)+AA$2-13,MATCH(IF('1. Input energy data'!$G$11="Multiple (England)", '1. Input energy data'!$J165, '1. Input energy data'!$G$11),Degrees18[#Headers], 0)),INDEX(Degrees15[[Month]:[Multiple (England)]],MATCH('1. Input energy data'!$AD165,Degrees15[Month], 1)+AA$2-13,MATCH(IF('1. Input energy data'!$G$11="Multiple (England)", '1. Input energy data'!$J165, '1. Input energy data'!$G$11),Degrees15[#Headers], 0))))</f>
        <v/>
      </c>
      <c r="AB148" s="151" t="str" cm="1">
        <f t="array" ref="AB148">IF(OR($A148=0, '1. Input energy data'!$AO165=""), "",IF(OR('1. Input energy data'!$F165="Hospital",'1. Input energy data'!$F165="Nursing residential homes and hostels"),INDEX(Degrees18[[Month]:[Multiple (England)]],MATCH('1. Input energy data'!$AD165, Degrees18[Month], 1)+AB$2-13,MATCH(IF('1. Input energy data'!$G$11="Multiple (England)", '1. Input energy data'!$J165, '1. Input energy data'!$G$11),Degrees18[#Headers], 0)),INDEX(Degrees15[[Month]:[Multiple (England)]],MATCH('1. Input energy data'!$AD165,Degrees15[Month], 1)+AB$2-13,MATCH(IF('1. Input energy data'!$G$11="Multiple (England)", '1. Input energy data'!$J165, '1. Input energy data'!$G$11),Degrees15[#Headers], 0))))</f>
        <v/>
      </c>
      <c r="AC148" s="151" t="str" cm="1">
        <f t="array" ref="AC148">IF(OR($A148=0, '1. Input energy data'!$AP165=""), "",IF(OR('1. Input energy data'!$F165="Hospital",'1. Input energy data'!$F165="Nursing residential homes and hostels"),INDEX(Degrees18[[Month]:[Multiple (England)]],MATCH('1. Input energy data'!$AD165, Degrees18[Month], 1)+AC$2-13,MATCH(IF('1. Input energy data'!$G$11="Multiple (England)", '1. Input energy data'!$J165, '1. Input energy data'!$G$11),Degrees18[#Headers], 0)),INDEX(Degrees15[[Month]:[Multiple (England)]],MATCH('1. Input energy data'!$AD165,Degrees15[Month], 1)+AC$2-13,MATCH(IF('1. Input energy data'!$G$11="Multiple (England)", '1. Input energy data'!$J165, '1. Input energy data'!$G$11),Degrees15[#Headers], 0))))</f>
        <v/>
      </c>
      <c r="AD148" s="151" t="str" cm="1">
        <f t="array" ref="AD148">IF(OR($A148=0, '1. Input energy data'!$AQ165=""), "",IF(OR('1. Input energy data'!$F165="Hospital",'1. Input energy data'!$F165="Nursing residential homes and hostels"),INDEX(Degrees18[[Month]:[Multiple (England)]],MATCH('1. Input energy data'!$AD165, Degrees18[Month], 1)+AD$2-13,MATCH(IF('1. Input energy data'!$G$11="Multiple (England)", '1. Input energy data'!$J165, '1. Input energy data'!$G$11),Degrees18[#Headers], 0)),INDEX(Degrees15[[Month]:[Multiple (England)]],MATCH('1. Input energy data'!$AD165,Degrees15[Month], 1)+AD$2-13,MATCH(IF('1. Input energy data'!$G$11="Multiple (England)", '1. Input energy data'!$J165, '1. Input energy data'!$G$11),Degrees15[#Headers], 0))))</f>
        <v/>
      </c>
      <c r="AE148" s="151" t="str">
        <f>IF(OR($A148=0, $P148="", CalcTable[[#This Row],[13]]="", $Q148="", '1. Input energy data'!AF165=""), "", ($P148*CalcTable[[#This Row],[13]]+$Q148)-'1. Input energy data'!AF165)</f>
        <v/>
      </c>
      <c r="AF148" s="151" t="str">
        <f>IF(OR($A148=0, $P148="", CalcTable[[#This Row],[14]]="", $Q148="", '1. Input energy data'!AG165=""), "", ($P148*CalcTable[[#This Row],[14]]+$Q148)-'1. Input energy data'!AG165)</f>
        <v/>
      </c>
      <c r="AG148" s="151" t="str">
        <f>IF(OR($A148=0, $P148="", CalcTable[[#This Row],[15]]="", $Q148="", '1. Input energy data'!AH165=""), "", ($P148*CalcTable[[#This Row],[15]]+$Q148)-'1. Input energy data'!AH165)</f>
        <v/>
      </c>
      <c r="AH148" s="151" t="str">
        <f>IF(OR($A148=0, $P148="", CalcTable[[#This Row],[16]]="", $Q148="", '1. Input energy data'!AI165=""), "", ($P148*CalcTable[[#This Row],[16]]+$Q148)-'1. Input energy data'!AI165)</f>
        <v/>
      </c>
      <c r="AI148" s="151" t="str">
        <f>IF(OR($A148=0, $P148="", CalcTable[[#This Row],[17]]="", $Q148="", '1. Input energy data'!AJ165=""), "", ($P148*CalcTable[[#This Row],[17]]+$Q148)-'1. Input energy data'!AJ165)</f>
        <v/>
      </c>
      <c r="AJ148" s="151" t="str">
        <f>IF(OR($A148=0, $P148="", CalcTable[[#This Row],[18]]="", $Q148="", '1. Input energy data'!AK165=""), "", ($P148*CalcTable[[#This Row],[18]]+$Q148)-'1. Input energy data'!AK165)</f>
        <v/>
      </c>
      <c r="AK148" s="151" t="str">
        <f>IF(OR($A148=0, $P148="", CalcTable[[#This Row],[19]]="", $Q148="", '1. Input energy data'!AL165=""), "", ($P148*CalcTable[[#This Row],[19]]+$Q148)-'1. Input energy data'!AL165)</f>
        <v/>
      </c>
      <c r="AL148" s="151" t="str">
        <f>IF(OR($A148=0, $P148="", CalcTable[[#This Row],[20]]="", $Q148="", '1. Input energy data'!AM165=""), "", ($P148*CalcTable[[#This Row],[20]]+$Q148)-'1. Input energy data'!AM165)</f>
        <v/>
      </c>
      <c r="AM148" s="151" t="str">
        <f>IF(OR($A148=0, $P148="", CalcTable[[#This Row],[21]]="", $Q148="", '1. Input energy data'!AN165=""), "", ($P148*CalcTable[[#This Row],[21]]+$Q148)-'1. Input energy data'!AN165)</f>
        <v/>
      </c>
      <c r="AN148" s="151" t="str">
        <f>IF(OR($A148=0, $P148="", CalcTable[[#This Row],[22]]="", $Q148="", '1. Input energy data'!AO165=""), "", ($P148*CalcTable[[#This Row],[22]]+$Q148)-'1. Input energy data'!AO165)</f>
        <v/>
      </c>
      <c r="AO148" s="151" t="str">
        <f>IF(OR($A148=0, $P148="", CalcTable[[#This Row],[23]]="", $Q148="", '1. Input energy data'!AP165=""), "", ($P148*CalcTable[[#This Row],[23]]+$Q148)-'1. Input energy data'!AP165)</f>
        <v/>
      </c>
      <c r="AP148" s="151" t="str">
        <f>IF(OR($A148=0, $P148="", CalcTable[[#This Row],[24]]="", $Q148="", '1. Input energy data'!AQ165=""), "", ($P148*CalcTable[[#This Row],[24]]+$Q148)-'1. Input energy data'!AQ165)</f>
        <v/>
      </c>
      <c r="AQ148" s="239" t="str">
        <f>IF(CalcTable[[#This Row],[Building]]=0,"",1-((1-CalcTable[[#This Row],[R2]])*(COUNT('1. Input energy data'!N165:Y165)-1)/(COUNT('1. Input energy data'!N165:Y165)-2)))</f>
        <v/>
      </c>
      <c r="AR148" s="165" t="str">
        <f>IF(CalcTable[[#This Row],[Building]]=0,"",1.26*TINV(0.1,COUNT('1. Input energy data'!N165:Y165)-2)*STEYX('1. Input energy data'!N165:Y165,CalcTable[[#This Row],[1]:[12]])*((1+2/COUNT('1. Input energy data'!N165:Y165))*COUNT(CalcTable[[#This Row],[Month 1 avoided kWh]:[Month 12]]))^0.5)</f>
        <v/>
      </c>
      <c r="AS148" s="166" t="str">
        <f>IF(CalcTable[[#This Row],[Building]]=0,"",ABS(CalcTable[[#This Row],[Absolute Uncertainty]]/SUM(CalcTable[[#This Row],[Month 1 avoided kWh]:[Month 12]])))</f>
        <v/>
      </c>
      <c r="AT148" s="165" t="str">
        <f>IF(CalcTable[[#This Row],[Building]]=0,"",COUNT('1. Input energy data'!N165:Y165))</f>
        <v/>
      </c>
      <c r="AU148" s="165" t="str">
        <f>IF(CalcTable[[#This Row],[Building]]=0,"",COUNT('1. Input energy data'!AF165:AQ165))</f>
        <v/>
      </c>
      <c r="AV148" s="151" t="str" cm="1">
        <f t="array" ref="AV148">_xlfn.IFS(CalcTable[[#This Row],[Building]]=0,"",AND(OR('1. Input energy data'!AT165="Energy Bills - Actual",'1. Input energy data'!AT165="Meter Readings",'1. Input energy data'!AT165="Half Hourly Data"),OR('1. Input energy data'!Z165="Energy Bills - Actual",'1. Input energy data'!Z165="Meter Readings",'1. Input energy data'!Z165="Half Hourly Data")),"ACTUAL",OR('1. Input energy data'!AT165="",'1. Input energy data'!Z165=""),"BLANK",OR('1. Input energy data'!AT165="Other (specify in commentary)",'1. Input energy data'!Z165="Other (specify in commentary)"),"OTHER",OR('1. Input energy data'!AT165="Energy Bills - Estimated",'1. Input energy data'!Z165="Energy Bills - Estimated"),"ESTIMATED",OR('1. Input energy data'!AT165="Energy Bills - Partially Estimated",'1. Input energy data'!Z165="Energy Bills - Partially Estimated"),"PARTIALLY ESTIMATED",TRUE,"BLANK")</f>
        <v/>
      </c>
    </row>
    <row r="149" spans="1:48">
      <c r="A149">
        <f>'1. Input energy data'!C166</f>
        <v>0</v>
      </c>
      <c r="B149" s="150">
        <f>'1. Input energy data'!F166</f>
        <v>0</v>
      </c>
      <c r="C149">
        <f>'1. Input energy data'!G166</f>
        <v>0</v>
      </c>
      <c r="D149" s="151" t="str">
        <f>IF(OR(CalcTable[[#This Row],[Building]]=0, '1. Input energy data'!$N166=""), "",IF(OR('1. Input energy data'!$F166="Hospital",'1. Input energy data'!$F166="Nursing residential homes and hostels"),INDEX(Degrees18[[Month]:[Multiple (England)]],MATCH('1. Input energy data'!$L166, Degrees18[Month], 1),MATCH(IF('1. Input energy data'!$G$11="Multiple (England)", '1. Input energy data'!$J166, '1. Input energy data'!$G$11), Degrees18[#Headers], 0)),INDEX(Degrees15[[Month]:[Multiple (England)]],MATCH('1. Input energy data'!$L166, Degrees15[Month], 1),MATCH(IF('1. Input energy data'!$G$11="Multiple (England)", '1. Input energy data'!$J166, '1. Input energy data'!$G$11), Degrees15[#Headers], 0))))</f>
        <v/>
      </c>
      <c r="E149" s="151" t="str" cm="1">
        <f t="array" ref="E149">IF(OR(CalcTable[[#This Row],[Building]]=0, '1. Input energy data'!$O166=""), "",IF(OR('1. Input energy data'!$F166="Hospital",'1. Input energy data'!$F166="Nursing residential homes and hostels"),INDEX(Degrees18[[Month]:[Multiple (England)]],MATCH('1. Input energy data'!$L166, Degrees18[Month], 1) + $E$2 - 1,MATCH(IF('1. Input energy data'!$G$11="Multiple (England)", '1. Input energy data'!$J166, '1. Input energy data'!$G$11),Degrees18[#Headers], 0)),INDEX(Degrees15[[Month]:[Multiple (England)]],MATCH('1. Input energy data'!$L166, Degrees15[Month], 1) + $E$2 - 1,MATCH(IF('1. Input energy data'!$G$11="Multiple (England)", '1. Input energy data'!$J166, '1. Input energy data'!$G$11),Degrees15[#Headers], 0))))</f>
        <v/>
      </c>
      <c r="F149" s="151" t="str" cm="1">
        <f t="array" ref="F149">IF(OR(CalcTable[[#This Row],[Building]]=0, '1. Input energy data'!$P166=""), "",IF(OR('1. Input energy data'!$F166="Hospital",'1. Input energy data'!$F166="Nursing residential homes and hostels"),INDEX(Degrees18[[Month]:[Multiple (England)]],MATCH('1. Input energy data'!$L166, Degrees18[Month], 1) + $F$2 - 1,MATCH(IF('1. Input energy data'!$G$11="Multiple (England)", '1. Input energy data'!$J166, '1. Input energy data'!$G$11),Degrees18[#Headers], 0)),INDEX(Degrees15[[Month]:[Multiple (England)]],MATCH('1. Input energy data'!$L166, Degrees15[Month], 1) + $F$2 - 1,MATCH(IF('1. Input energy data'!$G$11="Multiple (England)", '1. Input energy data'!$J166, '1. Input energy data'!$G$11),Degrees15[#Headers], 0))))</f>
        <v/>
      </c>
      <c r="G149" s="151" t="str" cm="1">
        <f t="array" ref="G149">IF(OR(CalcTable[[#This Row],[Building]]=0, '1. Input energy data'!$Q166=""), "",IF(OR('1. Input energy data'!$F166="Hospital",'1. Input energy data'!$F166="Nursing residential homes and hostels"),INDEX(Degrees18[[Month]:[Multiple (England)]],MATCH('1. Input energy data'!$L166, Degrees18[Month], 1) + $G$2 - 1,MATCH(IF('1. Input energy data'!$G$11="Multiple (England)", '1. Input energy data'!$J166, '1. Input energy data'!$G$11),Degrees18[#Headers], 0)),INDEX(Degrees15[[Month]:[Multiple (England)]],MATCH('1. Input energy data'!$L166, Degrees15[Month], 1) + $G$2 - 1,MATCH(IF('1. Input energy data'!$G$11="Multiple (England)", '1. Input energy data'!$J166, '1. Input energy data'!$G$11),Degrees15[#Headers], 0))))</f>
        <v/>
      </c>
      <c r="H149" s="151" t="str" cm="1">
        <f t="array" ref="H149">IF(OR(CalcTable[[#This Row],[Building]]=0, '1. Input energy data'!$R166=""), "",IF(OR('1. Input energy data'!$F166="Hospital",'1. Input energy data'!$F166="Nursing residential homes and hostels"),INDEX(Degrees18[[Month]:[Multiple (England)]],MATCH('1. Input energy data'!$L166, Degrees18[Month], 1) + $H$2 - 1,MATCH(IF('1. Input energy data'!$G$11="Multiple (England)", '1. Input energy data'!$J166, '1. Input energy data'!$G$11),Degrees18[#Headers], 0)),INDEX(Degrees15[[Month]:[Multiple (England)]],MATCH('1. Input energy data'!$L166, Degrees15[Month], 1) + $H$2 - 1,MATCH(IF('1. Input energy data'!$G$11="Multiple (England)", '1. Input energy data'!$J166, '1. Input energy data'!$G$11),Degrees15[#Headers], 0))))</f>
        <v/>
      </c>
      <c r="I149" s="151" t="str" cm="1">
        <f t="array" ref="I149">IF(OR(CalcTable[[#This Row],[Building]]=0, '1. Input energy data'!$S166=""), "",IF(OR('1. Input energy data'!$F166="Hospital",'1. Input energy data'!$F166="Nursing residential homes and hostels"),INDEX(Degrees18[[Month]:[Multiple (England)]],MATCH('1. Input energy data'!$L166, Degrees18[Month], 1) + $I$2 - 1,MATCH(IF('1. Input energy data'!$G$11="Multiple (England)", '1. Input energy data'!$J166, '1. Input energy data'!$G$11),Degrees18[#Headers], 0)),INDEX(Degrees15[[Month]:[Multiple (England)]],MATCH('1. Input energy data'!$L166, Degrees15[Month], 1) + $I$2 - 1,MATCH(IF('1. Input energy data'!$G$11="Multiple (England)", '1. Input energy data'!$J166, '1. Input energy data'!$G$11),Degrees15[#Headers], 0))))</f>
        <v/>
      </c>
      <c r="J149" s="151" t="str" cm="1">
        <f t="array" ref="J149">IF(OR(CalcTable[[#This Row],[Building]]=0, '1. Input energy data'!$T166=""), "",IF(OR('1. Input energy data'!$F166="Hospital",'1. Input energy data'!$F166="Nursing residential homes and hostels"),INDEX(Degrees18[[Month]:[Multiple (England)]],MATCH('1. Input energy data'!$L166, Degrees18[Month], 1) + $J$2 - 1,MATCH(IF('1. Input energy data'!$G$11="Multiple (England)", '1. Input energy data'!$J166, '1. Input energy data'!$G$11),Degrees18[#Headers], 0)),INDEX(Degrees15[[Month]:[Multiple (England)]],MATCH('1. Input energy data'!$L166, Degrees15[Month], 1) + $J$2 - 1,MATCH(IF('1. Input energy data'!$G$11="Multiple (England)", '1. Input energy data'!$J166, '1. Input energy data'!$G$11),Degrees15[#Headers], 0))))</f>
        <v/>
      </c>
      <c r="K149" s="151" t="str" cm="1">
        <f t="array" ref="K149">IF(OR(CalcTable[[#This Row],[Building]]=0, '1. Input energy data'!$U166=""), "",IF(OR('1. Input energy data'!$F166="Hospital",'1. Input energy data'!$F166="Nursing residential homes and hostels"),INDEX(Degrees18[[Month]:[Multiple (England)]],MATCH('1. Input energy data'!$L166, Degrees18[Month], 1) + $K$2 - 1,MATCH(IF('1. Input energy data'!$G$11="Multiple (England)", '1. Input energy data'!$J166, '1. Input energy data'!$G$11),Degrees18[#Headers], 0)),INDEX(Degrees15[[Month]:[Multiple (England)]],MATCH('1. Input energy data'!$L166, Degrees15[Month], 1) + $K$2 - 1,MATCH(IF('1. Input energy data'!$G$11="Multiple (England)", '1. Input energy data'!$J166, '1. Input energy data'!$G$11),Degrees15[#Headers], 0))))</f>
        <v/>
      </c>
      <c r="L149" s="151" t="str" cm="1">
        <f t="array" ref="L149">IF(OR(CalcTable[[#This Row],[Building]]=0, '1. Input energy data'!$V166=""), "",IF(OR('1. Input energy data'!$F166="Hospital",'1. Input energy data'!$F166="Nursing residential homes and hostels"),INDEX(Degrees18[[Month]:[Multiple (England)]],MATCH('1. Input energy data'!$L166, Degrees18[Month], 1) + $L$2 - 1,MATCH(IF('1. Input energy data'!$G$11="Multiple (England)", '1. Input energy data'!$J166, '1. Input energy data'!$G$11),Degrees18[#Headers], 0)),INDEX(Degrees15[[Month]:[Multiple (England)]],MATCH('1. Input energy data'!$L166, Degrees15[Month], 1) + $L$2 - 1,MATCH(IF('1. Input energy data'!$G$11="Multiple (England)", '1. Input energy data'!$J166, '1. Input energy data'!$G$11),Degrees15[#Headers], 0))))</f>
        <v/>
      </c>
      <c r="M149" s="151" t="str" cm="1">
        <f t="array" ref="M149">IF(OR(CalcTable[[#This Row],[Building]]=0, '1. Input energy data'!$W166=""), "",IF(OR('1. Input energy data'!$F166="Hospital",'1. Input energy data'!$F166="Nursing residential homes and hostels"),INDEX(Degrees18[[Month]:[Multiple (England)]],MATCH('1. Input energy data'!$L166, Degrees18[Month], 1) + $M$2 - 1,MATCH(IF('1. Input energy data'!$G$11="Multiple (England)", '1. Input energy data'!$J166, '1. Input energy data'!$G$11),Degrees18[#Headers], 0)),INDEX(Degrees15[[Month]:[Multiple (England)]],MATCH('1. Input energy data'!$L166, Degrees15[Month], 1) + $M$2 - 1,MATCH(IF('1. Input energy data'!$G$11="Multiple (England)", '1. Input energy data'!$J166, '1. Input energy data'!$G$11),Degrees15[#Headers], 0))))</f>
        <v/>
      </c>
      <c r="N149" s="151" t="str" cm="1">
        <f t="array" ref="N149">IF(OR(CalcTable[[#This Row],[Building]]=0, '1. Input energy data'!$X166=""), "",IF(OR('1. Input energy data'!$F166="Hospital",'1. Input energy data'!$F166="Nursing residential homes and hostels"),INDEX(Degrees18[[Month]:[Multiple (England)]],MATCH('1. Input energy data'!$L166, Degrees18[Month], 1) + $N$2 - 1,MATCH(IF('1. Input energy data'!$G$11="Multiple (England)", '1. Input energy data'!$J166, '1. Input energy data'!$G$11),Degrees18[#Headers], 0)),INDEX(Degrees15[[Month]:[Multiple (England)]],MATCH('1. Input energy data'!$L166, Degrees15[Month], 1) + $N$2 - 1,MATCH(IF('1. Input energy data'!$G$11="Multiple (England)", '1. Input energy data'!$J166, '1. Input energy data'!$G$11),Degrees15[#Headers], 0))))</f>
        <v/>
      </c>
      <c r="O149" s="151" t="str" cm="1">
        <f t="array" ref="O149">IF(OR(CalcTable[[#This Row],[Building]]=0, '1. Input energy data'!$Y166=""), "",IF(OR('1. Input energy data'!$F166="Hospital",'1. Input energy data'!$F166="Nursing residential homes and hostels"),INDEX(Degrees18[[Month]:[Multiple (England)]],MATCH('1. Input energy data'!$L166, Degrees18[Month], 1) + $O$2 - 1,MATCH(IF('1. Input energy data'!$G$11="Multiple (England)", '1. Input energy data'!$J166, '1. Input energy data'!$G$11),Degrees18[#Headers], 0)),INDEX(Degrees15[[Month]:[Multiple (England)]],MATCH('1. Input energy data'!$L166, Degrees15[Month], 1) + $O$2 - 1,MATCH(IF('1. Input energy data'!$G$11="Multiple (England)", '1. Input energy data'!$J166, '1. Input energy data'!$G$11),Degrees15[#Headers], 0))))</f>
        <v/>
      </c>
      <c r="P149" t="str">
        <f>IF(CalcTable[[#This Row],[Building]]=0,"",SLOPE('1. Input energy data'!N166:Y166,CalcTable[[#This Row],[1]:[12]]))</f>
        <v/>
      </c>
      <c r="Q149" t="str">
        <f>IF(CalcTable[[#This Row],[Building]]=0,"",INTERCEPT('1. Input energy data'!N166:Y166,CalcTable[[#This Row],[1]:[12]]))</f>
        <v/>
      </c>
      <c r="R149" t="str">
        <f>IF(CalcTable[[#This Row],[Building]]=0,"",RSQ('1. Input energy data'!N166:Y166,CalcTable[[#This Row],[1]:[12]]))</f>
        <v/>
      </c>
      <c r="S149" s="151" t="str" cm="1">
        <f t="array" ref="S149">IF(OR($A149=0, '1. Input energy data'!$AF166=""), "",IF(OR('1. Input energy data'!$F166="Hospital",'1. Input energy data'!$F166="Nursing residential homes and hostels"),INDEX(Degrees18[[Month]:[Multiple (England)]],MATCH('1. Input energy data'!$AD166, Degrees18[Month], 1)+S$2-13,MATCH(IF('1. Input energy data'!$G$11="Multiple (England)", '1. Input energy data'!$J166, '1. Input energy data'!$G$11),Degrees18[#Headers], 0)),INDEX(Degrees15[[Month]:[Multiple (England)]],MATCH('1. Input energy data'!$AD166, Degrees15[Month], 1)+S$2-13,MATCH(IF('1. Input energy data'!$G$11="Multiple (England)", '1. Input energy data'!$J166, '1. Input energy data'!$G$11),Degrees15[#Headers], 0))))</f>
        <v/>
      </c>
      <c r="T149" s="151" t="str" cm="1">
        <f t="array" ref="T149">IF(OR($A149=0, '1. Input energy data'!$AG166=""), "",IF(OR('1. Input energy data'!$F166="Hospital",'1. Input energy data'!$F166="Nursing residential homes and hostels"),INDEX(Degrees18[[Month]:[Multiple (England)]],MATCH('1. Input energy data'!$AD166, Degrees18[Month], 1)+T$2-13,MATCH(IF('1. Input energy data'!$G$11="Multiple (England)", '1. Input energy data'!$J166, '1. Input energy data'!$G$11),Degrees18[#Headers], 0)),INDEX(Degrees15[[Month]:[Multiple (England)]],MATCH('1. Input energy data'!$AD166,Degrees15[Month], 1)+T$2-13,MATCH(IF('1. Input energy data'!$G$11="Multiple (England)", '1. Input energy data'!$J166, '1. Input energy data'!$G$11),Degrees15[#Headers], 0))))</f>
        <v/>
      </c>
      <c r="U149" s="151" t="str" cm="1">
        <f t="array" ref="U149">IF(OR($A149=0, '1. Input energy data'!$AH166=""), "",IF(OR('1. Input energy data'!$F166="Hospital",'1. Input energy data'!$F166="Nursing residential homes and hostels"),INDEX(Degrees18[[Month]:[Multiple (England)]],MATCH('1. Input energy data'!$AD166, Degrees18[Month], 1)+U$2-13,MATCH(IF('1. Input energy data'!$G$11="Multiple (England)", '1. Input energy data'!$J166, '1. Input energy data'!$G$11),Degrees18[#Headers], 0)),INDEX(Degrees15[[Month]:[Multiple (England)]],MATCH('1. Input energy data'!$AD166,Degrees15[Month], 1)+U$2-13,MATCH(IF('1. Input energy data'!$G$11="Multiple (England)", '1. Input energy data'!$J166, '1. Input energy data'!$G$11),Degrees15[#Headers], 0))))</f>
        <v/>
      </c>
      <c r="V149" s="151" t="str" cm="1">
        <f t="array" ref="V149">IF(OR($A149=0, '1. Input energy data'!$AI166=""), "",IF(OR('1. Input energy data'!$F166="Hospital",'1. Input energy data'!$F166="Nursing residential homes and hostels"),INDEX(Degrees18[[Month]:[Multiple (England)]],MATCH('1. Input energy data'!$AD166, Degrees18[Month], 1)+V$2-13,MATCH(IF('1. Input energy data'!$G$11="Multiple (England)", '1. Input energy data'!$J166, '1. Input energy data'!$G$11),Degrees18[#Headers], 0)),INDEX(Degrees15[[Month]:[Multiple (England)]],MATCH('1. Input energy data'!$AD166,Degrees15[Month], 1)+V$2-13,MATCH(IF('1. Input energy data'!$G$11="Multiple (England)", '1. Input energy data'!$J166, '1. Input energy data'!$G$11),Degrees15[#Headers], 0))))</f>
        <v/>
      </c>
      <c r="W149" s="151" t="str" cm="1">
        <f t="array" ref="W149">IF(OR($A149=0, '1. Input energy data'!$AJ166=""), "",IF(OR('1. Input energy data'!$F166="Hospital",'1. Input energy data'!$F166="Nursing residential homes and hostels"),INDEX(Degrees18[[Month]:[Multiple (England)]],MATCH('1. Input energy data'!$AD166, Degrees18[Month], 1)+W$2-13,MATCH(IF('1. Input energy data'!$G$11="Multiple (England)", '1. Input energy data'!$J166, '1. Input energy data'!$G$11),Degrees18[#Headers], 0)),INDEX(Degrees15[[Month]:[Multiple (England)]],MATCH('1. Input energy data'!$AD166,Degrees15[Month], 1)+W$2-13,MATCH(IF('1. Input energy data'!$G$11="Multiple (England)", '1. Input energy data'!$J166, '1. Input energy data'!$G$11),Degrees15[#Headers], 0))))</f>
        <v/>
      </c>
      <c r="X149" s="151" t="str" cm="1">
        <f t="array" ref="X149">IF(OR($A149=0, '1. Input energy data'!$AK166=""), "",IF(OR('1. Input energy data'!$F166="Hospital",'1. Input energy data'!$F166="Nursing residential homes and hostels"),INDEX(Degrees18[[Month]:[Multiple (England)]],MATCH('1. Input energy data'!$AD166, Degrees18[Month], 1)+X$2-13,MATCH(IF('1. Input energy data'!$G$11="Multiple (England)", '1. Input energy data'!$J166, '1. Input energy data'!$G$11),Degrees18[#Headers], 0)),INDEX(Degrees15[[Month]:[Multiple (England)]],MATCH('1. Input energy data'!$AD166,Degrees15[Month], 1)+X$2-13,MATCH(IF('1. Input energy data'!$G$11="Multiple (England)", '1. Input energy data'!$J166, '1. Input energy data'!$G$11),Degrees15[#Headers], 0))))</f>
        <v/>
      </c>
      <c r="Y149" s="151" t="str" cm="1">
        <f t="array" ref="Y149">IF(OR($A149=0, '1. Input energy data'!$AL166=""), "",IF(OR('1. Input energy data'!$F166="Hospital",'1. Input energy data'!$F166="Nursing residential homes and hostels"),INDEX(Degrees18[[Month]:[Multiple (England)]],MATCH('1. Input energy data'!$AD166, Degrees18[Month], 1)+Y$2-13,MATCH(IF('1. Input energy data'!$G$11="Multiple (England)", '1. Input energy data'!$J166, '1. Input energy data'!$G$11),Degrees18[#Headers], 0)),INDEX(Degrees15[[Month]:[Multiple (England)]],MATCH('1. Input energy data'!$AD166,Degrees15[Month], 1)+Y$2-13,MATCH(IF('1. Input energy data'!$G$11="Multiple (England)", '1. Input energy data'!$J166, '1. Input energy data'!$G$11),Degrees15[#Headers], 0))))</f>
        <v/>
      </c>
      <c r="Z149" s="151" t="str" cm="1">
        <f t="array" ref="Z149">IF(OR($A149=0, '1. Input energy data'!$AM166=""), "",IF(OR('1. Input energy data'!$F166="Hospital",'1. Input energy data'!$F166="Nursing residential homes and hostels"),INDEX(Degrees18[[Month]:[Multiple (England)]],MATCH('1. Input energy data'!$AD166, Degrees18[Month], 1)+Z$2-13,MATCH(IF('1. Input energy data'!$G$11="Multiple (England)", '1. Input energy data'!$J166, '1. Input energy data'!$G$11),Degrees18[#Headers], 0)),INDEX(Degrees15[[Month]:[Multiple (England)]],MATCH('1. Input energy data'!$AD166,Degrees15[Month], 1)+Z$2-13,MATCH(IF('1. Input energy data'!$G$11="Multiple (England)", '1. Input energy data'!$J166, '1. Input energy data'!$G$11),Degrees15[#Headers], 0))))</f>
        <v/>
      </c>
      <c r="AA149" s="151" t="str" cm="1">
        <f t="array" ref="AA149">IF(OR($A149=0, '1. Input energy data'!$AN166=""), "",IF(OR('1. Input energy data'!$F166="Hospital",'1. Input energy data'!$F166="Nursing residential homes and hostels"),INDEX(Degrees18[[Month]:[Multiple (England)]],MATCH('1. Input energy data'!$AD166, Degrees18[Month], 1)+AA$2-13,MATCH(IF('1. Input energy data'!$G$11="Multiple (England)", '1. Input energy data'!$J166, '1. Input energy data'!$G$11),Degrees18[#Headers], 0)),INDEX(Degrees15[[Month]:[Multiple (England)]],MATCH('1. Input energy data'!$AD166,Degrees15[Month], 1)+AA$2-13,MATCH(IF('1. Input energy data'!$G$11="Multiple (England)", '1. Input energy data'!$J166, '1. Input energy data'!$G$11),Degrees15[#Headers], 0))))</f>
        <v/>
      </c>
      <c r="AB149" s="151" t="str" cm="1">
        <f t="array" ref="AB149">IF(OR($A149=0, '1. Input energy data'!$AO166=""), "",IF(OR('1. Input energy data'!$F166="Hospital",'1. Input energy data'!$F166="Nursing residential homes and hostels"),INDEX(Degrees18[[Month]:[Multiple (England)]],MATCH('1. Input energy data'!$AD166, Degrees18[Month], 1)+AB$2-13,MATCH(IF('1. Input energy data'!$G$11="Multiple (England)", '1. Input energy data'!$J166, '1. Input energy data'!$G$11),Degrees18[#Headers], 0)),INDEX(Degrees15[[Month]:[Multiple (England)]],MATCH('1. Input energy data'!$AD166,Degrees15[Month], 1)+AB$2-13,MATCH(IF('1. Input energy data'!$G$11="Multiple (England)", '1. Input energy data'!$J166, '1. Input energy data'!$G$11),Degrees15[#Headers], 0))))</f>
        <v/>
      </c>
      <c r="AC149" s="151" t="str" cm="1">
        <f t="array" ref="AC149">IF(OR($A149=0, '1. Input energy data'!$AP166=""), "",IF(OR('1. Input energy data'!$F166="Hospital",'1. Input energy data'!$F166="Nursing residential homes and hostels"),INDEX(Degrees18[[Month]:[Multiple (England)]],MATCH('1. Input energy data'!$AD166, Degrees18[Month], 1)+AC$2-13,MATCH(IF('1. Input energy data'!$G$11="Multiple (England)", '1. Input energy data'!$J166, '1. Input energy data'!$G$11),Degrees18[#Headers], 0)),INDEX(Degrees15[[Month]:[Multiple (England)]],MATCH('1. Input energy data'!$AD166,Degrees15[Month], 1)+AC$2-13,MATCH(IF('1. Input energy data'!$G$11="Multiple (England)", '1. Input energy data'!$J166, '1. Input energy data'!$G$11),Degrees15[#Headers], 0))))</f>
        <v/>
      </c>
      <c r="AD149" s="151" t="str" cm="1">
        <f t="array" ref="AD149">IF(OR($A149=0, '1. Input energy data'!$AQ166=""), "",IF(OR('1. Input energy data'!$F166="Hospital",'1. Input energy data'!$F166="Nursing residential homes and hostels"),INDEX(Degrees18[[Month]:[Multiple (England)]],MATCH('1. Input energy data'!$AD166, Degrees18[Month], 1)+AD$2-13,MATCH(IF('1. Input energy data'!$G$11="Multiple (England)", '1. Input energy data'!$J166, '1. Input energy data'!$G$11),Degrees18[#Headers], 0)),INDEX(Degrees15[[Month]:[Multiple (England)]],MATCH('1. Input energy data'!$AD166,Degrees15[Month], 1)+AD$2-13,MATCH(IF('1. Input energy data'!$G$11="Multiple (England)", '1. Input energy data'!$J166, '1. Input energy data'!$G$11),Degrees15[#Headers], 0))))</f>
        <v/>
      </c>
      <c r="AE149" s="151" t="str">
        <f>IF(OR($A149=0, $P149="", CalcTable[[#This Row],[13]]="", $Q149="", '1. Input energy data'!AF166=""), "", ($P149*CalcTable[[#This Row],[13]]+$Q149)-'1. Input energy data'!AF166)</f>
        <v/>
      </c>
      <c r="AF149" s="151" t="str">
        <f>IF(OR($A149=0, $P149="", CalcTable[[#This Row],[14]]="", $Q149="", '1. Input energy data'!AG166=""), "", ($P149*CalcTable[[#This Row],[14]]+$Q149)-'1. Input energy data'!AG166)</f>
        <v/>
      </c>
      <c r="AG149" s="151" t="str">
        <f>IF(OR($A149=0, $P149="", CalcTable[[#This Row],[15]]="", $Q149="", '1. Input energy data'!AH166=""), "", ($P149*CalcTable[[#This Row],[15]]+$Q149)-'1. Input energy data'!AH166)</f>
        <v/>
      </c>
      <c r="AH149" s="151" t="str">
        <f>IF(OR($A149=0, $P149="", CalcTable[[#This Row],[16]]="", $Q149="", '1. Input energy data'!AI166=""), "", ($P149*CalcTable[[#This Row],[16]]+$Q149)-'1. Input energy data'!AI166)</f>
        <v/>
      </c>
      <c r="AI149" s="151" t="str">
        <f>IF(OR($A149=0, $P149="", CalcTable[[#This Row],[17]]="", $Q149="", '1. Input energy data'!AJ166=""), "", ($P149*CalcTable[[#This Row],[17]]+$Q149)-'1. Input energy data'!AJ166)</f>
        <v/>
      </c>
      <c r="AJ149" s="151" t="str">
        <f>IF(OR($A149=0, $P149="", CalcTable[[#This Row],[18]]="", $Q149="", '1. Input energy data'!AK166=""), "", ($P149*CalcTable[[#This Row],[18]]+$Q149)-'1. Input energy data'!AK166)</f>
        <v/>
      </c>
      <c r="AK149" s="151" t="str">
        <f>IF(OR($A149=0, $P149="", CalcTable[[#This Row],[19]]="", $Q149="", '1. Input energy data'!AL166=""), "", ($P149*CalcTable[[#This Row],[19]]+$Q149)-'1. Input energy data'!AL166)</f>
        <v/>
      </c>
      <c r="AL149" s="151" t="str">
        <f>IF(OR($A149=0, $P149="", CalcTable[[#This Row],[20]]="", $Q149="", '1. Input energy data'!AM166=""), "", ($P149*CalcTable[[#This Row],[20]]+$Q149)-'1. Input energy data'!AM166)</f>
        <v/>
      </c>
      <c r="AM149" s="151" t="str">
        <f>IF(OR($A149=0, $P149="", CalcTable[[#This Row],[21]]="", $Q149="", '1. Input energy data'!AN166=""), "", ($P149*CalcTable[[#This Row],[21]]+$Q149)-'1. Input energy data'!AN166)</f>
        <v/>
      </c>
      <c r="AN149" s="151" t="str">
        <f>IF(OR($A149=0, $P149="", CalcTable[[#This Row],[22]]="", $Q149="", '1. Input energy data'!AO166=""), "", ($P149*CalcTable[[#This Row],[22]]+$Q149)-'1. Input energy data'!AO166)</f>
        <v/>
      </c>
      <c r="AO149" s="151" t="str">
        <f>IF(OR($A149=0, $P149="", CalcTable[[#This Row],[23]]="", $Q149="", '1. Input energy data'!AP166=""), "", ($P149*CalcTable[[#This Row],[23]]+$Q149)-'1. Input energy data'!AP166)</f>
        <v/>
      </c>
      <c r="AP149" s="151" t="str">
        <f>IF(OR($A149=0, $P149="", CalcTable[[#This Row],[24]]="", $Q149="", '1. Input energy data'!AQ166=""), "", ($P149*CalcTable[[#This Row],[24]]+$Q149)-'1. Input energy data'!AQ166)</f>
        <v/>
      </c>
      <c r="AQ149" s="239" t="str">
        <f>IF(CalcTable[[#This Row],[Building]]=0,"",1-((1-CalcTable[[#This Row],[R2]])*(COUNT('1. Input energy data'!N166:Y166)-1)/(COUNT('1. Input energy data'!N166:Y166)-2)))</f>
        <v/>
      </c>
      <c r="AR149" s="165" t="str">
        <f>IF(CalcTable[[#This Row],[Building]]=0,"",1.26*TINV(0.1,COUNT('1. Input energy data'!N166:Y166)-2)*STEYX('1. Input energy data'!N166:Y166,CalcTable[[#This Row],[1]:[12]])*((1+2/COUNT('1. Input energy data'!N166:Y166))*COUNT(CalcTable[[#This Row],[Month 1 avoided kWh]:[Month 12]]))^0.5)</f>
        <v/>
      </c>
      <c r="AS149" s="166" t="str">
        <f>IF(CalcTable[[#This Row],[Building]]=0,"",ABS(CalcTable[[#This Row],[Absolute Uncertainty]]/SUM(CalcTable[[#This Row],[Month 1 avoided kWh]:[Month 12]])))</f>
        <v/>
      </c>
      <c r="AT149" s="165" t="str">
        <f>IF(CalcTable[[#This Row],[Building]]=0,"",COUNT('1. Input energy data'!N166:Y166))</f>
        <v/>
      </c>
      <c r="AU149" s="165" t="str">
        <f>IF(CalcTable[[#This Row],[Building]]=0,"",COUNT('1. Input energy data'!AF166:AQ166))</f>
        <v/>
      </c>
      <c r="AV149" s="151" t="str" cm="1">
        <f t="array" ref="AV149">_xlfn.IFS(CalcTable[[#This Row],[Building]]=0,"",AND(OR('1. Input energy data'!AT166="Energy Bills - Actual",'1. Input energy data'!AT166="Meter Readings",'1. Input energy data'!AT166="Half Hourly Data"),OR('1. Input energy data'!Z166="Energy Bills - Actual",'1. Input energy data'!Z166="Meter Readings",'1. Input energy data'!Z166="Half Hourly Data")),"ACTUAL",OR('1. Input energy data'!AT166="",'1. Input energy data'!Z166=""),"BLANK",OR('1. Input energy data'!AT166="Other (specify in commentary)",'1. Input energy data'!Z166="Other (specify in commentary)"),"OTHER",OR('1. Input energy data'!AT166="Energy Bills - Estimated",'1. Input energy data'!Z166="Energy Bills - Estimated"),"ESTIMATED",OR('1. Input energy data'!AT166="Energy Bills - Partially Estimated",'1. Input energy data'!Z166="Energy Bills - Partially Estimated"),"PARTIALLY ESTIMATED",TRUE,"BLANK")</f>
        <v/>
      </c>
    </row>
    <row r="150" spans="1:48">
      <c r="A150">
        <f>'1. Input energy data'!C167</f>
        <v>0</v>
      </c>
      <c r="B150" s="150">
        <f>'1. Input energy data'!F167</f>
        <v>0</v>
      </c>
      <c r="C150">
        <f>'1. Input energy data'!G167</f>
        <v>0</v>
      </c>
      <c r="D150" s="151" t="str">
        <f>IF(OR(CalcTable[[#This Row],[Building]]=0, '1. Input energy data'!$N167=""), "",IF(OR('1. Input energy data'!$F167="Hospital",'1. Input energy data'!$F167="Nursing residential homes and hostels"),INDEX(Degrees18[[Month]:[Multiple (England)]],MATCH('1. Input energy data'!$L167, Degrees18[Month], 1),MATCH(IF('1. Input energy data'!$G$11="Multiple (England)", '1. Input energy data'!$J167, '1. Input energy data'!$G$11), Degrees18[#Headers], 0)),INDEX(Degrees15[[Month]:[Multiple (England)]],MATCH('1. Input energy data'!$L167, Degrees15[Month], 1),MATCH(IF('1. Input energy data'!$G$11="Multiple (England)", '1. Input energy data'!$J167, '1. Input energy data'!$G$11), Degrees15[#Headers], 0))))</f>
        <v/>
      </c>
      <c r="E150" s="151" t="str" cm="1">
        <f t="array" ref="E150">IF(OR(CalcTable[[#This Row],[Building]]=0, '1. Input energy data'!$O167=""), "",IF(OR('1. Input energy data'!$F167="Hospital",'1. Input energy data'!$F167="Nursing residential homes and hostels"),INDEX(Degrees18[[Month]:[Multiple (England)]],MATCH('1. Input energy data'!$L167, Degrees18[Month], 1) + $E$2 - 1,MATCH(IF('1. Input energy data'!$G$11="Multiple (England)", '1. Input energy data'!$J167, '1. Input energy data'!$G$11),Degrees18[#Headers], 0)),INDEX(Degrees15[[Month]:[Multiple (England)]],MATCH('1. Input energy data'!$L167, Degrees15[Month], 1) + $E$2 - 1,MATCH(IF('1. Input energy data'!$G$11="Multiple (England)", '1. Input energy data'!$J167, '1. Input energy data'!$G$11),Degrees15[#Headers], 0))))</f>
        <v/>
      </c>
      <c r="F150" s="151" t="str" cm="1">
        <f t="array" ref="F150">IF(OR(CalcTable[[#This Row],[Building]]=0, '1. Input energy data'!$P167=""), "",IF(OR('1. Input energy data'!$F167="Hospital",'1. Input energy data'!$F167="Nursing residential homes and hostels"),INDEX(Degrees18[[Month]:[Multiple (England)]],MATCH('1. Input energy data'!$L167, Degrees18[Month], 1) + $F$2 - 1,MATCH(IF('1. Input energy data'!$G$11="Multiple (England)", '1. Input energy data'!$J167, '1. Input energy data'!$G$11),Degrees18[#Headers], 0)),INDEX(Degrees15[[Month]:[Multiple (England)]],MATCH('1. Input energy data'!$L167, Degrees15[Month], 1) + $F$2 - 1,MATCH(IF('1. Input energy data'!$G$11="Multiple (England)", '1. Input energy data'!$J167, '1. Input energy data'!$G$11),Degrees15[#Headers], 0))))</f>
        <v/>
      </c>
      <c r="G150" s="151" t="str" cm="1">
        <f t="array" ref="G150">IF(OR(CalcTable[[#This Row],[Building]]=0, '1. Input energy data'!$Q167=""), "",IF(OR('1. Input energy data'!$F167="Hospital",'1. Input energy data'!$F167="Nursing residential homes and hostels"),INDEX(Degrees18[[Month]:[Multiple (England)]],MATCH('1. Input energy data'!$L167, Degrees18[Month], 1) + $G$2 - 1,MATCH(IF('1. Input energy data'!$G$11="Multiple (England)", '1. Input energy data'!$J167, '1. Input energy data'!$G$11),Degrees18[#Headers], 0)),INDEX(Degrees15[[Month]:[Multiple (England)]],MATCH('1. Input energy data'!$L167, Degrees15[Month], 1) + $G$2 - 1,MATCH(IF('1. Input energy data'!$G$11="Multiple (England)", '1. Input energy data'!$J167, '1. Input energy data'!$G$11),Degrees15[#Headers], 0))))</f>
        <v/>
      </c>
      <c r="H150" s="151" t="str" cm="1">
        <f t="array" ref="H150">IF(OR(CalcTable[[#This Row],[Building]]=0, '1. Input energy data'!$R167=""), "",IF(OR('1. Input energy data'!$F167="Hospital",'1. Input energy data'!$F167="Nursing residential homes and hostels"),INDEX(Degrees18[[Month]:[Multiple (England)]],MATCH('1. Input energy data'!$L167, Degrees18[Month], 1) + $H$2 - 1,MATCH(IF('1. Input energy data'!$G$11="Multiple (England)", '1. Input energy data'!$J167, '1. Input energy data'!$G$11),Degrees18[#Headers], 0)),INDEX(Degrees15[[Month]:[Multiple (England)]],MATCH('1. Input energy data'!$L167, Degrees15[Month], 1) + $H$2 - 1,MATCH(IF('1. Input energy data'!$G$11="Multiple (England)", '1. Input energy data'!$J167, '1. Input energy data'!$G$11),Degrees15[#Headers], 0))))</f>
        <v/>
      </c>
      <c r="I150" s="151" t="str" cm="1">
        <f t="array" ref="I150">IF(OR(CalcTable[[#This Row],[Building]]=0, '1. Input energy data'!$S167=""), "",IF(OR('1. Input energy data'!$F167="Hospital",'1. Input energy data'!$F167="Nursing residential homes and hostels"),INDEX(Degrees18[[Month]:[Multiple (England)]],MATCH('1. Input energy data'!$L167, Degrees18[Month], 1) + $I$2 - 1,MATCH(IF('1. Input energy data'!$G$11="Multiple (England)", '1. Input energy data'!$J167, '1. Input energy data'!$G$11),Degrees18[#Headers], 0)),INDEX(Degrees15[[Month]:[Multiple (England)]],MATCH('1. Input energy data'!$L167, Degrees15[Month], 1) + $I$2 - 1,MATCH(IF('1. Input energy data'!$G$11="Multiple (England)", '1. Input energy data'!$J167, '1. Input energy data'!$G$11),Degrees15[#Headers], 0))))</f>
        <v/>
      </c>
      <c r="J150" s="151" t="str" cm="1">
        <f t="array" ref="J150">IF(OR(CalcTable[[#This Row],[Building]]=0, '1. Input energy data'!$T167=""), "",IF(OR('1. Input energy data'!$F167="Hospital",'1. Input energy data'!$F167="Nursing residential homes and hostels"),INDEX(Degrees18[[Month]:[Multiple (England)]],MATCH('1. Input energy data'!$L167, Degrees18[Month], 1) + $J$2 - 1,MATCH(IF('1. Input energy data'!$G$11="Multiple (England)", '1. Input energy data'!$J167, '1. Input energy data'!$G$11),Degrees18[#Headers], 0)),INDEX(Degrees15[[Month]:[Multiple (England)]],MATCH('1. Input energy data'!$L167, Degrees15[Month], 1) + $J$2 - 1,MATCH(IF('1. Input energy data'!$G$11="Multiple (England)", '1. Input energy data'!$J167, '1. Input energy data'!$G$11),Degrees15[#Headers], 0))))</f>
        <v/>
      </c>
      <c r="K150" s="151" t="str" cm="1">
        <f t="array" ref="K150">IF(OR(CalcTable[[#This Row],[Building]]=0, '1. Input energy data'!$U167=""), "",IF(OR('1. Input energy data'!$F167="Hospital",'1. Input energy data'!$F167="Nursing residential homes and hostels"),INDEX(Degrees18[[Month]:[Multiple (England)]],MATCH('1. Input energy data'!$L167, Degrees18[Month], 1) + $K$2 - 1,MATCH(IF('1. Input energy data'!$G$11="Multiple (England)", '1. Input energy data'!$J167, '1. Input energy data'!$G$11),Degrees18[#Headers], 0)),INDEX(Degrees15[[Month]:[Multiple (England)]],MATCH('1. Input energy data'!$L167, Degrees15[Month], 1) + $K$2 - 1,MATCH(IF('1. Input energy data'!$G$11="Multiple (England)", '1. Input energy data'!$J167, '1. Input energy data'!$G$11),Degrees15[#Headers], 0))))</f>
        <v/>
      </c>
      <c r="L150" s="151" t="str" cm="1">
        <f t="array" ref="L150">IF(OR(CalcTable[[#This Row],[Building]]=0, '1. Input energy data'!$V167=""), "",IF(OR('1. Input energy data'!$F167="Hospital",'1. Input energy data'!$F167="Nursing residential homes and hostels"),INDEX(Degrees18[[Month]:[Multiple (England)]],MATCH('1. Input energy data'!$L167, Degrees18[Month], 1) + $L$2 - 1,MATCH(IF('1. Input energy data'!$G$11="Multiple (England)", '1. Input energy data'!$J167, '1. Input energy data'!$G$11),Degrees18[#Headers], 0)),INDEX(Degrees15[[Month]:[Multiple (England)]],MATCH('1. Input energy data'!$L167, Degrees15[Month], 1) + $L$2 - 1,MATCH(IF('1. Input energy data'!$G$11="Multiple (England)", '1. Input energy data'!$J167, '1. Input energy data'!$G$11),Degrees15[#Headers], 0))))</f>
        <v/>
      </c>
      <c r="M150" s="151" t="str" cm="1">
        <f t="array" ref="M150">IF(OR(CalcTable[[#This Row],[Building]]=0, '1. Input energy data'!$W167=""), "",IF(OR('1. Input energy data'!$F167="Hospital",'1. Input energy data'!$F167="Nursing residential homes and hostels"),INDEX(Degrees18[[Month]:[Multiple (England)]],MATCH('1. Input energy data'!$L167, Degrees18[Month], 1) + $M$2 - 1,MATCH(IF('1. Input energy data'!$G$11="Multiple (England)", '1. Input energy data'!$J167, '1. Input energy data'!$G$11),Degrees18[#Headers], 0)),INDEX(Degrees15[[Month]:[Multiple (England)]],MATCH('1. Input energy data'!$L167, Degrees15[Month], 1) + $M$2 - 1,MATCH(IF('1. Input energy data'!$G$11="Multiple (England)", '1. Input energy data'!$J167, '1. Input energy data'!$G$11),Degrees15[#Headers], 0))))</f>
        <v/>
      </c>
      <c r="N150" s="151" t="str" cm="1">
        <f t="array" ref="N150">IF(OR(CalcTable[[#This Row],[Building]]=0, '1. Input energy data'!$X167=""), "",IF(OR('1. Input energy data'!$F167="Hospital",'1. Input energy data'!$F167="Nursing residential homes and hostels"),INDEX(Degrees18[[Month]:[Multiple (England)]],MATCH('1. Input energy data'!$L167, Degrees18[Month], 1) + $N$2 - 1,MATCH(IF('1. Input energy data'!$G$11="Multiple (England)", '1. Input energy data'!$J167, '1. Input energy data'!$G$11),Degrees18[#Headers], 0)),INDEX(Degrees15[[Month]:[Multiple (England)]],MATCH('1. Input energy data'!$L167, Degrees15[Month], 1) + $N$2 - 1,MATCH(IF('1. Input energy data'!$G$11="Multiple (England)", '1. Input energy data'!$J167, '1. Input energy data'!$G$11),Degrees15[#Headers], 0))))</f>
        <v/>
      </c>
      <c r="O150" s="151" t="str" cm="1">
        <f t="array" ref="O150">IF(OR(CalcTable[[#This Row],[Building]]=0, '1. Input energy data'!$Y167=""), "",IF(OR('1. Input energy data'!$F167="Hospital",'1. Input energy data'!$F167="Nursing residential homes and hostels"),INDEX(Degrees18[[Month]:[Multiple (England)]],MATCH('1. Input energy data'!$L167, Degrees18[Month], 1) + $O$2 - 1,MATCH(IF('1. Input energy data'!$G$11="Multiple (England)", '1. Input energy data'!$J167, '1. Input energy data'!$G$11),Degrees18[#Headers], 0)),INDEX(Degrees15[[Month]:[Multiple (England)]],MATCH('1. Input energy data'!$L167, Degrees15[Month], 1) + $O$2 - 1,MATCH(IF('1. Input energy data'!$G$11="Multiple (England)", '1. Input energy data'!$J167, '1. Input energy data'!$G$11),Degrees15[#Headers], 0))))</f>
        <v/>
      </c>
      <c r="P150" t="str">
        <f>IF(CalcTable[[#This Row],[Building]]=0,"",SLOPE('1. Input energy data'!N167:Y167,CalcTable[[#This Row],[1]:[12]]))</f>
        <v/>
      </c>
      <c r="Q150" t="str">
        <f>IF(CalcTable[[#This Row],[Building]]=0,"",INTERCEPT('1. Input energy data'!N167:Y167,CalcTable[[#This Row],[1]:[12]]))</f>
        <v/>
      </c>
      <c r="R150" t="str">
        <f>IF(CalcTable[[#This Row],[Building]]=0,"",RSQ('1. Input energy data'!N167:Y167,CalcTable[[#This Row],[1]:[12]]))</f>
        <v/>
      </c>
      <c r="S150" s="151" t="str" cm="1">
        <f t="array" ref="S150">IF(OR($A150=0, '1. Input energy data'!$AF167=""), "",IF(OR('1. Input energy data'!$F167="Hospital",'1. Input energy data'!$F167="Nursing residential homes and hostels"),INDEX(Degrees18[[Month]:[Multiple (England)]],MATCH('1. Input energy data'!$AD167, Degrees18[Month], 1)+S$2-13,MATCH(IF('1. Input energy data'!$G$11="Multiple (England)", '1. Input energy data'!$J167, '1. Input energy data'!$G$11),Degrees18[#Headers], 0)),INDEX(Degrees15[[Month]:[Multiple (England)]],MATCH('1. Input energy data'!$AD167, Degrees15[Month], 1)+S$2-13,MATCH(IF('1. Input energy data'!$G$11="Multiple (England)", '1. Input energy data'!$J167, '1. Input energy data'!$G$11),Degrees15[#Headers], 0))))</f>
        <v/>
      </c>
      <c r="T150" s="151" t="str" cm="1">
        <f t="array" ref="T150">IF(OR($A150=0, '1. Input energy data'!$AG167=""), "",IF(OR('1. Input energy data'!$F167="Hospital",'1. Input energy data'!$F167="Nursing residential homes and hostels"),INDEX(Degrees18[[Month]:[Multiple (England)]],MATCH('1. Input energy data'!$AD167, Degrees18[Month], 1)+T$2-13,MATCH(IF('1. Input energy data'!$G$11="Multiple (England)", '1. Input energy data'!$J167, '1. Input energy data'!$G$11),Degrees18[#Headers], 0)),INDEX(Degrees15[[Month]:[Multiple (England)]],MATCH('1. Input energy data'!$AD167,Degrees15[Month], 1)+T$2-13,MATCH(IF('1. Input energy data'!$G$11="Multiple (England)", '1. Input energy data'!$J167, '1. Input energy data'!$G$11),Degrees15[#Headers], 0))))</f>
        <v/>
      </c>
      <c r="U150" s="151" t="str" cm="1">
        <f t="array" ref="U150">IF(OR($A150=0, '1. Input energy data'!$AH167=""), "",IF(OR('1. Input energy data'!$F167="Hospital",'1. Input energy data'!$F167="Nursing residential homes and hostels"),INDEX(Degrees18[[Month]:[Multiple (England)]],MATCH('1. Input energy data'!$AD167, Degrees18[Month], 1)+U$2-13,MATCH(IF('1. Input energy data'!$G$11="Multiple (England)", '1. Input energy data'!$J167, '1. Input energy data'!$G$11),Degrees18[#Headers], 0)),INDEX(Degrees15[[Month]:[Multiple (England)]],MATCH('1. Input energy data'!$AD167,Degrees15[Month], 1)+U$2-13,MATCH(IF('1. Input energy data'!$G$11="Multiple (England)", '1. Input energy data'!$J167, '1. Input energy data'!$G$11),Degrees15[#Headers], 0))))</f>
        <v/>
      </c>
      <c r="V150" s="151" t="str" cm="1">
        <f t="array" ref="V150">IF(OR($A150=0, '1. Input energy data'!$AI167=""), "",IF(OR('1. Input energy data'!$F167="Hospital",'1. Input energy data'!$F167="Nursing residential homes and hostels"),INDEX(Degrees18[[Month]:[Multiple (England)]],MATCH('1. Input energy data'!$AD167, Degrees18[Month], 1)+V$2-13,MATCH(IF('1. Input energy data'!$G$11="Multiple (England)", '1. Input energy data'!$J167, '1. Input energy data'!$G$11),Degrees18[#Headers], 0)),INDEX(Degrees15[[Month]:[Multiple (England)]],MATCH('1. Input energy data'!$AD167,Degrees15[Month], 1)+V$2-13,MATCH(IF('1. Input energy data'!$G$11="Multiple (England)", '1. Input energy data'!$J167, '1. Input energy data'!$G$11),Degrees15[#Headers], 0))))</f>
        <v/>
      </c>
      <c r="W150" s="151" t="str" cm="1">
        <f t="array" ref="W150">IF(OR($A150=0, '1. Input energy data'!$AJ167=""), "",IF(OR('1. Input energy data'!$F167="Hospital",'1. Input energy data'!$F167="Nursing residential homes and hostels"),INDEX(Degrees18[[Month]:[Multiple (England)]],MATCH('1. Input energy data'!$AD167, Degrees18[Month], 1)+W$2-13,MATCH(IF('1. Input energy data'!$G$11="Multiple (England)", '1. Input energy data'!$J167, '1. Input energy data'!$G$11),Degrees18[#Headers], 0)),INDEX(Degrees15[[Month]:[Multiple (England)]],MATCH('1. Input energy data'!$AD167,Degrees15[Month], 1)+W$2-13,MATCH(IF('1. Input energy data'!$G$11="Multiple (England)", '1. Input energy data'!$J167, '1. Input energy data'!$G$11),Degrees15[#Headers], 0))))</f>
        <v/>
      </c>
      <c r="X150" s="151" t="str" cm="1">
        <f t="array" ref="X150">IF(OR($A150=0, '1. Input energy data'!$AK167=""), "",IF(OR('1. Input energy data'!$F167="Hospital",'1. Input energy data'!$F167="Nursing residential homes and hostels"),INDEX(Degrees18[[Month]:[Multiple (England)]],MATCH('1. Input energy data'!$AD167, Degrees18[Month], 1)+X$2-13,MATCH(IF('1. Input energy data'!$G$11="Multiple (England)", '1. Input energy data'!$J167, '1. Input energy data'!$G$11),Degrees18[#Headers], 0)),INDEX(Degrees15[[Month]:[Multiple (England)]],MATCH('1. Input energy data'!$AD167,Degrees15[Month], 1)+X$2-13,MATCH(IF('1. Input energy data'!$G$11="Multiple (England)", '1. Input energy data'!$J167, '1. Input energy data'!$G$11),Degrees15[#Headers], 0))))</f>
        <v/>
      </c>
      <c r="Y150" s="151" t="str" cm="1">
        <f t="array" ref="Y150">IF(OR($A150=0, '1. Input energy data'!$AL167=""), "",IF(OR('1. Input energy data'!$F167="Hospital",'1. Input energy data'!$F167="Nursing residential homes and hostels"),INDEX(Degrees18[[Month]:[Multiple (England)]],MATCH('1. Input energy data'!$AD167, Degrees18[Month], 1)+Y$2-13,MATCH(IF('1. Input energy data'!$G$11="Multiple (England)", '1. Input energy data'!$J167, '1. Input energy data'!$G$11),Degrees18[#Headers], 0)),INDEX(Degrees15[[Month]:[Multiple (England)]],MATCH('1. Input energy data'!$AD167,Degrees15[Month], 1)+Y$2-13,MATCH(IF('1. Input energy data'!$G$11="Multiple (England)", '1. Input energy data'!$J167, '1. Input energy data'!$G$11),Degrees15[#Headers], 0))))</f>
        <v/>
      </c>
      <c r="Z150" s="151" t="str" cm="1">
        <f t="array" ref="Z150">IF(OR($A150=0, '1. Input energy data'!$AM167=""), "",IF(OR('1. Input energy data'!$F167="Hospital",'1. Input energy data'!$F167="Nursing residential homes and hostels"),INDEX(Degrees18[[Month]:[Multiple (England)]],MATCH('1. Input energy data'!$AD167, Degrees18[Month], 1)+Z$2-13,MATCH(IF('1. Input energy data'!$G$11="Multiple (England)", '1. Input energy data'!$J167, '1. Input energy data'!$G$11),Degrees18[#Headers], 0)),INDEX(Degrees15[[Month]:[Multiple (England)]],MATCH('1. Input energy data'!$AD167,Degrees15[Month], 1)+Z$2-13,MATCH(IF('1. Input energy data'!$G$11="Multiple (England)", '1. Input energy data'!$J167, '1. Input energy data'!$G$11),Degrees15[#Headers], 0))))</f>
        <v/>
      </c>
      <c r="AA150" s="151" t="str" cm="1">
        <f t="array" ref="AA150">IF(OR($A150=0, '1. Input energy data'!$AN167=""), "",IF(OR('1. Input energy data'!$F167="Hospital",'1. Input energy data'!$F167="Nursing residential homes and hostels"),INDEX(Degrees18[[Month]:[Multiple (England)]],MATCH('1. Input energy data'!$AD167, Degrees18[Month], 1)+AA$2-13,MATCH(IF('1. Input energy data'!$G$11="Multiple (England)", '1. Input energy data'!$J167, '1. Input energy data'!$G$11),Degrees18[#Headers], 0)),INDEX(Degrees15[[Month]:[Multiple (England)]],MATCH('1. Input energy data'!$AD167,Degrees15[Month], 1)+AA$2-13,MATCH(IF('1. Input energy data'!$G$11="Multiple (England)", '1. Input energy data'!$J167, '1. Input energy data'!$G$11),Degrees15[#Headers], 0))))</f>
        <v/>
      </c>
      <c r="AB150" s="151" t="str" cm="1">
        <f t="array" ref="AB150">IF(OR($A150=0, '1. Input energy data'!$AO167=""), "",IF(OR('1. Input energy data'!$F167="Hospital",'1. Input energy data'!$F167="Nursing residential homes and hostels"),INDEX(Degrees18[[Month]:[Multiple (England)]],MATCH('1. Input energy data'!$AD167, Degrees18[Month], 1)+AB$2-13,MATCH(IF('1. Input energy data'!$G$11="Multiple (England)", '1. Input energy data'!$J167, '1. Input energy data'!$G$11),Degrees18[#Headers], 0)),INDEX(Degrees15[[Month]:[Multiple (England)]],MATCH('1. Input energy data'!$AD167,Degrees15[Month], 1)+AB$2-13,MATCH(IF('1. Input energy data'!$G$11="Multiple (England)", '1. Input energy data'!$J167, '1. Input energy data'!$G$11),Degrees15[#Headers], 0))))</f>
        <v/>
      </c>
      <c r="AC150" s="151" t="str" cm="1">
        <f t="array" ref="AC150">IF(OR($A150=0, '1. Input energy data'!$AP167=""), "",IF(OR('1. Input energy data'!$F167="Hospital",'1. Input energy data'!$F167="Nursing residential homes and hostels"),INDEX(Degrees18[[Month]:[Multiple (England)]],MATCH('1. Input energy data'!$AD167, Degrees18[Month], 1)+AC$2-13,MATCH(IF('1. Input energy data'!$G$11="Multiple (England)", '1. Input energy data'!$J167, '1. Input energy data'!$G$11),Degrees18[#Headers], 0)),INDEX(Degrees15[[Month]:[Multiple (England)]],MATCH('1. Input energy data'!$AD167,Degrees15[Month], 1)+AC$2-13,MATCH(IF('1. Input energy data'!$G$11="Multiple (England)", '1. Input energy data'!$J167, '1. Input energy data'!$G$11),Degrees15[#Headers], 0))))</f>
        <v/>
      </c>
      <c r="AD150" s="151" t="str" cm="1">
        <f t="array" ref="AD150">IF(OR($A150=0, '1. Input energy data'!$AQ167=""), "",IF(OR('1. Input energy data'!$F167="Hospital",'1. Input energy data'!$F167="Nursing residential homes and hostels"),INDEX(Degrees18[[Month]:[Multiple (England)]],MATCH('1. Input energy data'!$AD167, Degrees18[Month], 1)+AD$2-13,MATCH(IF('1. Input energy data'!$G$11="Multiple (England)", '1. Input energy data'!$J167, '1. Input energy data'!$G$11),Degrees18[#Headers], 0)),INDEX(Degrees15[[Month]:[Multiple (England)]],MATCH('1. Input energy data'!$AD167,Degrees15[Month], 1)+AD$2-13,MATCH(IF('1. Input energy data'!$G$11="Multiple (England)", '1. Input energy data'!$J167, '1. Input energy data'!$G$11),Degrees15[#Headers], 0))))</f>
        <v/>
      </c>
      <c r="AE150" s="151" t="str">
        <f>IF(OR($A150=0, $P150="", CalcTable[[#This Row],[13]]="", $Q150="", '1. Input energy data'!AF167=""), "", ($P150*CalcTable[[#This Row],[13]]+$Q150)-'1. Input energy data'!AF167)</f>
        <v/>
      </c>
      <c r="AF150" s="151" t="str">
        <f>IF(OR($A150=0, $P150="", CalcTable[[#This Row],[14]]="", $Q150="", '1. Input energy data'!AG167=""), "", ($P150*CalcTable[[#This Row],[14]]+$Q150)-'1. Input energy data'!AG167)</f>
        <v/>
      </c>
      <c r="AG150" s="151" t="str">
        <f>IF(OR($A150=0, $P150="", CalcTable[[#This Row],[15]]="", $Q150="", '1. Input energy data'!AH167=""), "", ($P150*CalcTable[[#This Row],[15]]+$Q150)-'1. Input energy data'!AH167)</f>
        <v/>
      </c>
      <c r="AH150" s="151" t="str">
        <f>IF(OR($A150=0, $P150="", CalcTable[[#This Row],[16]]="", $Q150="", '1. Input energy data'!AI167=""), "", ($P150*CalcTable[[#This Row],[16]]+$Q150)-'1. Input energy data'!AI167)</f>
        <v/>
      </c>
      <c r="AI150" s="151" t="str">
        <f>IF(OR($A150=0, $P150="", CalcTable[[#This Row],[17]]="", $Q150="", '1. Input energy data'!AJ167=""), "", ($P150*CalcTable[[#This Row],[17]]+$Q150)-'1. Input energy data'!AJ167)</f>
        <v/>
      </c>
      <c r="AJ150" s="151" t="str">
        <f>IF(OR($A150=0, $P150="", CalcTable[[#This Row],[18]]="", $Q150="", '1. Input energy data'!AK167=""), "", ($P150*CalcTable[[#This Row],[18]]+$Q150)-'1. Input energy data'!AK167)</f>
        <v/>
      </c>
      <c r="AK150" s="151" t="str">
        <f>IF(OR($A150=0, $P150="", CalcTable[[#This Row],[19]]="", $Q150="", '1. Input energy data'!AL167=""), "", ($P150*CalcTable[[#This Row],[19]]+$Q150)-'1. Input energy data'!AL167)</f>
        <v/>
      </c>
      <c r="AL150" s="151" t="str">
        <f>IF(OR($A150=0, $P150="", CalcTable[[#This Row],[20]]="", $Q150="", '1. Input energy data'!AM167=""), "", ($P150*CalcTable[[#This Row],[20]]+$Q150)-'1. Input energy data'!AM167)</f>
        <v/>
      </c>
      <c r="AM150" s="151" t="str">
        <f>IF(OR($A150=0, $P150="", CalcTable[[#This Row],[21]]="", $Q150="", '1. Input energy data'!AN167=""), "", ($P150*CalcTable[[#This Row],[21]]+$Q150)-'1. Input energy data'!AN167)</f>
        <v/>
      </c>
      <c r="AN150" s="151" t="str">
        <f>IF(OR($A150=0, $P150="", CalcTable[[#This Row],[22]]="", $Q150="", '1. Input energy data'!AO167=""), "", ($P150*CalcTable[[#This Row],[22]]+$Q150)-'1. Input energy data'!AO167)</f>
        <v/>
      </c>
      <c r="AO150" s="151" t="str">
        <f>IF(OR($A150=0, $P150="", CalcTable[[#This Row],[23]]="", $Q150="", '1. Input energy data'!AP167=""), "", ($P150*CalcTable[[#This Row],[23]]+$Q150)-'1. Input energy data'!AP167)</f>
        <v/>
      </c>
      <c r="AP150" s="151" t="str">
        <f>IF(OR($A150=0, $P150="", CalcTable[[#This Row],[24]]="", $Q150="", '1. Input energy data'!AQ167=""), "", ($P150*CalcTable[[#This Row],[24]]+$Q150)-'1. Input energy data'!AQ167)</f>
        <v/>
      </c>
      <c r="AQ150" s="239" t="str">
        <f>IF(CalcTable[[#This Row],[Building]]=0,"",1-((1-CalcTable[[#This Row],[R2]])*(COUNT('1. Input energy data'!N167:Y167)-1)/(COUNT('1. Input energy data'!N167:Y167)-2)))</f>
        <v/>
      </c>
      <c r="AR150" s="165" t="str">
        <f>IF(CalcTable[[#This Row],[Building]]=0,"",1.26*TINV(0.1,COUNT('1. Input energy data'!N167:Y167)-2)*STEYX('1. Input energy data'!N167:Y167,CalcTable[[#This Row],[1]:[12]])*((1+2/COUNT('1. Input energy data'!N167:Y167))*COUNT(CalcTable[[#This Row],[Month 1 avoided kWh]:[Month 12]]))^0.5)</f>
        <v/>
      </c>
      <c r="AS150" s="166" t="str">
        <f>IF(CalcTable[[#This Row],[Building]]=0,"",ABS(CalcTable[[#This Row],[Absolute Uncertainty]]/SUM(CalcTable[[#This Row],[Month 1 avoided kWh]:[Month 12]])))</f>
        <v/>
      </c>
      <c r="AT150" s="165" t="str">
        <f>IF(CalcTable[[#This Row],[Building]]=0,"",COUNT('1. Input energy data'!N167:Y167))</f>
        <v/>
      </c>
      <c r="AU150" s="165" t="str">
        <f>IF(CalcTable[[#This Row],[Building]]=0,"",COUNT('1. Input energy data'!AF167:AQ167))</f>
        <v/>
      </c>
      <c r="AV150" s="151" t="str" cm="1">
        <f t="array" ref="AV150">_xlfn.IFS(CalcTable[[#This Row],[Building]]=0,"",AND(OR('1. Input energy data'!AT167="Energy Bills - Actual",'1. Input energy data'!AT167="Meter Readings",'1. Input energy data'!AT167="Half Hourly Data"),OR('1. Input energy data'!Z167="Energy Bills - Actual",'1. Input energy data'!Z167="Meter Readings",'1. Input energy data'!Z167="Half Hourly Data")),"ACTUAL",OR('1. Input energy data'!AT167="",'1. Input energy data'!Z167=""),"BLANK",OR('1. Input energy data'!AT167="Other (specify in commentary)",'1. Input energy data'!Z167="Other (specify in commentary)"),"OTHER",OR('1. Input energy data'!AT167="Energy Bills - Estimated",'1. Input energy data'!Z167="Energy Bills - Estimated"),"ESTIMATED",OR('1. Input energy data'!AT167="Energy Bills - Partially Estimated",'1. Input energy data'!Z167="Energy Bills - Partially Estimated"),"PARTIALLY ESTIMATED",TRUE,"BLANK")</f>
        <v/>
      </c>
    </row>
    <row r="151" spans="1:48">
      <c r="A151">
        <f>'1. Input energy data'!C168</f>
        <v>0</v>
      </c>
      <c r="B151" s="150">
        <f>'1. Input energy data'!F168</f>
        <v>0</v>
      </c>
      <c r="C151">
        <f>'1. Input energy data'!G168</f>
        <v>0</v>
      </c>
      <c r="D151" s="151" t="str">
        <f>IF(OR(CalcTable[[#This Row],[Building]]=0, '1. Input energy data'!$N168=""), "",IF(OR('1. Input energy data'!$F168="Hospital",'1. Input energy data'!$F168="Nursing residential homes and hostels"),INDEX(Degrees18[[Month]:[Multiple (England)]],MATCH('1. Input energy data'!$L168, Degrees18[Month], 1),MATCH(IF('1. Input energy data'!$G$11="Multiple (England)", '1. Input energy data'!$J168, '1. Input energy data'!$G$11), Degrees18[#Headers], 0)),INDEX(Degrees15[[Month]:[Multiple (England)]],MATCH('1. Input energy data'!$L168, Degrees15[Month], 1),MATCH(IF('1. Input energy data'!$G$11="Multiple (England)", '1. Input energy data'!$J168, '1. Input energy data'!$G$11), Degrees15[#Headers], 0))))</f>
        <v/>
      </c>
      <c r="E151" s="151" t="str" cm="1">
        <f t="array" ref="E151">IF(OR(CalcTable[[#This Row],[Building]]=0, '1. Input energy data'!$O168=""), "",IF(OR('1. Input energy data'!$F168="Hospital",'1. Input energy data'!$F168="Nursing residential homes and hostels"),INDEX(Degrees18[[Month]:[Multiple (England)]],MATCH('1. Input energy data'!$L168, Degrees18[Month], 1) + $E$2 - 1,MATCH(IF('1. Input energy data'!$G$11="Multiple (England)", '1. Input energy data'!$J168, '1. Input energy data'!$G$11),Degrees18[#Headers], 0)),INDEX(Degrees15[[Month]:[Multiple (England)]],MATCH('1. Input energy data'!$L168, Degrees15[Month], 1) + $E$2 - 1,MATCH(IF('1. Input energy data'!$G$11="Multiple (England)", '1. Input energy data'!$J168, '1. Input energy data'!$G$11),Degrees15[#Headers], 0))))</f>
        <v/>
      </c>
      <c r="F151" s="151" t="str" cm="1">
        <f t="array" ref="F151">IF(OR(CalcTable[[#This Row],[Building]]=0, '1. Input energy data'!$P168=""), "",IF(OR('1. Input energy data'!$F168="Hospital",'1. Input energy data'!$F168="Nursing residential homes and hostels"),INDEX(Degrees18[[Month]:[Multiple (England)]],MATCH('1. Input energy data'!$L168, Degrees18[Month], 1) + $F$2 - 1,MATCH(IF('1. Input energy data'!$G$11="Multiple (England)", '1. Input energy data'!$J168, '1. Input energy data'!$G$11),Degrees18[#Headers], 0)),INDEX(Degrees15[[Month]:[Multiple (England)]],MATCH('1. Input energy data'!$L168, Degrees15[Month], 1) + $F$2 - 1,MATCH(IF('1. Input energy data'!$G$11="Multiple (England)", '1. Input energy data'!$J168, '1. Input energy data'!$G$11),Degrees15[#Headers], 0))))</f>
        <v/>
      </c>
      <c r="G151" s="151" t="str" cm="1">
        <f t="array" ref="G151">IF(OR(CalcTable[[#This Row],[Building]]=0, '1. Input energy data'!$Q168=""), "",IF(OR('1. Input energy data'!$F168="Hospital",'1. Input energy data'!$F168="Nursing residential homes and hostels"),INDEX(Degrees18[[Month]:[Multiple (England)]],MATCH('1. Input energy data'!$L168, Degrees18[Month], 1) + $G$2 - 1,MATCH(IF('1. Input energy data'!$G$11="Multiple (England)", '1. Input energy data'!$J168, '1. Input energy data'!$G$11),Degrees18[#Headers], 0)),INDEX(Degrees15[[Month]:[Multiple (England)]],MATCH('1. Input energy data'!$L168, Degrees15[Month], 1) + $G$2 - 1,MATCH(IF('1. Input energy data'!$G$11="Multiple (England)", '1. Input energy data'!$J168, '1. Input energy data'!$G$11),Degrees15[#Headers], 0))))</f>
        <v/>
      </c>
      <c r="H151" s="151" t="str" cm="1">
        <f t="array" ref="H151">IF(OR(CalcTable[[#This Row],[Building]]=0, '1. Input energy data'!$R168=""), "",IF(OR('1. Input energy data'!$F168="Hospital",'1. Input energy data'!$F168="Nursing residential homes and hostels"),INDEX(Degrees18[[Month]:[Multiple (England)]],MATCH('1. Input energy data'!$L168, Degrees18[Month], 1) + $H$2 - 1,MATCH(IF('1. Input energy data'!$G$11="Multiple (England)", '1. Input energy data'!$J168, '1. Input energy data'!$G$11),Degrees18[#Headers], 0)),INDEX(Degrees15[[Month]:[Multiple (England)]],MATCH('1. Input energy data'!$L168, Degrees15[Month], 1) + $H$2 - 1,MATCH(IF('1. Input energy data'!$G$11="Multiple (England)", '1. Input energy data'!$J168, '1. Input energy data'!$G$11),Degrees15[#Headers], 0))))</f>
        <v/>
      </c>
      <c r="I151" s="151" t="str" cm="1">
        <f t="array" ref="I151">IF(OR(CalcTable[[#This Row],[Building]]=0, '1. Input energy data'!$S168=""), "",IF(OR('1. Input energy data'!$F168="Hospital",'1. Input energy data'!$F168="Nursing residential homes and hostels"),INDEX(Degrees18[[Month]:[Multiple (England)]],MATCH('1. Input energy data'!$L168, Degrees18[Month], 1) + $I$2 - 1,MATCH(IF('1. Input energy data'!$G$11="Multiple (England)", '1. Input energy data'!$J168, '1. Input energy data'!$G$11),Degrees18[#Headers], 0)),INDEX(Degrees15[[Month]:[Multiple (England)]],MATCH('1. Input energy data'!$L168, Degrees15[Month], 1) + $I$2 - 1,MATCH(IF('1. Input energy data'!$G$11="Multiple (England)", '1. Input energy data'!$J168, '1. Input energy data'!$G$11),Degrees15[#Headers], 0))))</f>
        <v/>
      </c>
      <c r="J151" s="151" t="str" cm="1">
        <f t="array" ref="J151">IF(OR(CalcTable[[#This Row],[Building]]=0, '1. Input energy data'!$T168=""), "",IF(OR('1. Input energy data'!$F168="Hospital",'1. Input energy data'!$F168="Nursing residential homes and hostels"),INDEX(Degrees18[[Month]:[Multiple (England)]],MATCH('1. Input energy data'!$L168, Degrees18[Month], 1) + $J$2 - 1,MATCH(IF('1. Input energy data'!$G$11="Multiple (England)", '1. Input energy data'!$J168, '1. Input energy data'!$G$11),Degrees18[#Headers], 0)),INDEX(Degrees15[[Month]:[Multiple (England)]],MATCH('1. Input energy data'!$L168, Degrees15[Month], 1) + $J$2 - 1,MATCH(IF('1. Input energy data'!$G$11="Multiple (England)", '1. Input energy data'!$J168, '1. Input energy data'!$G$11),Degrees15[#Headers], 0))))</f>
        <v/>
      </c>
      <c r="K151" s="151" t="str" cm="1">
        <f t="array" ref="K151">IF(OR(CalcTable[[#This Row],[Building]]=0, '1. Input energy data'!$U168=""), "",IF(OR('1. Input energy data'!$F168="Hospital",'1. Input energy data'!$F168="Nursing residential homes and hostels"),INDEX(Degrees18[[Month]:[Multiple (England)]],MATCH('1. Input energy data'!$L168, Degrees18[Month], 1) + $K$2 - 1,MATCH(IF('1. Input energy data'!$G$11="Multiple (England)", '1. Input energy data'!$J168, '1. Input energy data'!$G$11),Degrees18[#Headers], 0)),INDEX(Degrees15[[Month]:[Multiple (England)]],MATCH('1. Input energy data'!$L168, Degrees15[Month], 1) + $K$2 - 1,MATCH(IF('1. Input energy data'!$G$11="Multiple (England)", '1. Input energy data'!$J168, '1. Input energy data'!$G$11),Degrees15[#Headers], 0))))</f>
        <v/>
      </c>
      <c r="L151" s="151" t="str" cm="1">
        <f t="array" ref="L151">IF(OR(CalcTable[[#This Row],[Building]]=0, '1. Input energy data'!$V168=""), "",IF(OR('1. Input energy data'!$F168="Hospital",'1. Input energy data'!$F168="Nursing residential homes and hostels"),INDEX(Degrees18[[Month]:[Multiple (England)]],MATCH('1. Input energy data'!$L168, Degrees18[Month], 1) + $L$2 - 1,MATCH(IF('1. Input energy data'!$G$11="Multiple (England)", '1. Input energy data'!$J168, '1. Input energy data'!$G$11),Degrees18[#Headers], 0)),INDEX(Degrees15[[Month]:[Multiple (England)]],MATCH('1. Input energy data'!$L168, Degrees15[Month], 1) + $L$2 - 1,MATCH(IF('1. Input energy data'!$G$11="Multiple (England)", '1. Input energy data'!$J168, '1. Input energy data'!$G$11),Degrees15[#Headers], 0))))</f>
        <v/>
      </c>
      <c r="M151" s="151" t="str" cm="1">
        <f t="array" ref="M151">IF(OR(CalcTable[[#This Row],[Building]]=0, '1. Input energy data'!$W168=""), "",IF(OR('1. Input energy data'!$F168="Hospital",'1. Input energy data'!$F168="Nursing residential homes and hostels"),INDEX(Degrees18[[Month]:[Multiple (England)]],MATCH('1. Input energy data'!$L168, Degrees18[Month], 1) + $M$2 - 1,MATCH(IF('1. Input energy data'!$G$11="Multiple (England)", '1. Input energy data'!$J168, '1. Input energy data'!$G$11),Degrees18[#Headers], 0)),INDEX(Degrees15[[Month]:[Multiple (England)]],MATCH('1. Input energy data'!$L168, Degrees15[Month], 1) + $M$2 - 1,MATCH(IF('1. Input energy data'!$G$11="Multiple (England)", '1. Input energy data'!$J168, '1. Input energy data'!$G$11),Degrees15[#Headers], 0))))</f>
        <v/>
      </c>
      <c r="N151" s="151" t="str" cm="1">
        <f t="array" ref="N151">IF(OR(CalcTable[[#This Row],[Building]]=0, '1. Input energy data'!$X168=""), "",IF(OR('1. Input energy data'!$F168="Hospital",'1. Input energy data'!$F168="Nursing residential homes and hostels"),INDEX(Degrees18[[Month]:[Multiple (England)]],MATCH('1. Input energy data'!$L168, Degrees18[Month], 1) + $N$2 - 1,MATCH(IF('1. Input energy data'!$G$11="Multiple (England)", '1. Input energy data'!$J168, '1. Input energy data'!$G$11),Degrees18[#Headers], 0)),INDEX(Degrees15[[Month]:[Multiple (England)]],MATCH('1. Input energy data'!$L168, Degrees15[Month], 1) + $N$2 - 1,MATCH(IF('1. Input energy data'!$G$11="Multiple (England)", '1. Input energy data'!$J168, '1. Input energy data'!$G$11),Degrees15[#Headers], 0))))</f>
        <v/>
      </c>
      <c r="O151" s="151" t="str" cm="1">
        <f t="array" ref="O151">IF(OR(CalcTable[[#This Row],[Building]]=0, '1. Input energy data'!$Y168=""), "",IF(OR('1. Input energy data'!$F168="Hospital",'1. Input energy data'!$F168="Nursing residential homes and hostels"),INDEX(Degrees18[[Month]:[Multiple (England)]],MATCH('1. Input energy data'!$L168, Degrees18[Month], 1) + $O$2 - 1,MATCH(IF('1. Input energy data'!$G$11="Multiple (England)", '1. Input energy data'!$J168, '1. Input energy data'!$G$11),Degrees18[#Headers], 0)),INDEX(Degrees15[[Month]:[Multiple (England)]],MATCH('1. Input energy data'!$L168, Degrees15[Month], 1) + $O$2 - 1,MATCH(IF('1. Input energy data'!$G$11="Multiple (England)", '1. Input energy data'!$J168, '1. Input energy data'!$G$11),Degrees15[#Headers], 0))))</f>
        <v/>
      </c>
      <c r="P151" t="str">
        <f>IF(CalcTable[[#This Row],[Building]]=0,"",SLOPE('1. Input energy data'!N168:Y168,CalcTable[[#This Row],[1]:[12]]))</f>
        <v/>
      </c>
      <c r="Q151" t="str">
        <f>IF(CalcTable[[#This Row],[Building]]=0,"",INTERCEPT('1. Input energy data'!N168:Y168,CalcTable[[#This Row],[1]:[12]]))</f>
        <v/>
      </c>
      <c r="R151" t="str">
        <f>IF(CalcTable[[#This Row],[Building]]=0,"",RSQ('1. Input energy data'!N168:Y168,CalcTable[[#This Row],[1]:[12]]))</f>
        <v/>
      </c>
      <c r="S151" s="151" t="str" cm="1">
        <f t="array" ref="S151">IF(OR($A151=0, '1. Input energy data'!$AF168=""), "",IF(OR('1. Input energy data'!$F168="Hospital",'1. Input energy data'!$F168="Nursing residential homes and hostels"),INDEX(Degrees18[[Month]:[Multiple (England)]],MATCH('1. Input energy data'!$AD168, Degrees18[Month], 1)+S$2-13,MATCH(IF('1. Input energy data'!$G$11="Multiple (England)", '1. Input energy data'!$J168, '1. Input energy data'!$G$11),Degrees18[#Headers], 0)),INDEX(Degrees15[[Month]:[Multiple (England)]],MATCH('1. Input energy data'!$AD168, Degrees15[Month], 1)+S$2-13,MATCH(IF('1. Input energy data'!$G$11="Multiple (England)", '1. Input energy data'!$J168, '1. Input energy data'!$G$11),Degrees15[#Headers], 0))))</f>
        <v/>
      </c>
      <c r="T151" s="151" t="str" cm="1">
        <f t="array" ref="T151">IF(OR($A151=0, '1. Input energy data'!$AG168=""), "",IF(OR('1. Input energy data'!$F168="Hospital",'1. Input energy data'!$F168="Nursing residential homes and hostels"),INDEX(Degrees18[[Month]:[Multiple (England)]],MATCH('1. Input energy data'!$AD168, Degrees18[Month], 1)+T$2-13,MATCH(IF('1. Input energy data'!$G$11="Multiple (England)", '1. Input energy data'!$J168, '1. Input energy data'!$G$11),Degrees18[#Headers], 0)),INDEX(Degrees15[[Month]:[Multiple (England)]],MATCH('1. Input energy data'!$AD168,Degrees15[Month], 1)+T$2-13,MATCH(IF('1. Input energy data'!$G$11="Multiple (England)", '1. Input energy data'!$J168, '1. Input energy data'!$G$11),Degrees15[#Headers], 0))))</f>
        <v/>
      </c>
      <c r="U151" s="151" t="str" cm="1">
        <f t="array" ref="U151">IF(OR($A151=0, '1. Input energy data'!$AH168=""), "",IF(OR('1. Input energy data'!$F168="Hospital",'1. Input energy data'!$F168="Nursing residential homes and hostels"),INDEX(Degrees18[[Month]:[Multiple (England)]],MATCH('1. Input energy data'!$AD168, Degrees18[Month], 1)+U$2-13,MATCH(IF('1. Input energy data'!$G$11="Multiple (England)", '1. Input energy data'!$J168, '1. Input energy data'!$G$11),Degrees18[#Headers], 0)),INDEX(Degrees15[[Month]:[Multiple (England)]],MATCH('1. Input energy data'!$AD168,Degrees15[Month], 1)+U$2-13,MATCH(IF('1. Input energy data'!$G$11="Multiple (England)", '1. Input energy data'!$J168, '1. Input energy data'!$G$11),Degrees15[#Headers], 0))))</f>
        <v/>
      </c>
      <c r="V151" s="151" t="str" cm="1">
        <f t="array" ref="V151">IF(OR($A151=0, '1. Input energy data'!$AI168=""), "",IF(OR('1. Input energy data'!$F168="Hospital",'1. Input energy data'!$F168="Nursing residential homes and hostels"),INDEX(Degrees18[[Month]:[Multiple (England)]],MATCH('1. Input energy data'!$AD168, Degrees18[Month], 1)+V$2-13,MATCH(IF('1. Input energy data'!$G$11="Multiple (England)", '1. Input energy data'!$J168, '1. Input energy data'!$G$11),Degrees18[#Headers], 0)),INDEX(Degrees15[[Month]:[Multiple (England)]],MATCH('1. Input energy data'!$AD168,Degrees15[Month], 1)+V$2-13,MATCH(IF('1. Input energy data'!$G$11="Multiple (England)", '1. Input energy data'!$J168, '1. Input energy data'!$G$11),Degrees15[#Headers], 0))))</f>
        <v/>
      </c>
      <c r="W151" s="151" t="str" cm="1">
        <f t="array" ref="W151">IF(OR($A151=0, '1. Input energy data'!$AJ168=""), "",IF(OR('1. Input energy data'!$F168="Hospital",'1. Input energy data'!$F168="Nursing residential homes and hostels"),INDEX(Degrees18[[Month]:[Multiple (England)]],MATCH('1. Input energy data'!$AD168, Degrees18[Month], 1)+W$2-13,MATCH(IF('1. Input energy data'!$G$11="Multiple (England)", '1. Input energy data'!$J168, '1. Input energy data'!$G$11),Degrees18[#Headers], 0)),INDEX(Degrees15[[Month]:[Multiple (England)]],MATCH('1. Input energy data'!$AD168,Degrees15[Month], 1)+W$2-13,MATCH(IF('1. Input energy data'!$G$11="Multiple (England)", '1. Input energy data'!$J168, '1. Input energy data'!$G$11),Degrees15[#Headers], 0))))</f>
        <v/>
      </c>
      <c r="X151" s="151" t="str" cm="1">
        <f t="array" ref="X151">IF(OR($A151=0, '1. Input energy data'!$AK168=""), "",IF(OR('1. Input energy data'!$F168="Hospital",'1. Input energy data'!$F168="Nursing residential homes and hostels"),INDEX(Degrees18[[Month]:[Multiple (England)]],MATCH('1. Input energy data'!$AD168, Degrees18[Month], 1)+X$2-13,MATCH(IF('1. Input energy data'!$G$11="Multiple (England)", '1. Input energy data'!$J168, '1. Input energy data'!$G$11),Degrees18[#Headers], 0)),INDEX(Degrees15[[Month]:[Multiple (England)]],MATCH('1. Input energy data'!$AD168,Degrees15[Month], 1)+X$2-13,MATCH(IF('1. Input energy data'!$G$11="Multiple (England)", '1. Input energy data'!$J168, '1. Input energy data'!$G$11),Degrees15[#Headers], 0))))</f>
        <v/>
      </c>
      <c r="Y151" s="151" t="str" cm="1">
        <f t="array" ref="Y151">IF(OR($A151=0, '1. Input energy data'!$AL168=""), "",IF(OR('1. Input energy data'!$F168="Hospital",'1. Input energy data'!$F168="Nursing residential homes and hostels"),INDEX(Degrees18[[Month]:[Multiple (England)]],MATCH('1. Input energy data'!$AD168, Degrees18[Month], 1)+Y$2-13,MATCH(IF('1. Input energy data'!$G$11="Multiple (England)", '1. Input energy data'!$J168, '1. Input energy data'!$G$11),Degrees18[#Headers], 0)),INDEX(Degrees15[[Month]:[Multiple (England)]],MATCH('1. Input energy data'!$AD168,Degrees15[Month], 1)+Y$2-13,MATCH(IF('1. Input energy data'!$G$11="Multiple (England)", '1. Input energy data'!$J168, '1. Input energy data'!$G$11),Degrees15[#Headers], 0))))</f>
        <v/>
      </c>
      <c r="Z151" s="151" t="str" cm="1">
        <f t="array" ref="Z151">IF(OR($A151=0, '1. Input energy data'!$AM168=""), "",IF(OR('1. Input energy data'!$F168="Hospital",'1. Input energy data'!$F168="Nursing residential homes and hostels"),INDEX(Degrees18[[Month]:[Multiple (England)]],MATCH('1. Input energy data'!$AD168, Degrees18[Month], 1)+Z$2-13,MATCH(IF('1. Input energy data'!$G$11="Multiple (England)", '1. Input energy data'!$J168, '1. Input energy data'!$G$11),Degrees18[#Headers], 0)),INDEX(Degrees15[[Month]:[Multiple (England)]],MATCH('1. Input energy data'!$AD168,Degrees15[Month], 1)+Z$2-13,MATCH(IF('1. Input energy data'!$G$11="Multiple (England)", '1. Input energy data'!$J168, '1. Input energy data'!$G$11),Degrees15[#Headers], 0))))</f>
        <v/>
      </c>
      <c r="AA151" s="151" t="str" cm="1">
        <f t="array" ref="AA151">IF(OR($A151=0, '1. Input energy data'!$AN168=""), "",IF(OR('1. Input energy data'!$F168="Hospital",'1. Input energy data'!$F168="Nursing residential homes and hostels"),INDEX(Degrees18[[Month]:[Multiple (England)]],MATCH('1. Input energy data'!$AD168, Degrees18[Month], 1)+AA$2-13,MATCH(IF('1. Input energy data'!$G$11="Multiple (England)", '1. Input energy data'!$J168, '1. Input energy data'!$G$11),Degrees18[#Headers], 0)),INDEX(Degrees15[[Month]:[Multiple (England)]],MATCH('1. Input energy data'!$AD168,Degrees15[Month], 1)+AA$2-13,MATCH(IF('1. Input energy data'!$G$11="Multiple (England)", '1. Input energy data'!$J168, '1. Input energy data'!$G$11),Degrees15[#Headers], 0))))</f>
        <v/>
      </c>
      <c r="AB151" s="151" t="str" cm="1">
        <f t="array" ref="AB151">IF(OR($A151=0, '1. Input energy data'!$AO168=""), "",IF(OR('1. Input energy data'!$F168="Hospital",'1. Input energy data'!$F168="Nursing residential homes and hostels"),INDEX(Degrees18[[Month]:[Multiple (England)]],MATCH('1. Input energy data'!$AD168, Degrees18[Month], 1)+AB$2-13,MATCH(IF('1. Input energy data'!$G$11="Multiple (England)", '1. Input energy data'!$J168, '1. Input energy data'!$G$11),Degrees18[#Headers], 0)),INDEX(Degrees15[[Month]:[Multiple (England)]],MATCH('1. Input energy data'!$AD168,Degrees15[Month], 1)+AB$2-13,MATCH(IF('1. Input energy data'!$G$11="Multiple (England)", '1. Input energy data'!$J168, '1. Input energy data'!$G$11),Degrees15[#Headers], 0))))</f>
        <v/>
      </c>
      <c r="AC151" s="151" t="str" cm="1">
        <f t="array" ref="AC151">IF(OR($A151=0, '1. Input energy data'!$AP168=""), "",IF(OR('1. Input energy data'!$F168="Hospital",'1. Input energy data'!$F168="Nursing residential homes and hostels"),INDEX(Degrees18[[Month]:[Multiple (England)]],MATCH('1. Input energy data'!$AD168, Degrees18[Month], 1)+AC$2-13,MATCH(IF('1. Input energy data'!$G$11="Multiple (England)", '1. Input energy data'!$J168, '1. Input energy data'!$G$11),Degrees18[#Headers], 0)),INDEX(Degrees15[[Month]:[Multiple (England)]],MATCH('1. Input energy data'!$AD168,Degrees15[Month], 1)+AC$2-13,MATCH(IF('1. Input energy data'!$G$11="Multiple (England)", '1. Input energy data'!$J168, '1. Input energy data'!$G$11),Degrees15[#Headers], 0))))</f>
        <v/>
      </c>
      <c r="AD151" s="151" t="str" cm="1">
        <f t="array" ref="AD151">IF(OR($A151=0, '1. Input energy data'!$AQ168=""), "",IF(OR('1. Input energy data'!$F168="Hospital",'1. Input energy data'!$F168="Nursing residential homes and hostels"),INDEX(Degrees18[[Month]:[Multiple (England)]],MATCH('1. Input energy data'!$AD168, Degrees18[Month], 1)+AD$2-13,MATCH(IF('1. Input energy data'!$G$11="Multiple (England)", '1. Input energy data'!$J168, '1. Input energy data'!$G$11),Degrees18[#Headers], 0)),INDEX(Degrees15[[Month]:[Multiple (England)]],MATCH('1. Input energy data'!$AD168,Degrees15[Month], 1)+AD$2-13,MATCH(IF('1. Input energy data'!$G$11="Multiple (England)", '1. Input energy data'!$J168, '1. Input energy data'!$G$11),Degrees15[#Headers], 0))))</f>
        <v/>
      </c>
      <c r="AE151" s="151" t="str">
        <f>IF(OR($A151=0, $P151="", CalcTable[[#This Row],[13]]="", $Q151="", '1. Input energy data'!AF168=""), "", ($P151*CalcTable[[#This Row],[13]]+$Q151)-'1. Input energy data'!AF168)</f>
        <v/>
      </c>
      <c r="AF151" s="151" t="str">
        <f>IF(OR($A151=0, $P151="", CalcTable[[#This Row],[14]]="", $Q151="", '1. Input energy data'!AG168=""), "", ($P151*CalcTable[[#This Row],[14]]+$Q151)-'1. Input energy data'!AG168)</f>
        <v/>
      </c>
      <c r="AG151" s="151" t="str">
        <f>IF(OR($A151=0, $P151="", CalcTable[[#This Row],[15]]="", $Q151="", '1. Input energy data'!AH168=""), "", ($P151*CalcTable[[#This Row],[15]]+$Q151)-'1. Input energy data'!AH168)</f>
        <v/>
      </c>
      <c r="AH151" s="151" t="str">
        <f>IF(OR($A151=0, $P151="", CalcTable[[#This Row],[16]]="", $Q151="", '1. Input energy data'!AI168=""), "", ($P151*CalcTable[[#This Row],[16]]+$Q151)-'1. Input energy data'!AI168)</f>
        <v/>
      </c>
      <c r="AI151" s="151" t="str">
        <f>IF(OR($A151=0, $P151="", CalcTable[[#This Row],[17]]="", $Q151="", '1. Input energy data'!AJ168=""), "", ($P151*CalcTable[[#This Row],[17]]+$Q151)-'1. Input energy data'!AJ168)</f>
        <v/>
      </c>
      <c r="AJ151" s="151" t="str">
        <f>IF(OR($A151=0, $P151="", CalcTable[[#This Row],[18]]="", $Q151="", '1. Input energy data'!AK168=""), "", ($P151*CalcTable[[#This Row],[18]]+$Q151)-'1. Input energy data'!AK168)</f>
        <v/>
      </c>
      <c r="AK151" s="151" t="str">
        <f>IF(OR($A151=0, $P151="", CalcTable[[#This Row],[19]]="", $Q151="", '1. Input energy data'!AL168=""), "", ($P151*CalcTable[[#This Row],[19]]+$Q151)-'1. Input energy data'!AL168)</f>
        <v/>
      </c>
      <c r="AL151" s="151" t="str">
        <f>IF(OR($A151=0, $P151="", CalcTable[[#This Row],[20]]="", $Q151="", '1. Input energy data'!AM168=""), "", ($P151*CalcTable[[#This Row],[20]]+$Q151)-'1. Input energy data'!AM168)</f>
        <v/>
      </c>
      <c r="AM151" s="151" t="str">
        <f>IF(OR($A151=0, $P151="", CalcTable[[#This Row],[21]]="", $Q151="", '1. Input energy data'!AN168=""), "", ($P151*CalcTable[[#This Row],[21]]+$Q151)-'1. Input energy data'!AN168)</f>
        <v/>
      </c>
      <c r="AN151" s="151" t="str">
        <f>IF(OR($A151=0, $P151="", CalcTable[[#This Row],[22]]="", $Q151="", '1. Input energy data'!AO168=""), "", ($P151*CalcTable[[#This Row],[22]]+$Q151)-'1. Input energy data'!AO168)</f>
        <v/>
      </c>
      <c r="AO151" s="151" t="str">
        <f>IF(OR($A151=0, $P151="", CalcTable[[#This Row],[23]]="", $Q151="", '1. Input energy data'!AP168=""), "", ($P151*CalcTable[[#This Row],[23]]+$Q151)-'1. Input energy data'!AP168)</f>
        <v/>
      </c>
      <c r="AP151" s="151" t="str">
        <f>IF(OR($A151=0, $P151="", CalcTable[[#This Row],[24]]="", $Q151="", '1. Input energy data'!AQ168=""), "", ($P151*CalcTable[[#This Row],[24]]+$Q151)-'1. Input energy data'!AQ168)</f>
        <v/>
      </c>
      <c r="AQ151" s="239" t="str">
        <f>IF(CalcTable[[#This Row],[Building]]=0,"",1-((1-CalcTable[[#This Row],[R2]])*(COUNT('1. Input energy data'!N168:Y168)-1)/(COUNT('1. Input energy data'!N168:Y168)-2)))</f>
        <v/>
      </c>
      <c r="AR151" s="165" t="str">
        <f>IF(CalcTable[[#This Row],[Building]]=0,"",1.26*TINV(0.1,COUNT('1. Input energy data'!N168:Y168)-2)*STEYX('1. Input energy data'!N168:Y168,CalcTable[[#This Row],[1]:[12]])*((1+2/COUNT('1. Input energy data'!N168:Y168))*COUNT(CalcTable[[#This Row],[Month 1 avoided kWh]:[Month 12]]))^0.5)</f>
        <v/>
      </c>
      <c r="AS151" s="166" t="str">
        <f>IF(CalcTable[[#This Row],[Building]]=0,"",ABS(CalcTable[[#This Row],[Absolute Uncertainty]]/SUM(CalcTable[[#This Row],[Month 1 avoided kWh]:[Month 12]])))</f>
        <v/>
      </c>
      <c r="AT151" s="165" t="str">
        <f>IF(CalcTable[[#This Row],[Building]]=0,"",COUNT('1. Input energy data'!N168:Y168))</f>
        <v/>
      </c>
      <c r="AU151" s="165" t="str">
        <f>IF(CalcTable[[#This Row],[Building]]=0,"",COUNT('1. Input energy data'!AF168:AQ168))</f>
        <v/>
      </c>
      <c r="AV151" s="151" t="str" cm="1">
        <f t="array" ref="AV151">_xlfn.IFS(CalcTable[[#This Row],[Building]]=0,"",AND(OR('1. Input energy data'!AT168="Energy Bills - Actual",'1. Input energy data'!AT168="Meter Readings",'1. Input energy data'!AT168="Half Hourly Data"),OR('1. Input energy data'!Z168="Energy Bills - Actual",'1. Input energy data'!Z168="Meter Readings",'1. Input energy data'!Z168="Half Hourly Data")),"ACTUAL",OR('1. Input energy data'!AT168="",'1. Input energy data'!Z168=""),"BLANK",OR('1. Input energy data'!AT168="Other (specify in commentary)",'1. Input energy data'!Z168="Other (specify in commentary)"),"OTHER",OR('1. Input energy data'!AT168="Energy Bills - Estimated",'1. Input energy data'!Z168="Energy Bills - Estimated"),"ESTIMATED",OR('1. Input energy data'!AT168="Energy Bills - Partially Estimated",'1. Input energy data'!Z168="Energy Bills - Partially Estimated"),"PARTIALLY ESTIMATED",TRUE,"BLANK")</f>
        <v/>
      </c>
    </row>
    <row r="152" spans="1:48">
      <c r="A152">
        <f>'1. Input energy data'!C169</f>
        <v>0</v>
      </c>
      <c r="B152" s="150">
        <f>'1. Input energy data'!F169</f>
        <v>0</v>
      </c>
      <c r="C152">
        <f>'1. Input energy data'!G169</f>
        <v>0</v>
      </c>
      <c r="D152" s="151" t="str">
        <f>IF(OR(CalcTable[[#This Row],[Building]]=0, '1. Input energy data'!$N169=""), "",IF(OR('1. Input energy data'!$F169="Hospital",'1. Input energy data'!$F169="Nursing residential homes and hostels"),INDEX(Degrees18[[Month]:[Multiple (England)]],MATCH('1. Input energy data'!$L169, Degrees18[Month], 1),MATCH(IF('1. Input energy data'!$G$11="Multiple (England)", '1. Input energy data'!$J169, '1. Input energy data'!$G$11), Degrees18[#Headers], 0)),INDEX(Degrees15[[Month]:[Multiple (England)]],MATCH('1. Input energy data'!$L169, Degrees15[Month], 1),MATCH(IF('1. Input energy data'!$G$11="Multiple (England)", '1. Input energy data'!$J169, '1. Input energy data'!$G$11), Degrees15[#Headers], 0))))</f>
        <v/>
      </c>
      <c r="E152" s="151" t="str" cm="1">
        <f t="array" ref="E152">IF(OR(CalcTable[[#This Row],[Building]]=0, '1. Input energy data'!$O169=""), "",IF(OR('1. Input energy data'!$F169="Hospital",'1. Input energy data'!$F169="Nursing residential homes and hostels"),INDEX(Degrees18[[Month]:[Multiple (England)]],MATCH('1. Input energy data'!$L169, Degrees18[Month], 1) + $E$2 - 1,MATCH(IF('1. Input energy data'!$G$11="Multiple (England)", '1. Input energy data'!$J169, '1. Input energy data'!$G$11),Degrees18[#Headers], 0)),INDEX(Degrees15[[Month]:[Multiple (England)]],MATCH('1. Input energy data'!$L169, Degrees15[Month], 1) + $E$2 - 1,MATCH(IF('1. Input energy data'!$G$11="Multiple (England)", '1. Input energy data'!$J169, '1. Input energy data'!$G$11),Degrees15[#Headers], 0))))</f>
        <v/>
      </c>
      <c r="F152" s="151" t="str" cm="1">
        <f t="array" ref="F152">IF(OR(CalcTable[[#This Row],[Building]]=0, '1. Input energy data'!$P169=""), "",IF(OR('1. Input energy data'!$F169="Hospital",'1. Input energy data'!$F169="Nursing residential homes and hostels"),INDEX(Degrees18[[Month]:[Multiple (England)]],MATCH('1. Input energy data'!$L169, Degrees18[Month], 1) + $F$2 - 1,MATCH(IF('1. Input energy data'!$G$11="Multiple (England)", '1. Input energy data'!$J169, '1. Input energy data'!$G$11),Degrees18[#Headers], 0)),INDEX(Degrees15[[Month]:[Multiple (England)]],MATCH('1. Input energy data'!$L169, Degrees15[Month], 1) + $F$2 - 1,MATCH(IF('1. Input energy data'!$G$11="Multiple (England)", '1. Input energy data'!$J169, '1. Input energy data'!$G$11),Degrees15[#Headers], 0))))</f>
        <v/>
      </c>
      <c r="G152" s="151" t="str" cm="1">
        <f t="array" ref="G152">IF(OR(CalcTable[[#This Row],[Building]]=0, '1. Input energy data'!$Q169=""), "",IF(OR('1. Input energy data'!$F169="Hospital",'1. Input energy data'!$F169="Nursing residential homes and hostels"),INDEX(Degrees18[[Month]:[Multiple (England)]],MATCH('1. Input energy data'!$L169, Degrees18[Month], 1) + $G$2 - 1,MATCH(IF('1. Input energy data'!$G$11="Multiple (England)", '1. Input energy data'!$J169, '1. Input energy data'!$G$11),Degrees18[#Headers], 0)),INDEX(Degrees15[[Month]:[Multiple (England)]],MATCH('1. Input energy data'!$L169, Degrees15[Month], 1) + $G$2 - 1,MATCH(IF('1. Input energy data'!$G$11="Multiple (England)", '1. Input energy data'!$J169, '1. Input energy data'!$G$11),Degrees15[#Headers], 0))))</f>
        <v/>
      </c>
      <c r="H152" s="151" t="str" cm="1">
        <f t="array" ref="H152">IF(OR(CalcTable[[#This Row],[Building]]=0, '1. Input energy data'!$R169=""), "",IF(OR('1. Input energy data'!$F169="Hospital",'1. Input energy data'!$F169="Nursing residential homes and hostels"),INDEX(Degrees18[[Month]:[Multiple (England)]],MATCH('1. Input energy data'!$L169, Degrees18[Month], 1) + $H$2 - 1,MATCH(IF('1. Input energy data'!$G$11="Multiple (England)", '1. Input energy data'!$J169, '1. Input energy data'!$G$11),Degrees18[#Headers], 0)),INDEX(Degrees15[[Month]:[Multiple (England)]],MATCH('1. Input energy data'!$L169, Degrees15[Month], 1) + $H$2 - 1,MATCH(IF('1. Input energy data'!$G$11="Multiple (England)", '1. Input energy data'!$J169, '1. Input energy data'!$G$11),Degrees15[#Headers], 0))))</f>
        <v/>
      </c>
      <c r="I152" s="151" t="str" cm="1">
        <f t="array" ref="I152">IF(OR(CalcTable[[#This Row],[Building]]=0, '1. Input energy data'!$S169=""), "",IF(OR('1. Input energy data'!$F169="Hospital",'1. Input energy data'!$F169="Nursing residential homes and hostels"),INDEX(Degrees18[[Month]:[Multiple (England)]],MATCH('1. Input energy data'!$L169, Degrees18[Month], 1) + $I$2 - 1,MATCH(IF('1. Input energy data'!$G$11="Multiple (England)", '1. Input energy data'!$J169, '1. Input energy data'!$G$11),Degrees18[#Headers], 0)),INDEX(Degrees15[[Month]:[Multiple (England)]],MATCH('1. Input energy data'!$L169, Degrees15[Month], 1) + $I$2 - 1,MATCH(IF('1. Input energy data'!$G$11="Multiple (England)", '1. Input energy data'!$J169, '1. Input energy data'!$G$11),Degrees15[#Headers], 0))))</f>
        <v/>
      </c>
      <c r="J152" s="151" t="str" cm="1">
        <f t="array" ref="J152">IF(OR(CalcTable[[#This Row],[Building]]=0, '1. Input energy data'!$T169=""), "",IF(OR('1. Input energy data'!$F169="Hospital",'1. Input energy data'!$F169="Nursing residential homes and hostels"),INDEX(Degrees18[[Month]:[Multiple (England)]],MATCH('1. Input energy data'!$L169, Degrees18[Month], 1) + $J$2 - 1,MATCH(IF('1. Input energy data'!$G$11="Multiple (England)", '1. Input energy data'!$J169, '1. Input energy data'!$G$11),Degrees18[#Headers], 0)),INDEX(Degrees15[[Month]:[Multiple (England)]],MATCH('1. Input energy data'!$L169, Degrees15[Month], 1) + $J$2 - 1,MATCH(IF('1. Input energy data'!$G$11="Multiple (England)", '1. Input energy data'!$J169, '1. Input energy data'!$G$11),Degrees15[#Headers], 0))))</f>
        <v/>
      </c>
      <c r="K152" s="151" t="str" cm="1">
        <f t="array" ref="K152">IF(OR(CalcTable[[#This Row],[Building]]=0, '1. Input energy data'!$U169=""), "",IF(OR('1. Input energy data'!$F169="Hospital",'1. Input energy data'!$F169="Nursing residential homes and hostels"),INDEX(Degrees18[[Month]:[Multiple (England)]],MATCH('1. Input energy data'!$L169, Degrees18[Month], 1) + $K$2 - 1,MATCH(IF('1. Input energy data'!$G$11="Multiple (England)", '1. Input energy data'!$J169, '1. Input energy data'!$G$11),Degrees18[#Headers], 0)),INDEX(Degrees15[[Month]:[Multiple (England)]],MATCH('1. Input energy data'!$L169, Degrees15[Month], 1) + $K$2 - 1,MATCH(IF('1. Input energy data'!$G$11="Multiple (England)", '1. Input energy data'!$J169, '1. Input energy data'!$G$11),Degrees15[#Headers], 0))))</f>
        <v/>
      </c>
      <c r="L152" s="151" t="str" cm="1">
        <f t="array" ref="L152">IF(OR(CalcTable[[#This Row],[Building]]=0, '1. Input energy data'!$V169=""), "",IF(OR('1. Input energy data'!$F169="Hospital",'1. Input energy data'!$F169="Nursing residential homes and hostels"),INDEX(Degrees18[[Month]:[Multiple (England)]],MATCH('1. Input energy data'!$L169, Degrees18[Month], 1) + $L$2 - 1,MATCH(IF('1. Input energy data'!$G$11="Multiple (England)", '1. Input energy data'!$J169, '1. Input energy data'!$G$11),Degrees18[#Headers], 0)),INDEX(Degrees15[[Month]:[Multiple (England)]],MATCH('1. Input energy data'!$L169, Degrees15[Month], 1) + $L$2 - 1,MATCH(IF('1. Input energy data'!$G$11="Multiple (England)", '1. Input energy data'!$J169, '1. Input energy data'!$G$11),Degrees15[#Headers], 0))))</f>
        <v/>
      </c>
      <c r="M152" s="151" t="str" cm="1">
        <f t="array" ref="M152">IF(OR(CalcTable[[#This Row],[Building]]=0, '1. Input energy data'!$W169=""), "",IF(OR('1. Input energy data'!$F169="Hospital",'1. Input energy data'!$F169="Nursing residential homes and hostels"),INDEX(Degrees18[[Month]:[Multiple (England)]],MATCH('1. Input energy data'!$L169, Degrees18[Month], 1) + $M$2 - 1,MATCH(IF('1. Input energy data'!$G$11="Multiple (England)", '1. Input energy data'!$J169, '1. Input energy data'!$G$11),Degrees18[#Headers], 0)),INDEX(Degrees15[[Month]:[Multiple (England)]],MATCH('1. Input energy data'!$L169, Degrees15[Month], 1) + $M$2 - 1,MATCH(IF('1. Input energy data'!$G$11="Multiple (England)", '1. Input energy data'!$J169, '1. Input energy data'!$G$11),Degrees15[#Headers], 0))))</f>
        <v/>
      </c>
      <c r="N152" s="151" t="str" cm="1">
        <f t="array" ref="N152">IF(OR(CalcTable[[#This Row],[Building]]=0, '1. Input energy data'!$X169=""), "",IF(OR('1. Input energy data'!$F169="Hospital",'1. Input energy data'!$F169="Nursing residential homes and hostels"),INDEX(Degrees18[[Month]:[Multiple (England)]],MATCH('1. Input energy data'!$L169, Degrees18[Month], 1) + $N$2 - 1,MATCH(IF('1. Input energy data'!$G$11="Multiple (England)", '1. Input energy data'!$J169, '1. Input energy data'!$G$11),Degrees18[#Headers], 0)),INDEX(Degrees15[[Month]:[Multiple (England)]],MATCH('1. Input energy data'!$L169, Degrees15[Month], 1) + $N$2 - 1,MATCH(IF('1. Input energy data'!$G$11="Multiple (England)", '1. Input energy data'!$J169, '1. Input energy data'!$G$11),Degrees15[#Headers], 0))))</f>
        <v/>
      </c>
      <c r="O152" s="151" t="str" cm="1">
        <f t="array" ref="O152">IF(OR(CalcTable[[#This Row],[Building]]=0, '1. Input energy data'!$Y169=""), "",IF(OR('1. Input energy data'!$F169="Hospital",'1. Input energy data'!$F169="Nursing residential homes and hostels"),INDEX(Degrees18[[Month]:[Multiple (England)]],MATCH('1. Input energy data'!$L169, Degrees18[Month], 1) + $O$2 - 1,MATCH(IF('1. Input energy data'!$G$11="Multiple (England)", '1. Input energy data'!$J169, '1. Input energy data'!$G$11),Degrees18[#Headers], 0)),INDEX(Degrees15[[Month]:[Multiple (England)]],MATCH('1. Input energy data'!$L169, Degrees15[Month], 1) + $O$2 - 1,MATCH(IF('1. Input energy data'!$G$11="Multiple (England)", '1. Input energy data'!$J169, '1. Input energy data'!$G$11),Degrees15[#Headers], 0))))</f>
        <v/>
      </c>
      <c r="P152" t="str">
        <f>IF(CalcTable[[#This Row],[Building]]=0,"",SLOPE('1. Input energy data'!N169:Y169,CalcTable[[#This Row],[1]:[12]]))</f>
        <v/>
      </c>
      <c r="Q152" t="str">
        <f>IF(CalcTable[[#This Row],[Building]]=0,"",INTERCEPT('1. Input energy data'!N169:Y169,CalcTable[[#This Row],[1]:[12]]))</f>
        <v/>
      </c>
      <c r="R152" t="str">
        <f>IF(CalcTable[[#This Row],[Building]]=0,"",RSQ('1. Input energy data'!N169:Y169,CalcTable[[#This Row],[1]:[12]]))</f>
        <v/>
      </c>
      <c r="S152" s="151" t="str" cm="1">
        <f t="array" ref="S152">IF(OR($A152=0, '1. Input energy data'!$AF169=""), "",IF(OR('1. Input energy data'!$F169="Hospital",'1. Input energy data'!$F169="Nursing residential homes and hostels"),INDEX(Degrees18[[Month]:[Multiple (England)]],MATCH('1. Input energy data'!$AD169, Degrees18[Month], 1)+S$2-13,MATCH(IF('1. Input energy data'!$G$11="Multiple (England)", '1. Input energy data'!$J169, '1. Input energy data'!$G$11),Degrees18[#Headers], 0)),INDEX(Degrees15[[Month]:[Multiple (England)]],MATCH('1. Input energy data'!$AD169, Degrees15[Month], 1)+S$2-13,MATCH(IF('1. Input energy data'!$G$11="Multiple (England)", '1. Input energy data'!$J169, '1. Input energy data'!$G$11),Degrees15[#Headers], 0))))</f>
        <v/>
      </c>
      <c r="T152" s="151" t="str" cm="1">
        <f t="array" ref="T152">IF(OR($A152=0, '1. Input energy data'!$AG169=""), "",IF(OR('1. Input energy data'!$F169="Hospital",'1. Input energy data'!$F169="Nursing residential homes and hostels"),INDEX(Degrees18[[Month]:[Multiple (England)]],MATCH('1. Input energy data'!$AD169, Degrees18[Month], 1)+T$2-13,MATCH(IF('1. Input energy data'!$G$11="Multiple (England)", '1. Input energy data'!$J169, '1. Input energy data'!$G$11),Degrees18[#Headers], 0)),INDEX(Degrees15[[Month]:[Multiple (England)]],MATCH('1. Input energy data'!$AD169,Degrees15[Month], 1)+T$2-13,MATCH(IF('1. Input energy data'!$G$11="Multiple (England)", '1. Input energy data'!$J169, '1. Input energy data'!$G$11),Degrees15[#Headers], 0))))</f>
        <v/>
      </c>
      <c r="U152" s="151" t="str" cm="1">
        <f t="array" ref="U152">IF(OR($A152=0, '1. Input energy data'!$AH169=""), "",IF(OR('1. Input energy data'!$F169="Hospital",'1. Input energy data'!$F169="Nursing residential homes and hostels"),INDEX(Degrees18[[Month]:[Multiple (England)]],MATCH('1. Input energy data'!$AD169, Degrees18[Month], 1)+U$2-13,MATCH(IF('1. Input energy data'!$G$11="Multiple (England)", '1. Input energy data'!$J169, '1. Input energy data'!$G$11),Degrees18[#Headers], 0)),INDEX(Degrees15[[Month]:[Multiple (England)]],MATCH('1. Input energy data'!$AD169,Degrees15[Month], 1)+U$2-13,MATCH(IF('1. Input energy data'!$G$11="Multiple (England)", '1. Input energy data'!$J169, '1. Input energy data'!$G$11),Degrees15[#Headers], 0))))</f>
        <v/>
      </c>
      <c r="V152" s="151" t="str" cm="1">
        <f t="array" ref="V152">IF(OR($A152=0, '1. Input energy data'!$AI169=""), "",IF(OR('1. Input energy data'!$F169="Hospital",'1. Input energy data'!$F169="Nursing residential homes and hostels"),INDEX(Degrees18[[Month]:[Multiple (England)]],MATCH('1. Input energy data'!$AD169, Degrees18[Month], 1)+V$2-13,MATCH(IF('1. Input energy data'!$G$11="Multiple (England)", '1. Input energy data'!$J169, '1. Input energy data'!$G$11),Degrees18[#Headers], 0)),INDEX(Degrees15[[Month]:[Multiple (England)]],MATCH('1. Input energy data'!$AD169,Degrees15[Month], 1)+V$2-13,MATCH(IF('1. Input energy data'!$G$11="Multiple (England)", '1. Input energy data'!$J169, '1. Input energy data'!$G$11),Degrees15[#Headers], 0))))</f>
        <v/>
      </c>
      <c r="W152" s="151" t="str" cm="1">
        <f t="array" ref="W152">IF(OR($A152=0, '1. Input energy data'!$AJ169=""), "",IF(OR('1. Input energy data'!$F169="Hospital",'1. Input energy data'!$F169="Nursing residential homes and hostels"),INDEX(Degrees18[[Month]:[Multiple (England)]],MATCH('1. Input energy data'!$AD169, Degrees18[Month], 1)+W$2-13,MATCH(IF('1. Input energy data'!$G$11="Multiple (England)", '1. Input energy data'!$J169, '1. Input energy data'!$G$11),Degrees18[#Headers], 0)),INDEX(Degrees15[[Month]:[Multiple (England)]],MATCH('1. Input energy data'!$AD169,Degrees15[Month], 1)+W$2-13,MATCH(IF('1. Input energy data'!$G$11="Multiple (England)", '1. Input energy data'!$J169, '1. Input energy data'!$G$11),Degrees15[#Headers], 0))))</f>
        <v/>
      </c>
      <c r="X152" s="151" t="str" cm="1">
        <f t="array" ref="X152">IF(OR($A152=0, '1. Input energy data'!$AK169=""), "",IF(OR('1. Input energy data'!$F169="Hospital",'1. Input energy data'!$F169="Nursing residential homes and hostels"),INDEX(Degrees18[[Month]:[Multiple (England)]],MATCH('1. Input energy data'!$AD169, Degrees18[Month], 1)+X$2-13,MATCH(IF('1. Input energy data'!$G$11="Multiple (England)", '1. Input energy data'!$J169, '1. Input energy data'!$G$11),Degrees18[#Headers], 0)),INDEX(Degrees15[[Month]:[Multiple (England)]],MATCH('1. Input energy data'!$AD169,Degrees15[Month], 1)+X$2-13,MATCH(IF('1. Input energy data'!$G$11="Multiple (England)", '1. Input energy data'!$J169, '1. Input energy data'!$G$11),Degrees15[#Headers], 0))))</f>
        <v/>
      </c>
      <c r="Y152" s="151" t="str" cm="1">
        <f t="array" ref="Y152">IF(OR($A152=0, '1. Input energy data'!$AL169=""), "",IF(OR('1. Input energy data'!$F169="Hospital",'1. Input energy data'!$F169="Nursing residential homes and hostels"),INDEX(Degrees18[[Month]:[Multiple (England)]],MATCH('1. Input energy data'!$AD169, Degrees18[Month], 1)+Y$2-13,MATCH(IF('1. Input energy data'!$G$11="Multiple (England)", '1. Input energy data'!$J169, '1. Input energy data'!$G$11),Degrees18[#Headers], 0)),INDEX(Degrees15[[Month]:[Multiple (England)]],MATCH('1. Input energy data'!$AD169,Degrees15[Month], 1)+Y$2-13,MATCH(IF('1. Input energy data'!$G$11="Multiple (England)", '1. Input energy data'!$J169, '1. Input energy data'!$G$11),Degrees15[#Headers], 0))))</f>
        <v/>
      </c>
      <c r="Z152" s="151" t="str" cm="1">
        <f t="array" ref="Z152">IF(OR($A152=0, '1. Input energy data'!$AM169=""), "",IF(OR('1. Input energy data'!$F169="Hospital",'1. Input energy data'!$F169="Nursing residential homes and hostels"),INDEX(Degrees18[[Month]:[Multiple (England)]],MATCH('1. Input energy data'!$AD169, Degrees18[Month], 1)+Z$2-13,MATCH(IF('1. Input energy data'!$G$11="Multiple (England)", '1. Input energy data'!$J169, '1. Input energy data'!$G$11),Degrees18[#Headers], 0)),INDEX(Degrees15[[Month]:[Multiple (England)]],MATCH('1. Input energy data'!$AD169,Degrees15[Month], 1)+Z$2-13,MATCH(IF('1. Input energy data'!$G$11="Multiple (England)", '1. Input energy data'!$J169, '1. Input energy data'!$G$11),Degrees15[#Headers], 0))))</f>
        <v/>
      </c>
      <c r="AA152" s="151" t="str" cm="1">
        <f t="array" ref="AA152">IF(OR($A152=0, '1. Input energy data'!$AN169=""), "",IF(OR('1. Input energy data'!$F169="Hospital",'1. Input energy data'!$F169="Nursing residential homes and hostels"),INDEX(Degrees18[[Month]:[Multiple (England)]],MATCH('1. Input energy data'!$AD169, Degrees18[Month], 1)+AA$2-13,MATCH(IF('1. Input energy data'!$G$11="Multiple (England)", '1. Input energy data'!$J169, '1. Input energy data'!$G$11),Degrees18[#Headers], 0)),INDEX(Degrees15[[Month]:[Multiple (England)]],MATCH('1. Input energy data'!$AD169,Degrees15[Month], 1)+AA$2-13,MATCH(IF('1. Input energy data'!$G$11="Multiple (England)", '1. Input energy data'!$J169, '1. Input energy data'!$G$11),Degrees15[#Headers], 0))))</f>
        <v/>
      </c>
      <c r="AB152" s="151" t="str" cm="1">
        <f t="array" ref="AB152">IF(OR($A152=0, '1. Input energy data'!$AO169=""), "",IF(OR('1. Input energy data'!$F169="Hospital",'1. Input energy data'!$F169="Nursing residential homes and hostels"),INDEX(Degrees18[[Month]:[Multiple (England)]],MATCH('1. Input energy data'!$AD169, Degrees18[Month], 1)+AB$2-13,MATCH(IF('1. Input energy data'!$G$11="Multiple (England)", '1. Input energy data'!$J169, '1. Input energy data'!$G$11),Degrees18[#Headers], 0)),INDEX(Degrees15[[Month]:[Multiple (England)]],MATCH('1. Input energy data'!$AD169,Degrees15[Month], 1)+AB$2-13,MATCH(IF('1. Input energy data'!$G$11="Multiple (England)", '1. Input energy data'!$J169, '1. Input energy data'!$G$11),Degrees15[#Headers], 0))))</f>
        <v/>
      </c>
      <c r="AC152" s="151" t="str" cm="1">
        <f t="array" ref="AC152">IF(OR($A152=0, '1. Input energy data'!$AP169=""), "",IF(OR('1. Input energy data'!$F169="Hospital",'1. Input energy data'!$F169="Nursing residential homes and hostels"),INDEX(Degrees18[[Month]:[Multiple (England)]],MATCH('1. Input energy data'!$AD169, Degrees18[Month], 1)+AC$2-13,MATCH(IF('1. Input energy data'!$G$11="Multiple (England)", '1. Input energy data'!$J169, '1. Input energy data'!$G$11),Degrees18[#Headers], 0)),INDEX(Degrees15[[Month]:[Multiple (England)]],MATCH('1. Input energy data'!$AD169,Degrees15[Month], 1)+AC$2-13,MATCH(IF('1. Input energy data'!$G$11="Multiple (England)", '1. Input energy data'!$J169, '1. Input energy data'!$G$11),Degrees15[#Headers], 0))))</f>
        <v/>
      </c>
      <c r="AD152" s="151" t="str" cm="1">
        <f t="array" ref="AD152">IF(OR($A152=0, '1. Input energy data'!$AQ169=""), "",IF(OR('1. Input energy data'!$F169="Hospital",'1. Input energy data'!$F169="Nursing residential homes and hostels"),INDEX(Degrees18[[Month]:[Multiple (England)]],MATCH('1. Input energy data'!$AD169, Degrees18[Month], 1)+AD$2-13,MATCH(IF('1. Input energy data'!$G$11="Multiple (England)", '1. Input energy data'!$J169, '1. Input energy data'!$G$11),Degrees18[#Headers], 0)),INDEX(Degrees15[[Month]:[Multiple (England)]],MATCH('1. Input energy data'!$AD169,Degrees15[Month], 1)+AD$2-13,MATCH(IF('1. Input energy data'!$G$11="Multiple (England)", '1. Input energy data'!$J169, '1. Input energy data'!$G$11),Degrees15[#Headers], 0))))</f>
        <v/>
      </c>
      <c r="AE152" s="151" t="str">
        <f>IF(OR($A152=0, $P152="", CalcTable[[#This Row],[13]]="", $Q152="", '1. Input energy data'!AF169=""), "", ($P152*CalcTable[[#This Row],[13]]+$Q152)-'1. Input energy data'!AF169)</f>
        <v/>
      </c>
      <c r="AF152" s="151" t="str">
        <f>IF(OR($A152=0, $P152="", CalcTable[[#This Row],[14]]="", $Q152="", '1. Input energy data'!AG169=""), "", ($P152*CalcTable[[#This Row],[14]]+$Q152)-'1. Input energy data'!AG169)</f>
        <v/>
      </c>
      <c r="AG152" s="151" t="str">
        <f>IF(OR($A152=0, $P152="", CalcTable[[#This Row],[15]]="", $Q152="", '1. Input energy data'!AH169=""), "", ($P152*CalcTable[[#This Row],[15]]+$Q152)-'1. Input energy data'!AH169)</f>
        <v/>
      </c>
      <c r="AH152" s="151" t="str">
        <f>IF(OR($A152=0, $P152="", CalcTable[[#This Row],[16]]="", $Q152="", '1. Input energy data'!AI169=""), "", ($P152*CalcTable[[#This Row],[16]]+$Q152)-'1. Input energy data'!AI169)</f>
        <v/>
      </c>
      <c r="AI152" s="151" t="str">
        <f>IF(OR($A152=0, $P152="", CalcTable[[#This Row],[17]]="", $Q152="", '1. Input energy data'!AJ169=""), "", ($P152*CalcTable[[#This Row],[17]]+$Q152)-'1. Input energy data'!AJ169)</f>
        <v/>
      </c>
      <c r="AJ152" s="151" t="str">
        <f>IF(OR($A152=0, $P152="", CalcTable[[#This Row],[18]]="", $Q152="", '1. Input energy data'!AK169=""), "", ($P152*CalcTable[[#This Row],[18]]+$Q152)-'1. Input energy data'!AK169)</f>
        <v/>
      </c>
      <c r="AK152" s="151" t="str">
        <f>IF(OR($A152=0, $P152="", CalcTable[[#This Row],[19]]="", $Q152="", '1. Input energy data'!AL169=""), "", ($P152*CalcTable[[#This Row],[19]]+$Q152)-'1. Input energy data'!AL169)</f>
        <v/>
      </c>
      <c r="AL152" s="151" t="str">
        <f>IF(OR($A152=0, $P152="", CalcTable[[#This Row],[20]]="", $Q152="", '1. Input energy data'!AM169=""), "", ($P152*CalcTable[[#This Row],[20]]+$Q152)-'1. Input energy data'!AM169)</f>
        <v/>
      </c>
      <c r="AM152" s="151" t="str">
        <f>IF(OR($A152=0, $P152="", CalcTable[[#This Row],[21]]="", $Q152="", '1. Input energy data'!AN169=""), "", ($P152*CalcTable[[#This Row],[21]]+$Q152)-'1. Input energy data'!AN169)</f>
        <v/>
      </c>
      <c r="AN152" s="151" t="str">
        <f>IF(OR($A152=0, $P152="", CalcTable[[#This Row],[22]]="", $Q152="", '1. Input energy data'!AO169=""), "", ($P152*CalcTable[[#This Row],[22]]+$Q152)-'1. Input energy data'!AO169)</f>
        <v/>
      </c>
      <c r="AO152" s="151" t="str">
        <f>IF(OR($A152=0, $P152="", CalcTable[[#This Row],[23]]="", $Q152="", '1. Input energy data'!AP169=""), "", ($P152*CalcTable[[#This Row],[23]]+$Q152)-'1. Input energy data'!AP169)</f>
        <v/>
      </c>
      <c r="AP152" s="151" t="str">
        <f>IF(OR($A152=0, $P152="", CalcTable[[#This Row],[24]]="", $Q152="", '1. Input energy data'!AQ169=""), "", ($P152*CalcTable[[#This Row],[24]]+$Q152)-'1. Input energy data'!AQ169)</f>
        <v/>
      </c>
      <c r="AQ152" s="239" t="str">
        <f>IF(CalcTable[[#This Row],[Building]]=0,"",1-((1-CalcTable[[#This Row],[R2]])*(COUNT('1. Input energy data'!N169:Y169)-1)/(COUNT('1. Input energy data'!N169:Y169)-2)))</f>
        <v/>
      </c>
      <c r="AR152" s="165" t="str">
        <f>IF(CalcTable[[#This Row],[Building]]=0,"",1.26*TINV(0.1,COUNT('1. Input energy data'!N169:Y169)-2)*STEYX('1. Input energy data'!N169:Y169,CalcTable[[#This Row],[1]:[12]])*((1+2/COUNT('1. Input energy data'!N169:Y169))*COUNT(CalcTable[[#This Row],[Month 1 avoided kWh]:[Month 12]]))^0.5)</f>
        <v/>
      </c>
      <c r="AS152" s="166" t="str">
        <f>IF(CalcTable[[#This Row],[Building]]=0,"",ABS(CalcTable[[#This Row],[Absolute Uncertainty]]/SUM(CalcTable[[#This Row],[Month 1 avoided kWh]:[Month 12]])))</f>
        <v/>
      </c>
      <c r="AT152" s="165" t="str">
        <f>IF(CalcTable[[#This Row],[Building]]=0,"",COUNT('1. Input energy data'!N169:Y169))</f>
        <v/>
      </c>
      <c r="AU152" s="165" t="str">
        <f>IF(CalcTable[[#This Row],[Building]]=0,"",COUNT('1. Input energy data'!AF169:AQ169))</f>
        <v/>
      </c>
      <c r="AV152" s="151" t="str" cm="1">
        <f t="array" ref="AV152">_xlfn.IFS(CalcTable[[#This Row],[Building]]=0,"",AND(OR('1. Input energy data'!AT169="Energy Bills - Actual",'1. Input energy data'!AT169="Meter Readings",'1. Input energy data'!AT169="Half Hourly Data"),OR('1. Input energy data'!Z169="Energy Bills - Actual",'1. Input energy data'!Z169="Meter Readings",'1. Input energy data'!Z169="Half Hourly Data")),"ACTUAL",OR('1. Input energy data'!AT169="",'1. Input energy data'!Z169=""),"BLANK",OR('1. Input energy data'!AT169="Other (specify in commentary)",'1. Input energy data'!Z169="Other (specify in commentary)"),"OTHER",OR('1. Input energy data'!AT169="Energy Bills - Estimated",'1. Input energy data'!Z169="Energy Bills - Estimated"),"ESTIMATED",OR('1. Input energy data'!AT169="Energy Bills - Partially Estimated",'1. Input energy data'!Z169="Energy Bills - Partially Estimated"),"PARTIALLY ESTIMATED",TRUE,"BLANK")</f>
        <v/>
      </c>
    </row>
    <row r="153" spans="1:48">
      <c r="A153">
        <f>'1. Input energy data'!C170</f>
        <v>0</v>
      </c>
      <c r="B153" s="150">
        <f>'1. Input energy data'!F170</f>
        <v>0</v>
      </c>
      <c r="C153">
        <f>'1. Input energy data'!G170</f>
        <v>0</v>
      </c>
      <c r="D153" s="151" t="str">
        <f>IF(OR(CalcTable[[#This Row],[Building]]=0, '1. Input energy data'!$N170=""), "",IF(OR('1. Input energy data'!$F170="Hospital",'1. Input energy data'!$F170="Nursing residential homes and hostels"),INDEX(Degrees18[[Month]:[Multiple (England)]],MATCH('1. Input energy data'!$L170, Degrees18[Month], 1),MATCH(IF('1. Input energy data'!$G$11="Multiple (England)", '1. Input energy data'!$J170, '1. Input energy data'!$G$11), Degrees18[#Headers], 0)),INDEX(Degrees15[[Month]:[Multiple (England)]],MATCH('1. Input energy data'!$L170, Degrees15[Month], 1),MATCH(IF('1. Input energy data'!$G$11="Multiple (England)", '1. Input energy data'!$J170, '1. Input energy data'!$G$11), Degrees15[#Headers], 0))))</f>
        <v/>
      </c>
      <c r="E153" s="151" t="str" cm="1">
        <f t="array" ref="E153">IF(OR(CalcTable[[#This Row],[Building]]=0, '1. Input energy data'!$O170=""), "",IF(OR('1. Input energy data'!$F170="Hospital",'1. Input energy data'!$F170="Nursing residential homes and hostels"),INDEX(Degrees18[[Month]:[Multiple (England)]],MATCH('1. Input energy data'!$L170, Degrees18[Month], 1) + $E$2 - 1,MATCH(IF('1. Input energy data'!$G$11="Multiple (England)", '1. Input energy data'!$J170, '1. Input energy data'!$G$11),Degrees18[#Headers], 0)),INDEX(Degrees15[[Month]:[Multiple (England)]],MATCH('1. Input energy data'!$L170, Degrees15[Month], 1) + $E$2 - 1,MATCH(IF('1. Input energy data'!$G$11="Multiple (England)", '1. Input energy data'!$J170, '1. Input energy data'!$G$11),Degrees15[#Headers], 0))))</f>
        <v/>
      </c>
      <c r="F153" s="151" t="str" cm="1">
        <f t="array" ref="F153">IF(OR(CalcTable[[#This Row],[Building]]=0, '1. Input energy data'!$P170=""), "",IF(OR('1. Input energy data'!$F170="Hospital",'1. Input energy data'!$F170="Nursing residential homes and hostels"),INDEX(Degrees18[[Month]:[Multiple (England)]],MATCH('1. Input energy data'!$L170, Degrees18[Month], 1) + $F$2 - 1,MATCH(IF('1. Input energy data'!$G$11="Multiple (England)", '1. Input energy data'!$J170, '1. Input energy data'!$G$11),Degrees18[#Headers], 0)),INDEX(Degrees15[[Month]:[Multiple (England)]],MATCH('1. Input energy data'!$L170, Degrees15[Month], 1) + $F$2 - 1,MATCH(IF('1. Input energy data'!$G$11="Multiple (England)", '1. Input energy data'!$J170, '1. Input energy data'!$G$11),Degrees15[#Headers], 0))))</f>
        <v/>
      </c>
      <c r="G153" s="151" t="str" cm="1">
        <f t="array" ref="G153">IF(OR(CalcTable[[#This Row],[Building]]=0, '1. Input energy data'!$Q170=""), "",IF(OR('1. Input energy data'!$F170="Hospital",'1. Input energy data'!$F170="Nursing residential homes and hostels"),INDEX(Degrees18[[Month]:[Multiple (England)]],MATCH('1. Input energy data'!$L170, Degrees18[Month], 1) + $G$2 - 1,MATCH(IF('1. Input energy data'!$G$11="Multiple (England)", '1. Input energy data'!$J170, '1. Input energy data'!$G$11),Degrees18[#Headers], 0)),INDEX(Degrees15[[Month]:[Multiple (England)]],MATCH('1. Input energy data'!$L170, Degrees15[Month], 1) + $G$2 - 1,MATCH(IF('1. Input energy data'!$G$11="Multiple (England)", '1. Input energy data'!$J170, '1. Input energy data'!$G$11),Degrees15[#Headers], 0))))</f>
        <v/>
      </c>
      <c r="H153" s="151" t="str" cm="1">
        <f t="array" ref="H153">IF(OR(CalcTable[[#This Row],[Building]]=0, '1. Input energy data'!$R170=""), "",IF(OR('1. Input energy data'!$F170="Hospital",'1. Input energy data'!$F170="Nursing residential homes and hostels"),INDEX(Degrees18[[Month]:[Multiple (England)]],MATCH('1. Input energy data'!$L170, Degrees18[Month], 1) + $H$2 - 1,MATCH(IF('1. Input energy data'!$G$11="Multiple (England)", '1. Input energy data'!$J170, '1. Input energy data'!$G$11),Degrees18[#Headers], 0)),INDEX(Degrees15[[Month]:[Multiple (England)]],MATCH('1. Input energy data'!$L170, Degrees15[Month], 1) + $H$2 - 1,MATCH(IF('1. Input energy data'!$G$11="Multiple (England)", '1. Input energy data'!$J170, '1. Input energy data'!$G$11),Degrees15[#Headers], 0))))</f>
        <v/>
      </c>
      <c r="I153" s="151" t="str" cm="1">
        <f t="array" ref="I153">IF(OR(CalcTable[[#This Row],[Building]]=0, '1. Input energy data'!$S170=""), "",IF(OR('1. Input energy data'!$F170="Hospital",'1. Input energy data'!$F170="Nursing residential homes and hostels"),INDEX(Degrees18[[Month]:[Multiple (England)]],MATCH('1. Input energy data'!$L170, Degrees18[Month], 1) + $I$2 - 1,MATCH(IF('1. Input energy data'!$G$11="Multiple (England)", '1. Input energy data'!$J170, '1. Input energy data'!$G$11),Degrees18[#Headers], 0)),INDEX(Degrees15[[Month]:[Multiple (England)]],MATCH('1. Input energy data'!$L170, Degrees15[Month], 1) + $I$2 - 1,MATCH(IF('1. Input energy data'!$G$11="Multiple (England)", '1. Input energy data'!$J170, '1. Input energy data'!$G$11),Degrees15[#Headers], 0))))</f>
        <v/>
      </c>
      <c r="J153" s="151" t="str" cm="1">
        <f t="array" ref="J153">IF(OR(CalcTable[[#This Row],[Building]]=0, '1. Input energy data'!$T170=""), "",IF(OR('1. Input energy data'!$F170="Hospital",'1. Input energy data'!$F170="Nursing residential homes and hostels"),INDEX(Degrees18[[Month]:[Multiple (England)]],MATCH('1. Input energy data'!$L170, Degrees18[Month], 1) + $J$2 - 1,MATCH(IF('1. Input energy data'!$G$11="Multiple (England)", '1. Input energy data'!$J170, '1. Input energy data'!$G$11),Degrees18[#Headers], 0)),INDEX(Degrees15[[Month]:[Multiple (England)]],MATCH('1. Input energy data'!$L170, Degrees15[Month], 1) + $J$2 - 1,MATCH(IF('1. Input energy data'!$G$11="Multiple (England)", '1. Input energy data'!$J170, '1. Input energy data'!$G$11),Degrees15[#Headers], 0))))</f>
        <v/>
      </c>
      <c r="K153" s="151" t="str" cm="1">
        <f t="array" ref="K153">IF(OR(CalcTable[[#This Row],[Building]]=0, '1. Input energy data'!$U170=""), "",IF(OR('1. Input energy data'!$F170="Hospital",'1. Input energy data'!$F170="Nursing residential homes and hostels"),INDEX(Degrees18[[Month]:[Multiple (England)]],MATCH('1. Input energy data'!$L170, Degrees18[Month], 1) + $K$2 - 1,MATCH(IF('1. Input energy data'!$G$11="Multiple (England)", '1. Input energy data'!$J170, '1. Input energy data'!$G$11),Degrees18[#Headers], 0)),INDEX(Degrees15[[Month]:[Multiple (England)]],MATCH('1. Input energy data'!$L170, Degrees15[Month], 1) + $K$2 - 1,MATCH(IF('1. Input energy data'!$G$11="Multiple (England)", '1. Input energy data'!$J170, '1. Input energy data'!$G$11),Degrees15[#Headers], 0))))</f>
        <v/>
      </c>
      <c r="L153" s="151" t="str" cm="1">
        <f t="array" ref="L153">IF(OR(CalcTable[[#This Row],[Building]]=0, '1. Input energy data'!$V170=""), "",IF(OR('1. Input energy data'!$F170="Hospital",'1. Input energy data'!$F170="Nursing residential homes and hostels"),INDEX(Degrees18[[Month]:[Multiple (England)]],MATCH('1. Input energy data'!$L170, Degrees18[Month], 1) + $L$2 - 1,MATCH(IF('1. Input energy data'!$G$11="Multiple (England)", '1. Input energy data'!$J170, '1. Input energy data'!$G$11),Degrees18[#Headers], 0)),INDEX(Degrees15[[Month]:[Multiple (England)]],MATCH('1. Input energy data'!$L170, Degrees15[Month], 1) + $L$2 - 1,MATCH(IF('1. Input energy data'!$G$11="Multiple (England)", '1. Input energy data'!$J170, '1. Input energy data'!$G$11),Degrees15[#Headers], 0))))</f>
        <v/>
      </c>
      <c r="M153" s="151" t="str" cm="1">
        <f t="array" ref="M153">IF(OR(CalcTable[[#This Row],[Building]]=0, '1. Input energy data'!$W170=""), "",IF(OR('1. Input energy data'!$F170="Hospital",'1. Input energy data'!$F170="Nursing residential homes and hostels"),INDEX(Degrees18[[Month]:[Multiple (England)]],MATCH('1. Input energy data'!$L170, Degrees18[Month], 1) + $M$2 - 1,MATCH(IF('1. Input energy data'!$G$11="Multiple (England)", '1. Input energy data'!$J170, '1. Input energy data'!$G$11),Degrees18[#Headers], 0)),INDEX(Degrees15[[Month]:[Multiple (England)]],MATCH('1. Input energy data'!$L170, Degrees15[Month], 1) + $M$2 - 1,MATCH(IF('1. Input energy data'!$G$11="Multiple (England)", '1. Input energy data'!$J170, '1. Input energy data'!$G$11),Degrees15[#Headers], 0))))</f>
        <v/>
      </c>
      <c r="N153" s="151" t="str" cm="1">
        <f t="array" ref="N153">IF(OR(CalcTable[[#This Row],[Building]]=0, '1. Input energy data'!$X170=""), "",IF(OR('1. Input energy data'!$F170="Hospital",'1. Input energy data'!$F170="Nursing residential homes and hostels"),INDEX(Degrees18[[Month]:[Multiple (England)]],MATCH('1. Input energy data'!$L170, Degrees18[Month], 1) + $N$2 - 1,MATCH(IF('1. Input energy data'!$G$11="Multiple (England)", '1. Input energy data'!$J170, '1. Input energy data'!$G$11),Degrees18[#Headers], 0)),INDEX(Degrees15[[Month]:[Multiple (England)]],MATCH('1. Input energy data'!$L170, Degrees15[Month], 1) + $N$2 - 1,MATCH(IF('1. Input energy data'!$G$11="Multiple (England)", '1. Input energy data'!$J170, '1. Input energy data'!$G$11),Degrees15[#Headers], 0))))</f>
        <v/>
      </c>
      <c r="O153" s="151" t="str" cm="1">
        <f t="array" ref="O153">IF(OR(CalcTable[[#This Row],[Building]]=0, '1. Input energy data'!$Y170=""), "",IF(OR('1. Input energy data'!$F170="Hospital",'1. Input energy data'!$F170="Nursing residential homes and hostels"),INDEX(Degrees18[[Month]:[Multiple (England)]],MATCH('1. Input energy data'!$L170, Degrees18[Month], 1) + $O$2 - 1,MATCH(IF('1. Input energy data'!$G$11="Multiple (England)", '1. Input energy data'!$J170, '1. Input energy data'!$G$11),Degrees18[#Headers], 0)),INDEX(Degrees15[[Month]:[Multiple (England)]],MATCH('1. Input energy data'!$L170, Degrees15[Month], 1) + $O$2 - 1,MATCH(IF('1. Input energy data'!$G$11="Multiple (England)", '1. Input energy data'!$J170, '1. Input energy data'!$G$11),Degrees15[#Headers], 0))))</f>
        <v/>
      </c>
      <c r="P153" t="str">
        <f>IF(CalcTable[[#This Row],[Building]]=0,"",SLOPE('1. Input energy data'!N170:Y170,CalcTable[[#This Row],[1]:[12]]))</f>
        <v/>
      </c>
      <c r="Q153" t="str">
        <f>IF(CalcTable[[#This Row],[Building]]=0,"",INTERCEPT('1. Input energy data'!N170:Y170,CalcTable[[#This Row],[1]:[12]]))</f>
        <v/>
      </c>
      <c r="R153" t="str">
        <f>IF(CalcTable[[#This Row],[Building]]=0,"",RSQ('1. Input energy data'!N170:Y170,CalcTable[[#This Row],[1]:[12]]))</f>
        <v/>
      </c>
      <c r="S153" s="151" t="str" cm="1">
        <f t="array" ref="S153">IF(OR($A153=0, '1. Input energy data'!$AF170=""), "",IF(OR('1. Input energy data'!$F170="Hospital",'1. Input energy data'!$F170="Nursing residential homes and hostels"),INDEX(Degrees18[[Month]:[Multiple (England)]],MATCH('1. Input energy data'!$AD170, Degrees18[Month], 1)+S$2-13,MATCH(IF('1. Input energy data'!$G$11="Multiple (England)", '1. Input energy data'!$J170, '1. Input energy data'!$G$11),Degrees18[#Headers], 0)),INDEX(Degrees15[[Month]:[Multiple (England)]],MATCH('1. Input energy data'!$AD170, Degrees15[Month], 1)+S$2-13,MATCH(IF('1. Input energy data'!$G$11="Multiple (England)", '1. Input energy data'!$J170, '1. Input energy data'!$G$11),Degrees15[#Headers], 0))))</f>
        <v/>
      </c>
      <c r="T153" s="151" t="str" cm="1">
        <f t="array" ref="T153">IF(OR($A153=0, '1. Input energy data'!$AG170=""), "",IF(OR('1. Input energy data'!$F170="Hospital",'1. Input energy data'!$F170="Nursing residential homes and hostels"),INDEX(Degrees18[[Month]:[Multiple (England)]],MATCH('1. Input energy data'!$AD170, Degrees18[Month], 1)+T$2-13,MATCH(IF('1. Input energy data'!$G$11="Multiple (England)", '1. Input energy data'!$J170, '1. Input energy data'!$G$11),Degrees18[#Headers], 0)),INDEX(Degrees15[[Month]:[Multiple (England)]],MATCH('1. Input energy data'!$AD170,Degrees15[Month], 1)+T$2-13,MATCH(IF('1. Input energy data'!$G$11="Multiple (England)", '1. Input energy data'!$J170, '1. Input energy data'!$G$11),Degrees15[#Headers], 0))))</f>
        <v/>
      </c>
      <c r="U153" s="151" t="str" cm="1">
        <f t="array" ref="U153">IF(OR($A153=0, '1. Input energy data'!$AH170=""), "",IF(OR('1. Input energy data'!$F170="Hospital",'1. Input energy data'!$F170="Nursing residential homes and hostels"),INDEX(Degrees18[[Month]:[Multiple (England)]],MATCH('1. Input energy data'!$AD170, Degrees18[Month], 1)+U$2-13,MATCH(IF('1. Input energy data'!$G$11="Multiple (England)", '1. Input energy data'!$J170, '1. Input energy data'!$G$11),Degrees18[#Headers], 0)),INDEX(Degrees15[[Month]:[Multiple (England)]],MATCH('1. Input energy data'!$AD170,Degrees15[Month], 1)+U$2-13,MATCH(IF('1. Input energy data'!$G$11="Multiple (England)", '1. Input energy data'!$J170, '1. Input energy data'!$G$11),Degrees15[#Headers], 0))))</f>
        <v/>
      </c>
      <c r="V153" s="151" t="str" cm="1">
        <f t="array" ref="V153">IF(OR($A153=0, '1. Input energy data'!$AI170=""), "",IF(OR('1. Input energy data'!$F170="Hospital",'1. Input energy data'!$F170="Nursing residential homes and hostels"),INDEX(Degrees18[[Month]:[Multiple (England)]],MATCH('1. Input energy data'!$AD170, Degrees18[Month], 1)+V$2-13,MATCH(IF('1. Input energy data'!$G$11="Multiple (England)", '1. Input energy data'!$J170, '1. Input energy data'!$G$11),Degrees18[#Headers], 0)),INDEX(Degrees15[[Month]:[Multiple (England)]],MATCH('1. Input energy data'!$AD170,Degrees15[Month], 1)+V$2-13,MATCH(IF('1. Input energy data'!$G$11="Multiple (England)", '1. Input energy data'!$J170, '1. Input energy data'!$G$11),Degrees15[#Headers], 0))))</f>
        <v/>
      </c>
      <c r="W153" s="151" t="str" cm="1">
        <f t="array" ref="W153">IF(OR($A153=0, '1. Input energy data'!$AJ170=""), "",IF(OR('1. Input energy data'!$F170="Hospital",'1. Input energy data'!$F170="Nursing residential homes and hostels"),INDEX(Degrees18[[Month]:[Multiple (England)]],MATCH('1. Input energy data'!$AD170, Degrees18[Month], 1)+W$2-13,MATCH(IF('1. Input energy data'!$G$11="Multiple (England)", '1. Input energy data'!$J170, '1. Input energy data'!$G$11),Degrees18[#Headers], 0)),INDEX(Degrees15[[Month]:[Multiple (England)]],MATCH('1. Input energy data'!$AD170,Degrees15[Month], 1)+W$2-13,MATCH(IF('1. Input energy data'!$G$11="Multiple (England)", '1. Input energy data'!$J170, '1. Input energy data'!$G$11),Degrees15[#Headers], 0))))</f>
        <v/>
      </c>
      <c r="X153" s="151" t="str" cm="1">
        <f t="array" ref="X153">IF(OR($A153=0, '1. Input energy data'!$AK170=""), "",IF(OR('1. Input energy data'!$F170="Hospital",'1. Input energy data'!$F170="Nursing residential homes and hostels"),INDEX(Degrees18[[Month]:[Multiple (England)]],MATCH('1. Input energy data'!$AD170, Degrees18[Month], 1)+X$2-13,MATCH(IF('1. Input energy data'!$G$11="Multiple (England)", '1. Input energy data'!$J170, '1. Input energy data'!$G$11),Degrees18[#Headers], 0)),INDEX(Degrees15[[Month]:[Multiple (England)]],MATCH('1. Input energy data'!$AD170,Degrees15[Month], 1)+X$2-13,MATCH(IF('1. Input energy data'!$G$11="Multiple (England)", '1. Input energy data'!$J170, '1. Input energy data'!$G$11),Degrees15[#Headers], 0))))</f>
        <v/>
      </c>
      <c r="Y153" s="151" t="str" cm="1">
        <f t="array" ref="Y153">IF(OR($A153=0, '1. Input energy data'!$AL170=""), "",IF(OR('1. Input energy data'!$F170="Hospital",'1. Input energy data'!$F170="Nursing residential homes and hostels"),INDEX(Degrees18[[Month]:[Multiple (England)]],MATCH('1. Input energy data'!$AD170, Degrees18[Month], 1)+Y$2-13,MATCH(IF('1. Input energy data'!$G$11="Multiple (England)", '1. Input energy data'!$J170, '1. Input energy data'!$G$11),Degrees18[#Headers], 0)),INDEX(Degrees15[[Month]:[Multiple (England)]],MATCH('1. Input energy data'!$AD170,Degrees15[Month], 1)+Y$2-13,MATCH(IF('1. Input energy data'!$G$11="Multiple (England)", '1. Input energy data'!$J170, '1. Input energy data'!$G$11),Degrees15[#Headers], 0))))</f>
        <v/>
      </c>
      <c r="Z153" s="151" t="str" cm="1">
        <f t="array" ref="Z153">IF(OR($A153=0, '1. Input energy data'!$AM170=""), "",IF(OR('1. Input energy data'!$F170="Hospital",'1. Input energy data'!$F170="Nursing residential homes and hostels"),INDEX(Degrees18[[Month]:[Multiple (England)]],MATCH('1. Input energy data'!$AD170, Degrees18[Month], 1)+Z$2-13,MATCH(IF('1. Input energy data'!$G$11="Multiple (England)", '1. Input energy data'!$J170, '1. Input energy data'!$G$11),Degrees18[#Headers], 0)),INDEX(Degrees15[[Month]:[Multiple (England)]],MATCH('1. Input energy data'!$AD170,Degrees15[Month], 1)+Z$2-13,MATCH(IF('1. Input energy data'!$G$11="Multiple (England)", '1. Input energy data'!$J170, '1. Input energy data'!$G$11),Degrees15[#Headers], 0))))</f>
        <v/>
      </c>
      <c r="AA153" s="151" t="str" cm="1">
        <f t="array" ref="AA153">IF(OR($A153=0, '1. Input energy data'!$AN170=""), "",IF(OR('1. Input energy data'!$F170="Hospital",'1. Input energy data'!$F170="Nursing residential homes and hostels"),INDEX(Degrees18[[Month]:[Multiple (England)]],MATCH('1. Input energy data'!$AD170, Degrees18[Month], 1)+AA$2-13,MATCH(IF('1. Input energy data'!$G$11="Multiple (England)", '1. Input energy data'!$J170, '1. Input energy data'!$G$11),Degrees18[#Headers], 0)),INDEX(Degrees15[[Month]:[Multiple (England)]],MATCH('1. Input energy data'!$AD170,Degrees15[Month], 1)+AA$2-13,MATCH(IF('1. Input energy data'!$G$11="Multiple (England)", '1. Input energy data'!$J170, '1. Input energy data'!$G$11),Degrees15[#Headers], 0))))</f>
        <v/>
      </c>
      <c r="AB153" s="151" t="str" cm="1">
        <f t="array" ref="AB153">IF(OR($A153=0, '1. Input energy data'!$AO170=""), "",IF(OR('1. Input energy data'!$F170="Hospital",'1. Input energy data'!$F170="Nursing residential homes and hostels"),INDEX(Degrees18[[Month]:[Multiple (England)]],MATCH('1. Input energy data'!$AD170, Degrees18[Month], 1)+AB$2-13,MATCH(IF('1. Input energy data'!$G$11="Multiple (England)", '1. Input energy data'!$J170, '1. Input energy data'!$G$11),Degrees18[#Headers], 0)),INDEX(Degrees15[[Month]:[Multiple (England)]],MATCH('1. Input energy data'!$AD170,Degrees15[Month], 1)+AB$2-13,MATCH(IF('1. Input energy data'!$G$11="Multiple (England)", '1. Input energy data'!$J170, '1. Input energy data'!$G$11),Degrees15[#Headers], 0))))</f>
        <v/>
      </c>
      <c r="AC153" s="151" t="str" cm="1">
        <f t="array" ref="AC153">IF(OR($A153=0, '1. Input energy data'!$AP170=""), "",IF(OR('1. Input energy data'!$F170="Hospital",'1. Input energy data'!$F170="Nursing residential homes and hostels"),INDEX(Degrees18[[Month]:[Multiple (England)]],MATCH('1. Input energy data'!$AD170, Degrees18[Month], 1)+AC$2-13,MATCH(IF('1. Input energy data'!$G$11="Multiple (England)", '1. Input energy data'!$J170, '1. Input energy data'!$G$11),Degrees18[#Headers], 0)),INDEX(Degrees15[[Month]:[Multiple (England)]],MATCH('1. Input energy data'!$AD170,Degrees15[Month], 1)+AC$2-13,MATCH(IF('1. Input energy data'!$G$11="Multiple (England)", '1. Input energy data'!$J170, '1. Input energy data'!$G$11),Degrees15[#Headers], 0))))</f>
        <v/>
      </c>
      <c r="AD153" s="151" t="str" cm="1">
        <f t="array" ref="AD153">IF(OR($A153=0, '1. Input energy data'!$AQ170=""), "",IF(OR('1. Input energy data'!$F170="Hospital",'1. Input energy data'!$F170="Nursing residential homes and hostels"),INDEX(Degrees18[[Month]:[Multiple (England)]],MATCH('1. Input energy data'!$AD170, Degrees18[Month], 1)+AD$2-13,MATCH(IF('1. Input energy data'!$G$11="Multiple (England)", '1. Input energy data'!$J170, '1. Input energy data'!$G$11),Degrees18[#Headers], 0)),INDEX(Degrees15[[Month]:[Multiple (England)]],MATCH('1. Input energy data'!$AD170,Degrees15[Month], 1)+AD$2-13,MATCH(IF('1. Input energy data'!$G$11="Multiple (England)", '1. Input energy data'!$J170, '1. Input energy data'!$G$11),Degrees15[#Headers], 0))))</f>
        <v/>
      </c>
      <c r="AE153" s="151" t="str">
        <f>IF(OR($A153=0, $P153="", CalcTable[[#This Row],[13]]="", $Q153="", '1. Input energy data'!AF170=""), "", ($P153*CalcTable[[#This Row],[13]]+$Q153)-'1. Input energy data'!AF170)</f>
        <v/>
      </c>
      <c r="AF153" s="151" t="str">
        <f>IF(OR($A153=0, $P153="", CalcTable[[#This Row],[14]]="", $Q153="", '1. Input energy data'!AG170=""), "", ($P153*CalcTable[[#This Row],[14]]+$Q153)-'1. Input energy data'!AG170)</f>
        <v/>
      </c>
      <c r="AG153" s="151" t="str">
        <f>IF(OR($A153=0, $P153="", CalcTable[[#This Row],[15]]="", $Q153="", '1. Input energy data'!AH170=""), "", ($P153*CalcTable[[#This Row],[15]]+$Q153)-'1. Input energy data'!AH170)</f>
        <v/>
      </c>
      <c r="AH153" s="151" t="str">
        <f>IF(OR($A153=0, $P153="", CalcTable[[#This Row],[16]]="", $Q153="", '1. Input energy data'!AI170=""), "", ($P153*CalcTable[[#This Row],[16]]+$Q153)-'1. Input energy data'!AI170)</f>
        <v/>
      </c>
      <c r="AI153" s="151" t="str">
        <f>IF(OR($A153=0, $P153="", CalcTable[[#This Row],[17]]="", $Q153="", '1. Input energy data'!AJ170=""), "", ($P153*CalcTable[[#This Row],[17]]+$Q153)-'1. Input energy data'!AJ170)</f>
        <v/>
      </c>
      <c r="AJ153" s="151" t="str">
        <f>IF(OR($A153=0, $P153="", CalcTable[[#This Row],[18]]="", $Q153="", '1. Input energy data'!AK170=""), "", ($P153*CalcTable[[#This Row],[18]]+$Q153)-'1. Input energy data'!AK170)</f>
        <v/>
      </c>
      <c r="AK153" s="151" t="str">
        <f>IF(OR($A153=0, $P153="", CalcTable[[#This Row],[19]]="", $Q153="", '1. Input energy data'!AL170=""), "", ($P153*CalcTable[[#This Row],[19]]+$Q153)-'1. Input energy data'!AL170)</f>
        <v/>
      </c>
      <c r="AL153" s="151" t="str">
        <f>IF(OR($A153=0, $P153="", CalcTable[[#This Row],[20]]="", $Q153="", '1. Input energy data'!AM170=""), "", ($P153*CalcTable[[#This Row],[20]]+$Q153)-'1. Input energy data'!AM170)</f>
        <v/>
      </c>
      <c r="AM153" s="151" t="str">
        <f>IF(OR($A153=0, $P153="", CalcTable[[#This Row],[21]]="", $Q153="", '1. Input energy data'!AN170=""), "", ($P153*CalcTable[[#This Row],[21]]+$Q153)-'1. Input energy data'!AN170)</f>
        <v/>
      </c>
      <c r="AN153" s="151" t="str">
        <f>IF(OR($A153=0, $P153="", CalcTable[[#This Row],[22]]="", $Q153="", '1. Input energy data'!AO170=""), "", ($P153*CalcTable[[#This Row],[22]]+$Q153)-'1. Input energy data'!AO170)</f>
        <v/>
      </c>
      <c r="AO153" s="151" t="str">
        <f>IF(OR($A153=0, $P153="", CalcTable[[#This Row],[23]]="", $Q153="", '1. Input energy data'!AP170=""), "", ($P153*CalcTable[[#This Row],[23]]+$Q153)-'1. Input energy data'!AP170)</f>
        <v/>
      </c>
      <c r="AP153" s="151" t="str">
        <f>IF(OR($A153=0, $P153="", CalcTable[[#This Row],[24]]="", $Q153="", '1. Input energy data'!AQ170=""), "", ($P153*CalcTable[[#This Row],[24]]+$Q153)-'1. Input energy data'!AQ170)</f>
        <v/>
      </c>
      <c r="AQ153" s="239" t="str">
        <f>IF(CalcTable[[#This Row],[Building]]=0,"",1-((1-CalcTable[[#This Row],[R2]])*(COUNT('1. Input energy data'!N170:Y170)-1)/(COUNT('1. Input energy data'!N170:Y170)-2)))</f>
        <v/>
      </c>
      <c r="AR153" s="165" t="str">
        <f>IF(CalcTable[[#This Row],[Building]]=0,"",1.26*TINV(0.1,COUNT('1. Input energy data'!N170:Y170)-2)*STEYX('1. Input energy data'!N170:Y170,CalcTable[[#This Row],[1]:[12]])*((1+2/COUNT('1. Input energy data'!N170:Y170))*COUNT(CalcTable[[#This Row],[Month 1 avoided kWh]:[Month 12]]))^0.5)</f>
        <v/>
      </c>
      <c r="AS153" s="166" t="str">
        <f>IF(CalcTable[[#This Row],[Building]]=0,"",ABS(CalcTable[[#This Row],[Absolute Uncertainty]]/SUM(CalcTable[[#This Row],[Month 1 avoided kWh]:[Month 12]])))</f>
        <v/>
      </c>
      <c r="AT153" s="165" t="str">
        <f>IF(CalcTable[[#This Row],[Building]]=0,"",COUNT('1. Input energy data'!N170:Y170))</f>
        <v/>
      </c>
      <c r="AU153" s="165" t="str">
        <f>IF(CalcTable[[#This Row],[Building]]=0,"",COUNT('1. Input energy data'!AF170:AQ170))</f>
        <v/>
      </c>
      <c r="AV153" s="151" t="str" cm="1">
        <f t="array" ref="AV153">_xlfn.IFS(CalcTable[[#This Row],[Building]]=0,"",AND(OR('1. Input energy data'!AT170="Energy Bills - Actual",'1. Input energy data'!AT170="Meter Readings",'1. Input energy data'!AT170="Half Hourly Data"),OR('1. Input energy data'!Z170="Energy Bills - Actual",'1. Input energy data'!Z170="Meter Readings",'1. Input energy data'!Z170="Half Hourly Data")),"ACTUAL",OR('1. Input energy data'!AT170="",'1. Input energy data'!Z170=""),"BLANK",OR('1. Input energy data'!AT170="Other (specify in commentary)",'1. Input energy data'!Z170="Other (specify in commentary)"),"OTHER",OR('1. Input energy data'!AT170="Energy Bills - Estimated",'1. Input energy data'!Z170="Energy Bills - Estimated"),"ESTIMATED",OR('1. Input energy data'!AT170="Energy Bills - Partially Estimated",'1. Input energy data'!Z170="Energy Bills - Partially Estimated"),"PARTIALLY ESTIMATED",TRUE,"BLANK")</f>
        <v/>
      </c>
    </row>
    <row r="154" spans="1:48">
      <c r="A154">
        <f>'1. Input energy data'!C171</f>
        <v>0</v>
      </c>
      <c r="B154" s="150">
        <f>'1. Input energy data'!F171</f>
        <v>0</v>
      </c>
      <c r="C154">
        <f>'1. Input energy data'!G171</f>
        <v>0</v>
      </c>
      <c r="D154" s="151" t="str">
        <f>IF(OR(CalcTable[[#This Row],[Building]]=0, '1. Input energy data'!$N171=""), "",IF(OR('1. Input energy data'!$F171="Hospital",'1. Input energy data'!$F171="Nursing residential homes and hostels"),INDEX(Degrees18[[Month]:[Multiple (England)]],MATCH('1. Input energy data'!$L171, Degrees18[Month], 1),MATCH(IF('1. Input energy data'!$G$11="Multiple (England)", '1. Input energy data'!$J171, '1. Input energy data'!$G$11), Degrees18[#Headers], 0)),INDEX(Degrees15[[Month]:[Multiple (England)]],MATCH('1. Input energy data'!$L171, Degrees15[Month], 1),MATCH(IF('1. Input energy data'!$G$11="Multiple (England)", '1. Input energy data'!$J171, '1. Input energy data'!$G$11), Degrees15[#Headers], 0))))</f>
        <v/>
      </c>
      <c r="E154" s="151" t="str" cm="1">
        <f t="array" ref="E154">IF(OR(CalcTable[[#This Row],[Building]]=0, '1. Input energy data'!$O171=""), "",IF(OR('1. Input energy data'!$F171="Hospital",'1. Input energy data'!$F171="Nursing residential homes and hostels"),INDEX(Degrees18[[Month]:[Multiple (England)]],MATCH('1. Input energy data'!$L171, Degrees18[Month], 1) + $E$2 - 1,MATCH(IF('1. Input energy data'!$G$11="Multiple (England)", '1. Input energy data'!$J171, '1. Input energy data'!$G$11),Degrees18[#Headers], 0)),INDEX(Degrees15[[Month]:[Multiple (England)]],MATCH('1. Input energy data'!$L171, Degrees15[Month], 1) + $E$2 - 1,MATCH(IF('1. Input energy data'!$G$11="Multiple (England)", '1. Input energy data'!$J171, '1. Input energy data'!$G$11),Degrees15[#Headers], 0))))</f>
        <v/>
      </c>
      <c r="F154" s="151" t="str" cm="1">
        <f t="array" ref="F154">IF(OR(CalcTable[[#This Row],[Building]]=0, '1. Input energy data'!$P171=""), "",IF(OR('1. Input energy data'!$F171="Hospital",'1. Input energy data'!$F171="Nursing residential homes and hostels"),INDEX(Degrees18[[Month]:[Multiple (England)]],MATCH('1. Input energy data'!$L171, Degrees18[Month], 1) + $F$2 - 1,MATCH(IF('1. Input energy data'!$G$11="Multiple (England)", '1. Input energy data'!$J171, '1. Input energy data'!$G$11),Degrees18[#Headers], 0)),INDEX(Degrees15[[Month]:[Multiple (England)]],MATCH('1. Input energy data'!$L171, Degrees15[Month], 1) + $F$2 - 1,MATCH(IF('1. Input energy data'!$G$11="Multiple (England)", '1. Input energy data'!$J171, '1. Input energy data'!$G$11),Degrees15[#Headers], 0))))</f>
        <v/>
      </c>
      <c r="G154" s="151" t="str" cm="1">
        <f t="array" ref="G154">IF(OR(CalcTable[[#This Row],[Building]]=0, '1. Input energy data'!$Q171=""), "",IF(OR('1. Input energy data'!$F171="Hospital",'1. Input energy data'!$F171="Nursing residential homes and hostels"),INDEX(Degrees18[[Month]:[Multiple (England)]],MATCH('1. Input energy data'!$L171, Degrees18[Month], 1) + $G$2 - 1,MATCH(IF('1. Input energy data'!$G$11="Multiple (England)", '1. Input energy data'!$J171, '1. Input energy data'!$G$11),Degrees18[#Headers], 0)),INDEX(Degrees15[[Month]:[Multiple (England)]],MATCH('1. Input energy data'!$L171, Degrees15[Month], 1) + $G$2 - 1,MATCH(IF('1. Input energy data'!$G$11="Multiple (England)", '1. Input energy data'!$J171, '1. Input energy data'!$G$11),Degrees15[#Headers], 0))))</f>
        <v/>
      </c>
      <c r="H154" s="151" t="str" cm="1">
        <f t="array" ref="H154">IF(OR(CalcTable[[#This Row],[Building]]=0, '1. Input energy data'!$R171=""), "",IF(OR('1. Input energy data'!$F171="Hospital",'1. Input energy data'!$F171="Nursing residential homes and hostels"),INDEX(Degrees18[[Month]:[Multiple (England)]],MATCH('1. Input energy data'!$L171, Degrees18[Month], 1) + $H$2 - 1,MATCH(IF('1. Input energy data'!$G$11="Multiple (England)", '1. Input energy data'!$J171, '1. Input energy data'!$G$11),Degrees18[#Headers], 0)),INDEX(Degrees15[[Month]:[Multiple (England)]],MATCH('1. Input energy data'!$L171, Degrees15[Month], 1) + $H$2 - 1,MATCH(IF('1. Input energy data'!$G$11="Multiple (England)", '1. Input energy data'!$J171, '1. Input energy data'!$G$11),Degrees15[#Headers], 0))))</f>
        <v/>
      </c>
      <c r="I154" s="151" t="str" cm="1">
        <f t="array" ref="I154">IF(OR(CalcTable[[#This Row],[Building]]=0, '1. Input energy data'!$S171=""), "",IF(OR('1. Input energy data'!$F171="Hospital",'1. Input energy data'!$F171="Nursing residential homes and hostels"),INDEX(Degrees18[[Month]:[Multiple (England)]],MATCH('1. Input energy data'!$L171, Degrees18[Month], 1) + $I$2 - 1,MATCH(IF('1. Input energy data'!$G$11="Multiple (England)", '1. Input energy data'!$J171, '1. Input energy data'!$G$11),Degrees18[#Headers], 0)),INDEX(Degrees15[[Month]:[Multiple (England)]],MATCH('1. Input energy data'!$L171, Degrees15[Month], 1) + $I$2 - 1,MATCH(IF('1. Input energy data'!$G$11="Multiple (England)", '1. Input energy data'!$J171, '1. Input energy data'!$G$11),Degrees15[#Headers], 0))))</f>
        <v/>
      </c>
      <c r="J154" s="151" t="str" cm="1">
        <f t="array" ref="J154">IF(OR(CalcTable[[#This Row],[Building]]=0, '1. Input energy data'!$T171=""), "",IF(OR('1. Input energy data'!$F171="Hospital",'1. Input energy data'!$F171="Nursing residential homes and hostels"),INDEX(Degrees18[[Month]:[Multiple (England)]],MATCH('1. Input energy data'!$L171, Degrees18[Month], 1) + $J$2 - 1,MATCH(IF('1. Input energy data'!$G$11="Multiple (England)", '1. Input energy data'!$J171, '1. Input energy data'!$G$11),Degrees18[#Headers], 0)),INDEX(Degrees15[[Month]:[Multiple (England)]],MATCH('1. Input energy data'!$L171, Degrees15[Month], 1) + $J$2 - 1,MATCH(IF('1. Input energy data'!$G$11="Multiple (England)", '1. Input energy data'!$J171, '1. Input energy data'!$G$11),Degrees15[#Headers], 0))))</f>
        <v/>
      </c>
      <c r="K154" s="151" t="str" cm="1">
        <f t="array" ref="K154">IF(OR(CalcTable[[#This Row],[Building]]=0, '1. Input energy data'!$U171=""), "",IF(OR('1. Input energy data'!$F171="Hospital",'1. Input energy data'!$F171="Nursing residential homes and hostels"),INDEX(Degrees18[[Month]:[Multiple (England)]],MATCH('1. Input energy data'!$L171, Degrees18[Month], 1) + $K$2 - 1,MATCH(IF('1. Input energy data'!$G$11="Multiple (England)", '1. Input energy data'!$J171, '1. Input energy data'!$G$11),Degrees18[#Headers], 0)),INDEX(Degrees15[[Month]:[Multiple (England)]],MATCH('1. Input energy data'!$L171, Degrees15[Month], 1) + $K$2 - 1,MATCH(IF('1. Input energy data'!$G$11="Multiple (England)", '1. Input energy data'!$J171, '1. Input energy data'!$G$11),Degrees15[#Headers], 0))))</f>
        <v/>
      </c>
      <c r="L154" s="151" t="str" cm="1">
        <f t="array" ref="L154">IF(OR(CalcTable[[#This Row],[Building]]=0, '1. Input energy data'!$V171=""), "",IF(OR('1. Input energy data'!$F171="Hospital",'1. Input energy data'!$F171="Nursing residential homes and hostels"),INDEX(Degrees18[[Month]:[Multiple (England)]],MATCH('1. Input energy data'!$L171, Degrees18[Month], 1) + $L$2 - 1,MATCH(IF('1. Input energy data'!$G$11="Multiple (England)", '1. Input energy data'!$J171, '1. Input energy data'!$G$11),Degrees18[#Headers], 0)),INDEX(Degrees15[[Month]:[Multiple (England)]],MATCH('1. Input energy data'!$L171, Degrees15[Month], 1) + $L$2 - 1,MATCH(IF('1. Input energy data'!$G$11="Multiple (England)", '1. Input energy data'!$J171, '1. Input energy data'!$G$11),Degrees15[#Headers], 0))))</f>
        <v/>
      </c>
      <c r="M154" s="151" t="str" cm="1">
        <f t="array" ref="M154">IF(OR(CalcTable[[#This Row],[Building]]=0, '1. Input energy data'!$W171=""), "",IF(OR('1. Input energy data'!$F171="Hospital",'1. Input energy data'!$F171="Nursing residential homes and hostels"),INDEX(Degrees18[[Month]:[Multiple (England)]],MATCH('1. Input energy data'!$L171, Degrees18[Month], 1) + $M$2 - 1,MATCH(IF('1. Input energy data'!$G$11="Multiple (England)", '1. Input energy data'!$J171, '1. Input energy data'!$G$11),Degrees18[#Headers], 0)),INDEX(Degrees15[[Month]:[Multiple (England)]],MATCH('1. Input energy data'!$L171, Degrees15[Month], 1) + $M$2 - 1,MATCH(IF('1. Input energy data'!$G$11="Multiple (England)", '1. Input energy data'!$J171, '1. Input energy data'!$G$11),Degrees15[#Headers], 0))))</f>
        <v/>
      </c>
      <c r="N154" s="151" t="str" cm="1">
        <f t="array" ref="N154">IF(OR(CalcTable[[#This Row],[Building]]=0, '1. Input energy data'!$X171=""), "",IF(OR('1. Input energy data'!$F171="Hospital",'1. Input energy data'!$F171="Nursing residential homes and hostels"),INDEX(Degrees18[[Month]:[Multiple (England)]],MATCH('1. Input energy data'!$L171, Degrees18[Month], 1) + $N$2 - 1,MATCH(IF('1. Input energy data'!$G$11="Multiple (England)", '1. Input energy data'!$J171, '1. Input energy data'!$G$11),Degrees18[#Headers], 0)),INDEX(Degrees15[[Month]:[Multiple (England)]],MATCH('1. Input energy data'!$L171, Degrees15[Month], 1) + $N$2 - 1,MATCH(IF('1. Input energy data'!$G$11="Multiple (England)", '1. Input energy data'!$J171, '1. Input energy data'!$G$11),Degrees15[#Headers], 0))))</f>
        <v/>
      </c>
      <c r="O154" s="151" t="str" cm="1">
        <f t="array" ref="O154">IF(OR(CalcTable[[#This Row],[Building]]=0, '1. Input energy data'!$Y171=""), "",IF(OR('1. Input energy data'!$F171="Hospital",'1. Input energy data'!$F171="Nursing residential homes and hostels"),INDEX(Degrees18[[Month]:[Multiple (England)]],MATCH('1. Input energy data'!$L171, Degrees18[Month], 1) + $O$2 - 1,MATCH(IF('1. Input energy data'!$G$11="Multiple (England)", '1. Input energy data'!$J171, '1. Input energy data'!$G$11),Degrees18[#Headers], 0)),INDEX(Degrees15[[Month]:[Multiple (England)]],MATCH('1. Input energy data'!$L171, Degrees15[Month], 1) + $O$2 - 1,MATCH(IF('1. Input energy data'!$G$11="Multiple (England)", '1. Input energy data'!$J171, '1. Input energy data'!$G$11),Degrees15[#Headers], 0))))</f>
        <v/>
      </c>
      <c r="P154" t="str">
        <f>IF(CalcTable[[#This Row],[Building]]=0,"",SLOPE('1. Input energy data'!N171:Y171,CalcTable[[#This Row],[1]:[12]]))</f>
        <v/>
      </c>
      <c r="Q154" t="str">
        <f>IF(CalcTable[[#This Row],[Building]]=0,"",INTERCEPT('1. Input energy data'!N171:Y171,CalcTable[[#This Row],[1]:[12]]))</f>
        <v/>
      </c>
      <c r="R154" t="str">
        <f>IF(CalcTable[[#This Row],[Building]]=0,"",RSQ('1. Input energy data'!N171:Y171,CalcTable[[#This Row],[1]:[12]]))</f>
        <v/>
      </c>
      <c r="S154" s="151" t="str" cm="1">
        <f t="array" ref="S154">IF(OR($A154=0, '1. Input energy data'!$AF171=""), "",IF(OR('1. Input energy data'!$F171="Hospital",'1. Input energy data'!$F171="Nursing residential homes and hostels"),INDEX(Degrees18[[Month]:[Multiple (England)]],MATCH('1. Input energy data'!$AD171, Degrees18[Month], 1)+S$2-13,MATCH(IF('1. Input energy data'!$G$11="Multiple (England)", '1. Input energy data'!$J171, '1. Input energy data'!$G$11),Degrees18[#Headers], 0)),INDEX(Degrees15[[Month]:[Multiple (England)]],MATCH('1. Input energy data'!$AD171, Degrees15[Month], 1)+S$2-13,MATCH(IF('1. Input energy data'!$G$11="Multiple (England)", '1. Input energy data'!$J171, '1. Input energy data'!$G$11),Degrees15[#Headers], 0))))</f>
        <v/>
      </c>
      <c r="T154" s="151" t="str" cm="1">
        <f t="array" ref="T154">IF(OR($A154=0, '1. Input energy data'!$AG171=""), "",IF(OR('1. Input energy data'!$F171="Hospital",'1. Input energy data'!$F171="Nursing residential homes and hostels"),INDEX(Degrees18[[Month]:[Multiple (England)]],MATCH('1. Input energy data'!$AD171, Degrees18[Month], 1)+T$2-13,MATCH(IF('1. Input energy data'!$G$11="Multiple (England)", '1. Input energy data'!$J171, '1. Input energy data'!$G$11),Degrees18[#Headers], 0)),INDEX(Degrees15[[Month]:[Multiple (England)]],MATCH('1. Input energy data'!$AD171,Degrees15[Month], 1)+T$2-13,MATCH(IF('1. Input energy data'!$G$11="Multiple (England)", '1. Input energy data'!$J171, '1. Input energy data'!$G$11),Degrees15[#Headers], 0))))</f>
        <v/>
      </c>
      <c r="U154" s="151" t="str" cm="1">
        <f t="array" ref="U154">IF(OR($A154=0, '1. Input energy data'!$AH171=""), "",IF(OR('1. Input energy data'!$F171="Hospital",'1. Input energy data'!$F171="Nursing residential homes and hostels"),INDEX(Degrees18[[Month]:[Multiple (England)]],MATCH('1. Input energy data'!$AD171, Degrees18[Month], 1)+U$2-13,MATCH(IF('1. Input energy data'!$G$11="Multiple (England)", '1. Input energy data'!$J171, '1. Input energy data'!$G$11),Degrees18[#Headers], 0)),INDEX(Degrees15[[Month]:[Multiple (England)]],MATCH('1. Input energy data'!$AD171,Degrees15[Month], 1)+U$2-13,MATCH(IF('1. Input energy data'!$G$11="Multiple (England)", '1. Input energy data'!$J171, '1. Input energy data'!$G$11),Degrees15[#Headers], 0))))</f>
        <v/>
      </c>
      <c r="V154" s="151" t="str" cm="1">
        <f t="array" ref="V154">IF(OR($A154=0, '1. Input energy data'!$AI171=""), "",IF(OR('1. Input energy data'!$F171="Hospital",'1. Input energy data'!$F171="Nursing residential homes and hostels"),INDEX(Degrees18[[Month]:[Multiple (England)]],MATCH('1. Input energy data'!$AD171, Degrees18[Month], 1)+V$2-13,MATCH(IF('1. Input energy data'!$G$11="Multiple (England)", '1. Input energy data'!$J171, '1. Input energy data'!$G$11),Degrees18[#Headers], 0)),INDEX(Degrees15[[Month]:[Multiple (England)]],MATCH('1. Input energy data'!$AD171,Degrees15[Month], 1)+V$2-13,MATCH(IF('1. Input energy data'!$G$11="Multiple (England)", '1. Input energy data'!$J171, '1. Input energy data'!$G$11),Degrees15[#Headers], 0))))</f>
        <v/>
      </c>
      <c r="W154" s="151" t="str" cm="1">
        <f t="array" ref="W154">IF(OR($A154=0, '1. Input energy data'!$AJ171=""), "",IF(OR('1. Input energy data'!$F171="Hospital",'1. Input energy data'!$F171="Nursing residential homes and hostels"),INDEX(Degrees18[[Month]:[Multiple (England)]],MATCH('1. Input energy data'!$AD171, Degrees18[Month], 1)+W$2-13,MATCH(IF('1. Input energy data'!$G$11="Multiple (England)", '1. Input energy data'!$J171, '1. Input energy data'!$G$11),Degrees18[#Headers], 0)),INDEX(Degrees15[[Month]:[Multiple (England)]],MATCH('1. Input energy data'!$AD171,Degrees15[Month], 1)+W$2-13,MATCH(IF('1. Input energy data'!$G$11="Multiple (England)", '1. Input energy data'!$J171, '1. Input energy data'!$G$11),Degrees15[#Headers], 0))))</f>
        <v/>
      </c>
      <c r="X154" s="151" t="str" cm="1">
        <f t="array" ref="X154">IF(OR($A154=0, '1. Input energy data'!$AK171=""), "",IF(OR('1. Input energy data'!$F171="Hospital",'1. Input energy data'!$F171="Nursing residential homes and hostels"),INDEX(Degrees18[[Month]:[Multiple (England)]],MATCH('1. Input energy data'!$AD171, Degrees18[Month], 1)+X$2-13,MATCH(IF('1. Input energy data'!$G$11="Multiple (England)", '1. Input energy data'!$J171, '1. Input energy data'!$G$11),Degrees18[#Headers], 0)),INDEX(Degrees15[[Month]:[Multiple (England)]],MATCH('1. Input energy data'!$AD171,Degrees15[Month], 1)+X$2-13,MATCH(IF('1. Input energy data'!$G$11="Multiple (England)", '1. Input energy data'!$J171, '1. Input energy data'!$G$11),Degrees15[#Headers], 0))))</f>
        <v/>
      </c>
      <c r="Y154" s="151" t="str" cm="1">
        <f t="array" ref="Y154">IF(OR($A154=0, '1. Input energy data'!$AL171=""), "",IF(OR('1. Input energy data'!$F171="Hospital",'1. Input energy data'!$F171="Nursing residential homes and hostels"),INDEX(Degrees18[[Month]:[Multiple (England)]],MATCH('1. Input energy data'!$AD171, Degrees18[Month], 1)+Y$2-13,MATCH(IF('1. Input energy data'!$G$11="Multiple (England)", '1. Input energy data'!$J171, '1. Input energy data'!$G$11),Degrees18[#Headers], 0)),INDEX(Degrees15[[Month]:[Multiple (England)]],MATCH('1. Input energy data'!$AD171,Degrees15[Month], 1)+Y$2-13,MATCH(IF('1. Input energy data'!$G$11="Multiple (England)", '1. Input energy data'!$J171, '1. Input energy data'!$G$11),Degrees15[#Headers], 0))))</f>
        <v/>
      </c>
      <c r="Z154" s="151" t="str" cm="1">
        <f t="array" ref="Z154">IF(OR($A154=0, '1. Input energy data'!$AM171=""), "",IF(OR('1. Input energy data'!$F171="Hospital",'1. Input energy data'!$F171="Nursing residential homes and hostels"),INDEX(Degrees18[[Month]:[Multiple (England)]],MATCH('1. Input energy data'!$AD171, Degrees18[Month], 1)+Z$2-13,MATCH(IF('1. Input energy data'!$G$11="Multiple (England)", '1. Input energy data'!$J171, '1. Input energy data'!$G$11),Degrees18[#Headers], 0)),INDEX(Degrees15[[Month]:[Multiple (England)]],MATCH('1. Input energy data'!$AD171,Degrees15[Month], 1)+Z$2-13,MATCH(IF('1. Input energy data'!$G$11="Multiple (England)", '1. Input energy data'!$J171, '1. Input energy data'!$G$11),Degrees15[#Headers], 0))))</f>
        <v/>
      </c>
      <c r="AA154" s="151" t="str" cm="1">
        <f t="array" ref="AA154">IF(OR($A154=0, '1. Input energy data'!$AN171=""), "",IF(OR('1. Input energy data'!$F171="Hospital",'1. Input energy data'!$F171="Nursing residential homes and hostels"),INDEX(Degrees18[[Month]:[Multiple (England)]],MATCH('1. Input energy data'!$AD171, Degrees18[Month], 1)+AA$2-13,MATCH(IF('1. Input energy data'!$G$11="Multiple (England)", '1. Input energy data'!$J171, '1. Input energy data'!$G$11),Degrees18[#Headers], 0)),INDEX(Degrees15[[Month]:[Multiple (England)]],MATCH('1. Input energy data'!$AD171,Degrees15[Month], 1)+AA$2-13,MATCH(IF('1. Input energy data'!$G$11="Multiple (England)", '1. Input energy data'!$J171, '1. Input energy data'!$G$11),Degrees15[#Headers], 0))))</f>
        <v/>
      </c>
      <c r="AB154" s="151" t="str" cm="1">
        <f t="array" ref="AB154">IF(OR($A154=0, '1. Input energy data'!$AO171=""), "",IF(OR('1. Input energy data'!$F171="Hospital",'1. Input energy data'!$F171="Nursing residential homes and hostels"),INDEX(Degrees18[[Month]:[Multiple (England)]],MATCH('1. Input energy data'!$AD171, Degrees18[Month], 1)+AB$2-13,MATCH(IF('1. Input energy data'!$G$11="Multiple (England)", '1. Input energy data'!$J171, '1. Input energy data'!$G$11),Degrees18[#Headers], 0)),INDEX(Degrees15[[Month]:[Multiple (England)]],MATCH('1. Input energy data'!$AD171,Degrees15[Month], 1)+AB$2-13,MATCH(IF('1. Input energy data'!$G$11="Multiple (England)", '1. Input energy data'!$J171, '1. Input energy data'!$G$11),Degrees15[#Headers], 0))))</f>
        <v/>
      </c>
      <c r="AC154" s="151" t="str" cm="1">
        <f t="array" ref="AC154">IF(OR($A154=0, '1. Input energy data'!$AP171=""), "",IF(OR('1. Input energy data'!$F171="Hospital",'1. Input energy data'!$F171="Nursing residential homes and hostels"),INDEX(Degrees18[[Month]:[Multiple (England)]],MATCH('1. Input energy data'!$AD171, Degrees18[Month], 1)+AC$2-13,MATCH(IF('1. Input energy data'!$G$11="Multiple (England)", '1. Input energy data'!$J171, '1. Input energy data'!$G$11),Degrees18[#Headers], 0)),INDEX(Degrees15[[Month]:[Multiple (England)]],MATCH('1. Input energy data'!$AD171,Degrees15[Month], 1)+AC$2-13,MATCH(IF('1. Input energy data'!$G$11="Multiple (England)", '1. Input energy data'!$J171, '1. Input energy data'!$G$11),Degrees15[#Headers], 0))))</f>
        <v/>
      </c>
      <c r="AD154" s="151" t="str" cm="1">
        <f t="array" ref="AD154">IF(OR($A154=0, '1. Input energy data'!$AQ171=""), "",IF(OR('1. Input energy data'!$F171="Hospital",'1. Input energy data'!$F171="Nursing residential homes and hostels"),INDEX(Degrees18[[Month]:[Multiple (England)]],MATCH('1. Input energy data'!$AD171, Degrees18[Month], 1)+AD$2-13,MATCH(IF('1. Input energy data'!$G$11="Multiple (England)", '1. Input energy data'!$J171, '1. Input energy data'!$G$11),Degrees18[#Headers], 0)),INDEX(Degrees15[[Month]:[Multiple (England)]],MATCH('1. Input energy data'!$AD171,Degrees15[Month], 1)+AD$2-13,MATCH(IF('1. Input energy data'!$G$11="Multiple (England)", '1. Input energy data'!$J171, '1. Input energy data'!$G$11),Degrees15[#Headers], 0))))</f>
        <v/>
      </c>
      <c r="AE154" s="151" t="str">
        <f>IF(OR($A154=0, $P154="", CalcTable[[#This Row],[13]]="", $Q154="", '1. Input energy data'!AF171=""), "", ($P154*CalcTable[[#This Row],[13]]+$Q154)-'1. Input energy data'!AF171)</f>
        <v/>
      </c>
      <c r="AF154" s="151" t="str">
        <f>IF(OR($A154=0, $P154="", CalcTable[[#This Row],[14]]="", $Q154="", '1. Input energy data'!AG171=""), "", ($P154*CalcTable[[#This Row],[14]]+$Q154)-'1. Input energy data'!AG171)</f>
        <v/>
      </c>
      <c r="AG154" s="151" t="str">
        <f>IF(OR($A154=0, $P154="", CalcTable[[#This Row],[15]]="", $Q154="", '1. Input energy data'!AH171=""), "", ($P154*CalcTable[[#This Row],[15]]+$Q154)-'1. Input energy data'!AH171)</f>
        <v/>
      </c>
      <c r="AH154" s="151" t="str">
        <f>IF(OR($A154=0, $P154="", CalcTable[[#This Row],[16]]="", $Q154="", '1. Input energy data'!AI171=""), "", ($P154*CalcTable[[#This Row],[16]]+$Q154)-'1. Input energy data'!AI171)</f>
        <v/>
      </c>
      <c r="AI154" s="151" t="str">
        <f>IF(OR($A154=0, $P154="", CalcTable[[#This Row],[17]]="", $Q154="", '1. Input energy data'!AJ171=""), "", ($P154*CalcTable[[#This Row],[17]]+$Q154)-'1. Input energy data'!AJ171)</f>
        <v/>
      </c>
      <c r="AJ154" s="151" t="str">
        <f>IF(OR($A154=0, $P154="", CalcTable[[#This Row],[18]]="", $Q154="", '1. Input energy data'!AK171=""), "", ($P154*CalcTable[[#This Row],[18]]+$Q154)-'1. Input energy data'!AK171)</f>
        <v/>
      </c>
      <c r="AK154" s="151" t="str">
        <f>IF(OR($A154=0, $P154="", CalcTable[[#This Row],[19]]="", $Q154="", '1. Input energy data'!AL171=""), "", ($P154*CalcTable[[#This Row],[19]]+$Q154)-'1. Input energy data'!AL171)</f>
        <v/>
      </c>
      <c r="AL154" s="151" t="str">
        <f>IF(OR($A154=0, $P154="", CalcTable[[#This Row],[20]]="", $Q154="", '1. Input energy data'!AM171=""), "", ($P154*CalcTable[[#This Row],[20]]+$Q154)-'1. Input energy data'!AM171)</f>
        <v/>
      </c>
      <c r="AM154" s="151" t="str">
        <f>IF(OR($A154=0, $P154="", CalcTable[[#This Row],[21]]="", $Q154="", '1. Input energy data'!AN171=""), "", ($P154*CalcTable[[#This Row],[21]]+$Q154)-'1. Input energy data'!AN171)</f>
        <v/>
      </c>
      <c r="AN154" s="151" t="str">
        <f>IF(OR($A154=0, $P154="", CalcTable[[#This Row],[22]]="", $Q154="", '1. Input energy data'!AO171=""), "", ($P154*CalcTable[[#This Row],[22]]+$Q154)-'1. Input energy data'!AO171)</f>
        <v/>
      </c>
      <c r="AO154" s="151" t="str">
        <f>IF(OR($A154=0, $P154="", CalcTable[[#This Row],[23]]="", $Q154="", '1. Input energy data'!AP171=""), "", ($P154*CalcTable[[#This Row],[23]]+$Q154)-'1. Input energy data'!AP171)</f>
        <v/>
      </c>
      <c r="AP154" s="151" t="str">
        <f>IF(OR($A154=0, $P154="", CalcTable[[#This Row],[24]]="", $Q154="", '1. Input energy data'!AQ171=""), "", ($P154*CalcTable[[#This Row],[24]]+$Q154)-'1. Input energy data'!AQ171)</f>
        <v/>
      </c>
      <c r="AQ154" s="239" t="str">
        <f>IF(CalcTable[[#This Row],[Building]]=0,"",1-((1-CalcTable[[#This Row],[R2]])*(COUNT('1. Input energy data'!N171:Y171)-1)/(COUNT('1. Input energy data'!N171:Y171)-2)))</f>
        <v/>
      </c>
      <c r="AR154" s="165" t="str">
        <f>IF(CalcTable[[#This Row],[Building]]=0,"",1.26*TINV(0.1,COUNT('1. Input energy data'!N171:Y171)-2)*STEYX('1. Input energy data'!N171:Y171,CalcTable[[#This Row],[1]:[12]])*((1+2/COUNT('1. Input energy data'!N171:Y171))*COUNT(CalcTable[[#This Row],[Month 1 avoided kWh]:[Month 12]]))^0.5)</f>
        <v/>
      </c>
      <c r="AS154" s="166" t="str">
        <f>IF(CalcTable[[#This Row],[Building]]=0,"",ABS(CalcTable[[#This Row],[Absolute Uncertainty]]/SUM(CalcTable[[#This Row],[Month 1 avoided kWh]:[Month 12]])))</f>
        <v/>
      </c>
      <c r="AT154" s="165" t="str">
        <f>IF(CalcTable[[#This Row],[Building]]=0,"",COUNT('1. Input energy data'!N171:Y171))</f>
        <v/>
      </c>
      <c r="AU154" s="165" t="str">
        <f>IF(CalcTable[[#This Row],[Building]]=0,"",COUNT('1. Input energy data'!AF171:AQ171))</f>
        <v/>
      </c>
      <c r="AV154" s="151" t="str" cm="1">
        <f t="array" ref="AV154">_xlfn.IFS(CalcTable[[#This Row],[Building]]=0,"",AND(OR('1. Input energy data'!AT171="Energy Bills - Actual",'1. Input energy data'!AT171="Meter Readings",'1. Input energy data'!AT171="Half Hourly Data"),OR('1. Input energy data'!Z171="Energy Bills - Actual",'1. Input energy data'!Z171="Meter Readings",'1. Input energy data'!Z171="Half Hourly Data")),"ACTUAL",OR('1. Input energy data'!AT171="",'1. Input energy data'!Z171=""),"BLANK",OR('1. Input energy data'!AT171="Other (specify in commentary)",'1. Input energy data'!Z171="Other (specify in commentary)"),"OTHER",OR('1. Input energy data'!AT171="Energy Bills - Estimated",'1. Input energy data'!Z171="Energy Bills - Estimated"),"ESTIMATED",OR('1. Input energy data'!AT171="Energy Bills - Partially Estimated",'1. Input energy data'!Z171="Energy Bills - Partially Estimated"),"PARTIALLY ESTIMATED",TRUE,"BLANK")</f>
        <v/>
      </c>
    </row>
    <row r="155" spans="1:48">
      <c r="A155">
        <f>'1. Input energy data'!C172</f>
        <v>0</v>
      </c>
      <c r="B155" s="150">
        <f>'1. Input energy data'!F172</f>
        <v>0</v>
      </c>
      <c r="C155">
        <f>'1. Input energy data'!G172</f>
        <v>0</v>
      </c>
      <c r="D155" s="151" t="str">
        <f>IF(OR(CalcTable[[#This Row],[Building]]=0, '1. Input energy data'!$N172=""), "",IF(OR('1. Input energy data'!$F172="Hospital",'1. Input energy data'!$F172="Nursing residential homes and hostels"),INDEX(Degrees18[[Month]:[Multiple (England)]],MATCH('1. Input energy data'!$L172, Degrees18[Month], 1),MATCH(IF('1. Input energy data'!$G$11="Multiple (England)", '1. Input energy data'!$J172, '1. Input energy data'!$G$11), Degrees18[#Headers], 0)),INDEX(Degrees15[[Month]:[Multiple (England)]],MATCH('1. Input energy data'!$L172, Degrees15[Month], 1),MATCH(IF('1. Input energy data'!$G$11="Multiple (England)", '1. Input energy data'!$J172, '1. Input energy data'!$G$11), Degrees15[#Headers], 0))))</f>
        <v/>
      </c>
      <c r="E155" s="151" t="str" cm="1">
        <f t="array" ref="E155">IF(OR(CalcTable[[#This Row],[Building]]=0, '1. Input energy data'!$O172=""), "",IF(OR('1. Input energy data'!$F172="Hospital",'1. Input energy data'!$F172="Nursing residential homes and hostels"),INDEX(Degrees18[[Month]:[Multiple (England)]],MATCH('1. Input energy data'!$L172, Degrees18[Month], 1) + $E$2 - 1,MATCH(IF('1. Input energy data'!$G$11="Multiple (England)", '1. Input energy data'!$J172, '1. Input energy data'!$G$11),Degrees18[#Headers], 0)),INDEX(Degrees15[[Month]:[Multiple (England)]],MATCH('1. Input energy data'!$L172, Degrees15[Month], 1) + $E$2 - 1,MATCH(IF('1. Input energy data'!$G$11="Multiple (England)", '1. Input energy data'!$J172, '1. Input energy data'!$G$11),Degrees15[#Headers], 0))))</f>
        <v/>
      </c>
      <c r="F155" s="151" t="str" cm="1">
        <f t="array" ref="F155">IF(OR(CalcTable[[#This Row],[Building]]=0, '1. Input energy data'!$P172=""), "",IF(OR('1. Input energy data'!$F172="Hospital",'1. Input energy data'!$F172="Nursing residential homes and hostels"),INDEX(Degrees18[[Month]:[Multiple (England)]],MATCH('1. Input energy data'!$L172, Degrees18[Month], 1) + $F$2 - 1,MATCH(IF('1. Input energy data'!$G$11="Multiple (England)", '1. Input energy data'!$J172, '1. Input energy data'!$G$11),Degrees18[#Headers], 0)),INDEX(Degrees15[[Month]:[Multiple (England)]],MATCH('1. Input energy data'!$L172, Degrees15[Month], 1) + $F$2 - 1,MATCH(IF('1. Input energy data'!$G$11="Multiple (England)", '1. Input energy data'!$J172, '1. Input energy data'!$G$11),Degrees15[#Headers], 0))))</f>
        <v/>
      </c>
      <c r="G155" s="151" t="str" cm="1">
        <f t="array" ref="G155">IF(OR(CalcTable[[#This Row],[Building]]=0, '1. Input energy data'!$Q172=""), "",IF(OR('1. Input energy data'!$F172="Hospital",'1. Input energy data'!$F172="Nursing residential homes and hostels"),INDEX(Degrees18[[Month]:[Multiple (England)]],MATCH('1. Input energy data'!$L172, Degrees18[Month], 1) + $G$2 - 1,MATCH(IF('1. Input energy data'!$G$11="Multiple (England)", '1. Input energy data'!$J172, '1. Input energy data'!$G$11),Degrees18[#Headers], 0)),INDEX(Degrees15[[Month]:[Multiple (England)]],MATCH('1. Input energy data'!$L172, Degrees15[Month], 1) + $G$2 - 1,MATCH(IF('1. Input energy data'!$G$11="Multiple (England)", '1. Input energy data'!$J172, '1. Input energy data'!$G$11),Degrees15[#Headers], 0))))</f>
        <v/>
      </c>
      <c r="H155" s="151" t="str" cm="1">
        <f t="array" ref="H155">IF(OR(CalcTable[[#This Row],[Building]]=0, '1. Input energy data'!$R172=""), "",IF(OR('1. Input energy data'!$F172="Hospital",'1. Input energy data'!$F172="Nursing residential homes and hostels"),INDEX(Degrees18[[Month]:[Multiple (England)]],MATCH('1. Input energy data'!$L172, Degrees18[Month], 1) + $H$2 - 1,MATCH(IF('1. Input energy data'!$G$11="Multiple (England)", '1. Input energy data'!$J172, '1. Input energy data'!$G$11),Degrees18[#Headers], 0)),INDEX(Degrees15[[Month]:[Multiple (England)]],MATCH('1. Input energy data'!$L172, Degrees15[Month], 1) + $H$2 - 1,MATCH(IF('1. Input energy data'!$G$11="Multiple (England)", '1. Input energy data'!$J172, '1. Input energy data'!$G$11),Degrees15[#Headers], 0))))</f>
        <v/>
      </c>
      <c r="I155" s="151" t="str" cm="1">
        <f t="array" ref="I155">IF(OR(CalcTable[[#This Row],[Building]]=0, '1. Input energy data'!$S172=""), "",IF(OR('1. Input energy data'!$F172="Hospital",'1. Input energy data'!$F172="Nursing residential homes and hostels"),INDEX(Degrees18[[Month]:[Multiple (England)]],MATCH('1. Input energy data'!$L172, Degrees18[Month], 1) + $I$2 - 1,MATCH(IF('1. Input energy data'!$G$11="Multiple (England)", '1. Input energy data'!$J172, '1. Input energy data'!$G$11),Degrees18[#Headers], 0)),INDEX(Degrees15[[Month]:[Multiple (England)]],MATCH('1. Input energy data'!$L172, Degrees15[Month], 1) + $I$2 - 1,MATCH(IF('1. Input energy data'!$G$11="Multiple (England)", '1. Input energy data'!$J172, '1. Input energy data'!$G$11),Degrees15[#Headers], 0))))</f>
        <v/>
      </c>
      <c r="J155" s="151" t="str" cm="1">
        <f t="array" ref="J155">IF(OR(CalcTable[[#This Row],[Building]]=0, '1. Input energy data'!$T172=""), "",IF(OR('1. Input energy data'!$F172="Hospital",'1. Input energy data'!$F172="Nursing residential homes and hostels"),INDEX(Degrees18[[Month]:[Multiple (England)]],MATCH('1. Input energy data'!$L172, Degrees18[Month], 1) + $J$2 - 1,MATCH(IF('1. Input energy data'!$G$11="Multiple (England)", '1. Input energy data'!$J172, '1. Input energy data'!$G$11),Degrees18[#Headers], 0)),INDEX(Degrees15[[Month]:[Multiple (England)]],MATCH('1. Input energy data'!$L172, Degrees15[Month], 1) + $J$2 - 1,MATCH(IF('1. Input energy data'!$G$11="Multiple (England)", '1. Input energy data'!$J172, '1. Input energy data'!$G$11),Degrees15[#Headers], 0))))</f>
        <v/>
      </c>
      <c r="K155" s="151" t="str" cm="1">
        <f t="array" ref="K155">IF(OR(CalcTable[[#This Row],[Building]]=0, '1. Input energy data'!$U172=""), "",IF(OR('1. Input energy data'!$F172="Hospital",'1. Input energy data'!$F172="Nursing residential homes and hostels"),INDEX(Degrees18[[Month]:[Multiple (England)]],MATCH('1. Input energy data'!$L172, Degrees18[Month], 1) + $K$2 - 1,MATCH(IF('1. Input energy data'!$G$11="Multiple (England)", '1. Input energy data'!$J172, '1. Input energy data'!$G$11),Degrees18[#Headers], 0)),INDEX(Degrees15[[Month]:[Multiple (England)]],MATCH('1. Input energy data'!$L172, Degrees15[Month], 1) + $K$2 - 1,MATCH(IF('1. Input energy data'!$G$11="Multiple (England)", '1. Input energy data'!$J172, '1. Input energy data'!$G$11),Degrees15[#Headers], 0))))</f>
        <v/>
      </c>
      <c r="L155" s="151" t="str" cm="1">
        <f t="array" ref="L155">IF(OR(CalcTable[[#This Row],[Building]]=0, '1. Input energy data'!$V172=""), "",IF(OR('1. Input energy data'!$F172="Hospital",'1. Input energy data'!$F172="Nursing residential homes and hostels"),INDEX(Degrees18[[Month]:[Multiple (England)]],MATCH('1. Input energy data'!$L172, Degrees18[Month], 1) + $L$2 - 1,MATCH(IF('1. Input energy data'!$G$11="Multiple (England)", '1. Input energy data'!$J172, '1. Input energy data'!$G$11),Degrees18[#Headers], 0)),INDEX(Degrees15[[Month]:[Multiple (England)]],MATCH('1. Input energy data'!$L172, Degrees15[Month], 1) + $L$2 - 1,MATCH(IF('1. Input energy data'!$G$11="Multiple (England)", '1. Input energy data'!$J172, '1. Input energy data'!$G$11),Degrees15[#Headers], 0))))</f>
        <v/>
      </c>
      <c r="M155" s="151" t="str" cm="1">
        <f t="array" ref="M155">IF(OR(CalcTable[[#This Row],[Building]]=0, '1. Input energy data'!$W172=""), "",IF(OR('1. Input energy data'!$F172="Hospital",'1. Input energy data'!$F172="Nursing residential homes and hostels"),INDEX(Degrees18[[Month]:[Multiple (England)]],MATCH('1. Input energy data'!$L172, Degrees18[Month], 1) + $M$2 - 1,MATCH(IF('1. Input energy data'!$G$11="Multiple (England)", '1. Input energy data'!$J172, '1. Input energy data'!$G$11),Degrees18[#Headers], 0)),INDEX(Degrees15[[Month]:[Multiple (England)]],MATCH('1. Input energy data'!$L172, Degrees15[Month], 1) + $M$2 - 1,MATCH(IF('1. Input energy data'!$G$11="Multiple (England)", '1. Input energy data'!$J172, '1. Input energy data'!$G$11),Degrees15[#Headers], 0))))</f>
        <v/>
      </c>
      <c r="N155" s="151" t="str" cm="1">
        <f t="array" ref="N155">IF(OR(CalcTable[[#This Row],[Building]]=0, '1. Input energy data'!$X172=""), "",IF(OR('1. Input energy data'!$F172="Hospital",'1. Input energy data'!$F172="Nursing residential homes and hostels"),INDEX(Degrees18[[Month]:[Multiple (England)]],MATCH('1. Input energy data'!$L172, Degrees18[Month], 1) + $N$2 - 1,MATCH(IF('1. Input energy data'!$G$11="Multiple (England)", '1. Input energy data'!$J172, '1. Input energy data'!$G$11),Degrees18[#Headers], 0)),INDEX(Degrees15[[Month]:[Multiple (England)]],MATCH('1. Input energy data'!$L172, Degrees15[Month], 1) + $N$2 - 1,MATCH(IF('1. Input energy data'!$G$11="Multiple (England)", '1. Input energy data'!$J172, '1. Input energy data'!$G$11),Degrees15[#Headers], 0))))</f>
        <v/>
      </c>
      <c r="O155" s="151" t="str" cm="1">
        <f t="array" ref="O155">IF(OR(CalcTable[[#This Row],[Building]]=0, '1. Input energy data'!$Y172=""), "",IF(OR('1. Input energy data'!$F172="Hospital",'1. Input energy data'!$F172="Nursing residential homes and hostels"),INDEX(Degrees18[[Month]:[Multiple (England)]],MATCH('1. Input energy data'!$L172, Degrees18[Month], 1) + $O$2 - 1,MATCH(IF('1. Input energy data'!$G$11="Multiple (England)", '1. Input energy data'!$J172, '1. Input energy data'!$G$11),Degrees18[#Headers], 0)),INDEX(Degrees15[[Month]:[Multiple (England)]],MATCH('1. Input energy data'!$L172, Degrees15[Month], 1) + $O$2 - 1,MATCH(IF('1. Input energy data'!$G$11="Multiple (England)", '1. Input energy data'!$J172, '1. Input energy data'!$G$11),Degrees15[#Headers], 0))))</f>
        <v/>
      </c>
      <c r="P155" t="str">
        <f>IF(CalcTable[[#This Row],[Building]]=0,"",SLOPE('1. Input energy data'!N172:Y172,CalcTable[[#This Row],[1]:[12]]))</f>
        <v/>
      </c>
      <c r="Q155" t="str">
        <f>IF(CalcTable[[#This Row],[Building]]=0,"",INTERCEPT('1. Input energy data'!N172:Y172,CalcTable[[#This Row],[1]:[12]]))</f>
        <v/>
      </c>
      <c r="R155" t="str">
        <f>IF(CalcTable[[#This Row],[Building]]=0,"",RSQ('1. Input energy data'!N172:Y172,CalcTable[[#This Row],[1]:[12]]))</f>
        <v/>
      </c>
      <c r="S155" s="151" t="str" cm="1">
        <f t="array" ref="S155">IF(OR($A155=0, '1. Input energy data'!$AF172=""), "",IF(OR('1. Input energy data'!$F172="Hospital",'1. Input energy data'!$F172="Nursing residential homes and hostels"),INDEX(Degrees18[[Month]:[Multiple (England)]],MATCH('1. Input energy data'!$AD172, Degrees18[Month], 1)+S$2-13,MATCH(IF('1. Input energy data'!$G$11="Multiple (England)", '1. Input energy data'!$J172, '1. Input energy data'!$G$11),Degrees18[#Headers], 0)),INDEX(Degrees15[[Month]:[Multiple (England)]],MATCH('1. Input energy data'!$AD172, Degrees15[Month], 1)+S$2-13,MATCH(IF('1. Input energy data'!$G$11="Multiple (England)", '1. Input energy data'!$J172, '1. Input energy data'!$G$11),Degrees15[#Headers], 0))))</f>
        <v/>
      </c>
      <c r="T155" s="151" t="str" cm="1">
        <f t="array" ref="T155">IF(OR($A155=0, '1. Input energy data'!$AG172=""), "",IF(OR('1. Input energy data'!$F172="Hospital",'1. Input energy data'!$F172="Nursing residential homes and hostels"),INDEX(Degrees18[[Month]:[Multiple (England)]],MATCH('1. Input energy data'!$AD172, Degrees18[Month], 1)+T$2-13,MATCH(IF('1. Input energy data'!$G$11="Multiple (England)", '1. Input energy data'!$J172, '1. Input energy data'!$G$11),Degrees18[#Headers], 0)),INDEX(Degrees15[[Month]:[Multiple (England)]],MATCH('1. Input energy data'!$AD172,Degrees15[Month], 1)+T$2-13,MATCH(IF('1. Input energy data'!$G$11="Multiple (England)", '1. Input energy data'!$J172, '1. Input energy data'!$G$11),Degrees15[#Headers], 0))))</f>
        <v/>
      </c>
      <c r="U155" s="151" t="str" cm="1">
        <f t="array" ref="U155">IF(OR($A155=0, '1. Input energy data'!$AH172=""), "",IF(OR('1. Input energy data'!$F172="Hospital",'1. Input energy data'!$F172="Nursing residential homes and hostels"),INDEX(Degrees18[[Month]:[Multiple (England)]],MATCH('1. Input energy data'!$AD172, Degrees18[Month], 1)+U$2-13,MATCH(IF('1. Input energy data'!$G$11="Multiple (England)", '1. Input energy data'!$J172, '1. Input energy data'!$G$11),Degrees18[#Headers], 0)),INDEX(Degrees15[[Month]:[Multiple (England)]],MATCH('1. Input energy data'!$AD172,Degrees15[Month], 1)+U$2-13,MATCH(IF('1. Input energy data'!$G$11="Multiple (England)", '1. Input energy data'!$J172, '1. Input energy data'!$G$11),Degrees15[#Headers], 0))))</f>
        <v/>
      </c>
      <c r="V155" s="151" t="str" cm="1">
        <f t="array" ref="V155">IF(OR($A155=0, '1. Input energy data'!$AI172=""), "",IF(OR('1. Input energy data'!$F172="Hospital",'1. Input energy data'!$F172="Nursing residential homes and hostels"),INDEX(Degrees18[[Month]:[Multiple (England)]],MATCH('1. Input energy data'!$AD172, Degrees18[Month], 1)+V$2-13,MATCH(IF('1. Input energy data'!$G$11="Multiple (England)", '1. Input energy data'!$J172, '1. Input energy data'!$G$11),Degrees18[#Headers], 0)),INDEX(Degrees15[[Month]:[Multiple (England)]],MATCH('1. Input energy data'!$AD172,Degrees15[Month], 1)+V$2-13,MATCH(IF('1. Input energy data'!$G$11="Multiple (England)", '1. Input energy data'!$J172, '1. Input energy data'!$G$11),Degrees15[#Headers], 0))))</f>
        <v/>
      </c>
      <c r="W155" s="151" t="str" cm="1">
        <f t="array" ref="W155">IF(OR($A155=0, '1. Input energy data'!$AJ172=""), "",IF(OR('1. Input energy data'!$F172="Hospital",'1. Input energy data'!$F172="Nursing residential homes and hostels"),INDEX(Degrees18[[Month]:[Multiple (England)]],MATCH('1. Input energy data'!$AD172, Degrees18[Month], 1)+W$2-13,MATCH(IF('1. Input energy data'!$G$11="Multiple (England)", '1. Input energy data'!$J172, '1. Input energy data'!$G$11),Degrees18[#Headers], 0)),INDEX(Degrees15[[Month]:[Multiple (England)]],MATCH('1. Input energy data'!$AD172,Degrees15[Month], 1)+W$2-13,MATCH(IF('1. Input energy data'!$G$11="Multiple (England)", '1. Input energy data'!$J172, '1. Input energy data'!$G$11),Degrees15[#Headers], 0))))</f>
        <v/>
      </c>
      <c r="X155" s="151" t="str" cm="1">
        <f t="array" ref="X155">IF(OR($A155=0, '1. Input energy data'!$AK172=""), "",IF(OR('1. Input energy data'!$F172="Hospital",'1. Input energy data'!$F172="Nursing residential homes and hostels"),INDEX(Degrees18[[Month]:[Multiple (England)]],MATCH('1. Input energy data'!$AD172, Degrees18[Month], 1)+X$2-13,MATCH(IF('1. Input energy data'!$G$11="Multiple (England)", '1. Input energy data'!$J172, '1. Input energy data'!$G$11),Degrees18[#Headers], 0)),INDEX(Degrees15[[Month]:[Multiple (England)]],MATCH('1. Input energy data'!$AD172,Degrees15[Month], 1)+X$2-13,MATCH(IF('1. Input energy data'!$G$11="Multiple (England)", '1. Input energy data'!$J172, '1. Input energy data'!$G$11),Degrees15[#Headers], 0))))</f>
        <v/>
      </c>
      <c r="Y155" s="151" t="str" cm="1">
        <f t="array" ref="Y155">IF(OR($A155=0, '1. Input energy data'!$AL172=""), "",IF(OR('1. Input energy data'!$F172="Hospital",'1. Input energy data'!$F172="Nursing residential homes and hostels"),INDEX(Degrees18[[Month]:[Multiple (England)]],MATCH('1. Input energy data'!$AD172, Degrees18[Month], 1)+Y$2-13,MATCH(IF('1. Input energy data'!$G$11="Multiple (England)", '1. Input energy data'!$J172, '1. Input energy data'!$G$11),Degrees18[#Headers], 0)),INDEX(Degrees15[[Month]:[Multiple (England)]],MATCH('1. Input energy data'!$AD172,Degrees15[Month], 1)+Y$2-13,MATCH(IF('1. Input energy data'!$G$11="Multiple (England)", '1. Input energy data'!$J172, '1. Input energy data'!$G$11),Degrees15[#Headers], 0))))</f>
        <v/>
      </c>
      <c r="Z155" s="151" t="str" cm="1">
        <f t="array" ref="Z155">IF(OR($A155=0, '1. Input energy data'!$AM172=""), "",IF(OR('1. Input energy data'!$F172="Hospital",'1. Input energy data'!$F172="Nursing residential homes and hostels"),INDEX(Degrees18[[Month]:[Multiple (England)]],MATCH('1. Input energy data'!$AD172, Degrees18[Month], 1)+Z$2-13,MATCH(IF('1. Input energy data'!$G$11="Multiple (England)", '1. Input energy data'!$J172, '1. Input energy data'!$G$11),Degrees18[#Headers], 0)),INDEX(Degrees15[[Month]:[Multiple (England)]],MATCH('1. Input energy data'!$AD172,Degrees15[Month], 1)+Z$2-13,MATCH(IF('1. Input energy data'!$G$11="Multiple (England)", '1. Input energy data'!$J172, '1. Input energy data'!$G$11),Degrees15[#Headers], 0))))</f>
        <v/>
      </c>
      <c r="AA155" s="151" t="str" cm="1">
        <f t="array" ref="AA155">IF(OR($A155=0, '1. Input energy data'!$AN172=""), "",IF(OR('1. Input energy data'!$F172="Hospital",'1. Input energy data'!$F172="Nursing residential homes and hostels"),INDEX(Degrees18[[Month]:[Multiple (England)]],MATCH('1. Input energy data'!$AD172, Degrees18[Month], 1)+AA$2-13,MATCH(IF('1. Input energy data'!$G$11="Multiple (England)", '1. Input energy data'!$J172, '1. Input energy data'!$G$11),Degrees18[#Headers], 0)),INDEX(Degrees15[[Month]:[Multiple (England)]],MATCH('1. Input energy data'!$AD172,Degrees15[Month], 1)+AA$2-13,MATCH(IF('1. Input energy data'!$G$11="Multiple (England)", '1. Input energy data'!$J172, '1. Input energy data'!$G$11),Degrees15[#Headers], 0))))</f>
        <v/>
      </c>
      <c r="AB155" s="151" t="str" cm="1">
        <f t="array" ref="AB155">IF(OR($A155=0, '1. Input energy data'!$AO172=""), "",IF(OR('1. Input energy data'!$F172="Hospital",'1. Input energy data'!$F172="Nursing residential homes and hostels"),INDEX(Degrees18[[Month]:[Multiple (England)]],MATCH('1. Input energy data'!$AD172, Degrees18[Month], 1)+AB$2-13,MATCH(IF('1. Input energy data'!$G$11="Multiple (England)", '1. Input energy data'!$J172, '1. Input energy data'!$G$11),Degrees18[#Headers], 0)),INDEX(Degrees15[[Month]:[Multiple (England)]],MATCH('1. Input energy data'!$AD172,Degrees15[Month], 1)+AB$2-13,MATCH(IF('1. Input energy data'!$G$11="Multiple (England)", '1. Input energy data'!$J172, '1. Input energy data'!$G$11),Degrees15[#Headers], 0))))</f>
        <v/>
      </c>
      <c r="AC155" s="151" t="str" cm="1">
        <f t="array" ref="AC155">IF(OR($A155=0, '1. Input energy data'!$AP172=""), "",IF(OR('1. Input energy data'!$F172="Hospital",'1. Input energy data'!$F172="Nursing residential homes and hostels"),INDEX(Degrees18[[Month]:[Multiple (England)]],MATCH('1. Input energy data'!$AD172, Degrees18[Month], 1)+AC$2-13,MATCH(IF('1. Input energy data'!$G$11="Multiple (England)", '1. Input energy data'!$J172, '1. Input energy data'!$G$11),Degrees18[#Headers], 0)),INDEX(Degrees15[[Month]:[Multiple (England)]],MATCH('1. Input energy data'!$AD172,Degrees15[Month], 1)+AC$2-13,MATCH(IF('1. Input energy data'!$G$11="Multiple (England)", '1. Input energy data'!$J172, '1. Input energy data'!$G$11),Degrees15[#Headers], 0))))</f>
        <v/>
      </c>
      <c r="AD155" s="151" t="str" cm="1">
        <f t="array" ref="AD155">IF(OR($A155=0, '1. Input energy data'!$AQ172=""), "",IF(OR('1. Input energy data'!$F172="Hospital",'1. Input energy data'!$F172="Nursing residential homes and hostels"),INDEX(Degrees18[[Month]:[Multiple (England)]],MATCH('1. Input energy data'!$AD172, Degrees18[Month], 1)+AD$2-13,MATCH(IF('1. Input energy data'!$G$11="Multiple (England)", '1. Input energy data'!$J172, '1. Input energy data'!$G$11),Degrees18[#Headers], 0)),INDEX(Degrees15[[Month]:[Multiple (England)]],MATCH('1. Input energy data'!$AD172,Degrees15[Month], 1)+AD$2-13,MATCH(IF('1. Input energy data'!$G$11="Multiple (England)", '1. Input energy data'!$J172, '1. Input energy data'!$G$11),Degrees15[#Headers], 0))))</f>
        <v/>
      </c>
      <c r="AE155" s="151" t="str">
        <f>IF(OR($A155=0, $P155="", CalcTable[[#This Row],[13]]="", $Q155="", '1. Input energy data'!AF172=""), "", ($P155*CalcTable[[#This Row],[13]]+$Q155)-'1. Input energy data'!AF172)</f>
        <v/>
      </c>
      <c r="AF155" s="151" t="str">
        <f>IF(OR($A155=0, $P155="", CalcTable[[#This Row],[14]]="", $Q155="", '1. Input energy data'!AG172=""), "", ($P155*CalcTable[[#This Row],[14]]+$Q155)-'1. Input energy data'!AG172)</f>
        <v/>
      </c>
      <c r="AG155" s="151" t="str">
        <f>IF(OR($A155=0, $P155="", CalcTable[[#This Row],[15]]="", $Q155="", '1. Input energy data'!AH172=""), "", ($P155*CalcTable[[#This Row],[15]]+$Q155)-'1. Input energy data'!AH172)</f>
        <v/>
      </c>
      <c r="AH155" s="151" t="str">
        <f>IF(OR($A155=0, $P155="", CalcTable[[#This Row],[16]]="", $Q155="", '1. Input energy data'!AI172=""), "", ($P155*CalcTable[[#This Row],[16]]+$Q155)-'1. Input energy data'!AI172)</f>
        <v/>
      </c>
      <c r="AI155" s="151" t="str">
        <f>IF(OR($A155=0, $P155="", CalcTable[[#This Row],[17]]="", $Q155="", '1. Input energy data'!AJ172=""), "", ($P155*CalcTable[[#This Row],[17]]+$Q155)-'1. Input energy data'!AJ172)</f>
        <v/>
      </c>
      <c r="AJ155" s="151" t="str">
        <f>IF(OR($A155=0, $P155="", CalcTable[[#This Row],[18]]="", $Q155="", '1. Input energy data'!AK172=""), "", ($P155*CalcTable[[#This Row],[18]]+$Q155)-'1. Input energy data'!AK172)</f>
        <v/>
      </c>
      <c r="AK155" s="151" t="str">
        <f>IF(OR($A155=0, $P155="", CalcTable[[#This Row],[19]]="", $Q155="", '1. Input energy data'!AL172=""), "", ($P155*CalcTable[[#This Row],[19]]+$Q155)-'1. Input energy data'!AL172)</f>
        <v/>
      </c>
      <c r="AL155" s="151" t="str">
        <f>IF(OR($A155=0, $P155="", CalcTable[[#This Row],[20]]="", $Q155="", '1. Input energy data'!AM172=""), "", ($P155*CalcTable[[#This Row],[20]]+$Q155)-'1. Input energy data'!AM172)</f>
        <v/>
      </c>
      <c r="AM155" s="151" t="str">
        <f>IF(OR($A155=0, $P155="", CalcTable[[#This Row],[21]]="", $Q155="", '1. Input energy data'!AN172=""), "", ($P155*CalcTable[[#This Row],[21]]+$Q155)-'1. Input energy data'!AN172)</f>
        <v/>
      </c>
      <c r="AN155" s="151" t="str">
        <f>IF(OR($A155=0, $P155="", CalcTable[[#This Row],[22]]="", $Q155="", '1. Input energy data'!AO172=""), "", ($P155*CalcTable[[#This Row],[22]]+$Q155)-'1. Input energy data'!AO172)</f>
        <v/>
      </c>
      <c r="AO155" s="151" t="str">
        <f>IF(OR($A155=0, $P155="", CalcTable[[#This Row],[23]]="", $Q155="", '1. Input energy data'!AP172=""), "", ($P155*CalcTable[[#This Row],[23]]+$Q155)-'1. Input energy data'!AP172)</f>
        <v/>
      </c>
      <c r="AP155" s="151" t="str">
        <f>IF(OR($A155=0, $P155="", CalcTable[[#This Row],[24]]="", $Q155="", '1. Input energy data'!AQ172=""), "", ($P155*CalcTable[[#This Row],[24]]+$Q155)-'1. Input energy data'!AQ172)</f>
        <v/>
      </c>
      <c r="AQ155" s="239" t="str">
        <f>IF(CalcTable[[#This Row],[Building]]=0,"",1-((1-CalcTable[[#This Row],[R2]])*(COUNT('1. Input energy data'!N172:Y172)-1)/(COUNT('1. Input energy data'!N172:Y172)-2)))</f>
        <v/>
      </c>
      <c r="AR155" s="165" t="str">
        <f>IF(CalcTable[[#This Row],[Building]]=0,"",1.26*TINV(0.1,COUNT('1. Input energy data'!N172:Y172)-2)*STEYX('1. Input energy data'!N172:Y172,CalcTable[[#This Row],[1]:[12]])*((1+2/COUNT('1. Input energy data'!N172:Y172))*COUNT(CalcTable[[#This Row],[Month 1 avoided kWh]:[Month 12]]))^0.5)</f>
        <v/>
      </c>
      <c r="AS155" s="166" t="str">
        <f>IF(CalcTable[[#This Row],[Building]]=0,"",ABS(CalcTable[[#This Row],[Absolute Uncertainty]]/SUM(CalcTable[[#This Row],[Month 1 avoided kWh]:[Month 12]])))</f>
        <v/>
      </c>
      <c r="AT155" s="165" t="str">
        <f>IF(CalcTable[[#This Row],[Building]]=0,"",COUNT('1. Input energy data'!N172:Y172))</f>
        <v/>
      </c>
      <c r="AU155" s="165" t="str">
        <f>IF(CalcTable[[#This Row],[Building]]=0,"",COUNT('1. Input energy data'!AF172:AQ172))</f>
        <v/>
      </c>
      <c r="AV155" s="151" t="str" cm="1">
        <f t="array" ref="AV155">_xlfn.IFS(CalcTable[[#This Row],[Building]]=0,"",AND(OR('1. Input energy data'!AT172="Energy Bills - Actual",'1. Input energy data'!AT172="Meter Readings",'1. Input energy data'!AT172="Half Hourly Data"),OR('1. Input energy data'!Z172="Energy Bills - Actual",'1. Input energy data'!Z172="Meter Readings",'1. Input energy data'!Z172="Half Hourly Data")),"ACTUAL",OR('1. Input energy data'!AT172="",'1. Input energy data'!Z172=""),"BLANK",OR('1. Input energy data'!AT172="Other (specify in commentary)",'1. Input energy data'!Z172="Other (specify in commentary)"),"OTHER",OR('1. Input energy data'!AT172="Energy Bills - Estimated",'1. Input energy data'!Z172="Energy Bills - Estimated"),"ESTIMATED",OR('1. Input energy data'!AT172="Energy Bills - Partially Estimated",'1. Input energy data'!Z172="Energy Bills - Partially Estimated"),"PARTIALLY ESTIMATED",TRUE,"BLANK")</f>
        <v/>
      </c>
    </row>
    <row r="156" spans="1:48">
      <c r="A156">
        <f>'1. Input energy data'!C173</f>
        <v>0</v>
      </c>
      <c r="B156" s="150">
        <f>'1. Input energy data'!F173</f>
        <v>0</v>
      </c>
      <c r="C156">
        <f>'1. Input energy data'!G173</f>
        <v>0</v>
      </c>
      <c r="D156" s="151" t="str">
        <f>IF(OR(CalcTable[[#This Row],[Building]]=0, '1. Input energy data'!$N173=""), "",IF(OR('1. Input energy data'!$F173="Hospital",'1. Input energy data'!$F173="Nursing residential homes and hostels"),INDEX(Degrees18[[Month]:[Multiple (England)]],MATCH('1. Input energy data'!$L173, Degrees18[Month], 1),MATCH(IF('1. Input energy data'!$G$11="Multiple (England)", '1. Input energy data'!$J173, '1. Input energy data'!$G$11), Degrees18[#Headers], 0)),INDEX(Degrees15[[Month]:[Multiple (England)]],MATCH('1. Input energy data'!$L173, Degrees15[Month], 1),MATCH(IF('1. Input energy data'!$G$11="Multiple (England)", '1. Input energy data'!$J173, '1. Input energy data'!$G$11), Degrees15[#Headers], 0))))</f>
        <v/>
      </c>
      <c r="E156" s="151" t="str" cm="1">
        <f t="array" ref="E156">IF(OR(CalcTable[[#This Row],[Building]]=0, '1. Input energy data'!$O173=""), "",IF(OR('1. Input energy data'!$F173="Hospital",'1. Input energy data'!$F173="Nursing residential homes and hostels"),INDEX(Degrees18[[Month]:[Multiple (England)]],MATCH('1. Input energy data'!$L173, Degrees18[Month], 1) + $E$2 - 1,MATCH(IF('1. Input energy data'!$G$11="Multiple (England)", '1. Input energy data'!$J173, '1. Input energy data'!$G$11),Degrees18[#Headers], 0)),INDEX(Degrees15[[Month]:[Multiple (England)]],MATCH('1. Input energy data'!$L173, Degrees15[Month], 1) + $E$2 - 1,MATCH(IF('1. Input energy data'!$G$11="Multiple (England)", '1. Input energy data'!$J173, '1. Input energy data'!$G$11),Degrees15[#Headers], 0))))</f>
        <v/>
      </c>
      <c r="F156" s="151" t="str" cm="1">
        <f t="array" ref="F156">IF(OR(CalcTable[[#This Row],[Building]]=0, '1. Input energy data'!$P173=""), "",IF(OR('1. Input energy data'!$F173="Hospital",'1. Input energy data'!$F173="Nursing residential homes and hostels"),INDEX(Degrees18[[Month]:[Multiple (England)]],MATCH('1. Input energy data'!$L173, Degrees18[Month], 1) + $F$2 - 1,MATCH(IF('1. Input energy data'!$G$11="Multiple (England)", '1. Input energy data'!$J173, '1. Input energy data'!$G$11),Degrees18[#Headers], 0)),INDEX(Degrees15[[Month]:[Multiple (England)]],MATCH('1. Input energy data'!$L173, Degrees15[Month], 1) + $F$2 - 1,MATCH(IF('1. Input energy data'!$G$11="Multiple (England)", '1. Input energy data'!$J173, '1. Input energy data'!$G$11),Degrees15[#Headers], 0))))</f>
        <v/>
      </c>
      <c r="G156" s="151" t="str" cm="1">
        <f t="array" ref="G156">IF(OR(CalcTable[[#This Row],[Building]]=0, '1. Input energy data'!$Q173=""), "",IF(OR('1. Input energy data'!$F173="Hospital",'1. Input energy data'!$F173="Nursing residential homes and hostels"),INDEX(Degrees18[[Month]:[Multiple (England)]],MATCH('1. Input energy data'!$L173, Degrees18[Month], 1) + $G$2 - 1,MATCH(IF('1. Input energy data'!$G$11="Multiple (England)", '1. Input energy data'!$J173, '1. Input energy data'!$G$11),Degrees18[#Headers], 0)),INDEX(Degrees15[[Month]:[Multiple (England)]],MATCH('1. Input energy data'!$L173, Degrees15[Month], 1) + $G$2 - 1,MATCH(IF('1. Input energy data'!$G$11="Multiple (England)", '1. Input energy data'!$J173, '1. Input energy data'!$G$11),Degrees15[#Headers], 0))))</f>
        <v/>
      </c>
      <c r="H156" s="151" t="str" cm="1">
        <f t="array" ref="H156">IF(OR(CalcTable[[#This Row],[Building]]=0, '1. Input energy data'!$R173=""), "",IF(OR('1. Input energy data'!$F173="Hospital",'1. Input energy data'!$F173="Nursing residential homes and hostels"),INDEX(Degrees18[[Month]:[Multiple (England)]],MATCH('1. Input energy data'!$L173, Degrees18[Month], 1) + $H$2 - 1,MATCH(IF('1. Input energy data'!$G$11="Multiple (England)", '1. Input energy data'!$J173, '1. Input energy data'!$G$11),Degrees18[#Headers], 0)),INDEX(Degrees15[[Month]:[Multiple (England)]],MATCH('1. Input energy data'!$L173, Degrees15[Month], 1) + $H$2 - 1,MATCH(IF('1. Input energy data'!$G$11="Multiple (England)", '1. Input energy data'!$J173, '1. Input energy data'!$G$11),Degrees15[#Headers], 0))))</f>
        <v/>
      </c>
      <c r="I156" s="151" t="str" cm="1">
        <f t="array" ref="I156">IF(OR(CalcTable[[#This Row],[Building]]=0, '1. Input energy data'!$S173=""), "",IF(OR('1. Input energy data'!$F173="Hospital",'1. Input energy data'!$F173="Nursing residential homes and hostels"),INDEX(Degrees18[[Month]:[Multiple (England)]],MATCH('1. Input energy data'!$L173, Degrees18[Month], 1) + $I$2 - 1,MATCH(IF('1. Input energy data'!$G$11="Multiple (England)", '1. Input energy data'!$J173, '1. Input energy data'!$G$11),Degrees18[#Headers], 0)),INDEX(Degrees15[[Month]:[Multiple (England)]],MATCH('1. Input energy data'!$L173, Degrees15[Month], 1) + $I$2 - 1,MATCH(IF('1. Input energy data'!$G$11="Multiple (England)", '1. Input energy data'!$J173, '1. Input energy data'!$G$11),Degrees15[#Headers], 0))))</f>
        <v/>
      </c>
      <c r="J156" s="151" t="str" cm="1">
        <f t="array" ref="J156">IF(OR(CalcTable[[#This Row],[Building]]=0, '1. Input energy data'!$T173=""), "",IF(OR('1. Input energy data'!$F173="Hospital",'1. Input energy data'!$F173="Nursing residential homes and hostels"),INDEX(Degrees18[[Month]:[Multiple (England)]],MATCH('1. Input energy data'!$L173, Degrees18[Month], 1) + $J$2 - 1,MATCH(IF('1. Input energy data'!$G$11="Multiple (England)", '1. Input energy data'!$J173, '1. Input energy data'!$G$11),Degrees18[#Headers], 0)),INDEX(Degrees15[[Month]:[Multiple (England)]],MATCH('1. Input energy data'!$L173, Degrees15[Month], 1) + $J$2 - 1,MATCH(IF('1. Input energy data'!$G$11="Multiple (England)", '1. Input energy data'!$J173, '1. Input energy data'!$G$11),Degrees15[#Headers], 0))))</f>
        <v/>
      </c>
      <c r="K156" s="151" t="str" cm="1">
        <f t="array" ref="K156">IF(OR(CalcTable[[#This Row],[Building]]=0, '1. Input energy data'!$U173=""), "",IF(OR('1. Input energy data'!$F173="Hospital",'1. Input energy data'!$F173="Nursing residential homes and hostels"),INDEX(Degrees18[[Month]:[Multiple (England)]],MATCH('1. Input energy data'!$L173, Degrees18[Month], 1) + $K$2 - 1,MATCH(IF('1. Input energy data'!$G$11="Multiple (England)", '1. Input energy data'!$J173, '1. Input energy data'!$G$11),Degrees18[#Headers], 0)),INDEX(Degrees15[[Month]:[Multiple (England)]],MATCH('1. Input energy data'!$L173, Degrees15[Month], 1) + $K$2 - 1,MATCH(IF('1. Input energy data'!$G$11="Multiple (England)", '1. Input energy data'!$J173, '1. Input energy data'!$G$11),Degrees15[#Headers], 0))))</f>
        <v/>
      </c>
      <c r="L156" s="151" t="str" cm="1">
        <f t="array" ref="L156">IF(OR(CalcTable[[#This Row],[Building]]=0, '1. Input energy data'!$V173=""), "",IF(OR('1. Input energy data'!$F173="Hospital",'1. Input energy data'!$F173="Nursing residential homes and hostels"),INDEX(Degrees18[[Month]:[Multiple (England)]],MATCH('1. Input energy data'!$L173, Degrees18[Month], 1) + $L$2 - 1,MATCH(IF('1. Input energy data'!$G$11="Multiple (England)", '1. Input energy data'!$J173, '1. Input energy data'!$G$11),Degrees18[#Headers], 0)),INDEX(Degrees15[[Month]:[Multiple (England)]],MATCH('1. Input energy data'!$L173, Degrees15[Month], 1) + $L$2 - 1,MATCH(IF('1. Input energy data'!$G$11="Multiple (England)", '1. Input energy data'!$J173, '1. Input energy data'!$G$11),Degrees15[#Headers], 0))))</f>
        <v/>
      </c>
      <c r="M156" s="151" t="str" cm="1">
        <f t="array" ref="M156">IF(OR(CalcTable[[#This Row],[Building]]=0, '1. Input energy data'!$W173=""), "",IF(OR('1. Input energy data'!$F173="Hospital",'1. Input energy data'!$F173="Nursing residential homes and hostels"),INDEX(Degrees18[[Month]:[Multiple (England)]],MATCH('1. Input energy data'!$L173, Degrees18[Month], 1) + $M$2 - 1,MATCH(IF('1. Input energy data'!$G$11="Multiple (England)", '1. Input energy data'!$J173, '1. Input energy data'!$G$11),Degrees18[#Headers], 0)),INDEX(Degrees15[[Month]:[Multiple (England)]],MATCH('1. Input energy data'!$L173, Degrees15[Month], 1) + $M$2 - 1,MATCH(IF('1. Input energy data'!$G$11="Multiple (England)", '1. Input energy data'!$J173, '1. Input energy data'!$G$11),Degrees15[#Headers], 0))))</f>
        <v/>
      </c>
      <c r="N156" s="151" t="str" cm="1">
        <f t="array" ref="N156">IF(OR(CalcTable[[#This Row],[Building]]=0, '1. Input energy data'!$X173=""), "",IF(OR('1. Input energy data'!$F173="Hospital",'1. Input energy data'!$F173="Nursing residential homes and hostels"),INDEX(Degrees18[[Month]:[Multiple (England)]],MATCH('1. Input energy data'!$L173, Degrees18[Month], 1) + $N$2 - 1,MATCH(IF('1. Input energy data'!$G$11="Multiple (England)", '1. Input energy data'!$J173, '1. Input energy data'!$G$11),Degrees18[#Headers], 0)),INDEX(Degrees15[[Month]:[Multiple (England)]],MATCH('1. Input energy data'!$L173, Degrees15[Month], 1) + $N$2 - 1,MATCH(IF('1. Input energy data'!$G$11="Multiple (England)", '1. Input energy data'!$J173, '1. Input energy data'!$G$11),Degrees15[#Headers], 0))))</f>
        <v/>
      </c>
      <c r="O156" s="151" t="str" cm="1">
        <f t="array" ref="O156">IF(OR(CalcTable[[#This Row],[Building]]=0, '1. Input energy data'!$Y173=""), "",IF(OR('1. Input energy data'!$F173="Hospital",'1. Input energy data'!$F173="Nursing residential homes and hostels"),INDEX(Degrees18[[Month]:[Multiple (England)]],MATCH('1. Input energy data'!$L173, Degrees18[Month], 1) + $O$2 - 1,MATCH(IF('1. Input energy data'!$G$11="Multiple (England)", '1. Input energy data'!$J173, '1. Input energy data'!$G$11),Degrees18[#Headers], 0)),INDEX(Degrees15[[Month]:[Multiple (England)]],MATCH('1. Input energy data'!$L173, Degrees15[Month], 1) + $O$2 - 1,MATCH(IF('1. Input energy data'!$G$11="Multiple (England)", '1. Input energy data'!$J173, '1. Input energy data'!$G$11),Degrees15[#Headers], 0))))</f>
        <v/>
      </c>
      <c r="P156" t="str">
        <f>IF(CalcTable[[#This Row],[Building]]=0,"",SLOPE('1. Input energy data'!N173:Y173,CalcTable[[#This Row],[1]:[12]]))</f>
        <v/>
      </c>
      <c r="Q156" t="str">
        <f>IF(CalcTable[[#This Row],[Building]]=0,"",INTERCEPT('1. Input energy data'!N173:Y173,CalcTable[[#This Row],[1]:[12]]))</f>
        <v/>
      </c>
      <c r="R156" t="str">
        <f>IF(CalcTable[[#This Row],[Building]]=0,"",RSQ('1. Input energy data'!N173:Y173,CalcTable[[#This Row],[1]:[12]]))</f>
        <v/>
      </c>
      <c r="S156" s="151" t="str" cm="1">
        <f t="array" ref="S156">IF(OR($A156=0, '1. Input energy data'!$AF173=""), "",IF(OR('1. Input energy data'!$F173="Hospital",'1. Input energy data'!$F173="Nursing residential homes and hostels"),INDEX(Degrees18[[Month]:[Multiple (England)]],MATCH('1. Input energy data'!$AD173, Degrees18[Month], 1)+S$2-13,MATCH(IF('1. Input energy data'!$G$11="Multiple (England)", '1. Input energy data'!$J173, '1. Input energy data'!$G$11),Degrees18[#Headers], 0)),INDEX(Degrees15[[Month]:[Multiple (England)]],MATCH('1. Input energy data'!$AD173, Degrees15[Month], 1)+S$2-13,MATCH(IF('1. Input energy data'!$G$11="Multiple (England)", '1. Input energy data'!$J173, '1. Input energy data'!$G$11),Degrees15[#Headers], 0))))</f>
        <v/>
      </c>
      <c r="T156" s="151" t="str" cm="1">
        <f t="array" ref="T156">IF(OR($A156=0, '1. Input energy data'!$AG173=""), "",IF(OR('1. Input energy data'!$F173="Hospital",'1. Input energy data'!$F173="Nursing residential homes and hostels"),INDEX(Degrees18[[Month]:[Multiple (England)]],MATCH('1. Input energy data'!$AD173, Degrees18[Month], 1)+T$2-13,MATCH(IF('1. Input energy data'!$G$11="Multiple (England)", '1. Input energy data'!$J173, '1. Input energy data'!$G$11),Degrees18[#Headers], 0)),INDEX(Degrees15[[Month]:[Multiple (England)]],MATCH('1. Input energy data'!$AD173,Degrees15[Month], 1)+T$2-13,MATCH(IF('1. Input energy data'!$G$11="Multiple (England)", '1. Input energy data'!$J173, '1. Input energy data'!$G$11),Degrees15[#Headers], 0))))</f>
        <v/>
      </c>
      <c r="U156" s="151" t="str" cm="1">
        <f t="array" ref="U156">IF(OR($A156=0, '1. Input energy data'!$AH173=""), "",IF(OR('1. Input energy data'!$F173="Hospital",'1. Input energy data'!$F173="Nursing residential homes and hostels"),INDEX(Degrees18[[Month]:[Multiple (England)]],MATCH('1. Input energy data'!$AD173, Degrees18[Month], 1)+U$2-13,MATCH(IF('1. Input energy data'!$G$11="Multiple (England)", '1. Input energy data'!$J173, '1. Input energy data'!$G$11),Degrees18[#Headers], 0)),INDEX(Degrees15[[Month]:[Multiple (England)]],MATCH('1. Input energy data'!$AD173,Degrees15[Month], 1)+U$2-13,MATCH(IF('1. Input energy data'!$G$11="Multiple (England)", '1. Input energy data'!$J173, '1. Input energy data'!$G$11),Degrees15[#Headers], 0))))</f>
        <v/>
      </c>
      <c r="V156" s="151" t="str" cm="1">
        <f t="array" ref="V156">IF(OR($A156=0, '1. Input energy data'!$AI173=""), "",IF(OR('1. Input energy data'!$F173="Hospital",'1. Input energy data'!$F173="Nursing residential homes and hostels"),INDEX(Degrees18[[Month]:[Multiple (England)]],MATCH('1. Input energy data'!$AD173, Degrees18[Month], 1)+V$2-13,MATCH(IF('1. Input energy data'!$G$11="Multiple (England)", '1. Input energy data'!$J173, '1. Input energy data'!$G$11),Degrees18[#Headers], 0)),INDEX(Degrees15[[Month]:[Multiple (England)]],MATCH('1. Input energy data'!$AD173,Degrees15[Month], 1)+V$2-13,MATCH(IF('1. Input energy data'!$G$11="Multiple (England)", '1. Input energy data'!$J173, '1. Input energy data'!$G$11),Degrees15[#Headers], 0))))</f>
        <v/>
      </c>
      <c r="W156" s="151" t="str" cm="1">
        <f t="array" ref="W156">IF(OR($A156=0, '1. Input energy data'!$AJ173=""), "",IF(OR('1. Input energy data'!$F173="Hospital",'1. Input energy data'!$F173="Nursing residential homes and hostels"),INDEX(Degrees18[[Month]:[Multiple (England)]],MATCH('1. Input energy data'!$AD173, Degrees18[Month], 1)+W$2-13,MATCH(IF('1. Input energy data'!$G$11="Multiple (England)", '1. Input energy data'!$J173, '1. Input energy data'!$G$11),Degrees18[#Headers], 0)),INDEX(Degrees15[[Month]:[Multiple (England)]],MATCH('1. Input energy data'!$AD173,Degrees15[Month], 1)+W$2-13,MATCH(IF('1. Input energy data'!$G$11="Multiple (England)", '1. Input energy data'!$J173, '1. Input energy data'!$G$11),Degrees15[#Headers], 0))))</f>
        <v/>
      </c>
      <c r="X156" s="151" t="str" cm="1">
        <f t="array" ref="X156">IF(OR($A156=0, '1. Input energy data'!$AK173=""), "",IF(OR('1. Input energy data'!$F173="Hospital",'1. Input energy data'!$F173="Nursing residential homes and hostels"),INDEX(Degrees18[[Month]:[Multiple (England)]],MATCH('1. Input energy data'!$AD173, Degrees18[Month], 1)+X$2-13,MATCH(IF('1. Input energy data'!$G$11="Multiple (England)", '1. Input energy data'!$J173, '1. Input energy data'!$G$11),Degrees18[#Headers], 0)),INDEX(Degrees15[[Month]:[Multiple (England)]],MATCH('1. Input energy data'!$AD173,Degrees15[Month], 1)+X$2-13,MATCH(IF('1. Input energy data'!$G$11="Multiple (England)", '1. Input energy data'!$J173, '1. Input energy data'!$G$11),Degrees15[#Headers], 0))))</f>
        <v/>
      </c>
      <c r="Y156" s="151" t="str" cm="1">
        <f t="array" ref="Y156">IF(OR($A156=0, '1. Input energy data'!$AL173=""), "",IF(OR('1. Input energy data'!$F173="Hospital",'1. Input energy data'!$F173="Nursing residential homes and hostels"),INDEX(Degrees18[[Month]:[Multiple (England)]],MATCH('1. Input energy data'!$AD173, Degrees18[Month], 1)+Y$2-13,MATCH(IF('1. Input energy data'!$G$11="Multiple (England)", '1. Input energy data'!$J173, '1. Input energy data'!$G$11),Degrees18[#Headers], 0)),INDEX(Degrees15[[Month]:[Multiple (England)]],MATCH('1. Input energy data'!$AD173,Degrees15[Month], 1)+Y$2-13,MATCH(IF('1. Input energy data'!$G$11="Multiple (England)", '1. Input energy data'!$J173, '1. Input energy data'!$G$11),Degrees15[#Headers], 0))))</f>
        <v/>
      </c>
      <c r="Z156" s="151" t="str" cm="1">
        <f t="array" ref="Z156">IF(OR($A156=0, '1. Input energy data'!$AM173=""), "",IF(OR('1. Input energy data'!$F173="Hospital",'1. Input energy data'!$F173="Nursing residential homes and hostels"),INDEX(Degrees18[[Month]:[Multiple (England)]],MATCH('1. Input energy data'!$AD173, Degrees18[Month], 1)+Z$2-13,MATCH(IF('1. Input energy data'!$G$11="Multiple (England)", '1. Input energy data'!$J173, '1. Input energy data'!$G$11),Degrees18[#Headers], 0)),INDEX(Degrees15[[Month]:[Multiple (England)]],MATCH('1. Input energy data'!$AD173,Degrees15[Month], 1)+Z$2-13,MATCH(IF('1. Input energy data'!$G$11="Multiple (England)", '1. Input energy data'!$J173, '1. Input energy data'!$G$11),Degrees15[#Headers], 0))))</f>
        <v/>
      </c>
      <c r="AA156" s="151" t="str" cm="1">
        <f t="array" ref="AA156">IF(OR($A156=0, '1. Input energy data'!$AN173=""), "",IF(OR('1. Input energy data'!$F173="Hospital",'1. Input energy data'!$F173="Nursing residential homes and hostels"),INDEX(Degrees18[[Month]:[Multiple (England)]],MATCH('1. Input energy data'!$AD173, Degrees18[Month], 1)+AA$2-13,MATCH(IF('1. Input energy data'!$G$11="Multiple (England)", '1. Input energy data'!$J173, '1. Input energy data'!$G$11),Degrees18[#Headers], 0)),INDEX(Degrees15[[Month]:[Multiple (England)]],MATCH('1. Input energy data'!$AD173,Degrees15[Month], 1)+AA$2-13,MATCH(IF('1. Input energy data'!$G$11="Multiple (England)", '1. Input energy data'!$J173, '1. Input energy data'!$G$11),Degrees15[#Headers], 0))))</f>
        <v/>
      </c>
      <c r="AB156" s="151" t="str" cm="1">
        <f t="array" ref="AB156">IF(OR($A156=0, '1. Input energy data'!$AO173=""), "",IF(OR('1. Input energy data'!$F173="Hospital",'1. Input energy data'!$F173="Nursing residential homes and hostels"),INDEX(Degrees18[[Month]:[Multiple (England)]],MATCH('1. Input energy data'!$AD173, Degrees18[Month], 1)+AB$2-13,MATCH(IF('1. Input energy data'!$G$11="Multiple (England)", '1. Input energy data'!$J173, '1. Input energy data'!$G$11),Degrees18[#Headers], 0)),INDEX(Degrees15[[Month]:[Multiple (England)]],MATCH('1. Input energy data'!$AD173,Degrees15[Month], 1)+AB$2-13,MATCH(IF('1. Input energy data'!$G$11="Multiple (England)", '1. Input energy data'!$J173, '1. Input energy data'!$G$11),Degrees15[#Headers], 0))))</f>
        <v/>
      </c>
      <c r="AC156" s="151" t="str" cm="1">
        <f t="array" ref="AC156">IF(OR($A156=0, '1. Input energy data'!$AP173=""), "",IF(OR('1. Input energy data'!$F173="Hospital",'1. Input energy data'!$F173="Nursing residential homes and hostels"),INDEX(Degrees18[[Month]:[Multiple (England)]],MATCH('1. Input energy data'!$AD173, Degrees18[Month], 1)+AC$2-13,MATCH(IF('1. Input energy data'!$G$11="Multiple (England)", '1. Input energy data'!$J173, '1. Input energy data'!$G$11),Degrees18[#Headers], 0)),INDEX(Degrees15[[Month]:[Multiple (England)]],MATCH('1. Input energy data'!$AD173,Degrees15[Month], 1)+AC$2-13,MATCH(IF('1. Input energy data'!$G$11="Multiple (England)", '1. Input energy data'!$J173, '1. Input energy data'!$G$11),Degrees15[#Headers], 0))))</f>
        <v/>
      </c>
      <c r="AD156" s="151" t="str" cm="1">
        <f t="array" ref="AD156">IF(OR($A156=0, '1. Input energy data'!$AQ173=""), "",IF(OR('1. Input energy data'!$F173="Hospital",'1. Input energy data'!$F173="Nursing residential homes and hostels"),INDEX(Degrees18[[Month]:[Multiple (England)]],MATCH('1. Input energy data'!$AD173, Degrees18[Month], 1)+AD$2-13,MATCH(IF('1. Input energy data'!$G$11="Multiple (England)", '1. Input energy data'!$J173, '1. Input energy data'!$G$11),Degrees18[#Headers], 0)),INDEX(Degrees15[[Month]:[Multiple (England)]],MATCH('1. Input energy data'!$AD173,Degrees15[Month], 1)+AD$2-13,MATCH(IF('1. Input energy data'!$G$11="Multiple (England)", '1. Input energy data'!$J173, '1. Input energy data'!$G$11),Degrees15[#Headers], 0))))</f>
        <v/>
      </c>
      <c r="AE156" s="151" t="str">
        <f>IF(OR($A156=0, $P156="", CalcTable[[#This Row],[13]]="", $Q156="", '1. Input energy data'!AF173=""), "", ($P156*CalcTable[[#This Row],[13]]+$Q156)-'1. Input energy data'!AF173)</f>
        <v/>
      </c>
      <c r="AF156" s="151" t="str">
        <f>IF(OR($A156=0, $P156="", CalcTable[[#This Row],[14]]="", $Q156="", '1. Input energy data'!AG173=""), "", ($P156*CalcTable[[#This Row],[14]]+$Q156)-'1. Input energy data'!AG173)</f>
        <v/>
      </c>
      <c r="AG156" s="151" t="str">
        <f>IF(OR($A156=0, $P156="", CalcTable[[#This Row],[15]]="", $Q156="", '1. Input energy data'!AH173=""), "", ($P156*CalcTable[[#This Row],[15]]+$Q156)-'1. Input energy data'!AH173)</f>
        <v/>
      </c>
      <c r="AH156" s="151" t="str">
        <f>IF(OR($A156=0, $P156="", CalcTable[[#This Row],[16]]="", $Q156="", '1. Input energy data'!AI173=""), "", ($P156*CalcTable[[#This Row],[16]]+$Q156)-'1. Input energy data'!AI173)</f>
        <v/>
      </c>
      <c r="AI156" s="151" t="str">
        <f>IF(OR($A156=0, $P156="", CalcTable[[#This Row],[17]]="", $Q156="", '1. Input energy data'!AJ173=""), "", ($P156*CalcTable[[#This Row],[17]]+$Q156)-'1. Input energy data'!AJ173)</f>
        <v/>
      </c>
      <c r="AJ156" s="151" t="str">
        <f>IF(OR($A156=0, $P156="", CalcTable[[#This Row],[18]]="", $Q156="", '1. Input energy data'!AK173=""), "", ($P156*CalcTable[[#This Row],[18]]+$Q156)-'1. Input energy data'!AK173)</f>
        <v/>
      </c>
      <c r="AK156" s="151" t="str">
        <f>IF(OR($A156=0, $P156="", CalcTable[[#This Row],[19]]="", $Q156="", '1. Input energy data'!AL173=""), "", ($P156*CalcTable[[#This Row],[19]]+$Q156)-'1. Input energy data'!AL173)</f>
        <v/>
      </c>
      <c r="AL156" s="151" t="str">
        <f>IF(OR($A156=0, $P156="", CalcTable[[#This Row],[20]]="", $Q156="", '1. Input energy data'!AM173=""), "", ($P156*CalcTable[[#This Row],[20]]+$Q156)-'1. Input energy data'!AM173)</f>
        <v/>
      </c>
      <c r="AM156" s="151" t="str">
        <f>IF(OR($A156=0, $P156="", CalcTable[[#This Row],[21]]="", $Q156="", '1. Input energy data'!AN173=""), "", ($P156*CalcTable[[#This Row],[21]]+$Q156)-'1. Input energy data'!AN173)</f>
        <v/>
      </c>
      <c r="AN156" s="151" t="str">
        <f>IF(OR($A156=0, $P156="", CalcTable[[#This Row],[22]]="", $Q156="", '1. Input energy data'!AO173=""), "", ($P156*CalcTable[[#This Row],[22]]+$Q156)-'1. Input energy data'!AO173)</f>
        <v/>
      </c>
      <c r="AO156" s="151" t="str">
        <f>IF(OR($A156=0, $P156="", CalcTable[[#This Row],[23]]="", $Q156="", '1. Input energy data'!AP173=""), "", ($P156*CalcTable[[#This Row],[23]]+$Q156)-'1. Input energy data'!AP173)</f>
        <v/>
      </c>
      <c r="AP156" s="151" t="str">
        <f>IF(OR($A156=0, $P156="", CalcTable[[#This Row],[24]]="", $Q156="", '1. Input energy data'!AQ173=""), "", ($P156*CalcTable[[#This Row],[24]]+$Q156)-'1. Input energy data'!AQ173)</f>
        <v/>
      </c>
      <c r="AQ156" s="239" t="str">
        <f>IF(CalcTable[[#This Row],[Building]]=0,"",1-((1-CalcTable[[#This Row],[R2]])*(COUNT('1. Input energy data'!N173:Y173)-1)/(COUNT('1. Input energy data'!N173:Y173)-2)))</f>
        <v/>
      </c>
      <c r="AR156" s="165" t="str">
        <f>IF(CalcTable[[#This Row],[Building]]=0,"",1.26*TINV(0.1,COUNT('1. Input energy data'!N173:Y173)-2)*STEYX('1. Input energy data'!N173:Y173,CalcTable[[#This Row],[1]:[12]])*((1+2/COUNT('1. Input energy data'!N173:Y173))*COUNT(CalcTable[[#This Row],[Month 1 avoided kWh]:[Month 12]]))^0.5)</f>
        <v/>
      </c>
      <c r="AS156" s="166" t="str">
        <f>IF(CalcTable[[#This Row],[Building]]=0,"",ABS(CalcTable[[#This Row],[Absolute Uncertainty]]/SUM(CalcTable[[#This Row],[Month 1 avoided kWh]:[Month 12]])))</f>
        <v/>
      </c>
      <c r="AT156" s="165" t="str">
        <f>IF(CalcTable[[#This Row],[Building]]=0,"",COUNT('1. Input energy data'!N173:Y173))</f>
        <v/>
      </c>
      <c r="AU156" s="165" t="str">
        <f>IF(CalcTable[[#This Row],[Building]]=0,"",COUNT('1. Input energy data'!AF173:AQ173))</f>
        <v/>
      </c>
      <c r="AV156" s="151" t="str" cm="1">
        <f t="array" ref="AV156">_xlfn.IFS(CalcTable[[#This Row],[Building]]=0,"",AND(OR('1. Input energy data'!AT173="Energy Bills - Actual",'1. Input energy data'!AT173="Meter Readings",'1. Input energy data'!AT173="Half Hourly Data"),OR('1. Input energy data'!Z173="Energy Bills - Actual",'1. Input energy data'!Z173="Meter Readings",'1. Input energy data'!Z173="Half Hourly Data")),"ACTUAL",OR('1. Input energy data'!AT173="",'1. Input energy data'!Z173=""),"BLANK",OR('1. Input energy data'!AT173="Other (specify in commentary)",'1. Input energy data'!Z173="Other (specify in commentary)"),"OTHER",OR('1. Input energy data'!AT173="Energy Bills - Estimated",'1. Input energy data'!Z173="Energy Bills - Estimated"),"ESTIMATED",OR('1. Input energy data'!AT173="Energy Bills - Partially Estimated",'1. Input energy data'!Z173="Energy Bills - Partially Estimated"),"PARTIALLY ESTIMATED",TRUE,"BLANK")</f>
        <v/>
      </c>
    </row>
    <row r="157" spans="1:48">
      <c r="A157">
        <f>'1. Input energy data'!C174</f>
        <v>0</v>
      </c>
      <c r="B157" s="150">
        <f>'1. Input energy data'!F174</f>
        <v>0</v>
      </c>
      <c r="C157">
        <f>'1. Input energy data'!G174</f>
        <v>0</v>
      </c>
      <c r="D157" s="151" t="str">
        <f>IF(OR(CalcTable[[#This Row],[Building]]=0, '1. Input energy data'!$N174=""), "",IF(OR('1. Input energy data'!$F174="Hospital",'1. Input energy data'!$F174="Nursing residential homes and hostels"),INDEX(Degrees18[[Month]:[Multiple (England)]],MATCH('1. Input energy data'!$L174, Degrees18[Month], 1),MATCH(IF('1. Input energy data'!$G$11="Multiple (England)", '1. Input energy data'!$J174, '1. Input energy data'!$G$11), Degrees18[#Headers], 0)),INDEX(Degrees15[[Month]:[Multiple (England)]],MATCH('1. Input energy data'!$L174, Degrees15[Month], 1),MATCH(IF('1. Input energy data'!$G$11="Multiple (England)", '1. Input energy data'!$J174, '1. Input energy data'!$G$11), Degrees15[#Headers], 0))))</f>
        <v/>
      </c>
      <c r="E157" s="151" t="str" cm="1">
        <f t="array" ref="E157">IF(OR(CalcTable[[#This Row],[Building]]=0, '1. Input energy data'!$O174=""), "",IF(OR('1. Input energy data'!$F174="Hospital",'1. Input energy data'!$F174="Nursing residential homes and hostels"),INDEX(Degrees18[[Month]:[Multiple (England)]],MATCH('1. Input energy data'!$L174, Degrees18[Month], 1) + $E$2 - 1,MATCH(IF('1. Input energy data'!$G$11="Multiple (England)", '1. Input energy data'!$J174, '1. Input energy data'!$G$11),Degrees18[#Headers], 0)),INDEX(Degrees15[[Month]:[Multiple (England)]],MATCH('1. Input energy data'!$L174, Degrees15[Month], 1) + $E$2 - 1,MATCH(IF('1. Input energy data'!$G$11="Multiple (England)", '1. Input energy data'!$J174, '1. Input energy data'!$G$11),Degrees15[#Headers], 0))))</f>
        <v/>
      </c>
      <c r="F157" s="151" t="str" cm="1">
        <f t="array" ref="F157">IF(OR(CalcTable[[#This Row],[Building]]=0, '1. Input energy data'!$P174=""), "",IF(OR('1. Input energy data'!$F174="Hospital",'1. Input energy data'!$F174="Nursing residential homes and hostels"),INDEX(Degrees18[[Month]:[Multiple (England)]],MATCH('1. Input energy data'!$L174, Degrees18[Month], 1) + $F$2 - 1,MATCH(IF('1. Input energy data'!$G$11="Multiple (England)", '1. Input energy data'!$J174, '1. Input energy data'!$G$11),Degrees18[#Headers], 0)),INDEX(Degrees15[[Month]:[Multiple (England)]],MATCH('1. Input energy data'!$L174, Degrees15[Month], 1) + $F$2 - 1,MATCH(IF('1. Input energy data'!$G$11="Multiple (England)", '1. Input energy data'!$J174, '1. Input energy data'!$G$11),Degrees15[#Headers], 0))))</f>
        <v/>
      </c>
      <c r="G157" s="151" t="str" cm="1">
        <f t="array" ref="G157">IF(OR(CalcTable[[#This Row],[Building]]=0, '1. Input energy data'!$Q174=""), "",IF(OR('1. Input energy data'!$F174="Hospital",'1. Input energy data'!$F174="Nursing residential homes and hostels"),INDEX(Degrees18[[Month]:[Multiple (England)]],MATCH('1. Input energy data'!$L174, Degrees18[Month], 1) + $G$2 - 1,MATCH(IF('1. Input energy data'!$G$11="Multiple (England)", '1. Input energy data'!$J174, '1. Input energy data'!$G$11),Degrees18[#Headers], 0)),INDEX(Degrees15[[Month]:[Multiple (England)]],MATCH('1. Input energy data'!$L174, Degrees15[Month], 1) + $G$2 - 1,MATCH(IF('1. Input energy data'!$G$11="Multiple (England)", '1. Input energy data'!$J174, '1. Input energy data'!$G$11),Degrees15[#Headers], 0))))</f>
        <v/>
      </c>
      <c r="H157" s="151" t="str" cm="1">
        <f t="array" ref="H157">IF(OR(CalcTable[[#This Row],[Building]]=0, '1. Input energy data'!$R174=""), "",IF(OR('1. Input energy data'!$F174="Hospital",'1. Input energy data'!$F174="Nursing residential homes and hostels"),INDEX(Degrees18[[Month]:[Multiple (England)]],MATCH('1. Input energy data'!$L174, Degrees18[Month], 1) + $H$2 - 1,MATCH(IF('1. Input energy data'!$G$11="Multiple (England)", '1. Input energy data'!$J174, '1. Input energy data'!$G$11),Degrees18[#Headers], 0)),INDEX(Degrees15[[Month]:[Multiple (England)]],MATCH('1. Input energy data'!$L174, Degrees15[Month], 1) + $H$2 - 1,MATCH(IF('1. Input energy data'!$G$11="Multiple (England)", '1. Input energy data'!$J174, '1. Input energy data'!$G$11),Degrees15[#Headers], 0))))</f>
        <v/>
      </c>
      <c r="I157" s="151" t="str" cm="1">
        <f t="array" ref="I157">IF(OR(CalcTable[[#This Row],[Building]]=0, '1. Input energy data'!$S174=""), "",IF(OR('1. Input energy data'!$F174="Hospital",'1. Input energy data'!$F174="Nursing residential homes and hostels"),INDEX(Degrees18[[Month]:[Multiple (England)]],MATCH('1. Input energy data'!$L174, Degrees18[Month], 1) + $I$2 - 1,MATCH(IF('1. Input energy data'!$G$11="Multiple (England)", '1. Input energy data'!$J174, '1. Input energy data'!$G$11),Degrees18[#Headers], 0)),INDEX(Degrees15[[Month]:[Multiple (England)]],MATCH('1. Input energy data'!$L174, Degrees15[Month], 1) + $I$2 - 1,MATCH(IF('1. Input energy data'!$G$11="Multiple (England)", '1. Input energy data'!$J174, '1. Input energy data'!$G$11),Degrees15[#Headers], 0))))</f>
        <v/>
      </c>
      <c r="J157" s="151" t="str" cm="1">
        <f t="array" ref="J157">IF(OR(CalcTable[[#This Row],[Building]]=0, '1. Input energy data'!$T174=""), "",IF(OR('1. Input energy data'!$F174="Hospital",'1. Input energy data'!$F174="Nursing residential homes and hostels"),INDEX(Degrees18[[Month]:[Multiple (England)]],MATCH('1. Input energy data'!$L174, Degrees18[Month], 1) + $J$2 - 1,MATCH(IF('1. Input energy data'!$G$11="Multiple (England)", '1. Input energy data'!$J174, '1. Input energy data'!$G$11),Degrees18[#Headers], 0)),INDEX(Degrees15[[Month]:[Multiple (England)]],MATCH('1. Input energy data'!$L174, Degrees15[Month], 1) + $J$2 - 1,MATCH(IF('1. Input energy data'!$G$11="Multiple (England)", '1. Input energy data'!$J174, '1. Input energy data'!$G$11),Degrees15[#Headers], 0))))</f>
        <v/>
      </c>
      <c r="K157" s="151" t="str" cm="1">
        <f t="array" ref="K157">IF(OR(CalcTable[[#This Row],[Building]]=0, '1. Input energy data'!$U174=""), "",IF(OR('1. Input energy data'!$F174="Hospital",'1. Input energy data'!$F174="Nursing residential homes and hostels"),INDEX(Degrees18[[Month]:[Multiple (England)]],MATCH('1. Input energy data'!$L174, Degrees18[Month], 1) + $K$2 - 1,MATCH(IF('1. Input energy data'!$G$11="Multiple (England)", '1. Input energy data'!$J174, '1. Input energy data'!$G$11),Degrees18[#Headers], 0)),INDEX(Degrees15[[Month]:[Multiple (England)]],MATCH('1. Input energy data'!$L174, Degrees15[Month], 1) + $K$2 - 1,MATCH(IF('1. Input energy data'!$G$11="Multiple (England)", '1. Input energy data'!$J174, '1. Input energy data'!$G$11),Degrees15[#Headers], 0))))</f>
        <v/>
      </c>
      <c r="L157" s="151" t="str" cm="1">
        <f t="array" ref="L157">IF(OR(CalcTable[[#This Row],[Building]]=0, '1. Input energy data'!$V174=""), "",IF(OR('1. Input energy data'!$F174="Hospital",'1. Input energy data'!$F174="Nursing residential homes and hostels"),INDEX(Degrees18[[Month]:[Multiple (England)]],MATCH('1. Input energy data'!$L174, Degrees18[Month], 1) + $L$2 - 1,MATCH(IF('1. Input energy data'!$G$11="Multiple (England)", '1. Input energy data'!$J174, '1. Input energy data'!$G$11),Degrees18[#Headers], 0)),INDEX(Degrees15[[Month]:[Multiple (England)]],MATCH('1. Input energy data'!$L174, Degrees15[Month], 1) + $L$2 - 1,MATCH(IF('1. Input energy data'!$G$11="Multiple (England)", '1. Input energy data'!$J174, '1. Input energy data'!$G$11),Degrees15[#Headers], 0))))</f>
        <v/>
      </c>
      <c r="M157" s="151" t="str" cm="1">
        <f t="array" ref="M157">IF(OR(CalcTable[[#This Row],[Building]]=0, '1. Input energy data'!$W174=""), "",IF(OR('1. Input energy data'!$F174="Hospital",'1. Input energy data'!$F174="Nursing residential homes and hostels"),INDEX(Degrees18[[Month]:[Multiple (England)]],MATCH('1. Input energy data'!$L174, Degrees18[Month], 1) + $M$2 - 1,MATCH(IF('1. Input energy data'!$G$11="Multiple (England)", '1. Input energy data'!$J174, '1. Input energy data'!$G$11),Degrees18[#Headers], 0)),INDEX(Degrees15[[Month]:[Multiple (England)]],MATCH('1. Input energy data'!$L174, Degrees15[Month], 1) + $M$2 - 1,MATCH(IF('1. Input energy data'!$G$11="Multiple (England)", '1. Input energy data'!$J174, '1. Input energy data'!$G$11),Degrees15[#Headers], 0))))</f>
        <v/>
      </c>
      <c r="N157" s="151" t="str" cm="1">
        <f t="array" ref="N157">IF(OR(CalcTable[[#This Row],[Building]]=0, '1. Input energy data'!$X174=""), "",IF(OR('1. Input energy data'!$F174="Hospital",'1. Input energy data'!$F174="Nursing residential homes and hostels"),INDEX(Degrees18[[Month]:[Multiple (England)]],MATCH('1. Input energy data'!$L174, Degrees18[Month], 1) + $N$2 - 1,MATCH(IF('1. Input energy data'!$G$11="Multiple (England)", '1. Input energy data'!$J174, '1. Input energy data'!$G$11),Degrees18[#Headers], 0)),INDEX(Degrees15[[Month]:[Multiple (England)]],MATCH('1. Input energy data'!$L174, Degrees15[Month], 1) + $N$2 - 1,MATCH(IF('1. Input energy data'!$G$11="Multiple (England)", '1. Input energy data'!$J174, '1. Input energy data'!$G$11),Degrees15[#Headers], 0))))</f>
        <v/>
      </c>
      <c r="O157" s="151" t="str" cm="1">
        <f t="array" ref="O157">IF(OR(CalcTable[[#This Row],[Building]]=0, '1. Input energy data'!$Y174=""), "",IF(OR('1. Input energy data'!$F174="Hospital",'1. Input energy data'!$F174="Nursing residential homes and hostels"),INDEX(Degrees18[[Month]:[Multiple (England)]],MATCH('1. Input energy data'!$L174, Degrees18[Month], 1) + $O$2 - 1,MATCH(IF('1. Input energy data'!$G$11="Multiple (England)", '1. Input energy data'!$J174, '1. Input energy data'!$G$11),Degrees18[#Headers], 0)),INDEX(Degrees15[[Month]:[Multiple (England)]],MATCH('1. Input energy data'!$L174, Degrees15[Month], 1) + $O$2 - 1,MATCH(IF('1. Input energy data'!$G$11="Multiple (England)", '1. Input energy data'!$J174, '1. Input energy data'!$G$11),Degrees15[#Headers], 0))))</f>
        <v/>
      </c>
      <c r="P157" t="str">
        <f>IF(CalcTable[[#This Row],[Building]]=0,"",SLOPE('1. Input energy data'!N174:Y174,CalcTable[[#This Row],[1]:[12]]))</f>
        <v/>
      </c>
      <c r="Q157" t="str">
        <f>IF(CalcTable[[#This Row],[Building]]=0,"",INTERCEPT('1. Input energy data'!N174:Y174,CalcTable[[#This Row],[1]:[12]]))</f>
        <v/>
      </c>
      <c r="R157" t="str">
        <f>IF(CalcTable[[#This Row],[Building]]=0,"",RSQ('1. Input energy data'!N174:Y174,CalcTable[[#This Row],[1]:[12]]))</f>
        <v/>
      </c>
      <c r="S157" s="151" t="str" cm="1">
        <f t="array" ref="S157">IF(OR($A157=0, '1. Input energy data'!$AF174=""), "",IF(OR('1. Input energy data'!$F174="Hospital",'1. Input energy data'!$F174="Nursing residential homes and hostels"),INDEX(Degrees18[[Month]:[Multiple (England)]],MATCH('1. Input energy data'!$AD174, Degrees18[Month], 1)+S$2-13,MATCH(IF('1. Input energy data'!$G$11="Multiple (England)", '1. Input energy data'!$J174, '1. Input energy data'!$G$11),Degrees18[#Headers], 0)),INDEX(Degrees15[[Month]:[Multiple (England)]],MATCH('1. Input energy data'!$AD174, Degrees15[Month], 1)+S$2-13,MATCH(IF('1. Input energy data'!$G$11="Multiple (England)", '1. Input energy data'!$J174, '1. Input energy data'!$G$11),Degrees15[#Headers], 0))))</f>
        <v/>
      </c>
      <c r="T157" s="151" t="str" cm="1">
        <f t="array" ref="T157">IF(OR($A157=0, '1. Input energy data'!$AG174=""), "",IF(OR('1. Input energy data'!$F174="Hospital",'1. Input energy data'!$F174="Nursing residential homes and hostels"),INDEX(Degrees18[[Month]:[Multiple (England)]],MATCH('1. Input energy data'!$AD174, Degrees18[Month], 1)+T$2-13,MATCH(IF('1. Input energy data'!$G$11="Multiple (England)", '1. Input energy data'!$J174, '1. Input energy data'!$G$11),Degrees18[#Headers], 0)),INDEX(Degrees15[[Month]:[Multiple (England)]],MATCH('1. Input energy data'!$AD174,Degrees15[Month], 1)+T$2-13,MATCH(IF('1. Input energy data'!$G$11="Multiple (England)", '1. Input energy data'!$J174, '1. Input energy data'!$G$11),Degrees15[#Headers], 0))))</f>
        <v/>
      </c>
      <c r="U157" s="151" t="str" cm="1">
        <f t="array" ref="U157">IF(OR($A157=0, '1. Input energy data'!$AH174=""), "",IF(OR('1. Input energy data'!$F174="Hospital",'1. Input energy data'!$F174="Nursing residential homes and hostels"),INDEX(Degrees18[[Month]:[Multiple (England)]],MATCH('1. Input energy data'!$AD174, Degrees18[Month], 1)+U$2-13,MATCH(IF('1. Input energy data'!$G$11="Multiple (England)", '1. Input energy data'!$J174, '1. Input energy data'!$G$11),Degrees18[#Headers], 0)),INDEX(Degrees15[[Month]:[Multiple (England)]],MATCH('1. Input energy data'!$AD174,Degrees15[Month], 1)+U$2-13,MATCH(IF('1. Input energy data'!$G$11="Multiple (England)", '1. Input energy data'!$J174, '1. Input energy data'!$G$11),Degrees15[#Headers], 0))))</f>
        <v/>
      </c>
      <c r="V157" s="151" t="str" cm="1">
        <f t="array" ref="V157">IF(OR($A157=0, '1. Input energy data'!$AI174=""), "",IF(OR('1. Input energy data'!$F174="Hospital",'1. Input energy data'!$F174="Nursing residential homes and hostels"),INDEX(Degrees18[[Month]:[Multiple (England)]],MATCH('1. Input energy data'!$AD174, Degrees18[Month], 1)+V$2-13,MATCH(IF('1. Input energy data'!$G$11="Multiple (England)", '1. Input energy data'!$J174, '1. Input energy data'!$G$11),Degrees18[#Headers], 0)),INDEX(Degrees15[[Month]:[Multiple (England)]],MATCH('1. Input energy data'!$AD174,Degrees15[Month], 1)+V$2-13,MATCH(IF('1. Input energy data'!$G$11="Multiple (England)", '1. Input energy data'!$J174, '1. Input energy data'!$G$11),Degrees15[#Headers], 0))))</f>
        <v/>
      </c>
      <c r="W157" s="151" t="str" cm="1">
        <f t="array" ref="W157">IF(OR($A157=0, '1. Input energy data'!$AJ174=""), "",IF(OR('1. Input energy data'!$F174="Hospital",'1. Input energy data'!$F174="Nursing residential homes and hostels"),INDEX(Degrees18[[Month]:[Multiple (England)]],MATCH('1. Input energy data'!$AD174, Degrees18[Month], 1)+W$2-13,MATCH(IF('1. Input energy data'!$G$11="Multiple (England)", '1. Input energy data'!$J174, '1. Input energy data'!$G$11),Degrees18[#Headers], 0)),INDEX(Degrees15[[Month]:[Multiple (England)]],MATCH('1. Input energy data'!$AD174,Degrees15[Month], 1)+W$2-13,MATCH(IF('1. Input energy data'!$G$11="Multiple (England)", '1. Input energy data'!$J174, '1. Input energy data'!$G$11),Degrees15[#Headers], 0))))</f>
        <v/>
      </c>
      <c r="X157" s="151" t="str" cm="1">
        <f t="array" ref="X157">IF(OR($A157=0, '1. Input energy data'!$AK174=""), "",IF(OR('1. Input energy data'!$F174="Hospital",'1. Input energy data'!$F174="Nursing residential homes and hostels"),INDEX(Degrees18[[Month]:[Multiple (England)]],MATCH('1. Input energy data'!$AD174, Degrees18[Month], 1)+X$2-13,MATCH(IF('1. Input energy data'!$G$11="Multiple (England)", '1. Input energy data'!$J174, '1. Input energy data'!$G$11),Degrees18[#Headers], 0)),INDEX(Degrees15[[Month]:[Multiple (England)]],MATCH('1. Input energy data'!$AD174,Degrees15[Month], 1)+X$2-13,MATCH(IF('1. Input energy data'!$G$11="Multiple (England)", '1. Input energy data'!$J174, '1. Input energy data'!$G$11),Degrees15[#Headers], 0))))</f>
        <v/>
      </c>
      <c r="Y157" s="151" t="str" cm="1">
        <f t="array" ref="Y157">IF(OR($A157=0, '1. Input energy data'!$AL174=""), "",IF(OR('1. Input energy data'!$F174="Hospital",'1. Input energy data'!$F174="Nursing residential homes and hostels"),INDEX(Degrees18[[Month]:[Multiple (England)]],MATCH('1. Input energy data'!$AD174, Degrees18[Month], 1)+Y$2-13,MATCH(IF('1. Input energy data'!$G$11="Multiple (England)", '1. Input energy data'!$J174, '1. Input energy data'!$G$11),Degrees18[#Headers], 0)),INDEX(Degrees15[[Month]:[Multiple (England)]],MATCH('1. Input energy data'!$AD174,Degrees15[Month], 1)+Y$2-13,MATCH(IF('1. Input energy data'!$G$11="Multiple (England)", '1. Input energy data'!$J174, '1. Input energy data'!$G$11),Degrees15[#Headers], 0))))</f>
        <v/>
      </c>
      <c r="Z157" s="151" t="str" cm="1">
        <f t="array" ref="Z157">IF(OR($A157=0, '1. Input energy data'!$AM174=""), "",IF(OR('1. Input energy data'!$F174="Hospital",'1. Input energy data'!$F174="Nursing residential homes and hostels"),INDEX(Degrees18[[Month]:[Multiple (England)]],MATCH('1. Input energy data'!$AD174, Degrees18[Month], 1)+Z$2-13,MATCH(IF('1. Input energy data'!$G$11="Multiple (England)", '1. Input energy data'!$J174, '1. Input energy data'!$G$11),Degrees18[#Headers], 0)),INDEX(Degrees15[[Month]:[Multiple (England)]],MATCH('1. Input energy data'!$AD174,Degrees15[Month], 1)+Z$2-13,MATCH(IF('1. Input energy data'!$G$11="Multiple (England)", '1. Input energy data'!$J174, '1. Input energy data'!$G$11),Degrees15[#Headers], 0))))</f>
        <v/>
      </c>
      <c r="AA157" s="151" t="str" cm="1">
        <f t="array" ref="AA157">IF(OR($A157=0, '1. Input energy data'!$AN174=""), "",IF(OR('1. Input energy data'!$F174="Hospital",'1. Input energy data'!$F174="Nursing residential homes and hostels"),INDEX(Degrees18[[Month]:[Multiple (England)]],MATCH('1. Input energy data'!$AD174, Degrees18[Month], 1)+AA$2-13,MATCH(IF('1. Input energy data'!$G$11="Multiple (England)", '1. Input energy data'!$J174, '1. Input energy data'!$G$11),Degrees18[#Headers], 0)),INDEX(Degrees15[[Month]:[Multiple (England)]],MATCH('1. Input energy data'!$AD174,Degrees15[Month], 1)+AA$2-13,MATCH(IF('1. Input energy data'!$G$11="Multiple (England)", '1. Input energy data'!$J174, '1. Input energy data'!$G$11),Degrees15[#Headers], 0))))</f>
        <v/>
      </c>
      <c r="AB157" s="151" t="str" cm="1">
        <f t="array" ref="AB157">IF(OR($A157=0, '1. Input energy data'!$AO174=""), "",IF(OR('1. Input energy data'!$F174="Hospital",'1. Input energy data'!$F174="Nursing residential homes and hostels"),INDEX(Degrees18[[Month]:[Multiple (England)]],MATCH('1. Input energy data'!$AD174, Degrees18[Month], 1)+AB$2-13,MATCH(IF('1. Input energy data'!$G$11="Multiple (England)", '1. Input energy data'!$J174, '1. Input energy data'!$G$11),Degrees18[#Headers], 0)),INDEX(Degrees15[[Month]:[Multiple (England)]],MATCH('1. Input energy data'!$AD174,Degrees15[Month], 1)+AB$2-13,MATCH(IF('1. Input energy data'!$G$11="Multiple (England)", '1. Input energy data'!$J174, '1. Input energy data'!$G$11),Degrees15[#Headers], 0))))</f>
        <v/>
      </c>
      <c r="AC157" s="151" t="str" cm="1">
        <f t="array" ref="AC157">IF(OR($A157=0, '1. Input energy data'!$AP174=""), "",IF(OR('1. Input energy data'!$F174="Hospital",'1. Input energy data'!$F174="Nursing residential homes and hostels"),INDEX(Degrees18[[Month]:[Multiple (England)]],MATCH('1. Input energy data'!$AD174, Degrees18[Month], 1)+AC$2-13,MATCH(IF('1. Input energy data'!$G$11="Multiple (England)", '1. Input energy data'!$J174, '1. Input energy data'!$G$11),Degrees18[#Headers], 0)),INDEX(Degrees15[[Month]:[Multiple (England)]],MATCH('1. Input energy data'!$AD174,Degrees15[Month], 1)+AC$2-13,MATCH(IF('1. Input energy data'!$G$11="Multiple (England)", '1. Input energy data'!$J174, '1. Input energy data'!$G$11),Degrees15[#Headers], 0))))</f>
        <v/>
      </c>
      <c r="AD157" s="151" t="str" cm="1">
        <f t="array" ref="AD157">IF(OR($A157=0, '1. Input energy data'!$AQ174=""), "",IF(OR('1. Input energy data'!$F174="Hospital",'1. Input energy data'!$F174="Nursing residential homes and hostels"),INDEX(Degrees18[[Month]:[Multiple (England)]],MATCH('1. Input energy data'!$AD174, Degrees18[Month], 1)+AD$2-13,MATCH(IF('1. Input energy data'!$G$11="Multiple (England)", '1. Input energy data'!$J174, '1. Input energy data'!$G$11),Degrees18[#Headers], 0)),INDEX(Degrees15[[Month]:[Multiple (England)]],MATCH('1. Input energy data'!$AD174,Degrees15[Month], 1)+AD$2-13,MATCH(IF('1. Input energy data'!$G$11="Multiple (England)", '1. Input energy data'!$J174, '1. Input energy data'!$G$11),Degrees15[#Headers], 0))))</f>
        <v/>
      </c>
      <c r="AE157" s="151" t="str">
        <f>IF(OR($A157=0, $P157="", CalcTable[[#This Row],[13]]="", $Q157="", '1. Input energy data'!AF174=""), "", ($P157*CalcTable[[#This Row],[13]]+$Q157)-'1. Input energy data'!AF174)</f>
        <v/>
      </c>
      <c r="AF157" s="151" t="str">
        <f>IF(OR($A157=0, $P157="", CalcTable[[#This Row],[14]]="", $Q157="", '1. Input energy data'!AG174=""), "", ($P157*CalcTable[[#This Row],[14]]+$Q157)-'1. Input energy data'!AG174)</f>
        <v/>
      </c>
      <c r="AG157" s="151" t="str">
        <f>IF(OR($A157=0, $P157="", CalcTable[[#This Row],[15]]="", $Q157="", '1. Input energy data'!AH174=""), "", ($P157*CalcTable[[#This Row],[15]]+$Q157)-'1. Input energy data'!AH174)</f>
        <v/>
      </c>
      <c r="AH157" s="151" t="str">
        <f>IF(OR($A157=0, $P157="", CalcTable[[#This Row],[16]]="", $Q157="", '1. Input energy data'!AI174=""), "", ($P157*CalcTable[[#This Row],[16]]+$Q157)-'1. Input energy data'!AI174)</f>
        <v/>
      </c>
      <c r="AI157" s="151" t="str">
        <f>IF(OR($A157=0, $P157="", CalcTable[[#This Row],[17]]="", $Q157="", '1. Input energy data'!AJ174=""), "", ($P157*CalcTable[[#This Row],[17]]+$Q157)-'1. Input energy data'!AJ174)</f>
        <v/>
      </c>
      <c r="AJ157" s="151" t="str">
        <f>IF(OR($A157=0, $P157="", CalcTable[[#This Row],[18]]="", $Q157="", '1. Input energy data'!AK174=""), "", ($P157*CalcTable[[#This Row],[18]]+$Q157)-'1. Input energy data'!AK174)</f>
        <v/>
      </c>
      <c r="AK157" s="151" t="str">
        <f>IF(OR($A157=0, $P157="", CalcTable[[#This Row],[19]]="", $Q157="", '1. Input energy data'!AL174=""), "", ($P157*CalcTable[[#This Row],[19]]+$Q157)-'1. Input energy data'!AL174)</f>
        <v/>
      </c>
      <c r="AL157" s="151" t="str">
        <f>IF(OR($A157=0, $P157="", CalcTable[[#This Row],[20]]="", $Q157="", '1. Input energy data'!AM174=""), "", ($P157*CalcTable[[#This Row],[20]]+$Q157)-'1. Input energy data'!AM174)</f>
        <v/>
      </c>
      <c r="AM157" s="151" t="str">
        <f>IF(OR($A157=0, $P157="", CalcTable[[#This Row],[21]]="", $Q157="", '1. Input energy data'!AN174=""), "", ($P157*CalcTable[[#This Row],[21]]+$Q157)-'1. Input energy data'!AN174)</f>
        <v/>
      </c>
      <c r="AN157" s="151" t="str">
        <f>IF(OR($A157=0, $P157="", CalcTable[[#This Row],[22]]="", $Q157="", '1. Input energy data'!AO174=""), "", ($P157*CalcTable[[#This Row],[22]]+$Q157)-'1. Input energy data'!AO174)</f>
        <v/>
      </c>
      <c r="AO157" s="151" t="str">
        <f>IF(OR($A157=0, $P157="", CalcTable[[#This Row],[23]]="", $Q157="", '1. Input energy data'!AP174=""), "", ($P157*CalcTable[[#This Row],[23]]+$Q157)-'1. Input energy data'!AP174)</f>
        <v/>
      </c>
      <c r="AP157" s="151" t="str">
        <f>IF(OR($A157=0, $P157="", CalcTable[[#This Row],[24]]="", $Q157="", '1. Input energy data'!AQ174=""), "", ($P157*CalcTable[[#This Row],[24]]+$Q157)-'1. Input energy data'!AQ174)</f>
        <v/>
      </c>
      <c r="AQ157" s="239" t="str">
        <f>IF(CalcTable[[#This Row],[Building]]=0,"",1-((1-CalcTable[[#This Row],[R2]])*(COUNT('1. Input energy data'!N174:Y174)-1)/(COUNT('1. Input energy data'!N174:Y174)-2)))</f>
        <v/>
      </c>
      <c r="AR157" s="165" t="str">
        <f>IF(CalcTable[[#This Row],[Building]]=0,"",1.26*TINV(0.1,COUNT('1. Input energy data'!N174:Y174)-2)*STEYX('1. Input energy data'!N174:Y174,CalcTable[[#This Row],[1]:[12]])*((1+2/COUNT('1. Input energy data'!N174:Y174))*COUNT(CalcTable[[#This Row],[Month 1 avoided kWh]:[Month 12]]))^0.5)</f>
        <v/>
      </c>
      <c r="AS157" s="166" t="str">
        <f>IF(CalcTable[[#This Row],[Building]]=0,"",ABS(CalcTable[[#This Row],[Absolute Uncertainty]]/SUM(CalcTable[[#This Row],[Month 1 avoided kWh]:[Month 12]])))</f>
        <v/>
      </c>
      <c r="AT157" s="165" t="str">
        <f>IF(CalcTable[[#This Row],[Building]]=0,"",COUNT('1. Input energy data'!N174:Y174))</f>
        <v/>
      </c>
      <c r="AU157" s="165" t="str">
        <f>IF(CalcTable[[#This Row],[Building]]=0,"",COUNT('1. Input energy data'!AF174:AQ174))</f>
        <v/>
      </c>
      <c r="AV157" s="151" t="str" cm="1">
        <f t="array" ref="AV157">_xlfn.IFS(CalcTable[[#This Row],[Building]]=0,"",AND(OR('1. Input energy data'!AT174="Energy Bills - Actual",'1. Input energy data'!AT174="Meter Readings",'1. Input energy data'!AT174="Half Hourly Data"),OR('1. Input energy data'!Z174="Energy Bills - Actual",'1. Input energy data'!Z174="Meter Readings",'1. Input energy data'!Z174="Half Hourly Data")),"ACTUAL",OR('1. Input energy data'!AT174="",'1. Input energy data'!Z174=""),"BLANK",OR('1. Input energy data'!AT174="Other (specify in commentary)",'1. Input energy data'!Z174="Other (specify in commentary)"),"OTHER",OR('1. Input energy data'!AT174="Energy Bills - Estimated",'1. Input energy data'!Z174="Energy Bills - Estimated"),"ESTIMATED",OR('1. Input energy data'!AT174="Energy Bills - Partially Estimated",'1. Input energy data'!Z174="Energy Bills - Partially Estimated"),"PARTIALLY ESTIMATED",TRUE,"BLANK")</f>
        <v/>
      </c>
    </row>
    <row r="158" spans="1:48">
      <c r="A158">
        <f>'1. Input energy data'!C175</f>
        <v>0</v>
      </c>
      <c r="B158" s="150">
        <f>'1. Input energy data'!F175</f>
        <v>0</v>
      </c>
      <c r="C158">
        <f>'1. Input energy data'!G175</f>
        <v>0</v>
      </c>
      <c r="D158" s="151" t="str">
        <f>IF(OR(CalcTable[[#This Row],[Building]]=0, '1. Input energy data'!$N175=""), "",IF(OR('1. Input energy data'!$F175="Hospital",'1. Input energy data'!$F175="Nursing residential homes and hostels"),INDEX(Degrees18[[Month]:[Multiple (England)]],MATCH('1. Input energy data'!$L175, Degrees18[Month], 1),MATCH(IF('1. Input energy data'!$G$11="Multiple (England)", '1. Input energy data'!$J175, '1. Input energy data'!$G$11), Degrees18[#Headers], 0)),INDEX(Degrees15[[Month]:[Multiple (England)]],MATCH('1. Input energy data'!$L175, Degrees15[Month], 1),MATCH(IF('1. Input energy data'!$G$11="Multiple (England)", '1. Input energy data'!$J175, '1. Input energy data'!$G$11), Degrees15[#Headers], 0))))</f>
        <v/>
      </c>
      <c r="E158" s="151" t="str" cm="1">
        <f t="array" ref="E158">IF(OR(CalcTable[[#This Row],[Building]]=0, '1. Input energy data'!$O175=""), "",IF(OR('1. Input energy data'!$F175="Hospital",'1. Input energy data'!$F175="Nursing residential homes and hostels"),INDEX(Degrees18[[Month]:[Multiple (England)]],MATCH('1. Input energy data'!$L175, Degrees18[Month], 1) + $E$2 - 1,MATCH(IF('1. Input energy data'!$G$11="Multiple (England)", '1. Input energy data'!$J175, '1. Input energy data'!$G$11),Degrees18[#Headers], 0)),INDEX(Degrees15[[Month]:[Multiple (England)]],MATCH('1. Input energy data'!$L175, Degrees15[Month], 1) + $E$2 - 1,MATCH(IF('1. Input energy data'!$G$11="Multiple (England)", '1. Input energy data'!$J175, '1. Input energy data'!$G$11),Degrees15[#Headers], 0))))</f>
        <v/>
      </c>
      <c r="F158" s="151" t="str" cm="1">
        <f t="array" ref="F158">IF(OR(CalcTable[[#This Row],[Building]]=0, '1. Input energy data'!$P175=""), "",IF(OR('1. Input energy data'!$F175="Hospital",'1. Input energy data'!$F175="Nursing residential homes and hostels"),INDEX(Degrees18[[Month]:[Multiple (England)]],MATCH('1. Input energy data'!$L175, Degrees18[Month], 1) + $F$2 - 1,MATCH(IF('1. Input energy data'!$G$11="Multiple (England)", '1. Input energy data'!$J175, '1. Input energy data'!$G$11),Degrees18[#Headers], 0)),INDEX(Degrees15[[Month]:[Multiple (England)]],MATCH('1. Input energy data'!$L175, Degrees15[Month], 1) + $F$2 - 1,MATCH(IF('1. Input energy data'!$G$11="Multiple (England)", '1. Input energy data'!$J175, '1. Input energy data'!$G$11),Degrees15[#Headers], 0))))</f>
        <v/>
      </c>
      <c r="G158" s="151" t="str" cm="1">
        <f t="array" ref="G158">IF(OR(CalcTable[[#This Row],[Building]]=0, '1. Input energy data'!$Q175=""), "",IF(OR('1. Input energy data'!$F175="Hospital",'1. Input energy data'!$F175="Nursing residential homes and hostels"),INDEX(Degrees18[[Month]:[Multiple (England)]],MATCH('1. Input energy data'!$L175, Degrees18[Month], 1) + $G$2 - 1,MATCH(IF('1. Input energy data'!$G$11="Multiple (England)", '1. Input energy data'!$J175, '1. Input energy data'!$G$11),Degrees18[#Headers], 0)),INDEX(Degrees15[[Month]:[Multiple (England)]],MATCH('1. Input energy data'!$L175, Degrees15[Month], 1) + $G$2 - 1,MATCH(IF('1. Input energy data'!$G$11="Multiple (England)", '1. Input energy data'!$J175, '1. Input energy data'!$G$11),Degrees15[#Headers], 0))))</f>
        <v/>
      </c>
      <c r="H158" s="151" t="str" cm="1">
        <f t="array" ref="H158">IF(OR(CalcTable[[#This Row],[Building]]=0, '1. Input energy data'!$R175=""), "",IF(OR('1. Input energy data'!$F175="Hospital",'1. Input energy data'!$F175="Nursing residential homes and hostels"),INDEX(Degrees18[[Month]:[Multiple (England)]],MATCH('1. Input energy data'!$L175, Degrees18[Month], 1) + $H$2 - 1,MATCH(IF('1. Input energy data'!$G$11="Multiple (England)", '1. Input energy data'!$J175, '1. Input energy data'!$G$11),Degrees18[#Headers], 0)),INDEX(Degrees15[[Month]:[Multiple (England)]],MATCH('1. Input energy data'!$L175, Degrees15[Month], 1) + $H$2 - 1,MATCH(IF('1. Input energy data'!$G$11="Multiple (England)", '1. Input energy data'!$J175, '1. Input energy data'!$G$11),Degrees15[#Headers], 0))))</f>
        <v/>
      </c>
      <c r="I158" s="151" t="str" cm="1">
        <f t="array" ref="I158">IF(OR(CalcTable[[#This Row],[Building]]=0, '1. Input energy data'!$S175=""), "",IF(OR('1. Input energy data'!$F175="Hospital",'1. Input energy data'!$F175="Nursing residential homes and hostels"),INDEX(Degrees18[[Month]:[Multiple (England)]],MATCH('1. Input energy data'!$L175, Degrees18[Month], 1) + $I$2 - 1,MATCH(IF('1. Input energy data'!$G$11="Multiple (England)", '1. Input energy data'!$J175, '1. Input energy data'!$G$11),Degrees18[#Headers], 0)),INDEX(Degrees15[[Month]:[Multiple (England)]],MATCH('1. Input energy data'!$L175, Degrees15[Month], 1) + $I$2 - 1,MATCH(IF('1. Input energy data'!$G$11="Multiple (England)", '1. Input energy data'!$J175, '1. Input energy data'!$G$11),Degrees15[#Headers], 0))))</f>
        <v/>
      </c>
      <c r="J158" s="151" t="str" cm="1">
        <f t="array" ref="J158">IF(OR(CalcTable[[#This Row],[Building]]=0, '1. Input energy data'!$T175=""), "",IF(OR('1. Input energy data'!$F175="Hospital",'1. Input energy data'!$F175="Nursing residential homes and hostels"),INDEX(Degrees18[[Month]:[Multiple (England)]],MATCH('1. Input energy data'!$L175, Degrees18[Month], 1) + $J$2 - 1,MATCH(IF('1. Input energy data'!$G$11="Multiple (England)", '1. Input energy data'!$J175, '1. Input energy data'!$G$11),Degrees18[#Headers], 0)),INDEX(Degrees15[[Month]:[Multiple (England)]],MATCH('1. Input energy data'!$L175, Degrees15[Month], 1) + $J$2 - 1,MATCH(IF('1. Input energy data'!$G$11="Multiple (England)", '1. Input energy data'!$J175, '1. Input energy data'!$G$11),Degrees15[#Headers], 0))))</f>
        <v/>
      </c>
      <c r="K158" s="151" t="str" cm="1">
        <f t="array" ref="K158">IF(OR(CalcTable[[#This Row],[Building]]=0, '1. Input energy data'!$U175=""), "",IF(OR('1. Input energy data'!$F175="Hospital",'1. Input energy data'!$F175="Nursing residential homes and hostels"),INDEX(Degrees18[[Month]:[Multiple (England)]],MATCH('1. Input energy data'!$L175, Degrees18[Month], 1) + $K$2 - 1,MATCH(IF('1. Input energy data'!$G$11="Multiple (England)", '1. Input energy data'!$J175, '1. Input energy data'!$G$11),Degrees18[#Headers], 0)),INDEX(Degrees15[[Month]:[Multiple (England)]],MATCH('1. Input energy data'!$L175, Degrees15[Month], 1) + $K$2 - 1,MATCH(IF('1. Input energy data'!$G$11="Multiple (England)", '1. Input energy data'!$J175, '1. Input energy data'!$G$11),Degrees15[#Headers], 0))))</f>
        <v/>
      </c>
      <c r="L158" s="151" t="str" cm="1">
        <f t="array" ref="L158">IF(OR(CalcTable[[#This Row],[Building]]=0, '1. Input energy data'!$V175=""), "",IF(OR('1. Input energy data'!$F175="Hospital",'1. Input energy data'!$F175="Nursing residential homes and hostels"),INDEX(Degrees18[[Month]:[Multiple (England)]],MATCH('1. Input energy data'!$L175, Degrees18[Month], 1) + $L$2 - 1,MATCH(IF('1. Input energy data'!$G$11="Multiple (England)", '1. Input energy data'!$J175, '1. Input energy data'!$G$11),Degrees18[#Headers], 0)),INDEX(Degrees15[[Month]:[Multiple (England)]],MATCH('1. Input energy data'!$L175, Degrees15[Month], 1) + $L$2 - 1,MATCH(IF('1. Input energy data'!$G$11="Multiple (England)", '1. Input energy data'!$J175, '1. Input energy data'!$G$11),Degrees15[#Headers], 0))))</f>
        <v/>
      </c>
      <c r="M158" s="151" t="str" cm="1">
        <f t="array" ref="M158">IF(OR(CalcTable[[#This Row],[Building]]=0, '1. Input energy data'!$W175=""), "",IF(OR('1. Input energy data'!$F175="Hospital",'1. Input energy data'!$F175="Nursing residential homes and hostels"),INDEX(Degrees18[[Month]:[Multiple (England)]],MATCH('1. Input energy data'!$L175, Degrees18[Month], 1) + $M$2 - 1,MATCH(IF('1. Input energy data'!$G$11="Multiple (England)", '1. Input energy data'!$J175, '1. Input energy data'!$G$11),Degrees18[#Headers], 0)),INDEX(Degrees15[[Month]:[Multiple (England)]],MATCH('1. Input energy data'!$L175, Degrees15[Month], 1) + $M$2 - 1,MATCH(IF('1. Input energy data'!$G$11="Multiple (England)", '1. Input energy data'!$J175, '1. Input energy data'!$G$11),Degrees15[#Headers], 0))))</f>
        <v/>
      </c>
      <c r="N158" s="151" t="str" cm="1">
        <f t="array" ref="N158">IF(OR(CalcTable[[#This Row],[Building]]=0, '1. Input energy data'!$X175=""), "",IF(OR('1. Input energy data'!$F175="Hospital",'1. Input energy data'!$F175="Nursing residential homes and hostels"),INDEX(Degrees18[[Month]:[Multiple (England)]],MATCH('1. Input energy data'!$L175, Degrees18[Month], 1) + $N$2 - 1,MATCH(IF('1. Input energy data'!$G$11="Multiple (England)", '1. Input energy data'!$J175, '1. Input energy data'!$G$11),Degrees18[#Headers], 0)),INDEX(Degrees15[[Month]:[Multiple (England)]],MATCH('1. Input energy data'!$L175, Degrees15[Month], 1) + $N$2 - 1,MATCH(IF('1. Input energy data'!$G$11="Multiple (England)", '1. Input energy data'!$J175, '1. Input energy data'!$G$11),Degrees15[#Headers], 0))))</f>
        <v/>
      </c>
      <c r="O158" s="151" t="str" cm="1">
        <f t="array" ref="O158">IF(OR(CalcTable[[#This Row],[Building]]=0, '1. Input energy data'!$Y175=""), "",IF(OR('1. Input energy data'!$F175="Hospital",'1. Input energy data'!$F175="Nursing residential homes and hostels"),INDEX(Degrees18[[Month]:[Multiple (England)]],MATCH('1. Input energy data'!$L175, Degrees18[Month], 1) + $O$2 - 1,MATCH(IF('1. Input energy data'!$G$11="Multiple (England)", '1. Input energy data'!$J175, '1. Input energy data'!$G$11),Degrees18[#Headers], 0)),INDEX(Degrees15[[Month]:[Multiple (England)]],MATCH('1. Input energy data'!$L175, Degrees15[Month], 1) + $O$2 - 1,MATCH(IF('1. Input energy data'!$G$11="Multiple (England)", '1. Input energy data'!$J175, '1. Input energy data'!$G$11),Degrees15[#Headers], 0))))</f>
        <v/>
      </c>
      <c r="P158" t="str">
        <f>IF(CalcTable[[#This Row],[Building]]=0,"",SLOPE('1. Input energy data'!N175:Y175,CalcTable[[#This Row],[1]:[12]]))</f>
        <v/>
      </c>
      <c r="Q158" t="str">
        <f>IF(CalcTable[[#This Row],[Building]]=0,"",INTERCEPT('1. Input energy data'!N175:Y175,CalcTable[[#This Row],[1]:[12]]))</f>
        <v/>
      </c>
      <c r="R158" t="str">
        <f>IF(CalcTable[[#This Row],[Building]]=0,"",RSQ('1. Input energy data'!N175:Y175,CalcTable[[#This Row],[1]:[12]]))</f>
        <v/>
      </c>
      <c r="S158" s="151" t="str" cm="1">
        <f t="array" ref="S158">IF(OR($A158=0, '1. Input energy data'!$AF175=""), "",IF(OR('1. Input energy data'!$F175="Hospital",'1. Input energy data'!$F175="Nursing residential homes and hostels"),INDEX(Degrees18[[Month]:[Multiple (England)]],MATCH('1. Input energy data'!$AD175, Degrees18[Month], 1)+S$2-13,MATCH(IF('1. Input energy data'!$G$11="Multiple (England)", '1. Input energy data'!$J175, '1. Input energy data'!$G$11),Degrees18[#Headers], 0)),INDEX(Degrees15[[Month]:[Multiple (England)]],MATCH('1. Input energy data'!$AD175, Degrees15[Month], 1)+S$2-13,MATCH(IF('1. Input energy data'!$G$11="Multiple (England)", '1. Input energy data'!$J175, '1. Input energy data'!$G$11),Degrees15[#Headers], 0))))</f>
        <v/>
      </c>
      <c r="T158" s="151" t="str" cm="1">
        <f t="array" ref="T158">IF(OR($A158=0, '1. Input energy data'!$AG175=""), "",IF(OR('1. Input energy data'!$F175="Hospital",'1. Input energy data'!$F175="Nursing residential homes and hostels"),INDEX(Degrees18[[Month]:[Multiple (England)]],MATCH('1. Input energy data'!$AD175, Degrees18[Month], 1)+T$2-13,MATCH(IF('1. Input energy data'!$G$11="Multiple (England)", '1. Input energy data'!$J175, '1. Input energy data'!$G$11),Degrees18[#Headers], 0)),INDEX(Degrees15[[Month]:[Multiple (England)]],MATCH('1. Input energy data'!$AD175,Degrees15[Month], 1)+T$2-13,MATCH(IF('1. Input energy data'!$G$11="Multiple (England)", '1. Input energy data'!$J175, '1. Input energy data'!$G$11),Degrees15[#Headers], 0))))</f>
        <v/>
      </c>
      <c r="U158" s="151" t="str" cm="1">
        <f t="array" ref="U158">IF(OR($A158=0, '1. Input energy data'!$AH175=""), "",IF(OR('1. Input energy data'!$F175="Hospital",'1. Input energy data'!$F175="Nursing residential homes and hostels"),INDEX(Degrees18[[Month]:[Multiple (England)]],MATCH('1. Input energy data'!$AD175, Degrees18[Month], 1)+U$2-13,MATCH(IF('1. Input energy data'!$G$11="Multiple (England)", '1. Input energy data'!$J175, '1. Input energy data'!$G$11),Degrees18[#Headers], 0)),INDEX(Degrees15[[Month]:[Multiple (England)]],MATCH('1. Input energy data'!$AD175,Degrees15[Month], 1)+U$2-13,MATCH(IF('1. Input energy data'!$G$11="Multiple (England)", '1. Input energy data'!$J175, '1. Input energy data'!$G$11),Degrees15[#Headers], 0))))</f>
        <v/>
      </c>
      <c r="V158" s="151" t="str" cm="1">
        <f t="array" ref="V158">IF(OR($A158=0, '1. Input energy data'!$AI175=""), "",IF(OR('1. Input energy data'!$F175="Hospital",'1. Input energy data'!$F175="Nursing residential homes and hostels"),INDEX(Degrees18[[Month]:[Multiple (England)]],MATCH('1. Input energy data'!$AD175, Degrees18[Month], 1)+V$2-13,MATCH(IF('1. Input energy data'!$G$11="Multiple (England)", '1. Input energy data'!$J175, '1. Input energy data'!$G$11),Degrees18[#Headers], 0)),INDEX(Degrees15[[Month]:[Multiple (England)]],MATCH('1. Input energy data'!$AD175,Degrees15[Month], 1)+V$2-13,MATCH(IF('1. Input energy data'!$G$11="Multiple (England)", '1. Input energy data'!$J175, '1. Input energy data'!$G$11),Degrees15[#Headers], 0))))</f>
        <v/>
      </c>
      <c r="W158" s="151" t="str" cm="1">
        <f t="array" ref="W158">IF(OR($A158=0, '1. Input energy data'!$AJ175=""), "",IF(OR('1. Input energy data'!$F175="Hospital",'1. Input energy data'!$F175="Nursing residential homes and hostels"),INDEX(Degrees18[[Month]:[Multiple (England)]],MATCH('1. Input energy data'!$AD175, Degrees18[Month], 1)+W$2-13,MATCH(IF('1. Input energy data'!$G$11="Multiple (England)", '1. Input energy data'!$J175, '1. Input energy data'!$G$11),Degrees18[#Headers], 0)),INDEX(Degrees15[[Month]:[Multiple (England)]],MATCH('1. Input energy data'!$AD175,Degrees15[Month], 1)+W$2-13,MATCH(IF('1. Input energy data'!$G$11="Multiple (England)", '1. Input energy data'!$J175, '1. Input energy data'!$G$11),Degrees15[#Headers], 0))))</f>
        <v/>
      </c>
      <c r="X158" s="151" t="str" cm="1">
        <f t="array" ref="X158">IF(OR($A158=0, '1. Input energy data'!$AK175=""), "",IF(OR('1. Input energy data'!$F175="Hospital",'1. Input energy data'!$F175="Nursing residential homes and hostels"),INDEX(Degrees18[[Month]:[Multiple (England)]],MATCH('1. Input energy data'!$AD175, Degrees18[Month], 1)+X$2-13,MATCH(IF('1. Input energy data'!$G$11="Multiple (England)", '1. Input energy data'!$J175, '1. Input energy data'!$G$11),Degrees18[#Headers], 0)),INDEX(Degrees15[[Month]:[Multiple (England)]],MATCH('1. Input energy data'!$AD175,Degrees15[Month], 1)+X$2-13,MATCH(IF('1. Input energy data'!$G$11="Multiple (England)", '1. Input energy data'!$J175, '1. Input energy data'!$G$11),Degrees15[#Headers], 0))))</f>
        <v/>
      </c>
      <c r="Y158" s="151" t="str" cm="1">
        <f t="array" ref="Y158">IF(OR($A158=0, '1. Input energy data'!$AL175=""), "",IF(OR('1. Input energy data'!$F175="Hospital",'1. Input energy data'!$F175="Nursing residential homes and hostels"),INDEX(Degrees18[[Month]:[Multiple (England)]],MATCH('1. Input energy data'!$AD175, Degrees18[Month], 1)+Y$2-13,MATCH(IF('1. Input energy data'!$G$11="Multiple (England)", '1. Input energy data'!$J175, '1. Input energy data'!$G$11),Degrees18[#Headers], 0)),INDEX(Degrees15[[Month]:[Multiple (England)]],MATCH('1. Input energy data'!$AD175,Degrees15[Month], 1)+Y$2-13,MATCH(IF('1. Input energy data'!$G$11="Multiple (England)", '1. Input energy data'!$J175, '1. Input energy data'!$G$11),Degrees15[#Headers], 0))))</f>
        <v/>
      </c>
      <c r="Z158" s="151" t="str" cm="1">
        <f t="array" ref="Z158">IF(OR($A158=0, '1. Input energy data'!$AM175=""), "",IF(OR('1. Input energy data'!$F175="Hospital",'1. Input energy data'!$F175="Nursing residential homes and hostels"),INDEX(Degrees18[[Month]:[Multiple (England)]],MATCH('1. Input energy data'!$AD175, Degrees18[Month], 1)+Z$2-13,MATCH(IF('1. Input energy data'!$G$11="Multiple (England)", '1. Input energy data'!$J175, '1. Input energy data'!$G$11),Degrees18[#Headers], 0)),INDEX(Degrees15[[Month]:[Multiple (England)]],MATCH('1. Input energy data'!$AD175,Degrees15[Month], 1)+Z$2-13,MATCH(IF('1. Input energy data'!$G$11="Multiple (England)", '1. Input energy data'!$J175, '1. Input energy data'!$G$11),Degrees15[#Headers], 0))))</f>
        <v/>
      </c>
      <c r="AA158" s="151" t="str" cm="1">
        <f t="array" ref="AA158">IF(OR($A158=0, '1. Input energy data'!$AN175=""), "",IF(OR('1. Input energy data'!$F175="Hospital",'1. Input energy data'!$F175="Nursing residential homes and hostels"),INDEX(Degrees18[[Month]:[Multiple (England)]],MATCH('1. Input energy data'!$AD175, Degrees18[Month], 1)+AA$2-13,MATCH(IF('1. Input energy data'!$G$11="Multiple (England)", '1. Input energy data'!$J175, '1. Input energy data'!$G$11),Degrees18[#Headers], 0)),INDEX(Degrees15[[Month]:[Multiple (England)]],MATCH('1. Input energy data'!$AD175,Degrees15[Month], 1)+AA$2-13,MATCH(IF('1. Input energy data'!$G$11="Multiple (England)", '1. Input energy data'!$J175, '1. Input energy data'!$G$11),Degrees15[#Headers], 0))))</f>
        <v/>
      </c>
      <c r="AB158" s="151" t="str" cm="1">
        <f t="array" ref="AB158">IF(OR($A158=0, '1. Input energy data'!$AO175=""), "",IF(OR('1. Input energy data'!$F175="Hospital",'1. Input energy data'!$F175="Nursing residential homes and hostels"),INDEX(Degrees18[[Month]:[Multiple (England)]],MATCH('1. Input energy data'!$AD175, Degrees18[Month], 1)+AB$2-13,MATCH(IF('1. Input energy data'!$G$11="Multiple (England)", '1. Input energy data'!$J175, '1. Input energy data'!$G$11),Degrees18[#Headers], 0)),INDEX(Degrees15[[Month]:[Multiple (England)]],MATCH('1. Input energy data'!$AD175,Degrees15[Month], 1)+AB$2-13,MATCH(IF('1. Input energy data'!$G$11="Multiple (England)", '1. Input energy data'!$J175, '1. Input energy data'!$G$11),Degrees15[#Headers], 0))))</f>
        <v/>
      </c>
      <c r="AC158" s="151" t="str" cm="1">
        <f t="array" ref="AC158">IF(OR($A158=0, '1. Input energy data'!$AP175=""), "",IF(OR('1. Input energy data'!$F175="Hospital",'1. Input energy data'!$F175="Nursing residential homes and hostels"),INDEX(Degrees18[[Month]:[Multiple (England)]],MATCH('1. Input energy data'!$AD175, Degrees18[Month], 1)+AC$2-13,MATCH(IF('1. Input energy data'!$G$11="Multiple (England)", '1. Input energy data'!$J175, '1. Input energy data'!$G$11),Degrees18[#Headers], 0)),INDEX(Degrees15[[Month]:[Multiple (England)]],MATCH('1. Input energy data'!$AD175,Degrees15[Month], 1)+AC$2-13,MATCH(IF('1. Input energy data'!$G$11="Multiple (England)", '1. Input energy data'!$J175, '1. Input energy data'!$G$11),Degrees15[#Headers], 0))))</f>
        <v/>
      </c>
      <c r="AD158" s="151" t="str" cm="1">
        <f t="array" ref="AD158">IF(OR($A158=0, '1. Input energy data'!$AQ175=""), "",IF(OR('1. Input energy data'!$F175="Hospital",'1. Input energy data'!$F175="Nursing residential homes and hostels"),INDEX(Degrees18[[Month]:[Multiple (England)]],MATCH('1. Input energy data'!$AD175, Degrees18[Month], 1)+AD$2-13,MATCH(IF('1. Input energy data'!$G$11="Multiple (England)", '1. Input energy data'!$J175, '1. Input energy data'!$G$11),Degrees18[#Headers], 0)),INDEX(Degrees15[[Month]:[Multiple (England)]],MATCH('1. Input energy data'!$AD175,Degrees15[Month], 1)+AD$2-13,MATCH(IF('1. Input energy data'!$G$11="Multiple (England)", '1. Input energy data'!$J175, '1. Input energy data'!$G$11),Degrees15[#Headers], 0))))</f>
        <v/>
      </c>
      <c r="AE158" s="151" t="str">
        <f>IF(OR($A158=0, $P158="", CalcTable[[#This Row],[13]]="", $Q158="", '1. Input energy data'!AF175=""), "", ($P158*CalcTable[[#This Row],[13]]+$Q158)-'1. Input energy data'!AF175)</f>
        <v/>
      </c>
      <c r="AF158" s="151" t="str">
        <f>IF(OR($A158=0, $P158="", CalcTable[[#This Row],[14]]="", $Q158="", '1. Input energy data'!AG175=""), "", ($P158*CalcTable[[#This Row],[14]]+$Q158)-'1. Input energy data'!AG175)</f>
        <v/>
      </c>
      <c r="AG158" s="151" t="str">
        <f>IF(OR($A158=0, $P158="", CalcTable[[#This Row],[15]]="", $Q158="", '1. Input energy data'!AH175=""), "", ($P158*CalcTable[[#This Row],[15]]+$Q158)-'1. Input energy data'!AH175)</f>
        <v/>
      </c>
      <c r="AH158" s="151" t="str">
        <f>IF(OR($A158=0, $P158="", CalcTable[[#This Row],[16]]="", $Q158="", '1. Input energy data'!AI175=""), "", ($P158*CalcTable[[#This Row],[16]]+$Q158)-'1. Input energy data'!AI175)</f>
        <v/>
      </c>
      <c r="AI158" s="151" t="str">
        <f>IF(OR($A158=0, $P158="", CalcTable[[#This Row],[17]]="", $Q158="", '1. Input energy data'!AJ175=""), "", ($P158*CalcTable[[#This Row],[17]]+$Q158)-'1. Input energy data'!AJ175)</f>
        <v/>
      </c>
      <c r="AJ158" s="151" t="str">
        <f>IF(OR($A158=0, $P158="", CalcTable[[#This Row],[18]]="", $Q158="", '1. Input energy data'!AK175=""), "", ($P158*CalcTable[[#This Row],[18]]+$Q158)-'1. Input energy data'!AK175)</f>
        <v/>
      </c>
      <c r="AK158" s="151" t="str">
        <f>IF(OR($A158=0, $P158="", CalcTable[[#This Row],[19]]="", $Q158="", '1. Input energy data'!AL175=""), "", ($P158*CalcTable[[#This Row],[19]]+$Q158)-'1. Input energy data'!AL175)</f>
        <v/>
      </c>
      <c r="AL158" s="151" t="str">
        <f>IF(OR($A158=0, $P158="", CalcTable[[#This Row],[20]]="", $Q158="", '1. Input energy data'!AM175=""), "", ($P158*CalcTable[[#This Row],[20]]+$Q158)-'1. Input energy data'!AM175)</f>
        <v/>
      </c>
      <c r="AM158" s="151" t="str">
        <f>IF(OR($A158=0, $P158="", CalcTable[[#This Row],[21]]="", $Q158="", '1. Input energy data'!AN175=""), "", ($P158*CalcTable[[#This Row],[21]]+$Q158)-'1. Input energy data'!AN175)</f>
        <v/>
      </c>
      <c r="AN158" s="151" t="str">
        <f>IF(OR($A158=0, $P158="", CalcTable[[#This Row],[22]]="", $Q158="", '1. Input energy data'!AO175=""), "", ($P158*CalcTable[[#This Row],[22]]+$Q158)-'1. Input energy data'!AO175)</f>
        <v/>
      </c>
      <c r="AO158" s="151" t="str">
        <f>IF(OR($A158=0, $P158="", CalcTable[[#This Row],[23]]="", $Q158="", '1. Input energy data'!AP175=""), "", ($P158*CalcTable[[#This Row],[23]]+$Q158)-'1. Input energy data'!AP175)</f>
        <v/>
      </c>
      <c r="AP158" s="151" t="str">
        <f>IF(OR($A158=0, $P158="", CalcTable[[#This Row],[24]]="", $Q158="", '1. Input energy data'!AQ175=""), "", ($P158*CalcTable[[#This Row],[24]]+$Q158)-'1. Input energy data'!AQ175)</f>
        <v/>
      </c>
      <c r="AQ158" s="239" t="str">
        <f>IF(CalcTable[[#This Row],[Building]]=0,"",1-((1-CalcTable[[#This Row],[R2]])*(COUNT('1. Input energy data'!N175:Y175)-1)/(COUNT('1. Input energy data'!N175:Y175)-2)))</f>
        <v/>
      </c>
      <c r="AR158" s="165" t="str">
        <f>IF(CalcTable[[#This Row],[Building]]=0,"",1.26*TINV(0.1,COUNT('1. Input energy data'!N175:Y175)-2)*STEYX('1. Input energy data'!N175:Y175,CalcTable[[#This Row],[1]:[12]])*((1+2/COUNT('1. Input energy data'!N175:Y175))*COUNT(CalcTable[[#This Row],[Month 1 avoided kWh]:[Month 12]]))^0.5)</f>
        <v/>
      </c>
      <c r="AS158" s="166" t="str">
        <f>IF(CalcTable[[#This Row],[Building]]=0,"",ABS(CalcTable[[#This Row],[Absolute Uncertainty]]/SUM(CalcTable[[#This Row],[Month 1 avoided kWh]:[Month 12]])))</f>
        <v/>
      </c>
      <c r="AT158" s="165" t="str">
        <f>IF(CalcTable[[#This Row],[Building]]=0,"",COUNT('1. Input energy data'!N175:Y175))</f>
        <v/>
      </c>
      <c r="AU158" s="165" t="str">
        <f>IF(CalcTable[[#This Row],[Building]]=0,"",COUNT('1. Input energy data'!AF175:AQ175))</f>
        <v/>
      </c>
      <c r="AV158" s="151" t="str" cm="1">
        <f t="array" ref="AV158">_xlfn.IFS(CalcTable[[#This Row],[Building]]=0,"",AND(OR('1. Input energy data'!AT175="Energy Bills - Actual",'1. Input energy data'!AT175="Meter Readings",'1. Input energy data'!AT175="Half Hourly Data"),OR('1. Input energy data'!Z175="Energy Bills - Actual",'1. Input energy data'!Z175="Meter Readings",'1. Input energy data'!Z175="Half Hourly Data")),"ACTUAL",OR('1. Input energy data'!AT175="",'1. Input energy data'!Z175=""),"BLANK",OR('1. Input energy data'!AT175="Other (specify in commentary)",'1. Input energy data'!Z175="Other (specify in commentary)"),"OTHER",OR('1. Input energy data'!AT175="Energy Bills - Estimated",'1. Input energy data'!Z175="Energy Bills - Estimated"),"ESTIMATED",OR('1. Input energy data'!AT175="Energy Bills - Partially Estimated",'1. Input energy data'!Z175="Energy Bills - Partially Estimated"),"PARTIALLY ESTIMATED",TRUE,"BLANK")</f>
        <v/>
      </c>
    </row>
    <row r="159" spans="1:48">
      <c r="A159">
        <f>'1. Input energy data'!C176</f>
        <v>0</v>
      </c>
      <c r="B159" s="150">
        <f>'1. Input energy data'!F176</f>
        <v>0</v>
      </c>
      <c r="C159">
        <f>'1. Input energy data'!G176</f>
        <v>0</v>
      </c>
      <c r="D159" s="151" t="str">
        <f>IF(OR(CalcTable[[#This Row],[Building]]=0, '1. Input energy data'!$N176=""), "",IF(OR('1. Input energy data'!$F176="Hospital",'1. Input energy data'!$F176="Nursing residential homes and hostels"),INDEX(Degrees18[[Month]:[Multiple (England)]],MATCH('1. Input energy data'!$L176, Degrees18[Month], 1),MATCH(IF('1. Input energy data'!$G$11="Multiple (England)", '1. Input energy data'!$J176, '1. Input energy data'!$G$11), Degrees18[#Headers], 0)),INDEX(Degrees15[[Month]:[Multiple (England)]],MATCH('1. Input energy data'!$L176, Degrees15[Month], 1),MATCH(IF('1. Input energy data'!$G$11="Multiple (England)", '1. Input energy data'!$J176, '1. Input energy data'!$G$11), Degrees15[#Headers], 0))))</f>
        <v/>
      </c>
      <c r="E159" s="151" t="str" cm="1">
        <f t="array" ref="E159">IF(OR(CalcTable[[#This Row],[Building]]=0, '1. Input energy data'!$O176=""), "",IF(OR('1. Input energy data'!$F176="Hospital",'1. Input energy data'!$F176="Nursing residential homes and hostels"),INDEX(Degrees18[[Month]:[Multiple (England)]],MATCH('1. Input energy data'!$L176, Degrees18[Month], 1) + $E$2 - 1,MATCH(IF('1. Input energy data'!$G$11="Multiple (England)", '1. Input energy data'!$J176, '1. Input energy data'!$G$11),Degrees18[#Headers], 0)),INDEX(Degrees15[[Month]:[Multiple (England)]],MATCH('1. Input energy data'!$L176, Degrees15[Month], 1) + $E$2 - 1,MATCH(IF('1. Input energy data'!$G$11="Multiple (England)", '1. Input energy data'!$J176, '1. Input energy data'!$G$11),Degrees15[#Headers], 0))))</f>
        <v/>
      </c>
      <c r="F159" s="151" t="str" cm="1">
        <f t="array" ref="F159">IF(OR(CalcTable[[#This Row],[Building]]=0, '1. Input energy data'!$P176=""), "",IF(OR('1. Input energy data'!$F176="Hospital",'1. Input energy data'!$F176="Nursing residential homes and hostels"),INDEX(Degrees18[[Month]:[Multiple (England)]],MATCH('1. Input energy data'!$L176, Degrees18[Month], 1) + $F$2 - 1,MATCH(IF('1. Input energy data'!$G$11="Multiple (England)", '1. Input energy data'!$J176, '1. Input energy data'!$G$11),Degrees18[#Headers], 0)),INDEX(Degrees15[[Month]:[Multiple (England)]],MATCH('1. Input energy data'!$L176, Degrees15[Month], 1) + $F$2 - 1,MATCH(IF('1. Input energy data'!$G$11="Multiple (England)", '1. Input energy data'!$J176, '1. Input energy data'!$G$11),Degrees15[#Headers], 0))))</f>
        <v/>
      </c>
      <c r="G159" s="151" t="str" cm="1">
        <f t="array" ref="G159">IF(OR(CalcTable[[#This Row],[Building]]=0, '1. Input energy data'!$Q176=""), "",IF(OR('1. Input energy data'!$F176="Hospital",'1. Input energy data'!$F176="Nursing residential homes and hostels"),INDEX(Degrees18[[Month]:[Multiple (England)]],MATCH('1. Input energy data'!$L176, Degrees18[Month], 1) + $G$2 - 1,MATCH(IF('1. Input energy data'!$G$11="Multiple (England)", '1. Input energy data'!$J176, '1. Input energy data'!$G$11),Degrees18[#Headers], 0)),INDEX(Degrees15[[Month]:[Multiple (England)]],MATCH('1. Input energy data'!$L176, Degrees15[Month], 1) + $G$2 - 1,MATCH(IF('1. Input energy data'!$G$11="Multiple (England)", '1. Input energy data'!$J176, '1. Input energy data'!$G$11),Degrees15[#Headers], 0))))</f>
        <v/>
      </c>
      <c r="H159" s="151" t="str" cm="1">
        <f t="array" ref="H159">IF(OR(CalcTable[[#This Row],[Building]]=0, '1. Input energy data'!$R176=""), "",IF(OR('1. Input energy data'!$F176="Hospital",'1. Input energy data'!$F176="Nursing residential homes and hostels"),INDEX(Degrees18[[Month]:[Multiple (England)]],MATCH('1. Input energy data'!$L176, Degrees18[Month], 1) + $H$2 - 1,MATCH(IF('1. Input energy data'!$G$11="Multiple (England)", '1. Input energy data'!$J176, '1. Input energy data'!$G$11),Degrees18[#Headers], 0)),INDEX(Degrees15[[Month]:[Multiple (England)]],MATCH('1. Input energy data'!$L176, Degrees15[Month], 1) + $H$2 - 1,MATCH(IF('1. Input energy data'!$G$11="Multiple (England)", '1. Input energy data'!$J176, '1. Input energy data'!$G$11),Degrees15[#Headers], 0))))</f>
        <v/>
      </c>
      <c r="I159" s="151" t="str" cm="1">
        <f t="array" ref="I159">IF(OR(CalcTable[[#This Row],[Building]]=0, '1. Input energy data'!$S176=""), "",IF(OR('1. Input energy data'!$F176="Hospital",'1. Input energy data'!$F176="Nursing residential homes and hostels"),INDEX(Degrees18[[Month]:[Multiple (England)]],MATCH('1. Input energy data'!$L176, Degrees18[Month], 1) + $I$2 - 1,MATCH(IF('1. Input energy data'!$G$11="Multiple (England)", '1. Input energy data'!$J176, '1. Input energy data'!$G$11),Degrees18[#Headers], 0)),INDEX(Degrees15[[Month]:[Multiple (England)]],MATCH('1. Input energy data'!$L176, Degrees15[Month], 1) + $I$2 - 1,MATCH(IF('1. Input energy data'!$G$11="Multiple (England)", '1. Input energy data'!$J176, '1. Input energy data'!$G$11),Degrees15[#Headers], 0))))</f>
        <v/>
      </c>
      <c r="J159" s="151" t="str" cm="1">
        <f t="array" ref="J159">IF(OR(CalcTable[[#This Row],[Building]]=0, '1. Input energy data'!$T176=""), "",IF(OR('1. Input energy data'!$F176="Hospital",'1. Input energy data'!$F176="Nursing residential homes and hostels"),INDEX(Degrees18[[Month]:[Multiple (England)]],MATCH('1. Input energy data'!$L176, Degrees18[Month], 1) + $J$2 - 1,MATCH(IF('1. Input energy data'!$G$11="Multiple (England)", '1. Input energy data'!$J176, '1. Input energy data'!$G$11),Degrees18[#Headers], 0)),INDEX(Degrees15[[Month]:[Multiple (England)]],MATCH('1. Input energy data'!$L176, Degrees15[Month], 1) + $J$2 - 1,MATCH(IF('1. Input energy data'!$G$11="Multiple (England)", '1. Input energy data'!$J176, '1. Input energy data'!$G$11),Degrees15[#Headers], 0))))</f>
        <v/>
      </c>
      <c r="K159" s="151" t="str" cm="1">
        <f t="array" ref="K159">IF(OR(CalcTable[[#This Row],[Building]]=0, '1. Input energy data'!$U176=""), "",IF(OR('1. Input energy data'!$F176="Hospital",'1. Input energy data'!$F176="Nursing residential homes and hostels"),INDEX(Degrees18[[Month]:[Multiple (England)]],MATCH('1. Input energy data'!$L176, Degrees18[Month], 1) + $K$2 - 1,MATCH(IF('1. Input energy data'!$G$11="Multiple (England)", '1. Input energy data'!$J176, '1. Input energy data'!$G$11),Degrees18[#Headers], 0)),INDEX(Degrees15[[Month]:[Multiple (England)]],MATCH('1. Input energy data'!$L176, Degrees15[Month], 1) + $K$2 - 1,MATCH(IF('1. Input energy data'!$G$11="Multiple (England)", '1. Input energy data'!$J176, '1. Input energy data'!$G$11),Degrees15[#Headers], 0))))</f>
        <v/>
      </c>
      <c r="L159" s="151" t="str" cm="1">
        <f t="array" ref="L159">IF(OR(CalcTable[[#This Row],[Building]]=0, '1. Input energy data'!$V176=""), "",IF(OR('1. Input energy data'!$F176="Hospital",'1. Input energy data'!$F176="Nursing residential homes and hostels"),INDEX(Degrees18[[Month]:[Multiple (England)]],MATCH('1. Input energy data'!$L176, Degrees18[Month], 1) + $L$2 - 1,MATCH(IF('1. Input energy data'!$G$11="Multiple (England)", '1. Input energy data'!$J176, '1. Input energy data'!$G$11),Degrees18[#Headers], 0)),INDEX(Degrees15[[Month]:[Multiple (England)]],MATCH('1. Input energy data'!$L176, Degrees15[Month], 1) + $L$2 - 1,MATCH(IF('1. Input energy data'!$G$11="Multiple (England)", '1. Input energy data'!$J176, '1. Input energy data'!$G$11),Degrees15[#Headers], 0))))</f>
        <v/>
      </c>
      <c r="M159" s="151" t="str" cm="1">
        <f t="array" ref="M159">IF(OR(CalcTable[[#This Row],[Building]]=0, '1. Input energy data'!$W176=""), "",IF(OR('1. Input energy data'!$F176="Hospital",'1. Input energy data'!$F176="Nursing residential homes and hostels"),INDEX(Degrees18[[Month]:[Multiple (England)]],MATCH('1. Input energy data'!$L176, Degrees18[Month], 1) + $M$2 - 1,MATCH(IF('1. Input energy data'!$G$11="Multiple (England)", '1. Input energy data'!$J176, '1. Input energy data'!$G$11),Degrees18[#Headers], 0)),INDEX(Degrees15[[Month]:[Multiple (England)]],MATCH('1. Input energy data'!$L176, Degrees15[Month], 1) + $M$2 - 1,MATCH(IF('1. Input energy data'!$G$11="Multiple (England)", '1. Input energy data'!$J176, '1. Input energy data'!$G$11),Degrees15[#Headers], 0))))</f>
        <v/>
      </c>
      <c r="N159" s="151" t="str" cm="1">
        <f t="array" ref="N159">IF(OR(CalcTable[[#This Row],[Building]]=0, '1. Input energy data'!$X176=""), "",IF(OR('1. Input energy data'!$F176="Hospital",'1. Input energy data'!$F176="Nursing residential homes and hostels"),INDEX(Degrees18[[Month]:[Multiple (England)]],MATCH('1. Input energy data'!$L176, Degrees18[Month], 1) + $N$2 - 1,MATCH(IF('1. Input energy data'!$G$11="Multiple (England)", '1. Input energy data'!$J176, '1. Input energy data'!$G$11),Degrees18[#Headers], 0)),INDEX(Degrees15[[Month]:[Multiple (England)]],MATCH('1. Input energy data'!$L176, Degrees15[Month], 1) + $N$2 - 1,MATCH(IF('1. Input energy data'!$G$11="Multiple (England)", '1. Input energy data'!$J176, '1. Input energy data'!$G$11),Degrees15[#Headers], 0))))</f>
        <v/>
      </c>
      <c r="O159" s="151" t="str" cm="1">
        <f t="array" ref="O159">IF(OR(CalcTable[[#This Row],[Building]]=0, '1. Input energy data'!$Y176=""), "",IF(OR('1. Input energy data'!$F176="Hospital",'1. Input energy data'!$F176="Nursing residential homes and hostels"),INDEX(Degrees18[[Month]:[Multiple (England)]],MATCH('1. Input energy data'!$L176, Degrees18[Month], 1) + $O$2 - 1,MATCH(IF('1. Input energy data'!$G$11="Multiple (England)", '1. Input energy data'!$J176, '1. Input energy data'!$G$11),Degrees18[#Headers], 0)),INDEX(Degrees15[[Month]:[Multiple (England)]],MATCH('1. Input energy data'!$L176, Degrees15[Month], 1) + $O$2 - 1,MATCH(IF('1. Input energy data'!$G$11="Multiple (England)", '1. Input energy data'!$J176, '1. Input energy data'!$G$11),Degrees15[#Headers], 0))))</f>
        <v/>
      </c>
      <c r="P159" t="str">
        <f>IF(CalcTable[[#This Row],[Building]]=0,"",SLOPE('1. Input energy data'!N176:Y176,CalcTable[[#This Row],[1]:[12]]))</f>
        <v/>
      </c>
      <c r="Q159" t="str">
        <f>IF(CalcTable[[#This Row],[Building]]=0,"",INTERCEPT('1. Input energy data'!N176:Y176,CalcTable[[#This Row],[1]:[12]]))</f>
        <v/>
      </c>
      <c r="R159" t="str">
        <f>IF(CalcTable[[#This Row],[Building]]=0,"",RSQ('1. Input energy data'!N176:Y176,CalcTable[[#This Row],[1]:[12]]))</f>
        <v/>
      </c>
      <c r="S159" s="151" t="str" cm="1">
        <f t="array" ref="S159">IF(OR($A159=0, '1. Input energy data'!$AF176=""), "",IF(OR('1. Input energy data'!$F176="Hospital",'1. Input energy data'!$F176="Nursing residential homes and hostels"),INDEX(Degrees18[[Month]:[Multiple (England)]],MATCH('1. Input energy data'!$AD176, Degrees18[Month], 1)+S$2-13,MATCH(IF('1. Input energy data'!$G$11="Multiple (England)", '1. Input energy data'!$J176, '1. Input energy data'!$G$11),Degrees18[#Headers], 0)),INDEX(Degrees15[[Month]:[Multiple (England)]],MATCH('1. Input energy data'!$AD176, Degrees15[Month], 1)+S$2-13,MATCH(IF('1. Input energy data'!$G$11="Multiple (England)", '1. Input energy data'!$J176, '1. Input energy data'!$G$11),Degrees15[#Headers], 0))))</f>
        <v/>
      </c>
      <c r="T159" s="151" t="str" cm="1">
        <f t="array" ref="T159">IF(OR($A159=0, '1. Input energy data'!$AG176=""), "",IF(OR('1. Input energy data'!$F176="Hospital",'1. Input energy data'!$F176="Nursing residential homes and hostels"),INDEX(Degrees18[[Month]:[Multiple (England)]],MATCH('1. Input energy data'!$AD176, Degrees18[Month], 1)+T$2-13,MATCH(IF('1. Input energy data'!$G$11="Multiple (England)", '1. Input energy data'!$J176, '1. Input energy data'!$G$11),Degrees18[#Headers], 0)),INDEX(Degrees15[[Month]:[Multiple (England)]],MATCH('1. Input energy data'!$AD176,Degrees15[Month], 1)+T$2-13,MATCH(IF('1. Input energy data'!$G$11="Multiple (England)", '1. Input energy data'!$J176, '1. Input energy data'!$G$11),Degrees15[#Headers], 0))))</f>
        <v/>
      </c>
      <c r="U159" s="151" t="str" cm="1">
        <f t="array" ref="U159">IF(OR($A159=0, '1. Input energy data'!$AH176=""), "",IF(OR('1. Input energy data'!$F176="Hospital",'1. Input energy data'!$F176="Nursing residential homes and hostels"),INDEX(Degrees18[[Month]:[Multiple (England)]],MATCH('1. Input energy data'!$AD176, Degrees18[Month], 1)+U$2-13,MATCH(IF('1. Input energy data'!$G$11="Multiple (England)", '1. Input energy data'!$J176, '1. Input energy data'!$G$11),Degrees18[#Headers], 0)),INDEX(Degrees15[[Month]:[Multiple (England)]],MATCH('1. Input energy data'!$AD176,Degrees15[Month], 1)+U$2-13,MATCH(IF('1. Input energy data'!$G$11="Multiple (England)", '1. Input energy data'!$J176, '1. Input energy data'!$G$11),Degrees15[#Headers], 0))))</f>
        <v/>
      </c>
      <c r="V159" s="151" t="str" cm="1">
        <f t="array" ref="V159">IF(OR($A159=0, '1. Input energy data'!$AI176=""), "",IF(OR('1. Input energy data'!$F176="Hospital",'1. Input energy data'!$F176="Nursing residential homes and hostels"),INDEX(Degrees18[[Month]:[Multiple (England)]],MATCH('1. Input energy data'!$AD176, Degrees18[Month], 1)+V$2-13,MATCH(IF('1. Input energy data'!$G$11="Multiple (England)", '1. Input energy data'!$J176, '1. Input energy data'!$G$11),Degrees18[#Headers], 0)),INDEX(Degrees15[[Month]:[Multiple (England)]],MATCH('1. Input energy data'!$AD176,Degrees15[Month], 1)+V$2-13,MATCH(IF('1. Input energy data'!$G$11="Multiple (England)", '1. Input energy data'!$J176, '1. Input energy data'!$G$11),Degrees15[#Headers], 0))))</f>
        <v/>
      </c>
      <c r="W159" s="151" t="str" cm="1">
        <f t="array" ref="W159">IF(OR($A159=0, '1. Input energy data'!$AJ176=""), "",IF(OR('1. Input energy data'!$F176="Hospital",'1. Input energy data'!$F176="Nursing residential homes and hostels"),INDEX(Degrees18[[Month]:[Multiple (England)]],MATCH('1. Input energy data'!$AD176, Degrees18[Month], 1)+W$2-13,MATCH(IF('1. Input energy data'!$G$11="Multiple (England)", '1. Input energy data'!$J176, '1. Input energy data'!$G$11),Degrees18[#Headers], 0)),INDEX(Degrees15[[Month]:[Multiple (England)]],MATCH('1. Input energy data'!$AD176,Degrees15[Month], 1)+W$2-13,MATCH(IF('1. Input energy data'!$G$11="Multiple (England)", '1. Input energy data'!$J176, '1. Input energy data'!$G$11),Degrees15[#Headers], 0))))</f>
        <v/>
      </c>
      <c r="X159" s="151" t="str" cm="1">
        <f t="array" ref="X159">IF(OR($A159=0, '1. Input energy data'!$AK176=""), "",IF(OR('1. Input energy data'!$F176="Hospital",'1. Input energy data'!$F176="Nursing residential homes and hostels"),INDEX(Degrees18[[Month]:[Multiple (England)]],MATCH('1. Input energy data'!$AD176, Degrees18[Month], 1)+X$2-13,MATCH(IF('1. Input energy data'!$G$11="Multiple (England)", '1. Input energy data'!$J176, '1. Input energy data'!$G$11),Degrees18[#Headers], 0)),INDEX(Degrees15[[Month]:[Multiple (England)]],MATCH('1. Input energy data'!$AD176,Degrees15[Month], 1)+X$2-13,MATCH(IF('1. Input energy data'!$G$11="Multiple (England)", '1. Input energy data'!$J176, '1. Input energy data'!$G$11),Degrees15[#Headers], 0))))</f>
        <v/>
      </c>
      <c r="Y159" s="151" t="str" cm="1">
        <f t="array" ref="Y159">IF(OR($A159=0, '1. Input energy data'!$AL176=""), "",IF(OR('1. Input energy data'!$F176="Hospital",'1. Input energy data'!$F176="Nursing residential homes and hostels"),INDEX(Degrees18[[Month]:[Multiple (England)]],MATCH('1. Input energy data'!$AD176, Degrees18[Month], 1)+Y$2-13,MATCH(IF('1. Input energy data'!$G$11="Multiple (England)", '1. Input energy data'!$J176, '1. Input energy data'!$G$11),Degrees18[#Headers], 0)),INDEX(Degrees15[[Month]:[Multiple (England)]],MATCH('1. Input energy data'!$AD176,Degrees15[Month], 1)+Y$2-13,MATCH(IF('1. Input energy data'!$G$11="Multiple (England)", '1. Input energy data'!$J176, '1. Input energy data'!$G$11),Degrees15[#Headers], 0))))</f>
        <v/>
      </c>
      <c r="Z159" s="151" t="str" cm="1">
        <f t="array" ref="Z159">IF(OR($A159=0, '1. Input energy data'!$AM176=""), "",IF(OR('1. Input energy data'!$F176="Hospital",'1. Input energy data'!$F176="Nursing residential homes and hostels"),INDEX(Degrees18[[Month]:[Multiple (England)]],MATCH('1. Input energy data'!$AD176, Degrees18[Month], 1)+Z$2-13,MATCH(IF('1. Input energy data'!$G$11="Multiple (England)", '1. Input energy data'!$J176, '1. Input energy data'!$G$11),Degrees18[#Headers], 0)),INDEX(Degrees15[[Month]:[Multiple (England)]],MATCH('1. Input energy data'!$AD176,Degrees15[Month], 1)+Z$2-13,MATCH(IF('1. Input energy data'!$G$11="Multiple (England)", '1. Input energy data'!$J176, '1. Input energy data'!$G$11),Degrees15[#Headers], 0))))</f>
        <v/>
      </c>
      <c r="AA159" s="151" t="str" cm="1">
        <f t="array" ref="AA159">IF(OR($A159=0, '1. Input energy data'!$AN176=""), "",IF(OR('1. Input energy data'!$F176="Hospital",'1. Input energy data'!$F176="Nursing residential homes and hostels"),INDEX(Degrees18[[Month]:[Multiple (England)]],MATCH('1. Input energy data'!$AD176, Degrees18[Month], 1)+AA$2-13,MATCH(IF('1. Input energy data'!$G$11="Multiple (England)", '1. Input energy data'!$J176, '1. Input energy data'!$G$11),Degrees18[#Headers], 0)),INDEX(Degrees15[[Month]:[Multiple (England)]],MATCH('1. Input energy data'!$AD176,Degrees15[Month], 1)+AA$2-13,MATCH(IF('1. Input energy data'!$G$11="Multiple (England)", '1. Input energy data'!$J176, '1. Input energy data'!$G$11),Degrees15[#Headers], 0))))</f>
        <v/>
      </c>
      <c r="AB159" s="151" t="str" cm="1">
        <f t="array" ref="AB159">IF(OR($A159=0, '1. Input energy data'!$AO176=""), "",IF(OR('1. Input energy data'!$F176="Hospital",'1. Input energy data'!$F176="Nursing residential homes and hostels"),INDEX(Degrees18[[Month]:[Multiple (England)]],MATCH('1. Input energy data'!$AD176, Degrees18[Month], 1)+AB$2-13,MATCH(IF('1. Input energy data'!$G$11="Multiple (England)", '1. Input energy data'!$J176, '1. Input energy data'!$G$11),Degrees18[#Headers], 0)),INDEX(Degrees15[[Month]:[Multiple (England)]],MATCH('1. Input energy data'!$AD176,Degrees15[Month], 1)+AB$2-13,MATCH(IF('1. Input energy data'!$G$11="Multiple (England)", '1. Input energy data'!$J176, '1. Input energy data'!$G$11),Degrees15[#Headers], 0))))</f>
        <v/>
      </c>
      <c r="AC159" s="151" t="str" cm="1">
        <f t="array" ref="AC159">IF(OR($A159=0, '1. Input energy data'!$AP176=""), "",IF(OR('1. Input energy data'!$F176="Hospital",'1. Input energy data'!$F176="Nursing residential homes and hostels"),INDEX(Degrees18[[Month]:[Multiple (England)]],MATCH('1. Input energy data'!$AD176, Degrees18[Month], 1)+AC$2-13,MATCH(IF('1. Input energy data'!$G$11="Multiple (England)", '1. Input energy data'!$J176, '1. Input energy data'!$G$11),Degrees18[#Headers], 0)),INDEX(Degrees15[[Month]:[Multiple (England)]],MATCH('1. Input energy data'!$AD176,Degrees15[Month], 1)+AC$2-13,MATCH(IF('1. Input energy data'!$G$11="Multiple (England)", '1. Input energy data'!$J176, '1. Input energy data'!$G$11),Degrees15[#Headers], 0))))</f>
        <v/>
      </c>
      <c r="AD159" s="151" t="str" cm="1">
        <f t="array" ref="AD159">IF(OR($A159=0, '1. Input energy data'!$AQ176=""), "",IF(OR('1. Input energy data'!$F176="Hospital",'1. Input energy data'!$F176="Nursing residential homes and hostels"),INDEX(Degrees18[[Month]:[Multiple (England)]],MATCH('1. Input energy data'!$AD176, Degrees18[Month], 1)+AD$2-13,MATCH(IF('1. Input energy data'!$G$11="Multiple (England)", '1. Input energy data'!$J176, '1. Input energy data'!$G$11),Degrees18[#Headers], 0)),INDEX(Degrees15[[Month]:[Multiple (England)]],MATCH('1. Input energy data'!$AD176,Degrees15[Month], 1)+AD$2-13,MATCH(IF('1. Input energy data'!$G$11="Multiple (England)", '1. Input energy data'!$J176, '1. Input energy data'!$G$11),Degrees15[#Headers], 0))))</f>
        <v/>
      </c>
      <c r="AE159" s="151" t="str">
        <f>IF(OR($A159=0, $P159="", CalcTable[[#This Row],[13]]="", $Q159="", '1. Input energy data'!AF176=""), "", ($P159*CalcTable[[#This Row],[13]]+$Q159)-'1. Input energy data'!AF176)</f>
        <v/>
      </c>
      <c r="AF159" s="151" t="str">
        <f>IF(OR($A159=0, $P159="", CalcTable[[#This Row],[14]]="", $Q159="", '1. Input energy data'!AG176=""), "", ($P159*CalcTable[[#This Row],[14]]+$Q159)-'1. Input energy data'!AG176)</f>
        <v/>
      </c>
      <c r="AG159" s="151" t="str">
        <f>IF(OR($A159=0, $P159="", CalcTable[[#This Row],[15]]="", $Q159="", '1. Input energy data'!AH176=""), "", ($P159*CalcTable[[#This Row],[15]]+$Q159)-'1. Input energy data'!AH176)</f>
        <v/>
      </c>
      <c r="AH159" s="151" t="str">
        <f>IF(OR($A159=0, $P159="", CalcTable[[#This Row],[16]]="", $Q159="", '1. Input energy data'!AI176=""), "", ($P159*CalcTable[[#This Row],[16]]+$Q159)-'1. Input energy data'!AI176)</f>
        <v/>
      </c>
      <c r="AI159" s="151" t="str">
        <f>IF(OR($A159=0, $P159="", CalcTable[[#This Row],[17]]="", $Q159="", '1. Input energy data'!AJ176=""), "", ($P159*CalcTable[[#This Row],[17]]+$Q159)-'1. Input energy data'!AJ176)</f>
        <v/>
      </c>
      <c r="AJ159" s="151" t="str">
        <f>IF(OR($A159=0, $P159="", CalcTable[[#This Row],[18]]="", $Q159="", '1. Input energy data'!AK176=""), "", ($P159*CalcTable[[#This Row],[18]]+$Q159)-'1. Input energy data'!AK176)</f>
        <v/>
      </c>
      <c r="AK159" s="151" t="str">
        <f>IF(OR($A159=0, $P159="", CalcTable[[#This Row],[19]]="", $Q159="", '1. Input energy data'!AL176=""), "", ($P159*CalcTable[[#This Row],[19]]+$Q159)-'1. Input energy data'!AL176)</f>
        <v/>
      </c>
      <c r="AL159" s="151" t="str">
        <f>IF(OR($A159=0, $P159="", CalcTable[[#This Row],[20]]="", $Q159="", '1. Input energy data'!AM176=""), "", ($P159*CalcTable[[#This Row],[20]]+$Q159)-'1. Input energy data'!AM176)</f>
        <v/>
      </c>
      <c r="AM159" s="151" t="str">
        <f>IF(OR($A159=0, $P159="", CalcTable[[#This Row],[21]]="", $Q159="", '1. Input energy data'!AN176=""), "", ($P159*CalcTable[[#This Row],[21]]+$Q159)-'1. Input energy data'!AN176)</f>
        <v/>
      </c>
      <c r="AN159" s="151" t="str">
        <f>IF(OR($A159=0, $P159="", CalcTable[[#This Row],[22]]="", $Q159="", '1. Input energy data'!AO176=""), "", ($P159*CalcTable[[#This Row],[22]]+$Q159)-'1. Input energy data'!AO176)</f>
        <v/>
      </c>
      <c r="AO159" s="151" t="str">
        <f>IF(OR($A159=0, $P159="", CalcTable[[#This Row],[23]]="", $Q159="", '1. Input energy data'!AP176=""), "", ($P159*CalcTable[[#This Row],[23]]+$Q159)-'1. Input energy data'!AP176)</f>
        <v/>
      </c>
      <c r="AP159" s="151" t="str">
        <f>IF(OR($A159=0, $P159="", CalcTable[[#This Row],[24]]="", $Q159="", '1. Input energy data'!AQ176=""), "", ($P159*CalcTable[[#This Row],[24]]+$Q159)-'1. Input energy data'!AQ176)</f>
        <v/>
      </c>
      <c r="AQ159" s="239" t="str">
        <f>IF(CalcTable[[#This Row],[Building]]=0,"",1-((1-CalcTable[[#This Row],[R2]])*(COUNT('1. Input energy data'!N176:Y176)-1)/(COUNT('1. Input energy data'!N176:Y176)-2)))</f>
        <v/>
      </c>
      <c r="AR159" s="165" t="str">
        <f>IF(CalcTable[[#This Row],[Building]]=0,"",1.26*TINV(0.1,COUNT('1. Input energy data'!N176:Y176)-2)*STEYX('1. Input energy data'!N176:Y176,CalcTable[[#This Row],[1]:[12]])*((1+2/COUNT('1. Input energy data'!N176:Y176))*COUNT(CalcTable[[#This Row],[Month 1 avoided kWh]:[Month 12]]))^0.5)</f>
        <v/>
      </c>
      <c r="AS159" s="166" t="str">
        <f>IF(CalcTable[[#This Row],[Building]]=0,"",ABS(CalcTable[[#This Row],[Absolute Uncertainty]]/SUM(CalcTable[[#This Row],[Month 1 avoided kWh]:[Month 12]])))</f>
        <v/>
      </c>
      <c r="AT159" s="165" t="str">
        <f>IF(CalcTable[[#This Row],[Building]]=0,"",COUNT('1. Input energy data'!N176:Y176))</f>
        <v/>
      </c>
      <c r="AU159" s="165" t="str">
        <f>IF(CalcTable[[#This Row],[Building]]=0,"",COUNT('1. Input energy data'!AF176:AQ176))</f>
        <v/>
      </c>
      <c r="AV159" s="151" t="str" cm="1">
        <f t="array" ref="AV159">_xlfn.IFS(CalcTable[[#This Row],[Building]]=0,"",AND(OR('1. Input energy data'!AT176="Energy Bills - Actual",'1. Input energy data'!AT176="Meter Readings",'1. Input energy data'!AT176="Half Hourly Data"),OR('1. Input energy data'!Z176="Energy Bills - Actual",'1. Input energy data'!Z176="Meter Readings",'1. Input energy data'!Z176="Half Hourly Data")),"ACTUAL",OR('1. Input energy data'!AT176="",'1. Input energy data'!Z176=""),"BLANK",OR('1. Input energy data'!AT176="Other (specify in commentary)",'1. Input energy data'!Z176="Other (specify in commentary)"),"OTHER",OR('1. Input energy data'!AT176="Energy Bills - Estimated",'1. Input energy data'!Z176="Energy Bills - Estimated"),"ESTIMATED",OR('1. Input energy data'!AT176="Energy Bills - Partially Estimated",'1. Input energy data'!Z176="Energy Bills - Partially Estimated"),"PARTIALLY ESTIMATED",TRUE,"BLANK")</f>
        <v/>
      </c>
    </row>
    <row r="160" spans="1:48">
      <c r="A160">
        <f>'1. Input energy data'!C177</f>
        <v>0</v>
      </c>
      <c r="B160" s="150">
        <f>'1. Input energy data'!F177</f>
        <v>0</v>
      </c>
      <c r="C160">
        <f>'1. Input energy data'!G177</f>
        <v>0</v>
      </c>
      <c r="D160" s="151" t="str">
        <f>IF(OR(CalcTable[[#This Row],[Building]]=0, '1. Input energy data'!$N177=""), "",IF(OR('1. Input energy data'!$F177="Hospital",'1. Input energy data'!$F177="Nursing residential homes and hostels"),INDEX(Degrees18[[Month]:[Multiple (England)]],MATCH('1. Input energy data'!$L177, Degrees18[Month], 1),MATCH(IF('1. Input energy data'!$G$11="Multiple (England)", '1. Input energy data'!$J177, '1. Input energy data'!$G$11), Degrees18[#Headers], 0)),INDEX(Degrees15[[Month]:[Multiple (England)]],MATCH('1. Input energy data'!$L177, Degrees15[Month], 1),MATCH(IF('1. Input energy data'!$G$11="Multiple (England)", '1. Input energy data'!$J177, '1. Input energy data'!$G$11), Degrees15[#Headers], 0))))</f>
        <v/>
      </c>
      <c r="E160" s="151" t="str" cm="1">
        <f t="array" ref="E160">IF(OR(CalcTable[[#This Row],[Building]]=0, '1. Input energy data'!$O177=""), "",IF(OR('1. Input energy data'!$F177="Hospital",'1. Input energy data'!$F177="Nursing residential homes and hostels"),INDEX(Degrees18[[Month]:[Multiple (England)]],MATCH('1. Input energy data'!$L177, Degrees18[Month], 1) + $E$2 - 1,MATCH(IF('1. Input energy data'!$G$11="Multiple (England)", '1. Input energy data'!$J177, '1. Input energy data'!$G$11),Degrees18[#Headers], 0)),INDEX(Degrees15[[Month]:[Multiple (England)]],MATCH('1. Input energy data'!$L177, Degrees15[Month], 1) + $E$2 - 1,MATCH(IF('1. Input energy data'!$G$11="Multiple (England)", '1. Input energy data'!$J177, '1. Input energy data'!$G$11),Degrees15[#Headers], 0))))</f>
        <v/>
      </c>
      <c r="F160" s="151" t="str" cm="1">
        <f t="array" ref="F160">IF(OR(CalcTable[[#This Row],[Building]]=0, '1. Input energy data'!$P177=""), "",IF(OR('1. Input energy data'!$F177="Hospital",'1. Input energy data'!$F177="Nursing residential homes and hostels"),INDEX(Degrees18[[Month]:[Multiple (England)]],MATCH('1. Input energy data'!$L177, Degrees18[Month], 1) + $F$2 - 1,MATCH(IF('1. Input energy data'!$G$11="Multiple (England)", '1. Input energy data'!$J177, '1. Input energy data'!$G$11),Degrees18[#Headers], 0)),INDEX(Degrees15[[Month]:[Multiple (England)]],MATCH('1. Input energy data'!$L177, Degrees15[Month], 1) + $F$2 - 1,MATCH(IF('1. Input energy data'!$G$11="Multiple (England)", '1. Input energy data'!$J177, '1. Input energy data'!$G$11),Degrees15[#Headers], 0))))</f>
        <v/>
      </c>
      <c r="G160" s="151" t="str" cm="1">
        <f t="array" ref="G160">IF(OR(CalcTable[[#This Row],[Building]]=0, '1. Input energy data'!$Q177=""), "",IF(OR('1. Input energy data'!$F177="Hospital",'1. Input energy data'!$F177="Nursing residential homes and hostels"),INDEX(Degrees18[[Month]:[Multiple (England)]],MATCH('1. Input energy data'!$L177, Degrees18[Month], 1) + $G$2 - 1,MATCH(IF('1. Input energy data'!$G$11="Multiple (England)", '1. Input energy data'!$J177, '1. Input energy data'!$G$11),Degrees18[#Headers], 0)),INDEX(Degrees15[[Month]:[Multiple (England)]],MATCH('1. Input energy data'!$L177, Degrees15[Month], 1) + $G$2 - 1,MATCH(IF('1. Input energy data'!$G$11="Multiple (England)", '1. Input energy data'!$J177, '1. Input energy data'!$G$11),Degrees15[#Headers], 0))))</f>
        <v/>
      </c>
      <c r="H160" s="151" t="str" cm="1">
        <f t="array" ref="H160">IF(OR(CalcTable[[#This Row],[Building]]=0, '1. Input energy data'!$R177=""), "",IF(OR('1. Input energy data'!$F177="Hospital",'1. Input energy data'!$F177="Nursing residential homes and hostels"),INDEX(Degrees18[[Month]:[Multiple (England)]],MATCH('1. Input energy data'!$L177, Degrees18[Month], 1) + $H$2 - 1,MATCH(IF('1. Input energy data'!$G$11="Multiple (England)", '1. Input energy data'!$J177, '1. Input energy data'!$G$11),Degrees18[#Headers], 0)),INDEX(Degrees15[[Month]:[Multiple (England)]],MATCH('1. Input energy data'!$L177, Degrees15[Month], 1) + $H$2 - 1,MATCH(IF('1. Input energy data'!$G$11="Multiple (England)", '1. Input energy data'!$J177, '1. Input energy data'!$G$11),Degrees15[#Headers], 0))))</f>
        <v/>
      </c>
      <c r="I160" s="151" t="str" cm="1">
        <f t="array" ref="I160">IF(OR(CalcTable[[#This Row],[Building]]=0, '1. Input energy data'!$S177=""), "",IF(OR('1. Input energy data'!$F177="Hospital",'1. Input energy data'!$F177="Nursing residential homes and hostels"),INDEX(Degrees18[[Month]:[Multiple (England)]],MATCH('1. Input energy data'!$L177, Degrees18[Month], 1) + $I$2 - 1,MATCH(IF('1. Input energy data'!$G$11="Multiple (England)", '1. Input energy data'!$J177, '1. Input energy data'!$G$11),Degrees18[#Headers], 0)),INDEX(Degrees15[[Month]:[Multiple (England)]],MATCH('1. Input energy data'!$L177, Degrees15[Month], 1) + $I$2 - 1,MATCH(IF('1. Input energy data'!$G$11="Multiple (England)", '1. Input energy data'!$J177, '1. Input energy data'!$G$11),Degrees15[#Headers], 0))))</f>
        <v/>
      </c>
      <c r="J160" s="151" t="str" cm="1">
        <f t="array" ref="J160">IF(OR(CalcTable[[#This Row],[Building]]=0, '1. Input energy data'!$T177=""), "",IF(OR('1. Input energy data'!$F177="Hospital",'1. Input energy data'!$F177="Nursing residential homes and hostels"),INDEX(Degrees18[[Month]:[Multiple (England)]],MATCH('1. Input energy data'!$L177, Degrees18[Month], 1) + $J$2 - 1,MATCH(IF('1. Input energy data'!$G$11="Multiple (England)", '1. Input energy data'!$J177, '1. Input energy data'!$G$11),Degrees18[#Headers], 0)),INDEX(Degrees15[[Month]:[Multiple (England)]],MATCH('1. Input energy data'!$L177, Degrees15[Month], 1) + $J$2 - 1,MATCH(IF('1. Input energy data'!$G$11="Multiple (England)", '1. Input energy data'!$J177, '1. Input energy data'!$G$11),Degrees15[#Headers], 0))))</f>
        <v/>
      </c>
      <c r="K160" s="151" t="str" cm="1">
        <f t="array" ref="K160">IF(OR(CalcTable[[#This Row],[Building]]=0, '1. Input energy data'!$U177=""), "",IF(OR('1. Input energy data'!$F177="Hospital",'1. Input energy data'!$F177="Nursing residential homes and hostels"),INDEX(Degrees18[[Month]:[Multiple (England)]],MATCH('1. Input energy data'!$L177, Degrees18[Month], 1) + $K$2 - 1,MATCH(IF('1. Input energy data'!$G$11="Multiple (England)", '1. Input energy data'!$J177, '1. Input energy data'!$G$11),Degrees18[#Headers], 0)),INDEX(Degrees15[[Month]:[Multiple (England)]],MATCH('1. Input energy data'!$L177, Degrees15[Month], 1) + $K$2 - 1,MATCH(IF('1. Input energy data'!$G$11="Multiple (England)", '1. Input energy data'!$J177, '1. Input energy data'!$G$11),Degrees15[#Headers], 0))))</f>
        <v/>
      </c>
      <c r="L160" s="151" t="str" cm="1">
        <f t="array" ref="L160">IF(OR(CalcTable[[#This Row],[Building]]=0, '1. Input energy data'!$V177=""), "",IF(OR('1. Input energy data'!$F177="Hospital",'1. Input energy data'!$F177="Nursing residential homes and hostels"),INDEX(Degrees18[[Month]:[Multiple (England)]],MATCH('1. Input energy data'!$L177, Degrees18[Month], 1) + $L$2 - 1,MATCH(IF('1. Input energy data'!$G$11="Multiple (England)", '1. Input energy data'!$J177, '1. Input energy data'!$G$11),Degrees18[#Headers], 0)),INDEX(Degrees15[[Month]:[Multiple (England)]],MATCH('1. Input energy data'!$L177, Degrees15[Month], 1) + $L$2 - 1,MATCH(IF('1. Input energy data'!$G$11="Multiple (England)", '1. Input energy data'!$J177, '1. Input energy data'!$G$11),Degrees15[#Headers], 0))))</f>
        <v/>
      </c>
      <c r="M160" s="151" t="str" cm="1">
        <f t="array" ref="M160">IF(OR(CalcTable[[#This Row],[Building]]=0, '1. Input energy data'!$W177=""), "",IF(OR('1. Input energy data'!$F177="Hospital",'1. Input energy data'!$F177="Nursing residential homes and hostels"),INDEX(Degrees18[[Month]:[Multiple (England)]],MATCH('1. Input energy data'!$L177, Degrees18[Month], 1) + $M$2 - 1,MATCH(IF('1. Input energy data'!$G$11="Multiple (England)", '1. Input energy data'!$J177, '1. Input energy data'!$G$11),Degrees18[#Headers], 0)),INDEX(Degrees15[[Month]:[Multiple (England)]],MATCH('1. Input energy data'!$L177, Degrees15[Month], 1) + $M$2 - 1,MATCH(IF('1. Input energy data'!$G$11="Multiple (England)", '1. Input energy data'!$J177, '1. Input energy data'!$G$11),Degrees15[#Headers], 0))))</f>
        <v/>
      </c>
      <c r="N160" s="151" t="str" cm="1">
        <f t="array" ref="N160">IF(OR(CalcTable[[#This Row],[Building]]=0, '1. Input energy data'!$X177=""), "",IF(OR('1. Input energy data'!$F177="Hospital",'1. Input energy data'!$F177="Nursing residential homes and hostels"),INDEX(Degrees18[[Month]:[Multiple (England)]],MATCH('1. Input energy data'!$L177, Degrees18[Month], 1) + $N$2 - 1,MATCH(IF('1. Input energy data'!$G$11="Multiple (England)", '1. Input energy data'!$J177, '1. Input energy data'!$G$11),Degrees18[#Headers], 0)),INDEX(Degrees15[[Month]:[Multiple (England)]],MATCH('1. Input energy data'!$L177, Degrees15[Month], 1) + $N$2 - 1,MATCH(IF('1. Input energy data'!$G$11="Multiple (England)", '1. Input energy data'!$J177, '1. Input energy data'!$G$11),Degrees15[#Headers], 0))))</f>
        <v/>
      </c>
      <c r="O160" s="151" t="str" cm="1">
        <f t="array" ref="O160">IF(OR(CalcTable[[#This Row],[Building]]=0, '1. Input energy data'!$Y177=""), "",IF(OR('1. Input energy data'!$F177="Hospital",'1. Input energy data'!$F177="Nursing residential homes and hostels"),INDEX(Degrees18[[Month]:[Multiple (England)]],MATCH('1. Input energy data'!$L177, Degrees18[Month], 1) + $O$2 - 1,MATCH(IF('1. Input energy data'!$G$11="Multiple (England)", '1. Input energy data'!$J177, '1. Input energy data'!$G$11),Degrees18[#Headers], 0)),INDEX(Degrees15[[Month]:[Multiple (England)]],MATCH('1. Input energy data'!$L177, Degrees15[Month], 1) + $O$2 - 1,MATCH(IF('1. Input energy data'!$G$11="Multiple (England)", '1. Input energy data'!$J177, '1. Input energy data'!$G$11),Degrees15[#Headers], 0))))</f>
        <v/>
      </c>
      <c r="P160" t="str">
        <f>IF(CalcTable[[#This Row],[Building]]=0,"",SLOPE('1. Input energy data'!N177:Y177,CalcTable[[#This Row],[1]:[12]]))</f>
        <v/>
      </c>
      <c r="Q160" t="str">
        <f>IF(CalcTable[[#This Row],[Building]]=0,"",INTERCEPT('1. Input energy data'!N177:Y177,CalcTable[[#This Row],[1]:[12]]))</f>
        <v/>
      </c>
      <c r="R160" t="str">
        <f>IF(CalcTable[[#This Row],[Building]]=0,"",RSQ('1. Input energy data'!N177:Y177,CalcTable[[#This Row],[1]:[12]]))</f>
        <v/>
      </c>
      <c r="S160" s="151" t="str" cm="1">
        <f t="array" ref="S160">IF(OR($A160=0, '1. Input energy data'!$AF177=""), "",IF(OR('1. Input energy data'!$F177="Hospital",'1. Input energy data'!$F177="Nursing residential homes and hostels"),INDEX(Degrees18[[Month]:[Multiple (England)]],MATCH('1. Input energy data'!$AD177, Degrees18[Month], 1)+S$2-13,MATCH(IF('1. Input energy data'!$G$11="Multiple (England)", '1. Input energy data'!$J177, '1. Input energy data'!$G$11),Degrees18[#Headers], 0)),INDEX(Degrees15[[Month]:[Multiple (England)]],MATCH('1. Input energy data'!$AD177, Degrees15[Month], 1)+S$2-13,MATCH(IF('1. Input energy data'!$G$11="Multiple (England)", '1. Input energy data'!$J177, '1. Input energy data'!$G$11),Degrees15[#Headers], 0))))</f>
        <v/>
      </c>
      <c r="T160" s="151" t="str" cm="1">
        <f t="array" ref="T160">IF(OR($A160=0, '1. Input energy data'!$AG177=""), "",IF(OR('1. Input energy data'!$F177="Hospital",'1. Input energy data'!$F177="Nursing residential homes and hostels"),INDEX(Degrees18[[Month]:[Multiple (England)]],MATCH('1. Input energy data'!$AD177, Degrees18[Month], 1)+T$2-13,MATCH(IF('1. Input energy data'!$G$11="Multiple (England)", '1. Input energy data'!$J177, '1. Input energy data'!$G$11),Degrees18[#Headers], 0)),INDEX(Degrees15[[Month]:[Multiple (England)]],MATCH('1. Input energy data'!$AD177,Degrees15[Month], 1)+T$2-13,MATCH(IF('1. Input energy data'!$G$11="Multiple (England)", '1. Input energy data'!$J177, '1. Input energy data'!$G$11),Degrees15[#Headers], 0))))</f>
        <v/>
      </c>
      <c r="U160" s="151" t="str" cm="1">
        <f t="array" ref="U160">IF(OR($A160=0, '1. Input energy data'!$AH177=""), "",IF(OR('1. Input energy data'!$F177="Hospital",'1. Input energy data'!$F177="Nursing residential homes and hostels"),INDEX(Degrees18[[Month]:[Multiple (England)]],MATCH('1. Input energy data'!$AD177, Degrees18[Month], 1)+U$2-13,MATCH(IF('1. Input energy data'!$G$11="Multiple (England)", '1. Input energy data'!$J177, '1. Input energy data'!$G$11),Degrees18[#Headers], 0)),INDEX(Degrees15[[Month]:[Multiple (England)]],MATCH('1. Input energy data'!$AD177,Degrees15[Month], 1)+U$2-13,MATCH(IF('1. Input energy data'!$G$11="Multiple (England)", '1. Input energy data'!$J177, '1. Input energy data'!$G$11),Degrees15[#Headers], 0))))</f>
        <v/>
      </c>
      <c r="V160" s="151" t="str" cm="1">
        <f t="array" ref="V160">IF(OR($A160=0, '1. Input energy data'!$AI177=""), "",IF(OR('1. Input energy data'!$F177="Hospital",'1. Input energy data'!$F177="Nursing residential homes and hostels"),INDEX(Degrees18[[Month]:[Multiple (England)]],MATCH('1. Input energy data'!$AD177, Degrees18[Month], 1)+V$2-13,MATCH(IF('1. Input energy data'!$G$11="Multiple (England)", '1. Input energy data'!$J177, '1. Input energy data'!$G$11),Degrees18[#Headers], 0)),INDEX(Degrees15[[Month]:[Multiple (England)]],MATCH('1. Input energy data'!$AD177,Degrees15[Month], 1)+V$2-13,MATCH(IF('1. Input energy data'!$G$11="Multiple (England)", '1. Input energy data'!$J177, '1. Input energy data'!$G$11),Degrees15[#Headers], 0))))</f>
        <v/>
      </c>
      <c r="W160" s="151" t="str" cm="1">
        <f t="array" ref="W160">IF(OR($A160=0, '1. Input energy data'!$AJ177=""), "",IF(OR('1. Input energy data'!$F177="Hospital",'1. Input energy data'!$F177="Nursing residential homes and hostels"),INDEX(Degrees18[[Month]:[Multiple (England)]],MATCH('1. Input energy data'!$AD177, Degrees18[Month], 1)+W$2-13,MATCH(IF('1. Input energy data'!$G$11="Multiple (England)", '1. Input energy data'!$J177, '1. Input energy data'!$G$11),Degrees18[#Headers], 0)),INDEX(Degrees15[[Month]:[Multiple (England)]],MATCH('1. Input energy data'!$AD177,Degrees15[Month], 1)+W$2-13,MATCH(IF('1. Input energy data'!$G$11="Multiple (England)", '1. Input energy data'!$J177, '1. Input energy data'!$G$11),Degrees15[#Headers], 0))))</f>
        <v/>
      </c>
      <c r="X160" s="151" t="str" cm="1">
        <f t="array" ref="X160">IF(OR($A160=0, '1. Input energy data'!$AK177=""), "",IF(OR('1. Input energy data'!$F177="Hospital",'1. Input energy data'!$F177="Nursing residential homes and hostels"),INDEX(Degrees18[[Month]:[Multiple (England)]],MATCH('1. Input energy data'!$AD177, Degrees18[Month], 1)+X$2-13,MATCH(IF('1. Input energy data'!$G$11="Multiple (England)", '1. Input energy data'!$J177, '1. Input energy data'!$G$11),Degrees18[#Headers], 0)),INDEX(Degrees15[[Month]:[Multiple (England)]],MATCH('1. Input energy data'!$AD177,Degrees15[Month], 1)+X$2-13,MATCH(IF('1. Input energy data'!$G$11="Multiple (England)", '1. Input energy data'!$J177, '1. Input energy data'!$G$11),Degrees15[#Headers], 0))))</f>
        <v/>
      </c>
      <c r="Y160" s="151" t="str" cm="1">
        <f t="array" ref="Y160">IF(OR($A160=0, '1. Input energy data'!$AL177=""), "",IF(OR('1. Input energy data'!$F177="Hospital",'1. Input energy data'!$F177="Nursing residential homes and hostels"),INDEX(Degrees18[[Month]:[Multiple (England)]],MATCH('1. Input energy data'!$AD177, Degrees18[Month], 1)+Y$2-13,MATCH(IF('1. Input energy data'!$G$11="Multiple (England)", '1. Input energy data'!$J177, '1. Input energy data'!$G$11),Degrees18[#Headers], 0)),INDEX(Degrees15[[Month]:[Multiple (England)]],MATCH('1. Input energy data'!$AD177,Degrees15[Month], 1)+Y$2-13,MATCH(IF('1. Input energy data'!$G$11="Multiple (England)", '1. Input energy data'!$J177, '1. Input energy data'!$G$11),Degrees15[#Headers], 0))))</f>
        <v/>
      </c>
      <c r="Z160" s="151" t="str" cm="1">
        <f t="array" ref="Z160">IF(OR($A160=0, '1. Input energy data'!$AM177=""), "",IF(OR('1. Input energy data'!$F177="Hospital",'1. Input energy data'!$F177="Nursing residential homes and hostels"),INDEX(Degrees18[[Month]:[Multiple (England)]],MATCH('1. Input energy data'!$AD177, Degrees18[Month], 1)+Z$2-13,MATCH(IF('1. Input energy data'!$G$11="Multiple (England)", '1. Input energy data'!$J177, '1. Input energy data'!$G$11),Degrees18[#Headers], 0)),INDEX(Degrees15[[Month]:[Multiple (England)]],MATCH('1. Input energy data'!$AD177,Degrees15[Month], 1)+Z$2-13,MATCH(IF('1. Input energy data'!$G$11="Multiple (England)", '1. Input energy data'!$J177, '1. Input energy data'!$G$11),Degrees15[#Headers], 0))))</f>
        <v/>
      </c>
      <c r="AA160" s="151" t="str" cm="1">
        <f t="array" ref="AA160">IF(OR($A160=0, '1. Input energy data'!$AN177=""), "",IF(OR('1. Input energy data'!$F177="Hospital",'1. Input energy data'!$F177="Nursing residential homes and hostels"),INDEX(Degrees18[[Month]:[Multiple (England)]],MATCH('1. Input energy data'!$AD177, Degrees18[Month], 1)+AA$2-13,MATCH(IF('1. Input energy data'!$G$11="Multiple (England)", '1. Input energy data'!$J177, '1. Input energy data'!$G$11),Degrees18[#Headers], 0)),INDEX(Degrees15[[Month]:[Multiple (England)]],MATCH('1. Input energy data'!$AD177,Degrees15[Month], 1)+AA$2-13,MATCH(IF('1. Input energy data'!$G$11="Multiple (England)", '1. Input energy data'!$J177, '1. Input energy data'!$G$11),Degrees15[#Headers], 0))))</f>
        <v/>
      </c>
      <c r="AB160" s="151" t="str" cm="1">
        <f t="array" ref="AB160">IF(OR($A160=0, '1. Input energy data'!$AO177=""), "",IF(OR('1. Input energy data'!$F177="Hospital",'1. Input energy data'!$F177="Nursing residential homes and hostels"),INDEX(Degrees18[[Month]:[Multiple (England)]],MATCH('1. Input energy data'!$AD177, Degrees18[Month], 1)+AB$2-13,MATCH(IF('1. Input energy data'!$G$11="Multiple (England)", '1. Input energy data'!$J177, '1. Input energy data'!$G$11),Degrees18[#Headers], 0)),INDEX(Degrees15[[Month]:[Multiple (England)]],MATCH('1. Input energy data'!$AD177,Degrees15[Month], 1)+AB$2-13,MATCH(IF('1. Input energy data'!$G$11="Multiple (England)", '1. Input energy data'!$J177, '1. Input energy data'!$G$11),Degrees15[#Headers], 0))))</f>
        <v/>
      </c>
      <c r="AC160" s="151" t="str" cm="1">
        <f t="array" ref="AC160">IF(OR($A160=0, '1. Input energy data'!$AP177=""), "",IF(OR('1. Input energy data'!$F177="Hospital",'1. Input energy data'!$F177="Nursing residential homes and hostels"),INDEX(Degrees18[[Month]:[Multiple (England)]],MATCH('1. Input energy data'!$AD177, Degrees18[Month], 1)+AC$2-13,MATCH(IF('1. Input energy data'!$G$11="Multiple (England)", '1. Input energy data'!$J177, '1. Input energy data'!$G$11),Degrees18[#Headers], 0)),INDEX(Degrees15[[Month]:[Multiple (England)]],MATCH('1. Input energy data'!$AD177,Degrees15[Month], 1)+AC$2-13,MATCH(IF('1. Input energy data'!$G$11="Multiple (England)", '1. Input energy data'!$J177, '1. Input energy data'!$G$11),Degrees15[#Headers], 0))))</f>
        <v/>
      </c>
      <c r="AD160" s="151" t="str" cm="1">
        <f t="array" ref="AD160">IF(OR($A160=0, '1. Input energy data'!$AQ177=""), "",IF(OR('1. Input energy data'!$F177="Hospital",'1. Input energy data'!$F177="Nursing residential homes and hostels"),INDEX(Degrees18[[Month]:[Multiple (England)]],MATCH('1. Input energy data'!$AD177, Degrees18[Month], 1)+AD$2-13,MATCH(IF('1. Input energy data'!$G$11="Multiple (England)", '1. Input energy data'!$J177, '1. Input energy data'!$G$11),Degrees18[#Headers], 0)),INDEX(Degrees15[[Month]:[Multiple (England)]],MATCH('1. Input energy data'!$AD177,Degrees15[Month], 1)+AD$2-13,MATCH(IF('1. Input energy data'!$G$11="Multiple (England)", '1. Input energy data'!$J177, '1. Input energy data'!$G$11),Degrees15[#Headers], 0))))</f>
        <v/>
      </c>
      <c r="AE160" s="151" t="str">
        <f>IF(OR($A160=0, $P160="", CalcTable[[#This Row],[13]]="", $Q160="", '1. Input energy data'!AF177=""), "", ($P160*CalcTable[[#This Row],[13]]+$Q160)-'1. Input energy data'!AF177)</f>
        <v/>
      </c>
      <c r="AF160" s="151" t="str">
        <f>IF(OR($A160=0, $P160="", CalcTable[[#This Row],[14]]="", $Q160="", '1. Input energy data'!AG177=""), "", ($P160*CalcTable[[#This Row],[14]]+$Q160)-'1. Input energy data'!AG177)</f>
        <v/>
      </c>
      <c r="AG160" s="151" t="str">
        <f>IF(OR($A160=0, $P160="", CalcTable[[#This Row],[15]]="", $Q160="", '1. Input energy data'!AH177=""), "", ($P160*CalcTable[[#This Row],[15]]+$Q160)-'1. Input energy data'!AH177)</f>
        <v/>
      </c>
      <c r="AH160" s="151" t="str">
        <f>IF(OR($A160=0, $P160="", CalcTable[[#This Row],[16]]="", $Q160="", '1. Input energy data'!AI177=""), "", ($P160*CalcTable[[#This Row],[16]]+$Q160)-'1. Input energy data'!AI177)</f>
        <v/>
      </c>
      <c r="AI160" s="151" t="str">
        <f>IF(OR($A160=0, $P160="", CalcTable[[#This Row],[17]]="", $Q160="", '1. Input energy data'!AJ177=""), "", ($P160*CalcTable[[#This Row],[17]]+$Q160)-'1. Input energy data'!AJ177)</f>
        <v/>
      </c>
      <c r="AJ160" s="151" t="str">
        <f>IF(OR($A160=0, $P160="", CalcTable[[#This Row],[18]]="", $Q160="", '1. Input energy data'!AK177=""), "", ($P160*CalcTable[[#This Row],[18]]+$Q160)-'1. Input energy data'!AK177)</f>
        <v/>
      </c>
      <c r="AK160" s="151" t="str">
        <f>IF(OR($A160=0, $P160="", CalcTable[[#This Row],[19]]="", $Q160="", '1. Input energy data'!AL177=""), "", ($P160*CalcTable[[#This Row],[19]]+$Q160)-'1. Input energy data'!AL177)</f>
        <v/>
      </c>
      <c r="AL160" s="151" t="str">
        <f>IF(OR($A160=0, $P160="", CalcTable[[#This Row],[20]]="", $Q160="", '1. Input energy data'!AM177=""), "", ($P160*CalcTable[[#This Row],[20]]+$Q160)-'1. Input energy data'!AM177)</f>
        <v/>
      </c>
      <c r="AM160" s="151" t="str">
        <f>IF(OR($A160=0, $P160="", CalcTable[[#This Row],[21]]="", $Q160="", '1. Input energy data'!AN177=""), "", ($P160*CalcTable[[#This Row],[21]]+$Q160)-'1. Input energy data'!AN177)</f>
        <v/>
      </c>
      <c r="AN160" s="151" t="str">
        <f>IF(OR($A160=0, $P160="", CalcTable[[#This Row],[22]]="", $Q160="", '1. Input energy data'!AO177=""), "", ($P160*CalcTable[[#This Row],[22]]+$Q160)-'1. Input energy data'!AO177)</f>
        <v/>
      </c>
      <c r="AO160" s="151" t="str">
        <f>IF(OR($A160=0, $P160="", CalcTable[[#This Row],[23]]="", $Q160="", '1. Input energy data'!AP177=""), "", ($P160*CalcTable[[#This Row],[23]]+$Q160)-'1. Input energy data'!AP177)</f>
        <v/>
      </c>
      <c r="AP160" s="151" t="str">
        <f>IF(OR($A160=0, $P160="", CalcTable[[#This Row],[24]]="", $Q160="", '1. Input energy data'!AQ177=""), "", ($P160*CalcTable[[#This Row],[24]]+$Q160)-'1. Input energy data'!AQ177)</f>
        <v/>
      </c>
      <c r="AQ160" s="239" t="str">
        <f>IF(CalcTable[[#This Row],[Building]]=0,"",1-((1-CalcTable[[#This Row],[R2]])*(COUNT('1. Input energy data'!N177:Y177)-1)/(COUNT('1. Input energy data'!N177:Y177)-2)))</f>
        <v/>
      </c>
      <c r="AR160" s="165" t="str">
        <f>IF(CalcTable[[#This Row],[Building]]=0,"",1.26*TINV(0.1,COUNT('1. Input energy data'!N177:Y177)-2)*STEYX('1. Input energy data'!N177:Y177,CalcTable[[#This Row],[1]:[12]])*((1+2/COUNT('1. Input energy data'!N177:Y177))*COUNT(CalcTable[[#This Row],[Month 1 avoided kWh]:[Month 12]]))^0.5)</f>
        <v/>
      </c>
      <c r="AS160" s="166" t="str">
        <f>IF(CalcTable[[#This Row],[Building]]=0,"",ABS(CalcTable[[#This Row],[Absolute Uncertainty]]/SUM(CalcTable[[#This Row],[Month 1 avoided kWh]:[Month 12]])))</f>
        <v/>
      </c>
      <c r="AT160" s="165" t="str">
        <f>IF(CalcTable[[#This Row],[Building]]=0,"",COUNT('1. Input energy data'!N177:Y177))</f>
        <v/>
      </c>
      <c r="AU160" s="165" t="str">
        <f>IF(CalcTable[[#This Row],[Building]]=0,"",COUNT('1. Input energy data'!AF177:AQ177))</f>
        <v/>
      </c>
      <c r="AV160" s="151" t="str" cm="1">
        <f t="array" ref="AV160">_xlfn.IFS(CalcTable[[#This Row],[Building]]=0,"",AND(OR('1. Input energy data'!AT177="Energy Bills - Actual",'1. Input energy data'!AT177="Meter Readings",'1. Input energy data'!AT177="Half Hourly Data"),OR('1. Input energy data'!Z177="Energy Bills - Actual",'1. Input energy data'!Z177="Meter Readings",'1. Input energy data'!Z177="Half Hourly Data")),"ACTUAL",OR('1. Input energy data'!AT177="",'1. Input energy data'!Z177=""),"BLANK",OR('1. Input energy data'!AT177="Other (specify in commentary)",'1. Input energy data'!Z177="Other (specify in commentary)"),"OTHER",OR('1. Input energy data'!AT177="Energy Bills - Estimated",'1. Input energy data'!Z177="Energy Bills - Estimated"),"ESTIMATED",OR('1. Input energy data'!AT177="Energy Bills - Partially Estimated",'1. Input energy data'!Z177="Energy Bills - Partially Estimated"),"PARTIALLY ESTIMATED",TRUE,"BLANK")</f>
        <v/>
      </c>
    </row>
    <row r="161" spans="1:48">
      <c r="A161">
        <f>'1. Input energy data'!C178</f>
        <v>0</v>
      </c>
      <c r="B161" s="150">
        <f>'1. Input energy data'!F178</f>
        <v>0</v>
      </c>
      <c r="C161">
        <f>'1. Input energy data'!G178</f>
        <v>0</v>
      </c>
      <c r="D161" s="151" t="str">
        <f>IF(OR(CalcTable[[#This Row],[Building]]=0, '1. Input energy data'!$N178=""), "",IF(OR('1. Input energy data'!$F178="Hospital",'1. Input energy data'!$F178="Nursing residential homes and hostels"),INDEX(Degrees18[[Month]:[Multiple (England)]],MATCH('1. Input energy data'!$L178, Degrees18[Month], 1),MATCH(IF('1. Input energy data'!$G$11="Multiple (England)", '1. Input energy data'!$J178, '1. Input energy data'!$G$11), Degrees18[#Headers], 0)),INDEX(Degrees15[[Month]:[Multiple (England)]],MATCH('1. Input energy data'!$L178, Degrees15[Month], 1),MATCH(IF('1. Input energy data'!$G$11="Multiple (England)", '1. Input energy data'!$J178, '1. Input energy data'!$G$11), Degrees15[#Headers], 0))))</f>
        <v/>
      </c>
      <c r="E161" s="151" t="str" cm="1">
        <f t="array" ref="E161">IF(OR(CalcTable[[#This Row],[Building]]=0, '1. Input energy data'!$O178=""), "",IF(OR('1. Input energy data'!$F178="Hospital",'1. Input energy data'!$F178="Nursing residential homes and hostels"),INDEX(Degrees18[[Month]:[Multiple (England)]],MATCH('1. Input energy data'!$L178, Degrees18[Month], 1) + $E$2 - 1,MATCH(IF('1. Input energy data'!$G$11="Multiple (England)", '1. Input energy data'!$J178, '1. Input energy data'!$G$11),Degrees18[#Headers], 0)),INDEX(Degrees15[[Month]:[Multiple (England)]],MATCH('1. Input energy data'!$L178, Degrees15[Month], 1) + $E$2 - 1,MATCH(IF('1. Input energy data'!$G$11="Multiple (England)", '1. Input energy data'!$J178, '1. Input energy data'!$G$11),Degrees15[#Headers], 0))))</f>
        <v/>
      </c>
      <c r="F161" s="151" t="str" cm="1">
        <f t="array" ref="F161">IF(OR(CalcTable[[#This Row],[Building]]=0, '1. Input energy data'!$P178=""), "",IF(OR('1. Input energy data'!$F178="Hospital",'1. Input energy data'!$F178="Nursing residential homes and hostels"),INDEX(Degrees18[[Month]:[Multiple (England)]],MATCH('1. Input energy data'!$L178, Degrees18[Month], 1) + $F$2 - 1,MATCH(IF('1. Input energy data'!$G$11="Multiple (England)", '1. Input energy data'!$J178, '1. Input energy data'!$G$11),Degrees18[#Headers], 0)),INDEX(Degrees15[[Month]:[Multiple (England)]],MATCH('1. Input energy data'!$L178, Degrees15[Month], 1) + $F$2 - 1,MATCH(IF('1. Input energy data'!$G$11="Multiple (England)", '1. Input energy data'!$J178, '1. Input energy data'!$G$11),Degrees15[#Headers], 0))))</f>
        <v/>
      </c>
      <c r="G161" s="151" t="str" cm="1">
        <f t="array" ref="G161">IF(OR(CalcTable[[#This Row],[Building]]=0, '1. Input energy data'!$Q178=""), "",IF(OR('1. Input energy data'!$F178="Hospital",'1. Input energy data'!$F178="Nursing residential homes and hostels"),INDEX(Degrees18[[Month]:[Multiple (England)]],MATCH('1. Input energy data'!$L178, Degrees18[Month], 1) + $G$2 - 1,MATCH(IF('1. Input energy data'!$G$11="Multiple (England)", '1. Input energy data'!$J178, '1. Input energy data'!$G$11),Degrees18[#Headers], 0)),INDEX(Degrees15[[Month]:[Multiple (England)]],MATCH('1. Input energy data'!$L178, Degrees15[Month], 1) + $G$2 - 1,MATCH(IF('1. Input energy data'!$G$11="Multiple (England)", '1. Input energy data'!$J178, '1. Input energy data'!$G$11),Degrees15[#Headers], 0))))</f>
        <v/>
      </c>
      <c r="H161" s="151" t="str" cm="1">
        <f t="array" ref="H161">IF(OR(CalcTable[[#This Row],[Building]]=0, '1. Input energy data'!$R178=""), "",IF(OR('1. Input energy data'!$F178="Hospital",'1. Input energy data'!$F178="Nursing residential homes and hostels"),INDEX(Degrees18[[Month]:[Multiple (England)]],MATCH('1. Input energy data'!$L178, Degrees18[Month], 1) + $H$2 - 1,MATCH(IF('1. Input energy data'!$G$11="Multiple (England)", '1. Input energy data'!$J178, '1. Input energy data'!$G$11),Degrees18[#Headers], 0)),INDEX(Degrees15[[Month]:[Multiple (England)]],MATCH('1. Input energy data'!$L178, Degrees15[Month], 1) + $H$2 - 1,MATCH(IF('1. Input energy data'!$G$11="Multiple (England)", '1. Input energy data'!$J178, '1. Input energy data'!$G$11),Degrees15[#Headers], 0))))</f>
        <v/>
      </c>
      <c r="I161" s="151" t="str" cm="1">
        <f t="array" ref="I161">IF(OR(CalcTable[[#This Row],[Building]]=0, '1. Input energy data'!$S178=""), "",IF(OR('1. Input energy data'!$F178="Hospital",'1. Input energy data'!$F178="Nursing residential homes and hostels"),INDEX(Degrees18[[Month]:[Multiple (England)]],MATCH('1. Input energy data'!$L178, Degrees18[Month], 1) + $I$2 - 1,MATCH(IF('1. Input energy data'!$G$11="Multiple (England)", '1. Input energy data'!$J178, '1. Input energy data'!$G$11),Degrees18[#Headers], 0)),INDEX(Degrees15[[Month]:[Multiple (England)]],MATCH('1. Input energy data'!$L178, Degrees15[Month], 1) + $I$2 - 1,MATCH(IF('1. Input energy data'!$G$11="Multiple (England)", '1. Input energy data'!$J178, '1. Input energy data'!$G$11),Degrees15[#Headers], 0))))</f>
        <v/>
      </c>
      <c r="J161" s="151" t="str" cm="1">
        <f t="array" ref="J161">IF(OR(CalcTable[[#This Row],[Building]]=0, '1. Input energy data'!$T178=""), "",IF(OR('1. Input energy data'!$F178="Hospital",'1. Input energy data'!$F178="Nursing residential homes and hostels"),INDEX(Degrees18[[Month]:[Multiple (England)]],MATCH('1. Input energy data'!$L178, Degrees18[Month], 1) + $J$2 - 1,MATCH(IF('1. Input energy data'!$G$11="Multiple (England)", '1. Input energy data'!$J178, '1. Input energy data'!$G$11),Degrees18[#Headers], 0)),INDEX(Degrees15[[Month]:[Multiple (England)]],MATCH('1. Input energy data'!$L178, Degrees15[Month], 1) + $J$2 - 1,MATCH(IF('1. Input energy data'!$G$11="Multiple (England)", '1. Input energy data'!$J178, '1. Input energy data'!$G$11),Degrees15[#Headers], 0))))</f>
        <v/>
      </c>
      <c r="K161" s="151" t="str" cm="1">
        <f t="array" ref="K161">IF(OR(CalcTable[[#This Row],[Building]]=0, '1. Input energy data'!$U178=""), "",IF(OR('1. Input energy data'!$F178="Hospital",'1. Input energy data'!$F178="Nursing residential homes and hostels"),INDEX(Degrees18[[Month]:[Multiple (England)]],MATCH('1. Input energy data'!$L178, Degrees18[Month], 1) + $K$2 - 1,MATCH(IF('1. Input energy data'!$G$11="Multiple (England)", '1. Input energy data'!$J178, '1. Input energy data'!$G$11),Degrees18[#Headers], 0)),INDEX(Degrees15[[Month]:[Multiple (England)]],MATCH('1. Input energy data'!$L178, Degrees15[Month], 1) + $K$2 - 1,MATCH(IF('1. Input energy data'!$G$11="Multiple (England)", '1. Input energy data'!$J178, '1. Input energy data'!$G$11),Degrees15[#Headers], 0))))</f>
        <v/>
      </c>
      <c r="L161" s="151" t="str" cm="1">
        <f t="array" ref="L161">IF(OR(CalcTable[[#This Row],[Building]]=0, '1. Input energy data'!$V178=""), "",IF(OR('1. Input energy data'!$F178="Hospital",'1. Input energy data'!$F178="Nursing residential homes and hostels"),INDEX(Degrees18[[Month]:[Multiple (England)]],MATCH('1. Input energy data'!$L178, Degrees18[Month], 1) + $L$2 - 1,MATCH(IF('1. Input energy data'!$G$11="Multiple (England)", '1. Input energy data'!$J178, '1. Input energy data'!$G$11),Degrees18[#Headers], 0)),INDEX(Degrees15[[Month]:[Multiple (England)]],MATCH('1. Input energy data'!$L178, Degrees15[Month], 1) + $L$2 - 1,MATCH(IF('1. Input energy data'!$G$11="Multiple (England)", '1. Input energy data'!$J178, '1. Input energy data'!$G$11),Degrees15[#Headers], 0))))</f>
        <v/>
      </c>
      <c r="M161" s="151" t="str" cm="1">
        <f t="array" ref="M161">IF(OR(CalcTable[[#This Row],[Building]]=0, '1. Input energy data'!$W178=""), "",IF(OR('1. Input energy data'!$F178="Hospital",'1. Input energy data'!$F178="Nursing residential homes and hostels"),INDEX(Degrees18[[Month]:[Multiple (England)]],MATCH('1. Input energy data'!$L178, Degrees18[Month], 1) + $M$2 - 1,MATCH(IF('1. Input energy data'!$G$11="Multiple (England)", '1. Input energy data'!$J178, '1. Input energy data'!$G$11),Degrees18[#Headers], 0)),INDEX(Degrees15[[Month]:[Multiple (England)]],MATCH('1. Input energy data'!$L178, Degrees15[Month], 1) + $M$2 - 1,MATCH(IF('1. Input energy data'!$G$11="Multiple (England)", '1. Input energy data'!$J178, '1. Input energy data'!$G$11),Degrees15[#Headers], 0))))</f>
        <v/>
      </c>
      <c r="N161" s="151" t="str" cm="1">
        <f t="array" ref="N161">IF(OR(CalcTable[[#This Row],[Building]]=0, '1. Input energy data'!$X178=""), "",IF(OR('1. Input energy data'!$F178="Hospital",'1. Input energy data'!$F178="Nursing residential homes and hostels"),INDEX(Degrees18[[Month]:[Multiple (England)]],MATCH('1. Input energy data'!$L178, Degrees18[Month], 1) + $N$2 - 1,MATCH(IF('1. Input energy data'!$G$11="Multiple (England)", '1. Input energy data'!$J178, '1. Input energy data'!$G$11),Degrees18[#Headers], 0)),INDEX(Degrees15[[Month]:[Multiple (England)]],MATCH('1. Input energy data'!$L178, Degrees15[Month], 1) + $N$2 - 1,MATCH(IF('1. Input energy data'!$G$11="Multiple (England)", '1. Input energy data'!$J178, '1. Input energy data'!$G$11),Degrees15[#Headers], 0))))</f>
        <v/>
      </c>
      <c r="O161" s="151" t="str" cm="1">
        <f t="array" ref="O161">IF(OR(CalcTable[[#This Row],[Building]]=0, '1. Input energy data'!$Y178=""), "",IF(OR('1. Input energy data'!$F178="Hospital",'1. Input energy data'!$F178="Nursing residential homes and hostels"),INDEX(Degrees18[[Month]:[Multiple (England)]],MATCH('1. Input energy data'!$L178, Degrees18[Month], 1) + $O$2 - 1,MATCH(IF('1. Input energy data'!$G$11="Multiple (England)", '1. Input energy data'!$J178, '1. Input energy data'!$G$11),Degrees18[#Headers], 0)),INDEX(Degrees15[[Month]:[Multiple (England)]],MATCH('1. Input energy data'!$L178, Degrees15[Month], 1) + $O$2 - 1,MATCH(IF('1. Input energy data'!$G$11="Multiple (England)", '1. Input energy data'!$J178, '1. Input energy data'!$G$11),Degrees15[#Headers], 0))))</f>
        <v/>
      </c>
      <c r="P161" t="str">
        <f>IF(CalcTable[[#This Row],[Building]]=0,"",SLOPE('1. Input energy data'!N178:Y178,CalcTable[[#This Row],[1]:[12]]))</f>
        <v/>
      </c>
      <c r="Q161" t="str">
        <f>IF(CalcTable[[#This Row],[Building]]=0,"",INTERCEPT('1. Input energy data'!N178:Y178,CalcTable[[#This Row],[1]:[12]]))</f>
        <v/>
      </c>
      <c r="R161" t="str">
        <f>IF(CalcTable[[#This Row],[Building]]=0,"",RSQ('1. Input energy data'!N178:Y178,CalcTable[[#This Row],[1]:[12]]))</f>
        <v/>
      </c>
      <c r="S161" s="151" t="str" cm="1">
        <f t="array" ref="S161">IF(OR($A161=0, '1. Input energy data'!$AF178=""), "",IF(OR('1. Input energy data'!$F178="Hospital",'1. Input energy data'!$F178="Nursing residential homes and hostels"),INDEX(Degrees18[[Month]:[Multiple (England)]],MATCH('1. Input energy data'!$AD178, Degrees18[Month], 1)+S$2-13,MATCH(IF('1. Input energy data'!$G$11="Multiple (England)", '1. Input energy data'!$J178, '1. Input energy data'!$G$11),Degrees18[#Headers], 0)),INDEX(Degrees15[[Month]:[Multiple (England)]],MATCH('1. Input energy data'!$AD178, Degrees15[Month], 1)+S$2-13,MATCH(IF('1. Input energy data'!$G$11="Multiple (England)", '1. Input energy data'!$J178, '1. Input energy data'!$G$11),Degrees15[#Headers], 0))))</f>
        <v/>
      </c>
      <c r="T161" s="151" t="str" cm="1">
        <f t="array" ref="T161">IF(OR($A161=0, '1. Input energy data'!$AG178=""), "",IF(OR('1. Input energy data'!$F178="Hospital",'1. Input energy data'!$F178="Nursing residential homes and hostels"),INDEX(Degrees18[[Month]:[Multiple (England)]],MATCH('1. Input energy data'!$AD178, Degrees18[Month], 1)+T$2-13,MATCH(IF('1. Input energy data'!$G$11="Multiple (England)", '1. Input energy data'!$J178, '1. Input energy data'!$G$11),Degrees18[#Headers], 0)),INDEX(Degrees15[[Month]:[Multiple (England)]],MATCH('1. Input energy data'!$AD178,Degrees15[Month], 1)+T$2-13,MATCH(IF('1. Input energy data'!$G$11="Multiple (England)", '1. Input energy data'!$J178, '1. Input energy data'!$G$11),Degrees15[#Headers], 0))))</f>
        <v/>
      </c>
      <c r="U161" s="151" t="str" cm="1">
        <f t="array" ref="U161">IF(OR($A161=0, '1. Input energy data'!$AH178=""), "",IF(OR('1. Input energy data'!$F178="Hospital",'1. Input energy data'!$F178="Nursing residential homes and hostels"),INDEX(Degrees18[[Month]:[Multiple (England)]],MATCH('1. Input energy data'!$AD178, Degrees18[Month], 1)+U$2-13,MATCH(IF('1. Input energy data'!$G$11="Multiple (England)", '1. Input energy data'!$J178, '1. Input energy data'!$G$11),Degrees18[#Headers], 0)),INDEX(Degrees15[[Month]:[Multiple (England)]],MATCH('1. Input energy data'!$AD178,Degrees15[Month], 1)+U$2-13,MATCH(IF('1. Input energy data'!$G$11="Multiple (England)", '1. Input energy data'!$J178, '1. Input energy data'!$G$11),Degrees15[#Headers], 0))))</f>
        <v/>
      </c>
      <c r="V161" s="151" t="str" cm="1">
        <f t="array" ref="V161">IF(OR($A161=0, '1. Input energy data'!$AI178=""), "",IF(OR('1. Input energy data'!$F178="Hospital",'1. Input energy data'!$F178="Nursing residential homes and hostels"),INDEX(Degrees18[[Month]:[Multiple (England)]],MATCH('1. Input energy data'!$AD178, Degrees18[Month], 1)+V$2-13,MATCH(IF('1. Input energy data'!$G$11="Multiple (England)", '1. Input energy data'!$J178, '1. Input energy data'!$G$11),Degrees18[#Headers], 0)),INDEX(Degrees15[[Month]:[Multiple (England)]],MATCH('1. Input energy data'!$AD178,Degrees15[Month], 1)+V$2-13,MATCH(IF('1. Input energy data'!$G$11="Multiple (England)", '1. Input energy data'!$J178, '1. Input energy data'!$G$11),Degrees15[#Headers], 0))))</f>
        <v/>
      </c>
      <c r="W161" s="151" t="str" cm="1">
        <f t="array" ref="W161">IF(OR($A161=0, '1. Input energy data'!$AJ178=""), "",IF(OR('1. Input energy data'!$F178="Hospital",'1. Input energy data'!$F178="Nursing residential homes and hostels"),INDEX(Degrees18[[Month]:[Multiple (England)]],MATCH('1. Input energy data'!$AD178, Degrees18[Month], 1)+W$2-13,MATCH(IF('1. Input energy data'!$G$11="Multiple (England)", '1. Input energy data'!$J178, '1. Input energy data'!$G$11),Degrees18[#Headers], 0)),INDEX(Degrees15[[Month]:[Multiple (England)]],MATCH('1. Input energy data'!$AD178,Degrees15[Month], 1)+W$2-13,MATCH(IF('1. Input energy data'!$G$11="Multiple (England)", '1. Input energy data'!$J178, '1. Input energy data'!$G$11),Degrees15[#Headers], 0))))</f>
        <v/>
      </c>
      <c r="X161" s="151" t="str" cm="1">
        <f t="array" ref="X161">IF(OR($A161=0, '1. Input energy data'!$AK178=""), "",IF(OR('1. Input energy data'!$F178="Hospital",'1. Input energy data'!$F178="Nursing residential homes and hostels"),INDEX(Degrees18[[Month]:[Multiple (England)]],MATCH('1. Input energy data'!$AD178, Degrees18[Month], 1)+X$2-13,MATCH(IF('1. Input energy data'!$G$11="Multiple (England)", '1. Input energy data'!$J178, '1. Input energy data'!$G$11),Degrees18[#Headers], 0)),INDEX(Degrees15[[Month]:[Multiple (England)]],MATCH('1. Input energy data'!$AD178,Degrees15[Month], 1)+X$2-13,MATCH(IF('1. Input energy data'!$G$11="Multiple (England)", '1. Input energy data'!$J178, '1. Input energy data'!$G$11),Degrees15[#Headers], 0))))</f>
        <v/>
      </c>
      <c r="Y161" s="151" t="str" cm="1">
        <f t="array" ref="Y161">IF(OR($A161=0, '1. Input energy data'!$AL178=""), "",IF(OR('1. Input energy data'!$F178="Hospital",'1. Input energy data'!$F178="Nursing residential homes and hostels"),INDEX(Degrees18[[Month]:[Multiple (England)]],MATCH('1. Input energy data'!$AD178, Degrees18[Month], 1)+Y$2-13,MATCH(IF('1. Input energy data'!$G$11="Multiple (England)", '1. Input energy data'!$J178, '1. Input energy data'!$G$11),Degrees18[#Headers], 0)),INDEX(Degrees15[[Month]:[Multiple (England)]],MATCH('1. Input energy data'!$AD178,Degrees15[Month], 1)+Y$2-13,MATCH(IF('1. Input energy data'!$G$11="Multiple (England)", '1. Input energy data'!$J178, '1. Input energy data'!$G$11),Degrees15[#Headers], 0))))</f>
        <v/>
      </c>
      <c r="Z161" s="151" t="str" cm="1">
        <f t="array" ref="Z161">IF(OR($A161=0, '1. Input energy data'!$AM178=""), "",IF(OR('1. Input energy data'!$F178="Hospital",'1. Input energy data'!$F178="Nursing residential homes and hostels"),INDEX(Degrees18[[Month]:[Multiple (England)]],MATCH('1. Input energy data'!$AD178, Degrees18[Month], 1)+Z$2-13,MATCH(IF('1. Input energy data'!$G$11="Multiple (England)", '1. Input energy data'!$J178, '1. Input energy data'!$G$11),Degrees18[#Headers], 0)),INDEX(Degrees15[[Month]:[Multiple (England)]],MATCH('1. Input energy data'!$AD178,Degrees15[Month], 1)+Z$2-13,MATCH(IF('1. Input energy data'!$G$11="Multiple (England)", '1. Input energy data'!$J178, '1. Input energy data'!$G$11),Degrees15[#Headers], 0))))</f>
        <v/>
      </c>
      <c r="AA161" s="151" t="str" cm="1">
        <f t="array" ref="AA161">IF(OR($A161=0, '1. Input energy data'!$AN178=""), "",IF(OR('1. Input energy data'!$F178="Hospital",'1. Input energy data'!$F178="Nursing residential homes and hostels"),INDEX(Degrees18[[Month]:[Multiple (England)]],MATCH('1. Input energy data'!$AD178, Degrees18[Month], 1)+AA$2-13,MATCH(IF('1. Input energy data'!$G$11="Multiple (England)", '1. Input energy data'!$J178, '1. Input energy data'!$G$11),Degrees18[#Headers], 0)),INDEX(Degrees15[[Month]:[Multiple (England)]],MATCH('1. Input energy data'!$AD178,Degrees15[Month], 1)+AA$2-13,MATCH(IF('1. Input energy data'!$G$11="Multiple (England)", '1. Input energy data'!$J178, '1. Input energy data'!$G$11),Degrees15[#Headers], 0))))</f>
        <v/>
      </c>
      <c r="AB161" s="151" t="str" cm="1">
        <f t="array" ref="AB161">IF(OR($A161=0, '1. Input energy data'!$AO178=""), "",IF(OR('1. Input energy data'!$F178="Hospital",'1. Input energy data'!$F178="Nursing residential homes and hostels"),INDEX(Degrees18[[Month]:[Multiple (England)]],MATCH('1. Input energy data'!$AD178, Degrees18[Month], 1)+AB$2-13,MATCH(IF('1. Input energy data'!$G$11="Multiple (England)", '1. Input energy data'!$J178, '1. Input energy data'!$G$11),Degrees18[#Headers], 0)),INDEX(Degrees15[[Month]:[Multiple (England)]],MATCH('1. Input energy data'!$AD178,Degrees15[Month], 1)+AB$2-13,MATCH(IF('1. Input energy data'!$G$11="Multiple (England)", '1. Input energy data'!$J178, '1. Input energy data'!$G$11),Degrees15[#Headers], 0))))</f>
        <v/>
      </c>
      <c r="AC161" s="151" t="str" cm="1">
        <f t="array" ref="AC161">IF(OR($A161=0, '1. Input energy data'!$AP178=""), "",IF(OR('1. Input energy data'!$F178="Hospital",'1. Input energy data'!$F178="Nursing residential homes and hostels"),INDEX(Degrees18[[Month]:[Multiple (England)]],MATCH('1. Input energy data'!$AD178, Degrees18[Month], 1)+AC$2-13,MATCH(IF('1. Input energy data'!$G$11="Multiple (England)", '1. Input energy data'!$J178, '1. Input energy data'!$G$11),Degrees18[#Headers], 0)),INDEX(Degrees15[[Month]:[Multiple (England)]],MATCH('1. Input energy data'!$AD178,Degrees15[Month], 1)+AC$2-13,MATCH(IF('1. Input energy data'!$G$11="Multiple (England)", '1. Input energy data'!$J178, '1. Input energy data'!$G$11),Degrees15[#Headers], 0))))</f>
        <v/>
      </c>
      <c r="AD161" s="151" t="str" cm="1">
        <f t="array" ref="AD161">IF(OR($A161=0, '1. Input energy data'!$AQ178=""), "",IF(OR('1. Input energy data'!$F178="Hospital",'1. Input energy data'!$F178="Nursing residential homes and hostels"),INDEX(Degrees18[[Month]:[Multiple (England)]],MATCH('1. Input energy data'!$AD178, Degrees18[Month], 1)+AD$2-13,MATCH(IF('1. Input energy data'!$G$11="Multiple (England)", '1. Input energy data'!$J178, '1. Input energy data'!$G$11),Degrees18[#Headers], 0)),INDEX(Degrees15[[Month]:[Multiple (England)]],MATCH('1. Input energy data'!$AD178,Degrees15[Month], 1)+AD$2-13,MATCH(IF('1. Input energy data'!$G$11="Multiple (England)", '1. Input energy data'!$J178, '1. Input energy data'!$G$11),Degrees15[#Headers], 0))))</f>
        <v/>
      </c>
      <c r="AE161" s="151" t="str">
        <f>IF(OR($A161=0, $P161="", CalcTable[[#This Row],[13]]="", $Q161="", '1. Input energy data'!AF178=""), "", ($P161*CalcTable[[#This Row],[13]]+$Q161)-'1. Input energy data'!AF178)</f>
        <v/>
      </c>
      <c r="AF161" s="151" t="str">
        <f>IF(OR($A161=0, $P161="", CalcTable[[#This Row],[14]]="", $Q161="", '1. Input energy data'!AG178=""), "", ($P161*CalcTable[[#This Row],[14]]+$Q161)-'1. Input energy data'!AG178)</f>
        <v/>
      </c>
      <c r="AG161" s="151" t="str">
        <f>IF(OR($A161=0, $P161="", CalcTable[[#This Row],[15]]="", $Q161="", '1. Input energy data'!AH178=""), "", ($P161*CalcTable[[#This Row],[15]]+$Q161)-'1. Input energy data'!AH178)</f>
        <v/>
      </c>
      <c r="AH161" s="151" t="str">
        <f>IF(OR($A161=0, $P161="", CalcTable[[#This Row],[16]]="", $Q161="", '1. Input energy data'!AI178=""), "", ($P161*CalcTable[[#This Row],[16]]+$Q161)-'1. Input energy data'!AI178)</f>
        <v/>
      </c>
      <c r="AI161" s="151" t="str">
        <f>IF(OR($A161=0, $P161="", CalcTable[[#This Row],[17]]="", $Q161="", '1. Input energy data'!AJ178=""), "", ($P161*CalcTable[[#This Row],[17]]+$Q161)-'1. Input energy data'!AJ178)</f>
        <v/>
      </c>
      <c r="AJ161" s="151" t="str">
        <f>IF(OR($A161=0, $P161="", CalcTable[[#This Row],[18]]="", $Q161="", '1. Input energy data'!AK178=""), "", ($P161*CalcTable[[#This Row],[18]]+$Q161)-'1. Input energy data'!AK178)</f>
        <v/>
      </c>
      <c r="AK161" s="151" t="str">
        <f>IF(OR($A161=0, $P161="", CalcTable[[#This Row],[19]]="", $Q161="", '1. Input energy data'!AL178=""), "", ($P161*CalcTable[[#This Row],[19]]+$Q161)-'1. Input energy data'!AL178)</f>
        <v/>
      </c>
      <c r="AL161" s="151" t="str">
        <f>IF(OR($A161=0, $P161="", CalcTable[[#This Row],[20]]="", $Q161="", '1. Input energy data'!AM178=""), "", ($P161*CalcTable[[#This Row],[20]]+$Q161)-'1. Input energy data'!AM178)</f>
        <v/>
      </c>
      <c r="AM161" s="151" t="str">
        <f>IF(OR($A161=0, $P161="", CalcTable[[#This Row],[21]]="", $Q161="", '1. Input energy data'!AN178=""), "", ($P161*CalcTable[[#This Row],[21]]+$Q161)-'1. Input energy data'!AN178)</f>
        <v/>
      </c>
      <c r="AN161" s="151" t="str">
        <f>IF(OR($A161=0, $P161="", CalcTable[[#This Row],[22]]="", $Q161="", '1. Input energy data'!AO178=""), "", ($P161*CalcTable[[#This Row],[22]]+$Q161)-'1. Input energy data'!AO178)</f>
        <v/>
      </c>
      <c r="AO161" s="151" t="str">
        <f>IF(OR($A161=0, $P161="", CalcTable[[#This Row],[23]]="", $Q161="", '1. Input energy data'!AP178=""), "", ($P161*CalcTable[[#This Row],[23]]+$Q161)-'1. Input energy data'!AP178)</f>
        <v/>
      </c>
      <c r="AP161" s="151" t="str">
        <f>IF(OR($A161=0, $P161="", CalcTable[[#This Row],[24]]="", $Q161="", '1. Input energy data'!AQ178=""), "", ($P161*CalcTable[[#This Row],[24]]+$Q161)-'1. Input energy data'!AQ178)</f>
        <v/>
      </c>
      <c r="AQ161" s="239" t="str">
        <f>IF(CalcTable[[#This Row],[Building]]=0,"",1-((1-CalcTable[[#This Row],[R2]])*(COUNT('1. Input energy data'!N178:Y178)-1)/(COUNT('1. Input energy data'!N178:Y178)-2)))</f>
        <v/>
      </c>
      <c r="AR161" s="165" t="str">
        <f>IF(CalcTable[[#This Row],[Building]]=0,"",1.26*TINV(0.1,COUNT('1. Input energy data'!N178:Y178)-2)*STEYX('1. Input energy data'!N178:Y178,CalcTable[[#This Row],[1]:[12]])*((1+2/COUNT('1. Input energy data'!N178:Y178))*COUNT(CalcTable[[#This Row],[Month 1 avoided kWh]:[Month 12]]))^0.5)</f>
        <v/>
      </c>
      <c r="AS161" s="166" t="str">
        <f>IF(CalcTable[[#This Row],[Building]]=0,"",ABS(CalcTable[[#This Row],[Absolute Uncertainty]]/SUM(CalcTable[[#This Row],[Month 1 avoided kWh]:[Month 12]])))</f>
        <v/>
      </c>
      <c r="AT161" s="165" t="str">
        <f>IF(CalcTable[[#This Row],[Building]]=0,"",COUNT('1. Input energy data'!N178:Y178))</f>
        <v/>
      </c>
      <c r="AU161" s="165" t="str">
        <f>IF(CalcTable[[#This Row],[Building]]=0,"",COUNT('1. Input energy data'!AF178:AQ178))</f>
        <v/>
      </c>
      <c r="AV161" s="151" t="str" cm="1">
        <f t="array" ref="AV161">_xlfn.IFS(CalcTable[[#This Row],[Building]]=0,"",AND(OR('1. Input energy data'!AT178="Energy Bills - Actual",'1. Input energy data'!AT178="Meter Readings",'1. Input energy data'!AT178="Half Hourly Data"),OR('1. Input energy data'!Z178="Energy Bills - Actual",'1. Input energy data'!Z178="Meter Readings",'1. Input energy data'!Z178="Half Hourly Data")),"ACTUAL",OR('1. Input energy data'!AT178="",'1. Input energy data'!Z178=""),"BLANK",OR('1. Input energy data'!AT178="Other (specify in commentary)",'1. Input energy data'!Z178="Other (specify in commentary)"),"OTHER",OR('1. Input energy data'!AT178="Energy Bills - Estimated",'1. Input energy data'!Z178="Energy Bills - Estimated"),"ESTIMATED",OR('1. Input energy data'!AT178="Energy Bills - Partially Estimated",'1. Input energy data'!Z178="Energy Bills - Partially Estimated"),"PARTIALLY ESTIMATED",TRUE,"BLANK")</f>
        <v/>
      </c>
    </row>
    <row r="162" spans="1:48">
      <c r="A162">
        <f>'1. Input energy data'!C179</f>
        <v>0</v>
      </c>
      <c r="B162" s="150">
        <f>'1. Input energy data'!F179</f>
        <v>0</v>
      </c>
      <c r="C162">
        <f>'1. Input energy data'!G179</f>
        <v>0</v>
      </c>
      <c r="D162" s="151" t="str">
        <f>IF(OR(CalcTable[[#This Row],[Building]]=0, '1. Input energy data'!$N179=""), "",IF(OR('1. Input energy data'!$F179="Hospital",'1. Input energy data'!$F179="Nursing residential homes and hostels"),INDEX(Degrees18[[Month]:[Multiple (England)]],MATCH('1. Input energy data'!$L179, Degrees18[Month], 1),MATCH(IF('1. Input energy data'!$G$11="Multiple (England)", '1. Input energy data'!$J179, '1. Input energy data'!$G$11), Degrees18[#Headers], 0)),INDEX(Degrees15[[Month]:[Multiple (England)]],MATCH('1. Input energy data'!$L179, Degrees15[Month], 1),MATCH(IF('1. Input energy data'!$G$11="Multiple (England)", '1. Input energy data'!$J179, '1. Input energy data'!$G$11), Degrees15[#Headers], 0))))</f>
        <v/>
      </c>
      <c r="E162" s="151" t="str" cm="1">
        <f t="array" ref="E162">IF(OR(CalcTable[[#This Row],[Building]]=0, '1. Input energy data'!$O179=""), "",IF(OR('1. Input energy data'!$F179="Hospital",'1. Input energy data'!$F179="Nursing residential homes and hostels"),INDEX(Degrees18[[Month]:[Multiple (England)]],MATCH('1. Input energy data'!$L179, Degrees18[Month], 1) + $E$2 - 1,MATCH(IF('1. Input energy data'!$G$11="Multiple (England)", '1. Input energy data'!$J179, '1. Input energy data'!$G$11),Degrees18[#Headers], 0)),INDEX(Degrees15[[Month]:[Multiple (England)]],MATCH('1. Input energy data'!$L179, Degrees15[Month], 1) + $E$2 - 1,MATCH(IF('1. Input energy data'!$G$11="Multiple (England)", '1. Input energy data'!$J179, '1. Input energy data'!$G$11),Degrees15[#Headers], 0))))</f>
        <v/>
      </c>
      <c r="F162" s="151" t="str" cm="1">
        <f t="array" ref="F162">IF(OR(CalcTable[[#This Row],[Building]]=0, '1. Input energy data'!$P179=""), "",IF(OR('1. Input energy data'!$F179="Hospital",'1. Input energy data'!$F179="Nursing residential homes and hostels"),INDEX(Degrees18[[Month]:[Multiple (England)]],MATCH('1. Input energy data'!$L179, Degrees18[Month], 1) + $F$2 - 1,MATCH(IF('1. Input energy data'!$G$11="Multiple (England)", '1. Input energy data'!$J179, '1. Input energy data'!$G$11),Degrees18[#Headers], 0)),INDEX(Degrees15[[Month]:[Multiple (England)]],MATCH('1. Input energy data'!$L179, Degrees15[Month], 1) + $F$2 - 1,MATCH(IF('1. Input energy data'!$G$11="Multiple (England)", '1. Input energy data'!$J179, '1. Input energy data'!$G$11),Degrees15[#Headers], 0))))</f>
        <v/>
      </c>
      <c r="G162" s="151" t="str" cm="1">
        <f t="array" ref="G162">IF(OR(CalcTable[[#This Row],[Building]]=0, '1. Input energy data'!$Q179=""), "",IF(OR('1. Input energy data'!$F179="Hospital",'1. Input energy data'!$F179="Nursing residential homes and hostels"),INDEX(Degrees18[[Month]:[Multiple (England)]],MATCH('1. Input energy data'!$L179, Degrees18[Month], 1) + $G$2 - 1,MATCH(IF('1. Input energy data'!$G$11="Multiple (England)", '1. Input energy data'!$J179, '1. Input energy data'!$G$11),Degrees18[#Headers], 0)),INDEX(Degrees15[[Month]:[Multiple (England)]],MATCH('1. Input energy data'!$L179, Degrees15[Month], 1) + $G$2 - 1,MATCH(IF('1. Input energy data'!$G$11="Multiple (England)", '1. Input energy data'!$J179, '1. Input energy data'!$G$11),Degrees15[#Headers], 0))))</f>
        <v/>
      </c>
      <c r="H162" s="151" t="str" cm="1">
        <f t="array" ref="H162">IF(OR(CalcTable[[#This Row],[Building]]=0, '1. Input energy data'!$R179=""), "",IF(OR('1. Input energy data'!$F179="Hospital",'1. Input energy data'!$F179="Nursing residential homes and hostels"),INDEX(Degrees18[[Month]:[Multiple (England)]],MATCH('1. Input energy data'!$L179, Degrees18[Month], 1) + $H$2 - 1,MATCH(IF('1. Input energy data'!$G$11="Multiple (England)", '1. Input energy data'!$J179, '1. Input energy data'!$G$11),Degrees18[#Headers], 0)),INDEX(Degrees15[[Month]:[Multiple (England)]],MATCH('1. Input energy data'!$L179, Degrees15[Month], 1) + $H$2 - 1,MATCH(IF('1. Input energy data'!$G$11="Multiple (England)", '1. Input energy data'!$J179, '1. Input energy data'!$G$11),Degrees15[#Headers], 0))))</f>
        <v/>
      </c>
      <c r="I162" s="151" t="str" cm="1">
        <f t="array" ref="I162">IF(OR(CalcTable[[#This Row],[Building]]=0, '1. Input energy data'!$S179=""), "",IF(OR('1. Input energy data'!$F179="Hospital",'1. Input energy data'!$F179="Nursing residential homes and hostels"),INDEX(Degrees18[[Month]:[Multiple (England)]],MATCH('1. Input energy data'!$L179, Degrees18[Month], 1) + $I$2 - 1,MATCH(IF('1. Input energy data'!$G$11="Multiple (England)", '1. Input energy data'!$J179, '1. Input energy data'!$G$11),Degrees18[#Headers], 0)),INDEX(Degrees15[[Month]:[Multiple (England)]],MATCH('1. Input energy data'!$L179, Degrees15[Month], 1) + $I$2 - 1,MATCH(IF('1. Input energy data'!$G$11="Multiple (England)", '1. Input energy data'!$J179, '1. Input energy data'!$G$11),Degrees15[#Headers], 0))))</f>
        <v/>
      </c>
      <c r="J162" s="151" t="str" cm="1">
        <f t="array" ref="J162">IF(OR(CalcTable[[#This Row],[Building]]=0, '1. Input energy data'!$T179=""), "",IF(OR('1. Input energy data'!$F179="Hospital",'1. Input energy data'!$F179="Nursing residential homes and hostels"),INDEX(Degrees18[[Month]:[Multiple (England)]],MATCH('1. Input energy data'!$L179, Degrees18[Month], 1) + $J$2 - 1,MATCH(IF('1. Input energy data'!$G$11="Multiple (England)", '1. Input energy data'!$J179, '1. Input energy data'!$G$11),Degrees18[#Headers], 0)),INDEX(Degrees15[[Month]:[Multiple (England)]],MATCH('1. Input energy data'!$L179, Degrees15[Month], 1) + $J$2 - 1,MATCH(IF('1. Input energy data'!$G$11="Multiple (England)", '1. Input energy data'!$J179, '1. Input energy data'!$G$11),Degrees15[#Headers], 0))))</f>
        <v/>
      </c>
      <c r="K162" s="151" t="str" cm="1">
        <f t="array" ref="K162">IF(OR(CalcTable[[#This Row],[Building]]=0, '1. Input energy data'!$U179=""), "",IF(OR('1. Input energy data'!$F179="Hospital",'1. Input energy data'!$F179="Nursing residential homes and hostels"),INDEX(Degrees18[[Month]:[Multiple (England)]],MATCH('1. Input energy data'!$L179, Degrees18[Month], 1) + $K$2 - 1,MATCH(IF('1. Input energy data'!$G$11="Multiple (England)", '1. Input energy data'!$J179, '1. Input energy data'!$G$11),Degrees18[#Headers], 0)),INDEX(Degrees15[[Month]:[Multiple (England)]],MATCH('1. Input energy data'!$L179, Degrees15[Month], 1) + $K$2 - 1,MATCH(IF('1. Input energy data'!$G$11="Multiple (England)", '1. Input energy data'!$J179, '1. Input energy data'!$G$11),Degrees15[#Headers], 0))))</f>
        <v/>
      </c>
      <c r="L162" s="151" t="str" cm="1">
        <f t="array" ref="L162">IF(OR(CalcTable[[#This Row],[Building]]=0, '1. Input energy data'!$V179=""), "",IF(OR('1. Input energy data'!$F179="Hospital",'1. Input energy data'!$F179="Nursing residential homes and hostels"),INDEX(Degrees18[[Month]:[Multiple (England)]],MATCH('1. Input energy data'!$L179, Degrees18[Month], 1) + $L$2 - 1,MATCH(IF('1. Input energy data'!$G$11="Multiple (England)", '1. Input energy data'!$J179, '1. Input energy data'!$G$11),Degrees18[#Headers], 0)),INDEX(Degrees15[[Month]:[Multiple (England)]],MATCH('1. Input energy data'!$L179, Degrees15[Month], 1) + $L$2 - 1,MATCH(IF('1. Input energy data'!$G$11="Multiple (England)", '1. Input energy data'!$J179, '1. Input energy data'!$G$11),Degrees15[#Headers], 0))))</f>
        <v/>
      </c>
      <c r="M162" s="151" t="str" cm="1">
        <f t="array" ref="M162">IF(OR(CalcTable[[#This Row],[Building]]=0, '1. Input energy data'!$W179=""), "",IF(OR('1. Input energy data'!$F179="Hospital",'1. Input energy data'!$F179="Nursing residential homes and hostels"),INDEX(Degrees18[[Month]:[Multiple (England)]],MATCH('1. Input energy data'!$L179, Degrees18[Month], 1) + $M$2 - 1,MATCH(IF('1. Input energy data'!$G$11="Multiple (England)", '1. Input energy data'!$J179, '1. Input energy data'!$G$11),Degrees18[#Headers], 0)),INDEX(Degrees15[[Month]:[Multiple (England)]],MATCH('1. Input energy data'!$L179, Degrees15[Month], 1) + $M$2 - 1,MATCH(IF('1. Input energy data'!$G$11="Multiple (England)", '1. Input energy data'!$J179, '1. Input energy data'!$G$11),Degrees15[#Headers], 0))))</f>
        <v/>
      </c>
      <c r="N162" s="151" t="str" cm="1">
        <f t="array" ref="N162">IF(OR(CalcTable[[#This Row],[Building]]=0, '1. Input energy data'!$X179=""), "",IF(OR('1. Input energy data'!$F179="Hospital",'1. Input energy data'!$F179="Nursing residential homes and hostels"),INDEX(Degrees18[[Month]:[Multiple (England)]],MATCH('1. Input energy data'!$L179, Degrees18[Month], 1) + $N$2 - 1,MATCH(IF('1. Input energy data'!$G$11="Multiple (England)", '1. Input energy data'!$J179, '1. Input energy data'!$G$11),Degrees18[#Headers], 0)),INDEX(Degrees15[[Month]:[Multiple (England)]],MATCH('1. Input energy data'!$L179, Degrees15[Month], 1) + $N$2 - 1,MATCH(IF('1. Input energy data'!$G$11="Multiple (England)", '1. Input energy data'!$J179, '1. Input energy data'!$G$11),Degrees15[#Headers], 0))))</f>
        <v/>
      </c>
      <c r="O162" s="151" t="str" cm="1">
        <f t="array" ref="O162">IF(OR(CalcTable[[#This Row],[Building]]=0, '1. Input energy data'!$Y179=""), "",IF(OR('1. Input energy data'!$F179="Hospital",'1. Input energy data'!$F179="Nursing residential homes and hostels"),INDEX(Degrees18[[Month]:[Multiple (England)]],MATCH('1. Input energy data'!$L179, Degrees18[Month], 1) + $O$2 - 1,MATCH(IF('1. Input energy data'!$G$11="Multiple (England)", '1. Input energy data'!$J179, '1. Input energy data'!$G$11),Degrees18[#Headers], 0)),INDEX(Degrees15[[Month]:[Multiple (England)]],MATCH('1. Input energy data'!$L179, Degrees15[Month], 1) + $O$2 - 1,MATCH(IF('1. Input energy data'!$G$11="Multiple (England)", '1. Input energy data'!$J179, '1. Input energy data'!$G$11),Degrees15[#Headers], 0))))</f>
        <v/>
      </c>
      <c r="P162" t="str">
        <f>IF(CalcTable[[#This Row],[Building]]=0,"",SLOPE('1. Input energy data'!N179:Y179,CalcTable[[#This Row],[1]:[12]]))</f>
        <v/>
      </c>
      <c r="Q162" t="str">
        <f>IF(CalcTable[[#This Row],[Building]]=0,"",INTERCEPT('1. Input energy data'!N179:Y179,CalcTable[[#This Row],[1]:[12]]))</f>
        <v/>
      </c>
      <c r="R162" t="str">
        <f>IF(CalcTable[[#This Row],[Building]]=0,"",RSQ('1. Input energy data'!N179:Y179,CalcTable[[#This Row],[1]:[12]]))</f>
        <v/>
      </c>
      <c r="S162" s="151" t="str" cm="1">
        <f t="array" ref="S162">IF(OR($A162=0, '1. Input energy data'!$AF179=""), "",IF(OR('1. Input energy data'!$F179="Hospital",'1. Input energy data'!$F179="Nursing residential homes and hostels"),INDEX(Degrees18[[Month]:[Multiple (England)]],MATCH('1. Input energy data'!$AD179, Degrees18[Month], 1)+S$2-13,MATCH(IF('1. Input energy data'!$G$11="Multiple (England)", '1. Input energy data'!$J179, '1. Input energy data'!$G$11),Degrees18[#Headers], 0)),INDEX(Degrees15[[Month]:[Multiple (England)]],MATCH('1. Input energy data'!$AD179, Degrees15[Month], 1)+S$2-13,MATCH(IF('1. Input energy data'!$G$11="Multiple (England)", '1. Input energy data'!$J179, '1. Input energy data'!$G$11),Degrees15[#Headers], 0))))</f>
        <v/>
      </c>
      <c r="T162" s="151" t="str" cm="1">
        <f t="array" ref="T162">IF(OR($A162=0, '1. Input energy data'!$AG179=""), "",IF(OR('1. Input energy data'!$F179="Hospital",'1. Input energy data'!$F179="Nursing residential homes and hostels"),INDEX(Degrees18[[Month]:[Multiple (England)]],MATCH('1. Input energy data'!$AD179, Degrees18[Month], 1)+T$2-13,MATCH(IF('1. Input energy data'!$G$11="Multiple (England)", '1. Input energy data'!$J179, '1. Input energy data'!$G$11),Degrees18[#Headers], 0)),INDEX(Degrees15[[Month]:[Multiple (England)]],MATCH('1. Input energy data'!$AD179,Degrees15[Month], 1)+T$2-13,MATCH(IF('1. Input energy data'!$G$11="Multiple (England)", '1. Input energy data'!$J179, '1. Input energy data'!$G$11),Degrees15[#Headers], 0))))</f>
        <v/>
      </c>
      <c r="U162" s="151" t="str" cm="1">
        <f t="array" ref="U162">IF(OR($A162=0, '1. Input energy data'!$AH179=""), "",IF(OR('1. Input energy data'!$F179="Hospital",'1. Input energy data'!$F179="Nursing residential homes and hostels"),INDEX(Degrees18[[Month]:[Multiple (England)]],MATCH('1. Input energy data'!$AD179, Degrees18[Month], 1)+U$2-13,MATCH(IF('1. Input energy data'!$G$11="Multiple (England)", '1. Input energy data'!$J179, '1. Input energy data'!$G$11),Degrees18[#Headers], 0)),INDEX(Degrees15[[Month]:[Multiple (England)]],MATCH('1. Input energy data'!$AD179,Degrees15[Month], 1)+U$2-13,MATCH(IF('1. Input energy data'!$G$11="Multiple (England)", '1. Input energy data'!$J179, '1. Input energy data'!$G$11),Degrees15[#Headers], 0))))</f>
        <v/>
      </c>
      <c r="V162" s="151" t="str" cm="1">
        <f t="array" ref="V162">IF(OR($A162=0, '1. Input energy data'!$AI179=""), "",IF(OR('1. Input energy data'!$F179="Hospital",'1. Input energy data'!$F179="Nursing residential homes and hostels"),INDEX(Degrees18[[Month]:[Multiple (England)]],MATCH('1. Input energy data'!$AD179, Degrees18[Month], 1)+V$2-13,MATCH(IF('1. Input energy data'!$G$11="Multiple (England)", '1. Input energy data'!$J179, '1. Input energy data'!$G$11),Degrees18[#Headers], 0)),INDEX(Degrees15[[Month]:[Multiple (England)]],MATCH('1. Input energy data'!$AD179,Degrees15[Month], 1)+V$2-13,MATCH(IF('1. Input energy data'!$G$11="Multiple (England)", '1. Input energy data'!$J179, '1. Input energy data'!$G$11),Degrees15[#Headers], 0))))</f>
        <v/>
      </c>
      <c r="W162" s="151" t="str" cm="1">
        <f t="array" ref="W162">IF(OR($A162=0, '1. Input energy data'!$AJ179=""), "",IF(OR('1. Input energy data'!$F179="Hospital",'1. Input energy data'!$F179="Nursing residential homes and hostels"),INDEX(Degrees18[[Month]:[Multiple (England)]],MATCH('1. Input energy data'!$AD179, Degrees18[Month], 1)+W$2-13,MATCH(IF('1. Input energy data'!$G$11="Multiple (England)", '1. Input energy data'!$J179, '1. Input energy data'!$G$11),Degrees18[#Headers], 0)),INDEX(Degrees15[[Month]:[Multiple (England)]],MATCH('1. Input energy data'!$AD179,Degrees15[Month], 1)+W$2-13,MATCH(IF('1. Input energy data'!$G$11="Multiple (England)", '1. Input energy data'!$J179, '1. Input energy data'!$G$11),Degrees15[#Headers], 0))))</f>
        <v/>
      </c>
      <c r="X162" s="151" t="str" cm="1">
        <f t="array" ref="X162">IF(OR($A162=0, '1. Input energy data'!$AK179=""), "",IF(OR('1. Input energy data'!$F179="Hospital",'1. Input energy data'!$F179="Nursing residential homes and hostels"),INDEX(Degrees18[[Month]:[Multiple (England)]],MATCH('1. Input energy data'!$AD179, Degrees18[Month], 1)+X$2-13,MATCH(IF('1. Input energy data'!$G$11="Multiple (England)", '1. Input energy data'!$J179, '1. Input energy data'!$G$11),Degrees18[#Headers], 0)),INDEX(Degrees15[[Month]:[Multiple (England)]],MATCH('1. Input energy data'!$AD179,Degrees15[Month], 1)+X$2-13,MATCH(IF('1. Input energy data'!$G$11="Multiple (England)", '1. Input energy data'!$J179, '1. Input energy data'!$G$11),Degrees15[#Headers], 0))))</f>
        <v/>
      </c>
      <c r="Y162" s="151" t="str" cm="1">
        <f t="array" ref="Y162">IF(OR($A162=0, '1. Input energy data'!$AL179=""), "",IF(OR('1. Input energy data'!$F179="Hospital",'1. Input energy data'!$F179="Nursing residential homes and hostels"),INDEX(Degrees18[[Month]:[Multiple (England)]],MATCH('1. Input energy data'!$AD179, Degrees18[Month], 1)+Y$2-13,MATCH(IF('1. Input energy data'!$G$11="Multiple (England)", '1. Input energy data'!$J179, '1. Input energy data'!$G$11),Degrees18[#Headers], 0)),INDEX(Degrees15[[Month]:[Multiple (England)]],MATCH('1. Input energy data'!$AD179,Degrees15[Month], 1)+Y$2-13,MATCH(IF('1. Input energy data'!$G$11="Multiple (England)", '1. Input energy data'!$J179, '1. Input energy data'!$G$11),Degrees15[#Headers], 0))))</f>
        <v/>
      </c>
      <c r="Z162" s="151" t="str" cm="1">
        <f t="array" ref="Z162">IF(OR($A162=0, '1. Input energy data'!$AM179=""), "",IF(OR('1. Input energy data'!$F179="Hospital",'1. Input energy data'!$F179="Nursing residential homes and hostels"),INDEX(Degrees18[[Month]:[Multiple (England)]],MATCH('1. Input energy data'!$AD179, Degrees18[Month], 1)+Z$2-13,MATCH(IF('1. Input energy data'!$G$11="Multiple (England)", '1. Input energy data'!$J179, '1. Input energy data'!$G$11),Degrees18[#Headers], 0)),INDEX(Degrees15[[Month]:[Multiple (England)]],MATCH('1. Input energy data'!$AD179,Degrees15[Month], 1)+Z$2-13,MATCH(IF('1. Input energy data'!$G$11="Multiple (England)", '1. Input energy data'!$J179, '1. Input energy data'!$G$11),Degrees15[#Headers], 0))))</f>
        <v/>
      </c>
      <c r="AA162" s="151" t="str" cm="1">
        <f t="array" ref="AA162">IF(OR($A162=0, '1. Input energy data'!$AN179=""), "",IF(OR('1. Input energy data'!$F179="Hospital",'1. Input energy data'!$F179="Nursing residential homes and hostels"),INDEX(Degrees18[[Month]:[Multiple (England)]],MATCH('1. Input energy data'!$AD179, Degrees18[Month], 1)+AA$2-13,MATCH(IF('1. Input energy data'!$G$11="Multiple (England)", '1. Input energy data'!$J179, '1. Input energy data'!$G$11),Degrees18[#Headers], 0)),INDEX(Degrees15[[Month]:[Multiple (England)]],MATCH('1. Input energy data'!$AD179,Degrees15[Month], 1)+AA$2-13,MATCH(IF('1. Input energy data'!$G$11="Multiple (England)", '1. Input energy data'!$J179, '1. Input energy data'!$G$11),Degrees15[#Headers], 0))))</f>
        <v/>
      </c>
      <c r="AB162" s="151" t="str" cm="1">
        <f t="array" ref="AB162">IF(OR($A162=0, '1. Input energy data'!$AO179=""), "",IF(OR('1. Input energy data'!$F179="Hospital",'1. Input energy data'!$F179="Nursing residential homes and hostels"),INDEX(Degrees18[[Month]:[Multiple (England)]],MATCH('1. Input energy data'!$AD179, Degrees18[Month], 1)+AB$2-13,MATCH(IF('1. Input energy data'!$G$11="Multiple (England)", '1. Input energy data'!$J179, '1. Input energy data'!$G$11),Degrees18[#Headers], 0)),INDEX(Degrees15[[Month]:[Multiple (England)]],MATCH('1. Input energy data'!$AD179,Degrees15[Month], 1)+AB$2-13,MATCH(IF('1. Input energy data'!$G$11="Multiple (England)", '1. Input energy data'!$J179, '1. Input energy data'!$G$11),Degrees15[#Headers], 0))))</f>
        <v/>
      </c>
      <c r="AC162" s="151" t="str" cm="1">
        <f t="array" ref="AC162">IF(OR($A162=0, '1. Input energy data'!$AP179=""), "",IF(OR('1. Input energy data'!$F179="Hospital",'1. Input energy data'!$F179="Nursing residential homes and hostels"),INDEX(Degrees18[[Month]:[Multiple (England)]],MATCH('1. Input energy data'!$AD179, Degrees18[Month], 1)+AC$2-13,MATCH(IF('1. Input energy data'!$G$11="Multiple (England)", '1. Input energy data'!$J179, '1. Input energy data'!$G$11),Degrees18[#Headers], 0)),INDEX(Degrees15[[Month]:[Multiple (England)]],MATCH('1. Input energy data'!$AD179,Degrees15[Month], 1)+AC$2-13,MATCH(IF('1. Input energy data'!$G$11="Multiple (England)", '1. Input energy data'!$J179, '1. Input energy data'!$G$11),Degrees15[#Headers], 0))))</f>
        <v/>
      </c>
      <c r="AD162" s="151" t="str" cm="1">
        <f t="array" ref="AD162">IF(OR($A162=0, '1. Input energy data'!$AQ179=""), "",IF(OR('1. Input energy data'!$F179="Hospital",'1. Input energy data'!$F179="Nursing residential homes and hostels"),INDEX(Degrees18[[Month]:[Multiple (England)]],MATCH('1. Input energy data'!$AD179, Degrees18[Month], 1)+AD$2-13,MATCH(IF('1. Input energy data'!$G$11="Multiple (England)", '1. Input energy data'!$J179, '1. Input energy data'!$G$11),Degrees18[#Headers], 0)),INDEX(Degrees15[[Month]:[Multiple (England)]],MATCH('1. Input energy data'!$AD179,Degrees15[Month], 1)+AD$2-13,MATCH(IF('1. Input energy data'!$G$11="Multiple (England)", '1. Input energy data'!$J179, '1. Input energy data'!$G$11),Degrees15[#Headers], 0))))</f>
        <v/>
      </c>
      <c r="AE162" s="151" t="str">
        <f>IF(OR($A162=0, $P162="", CalcTable[[#This Row],[13]]="", $Q162="", '1. Input energy data'!AF179=""), "", ($P162*CalcTable[[#This Row],[13]]+$Q162)-'1. Input energy data'!AF179)</f>
        <v/>
      </c>
      <c r="AF162" s="151" t="str">
        <f>IF(OR($A162=0, $P162="", CalcTable[[#This Row],[14]]="", $Q162="", '1. Input energy data'!AG179=""), "", ($P162*CalcTable[[#This Row],[14]]+$Q162)-'1. Input energy data'!AG179)</f>
        <v/>
      </c>
      <c r="AG162" s="151" t="str">
        <f>IF(OR($A162=0, $P162="", CalcTable[[#This Row],[15]]="", $Q162="", '1. Input energy data'!AH179=""), "", ($P162*CalcTable[[#This Row],[15]]+$Q162)-'1. Input energy data'!AH179)</f>
        <v/>
      </c>
      <c r="AH162" s="151" t="str">
        <f>IF(OR($A162=0, $P162="", CalcTable[[#This Row],[16]]="", $Q162="", '1. Input energy data'!AI179=""), "", ($P162*CalcTable[[#This Row],[16]]+$Q162)-'1. Input energy data'!AI179)</f>
        <v/>
      </c>
      <c r="AI162" s="151" t="str">
        <f>IF(OR($A162=0, $P162="", CalcTable[[#This Row],[17]]="", $Q162="", '1. Input energy data'!AJ179=""), "", ($P162*CalcTable[[#This Row],[17]]+$Q162)-'1. Input energy data'!AJ179)</f>
        <v/>
      </c>
      <c r="AJ162" s="151" t="str">
        <f>IF(OR($A162=0, $P162="", CalcTable[[#This Row],[18]]="", $Q162="", '1. Input energy data'!AK179=""), "", ($P162*CalcTable[[#This Row],[18]]+$Q162)-'1. Input energy data'!AK179)</f>
        <v/>
      </c>
      <c r="AK162" s="151" t="str">
        <f>IF(OR($A162=0, $P162="", CalcTable[[#This Row],[19]]="", $Q162="", '1. Input energy data'!AL179=""), "", ($P162*CalcTable[[#This Row],[19]]+$Q162)-'1. Input energy data'!AL179)</f>
        <v/>
      </c>
      <c r="AL162" s="151" t="str">
        <f>IF(OR($A162=0, $P162="", CalcTable[[#This Row],[20]]="", $Q162="", '1. Input energy data'!AM179=""), "", ($P162*CalcTable[[#This Row],[20]]+$Q162)-'1. Input energy data'!AM179)</f>
        <v/>
      </c>
      <c r="AM162" s="151" t="str">
        <f>IF(OR($A162=0, $P162="", CalcTable[[#This Row],[21]]="", $Q162="", '1. Input energy data'!AN179=""), "", ($P162*CalcTable[[#This Row],[21]]+$Q162)-'1. Input energy data'!AN179)</f>
        <v/>
      </c>
      <c r="AN162" s="151" t="str">
        <f>IF(OR($A162=0, $P162="", CalcTable[[#This Row],[22]]="", $Q162="", '1. Input energy data'!AO179=""), "", ($P162*CalcTable[[#This Row],[22]]+$Q162)-'1. Input energy data'!AO179)</f>
        <v/>
      </c>
      <c r="AO162" s="151" t="str">
        <f>IF(OR($A162=0, $P162="", CalcTable[[#This Row],[23]]="", $Q162="", '1. Input energy data'!AP179=""), "", ($P162*CalcTable[[#This Row],[23]]+$Q162)-'1. Input energy data'!AP179)</f>
        <v/>
      </c>
      <c r="AP162" s="151" t="str">
        <f>IF(OR($A162=0, $P162="", CalcTable[[#This Row],[24]]="", $Q162="", '1. Input energy data'!AQ179=""), "", ($P162*CalcTable[[#This Row],[24]]+$Q162)-'1. Input energy data'!AQ179)</f>
        <v/>
      </c>
      <c r="AQ162" s="239" t="str">
        <f>IF(CalcTable[[#This Row],[Building]]=0,"",1-((1-CalcTable[[#This Row],[R2]])*(COUNT('1. Input energy data'!N179:Y179)-1)/(COUNT('1. Input energy data'!N179:Y179)-2)))</f>
        <v/>
      </c>
      <c r="AR162" s="165" t="str">
        <f>IF(CalcTable[[#This Row],[Building]]=0,"",1.26*TINV(0.1,COUNT('1. Input energy data'!N179:Y179)-2)*STEYX('1. Input energy data'!N179:Y179,CalcTable[[#This Row],[1]:[12]])*((1+2/COUNT('1. Input energy data'!N179:Y179))*COUNT(CalcTable[[#This Row],[Month 1 avoided kWh]:[Month 12]]))^0.5)</f>
        <v/>
      </c>
      <c r="AS162" s="166" t="str">
        <f>IF(CalcTable[[#This Row],[Building]]=0,"",ABS(CalcTable[[#This Row],[Absolute Uncertainty]]/SUM(CalcTable[[#This Row],[Month 1 avoided kWh]:[Month 12]])))</f>
        <v/>
      </c>
      <c r="AT162" s="165" t="str">
        <f>IF(CalcTable[[#This Row],[Building]]=0,"",COUNT('1. Input energy data'!N179:Y179))</f>
        <v/>
      </c>
      <c r="AU162" s="165" t="str">
        <f>IF(CalcTable[[#This Row],[Building]]=0,"",COUNT('1. Input energy data'!AF179:AQ179))</f>
        <v/>
      </c>
      <c r="AV162" s="151" t="str" cm="1">
        <f t="array" ref="AV162">_xlfn.IFS(CalcTable[[#This Row],[Building]]=0,"",AND(OR('1. Input energy data'!AT179="Energy Bills - Actual",'1. Input energy data'!AT179="Meter Readings",'1. Input energy data'!AT179="Half Hourly Data"),OR('1. Input energy data'!Z179="Energy Bills - Actual",'1. Input energy data'!Z179="Meter Readings",'1. Input energy data'!Z179="Half Hourly Data")),"ACTUAL",OR('1. Input energy data'!AT179="",'1. Input energy data'!Z179=""),"BLANK",OR('1. Input energy data'!AT179="Other (specify in commentary)",'1. Input energy data'!Z179="Other (specify in commentary)"),"OTHER",OR('1. Input energy data'!AT179="Energy Bills - Estimated",'1. Input energy data'!Z179="Energy Bills - Estimated"),"ESTIMATED",OR('1. Input energy data'!AT179="Energy Bills - Partially Estimated",'1. Input energy data'!Z179="Energy Bills - Partially Estimated"),"PARTIALLY ESTIMATED",TRUE,"BLANK")</f>
        <v/>
      </c>
    </row>
    <row r="163" spans="1:48">
      <c r="A163">
        <f>'1. Input energy data'!C180</f>
        <v>0</v>
      </c>
      <c r="B163" s="150">
        <f>'1. Input energy data'!F180</f>
        <v>0</v>
      </c>
      <c r="C163">
        <f>'1. Input energy data'!G180</f>
        <v>0</v>
      </c>
      <c r="D163" s="151" t="str">
        <f>IF(OR(CalcTable[[#This Row],[Building]]=0, '1. Input energy data'!$N180=""), "",IF(OR('1. Input energy data'!$F180="Hospital",'1. Input energy data'!$F180="Nursing residential homes and hostels"),INDEX(Degrees18[[Month]:[Multiple (England)]],MATCH('1. Input energy data'!$L180, Degrees18[Month], 1),MATCH(IF('1. Input energy data'!$G$11="Multiple (England)", '1. Input energy data'!$J180, '1. Input energy data'!$G$11), Degrees18[#Headers], 0)),INDEX(Degrees15[[Month]:[Multiple (England)]],MATCH('1. Input energy data'!$L180, Degrees15[Month], 1),MATCH(IF('1. Input energy data'!$G$11="Multiple (England)", '1. Input energy data'!$J180, '1. Input energy data'!$G$11), Degrees15[#Headers], 0))))</f>
        <v/>
      </c>
      <c r="E163" s="151" t="str" cm="1">
        <f t="array" ref="E163">IF(OR(CalcTable[[#This Row],[Building]]=0, '1. Input energy data'!$O180=""), "",IF(OR('1. Input energy data'!$F180="Hospital",'1. Input energy data'!$F180="Nursing residential homes and hostels"),INDEX(Degrees18[[Month]:[Multiple (England)]],MATCH('1. Input energy data'!$L180, Degrees18[Month], 1) + $E$2 - 1,MATCH(IF('1. Input energy data'!$G$11="Multiple (England)", '1. Input energy data'!$J180, '1. Input energy data'!$G$11),Degrees18[#Headers], 0)),INDEX(Degrees15[[Month]:[Multiple (England)]],MATCH('1. Input energy data'!$L180, Degrees15[Month], 1) + $E$2 - 1,MATCH(IF('1. Input energy data'!$G$11="Multiple (England)", '1. Input energy data'!$J180, '1. Input energy data'!$G$11),Degrees15[#Headers], 0))))</f>
        <v/>
      </c>
      <c r="F163" s="151" t="str" cm="1">
        <f t="array" ref="F163">IF(OR(CalcTable[[#This Row],[Building]]=0, '1. Input energy data'!$P180=""), "",IF(OR('1. Input energy data'!$F180="Hospital",'1. Input energy data'!$F180="Nursing residential homes and hostels"),INDEX(Degrees18[[Month]:[Multiple (England)]],MATCH('1. Input energy data'!$L180, Degrees18[Month], 1) + $F$2 - 1,MATCH(IF('1. Input energy data'!$G$11="Multiple (England)", '1. Input energy data'!$J180, '1. Input energy data'!$G$11),Degrees18[#Headers], 0)),INDEX(Degrees15[[Month]:[Multiple (England)]],MATCH('1. Input energy data'!$L180, Degrees15[Month], 1) + $F$2 - 1,MATCH(IF('1. Input energy data'!$G$11="Multiple (England)", '1. Input energy data'!$J180, '1. Input energy data'!$G$11),Degrees15[#Headers], 0))))</f>
        <v/>
      </c>
      <c r="G163" s="151" t="str" cm="1">
        <f t="array" ref="G163">IF(OR(CalcTable[[#This Row],[Building]]=0, '1. Input energy data'!$Q180=""), "",IF(OR('1. Input energy data'!$F180="Hospital",'1. Input energy data'!$F180="Nursing residential homes and hostels"),INDEX(Degrees18[[Month]:[Multiple (England)]],MATCH('1. Input energy data'!$L180, Degrees18[Month], 1) + $G$2 - 1,MATCH(IF('1. Input energy data'!$G$11="Multiple (England)", '1. Input energy data'!$J180, '1. Input energy data'!$G$11),Degrees18[#Headers], 0)),INDEX(Degrees15[[Month]:[Multiple (England)]],MATCH('1. Input energy data'!$L180, Degrees15[Month], 1) + $G$2 - 1,MATCH(IF('1. Input energy data'!$G$11="Multiple (England)", '1. Input energy data'!$J180, '1. Input energy data'!$G$11),Degrees15[#Headers], 0))))</f>
        <v/>
      </c>
      <c r="H163" s="151" t="str" cm="1">
        <f t="array" ref="H163">IF(OR(CalcTable[[#This Row],[Building]]=0, '1. Input energy data'!$R180=""), "",IF(OR('1. Input energy data'!$F180="Hospital",'1. Input energy data'!$F180="Nursing residential homes and hostels"),INDEX(Degrees18[[Month]:[Multiple (England)]],MATCH('1. Input energy data'!$L180, Degrees18[Month], 1) + $H$2 - 1,MATCH(IF('1. Input energy data'!$G$11="Multiple (England)", '1. Input energy data'!$J180, '1. Input energy data'!$G$11),Degrees18[#Headers], 0)),INDEX(Degrees15[[Month]:[Multiple (England)]],MATCH('1. Input energy data'!$L180, Degrees15[Month], 1) + $H$2 - 1,MATCH(IF('1. Input energy data'!$G$11="Multiple (England)", '1. Input energy data'!$J180, '1. Input energy data'!$G$11),Degrees15[#Headers], 0))))</f>
        <v/>
      </c>
      <c r="I163" s="151" t="str" cm="1">
        <f t="array" ref="I163">IF(OR(CalcTable[[#This Row],[Building]]=0, '1. Input energy data'!$S180=""), "",IF(OR('1. Input energy data'!$F180="Hospital",'1. Input energy data'!$F180="Nursing residential homes and hostels"),INDEX(Degrees18[[Month]:[Multiple (England)]],MATCH('1. Input energy data'!$L180, Degrees18[Month], 1) + $I$2 - 1,MATCH(IF('1. Input energy data'!$G$11="Multiple (England)", '1. Input energy data'!$J180, '1. Input energy data'!$G$11),Degrees18[#Headers], 0)),INDEX(Degrees15[[Month]:[Multiple (England)]],MATCH('1. Input energy data'!$L180, Degrees15[Month], 1) + $I$2 - 1,MATCH(IF('1. Input energy data'!$G$11="Multiple (England)", '1. Input energy data'!$J180, '1. Input energy data'!$G$11),Degrees15[#Headers], 0))))</f>
        <v/>
      </c>
      <c r="J163" s="151" t="str" cm="1">
        <f t="array" ref="J163">IF(OR(CalcTable[[#This Row],[Building]]=0, '1. Input energy data'!$T180=""), "",IF(OR('1. Input energy data'!$F180="Hospital",'1. Input energy data'!$F180="Nursing residential homes and hostels"),INDEX(Degrees18[[Month]:[Multiple (England)]],MATCH('1. Input energy data'!$L180, Degrees18[Month], 1) + $J$2 - 1,MATCH(IF('1. Input energy data'!$G$11="Multiple (England)", '1. Input energy data'!$J180, '1. Input energy data'!$G$11),Degrees18[#Headers], 0)),INDEX(Degrees15[[Month]:[Multiple (England)]],MATCH('1. Input energy data'!$L180, Degrees15[Month], 1) + $J$2 - 1,MATCH(IF('1. Input energy data'!$G$11="Multiple (England)", '1. Input energy data'!$J180, '1. Input energy data'!$G$11),Degrees15[#Headers], 0))))</f>
        <v/>
      </c>
      <c r="K163" s="151" t="str" cm="1">
        <f t="array" ref="K163">IF(OR(CalcTable[[#This Row],[Building]]=0, '1. Input energy data'!$U180=""), "",IF(OR('1. Input energy data'!$F180="Hospital",'1. Input energy data'!$F180="Nursing residential homes and hostels"),INDEX(Degrees18[[Month]:[Multiple (England)]],MATCH('1. Input energy data'!$L180, Degrees18[Month], 1) + $K$2 - 1,MATCH(IF('1. Input energy data'!$G$11="Multiple (England)", '1. Input energy data'!$J180, '1. Input energy data'!$G$11),Degrees18[#Headers], 0)),INDEX(Degrees15[[Month]:[Multiple (England)]],MATCH('1. Input energy data'!$L180, Degrees15[Month], 1) + $K$2 - 1,MATCH(IF('1. Input energy data'!$G$11="Multiple (England)", '1. Input energy data'!$J180, '1. Input energy data'!$G$11),Degrees15[#Headers], 0))))</f>
        <v/>
      </c>
      <c r="L163" s="151" t="str" cm="1">
        <f t="array" ref="L163">IF(OR(CalcTable[[#This Row],[Building]]=0, '1. Input energy data'!$V180=""), "",IF(OR('1. Input energy data'!$F180="Hospital",'1. Input energy data'!$F180="Nursing residential homes and hostels"),INDEX(Degrees18[[Month]:[Multiple (England)]],MATCH('1. Input energy data'!$L180, Degrees18[Month], 1) + $L$2 - 1,MATCH(IF('1. Input energy data'!$G$11="Multiple (England)", '1. Input energy data'!$J180, '1. Input energy data'!$G$11),Degrees18[#Headers], 0)),INDEX(Degrees15[[Month]:[Multiple (England)]],MATCH('1. Input energy data'!$L180, Degrees15[Month], 1) + $L$2 - 1,MATCH(IF('1. Input energy data'!$G$11="Multiple (England)", '1. Input energy data'!$J180, '1. Input energy data'!$G$11),Degrees15[#Headers], 0))))</f>
        <v/>
      </c>
      <c r="M163" s="151" t="str" cm="1">
        <f t="array" ref="M163">IF(OR(CalcTable[[#This Row],[Building]]=0, '1. Input energy data'!$W180=""), "",IF(OR('1. Input energy data'!$F180="Hospital",'1. Input energy data'!$F180="Nursing residential homes and hostels"),INDEX(Degrees18[[Month]:[Multiple (England)]],MATCH('1. Input energy data'!$L180, Degrees18[Month], 1) + $M$2 - 1,MATCH(IF('1. Input energy data'!$G$11="Multiple (England)", '1. Input energy data'!$J180, '1. Input energy data'!$G$11),Degrees18[#Headers], 0)),INDEX(Degrees15[[Month]:[Multiple (England)]],MATCH('1. Input energy data'!$L180, Degrees15[Month], 1) + $M$2 - 1,MATCH(IF('1. Input energy data'!$G$11="Multiple (England)", '1. Input energy data'!$J180, '1. Input energy data'!$G$11),Degrees15[#Headers], 0))))</f>
        <v/>
      </c>
      <c r="N163" s="151" t="str" cm="1">
        <f t="array" ref="N163">IF(OR(CalcTable[[#This Row],[Building]]=0, '1. Input energy data'!$X180=""), "",IF(OR('1. Input energy data'!$F180="Hospital",'1. Input energy data'!$F180="Nursing residential homes and hostels"),INDEX(Degrees18[[Month]:[Multiple (England)]],MATCH('1. Input energy data'!$L180, Degrees18[Month], 1) + $N$2 - 1,MATCH(IF('1. Input energy data'!$G$11="Multiple (England)", '1. Input energy data'!$J180, '1. Input energy data'!$G$11),Degrees18[#Headers], 0)),INDEX(Degrees15[[Month]:[Multiple (England)]],MATCH('1. Input energy data'!$L180, Degrees15[Month], 1) + $N$2 - 1,MATCH(IF('1. Input energy data'!$G$11="Multiple (England)", '1. Input energy data'!$J180, '1. Input energy data'!$G$11),Degrees15[#Headers], 0))))</f>
        <v/>
      </c>
      <c r="O163" s="151" t="str" cm="1">
        <f t="array" ref="O163">IF(OR(CalcTable[[#This Row],[Building]]=0, '1. Input energy data'!$Y180=""), "",IF(OR('1. Input energy data'!$F180="Hospital",'1. Input energy data'!$F180="Nursing residential homes and hostels"),INDEX(Degrees18[[Month]:[Multiple (England)]],MATCH('1. Input energy data'!$L180, Degrees18[Month], 1) + $O$2 - 1,MATCH(IF('1. Input energy data'!$G$11="Multiple (England)", '1. Input energy data'!$J180, '1. Input energy data'!$G$11),Degrees18[#Headers], 0)),INDEX(Degrees15[[Month]:[Multiple (England)]],MATCH('1. Input energy data'!$L180, Degrees15[Month], 1) + $O$2 - 1,MATCH(IF('1. Input energy data'!$G$11="Multiple (England)", '1. Input energy data'!$J180, '1. Input energy data'!$G$11),Degrees15[#Headers], 0))))</f>
        <v/>
      </c>
      <c r="P163" t="str">
        <f>IF(CalcTable[[#This Row],[Building]]=0,"",SLOPE('1. Input energy data'!N180:Y180,CalcTable[[#This Row],[1]:[12]]))</f>
        <v/>
      </c>
      <c r="Q163" t="str">
        <f>IF(CalcTable[[#This Row],[Building]]=0,"",INTERCEPT('1. Input energy data'!N180:Y180,CalcTable[[#This Row],[1]:[12]]))</f>
        <v/>
      </c>
      <c r="R163" t="str">
        <f>IF(CalcTable[[#This Row],[Building]]=0,"",RSQ('1. Input energy data'!N180:Y180,CalcTable[[#This Row],[1]:[12]]))</f>
        <v/>
      </c>
      <c r="S163" s="151" t="str" cm="1">
        <f t="array" ref="S163">IF(OR($A163=0, '1. Input energy data'!$AF180=""), "",IF(OR('1. Input energy data'!$F180="Hospital",'1. Input energy data'!$F180="Nursing residential homes and hostels"),INDEX(Degrees18[[Month]:[Multiple (England)]],MATCH('1. Input energy data'!$AD180, Degrees18[Month], 1)+S$2-13,MATCH(IF('1. Input energy data'!$G$11="Multiple (England)", '1. Input energy data'!$J180, '1. Input energy data'!$G$11),Degrees18[#Headers], 0)),INDEX(Degrees15[[Month]:[Multiple (England)]],MATCH('1. Input energy data'!$AD180, Degrees15[Month], 1)+S$2-13,MATCH(IF('1. Input energy data'!$G$11="Multiple (England)", '1. Input energy data'!$J180, '1. Input energy data'!$G$11),Degrees15[#Headers], 0))))</f>
        <v/>
      </c>
      <c r="T163" s="151" t="str" cm="1">
        <f t="array" ref="T163">IF(OR($A163=0, '1. Input energy data'!$AG180=""), "",IF(OR('1. Input energy data'!$F180="Hospital",'1. Input energy data'!$F180="Nursing residential homes and hostels"),INDEX(Degrees18[[Month]:[Multiple (England)]],MATCH('1. Input energy data'!$AD180, Degrees18[Month], 1)+T$2-13,MATCH(IF('1. Input energy data'!$G$11="Multiple (England)", '1. Input energy data'!$J180, '1. Input energy data'!$G$11),Degrees18[#Headers], 0)),INDEX(Degrees15[[Month]:[Multiple (England)]],MATCH('1. Input energy data'!$AD180,Degrees15[Month], 1)+T$2-13,MATCH(IF('1. Input energy data'!$G$11="Multiple (England)", '1. Input energy data'!$J180, '1. Input energy data'!$G$11),Degrees15[#Headers], 0))))</f>
        <v/>
      </c>
      <c r="U163" s="151" t="str" cm="1">
        <f t="array" ref="U163">IF(OR($A163=0, '1. Input energy data'!$AH180=""), "",IF(OR('1. Input energy data'!$F180="Hospital",'1. Input energy data'!$F180="Nursing residential homes and hostels"),INDEX(Degrees18[[Month]:[Multiple (England)]],MATCH('1. Input energy data'!$AD180, Degrees18[Month], 1)+U$2-13,MATCH(IF('1. Input energy data'!$G$11="Multiple (England)", '1. Input energy data'!$J180, '1. Input energy data'!$G$11),Degrees18[#Headers], 0)),INDEX(Degrees15[[Month]:[Multiple (England)]],MATCH('1. Input energy data'!$AD180,Degrees15[Month], 1)+U$2-13,MATCH(IF('1. Input energy data'!$G$11="Multiple (England)", '1. Input energy data'!$J180, '1. Input energy data'!$G$11),Degrees15[#Headers], 0))))</f>
        <v/>
      </c>
      <c r="V163" s="151" t="str" cm="1">
        <f t="array" ref="V163">IF(OR($A163=0, '1. Input energy data'!$AI180=""), "",IF(OR('1. Input energy data'!$F180="Hospital",'1. Input energy data'!$F180="Nursing residential homes and hostels"),INDEX(Degrees18[[Month]:[Multiple (England)]],MATCH('1. Input energy data'!$AD180, Degrees18[Month], 1)+V$2-13,MATCH(IF('1. Input energy data'!$G$11="Multiple (England)", '1. Input energy data'!$J180, '1. Input energy data'!$G$11),Degrees18[#Headers], 0)),INDEX(Degrees15[[Month]:[Multiple (England)]],MATCH('1. Input energy data'!$AD180,Degrees15[Month], 1)+V$2-13,MATCH(IF('1. Input energy data'!$G$11="Multiple (England)", '1. Input energy data'!$J180, '1. Input energy data'!$G$11),Degrees15[#Headers], 0))))</f>
        <v/>
      </c>
      <c r="W163" s="151" t="str" cm="1">
        <f t="array" ref="W163">IF(OR($A163=0, '1. Input energy data'!$AJ180=""), "",IF(OR('1. Input energy data'!$F180="Hospital",'1. Input energy data'!$F180="Nursing residential homes and hostels"),INDEX(Degrees18[[Month]:[Multiple (England)]],MATCH('1. Input energy data'!$AD180, Degrees18[Month], 1)+W$2-13,MATCH(IF('1. Input energy data'!$G$11="Multiple (England)", '1. Input energy data'!$J180, '1. Input energy data'!$G$11),Degrees18[#Headers], 0)),INDEX(Degrees15[[Month]:[Multiple (England)]],MATCH('1. Input energy data'!$AD180,Degrees15[Month], 1)+W$2-13,MATCH(IF('1. Input energy data'!$G$11="Multiple (England)", '1. Input energy data'!$J180, '1. Input energy data'!$G$11),Degrees15[#Headers], 0))))</f>
        <v/>
      </c>
      <c r="X163" s="151" t="str" cm="1">
        <f t="array" ref="X163">IF(OR($A163=0, '1. Input energy data'!$AK180=""), "",IF(OR('1. Input energy data'!$F180="Hospital",'1. Input energy data'!$F180="Nursing residential homes and hostels"),INDEX(Degrees18[[Month]:[Multiple (England)]],MATCH('1. Input energy data'!$AD180, Degrees18[Month], 1)+X$2-13,MATCH(IF('1. Input energy data'!$G$11="Multiple (England)", '1. Input energy data'!$J180, '1. Input energy data'!$G$11),Degrees18[#Headers], 0)),INDEX(Degrees15[[Month]:[Multiple (England)]],MATCH('1. Input energy data'!$AD180,Degrees15[Month], 1)+X$2-13,MATCH(IF('1. Input energy data'!$G$11="Multiple (England)", '1. Input energy data'!$J180, '1. Input energy data'!$G$11),Degrees15[#Headers], 0))))</f>
        <v/>
      </c>
      <c r="Y163" s="151" t="str" cm="1">
        <f t="array" ref="Y163">IF(OR($A163=0, '1. Input energy data'!$AL180=""), "",IF(OR('1. Input energy data'!$F180="Hospital",'1. Input energy data'!$F180="Nursing residential homes and hostels"),INDEX(Degrees18[[Month]:[Multiple (England)]],MATCH('1. Input energy data'!$AD180, Degrees18[Month], 1)+Y$2-13,MATCH(IF('1. Input energy data'!$G$11="Multiple (England)", '1. Input energy data'!$J180, '1. Input energy data'!$G$11),Degrees18[#Headers], 0)),INDEX(Degrees15[[Month]:[Multiple (England)]],MATCH('1. Input energy data'!$AD180,Degrees15[Month], 1)+Y$2-13,MATCH(IF('1. Input energy data'!$G$11="Multiple (England)", '1. Input energy data'!$J180, '1. Input energy data'!$G$11),Degrees15[#Headers], 0))))</f>
        <v/>
      </c>
      <c r="Z163" s="151" t="str" cm="1">
        <f t="array" ref="Z163">IF(OR($A163=0, '1. Input energy data'!$AM180=""), "",IF(OR('1. Input energy data'!$F180="Hospital",'1. Input energy data'!$F180="Nursing residential homes and hostels"),INDEX(Degrees18[[Month]:[Multiple (England)]],MATCH('1. Input energy data'!$AD180, Degrees18[Month], 1)+Z$2-13,MATCH(IF('1. Input energy data'!$G$11="Multiple (England)", '1. Input energy data'!$J180, '1. Input energy data'!$G$11),Degrees18[#Headers], 0)),INDEX(Degrees15[[Month]:[Multiple (England)]],MATCH('1. Input energy data'!$AD180,Degrees15[Month], 1)+Z$2-13,MATCH(IF('1. Input energy data'!$G$11="Multiple (England)", '1. Input energy data'!$J180, '1. Input energy data'!$G$11),Degrees15[#Headers], 0))))</f>
        <v/>
      </c>
      <c r="AA163" s="151" t="str" cm="1">
        <f t="array" ref="AA163">IF(OR($A163=0, '1. Input energy data'!$AN180=""), "",IF(OR('1. Input energy data'!$F180="Hospital",'1. Input energy data'!$F180="Nursing residential homes and hostels"),INDEX(Degrees18[[Month]:[Multiple (England)]],MATCH('1. Input energy data'!$AD180, Degrees18[Month], 1)+AA$2-13,MATCH(IF('1. Input energy data'!$G$11="Multiple (England)", '1. Input energy data'!$J180, '1. Input energy data'!$G$11),Degrees18[#Headers], 0)),INDEX(Degrees15[[Month]:[Multiple (England)]],MATCH('1. Input energy data'!$AD180,Degrees15[Month], 1)+AA$2-13,MATCH(IF('1. Input energy data'!$G$11="Multiple (England)", '1. Input energy data'!$J180, '1. Input energy data'!$G$11),Degrees15[#Headers], 0))))</f>
        <v/>
      </c>
      <c r="AB163" s="151" t="str" cm="1">
        <f t="array" ref="AB163">IF(OR($A163=0, '1. Input energy data'!$AO180=""), "",IF(OR('1. Input energy data'!$F180="Hospital",'1. Input energy data'!$F180="Nursing residential homes and hostels"),INDEX(Degrees18[[Month]:[Multiple (England)]],MATCH('1. Input energy data'!$AD180, Degrees18[Month], 1)+AB$2-13,MATCH(IF('1. Input energy data'!$G$11="Multiple (England)", '1. Input energy data'!$J180, '1. Input energy data'!$G$11),Degrees18[#Headers], 0)),INDEX(Degrees15[[Month]:[Multiple (England)]],MATCH('1. Input energy data'!$AD180,Degrees15[Month], 1)+AB$2-13,MATCH(IF('1. Input energy data'!$G$11="Multiple (England)", '1. Input energy data'!$J180, '1. Input energy data'!$G$11),Degrees15[#Headers], 0))))</f>
        <v/>
      </c>
      <c r="AC163" s="151" t="str" cm="1">
        <f t="array" ref="AC163">IF(OR($A163=0, '1. Input energy data'!$AP180=""), "",IF(OR('1. Input energy data'!$F180="Hospital",'1. Input energy data'!$F180="Nursing residential homes and hostels"),INDEX(Degrees18[[Month]:[Multiple (England)]],MATCH('1. Input energy data'!$AD180, Degrees18[Month], 1)+AC$2-13,MATCH(IF('1. Input energy data'!$G$11="Multiple (England)", '1. Input energy data'!$J180, '1. Input energy data'!$G$11),Degrees18[#Headers], 0)),INDEX(Degrees15[[Month]:[Multiple (England)]],MATCH('1. Input energy data'!$AD180,Degrees15[Month], 1)+AC$2-13,MATCH(IF('1. Input energy data'!$G$11="Multiple (England)", '1. Input energy data'!$J180, '1. Input energy data'!$G$11),Degrees15[#Headers], 0))))</f>
        <v/>
      </c>
      <c r="AD163" s="151" t="str" cm="1">
        <f t="array" ref="AD163">IF(OR($A163=0, '1. Input energy data'!$AQ180=""), "",IF(OR('1. Input energy data'!$F180="Hospital",'1. Input energy data'!$F180="Nursing residential homes and hostels"),INDEX(Degrees18[[Month]:[Multiple (England)]],MATCH('1. Input energy data'!$AD180, Degrees18[Month], 1)+AD$2-13,MATCH(IF('1. Input energy data'!$G$11="Multiple (England)", '1. Input energy data'!$J180, '1. Input energy data'!$G$11),Degrees18[#Headers], 0)),INDEX(Degrees15[[Month]:[Multiple (England)]],MATCH('1. Input energy data'!$AD180,Degrees15[Month], 1)+AD$2-13,MATCH(IF('1. Input energy data'!$G$11="Multiple (England)", '1. Input energy data'!$J180, '1. Input energy data'!$G$11),Degrees15[#Headers], 0))))</f>
        <v/>
      </c>
      <c r="AE163" s="151" t="str">
        <f>IF(OR($A163=0, $P163="", CalcTable[[#This Row],[13]]="", $Q163="", '1. Input energy data'!AF180=""), "", ($P163*CalcTable[[#This Row],[13]]+$Q163)-'1. Input energy data'!AF180)</f>
        <v/>
      </c>
      <c r="AF163" s="151" t="str">
        <f>IF(OR($A163=0, $P163="", CalcTable[[#This Row],[14]]="", $Q163="", '1. Input energy data'!AG180=""), "", ($P163*CalcTable[[#This Row],[14]]+$Q163)-'1. Input energy data'!AG180)</f>
        <v/>
      </c>
      <c r="AG163" s="151" t="str">
        <f>IF(OR($A163=0, $P163="", CalcTable[[#This Row],[15]]="", $Q163="", '1. Input energy data'!AH180=""), "", ($P163*CalcTable[[#This Row],[15]]+$Q163)-'1. Input energy data'!AH180)</f>
        <v/>
      </c>
      <c r="AH163" s="151" t="str">
        <f>IF(OR($A163=0, $P163="", CalcTable[[#This Row],[16]]="", $Q163="", '1. Input energy data'!AI180=""), "", ($P163*CalcTable[[#This Row],[16]]+$Q163)-'1. Input energy data'!AI180)</f>
        <v/>
      </c>
      <c r="AI163" s="151" t="str">
        <f>IF(OR($A163=0, $P163="", CalcTable[[#This Row],[17]]="", $Q163="", '1. Input energy data'!AJ180=""), "", ($P163*CalcTable[[#This Row],[17]]+$Q163)-'1. Input energy data'!AJ180)</f>
        <v/>
      </c>
      <c r="AJ163" s="151" t="str">
        <f>IF(OR($A163=0, $P163="", CalcTable[[#This Row],[18]]="", $Q163="", '1. Input energy data'!AK180=""), "", ($P163*CalcTable[[#This Row],[18]]+$Q163)-'1. Input energy data'!AK180)</f>
        <v/>
      </c>
      <c r="AK163" s="151" t="str">
        <f>IF(OR($A163=0, $P163="", CalcTable[[#This Row],[19]]="", $Q163="", '1. Input energy data'!AL180=""), "", ($P163*CalcTable[[#This Row],[19]]+$Q163)-'1. Input energy data'!AL180)</f>
        <v/>
      </c>
      <c r="AL163" s="151" t="str">
        <f>IF(OR($A163=0, $P163="", CalcTable[[#This Row],[20]]="", $Q163="", '1. Input energy data'!AM180=""), "", ($P163*CalcTable[[#This Row],[20]]+$Q163)-'1. Input energy data'!AM180)</f>
        <v/>
      </c>
      <c r="AM163" s="151" t="str">
        <f>IF(OR($A163=0, $P163="", CalcTable[[#This Row],[21]]="", $Q163="", '1. Input energy data'!AN180=""), "", ($P163*CalcTable[[#This Row],[21]]+$Q163)-'1. Input energy data'!AN180)</f>
        <v/>
      </c>
      <c r="AN163" s="151" t="str">
        <f>IF(OR($A163=0, $P163="", CalcTable[[#This Row],[22]]="", $Q163="", '1. Input energy data'!AO180=""), "", ($P163*CalcTable[[#This Row],[22]]+$Q163)-'1. Input energy data'!AO180)</f>
        <v/>
      </c>
      <c r="AO163" s="151" t="str">
        <f>IF(OR($A163=0, $P163="", CalcTable[[#This Row],[23]]="", $Q163="", '1. Input energy data'!AP180=""), "", ($P163*CalcTable[[#This Row],[23]]+$Q163)-'1. Input energy data'!AP180)</f>
        <v/>
      </c>
      <c r="AP163" s="151" t="str">
        <f>IF(OR($A163=0, $P163="", CalcTable[[#This Row],[24]]="", $Q163="", '1. Input energy data'!AQ180=""), "", ($P163*CalcTable[[#This Row],[24]]+$Q163)-'1. Input energy data'!AQ180)</f>
        <v/>
      </c>
      <c r="AQ163" s="239" t="str">
        <f>IF(CalcTable[[#This Row],[Building]]=0,"",1-((1-CalcTable[[#This Row],[R2]])*(COUNT('1. Input energy data'!N180:Y180)-1)/(COUNT('1. Input energy data'!N180:Y180)-2)))</f>
        <v/>
      </c>
      <c r="AR163" s="165" t="str">
        <f>IF(CalcTable[[#This Row],[Building]]=0,"",1.26*TINV(0.1,COUNT('1. Input energy data'!N180:Y180)-2)*STEYX('1. Input energy data'!N180:Y180,CalcTable[[#This Row],[1]:[12]])*((1+2/COUNT('1. Input energy data'!N180:Y180))*COUNT(CalcTable[[#This Row],[Month 1 avoided kWh]:[Month 12]]))^0.5)</f>
        <v/>
      </c>
      <c r="AS163" s="166" t="str">
        <f>IF(CalcTable[[#This Row],[Building]]=0,"",ABS(CalcTable[[#This Row],[Absolute Uncertainty]]/SUM(CalcTable[[#This Row],[Month 1 avoided kWh]:[Month 12]])))</f>
        <v/>
      </c>
      <c r="AT163" s="165" t="str">
        <f>IF(CalcTable[[#This Row],[Building]]=0,"",COUNT('1. Input energy data'!N180:Y180))</f>
        <v/>
      </c>
      <c r="AU163" s="165" t="str">
        <f>IF(CalcTable[[#This Row],[Building]]=0,"",COUNT('1. Input energy data'!AF180:AQ180))</f>
        <v/>
      </c>
      <c r="AV163" s="151" t="str" cm="1">
        <f t="array" ref="AV163">_xlfn.IFS(CalcTable[[#This Row],[Building]]=0,"",AND(OR('1. Input energy data'!AT180="Energy Bills - Actual",'1. Input energy data'!AT180="Meter Readings",'1. Input energy data'!AT180="Half Hourly Data"),OR('1. Input energy data'!Z180="Energy Bills - Actual",'1. Input energy data'!Z180="Meter Readings",'1. Input energy data'!Z180="Half Hourly Data")),"ACTUAL",OR('1. Input energy data'!AT180="",'1. Input energy data'!Z180=""),"BLANK",OR('1. Input energy data'!AT180="Other (specify in commentary)",'1. Input energy data'!Z180="Other (specify in commentary)"),"OTHER",OR('1. Input energy data'!AT180="Energy Bills - Estimated",'1. Input energy data'!Z180="Energy Bills - Estimated"),"ESTIMATED",OR('1. Input energy data'!AT180="Energy Bills - Partially Estimated",'1. Input energy data'!Z180="Energy Bills - Partially Estimated"),"PARTIALLY ESTIMATED",TRUE,"BLANK")</f>
        <v/>
      </c>
    </row>
    <row r="164" spans="1:48">
      <c r="A164">
        <f>'1. Input energy data'!C181</f>
        <v>0</v>
      </c>
      <c r="B164" s="150">
        <f>'1. Input energy data'!F181</f>
        <v>0</v>
      </c>
      <c r="C164">
        <f>'1. Input energy data'!G181</f>
        <v>0</v>
      </c>
      <c r="D164" s="151" t="str">
        <f>IF(OR(CalcTable[[#This Row],[Building]]=0, '1. Input energy data'!$N181=""), "",IF(OR('1. Input energy data'!$F181="Hospital",'1. Input energy data'!$F181="Nursing residential homes and hostels"),INDEX(Degrees18[[Month]:[Multiple (England)]],MATCH('1. Input energy data'!$L181, Degrees18[Month], 1),MATCH(IF('1. Input energy data'!$G$11="Multiple (England)", '1. Input energy data'!$J181, '1. Input energy data'!$G$11), Degrees18[#Headers], 0)),INDEX(Degrees15[[Month]:[Multiple (England)]],MATCH('1. Input energy data'!$L181, Degrees15[Month], 1),MATCH(IF('1. Input energy data'!$G$11="Multiple (England)", '1. Input energy data'!$J181, '1. Input energy data'!$G$11), Degrees15[#Headers], 0))))</f>
        <v/>
      </c>
      <c r="E164" s="151" t="str" cm="1">
        <f t="array" ref="E164">IF(OR(CalcTable[[#This Row],[Building]]=0, '1. Input energy data'!$O181=""), "",IF(OR('1. Input energy data'!$F181="Hospital",'1. Input energy data'!$F181="Nursing residential homes and hostels"),INDEX(Degrees18[[Month]:[Multiple (England)]],MATCH('1. Input energy data'!$L181, Degrees18[Month], 1) + $E$2 - 1,MATCH(IF('1. Input energy data'!$G$11="Multiple (England)", '1. Input energy data'!$J181, '1. Input energy data'!$G$11),Degrees18[#Headers], 0)),INDEX(Degrees15[[Month]:[Multiple (England)]],MATCH('1. Input energy data'!$L181, Degrees15[Month], 1) + $E$2 - 1,MATCH(IF('1. Input energy data'!$G$11="Multiple (England)", '1. Input energy data'!$J181, '1. Input energy data'!$G$11),Degrees15[#Headers], 0))))</f>
        <v/>
      </c>
      <c r="F164" s="151" t="str" cm="1">
        <f t="array" ref="F164">IF(OR(CalcTable[[#This Row],[Building]]=0, '1. Input energy data'!$P181=""), "",IF(OR('1. Input energy data'!$F181="Hospital",'1. Input energy data'!$F181="Nursing residential homes and hostels"),INDEX(Degrees18[[Month]:[Multiple (England)]],MATCH('1. Input energy data'!$L181, Degrees18[Month], 1) + $F$2 - 1,MATCH(IF('1. Input energy data'!$G$11="Multiple (England)", '1. Input energy data'!$J181, '1. Input energy data'!$G$11),Degrees18[#Headers], 0)),INDEX(Degrees15[[Month]:[Multiple (England)]],MATCH('1. Input energy data'!$L181, Degrees15[Month], 1) + $F$2 - 1,MATCH(IF('1. Input energy data'!$G$11="Multiple (England)", '1. Input energy data'!$J181, '1. Input energy data'!$G$11),Degrees15[#Headers], 0))))</f>
        <v/>
      </c>
      <c r="G164" s="151" t="str" cm="1">
        <f t="array" ref="G164">IF(OR(CalcTable[[#This Row],[Building]]=0, '1. Input energy data'!$Q181=""), "",IF(OR('1. Input energy data'!$F181="Hospital",'1. Input energy data'!$F181="Nursing residential homes and hostels"),INDEX(Degrees18[[Month]:[Multiple (England)]],MATCH('1. Input energy data'!$L181, Degrees18[Month], 1) + $G$2 - 1,MATCH(IF('1. Input energy data'!$G$11="Multiple (England)", '1. Input energy data'!$J181, '1. Input energy data'!$G$11),Degrees18[#Headers], 0)),INDEX(Degrees15[[Month]:[Multiple (England)]],MATCH('1. Input energy data'!$L181, Degrees15[Month], 1) + $G$2 - 1,MATCH(IF('1. Input energy data'!$G$11="Multiple (England)", '1. Input energy data'!$J181, '1. Input energy data'!$G$11),Degrees15[#Headers], 0))))</f>
        <v/>
      </c>
      <c r="H164" s="151" t="str" cm="1">
        <f t="array" ref="H164">IF(OR(CalcTable[[#This Row],[Building]]=0, '1. Input energy data'!$R181=""), "",IF(OR('1. Input energy data'!$F181="Hospital",'1. Input energy data'!$F181="Nursing residential homes and hostels"),INDEX(Degrees18[[Month]:[Multiple (England)]],MATCH('1. Input energy data'!$L181, Degrees18[Month], 1) + $H$2 - 1,MATCH(IF('1. Input energy data'!$G$11="Multiple (England)", '1. Input energy data'!$J181, '1. Input energy data'!$G$11),Degrees18[#Headers], 0)),INDEX(Degrees15[[Month]:[Multiple (England)]],MATCH('1. Input energy data'!$L181, Degrees15[Month], 1) + $H$2 - 1,MATCH(IF('1. Input energy data'!$G$11="Multiple (England)", '1. Input energy data'!$J181, '1. Input energy data'!$G$11),Degrees15[#Headers], 0))))</f>
        <v/>
      </c>
      <c r="I164" s="151" t="str" cm="1">
        <f t="array" ref="I164">IF(OR(CalcTable[[#This Row],[Building]]=0, '1. Input energy data'!$S181=""), "",IF(OR('1. Input energy data'!$F181="Hospital",'1. Input energy data'!$F181="Nursing residential homes and hostels"),INDEX(Degrees18[[Month]:[Multiple (England)]],MATCH('1. Input energy data'!$L181, Degrees18[Month], 1) + $I$2 - 1,MATCH(IF('1. Input energy data'!$G$11="Multiple (England)", '1. Input energy data'!$J181, '1. Input energy data'!$G$11),Degrees18[#Headers], 0)),INDEX(Degrees15[[Month]:[Multiple (England)]],MATCH('1. Input energy data'!$L181, Degrees15[Month], 1) + $I$2 - 1,MATCH(IF('1. Input energy data'!$G$11="Multiple (England)", '1. Input energy data'!$J181, '1. Input energy data'!$G$11),Degrees15[#Headers], 0))))</f>
        <v/>
      </c>
      <c r="J164" s="151" t="str" cm="1">
        <f t="array" ref="J164">IF(OR(CalcTable[[#This Row],[Building]]=0, '1. Input energy data'!$T181=""), "",IF(OR('1. Input energy data'!$F181="Hospital",'1. Input energy data'!$F181="Nursing residential homes and hostels"),INDEX(Degrees18[[Month]:[Multiple (England)]],MATCH('1. Input energy data'!$L181, Degrees18[Month], 1) + $J$2 - 1,MATCH(IF('1. Input energy data'!$G$11="Multiple (England)", '1. Input energy data'!$J181, '1. Input energy data'!$G$11),Degrees18[#Headers], 0)),INDEX(Degrees15[[Month]:[Multiple (England)]],MATCH('1. Input energy data'!$L181, Degrees15[Month], 1) + $J$2 - 1,MATCH(IF('1. Input energy data'!$G$11="Multiple (England)", '1. Input energy data'!$J181, '1. Input energy data'!$G$11),Degrees15[#Headers], 0))))</f>
        <v/>
      </c>
      <c r="K164" s="151" t="str" cm="1">
        <f t="array" ref="K164">IF(OR(CalcTable[[#This Row],[Building]]=0, '1. Input energy data'!$U181=""), "",IF(OR('1. Input energy data'!$F181="Hospital",'1. Input energy data'!$F181="Nursing residential homes and hostels"),INDEX(Degrees18[[Month]:[Multiple (England)]],MATCH('1. Input energy data'!$L181, Degrees18[Month], 1) + $K$2 - 1,MATCH(IF('1. Input energy data'!$G$11="Multiple (England)", '1. Input energy data'!$J181, '1. Input energy data'!$G$11),Degrees18[#Headers], 0)),INDEX(Degrees15[[Month]:[Multiple (England)]],MATCH('1. Input energy data'!$L181, Degrees15[Month], 1) + $K$2 - 1,MATCH(IF('1. Input energy data'!$G$11="Multiple (England)", '1. Input energy data'!$J181, '1. Input energy data'!$G$11),Degrees15[#Headers], 0))))</f>
        <v/>
      </c>
      <c r="L164" s="151" t="str" cm="1">
        <f t="array" ref="L164">IF(OR(CalcTable[[#This Row],[Building]]=0, '1. Input energy data'!$V181=""), "",IF(OR('1. Input energy data'!$F181="Hospital",'1. Input energy data'!$F181="Nursing residential homes and hostels"),INDEX(Degrees18[[Month]:[Multiple (England)]],MATCH('1. Input energy data'!$L181, Degrees18[Month], 1) + $L$2 - 1,MATCH(IF('1. Input energy data'!$G$11="Multiple (England)", '1. Input energy data'!$J181, '1. Input energy data'!$G$11),Degrees18[#Headers], 0)),INDEX(Degrees15[[Month]:[Multiple (England)]],MATCH('1. Input energy data'!$L181, Degrees15[Month], 1) + $L$2 - 1,MATCH(IF('1. Input energy data'!$G$11="Multiple (England)", '1. Input energy data'!$J181, '1. Input energy data'!$G$11),Degrees15[#Headers], 0))))</f>
        <v/>
      </c>
      <c r="M164" s="151" t="str" cm="1">
        <f t="array" ref="M164">IF(OR(CalcTable[[#This Row],[Building]]=0, '1. Input energy data'!$W181=""), "",IF(OR('1. Input energy data'!$F181="Hospital",'1. Input energy data'!$F181="Nursing residential homes and hostels"),INDEX(Degrees18[[Month]:[Multiple (England)]],MATCH('1. Input energy data'!$L181, Degrees18[Month], 1) + $M$2 - 1,MATCH(IF('1. Input energy data'!$G$11="Multiple (England)", '1. Input energy data'!$J181, '1. Input energy data'!$G$11),Degrees18[#Headers], 0)),INDEX(Degrees15[[Month]:[Multiple (England)]],MATCH('1. Input energy data'!$L181, Degrees15[Month], 1) + $M$2 - 1,MATCH(IF('1. Input energy data'!$G$11="Multiple (England)", '1. Input energy data'!$J181, '1. Input energy data'!$G$11),Degrees15[#Headers], 0))))</f>
        <v/>
      </c>
      <c r="N164" s="151" t="str" cm="1">
        <f t="array" ref="N164">IF(OR(CalcTable[[#This Row],[Building]]=0, '1. Input energy data'!$X181=""), "",IF(OR('1. Input energy data'!$F181="Hospital",'1. Input energy data'!$F181="Nursing residential homes and hostels"),INDEX(Degrees18[[Month]:[Multiple (England)]],MATCH('1. Input energy data'!$L181, Degrees18[Month], 1) + $N$2 - 1,MATCH(IF('1. Input energy data'!$G$11="Multiple (England)", '1. Input energy data'!$J181, '1. Input energy data'!$G$11),Degrees18[#Headers], 0)),INDEX(Degrees15[[Month]:[Multiple (England)]],MATCH('1. Input energy data'!$L181, Degrees15[Month], 1) + $N$2 - 1,MATCH(IF('1. Input energy data'!$G$11="Multiple (England)", '1. Input energy data'!$J181, '1. Input energy data'!$G$11),Degrees15[#Headers], 0))))</f>
        <v/>
      </c>
      <c r="O164" s="151" t="str" cm="1">
        <f t="array" ref="O164">IF(OR(CalcTable[[#This Row],[Building]]=0, '1. Input energy data'!$Y181=""), "",IF(OR('1. Input energy data'!$F181="Hospital",'1. Input energy data'!$F181="Nursing residential homes and hostels"),INDEX(Degrees18[[Month]:[Multiple (England)]],MATCH('1. Input energy data'!$L181, Degrees18[Month], 1) + $O$2 - 1,MATCH(IF('1. Input energy data'!$G$11="Multiple (England)", '1. Input energy data'!$J181, '1. Input energy data'!$G$11),Degrees18[#Headers], 0)),INDEX(Degrees15[[Month]:[Multiple (England)]],MATCH('1. Input energy data'!$L181, Degrees15[Month], 1) + $O$2 - 1,MATCH(IF('1. Input energy data'!$G$11="Multiple (England)", '1. Input energy data'!$J181, '1. Input energy data'!$G$11),Degrees15[#Headers], 0))))</f>
        <v/>
      </c>
      <c r="P164" t="str">
        <f>IF(CalcTable[[#This Row],[Building]]=0,"",SLOPE('1. Input energy data'!N181:Y181,CalcTable[[#This Row],[1]:[12]]))</f>
        <v/>
      </c>
      <c r="Q164" t="str">
        <f>IF(CalcTable[[#This Row],[Building]]=0,"",INTERCEPT('1. Input energy data'!N181:Y181,CalcTable[[#This Row],[1]:[12]]))</f>
        <v/>
      </c>
      <c r="R164" t="str">
        <f>IF(CalcTable[[#This Row],[Building]]=0,"",RSQ('1. Input energy data'!N181:Y181,CalcTable[[#This Row],[1]:[12]]))</f>
        <v/>
      </c>
      <c r="S164" s="151" t="str" cm="1">
        <f t="array" ref="S164">IF(OR($A164=0, '1. Input energy data'!$AF181=""), "",IF(OR('1. Input energy data'!$F181="Hospital",'1. Input energy data'!$F181="Nursing residential homes and hostels"),INDEX(Degrees18[[Month]:[Multiple (England)]],MATCH('1. Input energy data'!$AD181, Degrees18[Month], 1)+S$2-13,MATCH(IF('1. Input energy data'!$G$11="Multiple (England)", '1. Input energy data'!$J181, '1. Input energy data'!$G$11),Degrees18[#Headers], 0)),INDEX(Degrees15[[Month]:[Multiple (England)]],MATCH('1. Input energy data'!$AD181, Degrees15[Month], 1)+S$2-13,MATCH(IF('1. Input energy data'!$G$11="Multiple (England)", '1. Input energy data'!$J181, '1. Input energy data'!$G$11),Degrees15[#Headers], 0))))</f>
        <v/>
      </c>
      <c r="T164" s="151" t="str" cm="1">
        <f t="array" ref="T164">IF(OR($A164=0, '1. Input energy data'!$AG181=""), "",IF(OR('1. Input energy data'!$F181="Hospital",'1. Input energy data'!$F181="Nursing residential homes and hostels"),INDEX(Degrees18[[Month]:[Multiple (England)]],MATCH('1. Input energy data'!$AD181, Degrees18[Month], 1)+T$2-13,MATCH(IF('1. Input energy data'!$G$11="Multiple (England)", '1. Input energy data'!$J181, '1. Input energy data'!$G$11),Degrees18[#Headers], 0)),INDEX(Degrees15[[Month]:[Multiple (England)]],MATCH('1. Input energy data'!$AD181,Degrees15[Month], 1)+T$2-13,MATCH(IF('1. Input energy data'!$G$11="Multiple (England)", '1. Input energy data'!$J181, '1. Input energy data'!$G$11),Degrees15[#Headers], 0))))</f>
        <v/>
      </c>
      <c r="U164" s="151" t="str" cm="1">
        <f t="array" ref="U164">IF(OR($A164=0, '1. Input energy data'!$AH181=""), "",IF(OR('1. Input energy data'!$F181="Hospital",'1. Input energy data'!$F181="Nursing residential homes and hostels"),INDEX(Degrees18[[Month]:[Multiple (England)]],MATCH('1. Input energy data'!$AD181, Degrees18[Month], 1)+U$2-13,MATCH(IF('1. Input energy data'!$G$11="Multiple (England)", '1. Input energy data'!$J181, '1. Input energy data'!$G$11),Degrees18[#Headers], 0)),INDEX(Degrees15[[Month]:[Multiple (England)]],MATCH('1. Input energy data'!$AD181,Degrees15[Month], 1)+U$2-13,MATCH(IF('1. Input energy data'!$G$11="Multiple (England)", '1. Input energy data'!$J181, '1. Input energy data'!$G$11),Degrees15[#Headers], 0))))</f>
        <v/>
      </c>
      <c r="V164" s="151" t="str" cm="1">
        <f t="array" ref="V164">IF(OR($A164=0, '1. Input energy data'!$AI181=""), "",IF(OR('1. Input energy data'!$F181="Hospital",'1. Input energy data'!$F181="Nursing residential homes and hostels"),INDEX(Degrees18[[Month]:[Multiple (England)]],MATCH('1. Input energy data'!$AD181, Degrees18[Month], 1)+V$2-13,MATCH(IF('1. Input energy data'!$G$11="Multiple (England)", '1. Input energy data'!$J181, '1. Input energy data'!$G$11),Degrees18[#Headers], 0)),INDEX(Degrees15[[Month]:[Multiple (England)]],MATCH('1. Input energy data'!$AD181,Degrees15[Month], 1)+V$2-13,MATCH(IF('1. Input energy data'!$G$11="Multiple (England)", '1. Input energy data'!$J181, '1. Input energy data'!$G$11),Degrees15[#Headers], 0))))</f>
        <v/>
      </c>
      <c r="W164" s="151" t="str" cm="1">
        <f t="array" ref="W164">IF(OR($A164=0, '1. Input energy data'!$AJ181=""), "",IF(OR('1. Input energy data'!$F181="Hospital",'1. Input energy data'!$F181="Nursing residential homes and hostels"),INDEX(Degrees18[[Month]:[Multiple (England)]],MATCH('1. Input energy data'!$AD181, Degrees18[Month], 1)+W$2-13,MATCH(IF('1. Input energy data'!$G$11="Multiple (England)", '1. Input energy data'!$J181, '1. Input energy data'!$G$11),Degrees18[#Headers], 0)),INDEX(Degrees15[[Month]:[Multiple (England)]],MATCH('1. Input energy data'!$AD181,Degrees15[Month], 1)+W$2-13,MATCH(IF('1. Input energy data'!$G$11="Multiple (England)", '1. Input energy data'!$J181, '1. Input energy data'!$G$11),Degrees15[#Headers], 0))))</f>
        <v/>
      </c>
      <c r="X164" s="151" t="str" cm="1">
        <f t="array" ref="X164">IF(OR($A164=0, '1. Input energy data'!$AK181=""), "",IF(OR('1. Input energy data'!$F181="Hospital",'1. Input energy data'!$F181="Nursing residential homes and hostels"),INDEX(Degrees18[[Month]:[Multiple (England)]],MATCH('1. Input energy data'!$AD181, Degrees18[Month], 1)+X$2-13,MATCH(IF('1. Input energy data'!$G$11="Multiple (England)", '1. Input energy data'!$J181, '1. Input energy data'!$G$11),Degrees18[#Headers], 0)),INDEX(Degrees15[[Month]:[Multiple (England)]],MATCH('1. Input energy data'!$AD181,Degrees15[Month], 1)+X$2-13,MATCH(IF('1. Input energy data'!$G$11="Multiple (England)", '1. Input energy data'!$J181, '1. Input energy data'!$G$11),Degrees15[#Headers], 0))))</f>
        <v/>
      </c>
      <c r="Y164" s="151" t="str" cm="1">
        <f t="array" ref="Y164">IF(OR($A164=0, '1. Input energy data'!$AL181=""), "",IF(OR('1. Input energy data'!$F181="Hospital",'1. Input energy data'!$F181="Nursing residential homes and hostels"),INDEX(Degrees18[[Month]:[Multiple (England)]],MATCH('1. Input energy data'!$AD181, Degrees18[Month], 1)+Y$2-13,MATCH(IF('1. Input energy data'!$G$11="Multiple (England)", '1. Input energy data'!$J181, '1. Input energy data'!$G$11),Degrees18[#Headers], 0)),INDEX(Degrees15[[Month]:[Multiple (England)]],MATCH('1. Input energy data'!$AD181,Degrees15[Month], 1)+Y$2-13,MATCH(IF('1. Input energy data'!$G$11="Multiple (England)", '1. Input energy data'!$J181, '1. Input energy data'!$G$11),Degrees15[#Headers], 0))))</f>
        <v/>
      </c>
      <c r="Z164" s="151" t="str" cm="1">
        <f t="array" ref="Z164">IF(OR($A164=0, '1. Input energy data'!$AM181=""), "",IF(OR('1. Input energy data'!$F181="Hospital",'1. Input energy data'!$F181="Nursing residential homes and hostels"),INDEX(Degrees18[[Month]:[Multiple (England)]],MATCH('1. Input energy data'!$AD181, Degrees18[Month], 1)+Z$2-13,MATCH(IF('1. Input energy data'!$G$11="Multiple (England)", '1. Input energy data'!$J181, '1. Input energy data'!$G$11),Degrees18[#Headers], 0)),INDEX(Degrees15[[Month]:[Multiple (England)]],MATCH('1. Input energy data'!$AD181,Degrees15[Month], 1)+Z$2-13,MATCH(IF('1. Input energy data'!$G$11="Multiple (England)", '1. Input energy data'!$J181, '1. Input energy data'!$G$11),Degrees15[#Headers], 0))))</f>
        <v/>
      </c>
      <c r="AA164" s="151" t="str" cm="1">
        <f t="array" ref="AA164">IF(OR($A164=0, '1. Input energy data'!$AN181=""), "",IF(OR('1. Input energy data'!$F181="Hospital",'1. Input energy data'!$F181="Nursing residential homes and hostels"),INDEX(Degrees18[[Month]:[Multiple (England)]],MATCH('1. Input energy data'!$AD181, Degrees18[Month], 1)+AA$2-13,MATCH(IF('1. Input energy data'!$G$11="Multiple (England)", '1. Input energy data'!$J181, '1. Input energy data'!$G$11),Degrees18[#Headers], 0)),INDEX(Degrees15[[Month]:[Multiple (England)]],MATCH('1. Input energy data'!$AD181,Degrees15[Month], 1)+AA$2-13,MATCH(IF('1. Input energy data'!$G$11="Multiple (England)", '1. Input energy data'!$J181, '1. Input energy data'!$G$11),Degrees15[#Headers], 0))))</f>
        <v/>
      </c>
      <c r="AB164" s="151" t="str" cm="1">
        <f t="array" ref="AB164">IF(OR($A164=0, '1. Input energy data'!$AO181=""), "",IF(OR('1. Input energy data'!$F181="Hospital",'1. Input energy data'!$F181="Nursing residential homes and hostels"),INDEX(Degrees18[[Month]:[Multiple (England)]],MATCH('1. Input energy data'!$AD181, Degrees18[Month], 1)+AB$2-13,MATCH(IF('1. Input energy data'!$G$11="Multiple (England)", '1. Input energy data'!$J181, '1. Input energy data'!$G$11),Degrees18[#Headers], 0)),INDEX(Degrees15[[Month]:[Multiple (England)]],MATCH('1. Input energy data'!$AD181,Degrees15[Month], 1)+AB$2-13,MATCH(IF('1. Input energy data'!$G$11="Multiple (England)", '1. Input energy data'!$J181, '1. Input energy data'!$G$11),Degrees15[#Headers], 0))))</f>
        <v/>
      </c>
      <c r="AC164" s="151" t="str" cm="1">
        <f t="array" ref="AC164">IF(OR($A164=0, '1. Input energy data'!$AP181=""), "",IF(OR('1. Input energy data'!$F181="Hospital",'1. Input energy data'!$F181="Nursing residential homes and hostels"),INDEX(Degrees18[[Month]:[Multiple (England)]],MATCH('1. Input energy data'!$AD181, Degrees18[Month], 1)+AC$2-13,MATCH(IF('1. Input energy data'!$G$11="Multiple (England)", '1. Input energy data'!$J181, '1. Input energy data'!$G$11),Degrees18[#Headers], 0)),INDEX(Degrees15[[Month]:[Multiple (England)]],MATCH('1. Input energy data'!$AD181,Degrees15[Month], 1)+AC$2-13,MATCH(IF('1. Input energy data'!$G$11="Multiple (England)", '1. Input energy data'!$J181, '1. Input energy data'!$G$11),Degrees15[#Headers], 0))))</f>
        <v/>
      </c>
      <c r="AD164" s="151" t="str" cm="1">
        <f t="array" ref="AD164">IF(OR($A164=0, '1. Input energy data'!$AQ181=""), "",IF(OR('1. Input energy data'!$F181="Hospital",'1. Input energy data'!$F181="Nursing residential homes and hostels"),INDEX(Degrees18[[Month]:[Multiple (England)]],MATCH('1. Input energy data'!$AD181, Degrees18[Month], 1)+AD$2-13,MATCH(IF('1. Input energy data'!$G$11="Multiple (England)", '1. Input energy data'!$J181, '1. Input energy data'!$G$11),Degrees18[#Headers], 0)),INDEX(Degrees15[[Month]:[Multiple (England)]],MATCH('1. Input energy data'!$AD181,Degrees15[Month], 1)+AD$2-13,MATCH(IF('1. Input energy data'!$G$11="Multiple (England)", '1. Input energy data'!$J181, '1. Input energy data'!$G$11),Degrees15[#Headers], 0))))</f>
        <v/>
      </c>
      <c r="AE164" s="151" t="str">
        <f>IF(OR($A164=0, $P164="", CalcTable[[#This Row],[13]]="", $Q164="", '1. Input energy data'!AF181=""), "", ($P164*CalcTable[[#This Row],[13]]+$Q164)-'1. Input energy data'!AF181)</f>
        <v/>
      </c>
      <c r="AF164" s="151" t="str">
        <f>IF(OR($A164=0, $P164="", CalcTable[[#This Row],[14]]="", $Q164="", '1. Input energy data'!AG181=""), "", ($P164*CalcTable[[#This Row],[14]]+$Q164)-'1. Input energy data'!AG181)</f>
        <v/>
      </c>
      <c r="AG164" s="151" t="str">
        <f>IF(OR($A164=0, $P164="", CalcTable[[#This Row],[15]]="", $Q164="", '1. Input energy data'!AH181=""), "", ($P164*CalcTable[[#This Row],[15]]+$Q164)-'1. Input energy data'!AH181)</f>
        <v/>
      </c>
      <c r="AH164" s="151" t="str">
        <f>IF(OR($A164=0, $P164="", CalcTable[[#This Row],[16]]="", $Q164="", '1. Input energy data'!AI181=""), "", ($P164*CalcTable[[#This Row],[16]]+$Q164)-'1. Input energy data'!AI181)</f>
        <v/>
      </c>
      <c r="AI164" s="151" t="str">
        <f>IF(OR($A164=0, $P164="", CalcTable[[#This Row],[17]]="", $Q164="", '1. Input energy data'!AJ181=""), "", ($P164*CalcTable[[#This Row],[17]]+$Q164)-'1. Input energy data'!AJ181)</f>
        <v/>
      </c>
      <c r="AJ164" s="151" t="str">
        <f>IF(OR($A164=0, $P164="", CalcTable[[#This Row],[18]]="", $Q164="", '1. Input energy data'!AK181=""), "", ($P164*CalcTable[[#This Row],[18]]+$Q164)-'1. Input energy data'!AK181)</f>
        <v/>
      </c>
      <c r="AK164" s="151" t="str">
        <f>IF(OR($A164=0, $P164="", CalcTable[[#This Row],[19]]="", $Q164="", '1. Input energy data'!AL181=""), "", ($P164*CalcTable[[#This Row],[19]]+$Q164)-'1. Input energy data'!AL181)</f>
        <v/>
      </c>
      <c r="AL164" s="151" t="str">
        <f>IF(OR($A164=0, $P164="", CalcTable[[#This Row],[20]]="", $Q164="", '1. Input energy data'!AM181=""), "", ($P164*CalcTable[[#This Row],[20]]+$Q164)-'1. Input energy data'!AM181)</f>
        <v/>
      </c>
      <c r="AM164" s="151" t="str">
        <f>IF(OR($A164=0, $P164="", CalcTable[[#This Row],[21]]="", $Q164="", '1. Input energy data'!AN181=""), "", ($P164*CalcTable[[#This Row],[21]]+$Q164)-'1. Input energy data'!AN181)</f>
        <v/>
      </c>
      <c r="AN164" s="151" t="str">
        <f>IF(OR($A164=0, $P164="", CalcTable[[#This Row],[22]]="", $Q164="", '1. Input energy data'!AO181=""), "", ($P164*CalcTable[[#This Row],[22]]+$Q164)-'1. Input energy data'!AO181)</f>
        <v/>
      </c>
      <c r="AO164" s="151" t="str">
        <f>IF(OR($A164=0, $P164="", CalcTable[[#This Row],[23]]="", $Q164="", '1. Input energy data'!AP181=""), "", ($P164*CalcTable[[#This Row],[23]]+$Q164)-'1. Input energy data'!AP181)</f>
        <v/>
      </c>
      <c r="AP164" s="151" t="str">
        <f>IF(OR($A164=0, $P164="", CalcTable[[#This Row],[24]]="", $Q164="", '1. Input energy data'!AQ181=""), "", ($P164*CalcTable[[#This Row],[24]]+$Q164)-'1. Input energy data'!AQ181)</f>
        <v/>
      </c>
      <c r="AQ164" s="239" t="str">
        <f>IF(CalcTable[[#This Row],[Building]]=0,"",1-((1-CalcTable[[#This Row],[R2]])*(COUNT('1. Input energy data'!N181:Y181)-1)/(COUNT('1. Input energy data'!N181:Y181)-2)))</f>
        <v/>
      </c>
      <c r="AR164" s="165" t="str">
        <f>IF(CalcTable[[#This Row],[Building]]=0,"",1.26*TINV(0.1,COUNT('1. Input energy data'!N181:Y181)-2)*STEYX('1. Input energy data'!N181:Y181,CalcTable[[#This Row],[1]:[12]])*((1+2/COUNT('1. Input energy data'!N181:Y181))*COUNT(CalcTable[[#This Row],[Month 1 avoided kWh]:[Month 12]]))^0.5)</f>
        <v/>
      </c>
      <c r="AS164" s="166" t="str">
        <f>IF(CalcTable[[#This Row],[Building]]=0,"",ABS(CalcTable[[#This Row],[Absolute Uncertainty]]/SUM(CalcTable[[#This Row],[Month 1 avoided kWh]:[Month 12]])))</f>
        <v/>
      </c>
      <c r="AT164" s="165" t="str">
        <f>IF(CalcTable[[#This Row],[Building]]=0,"",COUNT('1. Input energy data'!N181:Y181))</f>
        <v/>
      </c>
      <c r="AU164" s="165" t="str">
        <f>IF(CalcTable[[#This Row],[Building]]=0,"",COUNT('1. Input energy data'!AF181:AQ181))</f>
        <v/>
      </c>
      <c r="AV164" s="151" t="str" cm="1">
        <f t="array" ref="AV164">_xlfn.IFS(CalcTable[[#This Row],[Building]]=0,"",AND(OR('1. Input energy data'!AT181="Energy Bills - Actual",'1. Input energy data'!AT181="Meter Readings",'1. Input energy data'!AT181="Half Hourly Data"),OR('1. Input energy data'!Z181="Energy Bills - Actual",'1. Input energy data'!Z181="Meter Readings",'1. Input energy data'!Z181="Half Hourly Data")),"ACTUAL",OR('1. Input energy data'!AT181="",'1. Input energy data'!Z181=""),"BLANK",OR('1. Input energy data'!AT181="Other (specify in commentary)",'1. Input energy data'!Z181="Other (specify in commentary)"),"OTHER",OR('1. Input energy data'!AT181="Energy Bills - Estimated",'1. Input energy data'!Z181="Energy Bills - Estimated"),"ESTIMATED",OR('1. Input energy data'!AT181="Energy Bills - Partially Estimated",'1. Input energy data'!Z181="Energy Bills - Partially Estimated"),"PARTIALLY ESTIMATED",TRUE,"BLANK")</f>
        <v/>
      </c>
    </row>
    <row r="165" spans="1:48">
      <c r="A165">
        <f>'1. Input energy data'!C182</f>
        <v>0</v>
      </c>
      <c r="B165" s="150">
        <f>'1. Input energy data'!F182</f>
        <v>0</v>
      </c>
      <c r="C165">
        <f>'1. Input energy data'!G182</f>
        <v>0</v>
      </c>
      <c r="D165" s="151" t="str">
        <f>IF(OR(CalcTable[[#This Row],[Building]]=0, '1. Input energy data'!$N182=""), "",IF(OR('1. Input energy data'!$F182="Hospital",'1. Input energy data'!$F182="Nursing residential homes and hostels"),INDEX(Degrees18[[Month]:[Multiple (England)]],MATCH('1. Input energy data'!$L182, Degrees18[Month], 1),MATCH(IF('1. Input energy data'!$G$11="Multiple (England)", '1. Input energy data'!$J182, '1. Input energy data'!$G$11), Degrees18[#Headers], 0)),INDEX(Degrees15[[Month]:[Multiple (England)]],MATCH('1. Input energy data'!$L182, Degrees15[Month], 1),MATCH(IF('1. Input energy data'!$G$11="Multiple (England)", '1. Input energy data'!$J182, '1. Input energy data'!$G$11), Degrees15[#Headers], 0))))</f>
        <v/>
      </c>
      <c r="E165" s="151" t="str" cm="1">
        <f t="array" ref="E165">IF(OR(CalcTable[[#This Row],[Building]]=0, '1. Input energy data'!$O182=""), "",IF(OR('1. Input energy data'!$F182="Hospital",'1. Input energy data'!$F182="Nursing residential homes and hostels"),INDEX(Degrees18[[Month]:[Multiple (England)]],MATCH('1. Input energy data'!$L182, Degrees18[Month], 1) + $E$2 - 1,MATCH(IF('1. Input energy data'!$G$11="Multiple (England)", '1. Input energy data'!$J182, '1. Input energy data'!$G$11),Degrees18[#Headers], 0)),INDEX(Degrees15[[Month]:[Multiple (England)]],MATCH('1. Input energy data'!$L182, Degrees15[Month], 1) + $E$2 - 1,MATCH(IF('1. Input energy data'!$G$11="Multiple (England)", '1. Input energy data'!$J182, '1. Input energy data'!$G$11),Degrees15[#Headers], 0))))</f>
        <v/>
      </c>
      <c r="F165" s="151" t="str" cm="1">
        <f t="array" ref="F165">IF(OR(CalcTable[[#This Row],[Building]]=0, '1. Input energy data'!$P182=""), "",IF(OR('1. Input energy data'!$F182="Hospital",'1. Input energy data'!$F182="Nursing residential homes and hostels"),INDEX(Degrees18[[Month]:[Multiple (England)]],MATCH('1. Input energy data'!$L182, Degrees18[Month], 1) + $F$2 - 1,MATCH(IF('1. Input energy data'!$G$11="Multiple (England)", '1. Input energy data'!$J182, '1. Input energy data'!$G$11),Degrees18[#Headers], 0)),INDEX(Degrees15[[Month]:[Multiple (England)]],MATCH('1. Input energy data'!$L182, Degrees15[Month], 1) + $F$2 - 1,MATCH(IF('1. Input energy data'!$G$11="Multiple (England)", '1. Input energy data'!$J182, '1. Input energy data'!$G$11),Degrees15[#Headers], 0))))</f>
        <v/>
      </c>
      <c r="G165" s="151" t="str" cm="1">
        <f t="array" ref="G165">IF(OR(CalcTable[[#This Row],[Building]]=0, '1. Input energy data'!$Q182=""), "",IF(OR('1. Input energy data'!$F182="Hospital",'1. Input energy data'!$F182="Nursing residential homes and hostels"),INDEX(Degrees18[[Month]:[Multiple (England)]],MATCH('1. Input energy data'!$L182, Degrees18[Month], 1) + $G$2 - 1,MATCH(IF('1. Input energy data'!$G$11="Multiple (England)", '1. Input energy data'!$J182, '1. Input energy data'!$G$11),Degrees18[#Headers], 0)),INDEX(Degrees15[[Month]:[Multiple (England)]],MATCH('1. Input energy data'!$L182, Degrees15[Month], 1) + $G$2 - 1,MATCH(IF('1. Input energy data'!$G$11="Multiple (England)", '1. Input energy data'!$J182, '1. Input energy data'!$G$11),Degrees15[#Headers], 0))))</f>
        <v/>
      </c>
      <c r="H165" s="151" t="str" cm="1">
        <f t="array" ref="H165">IF(OR(CalcTable[[#This Row],[Building]]=0, '1. Input energy data'!$R182=""), "",IF(OR('1. Input energy data'!$F182="Hospital",'1. Input energy data'!$F182="Nursing residential homes and hostels"),INDEX(Degrees18[[Month]:[Multiple (England)]],MATCH('1. Input energy data'!$L182, Degrees18[Month], 1) + $H$2 - 1,MATCH(IF('1. Input energy data'!$G$11="Multiple (England)", '1. Input energy data'!$J182, '1. Input energy data'!$G$11),Degrees18[#Headers], 0)),INDEX(Degrees15[[Month]:[Multiple (England)]],MATCH('1. Input energy data'!$L182, Degrees15[Month], 1) + $H$2 - 1,MATCH(IF('1. Input energy data'!$G$11="Multiple (England)", '1. Input energy data'!$J182, '1. Input energy data'!$G$11),Degrees15[#Headers], 0))))</f>
        <v/>
      </c>
      <c r="I165" s="151" t="str" cm="1">
        <f t="array" ref="I165">IF(OR(CalcTable[[#This Row],[Building]]=0, '1. Input energy data'!$S182=""), "",IF(OR('1. Input energy data'!$F182="Hospital",'1. Input energy data'!$F182="Nursing residential homes and hostels"),INDEX(Degrees18[[Month]:[Multiple (England)]],MATCH('1. Input energy data'!$L182, Degrees18[Month], 1) + $I$2 - 1,MATCH(IF('1. Input energy data'!$G$11="Multiple (England)", '1. Input energy data'!$J182, '1. Input energy data'!$G$11),Degrees18[#Headers], 0)),INDEX(Degrees15[[Month]:[Multiple (England)]],MATCH('1. Input energy data'!$L182, Degrees15[Month], 1) + $I$2 - 1,MATCH(IF('1. Input energy data'!$G$11="Multiple (England)", '1. Input energy data'!$J182, '1. Input energy data'!$G$11),Degrees15[#Headers], 0))))</f>
        <v/>
      </c>
      <c r="J165" s="151" t="str" cm="1">
        <f t="array" ref="J165">IF(OR(CalcTable[[#This Row],[Building]]=0, '1. Input energy data'!$T182=""), "",IF(OR('1. Input energy data'!$F182="Hospital",'1. Input energy data'!$F182="Nursing residential homes and hostels"),INDEX(Degrees18[[Month]:[Multiple (England)]],MATCH('1. Input energy data'!$L182, Degrees18[Month], 1) + $J$2 - 1,MATCH(IF('1. Input energy data'!$G$11="Multiple (England)", '1. Input energy data'!$J182, '1. Input energy data'!$G$11),Degrees18[#Headers], 0)),INDEX(Degrees15[[Month]:[Multiple (England)]],MATCH('1. Input energy data'!$L182, Degrees15[Month], 1) + $J$2 - 1,MATCH(IF('1. Input energy data'!$G$11="Multiple (England)", '1. Input energy data'!$J182, '1. Input energy data'!$G$11),Degrees15[#Headers], 0))))</f>
        <v/>
      </c>
      <c r="K165" s="151" t="str" cm="1">
        <f t="array" ref="K165">IF(OR(CalcTable[[#This Row],[Building]]=0, '1. Input energy data'!$U182=""), "",IF(OR('1. Input energy data'!$F182="Hospital",'1. Input energy data'!$F182="Nursing residential homes and hostels"),INDEX(Degrees18[[Month]:[Multiple (England)]],MATCH('1. Input energy data'!$L182, Degrees18[Month], 1) + $K$2 - 1,MATCH(IF('1. Input energy data'!$G$11="Multiple (England)", '1. Input energy data'!$J182, '1. Input energy data'!$G$11),Degrees18[#Headers], 0)),INDEX(Degrees15[[Month]:[Multiple (England)]],MATCH('1. Input energy data'!$L182, Degrees15[Month], 1) + $K$2 - 1,MATCH(IF('1. Input energy data'!$G$11="Multiple (England)", '1. Input energy data'!$J182, '1. Input energy data'!$G$11),Degrees15[#Headers], 0))))</f>
        <v/>
      </c>
      <c r="L165" s="151" t="str" cm="1">
        <f t="array" ref="L165">IF(OR(CalcTable[[#This Row],[Building]]=0, '1. Input energy data'!$V182=""), "",IF(OR('1. Input energy data'!$F182="Hospital",'1. Input energy data'!$F182="Nursing residential homes and hostels"),INDEX(Degrees18[[Month]:[Multiple (England)]],MATCH('1. Input energy data'!$L182, Degrees18[Month], 1) + $L$2 - 1,MATCH(IF('1. Input energy data'!$G$11="Multiple (England)", '1. Input energy data'!$J182, '1. Input energy data'!$G$11),Degrees18[#Headers], 0)),INDEX(Degrees15[[Month]:[Multiple (England)]],MATCH('1. Input energy data'!$L182, Degrees15[Month], 1) + $L$2 - 1,MATCH(IF('1. Input energy data'!$G$11="Multiple (England)", '1. Input energy data'!$J182, '1. Input energy data'!$G$11),Degrees15[#Headers], 0))))</f>
        <v/>
      </c>
      <c r="M165" s="151" t="str" cm="1">
        <f t="array" ref="M165">IF(OR(CalcTable[[#This Row],[Building]]=0, '1. Input energy data'!$W182=""), "",IF(OR('1. Input energy data'!$F182="Hospital",'1. Input energy data'!$F182="Nursing residential homes and hostels"),INDEX(Degrees18[[Month]:[Multiple (England)]],MATCH('1. Input energy data'!$L182, Degrees18[Month], 1) + $M$2 - 1,MATCH(IF('1. Input energy data'!$G$11="Multiple (England)", '1. Input energy data'!$J182, '1. Input energy data'!$G$11),Degrees18[#Headers], 0)),INDEX(Degrees15[[Month]:[Multiple (England)]],MATCH('1. Input energy data'!$L182, Degrees15[Month], 1) + $M$2 - 1,MATCH(IF('1. Input energy data'!$G$11="Multiple (England)", '1. Input energy data'!$J182, '1. Input energy data'!$G$11),Degrees15[#Headers], 0))))</f>
        <v/>
      </c>
      <c r="N165" s="151" t="str" cm="1">
        <f t="array" ref="N165">IF(OR(CalcTable[[#This Row],[Building]]=0, '1. Input energy data'!$X182=""), "",IF(OR('1. Input energy data'!$F182="Hospital",'1. Input energy data'!$F182="Nursing residential homes and hostels"),INDEX(Degrees18[[Month]:[Multiple (England)]],MATCH('1. Input energy data'!$L182, Degrees18[Month], 1) + $N$2 - 1,MATCH(IF('1. Input energy data'!$G$11="Multiple (England)", '1. Input energy data'!$J182, '1. Input energy data'!$G$11),Degrees18[#Headers], 0)),INDEX(Degrees15[[Month]:[Multiple (England)]],MATCH('1. Input energy data'!$L182, Degrees15[Month], 1) + $N$2 - 1,MATCH(IF('1. Input energy data'!$G$11="Multiple (England)", '1. Input energy data'!$J182, '1. Input energy data'!$G$11),Degrees15[#Headers], 0))))</f>
        <v/>
      </c>
      <c r="O165" s="151" t="str" cm="1">
        <f t="array" ref="O165">IF(OR(CalcTable[[#This Row],[Building]]=0, '1. Input energy data'!$Y182=""), "",IF(OR('1. Input energy data'!$F182="Hospital",'1. Input energy data'!$F182="Nursing residential homes and hostels"),INDEX(Degrees18[[Month]:[Multiple (England)]],MATCH('1. Input energy data'!$L182, Degrees18[Month], 1) + $O$2 - 1,MATCH(IF('1. Input energy data'!$G$11="Multiple (England)", '1. Input energy data'!$J182, '1. Input energy data'!$G$11),Degrees18[#Headers], 0)),INDEX(Degrees15[[Month]:[Multiple (England)]],MATCH('1. Input energy data'!$L182, Degrees15[Month], 1) + $O$2 - 1,MATCH(IF('1. Input energy data'!$G$11="Multiple (England)", '1. Input energy data'!$J182, '1. Input energy data'!$G$11),Degrees15[#Headers], 0))))</f>
        <v/>
      </c>
      <c r="P165" t="str">
        <f>IF(CalcTable[[#This Row],[Building]]=0,"",SLOPE('1. Input energy data'!N182:Y182,CalcTable[[#This Row],[1]:[12]]))</f>
        <v/>
      </c>
      <c r="Q165" t="str">
        <f>IF(CalcTable[[#This Row],[Building]]=0,"",INTERCEPT('1. Input energy data'!N182:Y182,CalcTable[[#This Row],[1]:[12]]))</f>
        <v/>
      </c>
      <c r="R165" t="str">
        <f>IF(CalcTable[[#This Row],[Building]]=0,"",RSQ('1. Input energy data'!N182:Y182,CalcTable[[#This Row],[1]:[12]]))</f>
        <v/>
      </c>
      <c r="S165" s="151" t="str" cm="1">
        <f t="array" ref="S165">IF(OR($A165=0, '1. Input energy data'!$AF182=""), "",IF(OR('1. Input energy data'!$F182="Hospital",'1. Input energy data'!$F182="Nursing residential homes and hostels"),INDEX(Degrees18[[Month]:[Multiple (England)]],MATCH('1. Input energy data'!$AD182, Degrees18[Month], 1)+S$2-13,MATCH(IF('1. Input energy data'!$G$11="Multiple (England)", '1. Input energy data'!$J182, '1. Input energy data'!$G$11),Degrees18[#Headers], 0)),INDEX(Degrees15[[Month]:[Multiple (England)]],MATCH('1. Input energy data'!$AD182, Degrees15[Month], 1)+S$2-13,MATCH(IF('1. Input energy data'!$G$11="Multiple (England)", '1. Input energy data'!$J182, '1. Input energy data'!$G$11),Degrees15[#Headers], 0))))</f>
        <v/>
      </c>
      <c r="T165" s="151" t="str" cm="1">
        <f t="array" ref="T165">IF(OR($A165=0, '1. Input energy data'!$AG182=""), "",IF(OR('1. Input energy data'!$F182="Hospital",'1. Input energy data'!$F182="Nursing residential homes and hostels"),INDEX(Degrees18[[Month]:[Multiple (England)]],MATCH('1. Input energy data'!$AD182, Degrees18[Month], 1)+T$2-13,MATCH(IF('1. Input energy data'!$G$11="Multiple (England)", '1. Input energy data'!$J182, '1. Input energy data'!$G$11),Degrees18[#Headers], 0)),INDEX(Degrees15[[Month]:[Multiple (England)]],MATCH('1. Input energy data'!$AD182,Degrees15[Month], 1)+T$2-13,MATCH(IF('1. Input energy data'!$G$11="Multiple (England)", '1. Input energy data'!$J182, '1. Input energy data'!$G$11),Degrees15[#Headers], 0))))</f>
        <v/>
      </c>
      <c r="U165" s="151" t="str" cm="1">
        <f t="array" ref="U165">IF(OR($A165=0, '1. Input energy data'!$AH182=""), "",IF(OR('1. Input energy data'!$F182="Hospital",'1. Input energy data'!$F182="Nursing residential homes and hostels"),INDEX(Degrees18[[Month]:[Multiple (England)]],MATCH('1. Input energy data'!$AD182, Degrees18[Month], 1)+U$2-13,MATCH(IF('1. Input energy data'!$G$11="Multiple (England)", '1. Input energy data'!$J182, '1. Input energy data'!$G$11),Degrees18[#Headers], 0)),INDEX(Degrees15[[Month]:[Multiple (England)]],MATCH('1. Input energy data'!$AD182,Degrees15[Month], 1)+U$2-13,MATCH(IF('1. Input energy data'!$G$11="Multiple (England)", '1. Input energy data'!$J182, '1. Input energy data'!$G$11),Degrees15[#Headers], 0))))</f>
        <v/>
      </c>
      <c r="V165" s="151" t="str" cm="1">
        <f t="array" ref="V165">IF(OR($A165=0, '1. Input energy data'!$AI182=""), "",IF(OR('1. Input energy data'!$F182="Hospital",'1. Input energy data'!$F182="Nursing residential homes and hostels"),INDEX(Degrees18[[Month]:[Multiple (England)]],MATCH('1. Input energy data'!$AD182, Degrees18[Month], 1)+V$2-13,MATCH(IF('1. Input energy data'!$G$11="Multiple (England)", '1. Input energy data'!$J182, '1. Input energy data'!$G$11),Degrees18[#Headers], 0)),INDEX(Degrees15[[Month]:[Multiple (England)]],MATCH('1. Input energy data'!$AD182,Degrees15[Month], 1)+V$2-13,MATCH(IF('1. Input energy data'!$G$11="Multiple (England)", '1. Input energy data'!$J182, '1. Input energy data'!$G$11),Degrees15[#Headers], 0))))</f>
        <v/>
      </c>
      <c r="W165" s="151" t="str" cm="1">
        <f t="array" ref="W165">IF(OR($A165=0, '1. Input energy data'!$AJ182=""), "",IF(OR('1. Input energy data'!$F182="Hospital",'1. Input energy data'!$F182="Nursing residential homes and hostels"),INDEX(Degrees18[[Month]:[Multiple (England)]],MATCH('1. Input energy data'!$AD182, Degrees18[Month], 1)+W$2-13,MATCH(IF('1. Input energy data'!$G$11="Multiple (England)", '1. Input energy data'!$J182, '1. Input energy data'!$G$11),Degrees18[#Headers], 0)),INDEX(Degrees15[[Month]:[Multiple (England)]],MATCH('1. Input energy data'!$AD182,Degrees15[Month], 1)+W$2-13,MATCH(IF('1. Input energy data'!$G$11="Multiple (England)", '1. Input energy data'!$J182, '1. Input energy data'!$G$11),Degrees15[#Headers], 0))))</f>
        <v/>
      </c>
      <c r="X165" s="151" t="str" cm="1">
        <f t="array" ref="X165">IF(OR($A165=0, '1. Input energy data'!$AK182=""), "",IF(OR('1. Input energy data'!$F182="Hospital",'1. Input energy data'!$F182="Nursing residential homes and hostels"),INDEX(Degrees18[[Month]:[Multiple (England)]],MATCH('1. Input energy data'!$AD182, Degrees18[Month], 1)+X$2-13,MATCH(IF('1. Input energy data'!$G$11="Multiple (England)", '1. Input energy data'!$J182, '1. Input energy data'!$G$11),Degrees18[#Headers], 0)),INDEX(Degrees15[[Month]:[Multiple (England)]],MATCH('1. Input energy data'!$AD182,Degrees15[Month], 1)+X$2-13,MATCH(IF('1. Input energy data'!$G$11="Multiple (England)", '1. Input energy data'!$J182, '1. Input energy data'!$G$11),Degrees15[#Headers], 0))))</f>
        <v/>
      </c>
      <c r="Y165" s="151" t="str" cm="1">
        <f t="array" ref="Y165">IF(OR($A165=0, '1. Input energy data'!$AL182=""), "",IF(OR('1. Input energy data'!$F182="Hospital",'1. Input energy data'!$F182="Nursing residential homes and hostels"),INDEX(Degrees18[[Month]:[Multiple (England)]],MATCH('1. Input energy data'!$AD182, Degrees18[Month], 1)+Y$2-13,MATCH(IF('1. Input energy data'!$G$11="Multiple (England)", '1. Input energy data'!$J182, '1. Input energy data'!$G$11),Degrees18[#Headers], 0)),INDEX(Degrees15[[Month]:[Multiple (England)]],MATCH('1. Input energy data'!$AD182,Degrees15[Month], 1)+Y$2-13,MATCH(IF('1. Input energy data'!$G$11="Multiple (England)", '1. Input energy data'!$J182, '1. Input energy data'!$G$11),Degrees15[#Headers], 0))))</f>
        <v/>
      </c>
      <c r="Z165" s="151" t="str" cm="1">
        <f t="array" ref="Z165">IF(OR($A165=0, '1. Input energy data'!$AM182=""), "",IF(OR('1. Input energy data'!$F182="Hospital",'1. Input energy data'!$F182="Nursing residential homes and hostels"),INDEX(Degrees18[[Month]:[Multiple (England)]],MATCH('1. Input energy data'!$AD182, Degrees18[Month], 1)+Z$2-13,MATCH(IF('1. Input energy data'!$G$11="Multiple (England)", '1. Input energy data'!$J182, '1. Input energy data'!$G$11),Degrees18[#Headers], 0)),INDEX(Degrees15[[Month]:[Multiple (England)]],MATCH('1. Input energy data'!$AD182,Degrees15[Month], 1)+Z$2-13,MATCH(IF('1. Input energy data'!$G$11="Multiple (England)", '1. Input energy data'!$J182, '1. Input energy data'!$G$11),Degrees15[#Headers], 0))))</f>
        <v/>
      </c>
      <c r="AA165" s="151" t="str" cm="1">
        <f t="array" ref="AA165">IF(OR($A165=0, '1. Input energy data'!$AN182=""), "",IF(OR('1. Input energy data'!$F182="Hospital",'1. Input energy data'!$F182="Nursing residential homes and hostels"),INDEX(Degrees18[[Month]:[Multiple (England)]],MATCH('1. Input energy data'!$AD182, Degrees18[Month], 1)+AA$2-13,MATCH(IF('1. Input energy data'!$G$11="Multiple (England)", '1. Input energy data'!$J182, '1. Input energy data'!$G$11),Degrees18[#Headers], 0)),INDEX(Degrees15[[Month]:[Multiple (England)]],MATCH('1. Input energy data'!$AD182,Degrees15[Month], 1)+AA$2-13,MATCH(IF('1. Input energy data'!$G$11="Multiple (England)", '1. Input energy data'!$J182, '1. Input energy data'!$G$11),Degrees15[#Headers], 0))))</f>
        <v/>
      </c>
      <c r="AB165" s="151" t="str" cm="1">
        <f t="array" ref="AB165">IF(OR($A165=0, '1. Input energy data'!$AO182=""), "",IF(OR('1. Input energy data'!$F182="Hospital",'1. Input energy data'!$F182="Nursing residential homes and hostels"),INDEX(Degrees18[[Month]:[Multiple (England)]],MATCH('1. Input energy data'!$AD182, Degrees18[Month], 1)+AB$2-13,MATCH(IF('1. Input energy data'!$G$11="Multiple (England)", '1. Input energy data'!$J182, '1. Input energy data'!$G$11),Degrees18[#Headers], 0)),INDEX(Degrees15[[Month]:[Multiple (England)]],MATCH('1. Input energy data'!$AD182,Degrees15[Month], 1)+AB$2-13,MATCH(IF('1. Input energy data'!$G$11="Multiple (England)", '1. Input energy data'!$J182, '1. Input energy data'!$G$11),Degrees15[#Headers], 0))))</f>
        <v/>
      </c>
      <c r="AC165" s="151" t="str" cm="1">
        <f t="array" ref="AC165">IF(OR($A165=0, '1. Input energy data'!$AP182=""), "",IF(OR('1. Input energy data'!$F182="Hospital",'1. Input energy data'!$F182="Nursing residential homes and hostels"),INDEX(Degrees18[[Month]:[Multiple (England)]],MATCH('1. Input energy data'!$AD182, Degrees18[Month], 1)+AC$2-13,MATCH(IF('1. Input energy data'!$G$11="Multiple (England)", '1. Input energy data'!$J182, '1. Input energy data'!$G$11),Degrees18[#Headers], 0)),INDEX(Degrees15[[Month]:[Multiple (England)]],MATCH('1. Input energy data'!$AD182,Degrees15[Month], 1)+AC$2-13,MATCH(IF('1. Input energy data'!$G$11="Multiple (England)", '1. Input energy data'!$J182, '1. Input energy data'!$G$11),Degrees15[#Headers], 0))))</f>
        <v/>
      </c>
      <c r="AD165" s="151" t="str" cm="1">
        <f t="array" ref="AD165">IF(OR($A165=0, '1. Input energy data'!$AQ182=""), "",IF(OR('1. Input energy data'!$F182="Hospital",'1. Input energy data'!$F182="Nursing residential homes and hostels"),INDEX(Degrees18[[Month]:[Multiple (England)]],MATCH('1. Input energy data'!$AD182, Degrees18[Month], 1)+AD$2-13,MATCH(IF('1. Input energy data'!$G$11="Multiple (England)", '1. Input energy data'!$J182, '1. Input energy data'!$G$11),Degrees18[#Headers], 0)),INDEX(Degrees15[[Month]:[Multiple (England)]],MATCH('1. Input energy data'!$AD182,Degrees15[Month], 1)+AD$2-13,MATCH(IF('1. Input energy data'!$G$11="Multiple (England)", '1. Input energy data'!$J182, '1. Input energy data'!$G$11),Degrees15[#Headers], 0))))</f>
        <v/>
      </c>
      <c r="AE165" s="151" t="str">
        <f>IF(OR($A165=0, $P165="", CalcTable[[#This Row],[13]]="", $Q165="", '1. Input energy data'!AF182=""), "", ($P165*CalcTable[[#This Row],[13]]+$Q165)-'1. Input energy data'!AF182)</f>
        <v/>
      </c>
      <c r="AF165" s="151" t="str">
        <f>IF(OR($A165=0, $P165="", CalcTable[[#This Row],[14]]="", $Q165="", '1. Input energy data'!AG182=""), "", ($P165*CalcTable[[#This Row],[14]]+$Q165)-'1. Input energy data'!AG182)</f>
        <v/>
      </c>
      <c r="AG165" s="151" t="str">
        <f>IF(OR($A165=0, $P165="", CalcTable[[#This Row],[15]]="", $Q165="", '1. Input energy data'!AH182=""), "", ($P165*CalcTable[[#This Row],[15]]+$Q165)-'1. Input energy data'!AH182)</f>
        <v/>
      </c>
      <c r="AH165" s="151" t="str">
        <f>IF(OR($A165=0, $P165="", CalcTable[[#This Row],[16]]="", $Q165="", '1. Input energy data'!AI182=""), "", ($P165*CalcTable[[#This Row],[16]]+$Q165)-'1. Input energy data'!AI182)</f>
        <v/>
      </c>
      <c r="AI165" s="151" t="str">
        <f>IF(OR($A165=0, $P165="", CalcTable[[#This Row],[17]]="", $Q165="", '1. Input energy data'!AJ182=""), "", ($P165*CalcTable[[#This Row],[17]]+$Q165)-'1. Input energy data'!AJ182)</f>
        <v/>
      </c>
      <c r="AJ165" s="151" t="str">
        <f>IF(OR($A165=0, $P165="", CalcTable[[#This Row],[18]]="", $Q165="", '1. Input energy data'!AK182=""), "", ($P165*CalcTable[[#This Row],[18]]+$Q165)-'1. Input energy data'!AK182)</f>
        <v/>
      </c>
      <c r="AK165" s="151" t="str">
        <f>IF(OR($A165=0, $P165="", CalcTable[[#This Row],[19]]="", $Q165="", '1. Input energy data'!AL182=""), "", ($P165*CalcTable[[#This Row],[19]]+$Q165)-'1. Input energy data'!AL182)</f>
        <v/>
      </c>
      <c r="AL165" s="151" t="str">
        <f>IF(OR($A165=0, $P165="", CalcTable[[#This Row],[20]]="", $Q165="", '1. Input energy data'!AM182=""), "", ($P165*CalcTable[[#This Row],[20]]+$Q165)-'1. Input energy data'!AM182)</f>
        <v/>
      </c>
      <c r="AM165" s="151" t="str">
        <f>IF(OR($A165=0, $P165="", CalcTable[[#This Row],[21]]="", $Q165="", '1. Input energy data'!AN182=""), "", ($P165*CalcTable[[#This Row],[21]]+$Q165)-'1. Input energy data'!AN182)</f>
        <v/>
      </c>
      <c r="AN165" s="151" t="str">
        <f>IF(OR($A165=0, $P165="", CalcTable[[#This Row],[22]]="", $Q165="", '1. Input energy data'!AO182=""), "", ($P165*CalcTable[[#This Row],[22]]+$Q165)-'1. Input energy data'!AO182)</f>
        <v/>
      </c>
      <c r="AO165" s="151" t="str">
        <f>IF(OR($A165=0, $P165="", CalcTable[[#This Row],[23]]="", $Q165="", '1. Input energy data'!AP182=""), "", ($P165*CalcTable[[#This Row],[23]]+$Q165)-'1. Input energy data'!AP182)</f>
        <v/>
      </c>
      <c r="AP165" s="151" t="str">
        <f>IF(OR($A165=0, $P165="", CalcTable[[#This Row],[24]]="", $Q165="", '1. Input energy data'!AQ182=""), "", ($P165*CalcTable[[#This Row],[24]]+$Q165)-'1. Input energy data'!AQ182)</f>
        <v/>
      </c>
      <c r="AQ165" s="239" t="str">
        <f>IF(CalcTable[[#This Row],[Building]]=0,"",1-((1-CalcTable[[#This Row],[R2]])*(COUNT('1. Input energy data'!N182:Y182)-1)/(COUNT('1. Input energy data'!N182:Y182)-2)))</f>
        <v/>
      </c>
      <c r="AR165" s="165" t="str">
        <f>IF(CalcTable[[#This Row],[Building]]=0,"",1.26*TINV(0.1,COUNT('1. Input energy data'!N182:Y182)-2)*STEYX('1. Input energy data'!N182:Y182,CalcTable[[#This Row],[1]:[12]])*((1+2/COUNT('1. Input energy data'!N182:Y182))*COUNT(CalcTable[[#This Row],[Month 1 avoided kWh]:[Month 12]]))^0.5)</f>
        <v/>
      </c>
      <c r="AS165" s="166" t="str">
        <f>IF(CalcTable[[#This Row],[Building]]=0,"",ABS(CalcTable[[#This Row],[Absolute Uncertainty]]/SUM(CalcTable[[#This Row],[Month 1 avoided kWh]:[Month 12]])))</f>
        <v/>
      </c>
      <c r="AT165" s="165" t="str">
        <f>IF(CalcTable[[#This Row],[Building]]=0,"",COUNT('1. Input energy data'!N182:Y182))</f>
        <v/>
      </c>
      <c r="AU165" s="165" t="str">
        <f>IF(CalcTable[[#This Row],[Building]]=0,"",COUNT('1. Input energy data'!AF182:AQ182))</f>
        <v/>
      </c>
      <c r="AV165" s="151" t="str" cm="1">
        <f t="array" ref="AV165">_xlfn.IFS(CalcTable[[#This Row],[Building]]=0,"",AND(OR('1. Input energy data'!AT182="Energy Bills - Actual",'1. Input energy data'!AT182="Meter Readings",'1. Input energy data'!AT182="Half Hourly Data"),OR('1. Input energy data'!Z182="Energy Bills - Actual",'1. Input energy data'!Z182="Meter Readings",'1. Input energy data'!Z182="Half Hourly Data")),"ACTUAL",OR('1. Input energy data'!AT182="",'1. Input energy data'!Z182=""),"BLANK",OR('1. Input energy data'!AT182="Other (specify in commentary)",'1. Input energy data'!Z182="Other (specify in commentary)"),"OTHER",OR('1. Input energy data'!AT182="Energy Bills - Estimated",'1. Input energy data'!Z182="Energy Bills - Estimated"),"ESTIMATED",OR('1. Input energy data'!AT182="Energy Bills - Partially Estimated",'1. Input energy data'!Z182="Energy Bills - Partially Estimated"),"PARTIALLY ESTIMATED",TRUE,"BLANK")</f>
        <v/>
      </c>
    </row>
    <row r="166" spans="1:48">
      <c r="A166">
        <f>'1. Input energy data'!C183</f>
        <v>0</v>
      </c>
      <c r="B166" s="150">
        <f>'1. Input energy data'!F183</f>
        <v>0</v>
      </c>
      <c r="C166">
        <f>'1. Input energy data'!G183</f>
        <v>0</v>
      </c>
      <c r="D166" s="151" t="str">
        <f>IF(OR(CalcTable[[#This Row],[Building]]=0, '1. Input energy data'!$N183=""), "",IF(OR('1. Input energy data'!$F183="Hospital",'1. Input energy data'!$F183="Nursing residential homes and hostels"),INDEX(Degrees18[[Month]:[Multiple (England)]],MATCH('1. Input energy data'!$L183, Degrees18[Month], 1),MATCH(IF('1. Input energy data'!$G$11="Multiple (England)", '1. Input energy data'!$J183, '1. Input energy data'!$G$11), Degrees18[#Headers], 0)),INDEX(Degrees15[[Month]:[Multiple (England)]],MATCH('1. Input energy data'!$L183, Degrees15[Month], 1),MATCH(IF('1. Input energy data'!$G$11="Multiple (England)", '1. Input energy data'!$J183, '1. Input energy data'!$G$11), Degrees15[#Headers], 0))))</f>
        <v/>
      </c>
      <c r="E166" s="151" t="str" cm="1">
        <f t="array" ref="E166">IF(OR(CalcTable[[#This Row],[Building]]=0, '1. Input energy data'!$O183=""), "",IF(OR('1. Input energy data'!$F183="Hospital",'1. Input energy data'!$F183="Nursing residential homes and hostels"),INDEX(Degrees18[[Month]:[Multiple (England)]],MATCH('1. Input energy data'!$L183, Degrees18[Month], 1) + $E$2 - 1,MATCH(IF('1. Input energy data'!$G$11="Multiple (England)", '1. Input energy data'!$J183, '1. Input energy data'!$G$11),Degrees18[#Headers], 0)),INDEX(Degrees15[[Month]:[Multiple (England)]],MATCH('1. Input energy data'!$L183, Degrees15[Month], 1) + $E$2 - 1,MATCH(IF('1. Input energy data'!$G$11="Multiple (England)", '1. Input energy data'!$J183, '1. Input energy data'!$G$11),Degrees15[#Headers], 0))))</f>
        <v/>
      </c>
      <c r="F166" s="151" t="str" cm="1">
        <f t="array" ref="F166">IF(OR(CalcTable[[#This Row],[Building]]=0, '1. Input energy data'!$P183=""), "",IF(OR('1. Input energy data'!$F183="Hospital",'1. Input energy data'!$F183="Nursing residential homes and hostels"),INDEX(Degrees18[[Month]:[Multiple (England)]],MATCH('1. Input energy data'!$L183, Degrees18[Month], 1) + $F$2 - 1,MATCH(IF('1. Input energy data'!$G$11="Multiple (England)", '1. Input energy data'!$J183, '1. Input energy data'!$G$11),Degrees18[#Headers], 0)),INDEX(Degrees15[[Month]:[Multiple (England)]],MATCH('1. Input energy data'!$L183, Degrees15[Month], 1) + $F$2 - 1,MATCH(IF('1. Input energy data'!$G$11="Multiple (England)", '1. Input energy data'!$J183, '1. Input energy data'!$G$11),Degrees15[#Headers], 0))))</f>
        <v/>
      </c>
      <c r="G166" s="151" t="str" cm="1">
        <f t="array" ref="G166">IF(OR(CalcTable[[#This Row],[Building]]=0, '1. Input energy data'!$Q183=""), "",IF(OR('1. Input energy data'!$F183="Hospital",'1. Input energy data'!$F183="Nursing residential homes and hostels"),INDEX(Degrees18[[Month]:[Multiple (England)]],MATCH('1. Input energy data'!$L183, Degrees18[Month], 1) + $G$2 - 1,MATCH(IF('1. Input energy data'!$G$11="Multiple (England)", '1. Input energy data'!$J183, '1. Input energy data'!$G$11),Degrees18[#Headers], 0)),INDEX(Degrees15[[Month]:[Multiple (England)]],MATCH('1. Input energy data'!$L183, Degrees15[Month], 1) + $G$2 - 1,MATCH(IF('1. Input energy data'!$G$11="Multiple (England)", '1. Input energy data'!$J183, '1. Input energy data'!$G$11),Degrees15[#Headers], 0))))</f>
        <v/>
      </c>
      <c r="H166" s="151" t="str" cm="1">
        <f t="array" ref="H166">IF(OR(CalcTable[[#This Row],[Building]]=0, '1. Input energy data'!$R183=""), "",IF(OR('1. Input energy data'!$F183="Hospital",'1. Input energy data'!$F183="Nursing residential homes and hostels"),INDEX(Degrees18[[Month]:[Multiple (England)]],MATCH('1. Input energy data'!$L183, Degrees18[Month], 1) + $H$2 - 1,MATCH(IF('1. Input energy data'!$G$11="Multiple (England)", '1. Input energy data'!$J183, '1. Input energy data'!$G$11),Degrees18[#Headers], 0)),INDEX(Degrees15[[Month]:[Multiple (England)]],MATCH('1. Input energy data'!$L183, Degrees15[Month], 1) + $H$2 - 1,MATCH(IF('1. Input energy data'!$G$11="Multiple (England)", '1. Input energy data'!$J183, '1. Input energy data'!$G$11),Degrees15[#Headers], 0))))</f>
        <v/>
      </c>
      <c r="I166" s="151" t="str" cm="1">
        <f t="array" ref="I166">IF(OR(CalcTable[[#This Row],[Building]]=0, '1. Input energy data'!$S183=""), "",IF(OR('1. Input energy data'!$F183="Hospital",'1. Input energy data'!$F183="Nursing residential homes and hostels"),INDEX(Degrees18[[Month]:[Multiple (England)]],MATCH('1. Input energy data'!$L183, Degrees18[Month], 1) + $I$2 - 1,MATCH(IF('1. Input energy data'!$G$11="Multiple (England)", '1. Input energy data'!$J183, '1. Input energy data'!$G$11),Degrees18[#Headers], 0)),INDEX(Degrees15[[Month]:[Multiple (England)]],MATCH('1. Input energy data'!$L183, Degrees15[Month], 1) + $I$2 - 1,MATCH(IF('1. Input energy data'!$G$11="Multiple (England)", '1. Input energy data'!$J183, '1. Input energy data'!$G$11),Degrees15[#Headers], 0))))</f>
        <v/>
      </c>
      <c r="J166" s="151" t="str" cm="1">
        <f t="array" ref="J166">IF(OR(CalcTable[[#This Row],[Building]]=0, '1. Input energy data'!$T183=""), "",IF(OR('1. Input energy data'!$F183="Hospital",'1. Input energy data'!$F183="Nursing residential homes and hostels"),INDEX(Degrees18[[Month]:[Multiple (England)]],MATCH('1. Input energy data'!$L183, Degrees18[Month], 1) + $J$2 - 1,MATCH(IF('1. Input energy data'!$G$11="Multiple (England)", '1. Input energy data'!$J183, '1. Input energy data'!$G$11),Degrees18[#Headers], 0)),INDEX(Degrees15[[Month]:[Multiple (England)]],MATCH('1. Input energy data'!$L183, Degrees15[Month], 1) + $J$2 - 1,MATCH(IF('1. Input energy data'!$G$11="Multiple (England)", '1. Input energy data'!$J183, '1. Input energy data'!$G$11),Degrees15[#Headers], 0))))</f>
        <v/>
      </c>
      <c r="K166" s="151" t="str" cm="1">
        <f t="array" ref="K166">IF(OR(CalcTable[[#This Row],[Building]]=0, '1. Input energy data'!$U183=""), "",IF(OR('1. Input energy data'!$F183="Hospital",'1. Input energy data'!$F183="Nursing residential homes and hostels"),INDEX(Degrees18[[Month]:[Multiple (England)]],MATCH('1. Input energy data'!$L183, Degrees18[Month], 1) + $K$2 - 1,MATCH(IF('1. Input energy data'!$G$11="Multiple (England)", '1. Input energy data'!$J183, '1. Input energy data'!$G$11),Degrees18[#Headers], 0)),INDEX(Degrees15[[Month]:[Multiple (England)]],MATCH('1. Input energy data'!$L183, Degrees15[Month], 1) + $K$2 - 1,MATCH(IF('1. Input energy data'!$G$11="Multiple (England)", '1. Input energy data'!$J183, '1. Input energy data'!$G$11),Degrees15[#Headers], 0))))</f>
        <v/>
      </c>
      <c r="L166" s="151" t="str" cm="1">
        <f t="array" ref="L166">IF(OR(CalcTable[[#This Row],[Building]]=0, '1. Input energy data'!$V183=""), "",IF(OR('1. Input energy data'!$F183="Hospital",'1. Input energy data'!$F183="Nursing residential homes and hostels"),INDEX(Degrees18[[Month]:[Multiple (England)]],MATCH('1. Input energy data'!$L183, Degrees18[Month], 1) + $L$2 - 1,MATCH(IF('1. Input energy data'!$G$11="Multiple (England)", '1. Input energy data'!$J183, '1. Input energy data'!$G$11),Degrees18[#Headers], 0)),INDEX(Degrees15[[Month]:[Multiple (England)]],MATCH('1. Input energy data'!$L183, Degrees15[Month], 1) + $L$2 - 1,MATCH(IF('1. Input energy data'!$G$11="Multiple (England)", '1. Input energy data'!$J183, '1. Input energy data'!$G$11),Degrees15[#Headers], 0))))</f>
        <v/>
      </c>
      <c r="M166" s="151" t="str" cm="1">
        <f t="array" ref="M166">IF(OR(CalcTable[[#This Row],[Building]]=0, '1. Input energy data'!$W183=""), "",IF(OR('1. Input energy data'!$F183="Hospital",'1. Input energy data'!$F183="Nursing residential homes and hostels"),INDEX(Degrees18[[Month]:[Multiple (England)]],MATCH('1. Input energy data'!$L183, Degrees18[Month], 1) + $M$2 - 1,MATCH(IF('1. Input energy data'!$G$11="Multiple (England)", '1. Input energy data'!$J183, '1. Input energy data'!$G$11),Degrees18[#Headers], 0)),INDEX(Degrees15[[Month]:[Multiple (England)]],MATCH('1. Input energy data'!$L183, Degrees15[Month], 1) + $M$2 - 1,MATCH(IF('1. Input energy data'!$G$11="Multiple (England)", '1. Input energy data'!$J183, '1. Input energy data'!$G$11),Degrees15[#Headers], 0))))</f>
        <v/>
      </c>
      <c r="N166" s="151" t="str" cm="1">
        <f t="array" ref="N166">IF(OR(CalcTable[[#This Row],[Building]]=0, '1. Input energy data'!$X183=""), "",IF(OR('1. Input energy data'!$F183="Hospital",'1. Input energy data'!$F183="Nursing residential homes and hostels"),INDEX(Degrees18[[Month]:[Multiple (England)]],MATCH('1. Input energy data'!$L183, Degrees18[Month], 1) + $N$2 - 1,MATCH(IF('1. Input energy data'!$G$11="Multiple (England)", '1. Input energy data'!$J183, '1. Input energy data'!$G$11),Degrees18[#Headers], 0)),INDEX(Degrees15[[Month]:[Multiple (England)]],MATCH('1. Input energy data'!$L183, Degrees15[Month], 1) + $N$2 - 1,MATCH(IF('1. Input energy data'!$G$11="Multiple (England)", '1. Input energy data'!$J183, '1. Input energy data'!$G$11),Degrees15[#Headers], 0))))</f>
        <v/>
      </c>
      <c r="O166" s="151" t="str" cm="1">
        <f t="array" ref="O166">IF(OR(CalcTable[[#This Row],[Building]]=0, '1. Input energy data'!$Y183=""), "",IF(OR('1. Input energy data'!$F183="Hospital",'1. Input energy data'!$F183="Nursing residential homes and hostels"),INDEX(Degrees18[[Month]:[Multiple (England)]],MATCH('1. Input energy data'!$L183, Degrees18[Month], 1) + $O$2 - 1,MATCH(IF('1. Input energy data'!$G$11="Multiple (England)", '1. Input energy data'!$J183, '1. Input energy data'!$G$11),Degrees18[#Headers], 0)),INDEX(Degrees15[[Month]:[Multiple (England)]],MATCH('1. Input energy data'!$L183, Degrees15[Month], 1) + $O$2 - 1,MATCH(IF('1. Input energy data'!$G$11="Multiple (England)", '1. Input energy data'!$J183, '1. Input energy data'!$G$11),Degrees15[#Headers], 0))))</f>
        <v/>
      </c>
      <c r="P166" t="str">
        <f>IF(CalcTable[[#This Row],[Building]]=0,"",SLOPE('1. Input energy data'!N183:Y183,CalcTable[[#This Row],[1]:[12]]))</f>
        <v/>
      </c>
      <c r="Q166" t="str">
        <f>IF(CalcTable[[#This Row],[Building]]=0,"",INTERCEPT('1. Input energy data'!N183:Y183,CalcTable[[#This Row],[1]:[12]]))</f>
        <v/>
      </c>
      <c r="R166" t="str">
        <f>IF(CalcTable[[#This Row],[Building]]=0,"",RSQ('1. Input energy data'!N183:Y183,CalcTable[[#This Row],[1]:[12]]))</f>
        <v/>
      </c>
      <c r="S166" s="151" t="str" cm="1">
        <f t="array" ref="S166">IF(OR($A166=0, '1. Input energy data'!$AF183=""), "",IF(OR('1. Input energy data'!$F183="Hospital",'1. Input energy data'!$F183="Nursing residential homes and hostels"),INDEX(Degrees18[[Month]:[Multiple (England)]],MATCH('1. Input energy data'!$AD183, Degrees18[Month], 1)+S$2-13,MATCH(IF('1. Input energy data'!$G$11="Multiple (England)", '1. Input energy data'!$J183, '1. Input energy data'!$G$11),Degrees18[#Headers], 0)),INDEX(Degrees15[[Month]:[Multiple (England)]],MATCH('1. Input energy data'!$AD183, Degrees15[Month], 1)+S$2-13,MATCH(IF('1. Input energy data'!$G$11="Multiple (England)", '1. Input energy data'!$J183, '1. Input energy data'!$G$11),Degrees15[#Headers], 0))))</f>
        <v/>
      </c>
      <c r="T166" s="151" t="str" cm="1">
        <f t="array" ref="T166">IF(OR($A166=0, '1. Input energy data'!$AG183=""), "",IF(OR('1. Input energy data'!$F183="Hospital",'1. Input energy data'!$F183="Nursing residential homes and hostels"),INDEX(Degrees18[[Month]:[Multiple (England)]],MATCH('1. Input energy data'!$AD183, Degrees18[Month], 1)+T$2-13,MATCH(IF('1. Input energy data'!$G$11="Multiple (England)", '1. Input energy data'!$J183, '1. Input energy data'!$G$11),Degrees18[#Headers], 0)),INDEX(Degrees15[[Month]:[Multiple (England)]],MATCH('1. Input energy data'!$AD183,Degrees15[Month], 1)+T$2-13,MATCH(IF('1. Input energy data'!$G$11="Multiple (England)", '1. Input energy data'!$J183, '1. Input energy data'!$G$11),Degrees15[#Headers], 0))))</f>
        <v/>
      </c>
      <c r="U166" s="151" t="str" cm="1">
        <f t="array" ref="U166">IF(OR($A166=0, '1. Input energy data'!$AH183=""), "",IF(OR('1. Input energy data'!$F183="Hospital",'1. Input energy data'!$F183="Nursing residential homes and hostels"),INDEX(Degrees18[[Month]:[Multiple (England)]],MATCH('1. Input energy data'!$AD183, Degrees18[Month], 1)+U$2-13,MATCH(IF('1. Input energy data'!$G$11="Multiple (England)", '1. Input energy data'!$J183, '1. Input energy data'!$G$11),Degrees18[#Headers], 0)),INDEX(Degrees15[[Month]:[Multiple (England)]],MATCH('1. Input energy data'!$AD183,Degrees15[Month], 1)+U$2-13,MATCH(IF('1. Input energy data'!$G$11="Multiple (England)", '1. Input energy data'!$J183, '1. Input energy data'!$G$11),Degrees15[#Headers], 0))))</f>
        <v/>
      </c>
      <c r="V166" s="151" t="str" cm="1">
        <f t="array" ref="V166">IF(OR($A166=0, '1. Input energy data'!$AI183=""), "",IF(OR('1. Input energy data'!$F183="Hospital",'1. Input energy data'!$F183="Nursing residential homes and hostels"),INDEX(Degrees18[[Month]:[Multiple (England)]],MATCH('1. Input energy data'!$AD183, Degrees18[Month], 1)+V$2-13,MATCH(IF('1. Input energy data'!$G$11="Multiple (England)", '1. Input energy data'!$J183, '1. Input energy data'!$G$11),Degrees18[#Headers], 0)),INDEX(Degrees15[[Month]:[Multiple (England)]],MATCH('1. Input energy data'!$AD183,Degrees15[Month], 1)+V$2-13,MATCH(IF('1. Input energy data'!$G$11="Multiple (England)", '1. Input energy data'!$J183, '1. Input energy data'!$G$11),Degrees15[#Headers], 0))))</f>
        <v/>
      </c>
      <c r="W166" s="151" t="str" cm="1">
        <f t="array" ref="W166">IF(OR($A166=0, '1. Input energy data'!$AJ183=""), "",IF(OR('1. Input energy data'!$F183="Hospital",'1. Input energy data'!$F183="Nursing residential homes and hostels"),INDEX(Degrees18[[Month]:[Multiple (England)]],MATCH('1. Input energy data'!$AD183, Degrees18[Month], 1)+W$2-13,MATCH(IF('1. Input energy data'!$G$11="Multiple (England)", '1. Input energy data'!$J183, '1. Input energy data'!$G$11),Degrees18[#Headers], 0)),INDEX(Degrees15[[Month]:[Multiple (England)]],MATCH('1. Input energy data'!$AD183,Degrees15[Month], 1)+W$2-13,MATCH(IF('1. Input energy data'!$G$11="Multiple (England)", '1. Input energy data'!$J183, '1. Input energy data'!$G$11),Degrees15[#Headers], 0))))</f>
        <v/>
      </c>
      <c r="X166" s="151" t="str" cm="1">
        <f t="array" ref="X166">IF(OR($A166=0, '1. Input energy data'!$AK183=""), "",IF(OR('1. Input energy data'!$F183="Hospital",'1. Input energy data'!$F183="Nursing residential homes and hostels"),INDEX(Degrees18[[Month]:[Multiple (England)]],MATCH('1. Input energy data'!$AD183, Degrees18[Month], 1)+X$2-13,MATCH(IF('1. Input energy data'!$G$11="Multiple (England)", '1. Input energy data'!$J183, '1. Input energy data'!$G$11),Degrees18[#Headers], 0)),INDEX(Degrees15[[Month]:[Multiple (England)]],MATCH('1. Input energy data'!$AD183,Degrees15[Month], 1)+X$2-13,MATCH(IF('1. Input energy data'!$G$11="Multiple (England)", '1. Input energy data'!$J183, '1. Input energy data'!$G$11),Degrees15[#Headers], 0))))</f>
        <v/>
      </c>
      <c r="Y166" s="151" t="str" cm="1">
        <f t="array" ref="Y166">IF(OR($A166=0, '1. Input energy data'!$AL183=""), "",IF(OR('1. Input energy data'!$F183="Hospital",'1. Input energy data'!$F183="Nursing residential homes and hostels"),INDEX(Degrees18[[Month]:[Multiple (England)]],MATCH('1. Input energy data'!$AD183, Degrees18[Month], 1)+Y$2-13,MATCH(IF('1. Input energy data'!$G$11="Multiple (England)", '1. Input energy data'!$J183, '1. Input energy data'!$G$11),Degrees18[#Headers], 0)),INDEX(Degrees15[[Month]:[Multiple (England)]],MATCH('1. Input energy data'!$AD183,Degrees15[Month], 1)+Y$2-13,MATCH(IF('1. Input energy data'!$G$11="Multiple (England)", '1. Input energy data'!$J183, '1. Input energy data'!$G$11),Degrees15[#Headers], 0))))</f>
        <v/>
      </c>
      <c r="Z166" s="151" t="str" cm="1">
        <f t="array" ref="Z166">IF(OR($A166=0, '1. Input energy data'!$AM183=""), "",IF(OR('1. Input energy data'!$F183="Hospital",'1. Input energy data'!$F183="Nursing residential homes and hostels"),INDEX(Degrees18[[Month]:[Multiple (England)]],MATCH('1. Input energy data'!$AD183, Degrees18[Month], 1)+Z$2-13,MATCH(IF('1. Input energy data'!$G$11="Multiple (England)", '1. Input energy data'!$J183, '1. Input energy data'!$G$11),Degrees18[#Headers], 0)),INDEX(Degrees15[[Month]:[Multiple (England)]],MATCH('1. Input energy data'!$AD183,Degrees15[Month], 1)+Z$2-13,MATCH(IF('1. Input energy data'!$G$11="Multiple (England)", '1. Input energy data'!$J183, '1. Input energy data'!$G$11),Degrees15[#Headers], 0))))</f>
        <v/>
      </c>
      <c r="AA166" s="151" t="str" cm="1">
        <f t="array" ref="AA166">IF(OR($A166=0, '1. Input energy data'!$AN183=""), "",IF(OR('1. Input energy data'!$F183="Hospital",'1. Input energy data'!$F183="Nursing residential homes and hostels"),INDEX(Degrees18[[Month]:[Multiple (England)]],MATCH('1. Input energy data'!$AD183, Degrees18[Month], 1)+AA$2-13,MATCH(IF('1. Input energy data'!$G$11="Multiple (England)", '1. Input energy data'!$J183, '1. Input energy data'!$G$11),Degrees18[#Headers], 0)),INDEX(Degrees15[[Month]:[Multiple (England)]],MATCH('1. Input energy data'!$AD183,Degrees15[Month], 1)+AA$2-13,MATCH(IF('1. Input energy data'!$G$11="Multiple (England)", '1. Input energy data'!$J183, '1. Input energy data'!$G$11),Degrees15[#Headers], 0))))</f>
        <v/>
      </c>
      <c r="AB166" s="151" t="str" cm="1">
        <f t="array" ref="AB166">IF(OR($A166=0, '1. Input energy data'!$AO183=""), "",IF(OR('1. Input energy data'!$F183="Hospital",'1. Input energy data'!$F183="Nursing residential homes and hostels"),INDEX(Degrees18[[Month]:[Multiple (England)]],MATCH('1. Input energy data'!$AD183, Degrees18[Month], 1)+AB$2-13,MATCH(IF('1. Input energy data'!$G$11="Multiple (England)", '1. Input energy data'!$J183, '1. Input energy data'!$G$11),Degrees18[#Headers], 0)),INDEX(Degrees15[[Month]:[Multiple (England)]],MATCH('1. Input energy data'!$AD183,Degrees15[Month], 1)+AB$2-13,MATCH(IF('1. Input energy data'!$G$11="Multiple (England)", '1. Input energy data'!$J183, '1. Input energy data'!$G$11),Degrees15[#Headers], 0))))</f>
        <v/>
      </c>
      <c r="AC166" s="151" t="str" cm="1">
        <f t="array" ref="AC166">IF(OR($A166=0, '1. Input energy data'!$AP183=""), "",IF(OR('1. Input energy data'!$F183="Hospital",'1. Input energy data'!$F183="Nursing residential homes and hostels"),INDEX(Degrees18[[Month]:[Multiple (England)]],MATCH('1. Input energy data'!$AD183, Degrees18[Month], 1)+AC$2-13,MATCH(IF('1. Input energy data'!$G$11="Multiple (England)", '1. Input energy data'!$J183, '1. Input energy data'!$G$11),Degrees18[#Headers], 0)),INDEX(Degrees15[[Month]:[Multiple (England)]],MATCH('1. Input energy data'!$AD183,Degrees15[Month], 1)+AC$2-13,MATCH(IF('1. Input energy data'!$G$11="Multiple (England)", '1. Input energy data'!$J183, '1. Input energy data'!$G$11),Degrees15[#Headers], 0))))</f>
        <v/>
      </c>
      <c r="AD166" s="151" t="str" cm="1">
        <f t="array" ref="AD166">IF(OR($A166=0, '1. Input energy data'!$AQ183=""), "",IF(OR('1. Input energy data'!$F183="Hospital",'1. Input energy data'!$F183="Nursing residential homes and hostels"),INDEX(Degrees18[[Month]:[Multiple (England)]],MATCH('1. Input energy data'!$AD183, Degrees18[Month], 1)+AD$2-13,MATCH(IF('1. Input energy data'!$G$11="Multiple (England)", '1. Input energy data'!$J183, '1. Input energy data'!$G$11),Degrees18[#Headers], 0)),INDEX(Degrees15[[Month]:[Multiple (England)]],MATCH('1. Input energy data'!$AD183,Degrees15[Month], 1)+AD$2-13,MATCH(IF('1. Input energy data'!$G$11="Multiple (England)", '1. Input energy data'!$J183, '1. Input energy data'!$G$11),Degrees15[#Headers], 0))))</f>
        <v/>
      </c>
      <c r="AE166" s="151" t="str">
        <f>IF(OR($A166=0, $P166="", CalcTable[[#This Row],[13]]="", $Q166="", '1. Input energy data'!AF183=""), "", ($P166*CalcTable[[#This Row],[13]]+$Q166)-'1. Input energy data'!AF183)</f>
        <v/>
      </c>
      <c r="AF166" s="151" t="str">
        <f>IF(OR($A166=0, $P166="", CalcTable[[#This Row],[14]]="", $Q166="", '1. Input energy data'!AG183=""), "", ($P166*CalcTable[[#This Row],[14]]+$Q166)-'1. Input energy data'!AG183)</f>
        <v/>
      </c>
      <c r="AG166" s="151" t="str">
        <f>IF(OR($A166=0, $P166="", CalcTable[[#This Row],[15]]="", $Q166="", '1. Input energy data'!AH183=""), "", ($P166*CalcTable[[#This Row],[15]]+$Q166)-'1. Input energy data'!AH183)</f>
        <v/>
      </c>
      <c r="AH166" s="151" t="str">
        <f>IF(OR($A166=0, $P166="", CalcTable[[#This Row],[16]]="", $Q166="", '1. Input energy data'!AI183=""), "", ($P166*CalcTable[[#This Row],[16]]+$Q166)-'1. Input energy data'!AI183)</f>
        <v/>
      </c>
      <c r="AI166" s="151" t="str">
        <f>IF(OR($A166=0, $P166="", CalcTable[[#This Row],[17]]="", $Q166="", '1. Input energy data'!AJ183=""), "", ($P166*CalcTable[[#This Row],[17]]+$Q166)-'1. Input energy data'!AJ183)</f>
        <v/>
      </c>
      <c r="AJ166" s="151" t="str">
        <f>IF(OR($A166=0, $P166="", CalcTable[[#This Row],[18]]="", $Q166="", '1. Input energy data'!AK183=""), "", ($P166*CalcTable[[#This Row],[18]]+$Q166)-'1. Input energy data'!AK183)</f>
        <v/>
      </c>
      <c r="AK166" s="151" t="str">
        <f>IF(OR($A166=0, $P166="", CalcTable[[#This Row],[19]]="", $Q166="", '1. Input energy data'!AL183=""), "", ($P166*CalcTable[[#This Row],[19]]+$Q166)-'1. Input energy data'!AL183)</f>
        <v/>
      </c>
      <c r="AL166" s="151" t="str">
        <f>IF(OR($A166=0, $P166="", CalcTable[[#This Row],[20]]="", $Q166="", '1. Input energy data'!AM183=""), "", ($P166*CalcTable[[#This Row],[20]]+$Q166)-'1. Input energy data'!AM183)</f>
        <v/>
      </c>
      <c r="AM166" s="151" t="str">
        <f>IF(OR($A166=0, $P166="", CalcTable[[#This Row],[21]]="", $Q166="", '1. Input energy data'!AN183=""), "", ($P166*CalcTable[[#This Row],[21]]+$Q166)-'1. Input energy data'!AN183)</f>
        <v/>
      </c>
      <c r="AN166" s="151" t="str">
        <f>IF(OR($A166=0, $P166="", CalcTable[[#This Row],[22]]="", $Q166="", '1. Input energy data'!AO183=""), "", ($P166*CalcTable[[#This Row],[22]]+$Q166)-'1. Input energy data'!AO183)</f>
        <v/>
      </c>
      <c r="AO166" s="151" t="str">
        <f>IF(OR($A166=0, $P166="", CalcTable[[#This Row],[23]]="", $Q166="", '1. Input energy data'!AP183=""), "", ($P166*CalcTable[[#This Row],[23]]+$Q166)-'1. Input energy data'!AP183)</f>
        <v/>
      </c>
      <c r="AP166" s="151" t="str">
        <f>IF(OR($A166=0, $P166="", CalcTable[[#This Row],[24]]="", $Q166="", '1. Input energy data'!AQ183=""), "", ($P166*CalcTable[[#This Row],[24]]+$Q166)-'1. Input energy data'!AQ183)</f>
        <v/>
      </c>
      <c r="AQ166" s="239" t="str">
        <f>IF(CalcTable[[#This Row],[Building]]=0,"",1-((1-CalcTable[[#This Row],[R2]])*(COUNT('1. Input energy data'!N183:Y183)-1)/(COUNT('1. Input energy data'!N183:Y183)-2)))</f>
        <v/>
      </c>
      <c r="AR166" s="165" t="str">
        <f>IF(CalcTable[[#This Row],[Building]]=0,"",1.26*TINV(0.1,COUNT('1. Input energy data'!N183:Y183)-2)*STEYX('1. Input energy data'!N183:Y183,CalcTable[[#This Row],[1]:[12]])*((1+2/COUNT('1. Input energy data'!N183:Y183))*COUNT(CalcTable[[#This Row],[Month 1 avoided kWh]:[Month 12]]))^0.5)</f>
        <v/>
      </c>
      <c r="AS166" s="166" t="str">
        <f>IF(CalcTable[[#This Row],[Building]]=0,"",ABS(CalcTable[[#This Row],[Absolute Uncertainty]]/SUM(CalcTable[[#This Row],[Month 1 avoided kWh]:[Month 12]])))</f>
        <v/>
      </c>
      <c r="AT166" s="165" t="str">
        <f>IF(CalcTable[[#This Row],[Building]]=0,"",COUNT('1. Input energy data'!N183:Y183))</f>
        <v/>
      </c>
      <c r="AU166" s="165" t="str">
        <f>IF(CalcTable[[#This Row],[Building]]=0,"",COUNT('1. Input energy data'!AF183:AQ183))</f>
        <v/>
      </c>
      <c r="AV166" s="151" t="str" cm="1">
        <f t="array" ref="AV166">_xlfn.IFS(CalcTable[[#This Row],[Building]]=0,"",AND(OR('1. Input energy data'!AT183="Energy Bills - Actual",'1. Input energy data'!AT183="Meter Readings",'1. Input energy data'!AT183="Half Hourly Data"),OR('1. Input energy data'!Z183="Energy Bills - Actual",'1. Input energy data'!Z183="Meter Readings",'1. Input energy data'!Z183="Half Hourly Data")),"ACTUAL",OR('1. Input energy data'!AT183="",'1. Input energy data'!Z183=""),"BLANK",OR('1. Input energy data'!AT183="Other (specify in commentary)",'1. Input energy data'!Z183="Other (specify in commentary)"),"OTHER",OR('1. Input energy data'!AT183="Energy Bills - Estimated",'1. Input energy data'!Z183="Energy Bills - Estimated"),"ESTIMATED",OR('1. Input energy data'!AT183="Energy Bills - Partially Estimated",'1. Input energy data'!Z183="Energy Bills - Partially Estimated"),"PARTIALLY ESTIMATED",TRUE,"BLANK")</f>
        <v/>
      </c>
    </row>
    <row r="167" spans="1:48">
      <c r="A167">
        <f>'1. Input energy data'!C184</f>
        <v>0</v>
      </c>
      <c r="B167" s="150">
        <f>'1. Input energy data'!F184</f>
        <v>0</v>
      </c>
      <c r="C167">
        <f>'1. Input energy data'!G184</f>
        <v>0</v>
      </c>
      <c r="D167" s="151" t="str">
        <f>IF(OR(CalcTable[[#This Row],[Building]]=0, '1. Input energy data'!$N184=""), "",IF(OR('1. Input energy data'!$F184="Hospital",'1. Input energy data'!$F184="Nursing residential homes and hostels"),INDEX(Degrees18[[Month]:[Multiple (England)]],MATCH('1. Input energy data'!$L184, Degrees18[Month], 1),MATCH(IF('1. Input energy data'!$G$11="Multiple (England)", '1. Input energy data'!$J184, '1. Input energy data'!$G$11), Degrees18[#Headers], 0)),INDEX(Degrees15[[Month]:[Multiple (England)]],MATCH('1. Input energy data'!$L184, Degrees15[Month], 1),MATCH(IF('1. Input energy data'!$G$11="Multiple (England)", '1. Input energy data'!$J184, '1. Input energy data'!$G$11), Degrees15[#Headers], 0))))</f>
        <v/>
      </c>
      <c r="E167" s="151" t="str" cm="1">
        <f t="array" ref="E167">IF(OR(CalcTable[[#This Row],[Building]]=0, '1. Input energy data'!$O184=""), "",IF(OR('1. Input energy data'!$F184="Hospital",'1. Input energy data'!$F184="Nursing residential homes and hostels"),INDEX(Degrees18[[Month]:[Multiple (England)]],MATCH('1. Input energy data'!$L184, Degrees18[Month], 1) + $E$2 - 1,MATCH(IF('1. Input energy data'!$G$11="Multiple (England)", '1. Input energy data'!$J184, '1. Input energy data'!$G$11),Degrees18[#Headers], 0)),INDEX(Degrees15[[Month]:[Multiple (England)]],MATCH('1. Input energy data'!$L184, Degrees15[Month], 1) + $E$2 - 1,MATCH(IF('1. Input energy data'!$G$11="Multiple (England)", '1. Input energy data'!$J184, '1. Input energy data'!$G$11),Degrees15[#Headers], 0))))</f>
        <v/>
      </c>
      <c r="F167" s="151" t="str" cm="1">
        <f t="array" ref="F167">IF(OR(CalcTable[[#This Row],[Building]]=0, '1. Input energy data'!$P184=""), "",IF(OR('1. Input energy data'!$F184="Hospital",'1. Input energy data'!$F184="Nursing residential homes and hostels"),INDEX(Degrees18[[Month]:[Multiple (England)]],MATCH('1. Input energy data'!$L184, Degrees18[Month], 1) + $F$2 - 1,MATCH(IF('1. Input energy data'!$G$11="Multiple (England)", '1. Input energy data'!$J184, '1. Input energy data'!$G$11),Degrees18[#Headers], 0)),INDEX(Degrees15[[Month]:[Multiple (England)]],MATCH('1. Input energy data'!$L184, Degrees15[Month], 1) + $F$2 - 1,MATCH(IF('1. Input energy data'!$G$11="Multiple (England)", '1. Input energy data'!$J184, '1. Input energy data'!$G$11),Degrees15[#Headers], 0))))</f>
        <v/>
      </c>
      <c r="G167" s="151" t="str" cm="1">
        <f t="array" ref="G167">IF(OR(CalcTable[[#This Row],[Building]]=0, '1. Input energy data'!$Q184=""), "",IF(OR('1. Input energy data'!$F184="Hospital",'1. Input energy data'!$F184="Nursing residential homes and hostels"),INDEX(Degrees18[[Month]:[Multiple (England)]],MATCH('1. Input energy data'!$L184, Degrees18[Month], 1) + $G$2 - 1,MATCH(IF('1. Input energy data'!$G$11="Multiple (England)", '1. Input energy data'!$J184, '1. Input energy data'!$G$11),Degrees18[#Headers], 0)),INDEX(Degrees15[[Month]:[Multiple (England)]],MATCH('1. Input energy data'!$L184, Degrees15[Month], 1) + $G$2 - 1,MATCH(IF('1. Input energy data'!$G$11="Multiple (England)", '1. Input energy data'!$J184, '1. Input energy data'!$G$11),Degrees15[#Headers], 0))))</f>
        <v/>
      </c>
      <c r="H167" s="151" t="str" cm="1">
        <f t="array" ref="H167">IF(OR(CalcTable[[#This Row],[Building]]=0, '1. Input energy data'!$R184=""), "",IF(OR('1. Input energy data'!$F184="Hospital",'1. Input energy data'!$F184="Nursing residential homes and hostels"),INDEX(Degrees18[[Month]:[Multiple (England)]],MATCH('1. Input energy data'!$L184, Degrees18[Month], 1) + $H$2 - 1,MATCH(IF('1. Input energy data'!$G$11="Multiple (England)", '1. Input energy data'!$J184, '1. Input energy data'!$G$11),Degrees18[#Headers], 0)),INDEX(Degrees15[[Month]:[Multiple (England)]],MATCH('1. Input energy data'!$L184, Degrees15[Month], 1) + $H$2 - 1,MATCH(IF('1. Input energy data'!$G$11="Multiple (England)", '1. Input energy data'!$J184, '1. Input energy data'!$G$11),Degrees15[#Headers], 0))))</f>
        <v/>
      </c>
      <c r="I167" s="151" t="str" cm="1">
        <f t="array" ref="I167">IF(OR(CalcTable[[#This Row],[Building]]=0, '1. Input energy data'!$S184=""), "",IF(OR('1. Input energy data'!$F184="Hospital",'1. Input energy data'!$F184="Nursing residential homes and hostels"),INDEX(Degrees18[[Month]:[Multiple (England)]],MATCH('1. Input energy data'!$L184, Degrees18[Month], 1) + $I$2 - 1,MATCH(IF('1. Input energy data'!$G$11="Multiple (England)", '1. Input energy data'!$J184, '1. Input energy data'!$G$11),Degrees18[#Headers], 0)),INDEX(Degrees15[[Month]:[Multiple (England)]],MATCH('1. Input energy data'!$L184, Degrees15[Month], 1) + $I$2 - 1,MATCH(IF('1. Input energy data'!$G$11="Multiple (England)", '1. Input energy data'!$J184, '1. Input energy data'!$G$11),Degrees15[#Headers], 0))))</f>
        <v/>
      </c>
      <c r="J167" s="151" t="str" cm="1">
        <f t="array" ref="J167">IF(OR(CalcTable[[#This Row],[Building]]=0, '1. Input energy data'!$T184=""), "",IF(OR('1. Input energy data'!$F184="Hospital",'1. Input energy data'!$F184="Nursing residential homes and hostels"),INDEX(Degrees18[[Month]:[Multiple (England)]],MATCH('1. Input energy data'!$L184, Degrees18[Month], 1) + $J$2 - 1,MATCH(IF('1. Input energy data'!$G$11="Multiple (England)", '1. Input energy data'!$J184, '1. Input energy data'!$G$11),Degrees18[#Headers], 0)),INDEX(Degrees15[[Month]:[Multiple (England)]],MATCH('1. Input energy data'!$L184, Degrees15[Month], 1) + $J$2 - 1,MATCH(IF('1. Input energy data'!$G$11="Multiple (England)", '1. Input energy data'!$J184, '1. Input energy data'!$G$11),Degrees15[#Headers], 0))))</f>
        <v/>
      </c>
      <c r="K167" s="151" t="str" cm="1">
        <f t="array" ref="K167">IF(OR(CalcTable[[#This Row],[Building]]=0, '1. Input energy data'!$U184=""), "",IF(OR('1. Input energy data'!$F184="Hospital",'1. Input energy data'!$F184="Nursing residential homes and hostels"),INDEX(Degrees18[[Month]:[Multiple (England)]],MATCH('1. Input energy data'!$L184, Degrees18[Month], 1) + $K$2 - 1,MATCH(IF('1. Input energy data'!$G$11="Multiple (England)", '1. Input energy data'!$J184, '1. Input energy data'!$G$11),Degrees18[#Headers], 0)),INDEX(Degrees15[[Month]:[Multiple (England)]],MATCH('1. Input energy data'!$L184, Degrees15[Month], 1) + $K$2 - 1,MATCH(IF('1. Input energy data'!$G$11="Multiple (England)", '1. Input energy data'!$J184, '1. Input energy data'!$G$11),Degrees15[#Headers], 0))))</f>
        <v/>
      </c>
      <c r="L167" s="151" t="str" cm="1">
        <f t="array" ref="L167">IF(OR(CalcTable[[#This Row],[Building]]=0, '1. Input energy data'!$V184=""), "",IF(OR('1. Input energy data'!$F184="Hospital",'1. Input energy data'!$F184="Nursing residential homes and hostels"),INDEX(Degrees18[[Month]:[Multiple (England)]],MATCH('1. Input energy data'!$L184, Degrees18[Month], 1) + $L$2 - 1,MATCH(IF('1. Input energy data'!$G$11="Multiple (England)", '1. Input energy data'!$J184, '1. Input energy data'!$G$11),Degrees18[#Headers], 0)),INDEX(Degrees15[[Month]:[Multiple (England)]],MATCH('1. Input energy data'!$L184, Degrees15[Month], 1) + $L$2 - 1,MATCH(IF('1. Input energy data'!$G$11="Multiple (England)", '1. Input energy data'!$J184, '1. Input energy data'!$G$11),Degrees15[#Headers], 0))))</f>
        <v/>
      </c>
      <c r="M167" s="151" t="str" cm="1">
        <f t="array" ref="M167">IF(OR(CalcTable[[#This Row],[Building]]=0, '1. Input energy data'!$W184=""), "",IF(OR('1. Input energy data'!$F184="Hospital",'1. Input energy data'!$F184="Nursing residential homes and hostels"),INDEX(Degrees18[[Month]:[Multiple (England)]],MATCH('1. Input energy data'!$L184, Degrees18[Month], 1) + $M$2 - 1,MATCH(IF('1. Input energy data'!$G$11="Multiple (England)", '1. Input energy data'!$J184, '1. Input energy data'!$G$11),Degrees18[#Headers], 0)),INDEX(Degrees15[[Month]:[Multiple (England)]],MATCH('1. Input energy data'!$L184, Degrees15[Month], 1) + $M$2 - 1,MATCH(IF('1. Input energy data'!$G$11="Multiple (England)", '1. Input energy data'!$J184, '1. Input energy data'!$G$11),Degrees15[#Headers], 0))))</f>
        <v/>
      </c>
      <c r="N167" s="151" t="str" cm="1">
        <f t="array" ref="N167">IF(OR(CalcTable[[#This Row],[Building]]=0, '1. Input energy data'!$X184=""), "",IF(OR('1. Input energy data'!$F184="Hospital",'1. Input energy data'!$F184="Nursing residential homes and hostels"),INDEX(Degrees18[[Month]:[Multiple (England)]],MATCH('1. Input energy data'!$L184, Degrees18[Month], 1) + $N$2 - 1,MATCH(IF('1. Input energy data'!$G$11="Multiple (England)", '1. Input energy data'!$J184, '1. Input energy data'!$G$11),Degrees18[#Headers], 0)),INDEX(Degrees15[[Month]:[Multiple (England)]],MATCH('1. Input energy data'!$L184, Degrees15[Month], 1) + $N$2 - 1,MATCH(IF('1. Input energy data'!$G$11="Multiple (England)", '1. Input energy data'!$J184, '1. Input energy data'!$G$11),Degrees15[#Headers], 0))))</f>
        <v/>
      </c>
      <c r="O167" s="151" t="str" cm="1">
        <f t="array" ref="O167">IF(OR(CalcTable[[#This Row],[Building]]=0, '1. Input energy data'!$Y184=""), "",IF(OR('1. Input energy data'!$F184="Hospital",'1. Input energy data'!$F184="Nursing residential homes and hostels"),INDEX(Degrees18[[Month]:[Multiple (England)]],MATCH('1. Input energy data'!$L184, Degrees18[Month], 1) + $O$2 - 1,MATCH(IF('1. Input energy data'!$G$11="Multiple (England)", '1. Input energy data'!$J184, '1. Input energy data'!$G$11),Degrees18[#Headers], 0)),INDEX(Degrees15[[Month]:[Multiple (England)]],MATCH('1. Input energy data'!$L184, Degrees15[Month], 1) + $O$2 - 1,MATCH(IF('1. Input energy data'!$G$11="Multiple (England)", '1. Input energy data'!$J184, '1. Input energy data'!$G$11),Degrees15[#Headers], 0))))</f>
        <v/>
      </c>
      <c r="P167" t="str">
        <f>IF(CalcTable[[#This Row],[Building]]=0,"",SLOPE('1. Input energy data'!N184:Y184,CalcTable[[#This Row],[1]:[12]]))</f>
        <v/>
      </c>
      <c r="Q167" t="str">
        <f>IF(CalcTable[[#This Row],[Building]]=0,"",INTERCEPT('1. Input energy data'!N184:Y184,CalcTable[[#This Row],[1]:[12]]))</f>
        <v/>
      </c>
      <c r="R167" t="str">
        <f>IF(CalcTable[[#This Row],[Building]]=0,"",RSQ('1. Input energy data'!N184:Y184,CalcTable[[#This Row],[1]:[12]]))</f>
        <v/>
      </c>
      <c r="S167" s="151" t="str" cm="1">
        <f t="array" ref="S167">IF(OR($A167=0, '1. Input energy data'!$AF184=""), "",IF(OR('1. Input energy data'!$F184="Hospital",'1. Input energy data'!$F184="Nursing residential homes and hostels"),INDEX(Degrees18[[Month]:[Multiple (England)]],MATCH('1. Input energy data'!$AD184, Degrees18[Month], 1)+S$2-13,MATCH(IF('1. Input energy data'!$G$11="Multiple (England)", '1. Input energy data'!$J184, '1. Input energy data'!$G$11),Degrees18[#Headers], 0)),INDEX(Degrees15[[Month]:[Multiple (England)]],MATCH('1. Input energy data'!$AD184, Degrees15[Month], 1)+S$2-13,MATCH(IF('1. Input energy data'!$G$11="Multiple (England)", '1. Input energy data'!$J184, '1. Input energy data'!$G$11),Degrees15[#Headers], 0))))</f>
        <v/>
      </c>
      <c r="T167" s="151" t="str" cm="1">
        <f t="array" ref="T167">IF(OR($A167=0, '1. Input energy data'!$AG184=""), "",IF(OR('1. Input energy data'!$F184="Hospital",'1. Input energy data'!$F184="Nursing residential homes and hostels"),INDEX(Degrees18[[Month]:[Multiple (England)]],MATCH('1. Input energy data'!$AD184, Degrees18[Month], 1)+T$2-13,MATCH(IF('1. Input energy data'!$G$11="Multiple (England)", '1. Input energy data'!$J184, '1. Input energy data'!$G$11),Degrees18[#Headers], 0)),INDEX(Degrees15[[Month]:[Multiple (England)]],MATCH('1. Input energy data'!$AD184,Degrees15[Month], 1)+T$2-13,MATCH(IF('1. Input energy data'!$G$11="Multiple (England)", '1. Input energy data'!$J184, '1. Input energy data'!$G$11),Degrees15[#Headers], 0))))</f>
        <v/>
      </c>
      <c r="U167" s="151" t="str" cm="1">
        <f t="array" ref="U167">IF(OR($A167=0, '1. Input energy data'!$AH184=""), "",IF(OR('1. Input energy data'!$F184="Hospital",'1. Input energy data'!$F184="Nursing residential homes and hostels"),INDEX(Degrees18[[Month]:[Multiple (England)]],MATCH('1. Input energy data'!$AD184, Degrees18[Month], 1)+U$2-13,MATCH(IF('1. Input energy data'!$G$11="Multiple (England)", '1. Input energy data'!$J184, '1. Input energy data'!$G$11),Degrees18[#Headers], 0)),INDEX(Degrees15[[Month]:[Multiple (England)]],MATCH('1. Input energy data'!$AD184,Degrees15[Month], 1)+U$2-13,MATCH(IF('1. Input energy data'!$G$11="Multiple (England)", '1. Input energy data'!$J184, '1. Input energy data'!$G$11),Degrees15[#Headers], 0))))</f>
        <v/>
      </c>
      <c r="V167" s="151" t="str" cm="1">
        <f t="array" ref="V167">IF(OR($A167=0, '1. Input energy data'!$AI184=""), "",IF(OR('1. Input energy data'!$F184="Hospital",'1. Input energy data'!$F184="Nursing residential homes and hostels"),INDEX(Degrees18[[Month]:[Multiple (England)]],MATCH('1. Input energy data'!$AD184, Degrees18[Month], 1)+V$2-13,MATCH(IF('1. Input energy data'!$G$11="Multiple (England)", '1. Input energy data'!$J184, '1. Input energy data'!$G$11),Degrees18[#Headers], 0)),INDEX(Degrees15[[Month]:[Multiple (England)]],MATCH('1. Input energy data'!$AD184,Degrees15[Month], 1)+V$2-13,MATCH(IF('1. Input energy data'!$G$11="Multiple (England)", '1. Input energy data'!$J184, '1. Input energy data'!$G$11),Degrees15[#Headers], 0))))</f>
        <v/>
      </c>
      <c r="W167" s="151" t="str" cm="1">
        <f t="array" ref="W167">IF(OR($A167=0, '1. Input energy data'!$AJ184=""), "",IF(OR('1. Input energy data'!$F184="Hospital",'1. Input energy data'!$F184="Nursing residential homes and hostels"),INDEX(Degrees18[[Month]:[Multiple (England)]],MATCH('1. Input energy data'!$AD184, Degrees18[Month], 1)+W$2-13,MATCH(IF('1. Input energy data'!$G$11="Multiple (England)", '1. Input energy data'!$J184, '1. Input energy data'!$G$11),Degrees18[#Headers], 0)),INDEX(Degrees15[[Month]:[Multiple (England)]],MATCH('1. Input energy data'!$AD184,Degrees15[Month], 1)+W$2-13,MATCH(IF('1. Input energy data'!$G$11="Multiple (England)", '1. Input energy data'!$J184, '1. Input energy data'!$G$11),Degrees15[#Headers], 0))))</f>
        <v/>
      </c>
      <c r="X167" s="151" t="str" cm="1">
        <f t="array" ref="X167">IF(OR($A167=0, '1. Input energy data'!$AK184=""), "",IF(OR('1. Input energy data'!$F184="Hospital",'1. Input energy data'!$F184="Nursing residential homes and hostels"),INDEX(Degrees18[[Month]:[Multiple (England)]],MATCH('1. Input energy data'!$AD184, Degrees18[Month], 1)+X$2-13,MATCH(IF('1. Input energy data'!$G$11="Multiple (England)", '1. Input energy data'!$J184, '1. Input energy data'!$G$11),Degrees18[#Headers], 0)),INDEX(Degrees15[[Month]:[Multiple (England)]],MATCH('1. Input energy data'!$AD184,Degrees15[Month], 1)+X$2-13,MATCH(IF('1. Input energy data'!$G$11="Multiple (England)", '1. Input energy data'!$J184, '1. Input energy data'!$G$11),Degrees15[#Headers], 0))))</f>
        <v/>
      </c>
      <c r="Y167" s="151" t="str" cm="1">
        <f t="array" ref="Y167">IF(OR($A167=0, '1. Input energy data'!$AL184=""), "",IF(OR('1. Input energy data'!$F184="Hospital",'1. Input energy data'!$F184="Nursing residential homes and hostels"),INDEX(Degrees18[[Month]:[Multiple (England)]],MATCH('1. Input energy data'!$AD184, Degrees18[Month], 1)+Y$2-13,MATCH(IF('1. Input energy data'!$G$11="Multiple (England)", '1. Input energy data'!$J184, '1. Input energy data'!$G$11),Degrees18[#Headers], 0)),INDEX(Degrees15[[Month]:[Multiple (England)]],MATCH('1. Input energy data'!$AD184,Degrees15[Month], 1)+Y$2-13,MATCH(IF('1. Input energy data'!$G$11="Multiple (England)", '1. Input energy data'!$J184, '1. Input energy data'!$G$11),Degrees15[#Headers], 0))))</f>
        <v/>
      </c>
      <c r="Z167" s="151" t="str" cm="1">
        <f t="array" ref="Z167">IF(OR($A167=0, '1. Input energy data'!$AM184=""), "",IF(OR('1. Input energy data'!$F184="Hospital",'1. Input energy data'!$F184="Nursing residential homes and hostels"),INDEX(Degrees18[[Month]:[Multiple (England)]],MATCH('1. Input energy data'!$AD184, Degrees18[Month], 1)+Z$2-13,MATCH(IF('1. Input energy data'!$G$11="Multiple (England)", '1. Input energy data'!$J184, '1. Input energy data'!$G$11),Degrees18[#Headers], 0)),INDEX(Degrees15[[Month]:[Multiple (England)]],MATCH('1. Input energy data'!$AD184,Degrees15[Month], 1)+Z$2-13,MATCH(IF('1. Input energy data'!$G$11="Multiple (England)", '1. Input energy data'!$J184, '1. Input energy data'!$G$11),Degrees15[#Headers], 0))))</f>
        <v/>
      </c>
      <c r="AA167" s="151" t="str" cm="1">
        <f t="array" ref="AA167">IF(OR($A167=0, '1. Input energy data'!$AN184=""), "",IF(OR('1. Input energy data'!$F184="Hospital",'1. Input energy data'!$F184="Nursing residential homes and hostels"),INDEX(Degrees18[[Month]:[Multiple (England)]],MATCH('1. Input energy data'!$AD184, Degrees18[Month], 1)+AA$2-13,MATCH(IF('1. Input energy data'!$G$11="Multiple (England)", '1. Input energy data'!$J184, '1. Input energy data'!$G$11),Degrees18[#Headers], 0)),INDEX(Degrees15[[Month]:[Multiple (England)]],MATCH('1. Input energy data'!$AD184,Degrees15[Month], 1)+AA$2-13,MATCH(IF('1. Input energy data'!$G$11="Multiple (England)", '1. Input energy data'!$J184, '1. Input energy data'!$G$11),Degrees15[#Headers], 0))))</f>
        <v/>
      </c>
      <c r="AB167" s="151" t="str" cm="1">
        <f t="array" ref="AB167">IF(OR($A167=0, '1. Input energy data'!$AO184=""), "",IF(OR('1. Input energy data'!$F184="Hospital",'1. Input energy data'!$F184="Nursing residential homes and hostels"),INDEX(Degrees18[[Month]:[Multiple (England)]],MATCH('1. Input energy data'!$AD184, Degrees18[Month], 1)+AB$2-13,MATCH(IF('1. Input energy data'!$G$11="Multiple (England)", '1. Input energy data'!$J184, '1. Input energy data'!$G$11),Degrees18[#Headers], 0)),INDEX(Degrees15[[Month]:[Multiple (England)]],MATCH('1. Input energy data'!$AD184,Degrees15[Month], 1)+AB$2-13,MATCH(IF('1. Input energy data'!$G$11="Multiple (England)", '1. Input energy data'!$J184, '1. Input energy data'!$G$11),Degrees15[#Headers], 0))))</f>
        <v/>
      </c>
      <c r="AC167" s="151" t="str" cm="1">
        <f t="array" ref="AC167">IF(OR($A167=0, '1. Input energy data'!$AP184=""), "",IF(OR('1. Input energy data'!$F184="Hospital",'1. Input energy data'!$F184="Nursing residential homes and hostels"),INDEX(Degrees18[[Month]:[Multiple (England)]],MATCH('1. Input energy data'!$AD184, Degrees18[Month], 1)+AC$2-13,MATCH(IF('1. Input energy data'!$G$11="Multiple (England)", '1. Input energy data'!$J184, '1. Input energy data'!$G$11),Degrees18[#Headers], 0)),INDEX(Degrees15[[Month]:[Multiple (England)]],MATCH('1. Input energy data'!$AD184,Degrees15[Month], 1)+AC$2-13,MATCH(IF('1. Input energy data'!$G$11="Multiple (England)", '1. Input energy data'!$J184, '1. Input energy data'!$G$11),Degrees15[#Headers], 0))))</f>
        <v/>
      </c>
      <c r="AD167" s="151" t="str" cm="1">
        <f t="array" ref="AD167">IF(OR($A167=0, '1. Input energy data'!$AQ184=""), "",IF(OR('1. Input energy data'!$F184="Hospital",'1. Input energy data'!$F184="Nursing residential homes and hostels"),INDEX(Degrees18[[Month]:[Multiple (England)]],MATCH('1. Input energy data'!$AD184, Degrees18[Month], 1)+AD$2-13,MATCH(IF('1. Input energy data'!$G$11="Multiple (England)", '1. Input energy data'!$J184, '1. Input energy data'!$G$11),Degrees18[#Headers], 0)),INDEX(Degrees15[[Month]:[Multiple (England)]],MATCH('1. Input energy data'!$AD184,Degrees15[Month], 1)+AD$2-13,MATCH(IF('1. Input energy data'!$G$11="Multiple (England)", '1. Input energy data'!$J184, '1. Input energy data'!$G$11),Degrees15[#Headers], 0))))</f>
        <v/>
      </c>
      <c r="AE167" s="151" t="str">
        <f>IF(OR($A167=0, $P167="", CalcTable[[#This Row],[13]]="", $Q167="", '1. Input energy data'!AF184=""), "", ($P167*CalcTable[[#This Row],[13]]+$Q167)-'1. Input energy data'!AF184)</f>
        <v/>
      </c>
      <c r="AF167" s="151" t="str">
        <f>IF(OR($A167=0, $P167="", CalcTable[[#This Row],[14]]="", $Q167="", '1. Input energy data'!AG184=""), "", ($P167*CalcTable[[#This Row],[14]]+$Q167)-'1. Input energy data'!AG184)</f>
        <v/>
      </c>
      <c r="AG167" s="151" t="str">
        <f>IF(OR($A167=0, $P167="", CalcTable[[#This Row],[15]]="", $Q167="", '1. Input energy data'!AH184=""), "", ($P167*CalcTable[[#This Row],[15]]+$Q167)-'1. Input energy data'!AH184)</f>
        <v/>
      </c>
      <c r="AH167" s="151" t="str">
        <f>IF(OR($A167=0, $P167="", CalcTable[[#This Row],[16]]="", $Q167="", '1. Input energy data'!AI184=""), "", ($P167*CalcTable[[#This Row],[16]]+$Q167)-'1. Input energy data'!AI184)</f>
        <v/>
      </c>
      <c r="AI167" s="151" t="str">
        <f>IF(OR($A167=0, $P167="", CalcTable[[#This Row],[17]]="", $Q167="", '1. Input energy data'!AJ184=""), "", ($P167*CalcTable[[#This Row],[17]]+$Q167)-'1. Input energy data'!AJ184)</f>
        <v/>
      </c>
      <c r="AJ167" s="151" t="str">
        <f>IF(OR($A167=0, $P167="", CalcTable[[#This Row],[18]]="", $Q167="", '1. Input energy data'!AK184=""), "", ($P167*CalcTable[[#This Row],[18]]+$Q167)-'1. Input energy data'!AK184)</f>
        <v/>
      </c>
      <c r="AK167" s="151" t="str">
        <f>IF(OR($A167=0, $P167="", CalcTable[[#This Row],[19]]="", $Q167="", '1. Input energy data'!AL184=""), "", ($P167*CalcTable[[#This Row],[19]]+$Q167)-'1. Input energy data'!AL184)</f>
        <v/>
      </c>
      <c r="AL167" s="151" t="str">
        <f>IF(OR($A167=0, $P167="", CalcTable[[#This Row],[20]]="", $Q167="", '1. Input energy data'!AM184=""), "", ($P167*CalcTable[[#This Row],[20]]+$Q167)-'1. Input energy data'!AM184)</f>
        <v/>
      </c>
      <c r="AM167" s="151" t="str">
        <f>IF(OR($A167=0, $P167="", CalcTable[[#This Row],[21]]="", $Q167="", '1. Input energy data'!AN184=""), "", ($P167*CalcTable[[#This Row],[21]]+$Q167)-'1. Input energy data'!AN184)</f>
        <v/>
      </c>
      <c r="AN167" s="151" t="str">
        <f>IF(OR($A167=0, $P167="", CalcTable[[#This Row],[22]]="", $Q167="", '1. Input energy data'!AO184=""), "", ($P167*CalcTable[[#This Row],[22]]+$Q167)-'1. Input energy data'!AO184)</f>
        <v/>
      </c>
      <c r="AO167" s="151" t="str">
        <f>IF(OR($A167=0, $P167="", CalcTable[[#This Row],[23]]="", $Q167="", '1. Input energy data'!AP184=""), "", ($P167*CalcTable[[#This Row],[23]]+$Q167)-'1. Input energy data'!AP184)</f>
        <v/>
      </c>
      <c r="AP167" s="151" t="str">
        <f>IF(OR($A167=0, $P167="", CalcTable[[#This Row],[24]]="", $Q167="", '1. Input energy data'!AQ184=""), "", ($P167*CalcTable[[#This Row],[24]]+$Q167)-'1. Input energy data'!AQ184)</f>
        <v/>
      </c>
      <c r="AQ167" s="239" t="str">
        <f>IF(CalcTable[[#This Row],[Building]]=0,"",1-((1-CalcTable[[#This Row],[R2]])*(COUNT('1. Input energy data'!N184:Y184)-1)/(COUNT('1. Input energy data'!N184:Y184)-2)))</f>
        <v/>
      </c>
      <c r="AR167" s="165" t="str">
        <f>IF(CalcTable[[#This Row],[Building]]=0,"",1.26*TINV(0.1,COUNT('1. Input energy data'!N184:Y184)-2)*STEYX('1. Input energy data'!N184:Y184,CalcTable[[#This Row],[1]:[12]])*((1+2/COUNT('1. Input energy data'!N184:Y184))*COUNT(CalcTable[[#This Row],[Month 1 avoided kWh]:[Month 12]]))^0.5)</f>
        <v/>
      </c>
      <c r="AS167" s="166" t="str">
        <f>IF(CalcTable[[#This Row],[Building]]=0,"",ABS(CalcTable[[#This Row],[Absolute Uncertainty]]/SUM(CalcTable[[#This Row],[Month 1 avoided kWh]:[Month 12]])))</f>
        <v/>
      </c>
      <c r="AT167" s="165" t="str">
        <f>IF(CalcTable[[#This Row],[Building]]=0,"",COUNT('1. Input energy data'!N184:Y184))</f>
        <v/>
      </c>
      <c r="AU167" s="165" t="str">
        <f>IF(CalcTable[[#This Row],[Building]]=0,"",COUNT('1. Input energy data'!AF184:AQ184))</f>
        <v/>
      </c>
      <c r="AV167" s="151" t="str" cm="1">
        <f t="array" ref="AV167">_xlfn.IFS(CalcTable[[#This Row],[Building]]=0,"",AND(OR('1. Input energy data'!AT184="Energy Bills - Actual",'1. Input energy data'!AT184="Meter Readings",'1. Input energy data'!AT184="Half Hourly Data"),OR('1. Input energy data'!Z184="Energy Bills - Actual",'1. Input energy data'!Z184="Meter Readings",'1. Input energy data'!Z184="Half Hourly Data")),"ACTUAL",OR('1. Input energy data'!AT184="",'1. Input energy data'!Z184=""),"BLANK",OR('1. Input energy data'!AT184="Other (specify in commentary)",'1. Input energy data'!Z184="Other (specify in commentary)"),"OTHER",OR('1. Input energy data'!AT184="Energy Bills - Estimated",'1. Input energy data'!Z184="Energy Bills - Estimated"),"ESTIMATED",OR('1. Input energy data'!AT184="Energy Bills - Partially Estimated",'1. Input energy data'!Z184="Energy Bills - Partially Estimated"),"PARTIALLY ESTIMATED",TRUE,"BLANK")</f>
        <v/>
      </c>
    </row>
    <row r="168" spans="1:48">
      <c r="A168">
        <f>'1. Input energy data'!C185</f>
        <v>0</v>
      </c>
      <c r="B168" s="150">
        <f>'1. Input energy data'!F185</f>
        <v>0</v>
      </c>
      <c r="C168">
        <f>'1. Input energy data'!G185</f>
        <v>0</v>
      </c>
      <c r="D168" s="151" t="str">
        <f>IF(OR(CalcTable[[#This Row],[Building]]=0, '1. Input energy data'!$N185=""), "",IF(OR('1. Input energy data'!$F185="Hospital",'1. Input energy data'!$F185="Nursing residential homes and hostels"),INDEX(Degrees18[[Month]:[Multiple (England)]],MATCH('1. Input energy data'!$L185, Degrees18[Month], 1),MATCH(IF('1. Input energy data'!$G$11="Multiple (England)", '1. Input energy data'!$J185, '1. Input energy data'!$G$11), Degrees18[#Headers], 0)),INDEX(Degrees15[[Month]:[Multiple (England)]],MATCH('1. Input energy data'!$L185, Degrees15[Month], 1),MATCH(IF('1. Input energy data'!$G$11="Multiple (England)", '1. Input energy data'!$J185, '1. Input energy data'!$G$11), Degrees15[#Headers], 0))))</f>
        <v/>
      </c>
      <c r="E168" s="151" t="str" cm="1">
        <f t="array" ref="E168">IF(OR(CalcTable[[#This Row],[Building]]=0, '1. Input energy data'!$O185=""), "",IF(OR('1. Input energy data'!$F185="Hospital",'1. Input energy data'!$F185="Nursing residential homes and hostels"),INDEX(Degrees18[[Month]:[Multiple (England)]],MATCH('1. Input energy data'!$L185, Degrees18[Month], 1) + $E$2 - 1,MATCH(IF('1. Input energy data'!$G$11="Multiple (England)", '1. Input energy data'!$J185, '1. Input energy data'!$G$11),Degrees18[#Headers], 0)),INDEX(Degrees15[[Month]:[Multiple (England)]],MATCH('1. Input energy data'!$L185, Degrees15[Month], 1) + $E$2 - 1,MATCH(IF('1. Input energy data'!$G$11="Multiple (England)", '1. Input energy data'!$J185, '1. Input energy data'!$G$11),Degrees15[#Headers], 0))))</f>
        <v/>
      </c>
      <c r="F168" s="151" t="str" cm="1">
        <f t="array" ref="F168">IF(OR(CalcTable[[#This Row],[Building]]=0, '1. Input energy data'!$P185=""), "",IF(OR('1. Input energy data'!$F185="Hospital",'1. Input energy data'!$F185="Nursing residential homes and hostels"),INDEX(Degrees18[[Month]:[Multiple (England)]],MATCH('1. Input energy data'!$L185, Degrees18[Month], 1) + $F$2 - 1,MATCH(IF('1. Input energy data'!$G$11="Multiple (England)", '1. Input energy data'!$J185, '1. Input energy data'!$G$11),Degrees18[#Headers], 0)),INDEX(Degrees15[[Month]:[Multiple (England)]],MATCH('1. Input energy data'!$L185, Degrees15[Month], 1) + $F$2 - 1,MATCH(IF('1. Input energy data'!$G$11="Multiple (England)", '1. Input energy data'!$J185, '1. Input energy data'!$G$11),Degrees15[#Headers], 0))))</f>
        <v/>
      </c>
      <c r="G168" s="151" t="str" cm="1">
        <f t="array" ref="G168">IF(OR(CalcTable[[#This Row],[Building]]=0, '1. Input energy data'!$Q185=""), "",IF(OR('1. Input energy data'!$F185="Hospital",'1. Input energy data'!$F185="Nursing residential homes and hostels"),INDEX(Degrees18[[Month]:[Multiple (England)]],MATCH('1. Input energy data'!$L185, Degrees18[Month], 1) + $G$2 - 1,MATCH(IF('1. Input energy data'!$G$11="Multiple (England)", '1. Input energy data'!$J185, '1. Input energy data'!$G$11),Degrees18[#Headers], 0)),INDEX(Degrees15[[Month]:[Multiple (England)]],MATCH('1. Input energy data'!$L185, Degrees15[Month], 1) + $G$2 - 1,MATCH(IF('1. Input energy data'!$G$11="Multiple (England)", '1. Input energy data'!$J185, '1. Input energy data'!$G$11),Degrees15[#Headers], 0))))</f>
        <v/>
      </c>
      <c r="H168" s="151" t="str" cm="1">
        <f t="array" ref="H168">IF(OR(CalcTable[[#This Row],[Building]]=0, '1. Input energy data'!$R185=""), "",IF(OR('1. Input energy data'!$F185="Hospital",'1. Input energy data'!$F185="Nursing residential homes and hostels"),INDEX(Degrees18[[Month]:[Multiple (England)]],MATCH('1. Input energy data'!$L185, Degrees18[Month], 1) + $H$2 - 1,MATCH(IF('1. Input energy data'!$G$11="Multiple (England)", '1. Input energy data'!$J185, '1. Input energy data'!$G$11),Degrees18[#Headers], 0)),INDEX(Degrees15[[Month]:[Multiple (England)]],MATCH('1. Input energy data'!$L185, Degrees15[Month], 1) + $H$2 - 1,MATCH(IF('1. Input energy data'!$G$11="Multiple (England)", '1. Input energy data'!$J185, '1. Input energy data'!$G$11),Degrees15[#Headers], 0))))</f>
        <v/>
      </c>
      <c r="I168" s="151" t="str" cm="1">
        <f t="array" ref="I168">IF(OR(CalcTable[[#This Row],[Building]]=0, '1. Input energy data'!$S185=""), "",IF(OR('1. Input energy data'!$F185="Hospital",'1. Input energy data'!$F185="Nursing residential homes and hostels"),INDEX(Degrees18[[Month]:[Multiple (England)]],MATCH('1. Input energy data'!$L185, Degrees18[Month], 1) + $I$2 - 1,MATCH(IF('1. Input energy data'!$G$11="Multiple (England)", '1. Input energy data'!$J185, '1. Input energy data'!$G$11),Degrees18[#Headers], 0)),INDEX(Degrees15[[Month]:[Multiple (England)]],MATCH('1. Input energy data'!$L185, Degrees15[Month], 1) + $I$2 - 1,MATCH(IF('1. Input energy data'!$G$11="Multiple (England)", '1. Input energy data'!$J185, '1. Input energy data'!$G$11),Degrees15[#Headers], 0))))</f>
        <v/>
      </c>
      <c r="J168" s="151" t="str" cm="1">
        <f t="array" ref="J168">IF(OR(CalcTable[[#This Row],[Building]]=0, '1. Input energy data'!$T185=""), "",IF(OR('1. Input energy data'!$F185="Hospital",'1. Input energy data'!$F185="Nursing residential homes and hostels"),INDEX(Degrees18[[Month]:[Multiple (England)]],MATCH('1. Input energy data'!$L185, Degrees18[Month], 1) + $J$2 - 1,MATCH(IF('1. Input energy data'!$G$11="Multiple (England)", '1. Input energy data'!$J185, '1. Input energy data'!$G$11),Degrees18[#Headers], 0)),INDEX(Degrees15[[Month]:[Multiple (England)]],MATCH('1. Input energy data'!$L185, Degrees15[Month], 1) + $J$2 - 1,MATCH(IF('1. Input energy data'!$G$11="Multiple (England)", '1. Input energy data'!$J185, '1. Input energy data'!$G$11),Degrees15[#Headers], 0))))</f>
        <v/>
      </c>
      <c r="K168" s="151" t="str" cm="1">
        <f t="array" ref="K168">IF(OR(CalcTable[[#This Row],[Building]]=0, '1. Input energy data'!$U185=""), "",IF(OR('1. Input energy data'!$F185="Hospital",'1. Input energy data'!$F185="Nursing residential homes and hostels"),INDEX(Degrees18[[Month]:[Multiple (England)]],MATCH('1. Input energy data'!$L185, Degrees18[Month], 1) + $K$2 - 1,MATCH(IF('1. Input energy data'!$G$11="Multiple (England)", '1. Input energy data'!$J185, '1. Input energy data'!$G$11),Degrees18[#Headers], 0)),INDEX(Degrees15[[Month]:[Multiple (England)]],MATCH('1. Input energy data'!$L185, Degrees15[Month], 1) + $K$2 - 1,MATCH(IF('1. Input energy data'!$G$11="Multiple (England)", '1. Input energy data'!$J185, '1. Input energy data'!$G$11),Degrees15[#Headers], 0))))</f>
        <v/>
      </c>
      <c r="L168" s="151" t="str" cm="1">
        <f t="array" ref="L168">IF(OR(CalcTable[[#This Row],[Building]]=0, '1. Input energy data'!$V185=""), "",IF(OR('1. Input energy data'!$F185="Hospital",'1. Input energy data'!$F185="Nursing residential homes and hostels"),INDEX(Degrees18[[Month]:[Multiple (England)]],MATCH('1. Input energy data'!$L185, Degrees18[Month], 1) + $L$2 - 1,MATCH(IF('1. Input energy data'!$G$11="Multiple (England)", '1. Input energy data'!$J185, '1. Input energy data'!$G$11),Degrees18[#Headers], 0)),INDEX(Degrees15[[Month]:[Multiple (England)]],MATCH('1. Input energy data'!$L185, Degrees15[Month], 1) + $L$2 - 1,MATCH(IF('1. Input energy data'!$G$11="Multiple (England)", '1. Input energy data'!$J185, '1. Input energy data'!$G$11),Degrees15[#Headers], 0))))</f>
        <v/>
      </c>
      <c r="M168" s="151" t="str" cm="1">
        <f t="array" ref="M168">IF(OR(CalcTable[[#This Row],[Building]]=0, '1. Input energy data'!$W185=""), "",IF(OR('1. Input energy data'!$F185="Hospital",'1. Input energy data'!$F185="Nursing residential homes and hostels"),INDEX(Degrees18[[Month]:[Multiple (England)]],MATCH('1. Input energy data'!$L185, Degrees18[Month], 1) + $M$2 - 1,MATCH(IF('1. Input energy data'!$G$11="Multiple (England)", '1. Input energy data'!$J185, '1. Input energy data'!$G$11),Degrees18[#Headers], 0)),INDEX(Degrees15[[Month]:[Multiple (England)]],MATCH('1. Input energy data'!$L185, Degrees15[Month], 1) + $M$2 - 1,MATCH(IF('1. Input energy data'!$G$11="Multiple (England)", '1. Input energy data'!$J185, '1. Input energy data'!$G$11),Degrees15[#Headers], 0))))</f>
        <v/>
      </c>
      <c r="N168" s="151" t="str" cm="1">
        <f t="array" ref="N168">IF(OR(CalcTable[[#This Row],[Building]]=0, '1. Input energy data'!$X185=""), "",IF(OR('1. Input energy data'!$F185="Hospital",'1. Input energy data'!$F185="Nursing residential homes and hostels"),INDEX(Degrees18[[Month]:[Multiple (England)]],MATCH('1. Input energy data'!$L185, Degrees18[Month], 1) + $N$2 - 1,MATCH(IF('1. Input energy data'!$G$11="Multiple (England)", '1. Input energy data'!$J185, '1. Input energy data'!$G$11),Degrees18[#Headers], 0)),INDEX(Degrees15[[Month]:[Multiple (England)]],MATCH('1. Input energy data'!$L185, Degrees15[Month], 1) + $N$2 - 1,MATCH(IF('1. Input energy data'!$G$11="Multiple (England)", '1. Input energy data'!$J185, '1. Input energy data'!$G$11),Degrees15[#Headers], 0))))</f>
        <v/>
      </c>
      <c r="O168" s="151" t="str" cm="1">
        <f t="array" ref="O168">IF(OR(CalcTable[[#This Row],[Building]]=0, '1. Input energy data'!$Y185=""), "",IF(OR('1. Input energy data'!$F185="Hospital",'1. Input energy data'!$F185="Nursing residential homes and hostels"),INDEX(Degrees18[[Month]:[Multiple (England)]],MATCH('1. Input energy data'!$L185, Degrees18[Month], 1) + $O$2 - 1,MATCH(IF('1. Input energy data'!$G$11="Multiple (England)", '1. Input energy data'!$J185, '1. Input energy data'!$G$11),Degrees18[#Headers], 0)),INDEX(Degrees15[[Month]:[Multiple (England)]],MATCH('1. Input energy data'!$L185, Degrees15[Month], 1) + $O$2 - 1,MATCH(IF('1. Input energy data'!$G$11="Multiple (England)", '1. Input energy data'!$J185, '1. Input energy data'!$G$11),Degrees15[#Headers], 0))))</f>
        <v/>
      </c>
      <c r="P168" t="str">
        <f>IF(CalcTable[[#This Row],[Building]]=0,"",SLOPE('1. Input energy data'!N185:Y185,CalcTable[[#This Row],[1]:[12]]))</f>
        <v/>
      </c>
      <c r="Q168" t="str">
        <f>IF(CalcTable[[#This Row],[Building]]=0,"",INTERCEPT('1. Input energy data'!N185:Y185,CalcTable[[#This Row],[1]:[12]]))</f>
        <v/>
      </c>
      <c r="R168" t="str">
        <f>IF(CalcTable[[#This Row],[Building]]=0,"",RSQ('1. Input energy data'!N185:Y185,CalcTable[[#This Row],[1]:[12]]))</f>
        <v/>
      </c>
      <c r="S168" s="151" t="str" cm="1">
        <f t="array" ref="S168">IF(OR($A168=0, '1. Input energy data'!$AF185=""), "",IF(OR('1. Input energy data'!$F185="Hospital",'1. Input energy data'!$F185="Nursing residential homes and hostels"),INDEX(Degrees18[[Month]:[Multiple (England)]],MATCH('1. Input energy data'!$AD185, Degrees18[Month], 1)+S$2-13,MATCH(IF('1. Input energy data'!$G$11="Multiple (England)", '1. Input energy data'!$J185, '1. Input energy data'!$G$11),Degrees18[#Headers], 0)),INDEX(Degrees15[[Month]:[Multiple (England)]],MATCH('1. Input energy data'!$AD185, Degrees15[Month], 1)+S$2-13,MATCH(IF('1. Input energy data'!$G$11="Multiple (England)", '1. Input energy data'!$J185, '1. Input energy data'!$G$11),Degrees15[#Headers], 0))))</f>
        <v/>
      </c>
      <c r="T168" s="151" t="str" cm="1">
        <f t="array" ref="T168">IF(OR($A168=0, '1. Input energy data'!$AG185=""), "",IF(OR('1. Input energy data'!$F185="Hospital",'1. Input energy data'!$F185="Nursing residential homes and hostels"),INDEX(Degrees18[[Month]:[Multiple (England)]],MATCH('1. Input energy data'!$AD185, Degrees18[Month], 1)+T$2-13,MATCH(IF('1. Input energy data'!$G$11="Multiple (England)", '1. Input energy data'!$J185, '1. Input energy data'!$G$11),Degrees18[#Headers], 0)),INDEX(Degrees15[[Month]:[Multiple (England)]],MATCH('1. Input energy data'!$AD185,Degrees15[Month], 1)+T$2-13,MATCH(IF('1. Input energy data'!$G$11="Multiple (England)", '1. Input energy data'!$J185, '1. Input energy data'!$G$11),Degrees15[#Headers], 0))))</f>
        <v/>
      </c>
      <c r="U168" s="151" t="str" cm="1">
        <f t="array" ref="U168">IF(OR($A168=0, '1. Input energy data'!$AH185=""), "",IF(OR('1. Input energy data'!$F185="Hospital",'1. Input energy data'!$F185="Nursing residential homes and hostels"),INDEX(Degrees18[[Month]:[Multiple (England)]],MATCH('1. Input energy data'!$AD185, Degrees18[Month], 1)+U$2-13,MATCH(IF('1. Input energy data'!$G$11="Multiple (England)", '1. Input energy data'!$J185, '1. Input energy data'!$G$11),Degrees18[#Headers], 0)),INDEX(Degrees15[[Month]:[Multiple (England)]],MATCH('1. Input energy data'!$AD185,Degrees15[Month], 1)+U$2-13,MATCH(IF('1. Input energy data'!$G$11="Multiple (England)", '1. Input energy data'!$J185, '1. Input energy data'!$G$11),Degrees15[#Headers], 0))))</f>
        <v/>
      </c>
      <c r="V168" s="151" t="str" cm="1">
        <f t="array" ref="V168">IF(OR($A168=0, '1. Input energy data'!$AI185=""), "",IF(OR('1. Input energy data'!$F185="Hospital",'1. Input energy data'!$F185="Nursing residential homes and hostels"),INDEX(Degrees18[[Month]:[Multiple (England)]],MATCH('1. Input energy data'!$AD185, Degrees18[Month], 1)+V$2-13,MATCH(IF('1. Input energy data'!$G$11="Multiple (England)", '1. Input energy data'!$J185, '1. Input energy data'!$G$11),Degrees18[#Headers], 0)),INDEX(Degrees15[[Month]:[Multiple (England)]],MATCH('1. Input energy data'!$AD185,Degrees15[Month], 1)+V$2-13,MATCH(IF('1. Input energy data'!$G$11="Multiple (England)", '1. Input energy data'!$J185, '1. Input energy data'!$G$11),Degrees15[#Headers], 0))))</f>
        <v/>
      </c>
      <c r="W168" s="151" t="str" cm="1">
        <f t="array" ref="W168">IF(OR($A168=0, '1. Input energy data'!$AJ185=""), "",IF(OR('1. Input energy data'!$F185="Hospital",'1. Input energy data'!$F185="Nursing residential homes and hostels"),INDEX(Degrees18[[Month]:[Multiple (England)]],MATCH('1. Input energy data'!$AD185, Degrees18[Month], 1)+W$2-13,MATCH(IF('1. Input energy data'!$G$11="Multiple (England)", '1. Input energy data'!$J185, '1. Input energy data'!$G$11),Degrees18[#Headers], 0)),INDEX(Degrees15[[Month]:[Multiple (England)]],MATCH('1. Input energy data'!$AD185,Degrees15[Month], 1)+W$2-13,MATCH(IF('1. Input energy data'!$G$11="Multiple (England)", '1. Input energy data'!$J185, '1. Input energy data'!$G$11),Degrees15[#Headers], 0))))</f>
        <v/>
      </c>
      <c r="X168" s="151" t="str" cm="1">
        <f t="array" ref="X168">IF(OR($A168=0, '1. Input energy data'!$AK185=""), "",IF(OR('1. Input energy data'!$F185="Hospital",'1. Input energy data'!$F185="Nursing residential homes and hostels"),INDEX(Degrees18[[Month]:[Multiple (England)]],MATCH('1. Input energy data'!$AD185, Degrees18[Month], 1)+X$2-13,MATCH(IF('1. Input energy data'!$G$11="Multiple (England)", '1. Input energy data'!$J185, '1. Input energy data'!$G$11),Degrees18[#Headers], 0)),INDEX(Degrees15[[Month]:[Multiple (England)]],MATCH('1. Input energy data'!$AD185,Degrees15[Month], 1)+X$2-13,MATCH(IF('1. Input energy data'!$G$11="Multiple (England)", '1. Input energy data'!$J185, '1. Input energy data'!$G$11),Degrees15[#Headers], 0))))</f>
        <v/>
      </c>
      <c r="Y168" s="151" t="str" cm="1">
        <f t="array" ref="Y168">IF(OR($A168=0, '1. Input energy data'!$AL185=""), "",IF(OR('1. Input energy data'!$F185="Hospital",'1. Input energy data'!$F185="Nursing residential homes and hostels"),INDEX(Degrees18[[Month]:[Multiple (England)]],MATCH('1. Input energy data'!$AD185, Degrees18[Month], 1)+Y$2-13,MATCH(IF('1. Input energy data'!$G$11="Multiple (England)", '1. Input energy data'!$J185, '1. Input energy data'!$G$11),Degrees18[#Headers], 0)),INDEX(Degrees15[[Month]:[Multiple (England)]],MATCH('1. Input energy data'!$AD185,Degrees15[Month], 1)+Y$2-13,MATCH(IF('1. Input energy data'!$G$11="Multiple (England)", '1. Input energy data'!$J185, '1. Input energy data'!$G$11),Degrees15[#Headers], 0))))</f>
        <v/>
      </c>
      <c r="Z168" s="151" t="str" cm="1">
        <f t="array" ref="Z168">IF(OR($A168=0, '1. Input energy data'!$AM185=""), "",IF(OR('1. Input energy data'!$F185="Hospital",'1. Input energy data'!$F185="Nursing residential homes and hostels"),INDEX(Degrees18[[Month]:[Multiple (England)]],MATCH('1. Input energy data'!$AD185, Degrees18[Month], 1)+Z$2-13,MATCH(IF('1. Input energy data'!$G$11="Multiple (England)", '1. Input energy data'!$J185, '1. Input energy data'!$G$11),Degrees18[#Headers], 0)),INDEX(Degrees15[[Month]:[Multiple (England)]],MATCH('1. Input energy data'!$AD185,Degrees15[Month], 1)+Z$2-13,MATCH(IF('1. Input energy data'!$G$11="Multiple (England)", '1. Input energy data'!$J185, '1. Input energy data'!$G$11),Degrees15[#Headers], 0))))</f>
        <v/>
      </c>
      <c r="AA168" s="151" t="str" cm="1">
        <f t="array" ref="AA168">IF(OR($A168=0, '1. Input energy data'!$AN185=""), "",IF(OR('1. Input energy data'!$F185="Hospital",'1. Input energy data'!$F185="Nursing residential homes and hostels"),INDEX(Degrees18[[Month]:[Multiple (England)]],MATCH('1. Input energy data'!$AD185, Degrees18[Month], 1)+AA$2-13,MATCH(IF('1. Input energy data'!$G$11="Multiple (England)", '1. Input energy data'!$J185, '1. Input energy data'!$G$11),Degrees18[#Headers], 0)),INDEX(Degrees15[[Month]:[Multiple (England)]],MATCH('1. Input energy data'!$AD185,Degrees15[Month], 1)+AA$2-13,MATCH(IF('1. Input energy data'!$G$11="Multiple (England)", '1. Input energy data'!$J185, '1. Input energy data'!$G$11),Degrees15[#Headers], 0))))</f>
        <v/>
      </c>
      <c r="AB168" s="151" t="str" cm="1">
        <f t="array" ref="AB168">IF(OR($A168=0, '1. Input energy data'!$AO185=""), "",IF(OR('1. Input energy data'!$F185="Hospital",'1. Input energy data'!$F185="Nursing residential homes and hostels"),INDEX(Degrees18[[Month]:[Multiple (England)]],MATCH('1. Input energy data'!$AD185, Degrees18[Month], 1)+AB$2-13,MATCH(IF('1. Input energy data'!$G$11="Multiple (England)", '1. Input energy data'!$J185, '1. Input energy data'!$G$11),Degrees18[#Headers], 0)),INDEX(Degrees15[[Month]:[Multiple (England)]],MATCH('1. Input energy data'!$AD185,Degrees15[Month], 1)+AB$2-13,MATCH(IF('1. Input energy data'!$G$11="Multiple (England)", '1. Input energy data'!$J185, '1. Input energy data'!$G$11),Degrees15[#Headers], 0))))</f>
        <v/>
      </c>
      <c r="AC168" s="151" t="str" cm="1">
        <f t="array" ref="AC168">IF(OR($A168=0, '1. Input energy data'!$AP185=""), "",IF(OR('1. Input energy data'!$F185="Hospital",'1. Input energy data'!$F185="Nursing residential homes and hostels"),INDEX(Degrees18[[Month]:[Multiple (England)]],MATCH('1. Input energy data'!$AD185, Degrees18[Month], 1)+AC$2-13,MATCH(IF('1. Input energy data'!$G$11="Multiple (England)", '1. Input energy data'!$J185, '1. Input energy data'!$G$11),Degrees18[#Headers], 0)),INDEX(Degrees15[[Month]:[Multiple (England)]],MATCH('1. Input energy data'!$AD185,Degrees15[Month], 1)+AC$2-13,MATCH(IF('1. Input energy data'!$G$11="Multiple (England)", '1. Input energy data'!$J185, '1. Input energy data'!$G$11),Degrees15[#Headers], 0))))</f>
        <v/>
      </c>
      <c r="AD168" s="151" t="str" cm="1">
        <f t="array" ref="AD168">IF(OR($A168=0, '1. Input energy data'!$AQ185=""), "",IF(OR('1. Input energy data'!$F185="Hospital",'1. Input energy data'!$F185="Nursing residential homes and hostels"),INDEX(Degrees18[[Month]:[Multiple (England)]],MATCH('1. Input energy data'!$AD185, Degrees18[Month], 1)+AD$2-13,MATCH(IF('1. Input energy data'!$G$11="Multiple (England)", '1. Input energy data'!$J185, '1. Input energy data'!$G$11),Degrees18[#Headers], 0)),INDEX(Degrees15[[Month]:[Multiple (England)]],MATCH('1. Input energy data'!$AD185,Degrees15[Month], 1)+AD$2-13,MATCH(IF('1. Input energy data'!$G$11="Multiple (England)", '1. Input energy data'!$J185, '1. Input energy data'!$G$11),Degrees15[#Headers], 0))))</f>
        <v/>
      </c>
      <c r="AE168" s="151" t="str">
        <f>IF(OR($A168=0, $P168="", CalcTable[[#This Row],[13]]="", $Q168="", '1. Input energy data'!AF185=""), "", ($P168*CalcTable[[#This Row],[13]]+$Q168)-'1. Input energy data'!AF185)</f>
        <v/>
      </c>
      <c r="AF168" s="151" t="str">
        <f>IF(OR($A168=0, $P168="", CalcTable[[#This Row],[14]]="", $Q168="", '1. Input energy data'!AG185=""), "", ($P168*CalcTable[[#This Row],[14]]+$Q168)-'1. Input energy data'!AG185)</f>
        <v/>
      </c>
      <c r="AG168" s="151" t="str">
        <f>IF(OR($A168=0, $P168="", CalcTable[[#This Row],[15]]="", $Q168="", '1. Input energy data'!AH185=""), "", ($P168*CalcTable[[#This Row],[15]]+$Q168)-'1. Input energy data'!AH185)</f>
        <v/>
      </c>
      <c r="AH168" s="151" t="str">
        <f>IF(OR($A168=0, $P168="", CalcTable[[#This Row],[16]]="", $Q168="", '1. Input energy data'!AI185=""), "", ($P168*CalcTable[[#This Row],[16]]+$Q168)-'1. Input energy data'!AI185)</f>
        <v/>
      </c>
      <c r="AI168" s="151" t="str">
        <f>IF(OR($A168=0, $P168="", CalcTable[[#This Row],[17]]="", $Q168="", '1. Input energy data'!AJ185=""), "", ($P168*CalcTable[[#This Row],[17]]+$Q168)-'1. Input energy data'!AJ185)</f>
        <v/>
      </c>
      <c r="AJ168" s="151" t="str">
        <f>IF(OR($A168=0, $P168="", CalcTable[[#This Row],[18]]="", $Q168="", '1. Input energy data'!AK185=""), "", ($P168*CalcTable[[#This Row],[18]]+$Q168)-'1. Input energy data'!AK185)</f>
        <v/>
      </c>
      <c r="AK168" s="151" t="str">
        <f>IF(OR($A168=0, $P168="", CalcTable[[#This Row],[19]]="", $Q168="", '1. Input energy data'!AL185=""), "", ($P168*CalcTable[[#This Row],[19]]+$Q168)-'1. Input energy data'!AL185)</f>
        <v/>
      </c>
      <c r="AL168" s="151" t="str">
        <f>IF(OR($A168=0, $P168="", CalcTable[[#This Row],[20]]="", $Q168="", '1. Input energy data'!AM185=""), "", ($P168*CalcTable[[#This Row],[20]]+$Q168)-'1. Input energy data'!AM185)</f>
        <v/>
      </c>
      <c r="AM168" s="151" t="str">
        <f>IF(OR($A168=0, $P168="", CalcTable[[#This Row],[21]]="", $Q168="", '1. Input energy data'!AN185=""), "", ($P168*CalcTable[[#This Row],[21]]+$Q168)-'1. Input energy data'!AN185)</f>
        <v/>
      </c>
      <c r="AN168" s="151" t="str">
        <f>IF(OR($A168=0, $P168="", CalcTable[[#This Row],[22]]="", $Q168="", '1. Input energy data'!AO185=""), "", ($P168*CalcTable[[#This Row],[22]]+$Q168)-'1. Input energy data'!AO185)</f>
        <v/>
      </c>
      <c r="AO168" s="151" t="str">
        <f>IF(OR($A168=0, $P168="", CalcTable[[#This Row],[23]]="", $Q168="", '1. Input energy data'!AP185=""), "", ($P168*CalcTable[[#This Row],[23]]+$Q168)-'1. Input energy data'!AP185)</f>
        <v/>
      </c>
      <c r="AP168" s="151" t="str">
        <f>IF(OR($A168=0, $P168="", CalcTable[[#This Row],[24]]="", $Q168="", '1. Input energy data'!AQ185=""), "", ($P168*CalcTable[[#This Row],[24]]+$Q168)-'1. Input energy data'!AQ185)</f>
        <v/>
      </c>
      <c r="AQ168" s="239" t="str">
        <f>IF(CalcTable[[#This Row],[Building]]=0,"",1-((1-CalcTable[[#This Row],[R2]])*(COUNT('1. Input energy data'!N185:Y185)-1)/(COUNT('1. Input energy data'!N185:Y185)-2)))</f>
        <v/>
      </c>
      <c r="AR168" s="165" t="str">
        <f>IF(CalcTable[[#This Row],[Building]]=0,"",1.26*TINV(0.1,COUNT('1. Input energy data'!N185:Y185)-2)*STEYX('1. Input energy data'!N185:Y185,CalcTable[[#This Row],[1]:[12]])*((1+2/COUNT('1. Input energy data'!N185:Y185))*COUNT(CalcTable[[#This Row],[Month 1 avoided kWh]:[Month 12]]))^0.5)</f>
        <v/>
      </c>
      <c r="AS168" s="166" t="str">
        <f>IF(CalcTable[[#This Row],[Building]]=0,"",ABS(CalcTable[[#This Row],[Absolute Uncertainty]]/SUM(CalcTable[[#This Row],[Month 1 avoided kWh]:[Month 12]])))</f>
        <v/>
      </c>
      <c r="AT168" s="165" t="str">
        <f>IF(CalcTable[[#This Row],[Building]]=0,"",COUNT('1. Input energy data'!N185:Y185))</f>
        <v/>
      </c>
      <c r="AU168" s="165" t="str">
        <f>IF(CalcTable[[#This Row],[Building]]=0,"",COUNT('1. Input energy data'!AF185:AQ185))</f>
        <v/>
      </c>
      <c r="AV168" s="151" t="str" cm="1">
        <f t="array" ref="AV168">_xlfn.IFS(CalcTable[[#This Row],[Building]]=0,"",AND(OR('1. Input energy data'!AT185="Energy Bills - Actual",'1. Input energy data'!AT185="Meter Readings",'1. Input energy data'!AT185="Half Hourly Data"),OR('1. Input energy data'!Z185="Energy Bills - Actual",'1. Input energy data'!Z185="Meter Readings",'1. Input energy data'!Z185="Half Hourly Data")),"ACTUAL",OR('1. Input energy data'!AT185="",'1. Input energy data'!Z185=""),"BLANK",OR('1. Input energy data'!AT185="Other (specify in commentary)",'1. Input energy data'!Z185="Other (specify in commentary)"),"OTHER",OR('1. Input energy data'!AT185="Energy Bills - Estimated",'1. Input energy data'!Z185="Energy Bills - Estimated"),"ESTIMATED",OR('1. Input energy data'!AT185="Energy Bills - Partially Estimated",'1. Input energy data'!Z185="Energy Bills - Partially Estimated"),"PARTIALLY ESTIMATED",TRUE,"BLANK")</f>
        <v/>
      </c>
    </row>
    <row r="169" spans="1:48">
      <c r="A169">
        <f>'1. Input energy data'!C186</f>
        <v>0</v>
      </c>
      <c r="B169" s="150">
        <f>'1. Input energy data'!F186</f>
        <v>0</v>
      </c>
      <c r="C169">
        <f>'1. Input energy data'!G186</f>
        <v>0</v>
      </c>
      <c r="D169" s="151" t="str">
        <f>IF(OR(CalcTable[[#This Row],[Building]]=0, '1. Input energy data'!$N186=""), "",IF(OR('1. Input energy data'!$F186="Hospital",'1. Input energy data'!$F186="Nursing residential homes and hostels"),INDEX(Degrees18[[Month]:[Multiple (England)]],MATCH('1. Input energy data'!$L186, Degrees18[Month], 1),MATCH(IF('1. Input energy data'!$G$11="Multiple (England)", '1. Input energy data'!$J186, '1. Input energy data'!$G$11), Degrees18[#Headers], 0)),INDEX(Degrees15[[Month]:[Multiple (England)]],MATCH('1. Input energy data'!$L186, Degrees15[Month], 1),MATCH(IF('1. Input energy data'!$G$11="Multiple (England)", '1. Input energy data'!$J186, '1. Input energy data'!$G$11), Degrees15[#Headers], 0))))</f>
        <v/>
      </c>
      <c r="E169" s="151" t="str" cm="1">
        <f t="array" ref="E169">IF(OR(CalcTable[[#This Row],[Building]]=0, '1. Input energy data'!$O186=""), "",IF(OR('1. Input energy data'!$F186="Hospital",'1. Input energy data'!$F186="Nursing residential homes and hostels"),INDEX(Degrees18[[Month]:[Multiple (England)]],MATCH('1. Input energy data'!$L186, Degrees18[Month], 1) + $E$2 - 1,MATCH(IF('1. Input energy data'!$G$11="Multiple (England)", '1. Input energy data'!$J186, '1. Input energy data'!$G$11),Degrees18[#Headers], 0)),INDEX(Degrees15[[Month]:[Multiple (England)]],MATCH('1. Input energy data'!$L186, Degrees15[Month], 1) + $E$2 - 1,MATCH(IF('1. Input energy data'!$G$11="Multiple (England)", '1. Input energy data'!$J186, '1. Input energy data'!$G$11),Degrees15[#Headers], 0))))</f>
        <v/>
      </c>
      <c r="F169" s="151" t="str" cm="1">
        <f t="array" ref="F169">IF(OR(CalcTable[[#This Row],[Building]]=0, '1. Input energy data'!$P186=""), "",IF(OR('1. Input energy data'!$F186="Hospital",'1. Input energy data'!$F186="Nursing residential homes and hostels"),INDEX(Degrees18[[Month]:[Multiple (England)]],MATCH('1. Input energy data'!$L186, Degrees18[Month], 1) + $F$2 - 1,MATCH(IF('1. Input energy data'!$G$11="Multiple (England)", '1. Input energy data'!$J186, '1. Input energy data'!$G$11),Degrees18[#Headers], 0)),INDEX(Degrees15[[Month]:[Multiple (England)]],MATCH('1. Input energy data'!$L186, Degrees15[Month], 1) + $F$2 - 1,MATCH(IF('1. Input energy data'!$G$11="Multiple (England)", '1. Input energy data'!$J186, '1. Input energy data'!$G$11),Degrees15[#Headers], 0))))</f>
        <v/>
      </c>
      <c r="G169" s="151" t="str" cm="1">
        <f t="array" ref="G169">IF(OR(CalcTable[[#This Row],[Building]]=0, '1. Input energy data'!$Q186=""), "",IF(OR('1. Input energy data'!$F186="Hospital",'1. Input energy data'!$F186="Nursing residential homes and hostels"),INDEX(Degrees18[[Month]:[Multiple (England)]],MATCH('1. Input energy data'!$L186, Degrees18[Month], 1) + $G$2 - 1,MATCH(IF('1. Input energy data'!$G$11="Multiple (England)", '1. Input energy data'!$J186, '1. Input energy data'!$G$11),Degrees18[#Headers], 0)),INDEX(Degrees15[[Month]:[Multiple (England)]],MATCH('1. Input energy data'!$L186, Degrees15[Month], 1) + $G$2 - 1,MATCH(IF('1. Input energy data'!$G$11="Multiple (England)", '1. Input energy data'!$J186, '1. Input energy data'!$G$11),Degrees15[#Headers], 0))))</f>
        <v/>
      </c>
      <c r="H169" s="151" t="str" cm="1">
        <f t="array" ref="H169">IF(OR(CalcTable[[#This Row],[Building]]=0, '1. Input energy data'!$R186=""), "",IF(OR('1. Input energy data'!$F186="Hospital",'1. Input energy data'!$F186="Nursing residential homes and hostels"),INDEX(Degrees18[[Month]:[Multiple (England)]],MATCH('1. Input energy data'!$L186, Degrees18[Month], 1) + $H$2 - 1,MATCH(IF('1. Input energy data'!$G$11="Multiple (England)", '1. Input energy data'!$J186, '1. Input energy data'!$G$11),Degrees18[#Headers], 0)),INDEX(Degrees15[[Month]:[Multiple (England)]],MATCH('1. Input energy data'!$L186, Degrees15[Month], 1) + $H$2 - 1,MATCH(IF('1. Input energy data'!$G$11="Multiple (England)", '1. Input energy data'!$J186, '1. Input energy data'!$G$11),Degrees15[#Headers], 0))))</f>
        <v/>
      </c>
      <c r="I169" s="151" t="str" cm="1">
        <f t="array" ref="I169">IF(OR(CalcTable[[#This Row],[Building]]=0, '1. Input energy data'!$S186=""), "",IF(OR('1. Input energy data'!$F186="Hospital",'1. Input energy data'!$F186="Nursing residential homes and hostels"),INDEX(Degrees18[[Month]:[Multiple (England)]],MATCH('1. Input energy data'!$L186, Degrees18[Month], 1) + $I$2 - 1,MATCH(IF('1. Input energy data'!$G$11="Multiple (England)", '1. Input energy data'!$J186, '1. Input energy data'!$G$11),Degrees18[#Headers], 0)),INDEX(Degrees15[[Month]:[Multiple (England)]],MATCH('1. Input energy data'!$L186, Degrees15[Month], 1) + $I$2 - 1,MATCH(IF('1. Input energy data'!$G$11="Multiple (England)", '1. Input energy data'!$J186, '1. Input energy data'!$G$11),Degrees15[#Headers], 0))))</f>
        <v/>
      </c>
      <c r="J169" s="151" t="str" cm="1">
        <f t="array" ref="J169">IF(OR(CalcTable[[#This Row],[Building]]=0, '1. Input energy data'!$T186=""), "",IF(OR('1. Input energy data'!$F186="Hospital",'1. Input energy data'!$F186="Nursing residential homes and hostels"),INDEX(Degrees18[[Month]:[Multiple (England)]],MATCH('1. Input energy data'!$L186, Degrees18[Month], 1) + $J$2 - 1,MATCH(IF('1. Input energy data'!$G$11="Multiple (England)", '1. Input energy data'!$J186, '1. Input energy data'!$G$11),Degrees18[#Headers], 0)),INDEX(Degrees15[[Month]:[Multiple (England)]],MATCH('1. Input energy data'!$L186, Degrees15[Month], 1) + $J$2 - 1,MATCH(IF('1. Input energy data'!$G$11="Multiple (England)", '1. Input energy data'!$J186, '1. Input energy data'!$G$11),Degrees15[#Headers], 0))))</f>
        <v/>
      </c>
      <c r="K169" s="151" t="str" cm="1">
        <f t="array" ref="K169">IF(OR(CalcTable[[#This Row],[Building]]=0, '1. Input energy data'!$U186=""), "",IF(OR('1. Input energy data'!$F186="Hospital",'1. Input energy data'!$F186="Nursing residential homes and hostels"),INDEX(Degrees18[[Month]:[Multiple (England)]],MATCH('1. Input energy data'!$L186, Degrees18[Month], 1) + $K$2 - 1,MATCH(IF('1. Input energy data'!$G$11="Multiple (England)", '1. Input energy data'!$J186, '1. Input energy data'!$G$11),Degrees18[#Headers], 0)),INDEX(Degrees15[[Month]:[Multiple (England)]],MATCH('1. Input energy data'!$L186, Degrees15[Month], 1) + $K$2 - 1,MATCH(IF('1. Input energy data'!$G$11="Multiple (England)", '1. Input energy data'!$J186, '1. Input energy data'!$G$11),Degrees15[#Headers], 0))))</f>
        <v/>
      </c>
      <c r="L169" s="151" t="str" cm="1">
        <f t="array" ref="L169">IF(OR(CalcTable[[#This Row],[Building]]=0, '1. Input energy data'!$V186=""), "",IF(OR('1. Input energy data'!$F186="Hospital",'1. Input energy data'!$F186="Nursing residential homes and hostels"),INDEX(Degrees18[[Month]:[Multiple (England)]],MATCH('1. Input energy data'!$L186, Degrees18[Month], 1) + $L$2 - 1,MATCH(IF('1. Input energy data'!$G$11="Multiple (England)", '1. Input energy data'!$J186, '1. Input energy data'!$G$11),Degrees18[#Headers], 0)),INDEX(Degrees15[[Month]:[Multiple (England)]],MATCH('1. Input energy data'!$L186, Degrees15[Month], 1) + $L$2 - 1,MATCH(IF('1. Input energy data'!$G$11="Multiple (England)", '1. Input energy data'!$J186, '1. Input energy data'!$G$11),Degrees15[#Headers], 0))))</f>
        <v/>
      </c>
      <c r="M169" s="151" t="str" cm="1">
        <f t="array" ref="M169">IF(OR(CalcTable[[#This Row],[Building]]=0, '1. Input energy data'!$W186=""), "",IF(OR('1. Input energy data'!$F186="Hospital",'1. Input energy data'!$F186="Nursing residential homes and hostels"),INDEX(Degrees18[[Month]:[Multiple (England)]],MATCH('1. Input energy data'!$L186, Degrees18[Month], 1) + $M$2 - 1,MATCH(IF('1. Input energy data'!$G$11="Multiple (England)", '1. Input energy data'!$J186, '1. Input energy data'!$G$11),Degrees18[#Headers], 0)),INDEX(Degrees15[[Month]:[Multiple (England)]],MATCH('1. Input energy data'!$L186, Degrees15[Month], 1) + $M$2 - 1,MATCH(IF('1. Input energy data'!$G$11="Multiple (England)", '1. Input energy data'!$J186, '1. Input energy data'!$G$11),Degrees15[#Headers], 0))))</f>
        <v/>
      </c>
      <c r="N169" s="151" t="str" cm="1">
        <f t="array" ref="N169">IF(OR(CalcTable[[#This Row],[Building]]=0, '1. Input energy data'!$X186=""), "",IF(OR('1. Input energy data'!$F186="Hospital",'1. Input energy data'!$F186="Nursing residential homes and hostels"),INDEX(Degrees18[[Month]:[Multiple (England)]],MATCH('1. Input energy data'!$L186, Degrees18[Month], 1) + $N$2 - 1,MATCH(IF('1. Input energy data'!$G$11="Multiple (England)", '1. Input energy data'!$J186, '1. Input energy data'!$G$11),Degrees18[#Headers], 0)),INDEX(Degrees15[[Month]:[Multiple (England)]],MATCH('1. Input energy data'!$L186, Degrees15[Month], 1) + $N$2 - 1,MATCH(IF('1. Input energy data'!$G$11="Multiple (England)", '1. Input energy data'!$J186, '1. Input energy data'!$G$11),Degrees15[#Headers], 0))))</f>
        <v/>
      </c>
      <c r="O169" s="151" t="str" cm="1">
        <f t="array" ref="O169">IF(OR(CalcTable[[#This Row],[Building]]=0, '1. Input energy data'!$Y186=""), "",IF(OR('1. Input energy data'!$F186="Hospital",'1. Input energy data'!$F186="Nursing residential homes and hostels"),INDEX(Degrees18[[Month]:[Multiple (England)]],MATCH('1. Input energy data'!$L186, Degrees18[Month], 1) + $O$2 - 1,MATCH(IF('1. Input energy data'!$G$11="Multiple (England)", '1. Input energy data'!$J186, '1. Input energy data'!$G$11),Degrees18[#Headers], 0)),INDEX(Degrees15[[Month]:[Multiple (England)]],MATCH('1. Input energy data'!$L186, Degrees15[Month], 1) + $O$2 - 1,MATCH(IF('1. Input energy data'!$G$11="Multiple (England)", '1. Input energy data'!$J186, '1. Input energy data'!$G$11),Degrees15[#Headers], 0))))</f>
        <v/>
      </c>
      <c r="P169" t="str">
        <f>IF(CalcTable[[#This Row],[Building]]=0,"",SLOPE('1. Input energy data'!N186:Y186,CalcTable[[#This Row],[1]:[12]]))</f>
        <v/>
      </c>
      <c r="Q169" t="str">
        <f>IF(CalcTable[[#This Row],[Building]]=0,"",INTERCEPT('1. Input energy data'!N186:Y186,CalcTable[[#This Row],[1]:[12]]))</f>
        <v/>
      </c>
      <c r="R169" t="str">
        <f>IF(CalcTable[[#This Row],[Building]]=0,"",RSQ('1. Input energy data'!N186:Y186,CalcTable[[#This Row],[1]:[12]]))</f>
        <v/>
      </c>
      <c r="S169" s="151" t="str" cm="1">
        <f t="array" ref="S169">IF(OR($A169=0, '1. Input energy data'!$AF186=""), "",IF(OR('1. Input energy data'!$F186="Hospital",'1. Input energy data'!$F186="Nursing residential homes and hostels"),INDEX(Degrees18[[Month]:[Multiple (England)]],MATCH('1. Input energy data'!$AD186, Degrees18[Month], 1)+S$2-13,MATCH(IF('1. Input energy data'!$G$11="Multiple (England)", '1. Input energy data'!$J186, '1. Input energy data'!$G$11),Degrees18[#Headers], 0)),INDEX(Degrees15[[Month]:[Multiple (England)]],MATCH('1. Input energy data'!$AD186, Degrees15[Month], 1)+S$2-13,MATCH(IF('1. Input energy data'!$G$11="Multiple (England)", '1. Input energy data'!$J186, '1. Input energy data'!$G$11),Degrees15[#Headers], 0))))</f>
        <v/>
      </c>
      <c r="T169" s="151" t="str" cm="1">
        <f t="array" ref="T169">IF(OR($A169=0, '1. Input energy data'!$AG186=""), "",IF(OR('1. Input energy data'!$F186="Hospital",'1. Input energy data'!$F186="Nursing residential homes and hostels"),INDEX(Degrees18[[Month]:[Multiple (England)]],MATCH('1. Input energy data'!$AD186, Degrees18[Month], 1)+T$2-13,MATCH(IF('1. Input energy data'!$G$11="Multiple (England)", '1. Input energy data'!$J186, '1. Input energy data'!$G$11),Degrees18[#Headers], 0)),INDEX(Degrees15[[Month]:[Multiple (England)]],MATCH('1. Input energy data'!$AD186,Degrees15[Month], 1)+T$2-13,MATCH(IF('1. Input energy data'!$G$11="Multiple (England)", '1. Input energy data'!$J186, '1. Input energy data'!$G$11),Degrees15[#Headers], 0))))</f>
        <v/>
      </c>
      <c r="U169" s="151" t="str" cm="1">
        <f t="array" ref="U169">IF(OR($A169=0, '1. Input energy data'!$AH186=""), "",IF(OR('1. Input energy data'!$F186="Hospital",'1. Input energy data'!$F186="Nursing residential homes and hostels"),INDEX(Degrees18[[Month]:[Multiple (England)]],MATCH('1. Input energy data'!$AD186, Degrees18[Month], 1)+U$2-13,MATCH(IF('1. Input energy data'!$G$11="Multiple (England)", '1. Input energy data'!$J186, '1. Input energy data'!$G$11),Degrees18[#Headers], 0)),INDEX(Degrees15[[Month]:[Multiple (England)]],MATCH('1. Input energy data'!$AD186,Degrees15[Month], 1)+U$2-13,MATCH(IF('1. Input energy data'!$G$11="Multiple (England)", '1. Input energy data'!$J186, '1. Input energy data'!$G$11),Degrees15[#Headers], 0))))</f>
        <v/>
      </c>
      <c r="V169" s="151" t="str" cm="1">
        <f t="array" ref="V169">IF(OR($A169=0, '1. Input energy data'!$AI186=""), "",IF(OR('1. Input energy data'!$F186="Hospital",'1. Input energy data'!$F186="Nursing residential homes and hostels"),INDEX(Degrees18[[Month]:[Multiple (England)]],MATCH('1. Input energy data'!$AD186, Degrees18[Month], 1)+V$2-13,MATCH(IF('1. Input energy data'!$G$11="Multiple (England)", '1. Input energy data'!$J186, '1. Input energy data'!$G$11),Degrees18[#Headers], 0)),INDEX(Degrees15[[Month]:[Multiple (England)]],MATCH('1. Input energy data'!$AD186,Degrees15[Month], 1)+V$2-13,MATCH(IF('1. Input energy data'!$G$11="Multiple (England)", '1. Input energy data'!$J186, '1. Input energy data'!$G$11),Degrees15[#Headers], 0))))</f>
        <v/>
      </c>
      <c r="W169" s="151" t="str" cm="1">
        <f t="array" ref="W169">IF(OR($A169=0, '1. Input energy data'!$AJ186=""), "",IF(OR('1. Input energy data'!$F186="Hospital",'1. Input energy data'!$F186="Nursing residential homes and hostels"),INDEX(Degrees18[[Month]:[Multiple (England)]],MATCH('1. Input energy data'!$AD186, Degrees18[Month], 1)+W$2-13,MATCH(IF('1. Input energy data'!$G$11="Multiple (England)", '1. Input energy data'!$J186, '1. Input energy data'!$G$11),Degrees18[#Headers], 0)),INDEX(Degrees15[[Month]:[Multiple (England)]],MATCH('1. Input energy data'!$AD186,Degrees15[Month], 1)+W$2-13,MATCH(IF('1. Input energy data'!$G$11="Multiple (England)", '1. Input energy data'!$J186, '1. Input energy data'!$G$11),Degrees15[#Headers], 0))))</f>
        <v/>
      </c>
      <c r="X169" s="151" t="str" cm="1">
        <f t="array" ref="X169">IF(OR($A169=0, '1. Input energy data'!$AK186=""), "",IF(OR('1. Input energy data'!$F186="Hospital",'1. Input energy data'!$F186="Nursing residential homes and hostels"),INDEX(Degrees18[[Month]:[Multiple (England)]],MATCH('1. Input energy data'!$AD186, Degrees18[Month], 1)+X$2-13,MATCH(IF('1. Input energy data'!$G$11="Multiple (England)", '1. Input energy data'!$J186, '1. Input energy data'!$G$11),Degrees18[#Headers], 0)),INDEX(Degrees15[[Month]:[Multiple (England)]],MATCH('1. Input energy data'!$AD186,Degrees15[Month], 1)+X$2-13,MATCH(IF('1. Input energy data'!$G$11="Multiple (England)", '1. Input energy data'!$J186, '1. Input energy data'!$G$11),Degrees15[#Headers], 0))))</f>
        <v/>
      </c>
      <c r="Y169" s="151" t="str" cm="1">
        <f t="array" ref="Y169">IF(OR($A169=0, '1. Input energy data'!$AL186=""), "",IF(OR('1. Input energy data'!$F186="Hospital",'1. Input energy data'!$F186="Nursing residential homes and hostels"),INDEX(Degrees18[[Month]:[Multiple (England)]],MATCH('1. Input energy data'!$AD186, Degrees18[Month], 1)+Y$2-13,MATCH(IF('1. Input energy data'!$G$11="Multiple (England)", '1. Input energy data'!$J186, '1. Input energy data'!$G$11),Degrees18[#Headers], 0)),INDEX(Degrees15[[Month]:[Multiple (England)]],MATCH('1. Input energy data'!$AD186,Degrees15[Month], 1)+Y$2-13,MATCH(IF('1. Input energy data'!$G$11="Multiple (England)", '1. Input energy data'!$J186, '1. Input energy data'!$G$11),Degrees15[#Headers], 0))))</f>
        <v/>
      </c>
      <c r="Z169" s="151" t="str" cm="1">
        <f t="array" ref="Z169">IF(OR($A169=0, '1. Input energy data'!$AM186=""), "",IF(OR('1. Input energy data'!$F186="Hospital",'1. Input energy data'!$F186="Nursing residential homes and hostels"),INDEX(Degrees18[[Month]:[Multiple (England)]],MATCH('1. Input energy data'!$AD186, Degrees18[Month], 1)+Z$2-13,MATCH(IF('1. Input energy data'!$G$11="Multiple (England)", '1. Input energy data'!$J186, '1. Input energy data'!$G$11),Degrees18[#Headers], 0)),INDEX(Degrees15[[Month]:[Multiple (England)]],MATCH('1. Input energy data'!$AD186,Degrees15[Month], 1)+Z$2-13,MATCH(IF('1. Input energy data'!$G$11="Multiple (England)", '1. Input energy data'!$J186, '1. Input energy data'!$G$11),Degrees15[#Headers], 0))))</f>
        <v/>
      </c>
      <c r="AA169" s="151" t="str" cm="1">
        <f t="array" ref="AA169">IF(OR($A169=0, '1. Input energy data'!$AN186=""), "",IF(OR('1. Input energy data'!$F186="Hospital",'1. Input energy data'!$F186="Nursing residential homes and hostels"),INDEX(Degrees18[[Month]:[Multiple (England)]],MATCH('1. Input energy data'!$AD186, Degrees18[Month], 1)+AA$2-13,MATCH(IF('1. Input energy data'!$G$11="Multiple (England)", '1. Input energy data'!$J186, '1. Input energy data'!$G$11),Degrees18[#Headers], 0)),INDEX(Degrees15[[Month]:[Multiple (England)]],MATCH('1. Input energy data'!$AD186,Degrees15[Month], 1)+AA$2-13,MATCH(IF('1. Input energy data'!$G$11="Multiple (England)", '1. Input energy data'!$J186, '1. Input energy data'!$G$11),Degrees15[#Headers], 0))))</f>
        <v/>
      </c>
      <c r="AB169" s="151" t="str" cm="1">
        <f t="array" ref="AB169">IF(OR($A169=0, '1. Input energy data'!$AO186=""), "",IF(OR('1. Input energy data'!$F186="Hospital",'1. Input energy data'!$F186="Nursing residential homes and hostels"),INDEX(Degrees18[[Month]:[Multiple (England)]],MATCH('1. Input energy data'!$AD186, Degrees18[Month], 1)+AB$2-13,MATCH(IF('1. Input energy data'!$G$11="Multiple (England)", '1. Input energy data'!$J186, '1. Input energy data'!$G$11),Degrees18[#Headers], 0)),INDEX(Degrees15[[Month]:[Multiple (England)]],MATCH('1. Input energy data'!$AD186,Degrees15[Month], 1)+AB$2-13,MATCH(IF('1. Input energy data'!$G$11="Multiple (England)", '1. Input energy data'!$J186, '1. Input energy data'!$G$11),Degrees15[#Headers], 0))))</f>
        <v/>
      </c>
      <c r="AC169" s="151" t="str" cm="1">
        <f t="array" ref="AC169">IF(OR($A169=0, '1. Input energy data'!$AP186=""), "",IF(OR('1. Input energy data'!$F186="Hospital",'1. Input energy data'!$F186="Nursing residential homes and hostels"),INDEX(Degrees18[[Month]:[Multiple (England)]],MATCH('1. Input energy data'!$AD186, Degrees18[Month], 1)+AC$2-13,MATCH(IF('1. Input energy data'!$G$11="Multiple (England)", '1. Input energy data'!$J186, '1. Input energy data'!$G$11),Degrees18[#Headers], 0)),INDEX(Degrees15[[Month]:[Multiple (England)]],MATCH('1. Input energy data'!$AD186,Degrees15[Month], 1)+AC$2-13,MATCH(IF('1. Input energy data'!$G$11="Multiple (England)", '1. Input energy data'!$J186, '1. Input energy data'!$G$11),Degrees15[#Headers], 0))))</f>
        <v/>
      </c>
      <c r="AD169" s="151" t="str" cm="1">
        <f t="array" ref="AD169">IF(OR($A169=0, '1. Input energy data'!$AQ186=""), "",IF(OR('1. Input energy data'!$F186="Hospital",'1. Input energy data'!$F186="Nursing residential homes and hostels"),INDEX(Degrees18[[Month]:[Multiple (England)]],MATCH('1. Input energy data'!$AD186, Degrees18[Month], 1)+AD$2-13,MATCH(IF('1. Input energy data'!$G$11="Multiple (England)", '1. Input energy data'!$J186, '1. Input energy data'!$G$11),Degrees18[#Headers], 0)),INDEX(Degrees15[[Month]:[Multiple (England)]],MATCH('1. Input energy data'!$AD186,Degrees15[Month], 1)+AD$2-13,MATCH(IF('1. Input energy data'!$G$11="Multiple (England)", '1. Input energy data'!$J186, '1. Input energy data'!$G$11),Degrees15[#Headers], 0))))</f>
        <v/>
      </c>
      <c r="AE169" s="151" t="str">
        <f>IF(OR($A169=0, $P169="", CalcTable[[#This Row],[13]]="", $Q169="", '1. Input energy data'!AF186=""), "", ($P169*CalcTable[[#This Row],[13]]+$Q169)-'1. Input energy data'!AF186)</f>
        <v/>
      </c>
      <c r="AF169" s="151" t="str">
        <f>IF(OR($A169=0, $P169="", CalcTable[[#This Row],[14]]="", $Q169="", '1. Input energy data'!AG186=""), "", ($P169*CalcTable[[#This Row],[14]]+$Q169)-'1. Input energy data'!AG186)</f>
        <v/>
      </c>
      <c r="AG169" s="151" t="str">
        <f>IF(OR($A169=0, $P169="", CalcTable[[#This Row],[15]]="", $Q169="", '1. Input energy data'!AH186=""), "", ($P169*CalcTable[[#This Row],[15]]+$Q169)-'1. Input energy data'!AH186)</f>
        <v/>
      </c>
      <c r="AH169" s="151" t="str">
        <f>IF(OR($A169=0, $P169="", CalcTable[[#This Row],[16]]="", $Q169="", '1. Input energy data'!AI186=""), "", ($P169*CalcTable[[#This Row],[16]]+$Q169)-'1. Input energy data'!AI186)</f>
        <v/>
      </c>
      <c r="AI169" s="151" t="str">
        <f>IF(OR($A169=0, $P169="", CalcTable[[#This Row],[17]]="", $Q169="", '1. Input energy data'!AJ186=""), "", ($P169*CalcTable[[#This Row],[17]]+$Q169)-'1. Input energy data'!AJ186)</f>
        <v/>
      </c>
      <c r="AJ169" s="151" t="str">
        <f>IF(OR($A169=0, $P169="", CalcTable[[#This Row],[18]]="", $Q169="", '1. Input energy data'!AK186=""), "", ($P169*CalcTable[[#This Row],[18]]+$Q169)-'1. Input energy data'!AK186)</f>
        <v/>
      </c>
      <c r="AK169" s="151" t="str">
        <f>IF(OR($A169=0, $P169="", CalcTable[[#This Row],[19]]="", $Q169="", '1. Input energy data'!AL186=""), "", ($P169*CalcTable[[#This Row],[19]]+$Q169)-'1. Input energy data'!AL186)</f>
        <v/>
      </c>
      <c r="AL169" s="151" t="str">
        <f>IF(OR($A169=0, $P169="", CalcTable[[#This Row],[20]]="", $Q169="", '1. Input energy data'!AM186=""), "", ($P169*CalcTable[[#This Row],[20]]+$Q169)-'1. Input energy data'!AM186)</f>
        <v/>
      </c>
      <c r="AM169" s="151" t="str">
        <f>IF(OR($A169=0, $P169="", CalcTable[[#This Row],[21]]="", $Q169="", '1. Input energy data'!AN186=""), "", ($P169*CalcTable[[#This Row],[21]]+$Q169)-'1. Input energy data'!AN186)</f>
        <v/>
      </c>
      <c r="AN169" s="151" t="str">
        <f>IF(OR($A169=0, $P169="", CalcTable[[#This Row],[22]]="", $Q169="", '1. Input energy data'!AO186=""), "", ($P169*CalcTable[[#This Row],[22]]+$Q169)-'1. Input energy data'!AO186)</f>
        <v/>
      </c>
      <c r="AO169" s="151" t="str">
        <f>IF(OR($A169=0, $P169="", CalcTable[[#This Row],[23]]="", $Q169="", '1. Input energy data'!AP186=""), "", ($P169*CalcTable[[#This Row],[23]]+$Q169)-'1. Input energy data'!AP186)</f>
        <v/>
      </c>
      <c r="AP169" s="151" t="str">
        <f>IF(OR($A169=0, $P169="", CalcTable[[#This Row],[24]]="", $Q169="", '1. Input energy data'!AQ186=""), "", ($P169*CalcTable[[#This Row],[24]]+$Q169)-'1. Input energy data'!AQ186)</f>
        <v/>
      </c>
      <c r="AQ169" s="239" t="str">
        <f>IF(CalcTable[[#This Row],[Building]]=0,"",1-((1-CalcTable[[#This Row],[R2]])*(COUNT('1. Input energy data'!N186:Y186)-1)/(COUNT('1. Input energy data'!N186:Y186)-2)))</f>
        <v/>
      </c>
      <c r="AR169" s="165" t="str">
        <f>IF(CalcTable[[#This Row],[Building]]=0,"",1.26*TINV(0.1,COUNT('1. Input energy data'!N186:Y186)-2)*STEYX('1. Input energy data'!N186:Y186,CalcTable[[#This Row],[1]:[12]])*((1+2/COUNT('1. Input energy data'!N186:Y186))*COUNT(CalcTable[[#This Row],[Month 1 avoided kWh]:[Month 12]]))^0.5)</f>
        <v/>
      </c>
      <c r="AS169" s="166" t="str">
        <f>IF(CalcTable[[#This Row],[Building]]=0,"",ABS(CalcTable[[#This Row],[Absolute Uncertainty]]/SUM(CalcTable[[#This Row],[Month 1 avoided kWh]:[Month 12]])))</f>
        <v/>
      </c>
      <c r="AT169" s="165" t="str">
        <f>IF(CalcTable[[#This Row],[Building]]=0,"",COUNT('1. Input energy data'!N186:Y186))</f>
        <v/>
      </c>
      <c r="AU169" s="165" t="str">
        <f>IF(CalcTable[[#This Row],[Building]]=0,"",COUNT('1. Input energy data'!AF186:AQ186))</f>
        <v/>
      </c>
      <c r="AV169" s="151" t="str" cm="1">
        <f t="array" ref="AV169">_xlfn.IFS(CalcTable[[#This Row],[Building]]=0,"",AND(OR('1. Input energy data'!AT186="Energy Bills - Actual",'1. Input energy data'!AT186="Meter Readings",'1. Input energy data'!AT186="Half Hourly Data"),OR('1. Input energy data'!Z186="Energy Bills - Actual",'1. Input energy data'!Z186="Meter Readings",'1. Input energy data'!Z186="Half Hourly Data")),"ACTUAL",OR('1. Input energy data'!AT186="",'1. Input energy data'!Z186=""),"BLANK",OR('1. Input energy data'!AT186="Other (specify in commentary)",'1. Input energy data'!Z186="Other (specify in commentary)"),"OTHER",OR('1. Input energy data'!AT186="Energy Bills - Estimated",'1. Input energy data'!Z186="Energy Bills - Estimated"),"ESTIMATED",OR('1. Input energy data'!AT186="Energy Bills - Partially Estimated",'1. Input energy data'!Z186="Energy Bills - Partially Estimated"),"PARTIALLY ESTIMATED",TRUE,"BLANK")</f>
        <v/>
      </c>
    </row>
    <row r="170" spans="1:48">
      <c r="A170">
        <f>'1. Input energy data'!C187</f>
        <v>0</v>
      </c>
      <c r="B170" s="150">
        <f>'1. Input energy data'!F187</f>
        <v>0</v>
      </c>
      <c r="C170">
        <f>'1. Input energy data'!G187</f>
        <v>0</v>
      </c>
      <c r="D170" s="151" t="str">
        <f>IF(OR(CalcTable[[#This Row],[Building]]=0, '1. Input energy data'!$N187=""), "",IF(OR('1. Input energy data'!$F187="Hospital",'1. Input energy data'!$F187="Nursing residential homes and hostels"),INDEX(Degrees18[[Month]:[Multiple (England)]],MATCH('1. Input energy data'!$L187, Degrees18[Month], 1),MATCH(IF('1. Input energy data'!$G$11="Multiple (England)", '1. Input energy data'!$J187, '1. Input energy data'!$G$11), Degrees18[#Headers], 0)),INDEX(Degrees15[[Month]:[Multiple (England)]],MATCH('1. Input energy data'!$L187, Degrees15[Month], 1),MATCH(IF('1. Input energy data'!$G$11="Multiple (England)", '1. Input energy data'!$J187, '1. Input energy data'!$G$11), Degrees15[#Headers], 0))))</f>
        <v/>
      </c>
      <c r="E170" s="151" t="str" cm="1">
        <f t="array" ref="E170">IF(OR(CalcTable[[#This Row],[Building]]=0, '1. Input energy data'!$O187=""), "",IF(OR('1. Input energy data'!$F187="Hospital",'1. Input energy data'!$F187="Nursing residential homes and hostels"),INDEX(Degrees18[[Month]:[Multiple (England)]],MATCH('1. Input energy data'!$L187, Degrees18[Month], 1) + $E$2 - 1,MATCH(IF('1. Input energy data'!$G$11="Multiple (England)", '1. Input energy data'!$J187, '1. Input energy data'!$G$11),Degrees18[#Headers], 0)),INDEX(Degrees15[[Month]:[Multiple (England)]],MATCH('1. Input energy data'!$L187, Degrees15[Month], 1) + $E$2 - 1,MATCH(IF('1. Input energy data'!$G$11="Multiple (England)", '1. Input energy data'!$J187, '1. Input energy data'!$G$11),Degrees15[#Headers], 0))))</f>
        <v/>
      </c>
      <c r="F170" s="151" t="str" cm="1">
        <f t="array" ref="F170">IF(OR(CalcTable[[#This Row],[Building]]=0, '1. Input energy data'!$P187=""), "",IF(OR('1. Input energy data'!$F187="Hospital",'1. Input energy data'!$F187="Nursing residential homes and hostels"),INDEX(Degrees18[[Month]:[Multiple (England)]],MATCH('1. Input energy data'!$L187, Degrees18[Month], 1) + $F$2 - 1,MATCH(IF('1. Input energy data'!$G$11="Multiple (England)", '1. Input energy data'!$J187, '1. Input energy data'!$G$11),Degrees18[#Headers], 0)),INDEX(Degrees15[[Month]:[Multiple (England)]],MATCH('1. Input energy data'!$L187, Degrees15[Month], 1) + $F$2 - 1,MATCH(IF('1. Input energy data'!$G$11="Multiple (England)", '1. Input energy data'!$J187, '1. Input energy data'!$G$11),Degrees15[#Headers], 0))))</f>
        <v/>
      </c>
      <c r="G170" s="151" t="str" cm="1">
        <f t="array" ref="G170">IF(OR(CalcTable[[#This Row],[Building]]=0, '1. Input energy data'!$Q187=""), "",IF(OR('1. Input energy data'!$F187="Hospital",'1. Input energy data'!$F187="Nursing residential homes and hostels"),INDEX(Degrees18[[Month]:[Multiple (England)]],MATCH('1. Input energy data'!$L187, Degrees18[Month], 1) + $G$2 - 1,MATCH(IF('1. Input energy data'!$G$11="Multiple (England)", '1. Input energy data'!$J187, '1. Input energy data'!$G$11),Degrees18[#Headers], 0)),INDEX(Degrees15[[Month]:[Multiple (England)]],MATCH('1. Input energy data'!$L187, Degrees15[Month], 1) + $G$2 - 1,MATCH(IF('1. Input energy data'!$G$11="Multiple (England)", '1. Input energy data'!$J187, '1. Input energy data'!$G$11),Degrees15[#Headers], 0))))</f>
        <v/>
      </c>
      <c r="H170" s="151" t="str" cm="1">
        <f t="array" ref="H170">IF(OR(CalcTable[[#This Row],[Building]]=0, '1. Input energy data'!$R187=""), "",IF(OR('1. Input energy data'!$F187="Hospital",'1. Input energy data'!$F187="Nursing residential homes and hostels"),INDEX(Degrees18[[Month]:[Multiple (England)]],MATCH('1. Input energy data'!$L187, Degrees18[Month], 1) + $H$2 - 1,MATCH(IF('1. Input energy data'!$G$11="Multiple (England)", '1. Input energy data'!$J187, '1. Input energy data'!$G$11),Degrees18[#Headers], 0)),INDEX(Degrees15[[Month]:[Multiple (England)]],MATCH('1. Input energy data'!$L187, Degrees15[Month], 1) + $H$2 - 1,MATCH(IF('1. Input energy data'!$G$11="Multiple (England)", '1. Input energy data'!$J187, '1. Input energy data'!$G$11),Degrees15[#Headers], 0))))</f>
        <v/>
      </c>
      <c r="I170" s="151" t="str" cm="1">
        <f t="array" ref="I170">IF(OR(CalcTable[[#This Row],[Building]]=0, '1. Input energy data'!$S187=""), "",IF(OR('1. Input energy data'!$F187="Hospital",'1. Input energy data'!$F187="Nursing residential homes and hostels"),INDEX(Degrees18[[Month]:[Multiple (England)]],MATCH('1. Input energy data'!$L187, Degrees18[Month], 1) + $I$2 - 1,MATCH(IF('1. Input energy data'!$G$11="Multiple (England)", '1. Input energy data'!$J187, '1. Input energy data'!$G$11),Degrees18[#Headers], 0)),INDEX(Degrees15[[Month]:[Multiple (England)]],MATCH('1. Input energy data'!$L187, Degrees15[Month], 1) + $I$2 - 1,MATCH(IF('1. Input energy data'!$G$11="Multiple (England)", '1. Input energy data'!$J187, '1. Input energy data'!$G$11),Degrees15[#Headers], 0))))</f>
        <v/>
      </c>
      <c r="J170" s="151" t="str" cm="1">
        <f t="array" ref="J170">IF(OR(CalcTable[[#This Row],[Building]]=0, '1. Input energy data'!$T187=""), "",IF(OR('1. Input energy data'!$F187="Hospital",'1. Input energy data'!$F187="Nursing residential homes and hostels"),INDEX(Degrees18[[Month]:[Multiple (England)]],MATCH('1. Input energy data'!$L187, Degrees18[Month], 1) + $J$2 - 1,MATCH(IF('1. Input energy data'!$G$11="Multiple (England)", '1. Input energy data'!$J187, '1. Input energy data'!$G$11),Degrees18[#Headers], 0)),INDEX(Degrees15[[Month]:[Multiple (England)]],MATCH('1. Input energy data'!$L187, Degrees15[Month], 1) + $J$2 - 1,MATCH(IF('1. Input energy data'!$G$11="Multiple (England)", '1. Input energy data'!$J187, '1. Input energy data'!$G$11),Degrees15[#Headers], 0))))</f>
        <v/>
      </c>
      <c r="K170" s="151" t="str" cm="1">
        <f t="array" ref="K170">IF(OR(CalcTable[[#This Row],[Building]]=0, '1. Input energy data'!$U187=""), "",IF(OR('1. Input energy data'!$F187="Hospital",'1. Input energy data'!$F187="Nursing residential homes and hostels"),INDEX(Degrees18[[Month]:[Multiple (England)]],MATCH('1. Input energy data'!$L187, Degrees18[Month], 1) + $K$2 - 1,MATCH(IF('1. Input energy data'!$G$11="Multiple (England)", '1. Input energy data'!$J187, '1. Input energy data'!$G$11),Degrees18[#Headers], 0)),INDEX(Degrees15[[Month]:[Multiple (England)]],MATCH('1. Input energy data'!$L187, Degrees15[Month], 1) + $K$2 - 1,MATCH(IF('1. Input energy data'!$G$11="Multiple (England)", '1. Input energy data'!$J187, '1. Input energy data'!$G$11),Degrees15[#Headers], 0))))</f>
        <v/>
      </c>
      <c r="L170" s="151" t="str" cm="1">
        <f t="array" ref="L170">IF(OR(CalcTable[[#This Row],[Building]]=0, '1. Input energy data'!$V187=""), "",IF(OR('1. Input energy data'!$F187="Hospital",'1. Input energy data'!$F187="Nursing residential homes and hostels"),INDEX(Degrees18[[Month]:[Multiple (England)]],MATCH('1. Input energy data'!$L187, Degrees18[Month], 1) + $L$2 - 1,MATCH(IF('1. Input energy data'!$G$11="Multiple (England)", '1. Input energy data'!$J187, '1. Input energy data'!$G$11),Degrees18[#Headers], 0)),INDEX(Degrees15[[Month]:[Multiple (England)]],MATCH('1. Input energy data'!$L187, Degrees15[Month], 1) + $L$2 - 1,MATCH(IF('1. Input energy data'!$G$11="Multiple (England)", '1. Input energy data'!$J187, '1. Input energy data'!$G$11),Degrees15[#Headers], 0))))</f>
        <v/>
      </c>
      <c r="M170" s="151" t="str" cm="1">
        <f t="array" ref="M170">IF(OR(CalcTable[[#This Row],[Building]]=0, '1. Input energy data'!$W187=""), "",IF(OR('1. Input energy data'!$F187="Hospital",'1. Input energy data'!$F187="Nursing residential homes and hostels"),INDEX(Degrees18[[Month]:[Multiple (England)]],MATCH('1. Input energy data'!$L187, Degrees18[Month], 1) + $M$2 - 1,MATCH(IF('1. Input energy data'!$G$11="Multiple (England)", '1. Input energy data'!$J187, '1. Input energy data'!$G$11),Degrees18[#Headers], 0)),INDEX(Degrees15[[Month]:[Multiple (England)]],MATCH('1. Input energy data'!$L187, Degrees15[Month], 1) + $M$2 - 1,MATCH(IF('1. Input energy data'!$G$11="Multiple (England)", '1. Input energy data'!$J187, '1. Input energy data'!$G$11),Degrees15[#Headers], 0))))</f>
        <v/>
      </c>
      <c r="N170" s="151" t="str" cm="1">
        <f t="array" ref="N170">IF(OR(CalcTable[[#This Row],[Building]]=0, '1. Input energy data'!$X187=""), "",IF(OR('1. Input energy data'!$F187="Hospital",'1. Input energy data'!$F187="Nursing residential homes and hostels"),INDEX(Degrees18[[Month]:[Multiple (England)]],MATCH('1. Input energy data'!$L187, Degrees18[Month], 1) + $N$2 - 1,MATCH(IF('1. Input energy data'!$G$11="Multiple (England)", '1. Input energy data'!$J187, '1. Input energy data'!$G$11),Degrees18[#Headers], 0)),INDEX(Degrees15[[Month]:[Multiple (England)]],MATCH('1. Input energy data'!$L187, Degrees15[Month], 1) + $N$2 - 1,MATCH(IF('1. Input energy data'!$G$11="Multiple (England)", '1. Input energy data'!$J187, '1. Input energy data'!$G$11),Degrees15[#Headers], 0))))</f>
        <v/>
      </c>
      <c r="O170" s="151" t="str" cm="1">
        <f t="array" ref="O170">IF(OR(CalcTable[[#This Row],[Building]]=0, '1. Input energy data'!$Y187=""), "",IF(OR('1. Input energy data'!$F187="Hospital",'1. Input energy data'!$F187="Nursing residential homes and hostels"),INDEX(Degrees18[[Month]:[Multiple (England)]],MATCH('1. Input energy data'!$L187, Degrees18[Month], 1) + $O$2 - 1,MATCH(IF('1. Input energy data'!$G$11="Multiple (England)", '1. Input energy data'!$J187, '1. Input energy data'!$G$11),Degrees18[#Headers], 0)),INDEX(Degrees15[[Month]:[Multiple (England)]],MATCH('1. Input energy data'!$L187, Degrees15[Month], 1) + $O$2 - 1,MATCH(IF('1. Input energy data'!$G$11="Multiple (England)", '1. Input energy data'!$J187, '1. Input energy data'!$G$11),Degrees15[#Headers], 0))))</f>
        <v/>
      </c>
      <c r="P170" t="str">
        <f>IF(CalcTable[[#This Row],[Building]]=0,"",SLOPE('1. Input energy data'!N187:Y187,CalcTable[[#This Row],[1]:[12]]))</f>
        <v/>
      </c>
      <c r="Q170" t="str">
        <f>IF(CalcTable[[#This Row],[Building]]=0,"",INTERCEPT('1. Input energy data'!N187:Y187,CalcTable[[#This Row],[1]:[12]]))</f>
        <v/>
      </c>
      <c r="R170" t="str">
        <f>IF(CalcTable[[#This Row],[Building]]=0,"",RSQ('1. Input energy data'!N187:Y187,CalcTable[[#This Row],[1]:[12]]))</f>
        <v/>
      </c>
      <c r="S170" s="151" t="str" cm="1">
        <f t="array" ref="S170">IF(OR($A170=0, '1. Input energy data'!$AF187=""), "",IF(OR('1. Input energy data'!$F187="Hospital",'1. Input energy data'!$F187="Nursing residential homes and hostels"),INDEX(Degrees18[[Month]:[Multiple (England)]],MATCH('1. Input energy data'!$AD187, Degrees18[Month], 1)+S$2-13,MATCH(IF('1. Input energy data'!$G$11="Multiple (England)", '1. Input energy data'!$J187, '1. Input energy data'!$G$11),Degrees18[#Headers], 0)),INDEX(Degrees15[[Month]:[Multiple (England)]],MATCH('1. Input energy data'!$AD187, Degrees15[Month], 1)+S$2-13,MATCH(IF('1. Input energy data'!$G$11="Multiple (England)", '1. Input energy data'!$J187, '1. Input energy data'!$G$11),Degrees15[#Headers], 0))))</f>
        <v/>
      </c>
      <c r="T170" s="151" t="str" cm="1">
        <f t="array" ref="T170">IF(OR($A170=0, '1. Input energy data'!$AG187=""), "",IF(OR('1. Input energy data'!$F187="Hospital",'1. Input energy data'!$F187="Nursing residential homes and hostels"),INDEX(Degrees18[[Month]:[Multiple (England)]],MATCH('1. Input energy data'!$AD187, Degrees18[Month], 1)+T$2-13,MATCH(IF('1. Input energy data'!$G$11="Multiple (England)", '1. Input energy data'!$J187, '1. Input energy data'!$G$11),Degrees18[#Headers], 0)),INDEX(Degrees15[[Month]:[Multiple (England)]],MATCH('1. Input energy data'!$AD187,Degrees15[Month], 1)+T$2-13,MATCH(IF('1. Input energy data'!$G$11="Multiple (England)", '1. Input energy data'!$J187, '1. Input energy data'!$G$11),Degrees15[#Headers], 0))))</f>
        <v/>
      </c>
      <c r="U170" s="151" t="str" cm="1">
        <f t="array" ref="U170">IF(OR($A170=0, '1. Input energy data'!$AH187=""), "",IF(OR('1. Input energy data'!$F187="Hospital",'1. Input energy data'!$F187="Nursing residential homes and hostels"),INDEX(Degrees18[[Month]:[Multiple (England)]],MATCH('1. Input energy data'!$AD187, Degrees18[Month], 1)+U$2-13,MATCH(IF('1. Input energy data'!$G$11="Multiple (England)", '1. Input energy data'!$J187, '1. Input energy data'!$G$11),Degrees18[#Headers], 0)),INDEX(Degrees15[[Month]:[Multiple (England)]],MATCH('1. Input energy data'!$AD187,Degrees15[Month], 1)+U$2-13,MATCH(IF('1. Input energy data'!$G$11="Multiple (England)", '1. Input energy data'!$J187, '1. Input energy data'!$G$11),Degrees15[#Headers], 0))))</f>
        <v/>
      </c>
      <c r="V170" s="151" t="str" cm="1">
        <f t="array" ref="V170">IF(OR($A170=0, '1. Input energy data'!$AI187=""), "",IF(OR('1. Input energy data'!$F187="Hospital",'1. Input energy data'!$F187="Nursing residential homes and hostels"),INDEX(Degrees18[[Month]:[Multiple (England)]],MATCH('1. Input energy data'!$AD187, Degrees18[Month], 1)+V$2-13,MATCH(IF('1. Input energy data'!$G$11="Multiple (England)", '1. Input energy data'!$J187, '1. Input energy data'!$G$11),Degrees18[#Headers], 0)),INDEX(Degrees15[[Month]:[Multiple (England)]],MATCH('1. Input energy data'!$AD187,Degrees15[Month], 1)+V$2-13,MATCH(IF('1. Input energy data'!$G$11="Multiple (England)", '1. Input energy data'!$J187, '1. Input energy data'!$G$11),Degrees15[#Headers], 0))))</f>
        <v/>
      </c>
      <c r="W170" s="151" t="str" cm="1">
        <f t="array" ref="W170">IF(OR($A170=0, '1. Input energy data'!$AJ187=""), "",IF(OR('1. Input energy data'!$F187="Hospital",'1. Input energy data'!$F187="Nursing residential homes and hostels"),INDEX(Degrees18[[Month]:[Multiple (England)]],MATCH('1. Input energy data'!$AD187, Degrees18[Month], 1)+W$2-13,MATCH(IF('1. Input energy data'!$G$11="Multiple (England)", '1. Input energy data'!$J187, '1. Input energy data'!$G$11),Degrees18[#Headers], 0)),INDEX(Degrees15[[Month]:[Multiple (England)]],MATCH('1. Input energy data'!$AD187,Degrees15[Month], 1)+W$2-13,MATCH(IF('1. Input energy data'!$G$11="Multiple (England)", '1. Input energy data'!$J187, '1. Input energy data'!$G$11),Degrees15[#Headers], 0))))</f>
        <v/>
      </c>
      <c r="X170" s="151" t="str" cm="1">
        <f t="array" ref="X170">IF(OR($A170=0, '1. Input energy data'!$AK187=""), "",IF(OR('1. Input energy data'!$F187="Hospital",'1. Input energy data'!$F187="Nursing residential homes and hostels"),INDEX(Degrees18[[Month]:[Multiple (England)]],MATCH('1. Input energy data'!$AD187, Degrees18[Month], 1)+X$2-13,MATCH(IF('1. Input energy data'!$G$11="Multiple (England)", '1. Input energy data'!$J187, '1. Input energy data'!$G$11),Degrees18[#Headers], 0)),INDEX(Degrees15[[Month]:[Multiple (England)]],MATCH('1. Input energy data'!$AD187,Degrees15[Month], 1)+X$2-13,MATCH(IF('1. Input energy data'!$G$11="Multiple (England)", '1. Input energy data'!$J187, '1. Input energy data'!$G$11),Degrees15[#Headers], 0))))</f>
        <v/>
      </c>
      <c r="Y170" s="151" t="str" cm="1">
        <f t="array" ref="Y170">IF(OR($A170=0, '1. Input energy data'!$AL187=""), "",IF(OR('1. Input energy data'!$F187="Hospital",'1. Input energy data'!$F187="Nursing residential homes and hostels"),INDEX(Degrees18[[Month]:[Multiple (England)]],MATCH('1. Input energy data'!$AD187, Degrees18[Month], 1)+Y$2-13,MATCH(IF('1. Input energy data'!$G$11="Multiple (England)", '1. Input energy data'!$J187, '1. Input energy data'!$G$11),Degrees18[#Headers], 0)),INDEX(Degrees15[[Month]:[Multiple (England)]],MATCH('1. Input energy data'!$AD187,Degrees15[Month], 1)+Y$2-13,MATCH(IF('1. Input energy data'!$G$11="Multiple (England)", '1. Input energy data'!$J187, '1. Input energy data'!$G$11),Degrees15[#Headers], 0))))</f>
        <v/>
      </c>
      <c r="Z170" s="151" t="str" cm="1">
        <f t="array" ref="Z170">IF(OR($A170=0, '1. Input energy data'!$AM187=""), "",IF(OR('1. Input energy data'!$F187="Hospital",'1. Input energy data'!$F187="Nursing residential homes and hostels"),INDEX(Degrees18[[Month]:[Multiple (England)]],MATCH('1. Input energy data'!$AD187, Degrees18[Month], 1)+Z$2-13,MATCH(IF('1. Input energy data'!$G$11="Multiple (England)", '1. Input energy data'!$J187, '1. Input energy data'!$G$11),Degrees18[#Headers], 0)),INDEX(Degrees15[[Month]:[Multiple (England)]],MATCH('1. Input energy data'!$AD187,Degrees15[Month], 1)+Z$2-13,MATCH(IF('1. Input energy data'!$G$11="Multiple (England)", '1. Input energy data'!$J187, '1. Input energy data'!$G$11),Degrees15[#Headers], 0))))</f>
        <v/>
      </c>
      <c r="AA170" s="151" t="str" cm="1">
        <f t="array" ref="AA170">IF(OR($A170=0, '1. Input energy data'!$AN187=""), "",IF(OR('1. Input energy data'!$F187="Hospital",'1. Input energy data'!$F187="Nursing residential homes and hostels"),INDEX(Degrees18[[Month]:[Multiple (England)]],MATCH('1. Input energy data'!$AD187, Degrees18[Month], 1)+AA$2-13,MATCH(IF('1. Input energy data'!$G$11="Multiple (England)", '1. Input energy data'!$J187, '1. Input energy data'!$G$11),Degrees18[#Headers], 0)),INDEX(Degrees15[[Month]:[Multiple (England)]],MATCH('1. Input energy data'!$AD187,Degrees15[Month], 1)+AA$2-13,MATCH(IF('1. Input energy data'!$G$11="Multiple (England)", '1. Input energy data'!$J187, '1. Input energy data'!$G$11),Degrees15[#Headers], 0))))</f>
        <v/>
      </c>
      <c r="AB170" s="151" t="str" cm="1">
        <f t="array" ref="AB170">IF(OR($A170=0, '1. Input energy data'!$AO187=""), "",IF(OR('1. Input energy data'!$F187="Hospital",'1. Input energy data'!$F187="Nursing residential homes and hostels"),INDEX(Degrees18[[Month]:[Multiple (England)]],MATCH('1. Input energy data'!$AD187, Degrees18[Month], 1)+AB$2-13,MATCH(IF('1. Input energy data'!$G$11="Multiple (England)", '1. Input energy data'!$J187, '1. Input energy data'!$G$11),Degrees18[#Headers], 0)),INDEX(Degrees15[[Month]:[Multiple (England)]],MATCH('1. Input energy data'!$AD187,Degrees15[Month], 1)+AB$2-13,MATCH(IF('1. Input energy data'!$G$11="Multiple (England)", '1. Input energy data'!$J187, '1. Input energy data'!$G$11),Degrees15[#Headers], 0))))</f>
        <v/>
      </c>
      <c r="AC170" s="151" t="str" cm="1">
        <f t="array" ref="AC170">IF(OR($A170=0, '1. Input energy data'!$AP187=""), "",IF(OR('1. Input energy data'!$F187="Hospital",'1. Input energy data'!$F187="Nursing residential homes and hostels"),INDEX(Degrees18[[Month]:[Multiple (England)]],MATCH('1. Input energy data'!$AD187, Degrees18[Month], 1)+AC$2-13,MATCH(IF('1. Input energy data'!$G$11="Multiple (England)", '1. Input energy data'!$J187, '1. Input energy data'!$G$11),Degrees18[#Headers], 0)),INDEX(Degrees15[[Month]:[Multiple (England)]],MATCH('1. Input energy data'!$AD187,Degrees15[Month], 1)+AC$2-13,MATCH(IF('1. Input energy data'!$G$11="Multiple (England)", '1. Input energy data'!$J187, '1. Input energy data'!$G$11),Degrees15[#Headers], 0))))</f>
        <v/>
      </c>
      <c r="AD170" s="151" t="str" cm="1">
        <f t="array" ref="AD170">IF(OR($A170=0, '1. Input energy data'!$AQ187=""), "",IF(OR('1. Input energy data'!$F187="Hospital",'1. Input energy data'!$F187="Nursing residential homes and hostels"),INDEX(Degrees18[[Month]:[Multiple (England)]],MATCH('1. Input energy data'!$AD187, Degrees18[Month], 1)+AD$2-13,MATCH(IF('1. Input energy data'!$G$11="Multiple (England)", '1. Input energy data'!$J187, '1. Input energy data'!$G$11),Degrees18[#Headers], 0)),INDEX(Degrees15[[Month]:[Multiple (England)]],MATCH('1. Input energy data'!$AD187,Degrees15[Month], 1)+AD$2-13,MATCH(IF('1. Input energy data'!$G$11="Multiple (England)", '1. Input energy data'!$J187, '1. Input energy data'!$G$11),Degrees15[#Headers], 0))))</f>
        <v/>
      </c>
      <c r="AE170" s="151" t="str">
        <f>IF(OR($A170=0, $P170="", CalcTable[[#This Row],[13]]="", $Q170="", '1. Input energy data'!AF187=""), "", ($P170*CalcTable[[#This Row],[13]]+$Q170)-'1. Input energy data'!AF187)</f>
        <v/>
      </c>
      <c r="AF170" s="151" t="str">
        <f>IF(OR($A170=0, $P170="", CalcTable[[#This Row],[14]]="", $Q170="", '1. Input energy data'!AG187=""), "", ($P170*CalcTable[[#This Row],[14]]+$Q170)-'1. Input energy data'!AG187)</f>
        <v/>
      </c>
      <c r="AG170" s="151" t="str">
        <f>IF(OR($A170=0, $P170="", CalcTable[[#This Row],[15]]="", $Q170="", '1. Input energy data'!AH187=""), "", ($P170*CalcTable[[#This Row],[15]]+$Q170)-'1. Input energy data'!AH187)</f>
        <v/>
      </c>
      <c r="AH170" s="151" t="str">
        <f>IF(OR($A170=0, $P170="", CalcTable[[#This Row],[16]]="", $Q170="", '1. Input energy data'!AI187=""), "", ($P170*CalcTable[[#This Row],[16]]+$Q170)-'1. Input energy data'!AI187)</f>
        <v/>
      </c>
      <c r="AI170" s="151" t="str">
        <f>IF(OR($A170=0, $P170="", CalcTable[[#This Row],[17]]="", $Q170="", '1. Input energy data'!AJ187=""), "", ($P170*CalcTable[[#This Row],[17]]+$Q170)-'1. Input energy data'!AJ187)</f>
        <v/>
      </c>
      <c r="AJ170" s="151" t="str">
        <f>IF(OR($A170=0, $P170="", CalcTable[[#This Row],[18]]="", $Q170="", '1. Input energy data'!AK187=""), "", ($P170*CalcTable[[#This Row],[18]]+$Q170)-'1. Input energy data'!AK187)</f>
        <v/>
      </c>
      <c r="AK170" s="151" t="str">
        <f>IF(OR($A170=0, $P170="", CalcTable[[#This Row],[19]]="", $Q170="", '1. Input energy data'!AL187=""), "", ($P170*CalcTable[[#This Row],[19]]+$Q170)-'1. Input energy data'!AL187)</f>
        <v/>
      </c>
      <c r="AL170" s="151" t="str">
        <f>IF(OR($A170=0, $P170="", CalcTable[[#This Row],[20]]="", $Q170="", '1. Input energy data'!AM187=""), "", ($P170*CalcTable[[#This Row],[20]]+$Q170)-'1. Input energy data'!AM187)</f>
        <v/>
      </c>
      <c r="AM170" s="151" t="str">
        <f>IF(OR($A170=0, $P170="", CalcTable[[#This Row],[21]]="", $Q170="", '1. Input energy data'!AN187=""), "", ($P170*CalcTable[[#This Row],[21]]+$Q170)-'1. Input energy data'!AN187)</f>
        <v/>
      </c>
      <c r="AN170" s="151" t="str">
        <f>IF(OR($A170=0, $P170="", CalcTable[[#This Row],[22]]="", $Q170="", '1. Input energy data'!AO187=""), "", ($P170*CalcTable[[#This Row],[22]]+$Q170)-'1. Input energy data'!AO187)</f>
        <v/>
      </c>
      <c r="AO170" s="151" t="str">
        <f>IF(OR($A170=0, $P170="", CalcTable[[#This Row],[23]]="", $Q170="", '1. Input energy data'!AP187=""), "", ($P170*CalcTable[[#This Row],[23]]+$Q170)-'1. Input energy data'!AP187)</f>
        <v/>
      </c>
      <c r="AP170" s="151" t="str">
        <f>IF(OR($A170=0, $P170="", CalcTable[[#This Row],[24]]="", $Q170="", '1. Input energy data'!AQ187=""), "", ($P170*CalcTable[[#This Row],[24]]+$Q170)-'1. Input energy data'!AQ187)</f>
        <v/>
      </c>
      <c r="AQ170" s="239" t="str">
        <f>IF(CalcTable[[#This Row],[Building]]=0,"",1-((1-CalcTable[[#This Row],[R2]])*(COUNT('1. Input energy data'!N187:Y187)-1)/(COUNT('1. Input energy data'!N187:Y187)-2)))</f>
        <v/>
      </c>
      <c r="AR170" s="165" t="str">
        <f>IF(CalcTable[[#This Row],[Building]]=0,"",1.26*TINV(0.1,COUNT('1. Input energy data'!N187:Y187)-2)*STEYX('1. Input energy data'!N187:Y187,CalcTable[[#This Row],[1]:[12]])*((1+2/COUNT('1. Input energy data'!N187:Y187))*COUNT(CalcTable[[#This Row],[Month 1 avoided kWh]:[Month 12]]))^0.5)</f>
        <v/>
      </c>
      <c r="AS170" s="166" t="str">
        <f>IF(CalcTable[[#This Row],[Building]]=0,"",ABS(CalcTable[[#This Row],[Absolute Uncertainty]]/SUM(CalcTable[[#This Row],[Month 1 avoided kWh]:[Month 12]])))</f>
        <v/>
      </c>
      <c r="AT170" s="165" t="str">
        <f>IF(CalcTable[[#This Row],[Building]]=0,"",COUNT('1. Input energy data'!N187:Y187))</f>
        <v/>
      </c>
      <c r="AU170" s="165" t="str">
        <f>IF(CalcTable[[#This Row],[Building]]=0,"",COUNT('1. Input energy data'!AF187:AQ187))</f>
        <v/>
      </c>
      <c r="AV170" s="151" t="str" cm="1">
        <f t="array" ref="AV170">_xlfn.IFS(CalcTable[[#This Row],[Building]]=0,"",AND(OR('1. Input energy data'!AT187="Energy Bills - Actual",'1. Input energy data'!AT187="Meter Readings",'1. Input energy data'!AT187="Half Hourly Data"),OR('1. Input energy data'!Z187="Energy Bills - Actual",'1. Input energy data'!Z187="Meter Readings",'1. Input energy data'!Z187="Half Hourly Data")),"ACTUAL",OR('1. Input energy data'!AT187="",'1. Input energy data'!Z187=""),"BLANK",OR('1. Input energy data'!AT187="Other (specify in commentary)",'1. Input energy data'!Z187="Other (specify in commentary)"),"OTHER",OR('1. Input energy data'!AT187="Energy Bills - Estimated",'1. Input energy data'!Z187="Energy Bills - Estimated"),"ESTIMATED",OR('1. Input energy data'!AT187="Energy Bills - Partially Estimated",'1. Input energy data'!Z187="Energy Bills - Partially Estimated"),"PARTIALLY ESTIMATED",TRUE,"BLANK")</f>
        <v/>
      </c>
    </row>
    <row r="171" spans="1:48">
      <c r="A171">
        <f>'1. Input energy data'!C188</f>
        <v>0</v>
      </c>
      <c r="B171" s="150">
        <f>'1. Input energy data'!F188</f>
        <v>0</v>
      </c>
      <c r="C171">
        <f>'1. Input energy data'!G188</f>
        <v>0</v>
      </c>
      <c r="D171" s="151" t="str">
        <f>IF(OR(CalcTable[[#This Row],[Building]]=0, '1. Input energy data'!$N188=""), "",IF(OR('1. Input energy data'!$F188="Hospital",'1. Input energy data'!$F188="Nursing residential homes and hostels"),INDEX(Degrees18[[Month]:[Multiple (England)]],MATCH('1. Input energy data'!$L188, Degrees18[Month], 1),MATCH(IF('1. Input energy data'!$G$11="Multiple (England)", '1. Input energy data'!$J188, '1. Input energy data'!$G$11), Degrees18[#Headers], 0)),INDEX(Degrees15[[Month]:[Multiple (England)]],MATCH('1. Input energy data'!$L188, Degrees15[Month], 1),MATCH(IF('1. Input energy data'!$G$11="Multiple (England)", '1. Input energy data'!$J188, '1. Input energy data'!$G$11), Degrees15[#Headers], 0))))</f>
        <v/>
      </c>
      <c r="E171" s="151" t="str" cm="1">
        <f t="array" ref="E171">IF(OR(CalcTable[[#This Row],[Building]]=0, '1. Input energy data'!$O188=""), "",IF(OR('1. Input energy data'!$F188="Hospital",'1. Input energy data'!$F188="Nursing residential homes and hostels"),INDEX(Degrees18[[Month]:[Multiple (England)]],MATCH('1. Input energy data'!$L188, Degrees18[Month], 1) + $E$2 - 1,MATCH(IF('1. Input energy data'!$G$11="Multiple (England)", '1. Input energy data'!$J188, '1. Input energy data'!$G$11),Degrees18[#Headers], 0)),INDEX(Degrees15[[Month]:[Multiple (England)]],MATCH('1. Input energy data'!$L188, Degrees15[Month], 1) + $E$2 - 1,MATCH(IF('1. Input energy data'!$G$11="Multiple (England)", '1. Input energy data'!$J188, '1. Input energy data'!$G$11),Degrees15[#Headers], 0))))</f>
        <v/>
      </c>
      <c r="F171" s="151" t="str" cm="1">
        <f t="array" ref="F171">IF(OR(CalcTable[[#This Row],[Building]]=0, '1. Input energy data'!$P188=""), "",IF(OR('1. Input energy data'!$F188="Hospital",'1. Input energy data'!$F188="Nursing residential homes and hostels"),INDEX(Degrees18[[Month]:[Multiple (England)]],MATCH('1. Input energy data'!$L188, Degrees18[Month], 1) + $F$2 - 1,MATCH(IF('1. Input energy data'!$G$11="Multiple (England)", '1. Input energy data'!$J188, '1. Input energy data'!$G$11),Degrees18[#Headers], 0)),INDEX(Degrees15[[Month]:[Multiple (England)]],MATCH('1. Input energy data'!$L188, Degrees15[Month], 1) + $F$2 - 1,MATCH(IF('1. Input energy data'!$G$11="Multiple (England)", '1. Input energy data'!$J188, '1. Input energy data'!$G$11),Degrees15[#Headers], 0))))</f>
        <v/>
      </c>
      <c r="G171" s="151" t="str" cm="1">
        <f t="array" ref="G171">IF(OR(CalcTable[[#This Row],[Building]]=0, '1. Input energy data'!$Q188=""), "",IF(OR('1. Input energy data'!$F188="Hospital",'1. Input energy data'!$F188="Nursing residential homes and hostels"),INDEX(Degrees18[[Month]:[Multiple (England)]],MATCH('1. Input energy data'!$L188, Degrees18[Month], 1) + $G$2 - 1,MATCH(IF('1. Input energy data'!$G$11="Multiple (England)", '1. Input energy data'!$J188, '1. Input energy data'!$G$11),Degrees18[#Headers], 0)),INDEX(Degrees15[[Month]:[Multiple (England)]],MATCH('1. Input energy data'!$L188, Degrees15[Month], 1) + $G$2 - 1,MATCH(IF('1. Input energy data'!$G$11="Multiple (England)", '1. Input energy data'!$J188, '1. Input energy data'!$G$11),Degrees15[#Headers], 0))))</f>
        <v/>
      </c>
      <c r="H171" s="151" t="str" cm="1">
        <f t="array" ref="H171">IF(OR(CalcTable[[#This Row],[Building]]=0, '1. Input energy data'!$R188=""), "",IF(OR('1. Input energy data'!$F188="Hospital",'1. Input energy data'!$F188="Nursing residential homes and hostels"),INDEX(Degrees18[[Month]:[Multiple (England)]],MATCH('1. Input energy data'!$L188, Degrees18[Month], 1) + $H$2 - 1,MATCH(IF('1. Input energy data'!$G$11="Multiple (England)", '1. Input energy data'!$J188, '1. Input energy data'!$G$11),Degrees18[#Headers], 0)),INDEX(Degrees15[[Month]:[Multiple (England)]],MATCH('1. Input energy data'!$L188, Degrees15[Month], 1) + $H$2 - 1,MATCH(IF('1. Input energy data'!$G$11="Multiple (England)", '1. Input energy data'!$J188, '1. Input energy data'!$G$11),Degrees15[#Headers], 0))))</f>
        <v/>
      </c>
      <c r="I171" s="151" t="str" cm="1">
        <f t="array" ref="I171">IF(OR(CalcTable[[#This Row],[Building]]=0, '1. Input energy data'!$S188=""), "",IF(OR('1. Input energy data'!$F188="Hospital",'1. Input energy data'!$F188="Nursing residential homes and hostels"),INDEX(Degrees18[[Month]:[Multiple (England)]],MATCH('1. Input energy data'!$L188, Degrees18[Month], 1) + $I$2 - 1,MATCH(IF('1. Input energy data'!$G$11="Multiple (England)", '1. Input energy data'!$J188, '1. Input energy data'!$G$11),Degrees18[#Headers], 0)),INDEX(Degrees15[[Month]:[Multiple (England)]],MATCH('1. Input energy data'!$L188, Degrees15[Month], 1) + $I$2 - 1,MATCH(IF('1. Input energy data'!$G$11="Multiple (England)", '1. Input energy data'!$J188, '1. Input energy data'!$G$11),Degrees15[#Headers], 0))))</f>
        <v/>
      </c>
      <c r="J171" s="151" t="str" cm="1">
        <f t="array" ref="J171">IF(OR(CalcTable[[#This Row],[Building]]=0, '1. Input energy data'!$T188=""), "",IF(OR('1. Input energy data'!$F188="Hospital",'1. Input energy data'!$F188="Nursing residential homes and hostels"),INDEX(Degrees18[[Month]:[Multiple (England)]],MATCH('1. Input energy data'!$L188, Degrees18[Month], 1) + $J$2 - 1,MATCH(IF('1. Input energy data'!$G$11="Multiple (England)", '1. Input energy data'!$J188, '1. Input energy data'!$G$11),Degrees18[#Headers], 0)),INDEX(Degrees15[[Month]:[Multiple (England)]],MATCH('1. Input energy data'!$L188, Degrees15[Month], 1) + $J$2 - 1,MATCH(IF('1. Input energy data'!$G$11="Multiple (England)", '1. Input energy data'!$J188, '1. Input energy data'!$G$11),Degrees15[#Headers], 0))))</f>
        <v/>
      </c>
      <c r="K171" s="151" t="str" cm="1">
        <f t="array" ref="K171">IF(OR(CalcTable[[#This Row],[Building]]=0, '1. Input energy data'!$U188=""), "",IF(OR('1. Input energy data'!$F188="Hospital",'1. Input energy data'!$F188="Nursing residential homes and hostels"),INDEX(Degrees18[[Month]:[Multiple (England)]],MATCH('1. Input energy data'!$L188, Degrees18[Month], 1) + $K$2 - 1,MATCH(IF('1. Input energy data'!$G$11="Multiple (England)", '1. Input energy data'!$J188, '1. Input energy data'!$G$11),Degrees18[#Headers], 0)),INDEX(Degrees15[[Month]:[Multiple (England)]],MATCH('1. Input energy data'!$L188, Degrees15[Month], 1) + $K$2 - 1,MATCH(IF('1. Input energy data'!$G$11="Multiple (England)", '1. Input energy data'!$J188, '1. Input energy data'!$G$11),Degrees15[#Headers], 0))))</f>
        <v/>
      </c>
      <c r="L171" s="151" t="str" cm="1">
        <f t="array" ref="L171">IF(OR(CalcTable[[#This Row],[Building]]=0, '1. Input energy data'!$V188=""), "",IF(OR('1. Input energy data'!$F188="Hospital",'1. Input energy data'!$F188="Nursing residential homes and hostels"),INDEX(Degrees18[[Month]:[Multiple (England)]],MATCH('1. Input energy data'!$L188, Degrees18[Month], 1) + $L$2 - 1,MATCH(IF('1. Input energy data'!$G$11="Multiple (England)", '1. Input energy data'!$J188, '1. Input energy data'!$G$11),Degrees18[#Headers], 0)),INDEX(Degrees15[[Month]:[Multiple (England)]],MATCH('1. Input energy data'!$L188, Degrees15[Month], 1) + $L$2 - 1,MATCH(IF('1. Input energy data'!$G$11="Multiple (England)", '1. Input energy data'!$J188, '1. Input energy data'!$G$11),Degrees15[#Headers], 0))))</f>
        <v/>
      </c>
      <c r="M171" s="151" t="str" cm="1">
        <f t="array" ref="M171">IF(OR(CalcTable[[#This Row],[Building]]=0, '1. Input energy data'!$W188=""), "",IF(OR('1. Input energy data'!$F188="Hospital",'1. Input energy data'!$F188="Nursing residential homes and hostels"),INDEX(Degrees18[[Month]:[Multiple (England)]],MATCH('1. Input energy data'!$L188, Degrees18[Month], 1) + $M$2 - 1,MATCH(IF('1. Input energy data'!$G$11="Multiple (England)", '1. Input energy data'!$J188, '1. Input energy data'!$G$11),Degrees18[#Headers], 0)),INDEX(Degrees15[[Month]:[Multiple (England)]],MATCH('1. Input energy data'!$L188, Degrees15[Month], 1) + $M$2 - 1,MATCH(IF('1. Input energy data'!$G$11="Multiple (England)", '1. Input energy data'!$J188, '1. Input energy data'!$G$11),Degrees15[#Headers], 0))))</f>
        <v/>
      </c>
      <c r="N171" s="151" t="str" cm="1">
        <f t="array" ref="N171">IF(OR(CalcTable[[#This Row],[Building]]=0, '1. Input energy data'!$X188=""), "",IF(OR('1. Input energy data'!$F188="Hospital",'1. Input energy data'!$F188="Nursing residential homes and hostels"),INDEX(Degrees18[[Month]:[Multiple (England)]],MATCH('1. Input energy data'!$L188, Degrees18[Month], 1) + $N$2 - 1,MATCH(IF('1. Input energy data'!$G$11="Multiple (England)", '1. Input energy data'!$J188, '1. Input energy data'!$G$11),Degrees18[#Headers], 0)),INDEX(Degrees15[[Month]:[Multiple (England)]],MATCH('1. Input energy data'!$L188, Degrees15[Month], 1) + $N$2 - 1,MATCH(IF('1. Input energy data'!$G$11="Multiple (England)", '1. Input energy data'!$J188, '1. Input energy data'!$G$11),Degrees15[#Headers], 0))))</f>
        <v/>
      </c>
      <c r="O171" s="151" t="str" cm="1">
        <f t="array" ref="O171">IF(OR(CalcTable[[#This Row],[Building]]=0, '1. Input energy data'!$Y188=""), "",IF(OR('1. Input energy data'!$F188="Hospital",'1. Input energy data'!$F188="Nursing residential homes and hostels"),INDEX(Degrees18[[Month]:[Multiple (England)]],MATCH('1. Input energy data'!$L188, Degrees18[Month], 1) + $O$2 - 1,MATCH(IF('1. Input energy data'!$G$11="Multiple (England)", '1. Input energy data'!$J188, '1. Input energy data'!$G$11),Degrees18[#Headers], 0)),INDEX(Degrees15[[Month]:[Multiple (England)]],MATCH('1. Input energy data'!$L188, Degrees15[Month], 1) + $O$2 - 1,MATCH(IF('1. Input energy data'!$G$11="Multiple (England)", '1. Input energy data'!$J188, '1. Input energy data'!$G$11),Degrees15[#Headers], 0))))</f>
        <v/>
      </c>
      <c r="P171" t="str">
        <f>IF(CalcTable[[#This Row],[Building]]=0,"",SLOPE('1. Input energy data'!N188:Y188,CalcTable[[#This Row],[1]:[12]]))</f>
        <v/>
      </c>
      <c r="Q171" t="str">
        <f>IF(CalcTable[[#This Row],[Building]]=0,"",INTERCEPT('1. Input energy data'!N188:Y188,CalcTable[[#This Row],[1]:[12]]))</f>
        <v/>
      </c>
      <c r="R171" t="str">
        <f>IF(CalcTable[[#This Row],[Building]]=0,"",RSQ('1. Input energy data'!N188:Y188,CalcTable[[#This Row],[1]:[12]]))</f>
        <v/>
      </c>
      <c r="S171" s="151" t="str" cm="1">
        <f t="array" ref="S171">IF(OR($A171=0, '1. Input energy data'!$AF188=""), "",IF(OR('1. Input energy data'!$F188="Hospital",'1. Input energy data'!$F188="Nursing residential homes and hostels"),INDEX(Degrees18[[Month]:[Multiple (England)]],MATCH('1. Input energy data'!$AD188, Degrees18[Month], 1)+S$2-13,MATCH(IF('1. Input energy data'!$G$11="Multiple (England)", '1. Input energy data'!$J188, '1. Input energy data'!$G$11),Degrees18[#Headers], 0)),INDEX(Degrees15[[Month]:[Multiple (England)]],MATCH('1. Input energy data'!$AD188, Degrees15[Month], 1)+S$2-13,MATCH(IF('1. Input energy data'!$G$11="Multiple (England)", '1. Input energy data'!$J188, '1. Input energy data'!$G$11),Degrees15[#Headers], 0))))</f>
        <v/>
      </c>
      <c r="T171" s="151" t="str" cm="1">
        <f t="array" ref="T171">IF(OR($A171=0, '1. Input energy data'!$AG188=""), "",IF(OR('1. Input energy data'!$F188="Hospital",'1. Input energy data'!$F188="Nursing residential homes and hostels"),INDEX(Degrees18[[Month]:[Multiple (England)]],MATCH('1. Input energy data'!$AD188, Degrees18[Month], 1)+T$2-13,MATCH(IF('1. Input energy data'!$G$11="Multiple (England)", '1. Input energy data'!$J188, '1. Input energy data'!$G$11),Degrees18[#Headers], 0)),INDEX(Degrees15[[Month]:[Multiple (England)]],MATCH('1. Input energy data'!$AD188,Degrees15[Month], 1)+T$2-13,MATCH(IF('1. Input energy data'!$G$11="Multiple (England)", '1. Input energy data'!$J188, '1. Input energy data'!$G$11),Degrees15[#Headers], 0))))</f>
        <v/>
      </c>
      <c r="U171" s="151" t="str" cm="1">
        <f t="array" ref="U171">IF(OR($A171=0, '1. Input energy data'!$AH188=""), "",IF(OR('1. Input energy data'!$F188="Hospital",'1. Input energy data'!$F188="Nursing residential homes and hostels"),INDEX(Degrees18[[Month]:[Multiple (England)]],MATCH('1. Input energy data'!$AD188, Degrees18[Month], 1)+U$2-13,MATCH(IF('1. Input energy data'!$G$11="Multiple (England)", '1. Input energy data'!$J188, '1. Input energy data'!$G$11),Degrees18[#Headers], 0)),INDEX(Degrees15[[Month]:[Multiple (England)]],MATCH('1. Input energy data'!$AD188,Degrees15[Month], 1)+U$2-13,MATCH(IF('1. Input energy data'!$G$11="Multiple (England)", '1. Input energy data'!$J188, '1. Input energy data'!$G$11),Degrees15[#Headers], 0))))</f>
        <v/>
      </c>
      <c r="V171" s="151" t="str" cm="1">
        <f t="array" ref="V171">IF(OR($A171=0, '1. Input energy data'!$AI188=""), "",IF(OR('1. Input energy data'!$F188="Hospital",'1. Input energy data'!$F188="Nursing residential homes and hostels"),INDEX(Degrees18[[Month]:[Multiple (England)]],MATCH('1. Input energy data'!$AD188, Degrees18[Month], 1)+V$2-13,MATCH(IF('1. Input energy data'!$G$11="Multiple (England)", '1. Input energy data'!$J188, '1. Input energy data'!$G$11),Degrees18[#Headers], 0)),INDEX(Degrees15[[Month]:[Multiple (England)]],MATCH('1. Input energy data'!$AD188,Degrees15[Month], 1)+V$2-13,MATCH(IF('1. Input energy data'!$G$11="Multiple (England)", '1. Input energy data'!$J188, '1. Input energy data'!$G$11),Degrees15[#Headers], 0))))</f>
        <v/>
      </c>
      <c r="W171" s="151" t="str" cm="1">
        <f t="array" ref="W171">IF(OR($A171=0, '1. Input energy data'!$AJ188=""), "",IF(OR('1. Input energy data'!$F188="Hospital",'1. Input energy data'!$F188="Nursing residential homes and hostels"),INDEX(Degrees18[[Month]:[Multiple (England)]],MATCH('1. Input energy data'!$AD188, Degrees18[Month], 1)+W$2-13,MATCH(IF('1. Input energy data'!$G$11="Multiple (England)", '1. Input energy data'!$J188, '1. Input energy data'!$G$11),Degrees18[#Headers], 0)),INDEX(Degrees15[[Month]:[Multiple (England)]],MATCH('1. Input energy data'!$AD188,Degrees15[Month], 1)+W$2-13,MATCH(IF('1. Input energy data'!$G$11="Multiple (England)", '1. Input energy data'!$J188, '1. Input energy data'!$G$11),Degrees15[#Headers], 0))))</f>
        <v/>
      </c>
      <c r="X171" s="151" t="str" cm="1">
        <f t="array" ref="X171">IF(OR($A171=0, '1. Input energy data'!$AK188=""), "",IF(OR('1. Input energy data'!$F188="Hospital",'1. Input energy data'!$F188="Nursing residential homes and hostels"),INDEX(Degrees18[[Month]:[Multiple (England)]],MATCH('1. Input energy data'!$AD188, Degrees18[Month], 1)+X$2-13,MATCH(IF('1. Input energy data'!$G$11="Multiple (England)", '1. Input energy data'!$J188, '1. Input energy data'!$G$11),Degrees18[#Headers], 0)),INDEX(Degrees15[[Month]:[Multiple (England)]],MATCH('1. Input energy data'!$AD188,Degrees15[Month], 1)+X$2-13,MATCH(IF('1. Input energy data'!$G$11="Multiple (England)", '1. Input energy data'!$J188, '1. Input energy data'!$G$11),Degrees15[#Headers], 0))))</f>
        <v/>
      </c>
      <c r="Y171" s="151" t="str" cm="1">
        <f t="array" ref="Y171">IF(OR($A171=0, '1. Input energy data'!$AL188=""), "",IF(OR('1. Input energy data'!$F188="Hospital",'1. Input energy data'!$F188="Nursing residential homes and hostels"),INDEX(Degrees18[[Month]:[Multiple (England)]],MATCH('1. Input energy data'!$AD188, Degrees18[Month], 1)+Y$2-13,MATCH(IF('1. Input energy data'!$G$11="Multiple (England)", '1. Input energy data'!$J188, '1. Input energy data'!$G$11),Degrees18[#Headers], 0)),INDEX(Degrees15[[Month]:[Multiple (England)]],MATCH('1. Input energy data'!$AD188,Degrees15[Month], 1)+Y$2-13,MATCH(IF('1. Input energy data'!$G$11="Multiple (England)", '1. Input energy data'!$J188, '1. Input energy data'!$G$11),Degrees15[#Headers], 0))))</f>
        <v/>
      </c>
      <c r="Z171" s="151" t="str" cm="1">
        <f t="array" ref="Z171">IF(OR($A171=0, '1. Input energy data'!$AM188=""), "",IF(OR('1. Input energy data'!$F188="Hospital",'1. Input energy data'!$F188="Nursing residential homes and hostels"),INDEX(Degrees18[[Month]:[Multiple (England)]],MATCH('1. Input energy data'!$AD188, Degrees18[Month], 1)+Z$2-13,MATCH(IF('1. Input energy data'!$G$11="Multiple (England)", '1. Input energy data'!$J188, '1. Input energy data'!$G$11),Degrees18[#Headers], 0)),INDEX(Degrees15[[Month]:[Multiple (England)]],MATCH('1. Input energy data'!$AD188,Degrees15[Month], 1)+Z$2-13,MATCH(IF('1. Input energy data'!$G$11="Multiple (England)", '1. Input energy data'!$J188, '1. Input energy data'!$G$11),Degrees15[#Headers], 0))))</f>
        <v/>
      </c>
      <c r="AA171" s="151" t="str" cm="1">
        <f t="array" ref="AA171">IF(OR($A171=0, '1. Input energy data'!$AN188=""), "",IF(OR('1. Input energy data'!$F188="Hospital",'1. Input energy data'!$F188="Nursing residential homes and hostels"),INDEX(Degrees18[[Month]:[Multiple (England)]],MATCH('1. Input energy data'!$AD188, Degrees18[Month], 1)+AA$2-13,MATCH(IF('1. Input energy data'!$G$11="Multiple (England)", '1. Input energy data'!$J188, '1. Input energy data'!$G$11),Degrees18[#Headers], 0)),INDEX(Degrees15[[Month]:[Multiple (England)]],MATCH('1. Input energy data'!$AD188,Degrees15[Month], 1)+AA$2-13,MATCH(IF('1. Input energy data'!$G$11="Multiple (England)", '1. Input energy data'!$J188, '1. Input energy data'!$G$11),Degrees15[#Headers], 0))))</f>
        <v/>
      </c>
      <c r="AB171" s="151" t="str" cm="1">
        <f t="array" ref="AB171">IF(OR($A171=0, '1. Input energy data'!$AO188=""), "",IF(OR('1. Input energy data'!$F188="Hospital",'1. Input energy data'!$F188="Nursing residential homes and hostels"),INDEX(Degrees18[[Month]:[Multiple (England)]],MATCH('1. Input energy data'!$AD188, Degrees18[Month], 1)+AB$2-13,MATCH(IF('1. Input energy data'!$G$11="Multiple (England)", '1. Input energy data'!$J188, '1. Input energy data'!$G$11),Degrees18[#Headers], 0)),INDEX(Degrees15[[Month]:[Multiple (England)]],MATCH('1. Input energy data'!$AD188,Degrees15[Month], 1)+AB$2-13,MATCH(IF('1. Input energy data'!$G$11="Multiple (England)", '1. Input energy data'!$J188, '1. Input energy data'!$G$11),Degrees15[#Headers], 0))))</f>
        <v/>
      </c>
      <c r="AC171" s="151" t="str" cm="1">
        <f t="array" ref="AC171">IF(OR($A171=0, '1. Input energy data'!$AP188=""), "",IF(OR('1. Input energy data'!$F188="Hospital",'1. Input energy data'!$F188="Nursing residential homes and hostels"),INDEX(Degrees18[[Month]:[Multiple (England)]],MATCH('1. Input energy data'!$AD188, Degrees18[Month], 1)+AC$2-13,MATCH(IF('1. Input energy data'!$G$11="Multiple (England)", '1. Input energy data'!$J188, '1. Input energy data'!$G$11),Degrees18[#Headers], 0)),INDEX(Degrees15[[Month]:[Multiple (England)]],MATCH('1. Input energy data'!$AD188,Degrees15[Month], 1)+AC$2-13,MATCH(IF('1. Input energy data'!$G$11="Multiple (England)", '1. Input energy data'!$J188, '1. Input energy data'!$G$11),Degrees15[#Headers], 0))))</f>
        <v/>
      </c>
      <c r="AD171" s="151" t="str" cm="1">
        <f t="array" ref="AD171">IF(OR($A171=0, '1. Input energy data'!$AQ188=""), "",IF(OR('1. Input energy data'!$F188="Hospital",'1. Input energy data'!$F188="Nursing residential homes and hostels"),INDEX(Degrees18[[Month]:[Multiple (England)]],MATCH('1. Input energy data'!$AD188, Degrees18[Month], 1)+AD$2-13,MATCH(IF('1. Input energy data'!$G$11="Multiple (England)", '1. Input energy data'!$J188, '1. Input energy data'!$G$11),Degrees18[#Headers], 0)),INDEX(Degrees15[[Month]:[Multiple (England)]],MATCH('1. Input energy data'!$AD188,Degrees15[Month], 1)+AD$2-13,MATCH(IF('1. Input energy data'!$G$11="Multiple (England)", '1. Input energy data'!$J188, '1. Input energy data'!$G$11),Degrees15[#Headers], 0))))</f>
        <v/>
      </c>
      <c r="AE171" s="151" t="str">
        <f>IF(OR($A171=0, $P171="", CalcTable[[#This Row],[13]]="", $Q171="", '1. Input energy data'!AF188=""), "", ($P171*CalcTable[[#This Row],[13]]+$Q171)-'1. Input energy data'!AF188)</f>
        <v/>
      </c>
      <c r="AF171" s="151" t="str">
        <f>IF(OR($A171=0, $P171="", CalcTable[[#This Row],[14]]="", $Q171="", '1. Input energy data'!AG188=""), "", ($P171*CalcTable[[#This Row],[14]]+$Q171)-'1. Input energy data'!AG188)</f>
        <v/>
      </c>
      <c r="AG171" s="151" t="str">
        <f>IF(OR($A171=0, $P171="", CalcTable[[#This Row],[15]]="", $Q171="", '1. Input energy data'!AH188=""), "", ($P171*CalcTable[[#This Row],[15]]+$Q171)-'1. Input energy data'!AH188)</f>
        <v/>
      </c>
      <c r="AH171" s="151" t="str">
        <f>IF(OR($A171=0, $P171="", CalcTable[[#This Row],[16]]="", $Q171="", '1. Input energy data'!AI188=""), "", ($P171*CalcTable[[#This Row],[16]]+$Q171)-'1. Input energy data'!AI188)</f>
        <v/>
      </c>
      <c r="AI171" s="151" t="str">
        <f>IF(OR($A171=0, $P171="", CalcTable[[#This Row],[17]]="", $Q171="", '1. Input energy data'!AJ188=""), "", ($P171*CalcTable[[#This Row],[17]]+$Q171)-'1. Input energy data'!AJ188)</f>
        <v/>
      </c>
      <c r="AJ171" s="151" t="str">
        <f>IF(OR($A171=0, $P171="", CalcTable[[#This Row],[18]]="", $Q171="", '1. Input energy data'!AK188=""), "", ($P171*CalcTable[[#This Row],[18]]+$Q171)-'1. Input energy data'!AK188)</f>
        <v/>
      </c>
      <c r="AK171" s="151" t="str">
        <f>IF(OR($A171=0, $P171="", CalcTable[[#This Row],[19]]="", $Q171="", '1. Input energy data'!AL188=""), "", ($P171*CalcTable[[#This Row],[19]]+$Q171)-'1. Input energy data'!AL188)</f>
        <v/>
      </c>
      <c r="AL171" s="151" t="str">
        <f>IF(OR($A171=0, $P171="", CalcTable[[#This Row],[20]]="", $Q171="", '1. Input energy data'!AM188=""), "", ($P171*CalcTable[[#This Row],[20]]+$Q171)-'1. Input energy data'!AM188)</f>
        <v/>
      </c>
      <c r="AM171" s="151" t="str">
        <f>IF(OR($A171=0, $P171="", CalcTable[[#This Row],[21]]="", $Q171="", '1. Input energy data'!AN188=""), "", ($P171*CalcTable[[#This Row],[21]]+$Q171)-'1. Input energy data'!AN188)</f>
        <v/>
      </c>
      <c r="AN171" s="151" t="str">
        <f>IF(OR($A171=0, $P171="", CalcTable[[#This Row],[22]]="", $Q171="", '1. Input energy data'!AO188=""), "", ($P171*CalcTable[[#This Row],[22]]+$Q171)-'1. Input energy data'!AO188)</f>
        <v/>
      </c>
      <c r="AO171" s="151" t="str">
        <f>IF(OR($A171=0, $P171="", CalcTable[[#This Row],[23]]="", $Q171="", '1. Input energy data'!AP188=""), "", ($P171*CalcTable[[#This Row],[23]]+$Q171)-'1. Input energy data'!AP188)</f>
        <v/>
      </c>
      <c r="AP171" s="151" t="str">
        <f>IF(OR($A171=0, $P171="", CalcTable[[#This Row],[24]]="", $Q171="", '1. Input energy data'!AQ188=""), "", ($P171*CalcTable[[#This Row],[24]]+$Q171)-'1. Input energy data'!AQ188)</f>
        <v/>
      </c>
      <c r="AQ171" s="239" t="str">
        <f>IF(CalcTable[[#This Row],[Building]]=0,"",1-((1-CalcTable[[#This Row],[R2]])*(COUNT('1. Input energy data'!N188:Y188)-1)/(COUNT('1. Input energy data'!N188:Y188)-2)))</f>
        <v/>
      </c>
      <c r="AR171" s="165" t="str">
        <f>IF(CalcTable[[#This Row],[Building]]=0,"",1.26*TINV(0.1,COUNT('1. Input energy data'!N188:Y188)-2)*STEYX('1. Input energy data'!N188:Y188,CalcTable[[#This Row],[1]:[12]])*((1+2/COUNT('1. Input energy data'!N188:Y188))*COUNT(CalcTable[[#This Row],[Month 1 avoided kWh]:[Month 12]]))^0.5)</f>
        <v/>
      </c>
      <c r="AS171" s="166" t="str">
        <f>IF(CalcTable[[#This Row],[Building]]=0,"",ABS(CalcTable[[#This Row],[Absolute Uncertainty]]/SUM(CalcTable[[#This Row],[Month 1 avoided kWh]:[Month 12]])))</f>
        <v/>
      </c>
      <c r="AT171" s="165" t="str">
        <f>IF(CalcTable[[#This Row],[Building]]=0,"",COUNT('1. Input energy data'!N188:Y188))</f>
        <v/>
      </c>
      <c r="AU171" s="165" t="str">
        <f>IF(CalcTable[[#This Row],[Building]]=0,"",COUNT('1. Input energy data'!AF188:AQ188))</f>
        <v/>
      </c>
      <c r="AV171" s="151" t="str" cm="1">
        <f t="array" ref="AV171">_xlfn.IFS(CalcTable[[#This Row],[Building]]=0,"",AND(OR('1. Input energy data'!AT188="Energy Bills - Actual",'1. Input energy data'!AT188="Meter Readings",'1. Input energy data'!AT188="Half Hourly Data"),OR('1. Input energy data'!Z188="Energy Bills - Actual",'1. Input energy data'!Z188="Meter Readings",'1. Input energy data'!Z188="Half Hourly Data")),"ACTUAL",OR('1. Input energy data'!AT188="",'1. Input energy data'!Z188=""),"BLANK",OR('1. Input energy data'!AT188="Other (specify in commentary)",'1. Input energy data'!Z188="Other (specify in commentary)"),"OTHER",OR('1. Input energy data'!AT188="Energy Bills - Estimated",'1. Input energy data'!Z188="Energy Bills - Estimated"),"ESTIMATED",OR('1. Input energy data'!AT188="Energy Bills - Partially Estimated",'1. Input energy data'!Z188="Energy Bills - Partially Estimated"),"PARTIALLY ESTIMATED",TRUE,"BLANK")</f>
        <v/>
      </c>
    </row>
    <row r="172" spans="1:48">
      <c r="A172">
        <f>'1. Input energy data'!C189</f>
        <v>0</v>
      </c>
      <c r="B172" s="150">
        <f>'1. Input energy data'!F189</f>
        <v>0</v>
      </c>
      <c r="C172">
        <f>'1. Input energy data'!G189</f>
        <v>0</v>
      </c>
      <c r="D172" s="151" t="str">
        <f>IF(OR(CalcTable[[#This Row],[Building]]=0, '1. Input energy data'!$N189=""), "",IF(OR('1. Input energy data'!$F189="Hospital",'1. Input energy data'!$F189="Nursing residential homes and hostels"),INDEX(Degrees18[[Month]:[Multiple (England)]],MATCH('1. Input energy data'!$L189, Degrees18[Month], 1),MATCH(IF('1. Input energy data'!$G$11="Multiple (England)", '1. Input energy data'!$J189, '1. Input energy data'!$G$11), Degrees18[#Headers], 0)),INDEX(Degrees15[[Month]:[Multiple (England)]],MATCH('1. Input energy data'!$L189, Degrees15[Month], 1),MATCH(IF('1. Input energy data'!$G$11="Multiple (England)", '1. Input energy data'!$J189, '1. Input energy data'!$G$11), Degrees15[#Headers], 0))))</f>
        <v/>
      </c>
      <c r="E172" s="151" t="str" cm="1">
        <f t="array" ref="E172">IF(OR(CalcTable[[#This Row],[Building]]=0, '1. Input energy data'!$O189=""), "",IF(OR('1. Input energy data'!$F189="Hospital",'1. Input energy data'!$F189="Nursing residential homes and hostels"),INDEX(Degrees18[[Month]:[Multiple (England)]],MATCH('1. Input energy data'!$L189, Degrees18[Month], 1) + $E$2 - 1,MATCH(IF('1. Input energy data'!$G$11="Multiple (England)", '1. Input energy data'!$J189, '1. Input energy data'!$G$11),Degrees18[#Headers], 0)),INDEX(Degrees15[[Month]:[Multiple (England)]],MATCH('1. Input energy data'!$L189, Degrees15[Month], 1) + $E$2 - 1,MATCH(IF('1. Input energy data'!$G$11="Multiple (England)", '1. Input energy data'!$J189, '1. Input energy data'!$G$11),Degrees15[#Headers], 0))))</f>
        <v/>
      </c>
      <c r="F172" s="151" t="str" cm="1">
        <f t="array" ref="F172">IF(OR(CalcTable[[#This Row],[Building]]=0, '1. Input energy data'!$P189=""), "",IF(OR('1. Input energy data'!$F189="Hospital",'1. Input energy data'!$F189="Nursing residential homes and hostels"),INDEX(Degrees18[[Month]:[Multiple (England)]],MATCH('1. Input energy data'!$L189, Degrees18[Month], 1) + $F$2 - 1,MATCH(IF('1. Input energy data'!$G$11="Multiple (England)", '1. Input energy data'!$J189, '1. Input energy data'!$G$11),Degrees18[#Headers], 0)),INDEX(Degrees15[[Month]:[Multiple (England)]],MATCH('1. Input energy data'!$L189, Degrees15[Month], 1) + $F$2 - 1,MATCH(IF('1. Input energy data'!$G$11="Multiple (England)", '1. Input energy data'!$J189, '1. Input energy data'!$G$11),Degrees15[#Headers], 0))))</f>
        <v/>
      </c>
      <c r="G172" s="151" t="str" cm="1">
        <f t="array" ref="G172">IF(OR(CalcTable[[#This Row],[Building]]=0, '1. Input energy data'!$Q189=""), "",IF(OR('1. Input energy data'!$F189="Hospital",'1. Input energy data'!$F189="Nursing residential homes and hostels"),INDEX(Degrees18[[Month]:[Multiple (England)]],MATCH('1. Input energy data'!$L189, Degrees18[Month], 1) + $G$2 - 1,MATCH(IF('1. Input energy data'!$G$11="Multiple (England)", '1. Input energy data'!$J189, '1. Input energy data'!$G$11),Degrees18[#Headers], 0)),INDEX(Degrees15[[Month]:[Multiple (England)]],MATCH('1. Input energy data'!$L189, Degrees15[Month], 1) + $G$2 - 1,MATCH(IF('1. Input energy data'!$G$11="Multiple (England)", '1. Input energy data'!$J189, '1. Input energy data'!$G$11),Degrees15[#Headers], 0))))</f>
        <v/>
      </c>
      <c r="H172" s="151" t="str" cm="1">
        <f t="array" ref="H172">IF(OR(CalcTable[[#This Row],[Building]]=0, '1. Input energy data'!$R189=""), "",IF(OR('1. Input energy data'!$F189="Hospital",'1. Input energy data'!$F189="Nursing residential homes and hostels"),INDEX(Degrees18[[Month]:[Multiple (England)]],MATCH('1. Input energy data'!$L189, Degrees18[Month], 1) + $H$2 - 1,MATCH(IF('1. Input energy data'!$G$11="Multiple (England)", '1. Input energy data'!$J189, '1. Input energy data'!$G$11),Degrees18[#Headers], 0)),INDEX(Degrees15[[Month]:[Multiple (England)]],MATCH('1. Input energy data'!$L189, Degrees15[Month], 1) + $H$2 - 1,MATCH(IF('1. Input energy data'!$G$11="Multiple (England)", '1. Input energy data'!$J189, '1. Input energy data'!$G$11),Degrees15[#Headers], 0))))</f>
        <v/>
      </c>
      <c r="I172" s="151" t="str" cm="1">
        <f t="array" ref="I172">IF(OR(CalcTable[[#This Row],[Building]]=0, '1. Input energy data'!$S189=""), "",IF(OR('1. Input energy data'!$F189="Hospital",'1. Input energy data'!$F189="Nursing residential homes and hostels"),INDEX(Degrees18[[Month]:[Multiple (England)]],MATCH('1. Input energy data'!$L189, Degrees18[Month], 1) + $I$2 - 1,MATCH(IF('1. Input energy data'!$G$11="Multiple (England)", '1. Input energy data'!$J189, '1. Input energy data'!$G$11),Degrees18[#Headers], 0)),INDEX(Degrees15[[Month]:[Multiple (England)]],MATCH('1. Input energy data'!$L189, Degrees15[Month], 1) + $I$2 - 1,MATCH(IF('1. Input energy data'!$G$11="Multiple (England)", '1. Input energy data'!$J189, '1. Input energy data'!$G$11),Degrees15[#Headers], 0))))</f>
        <v/>
      </c>
      <c r="J172" s="151" t="str" cm="1">
        <f t="array" ref="J172">IF(OR(CalcTable[[#This Row],[Building]]=0, '1. Input energy data'!$T189=""), "",IF(OR('1. Input energy data'!$F189="Hospital",'1. Input energy data'!$F189="Nursing residential homes and hostels"),INDEX(Degrees18[[Month]:[Multiple (England)]],MATCH('1. Input energy data'!$L189, Degrees18[Month], 1) + $J$2 - 1,MATCH(IF('1. Input energy data'!$G$11="Multiple (England)", '1. Input energy data'!$J189, '1. Input energy data'!$G$11),Degrees18[#Headers], 0)),INDEX(Degrees15[[Month]:[Multiple (England)]],MATCH('1. Input energy data'!$L189, Degrees15[Month], 1) + $J$2 - 1,MATCH(IF('1. Input energy data'!$G$11="Multiple (England)", '1. Input energy data'!$J189, '1. Input energy data'!$G$11),Degrees15[#Headers], 0))))</f>
        <v/>
      </c>
      <c r="K172" s="151" t="str" cm="1">
        <f t="array" ref="K172">IF(OR(CalcTable[[#This Row],[Building]]=0, '1. Input energy data'!$U189=""), "",IF(OR('1. Input energy data'!$F189="Hospital",'1. Input energy data'!$F189="Nursing residential homes and hostels"),INDEX(Degrees18[[Month]:[Multiple (England)]],MATCH('1. Input energy data'!$L189, Degrees18[Month], 1) + $K$2 - 1,MATCH(IF('1. Input energy data'!$G$11="Multiple (England)", '1. Input energy data'!$J189, '1. Input energy data'!$G$11),Degrees18[#Headers], 0)),INDEX(Degrees15[[Month]:[Multiple (England)]],MATCH('1. Input energy data'!$L189, Degrees15[Month], 1) + $K$2 - 1,MATCH(IF('1. Input energy data'!$G$11="Multiple (England)", '1. Input energy data'!$J189, '1. Input energy data'!$G$11),Degrees15[#Headers], 0))))</f>
        <v/>
      </c>
      <c r="L172" s="151" t="str" cm="1">
        <f t="array" ref="L172">IF(OR(CalcTable[[#This Row],[Building]]=0, '1. Input energy data'!$V189=""), "",IF(OR('1. Input energy data'!$F189="Hospital",'1. Input energy data'!$F189="Nursing residential homes and hostels"),INDEX(Degrees18[[Month]:[Multiple (England)]],MATCH('1. Input energy data'!$L189, Degrees18[Month], 1) + $L$2 - 1,MATCH(IF('1. Input energy data'!$G$11="Multiple (England)", '1. Input energy data'!$J189, '1. Input energy data'!$G$11),Degrees18[#Headers], 0)),INDEX(Degrees15[[Month]:[Multiple (England)]],MATCH('1. Input energy data'!$L189, Degrees15[Month], 1) + $L$2 - 1,MATCH(IF('1. Input energy data'!$G$11="Multiple (England)", '1. Input energy data'!$J189, '1. Input energy data'!$G$11),Degrees15[#Headers], 0))))</f>
        <v/>
      </c>
      <c r="M172" s="151" t="str" cm="1">
        <f t="array" ref="M172">IF(OR(CalcTable[[#This Row],[Building]]=0, '1. Input energy data'!$W189=""), "",IF(OR('1. Input energy data'!$F189="Hospital",'1. Input energy data'!$F189="Nursing residential homes and hostels"),INDEX(Degrees18[[Month]:[Multiple (England)]],MATCH('1. Input energy data'!$L189, Degrees18[Month], 1) + $M$2 - 1,MATCH(IF('1. Input energy data'!$G$11="Multiple (England)", '1. Input energy data'!$J189, '1. Input energy data'!$G$11),Degrees18[#Headers], 0)),INDEX(Degrees15[[Month]:[Multiple (England)]],MATCH('1. Input energy data'!$L189, Degrees15[Month], 1) + $M$2 - 1,MATCH(IF('1. Input energy data'!$G$11="Multiple (England)", '1. Input energy data'!$J189, '1. Input energy data'!$G$11),Degrees15[#Headers], 0))))</f>
        <v/>
      </c>
      <c r="N172" s="151" t="str" cm="1">
        <f t="array" ref="N172">IF(OR(CalcTable[[#This Row],[Building]]=0, '1. Input energy data'!$X189=""), "",IF(OR('1. Input energy data'!$F189="Hospital",'1. Input energy data'!$F189="Nursing residential homes and hostels"),INDEX(Degrees18[[Month]:[Multiple (England)]],MATCH('1. Input energy data'!$L189, Degrees18[Month], 1) + $N$2 - 1,MATCH(IF('1. Input energy data'!$G$11="Multiple (England)", '1. Input energy data'!$J189, '1. Input energy data'!$G$11),Degrees18[#Headers], 0)),INDEX(Degrees15[[Month]:[Multiple (England)]],MATCH('1. Input energy data'!$L189, Degrees15[Month], 1) + $N$2 - 1,MATCH(IF('1. Input energy data'!$G$11="Multiple (England)", '1. Input energy data'!$J189, '1. Input energy data'!$G$11),Degrees15[#Headers], 0))))</f>
        <v/>
      </c>
      <c r="O172" s="151" t="str" cm="1">
        <f t="array" ref="O172">IF(OR(CalcTable[[#This Row],[Building]]=0, '1. Input energy data'!$Y189=""), "",IF(OR('1. Input energy data'!$F189="Hospital",'1. Input energy data'!$F189="Nursing residential homes and hostels"),INDEX(Degrees18[[Month]:[Multiple (England)]],MATCH('1. Input energy data'!$L189, Degrees18[Month], 1) + $O$2 - 1,MATCH(IF('1. Input energy data'!$G$11="Multiple (England)", '1. Input energy data'!$J189, '1. Input energy data'!$G$11),Degrees18[#Headers], 0)),INDEX(Degrees15[[Month]:[Multiple (England)]],MATCH('1. Input energy data'!$L189, Degrees15[Month], 1) + $O$2 - 1,MATCH(IF('1. Input energy data'!$G$11="Multiple (England)", '1. Input energy data'!$J189, '1. Input energy data'!$G$11),Degrees15[#Headers], 0))))</f>
        <v/>
      </c>
      <c r="P172" t="str">
        <f>IF(CalcTable[[#This Row],[Building]]=0,"",SLOPE('1. Input energy data'!N189:Y189,CalcTable[[#This Row],[1]:[12]]))</f>
        <v/>
      </c>
      <c r="Q172" t="str">
        <f>IF(CalcTable[[#This Row],[Building]]=0,"",INTERCEPT('1. Input energy data'!N189:Y189,CalcTable[[#This Row],[1]:[12]]))</f>
        <v/>
      </c>
      <c r="R172" t="str">
        <f>IF(CalcTable[[#This Row],[Building]]=0,"",RSQ('1. Input energy data'!N189:Y189,CalcTable[[#This Row],[1]:[12]]))</f>
        <v/>
      </c>
      <c r="S172" s="151" t="str" cm="1">
        <f t="array" ref="S172">IF(OR($A172=0, '1. Input energy data'!$AF189=""), "",IF(OR('1. Input energy data'!$F189="Hospital",'1. Input energy data'!$F189="Nursing residential homes and hostels"),INDEX(Degrees18[[Month]:[Multiple (England)]],MATCH('1. Input energy data'!$AD189, Degrees18[Month], 1)+S$2-13,MATCH(IF('1. Input energy data'!$G$11="Multiple (England)", '1. Input energy data'!$J189, '1. Input energy data'!$G$11),Degrees18[#Headers], 0)),INDEX(Degrees15[[Month]:[Multiple (England)]],MATCH('1. Input energy data'!$AD189, Degrees15[Month], 1)+S$2-13,MATCH(IF('1. Input energy data'!$G$11="Multiple (England)", '1. Input energy data'!$J189, '1. Input energy data'!$G$11),Degrees15[#Headers], 0))))</f>
        <v/>
      </c>
      <c r="T172" s="151" t="str" cm="1">
        <f t="array" ref="T172">IF(OR($A172=0, '1. Input energy data'!$AG189=""), "",IF(OR('1. Input energy data'!$F189="Hospital",'1. Input energy data'!$F189="Nursing residential homes and hostels"),INDEX(Degrees18[[Month]:[Multiple (England)]],MATCH('1. Input energy data'!$AD189, Degrees18[Month], 1)+T$2-13,MATCH(IF('1. Input energy data'!$G$11="Multiple (England)", '1. Input energy data'!$J189, '1. Input energy data'!$G$11),Degrees18[#Headers], 0)),INDEX(Degrees15[[Month]:[Multiple (England)]],MATCH('1. Input energy data'!$AD189,Degrees15[Month], 1)+T$2-13,MATCH(IF('1. Input energy data'!$G$11="Multiple (England)", '1. Input energy data'!$J189, '1. Input energy data'!$G$11),Degrees15[#Headers], 0))))</f>
        <v/>
      </c>
      <c r="U172" s="151" t="str" cm="1">
        <f t="array" ref="U172">IF(OR($A172=0, '1. Input energy data'!$AH189=""), "",IF(OR('1. Input energy data'!$F189="Hospital",'1. Input energy data'!$F189="Nursing residential homes and hostels"),INDEX(Degrees18[[Month]:[Multiple (England)]],MATCH('1. Input energy data'!$AD189, Degrees18[Month], 1)+U$2-13,MATCH(IF('1. Input energy data'!$G$11="Multiple (England)", '1. Input energy data'!$J189, '1. Input energy data'!$G$11),Degrees18[#Headers], 0)),INDEX(Degrees15[[Month]:[Multiple (England)]],MATCH('1. Input energy data'!$AD189,Degrees15[Month], 1)+U$2-13,MATCH(IF('1. Input energy data'!$G$11="Multiple (England)", '1. Input energy data'!$J189, '1. Input energy data'!$G$11),Degrees15[#Headers], 0))))</f>
        <v/>
      </c>
      <c r="V172" s="151" t="str" cm="1">
        <f t="array" ref="V172">IF(OR($A172=0, '1. Input energy data'!$AI189=""), "",IF(OR('1. Input energy data'!$F189="Hospital",'1. Input energy data'!$F189="Nursing residential homes and hostels"),INDEX(Degrees18[[Month]:[Multiple (England)]],MATCH('1. Input energy data'!$AD189, Degrees18[Month], 1)+V$2-13,MATCH(IF('1. Input energy data'!$G$11="Multiple (England)", '1. Input energy data'!$J189, '1. Input energy data'!$G$11),Degrees18[#Headers], 0)),INDEX(Degrees15[[Month]:[Multiple (England)]],MATCH('1. Input energy data'!$AD189,Degrees15[Month], 1)+V$2-13,MATCH(IF('1. Input energy data'!$G$11="Multiple (England)", '1. Input energy data'!$J189, '1. Input energy data'!$G$11),Degrees15[#Headers], 0))))</f>
        <v/>
      </c>
      <c r="W172" s="151" t="str" cm="1">
        <f t="array" ref="W172">IF(OR($A172=0, '1. Input energy data'!$AJ189=""), "",IF(OR('1. Input energy data'!$F189="Hospital",'1. Input energy data'!$F189="Nursing residential homes and hostels"),INDEX(Degrees18[[Month]:[Multiple (England)]],MATCH('1. Input energy data'!$AD189, Degrees18[Month], 1)+W$2-13,MATCH(IF('1. Input energy data'!$G$11="Multiple (England)", '1. Input energy data'!$J189, '1. Input energy data'!$G$11),Degrees18[#Headers], 0)),INDEX(Degrees15[[Month]:[Multiple (England)]],MATCH('1. Input energy data'!$AD189,Degrees15[Month], 1)+W$2-13,MATCH(IF('1. Input energy data'!$G$11="Multiple (England)", '1. Input energy data'!$J189, '1. Input energy data'!$G$11),Degrees15[#Headers], 0))))</f>
        <v/>
      </c>
      <c r="X172" s="151" t="str" cm="1">
        <f t="array" ref="X172">IF(OR($A172=0, '1. Input energy data'!$AK189=""), "",IF(OR('1. Input energy data'!$F189="Hospital",'1. Input energy data'!$F189="Nursing residential homes and hostels"),INDEX(Degrees18[[Month]:[Multiple (England)]],MATCH('1. Input energy data'!$AD189, Degrees18[Month], 1)+X$2-13,MATCH(IF('1. Input energy data'!$G$11="Multiple (England)", '1. Input energy data'!$J189, '1. Input energy data'!$G$11),Degrees18[#Headers], 0)),INDEX(Degrees15[[Month]:[Multiple (England)]],MATCH('1. Input energy data'!$AD189,Degrees15[Month], 1)+X$2-13,MATCH(IF('1. Input energy data'!$G$11="Multiple (England)", '1. Input energy data'!$J189, '1. Input energy data'!$G$11),Degrees15[#Headers], 0))))</f>
        <v/>
      </c>
      <c r="Y172" s="151" t="str" cm="1">
        <f t="array" ref="Y172">IF(OR($A172=0, '1. Input energy data'!$AL189=""), "",IF(OR('1. Input energy data'!$F189="Hospital",'1. Input energy data'!$F189="Nursing residential homes and hostels"),INDEX(Degrees18[[Month]:[Multiple (England)]],MATCH('1. Input energy data'!$AD189, Degrees18[Month], 1)+Y$2-13,MATCH(IF('1. Input energy data'!$G$11="Multiple (England)", '1. Input energy data'!$J189, '1. Input energy data'!$G$11),Degrees18[#Headers], 0)),INDEX(Degrees15[[Month]:[Multiple (England)]],MATCH('1. Input energy data'!$AD189,Degrees15[Month], 1)+Y$2-13,MATCH(IF('1. Input energy data'!$G$11="Multiple (England)", '1. Input energy data'!$J189, '1. Input energy data'!$G$11),Degrees15[#Headers], 0))))</f>
        <v/>
      </c>
      <c r="Z172" s="151" t="str" cm="1">
        <f t="array" ref="Z172">IF(OR($A172=0, '1. Input energy data'!$AM189=""), "",IF(OR('1. Input energy data'!$F189="Hospital",'1. Input energy data'!$F189="Nursing residential homes and hostels"),INDEX(Degrees18[[Month]:[Multiple (England)]],MATCH('1. Input energy data'!$AD189, Degrees18[Month], 1)+Z$2-13,MATCH(IF('1. Input energy data'!$G$11="Multiple (England)", '1. Input energy data'!$J189, '1. Input energy data'!$G$11),Degrees18[#Headers], 0)),INDEX(Degrees15[[Month]:[Multiple (England)]],MATCH('1. Input energy data'!$AD189,Degrees15[Month], 1)+Z$2-13,MATCH(IF('1. Input energy data'!$G$11="Multiple (England)", '1. Input energy data'!$J189, '1. Input energy data'!$G$11),Degrees15[#Headers], 0))))</f>
        <v/>
      </c>
      <c r="AA172" s="151" t="str" cm="1">
        <f t="array" ref="AA172">IF(OR($A172=0, '1. Input energy data'!$AN189=""), "",IF(OR('1. Input energy data'!$F189="Hospital",'1. Input energy data'!$F189="Nursing residential homes and hostels"),INDEX(Degrees18[[Month]:[Multiple (England)]],MATCH('1. Input energy data'!$AD189, Degrees18[Month], 1)+AA$2-13,MATCH(IF('1. Input energy data'!$G$11="Multiple (England)", '1. Input energy data'!$J189, '1. Input energy data'!$G$11),Degrees18[#Headers], 0)),INDEX(Degrees15[[Month]:[Multiple (England)]],MATCH('1. Input energy data'!$AD189,Degrees15[Month], 1)+AA$2-13,MATCH(IF('1. Input energy data'!$G$11="Multiple (England)", '1. Input energy data'!$J189, '1. Input energy data'!$G$11),Degrees15[#Headers], 0))))</f>
        <v/>
      </c>
      <c r="AB172" s="151" t="str" cm="1">
        <f t="array" ref="AB172">IF(OR($A172=0, '1. Input energy data'!$AO189=""), "",IF(OR('1. Input energy data'!$F189="Hospital",'1. Input energy data'!$F189="Nursing residential homes and hostels"),INDEX(Degrees18[[Month]:[Multiple (England)]],MATCH('1. Input energy data'!$AD189, Degrees18[Month], 1)+AB$2-13,MATCH(IF('1. Input energy data'!$G$11="Multiple (England)", '1. Input energy data'!$J189, '1. Input energy data'!$G$11),Degrees18[#Headers], 0)),INDEX(Degrees15[[Month]:[Multiple (England)]],MATCH('1. Input energy data'!$AD189,Degrees15[Month], 1)+AB$2-13,MATCH(IF('1. Input energy data'!$G$11="Multiple (England)", '1. Input energy data'!$J189, '1. Input energy data'!$G$11),Degrees15[#Headers], 0))))</f>
        <v/>
      </c>
      <c r="AC172" s="151" t="str" cm="1">
        <f t="array" ref="AC172">IF(OR($A172=0, '1. Input energy data'!$AP189=""), "",IF(OR('1. Input energy data'!$F189="Hospital",'1. Input energy data'!$F189="Nursing residential homes and hostels"),INDEX(Degrees18[[Month]:[Multiple (England)]],MATCH('1. Input energy data'!$AD189, Degrees18[Month], 1)+AC$2-13,MATCH(IF('1. Input energy data'!$G$11="Multiple (England)", '1. Input energy data'!$J189, '1. Input energy data'!$G$11),Degrees18[#Headers], 0)),INDEX(Degrees15[[Month]:[Multiple (England)]],MATCH('1. Input energy data'!$AD189,Degrees15[Month], 1)+AC$2-13,MATCH(IF('1. Input energy data'!$G$11="Multiple (England)", '1. Input energy data'!$J189, '1. Input energy data'!$G$11),Degrees15[#Headers], 0))))</f>
        <v/>
      </c>
      <c r="AD172" s="151" t="str" cm="1">
        <f t="array" ref="AD172">IF(OR($A172=0, '1. Input energy data'!$AQ189=""), "",IF(OR('1. Input energy data'!$F189="Hospital",'1. Input energy data'!$F189="Nursing residential homes and hostels"),INDEX(Degrees18[[Month]:[Multiple (England)]],MATCH('1. Input energy data'!$AD189, Degrees18[Month], 1)+AD$2-13,MATCH(IF('1. Input energy data'!$G$11="Multiple (England)", '1. Input energy data'!$J189, '1. Input energy data'!$G$11),Degrees18[#Headers], 0)),INDEX(Degrees15[[Month]:[Multiple (England)]],MATCH('1. Input energy data'!$AD189,Degrees15[Month], 1)+AD$2-13,MATCH(IF('1. Input energy data'!$G$11="Multiple (England)", '1. Input energy data'!$J189, '1. Input energy data'!$G$11),Degrees15[#Headers], 0))))</f>
        <v/>
      </c>
      <c r="AE172" s="151" t="str">
        <f>IF(OR($A172=0, $P172="", CalcTable[[#This Row],[13]]="", $Q172="", '1. Input energy data'!AF189=""), "", ($P172*CalcTable[[#This Row],[13]]+$Q172)-'1. Input energy data'!AF189)</f>
        <v/>
      </c>
      <c r="AF172" s="151" t="str">
        <f>IF(OR($A172=0, $P172="", CalcTable[[#This Row],[14]]="", $Q172="", '1. Input energy data'!AG189=""), "", ($P172*CalcTable[[#This Row],[14]]+$Q172)-'1. Input energy data'!AG189)</f>
        <v/>
      </c>
      <c r="AG172" s="151" t="str">
        <f>IF(OR($A172=0, $P172="", CalcTable[[#This Row],[15]]="", $Q172="", '1. Input energy data'!AH189=""), "", ($P172*CalcTable[[#This Row],[15]]+$Q172)-'1. Input energy data'!AH189)</f>
        <v/>
      </c>
      <c r="AH172" s="151" t="str">
        <f>IF(OR($A172=0, $P172="", CalcTable[[#This Row],[16]]="", $Q172="", '1. Input energy data'!AI189=""), "", ($P172*CalcTable[[#This Row],[16]]+$Q172)-'1. Input energy data'!AI189)</f>
        <v/>
      </c>
      <c r="AI172" s="151" t="str">
        <f>IF(OR($A172=0, $P172="", CalcTable[[#This Row],[17]]="", $Q172="", '1. Input energy data'!AJ189=""), "", ($P172*CalcTable[[#This Row],[17]]+$Q172)-'1. Input energy data'!AJ189)</f>
        <v/>
      </c>
      <c r="AJ172" s="151" t="str">
        <f>IF(OR($A172=0, $P172="", CalcTable[[#This Row],[18]]="", $Q172="", '1. Input energy data'!AK189=""), "", ($P172*CalcTable[[#This Row],[18]]+$Q172)-'1. Input energy data'!AK189)</f>
        <v/>
      </c>
      <c r="AK172" s="151" t="str">
        <f>IF(OR($A172=0, $P172="", CalcTable[[#This Row],[19]]="", $Q172="", '1. Input energy data'!AL189=""), "", ($P172*CalcTable[[#This Row],[19]]+$Q172)-'1. Input energy data'!AL189)</f>
        <v/>
      </c>
      <c r="AL172" s="151" t="str">
        <f>IF(OR($A172=0, $P172="", CalcTable[[#This Row],[20]]="", $Q172="", '1. Input energy data'!AM189=""), "", ($P172*CalcTable[[#This Row],[20]]+$Q172)-'1. Input energy data'!AM189)</f>
        <v/>
      </c>
      <c r="AM172" s="151" t="str">
        <f>IF(OR($A172=0, $P172="", CalcTable[[#This Row],[21]]="", $Q172="", '1. Input energy data'!AN189=""), "", ($P172*CalcTable[[#This Row],[21]]+$Q172)-'1. Input energy data'!AN189)</f>
        <v/>
      </c>
      <c r="AN172" s="151" t="str">
        <f>IF(OR($A172=0, $P172="", CalcTable[[#This Row],[22]]="", $Q172="", '1. Input energy data'!AO189=""), "", ($P172*CalcTable[[#This Row],[22]]+$Q172)-'1. Input energy data'!AO189)</f>
        <v/>
      </c>
      <c r="AO172" s="151" t="str">
        <f>IF(OR($A172=0, $P172="", CalcTable[[#This Row],[23]]="", $Q172="", '1. Input energy data'!AP189=""), "", ($P172*CalcTable[[#This Row],[23]]+$Q172)-'1. Input energy data'!AP189)</f>
        <v/>
      </c>
      <c r="AP172" s="151" t="str">
        <f>IF(OR($A172=0, $P172="", CalcTable[[#This Row],[24]]="", $Q172="", '1. Input energy data'!AQ189=""), "", ($P172*CalcTable[[#This Row],[24]]+$Q172)-'1. Input energy data'!AQ189)</f>
        <v/>
      </c>
      <c r="AQ172" s="239" t="str">
        <f>IF(CalcTable[[#This Row],[Building]]=0,"",1-((1-CalcTable[[#This Row],[R2]])*(COUNT('1. Input energy data'!N189:Y189)-1)/(COUNT('1. Input energy data'!N189:Y189)-2)))</f>
        <v/>
      </c>
      <c r="AR172" s="165" t="str">
        <f>IF(CalcTable[[#This Row],[Building]]=0,"",1.26*TINV(0.1,COUNT('1. Input energy data'!N189:Y189)-2)*STEYX('1. Input energy data'!N189:Y189,CalcTable[[#This Row],[1]:[12]])*((1+2/COUNT('1. Input energy data'!N189:Y189))*COUNT(CalcTable[[#This Row],[Month 1 avoided kWh]:[Month 12]]))^0.5)</f>
        <v/>
      </c>
      <c r="AS172" s="166" t="str">
        <f>IF(CalcTable[[#This Row],[Building]]=0,"",ABS(CalcTable[[#This Row],[Absolute Uncertainty]]/SUM(CalcTable[[#This Row],[Month 1 avoided kWh]:[Month 12]])))</f>
        <v/>
      </c>
      <c r="AT172" s="165" t="str">
        <f>IF(CalcTable[[#This Row],[Building]]=0,"",COUNT('1. Input energy data'!N189:Y189))</f>
        <v/>
      </c>
      <c r="AU172" s="165" t="str">
        <f>IF(CalcTable[[#This Row],[Building]]=0,"",COUNT('1. Input energy data'!AF189:AQ189))</f>
        <v/>
      </c>
      <c r="AV172" s="151" t="str" cm="1">
        <f t="array" ref="AV172">_xlfn.IFS(CalcTable[[#This Row],[Building]]=0,"",AND(OR('1. Input energy data'!AT189="Energy Bills - Actual",'1. Input energy data'!AT189="Meter Readings",'1. Input energy data'!AT189="Half Hourly Data"),OR('1. Input energy data'!Z189="Energy Bills - Actual",'1. Input energy data'!Z189="Meter Readings",'1. Input energy data'!Z189="Half Hourly Data")),"ACTUAL",OR('1. Input energy data'!AT189="",'1. Input energy data'!Z189=""),"BLANK",OR('1. Input energy data'!AT189="Other (specify in commentary)",'1. Input energy data'!Z189="Other (specify in commentary)"),"OTHER",OR('1. Input energy data'!AT189="Energy Bills - Estimated",'1. Input energy data'!Z189="Energy Bills - Estimated"),"ESTIMATED",OR('1. Input energy data'!AT189="Energy Bills - Partially Estimated",'1. Input energy data'!Z189="Energy Bills - Partially Estimated"),"PARTIALLY ESTIMATED",TRUE,"BLANK")</f>
        <v/>
      </c>
    </row>
    <row r="173" spans="1:48">
      <c r="A173">
        <f>'1. Input energy data'!C190</f>
        <v>0</v>
      </c>
      <c r="B173" s="150">
        <f>'1. Input energy data'!F190</f>
        <v>0</v>
      </c>
      <c r="C173">
        <f>'1. Input energy data'!G190</f>
        <v>0</v>
      </c>
      <c r="D173" s="151" t="str">
        <f>IF(OR(CalcTable[[#This Row],[Building]]=0, '1. Input energy data'!$N190=""), "",IF(OR('1. Input energy data'!$F190="Hospital",'1. Input energy data'!$F190="Nursing residential homes and hostels"),INDEX(Degrees18[[Month]:[Multiple (England)]],MATCH('1. Input energy data'!$L190, Degrees18[Month], 1),MATCH(IF('1. Input energy data'!$G$11="Multiple (England)", '1. Input energy data'!$J190, '1. Input energy data'!$G$11), Degrees18[#Headers], 0)),INDEX(Degrees15[[Month]:[Multiple (England)]],MATCH('1. Input energy data'!$L190, Degrees15[Month], 1),MATCH(IF('1. Input energy data'!$G$11="Multiple (England)", '1. Input energy data'!$J190, '1. Input energy data'!$G$11), Degrees15[#Headers], 0))))</f>
        <v/>
      </c>
      <c r="E173" s="151" t="str" cm="1">
        <f t="array" ref="E173">IF(OR(CalcTable[[#This Row],[Building]]=0, '1. Input energy data'!$O190=""), "",IF(OR('1. Input energy data'!$F190="Hospital",'1. Input energy data'!$F190="Nursing residential homes and hostels"),INDEX(Degrees18[[Month]:[Multiple (England)]],MATCH('1. Input energy data'!$L190, Degrees18[Month], 1) + $E$2 - 1,MATCH(IF('1. Input energy data'!$G$11="Multiple (England)", '1. Input energy data'!$J190, '1. Input energy data'!$G$11),Degrees18[#Headers], 0)),INDEX(Degrees15[[Month]:[Multiple (England)]],MATCH('1. Input energy data'!$L190, Degrees15[Month], 1) + $E$2 - 1,MATCH(IF('1. Input energy data'!$G$11="Multiple (England)", '1. Input energy data'!$J190, '1. Input energy data'!$G$11),Degrees15[#Headers], 0))))</f>
        <v/>
      </c>
      <c r="F173" s="151" t="str" cm="1">
        <f t="array" ref="F173">IF(OR(CalcTable[[#This Row],[Building]]=0, '1. Input energy data'!$P190=""), "",IF(OR('1. Input energy data'!$F190="Hospital",'1. Input energy data'!$F190="Nursing residential homes and hostels"),INDEX(Degrees18[[Month]:[Multiple (England)]],MATCH('1. Input energy data'!$L190, Degrees18[Month], 1) + $F$2 - 1,MATCH(IF('1. Input energy data'!$G$11="Multiple (England)", '1. Input energy data'!$J190, '1. Input energy data'!$G$11),Degrees18[#Headers], 0)),INDEX(Degrees15[[Month]:[Multiple (England)]],MATCH('1. Input energy data'!$L190, Degrees15[Month], 1) + $F$2 - 1,MATCH(IF('1. Input energy data'!$G$11="Multiple (England)", '1. Input energy data'!$J190, '1. Input energy data'!$G$11),Degrees15[#Headers], 0))))</f>
        <v/>
      </c>
      <c r="G173" s="151" t="str" cm="1">
        <f t="array" ref="G173">IF(OR(CalcTable[[#This Row],[Building]]=0, '1. Input energy data'!$Q190=""), "",IF(OR('1. Input energy data'!$F190="Hospital",'1. Input energy data'!$F190="Nursing residential homes and hostels"),INDEX(Degrees18[[Month]:[Multiple (England)]],MATCH('1. Input energy data'!$L190, Degrees18[Month], 1) + $G$2 - 1,MATCH(IF('1. Input energy data'!$G$11="Multiple (England)", '1. Input energy data'!$J190, '1. Input energy data'!$G$11),Degrees18[#Headers], 0)),INDEX(Degrees15[[Month]:[Multiple (England)]],MATCH('1. Input energy data'!$L190, Degrees15[Month], 1) + $G$2 - 1,MATCH(IF('1. Input energy data'!$G$11="Multiple (England)", '1. Input energy data'!$J190, '1. Input energy data'!$G$11),Degrees15[#Headers], 0))))</f>
        <v/>
      </c>
      <c r="H173" s="151" t="str" cm="1">
        <f t="array" ref="H173">IF(OR(CalcTable[[#This Row],[Building]]=0, '1. Input energy data'!$R190=""), "",IF(OR('1. Input energy data'!$F190="Hospital",'1. Input energy data'!$F190="Nursing residential homes and hostels"),INDEX(Degrees18[[Month]:[Multiple (England)]],MATCH('1. Input energy data'!$L190, Degrees18[Month], 1) + $H$2 - 1,MATCH(IF('1. Input energy data'!$G$11="Multiple (England)", '1. Input energy data'!$J190, '1. Input energy data'!$G$11),Degrees18[#Headers], 0)),INDEX(Degrees15[[Month]:[Multiple (England)]],MATCH('1. Input energy data'!$L190, Degrees15[Month], 1) + $H$2 - 1,MATCH(IF('1. Input energy data'!$G$11="Multiple (England)", '1. Input energy data'!$J190, '1. Input energy data'!$G$11),Degrees15[#Headers], 0))))</f>
        <v/>
      </c>
      <c r="I173" s="151" t="str" cm="1">
        <f t="array" ref="I173">IF(OR(CalcTable[[#This Row],[Building]]=0, '1. Input energy data'!$S190=""), "",IF(OR('1. Input energy data'!$F190="Hospital",'1. Input energy data'!$F190="Nursing residential homes and hostels"),INDEX(Degrees18[[Month]:[Multiple (England)]],MATCH('1. Input energy data'!$L190, Degrees18[Month], 1) + $I$2 - 1,MATCH(IF('1. Input energy data'!$G$11="Multiple (England)", '1. Input energy data'!$J190, '1. Input energy data'!$G$11),Degrees18[#Headers], 0)),INDEX(Degrees15[[Month]:[Multiple (England)]],MATCH('1. Input energy data'!$L190, Degrees15[Month], 1) + $I$2 - 1,MATCH(IF('1. Input energy data'!$G$11="Multiple (England)", '1. Input energy data'!$J190, '1. Input energy data'!$G$11),Degrees15[#Headers], 0))))</f>
        <v/>
      </c>
      <c r="J173" s="151" t="str" cm="1">
        <f t="array" ref="J173">IF(OR(CalcTable[[#This Row],[Building]]=0, '1. Input energy data'!$T190=""), "",IF(OR('1. Input energy data'!$F190="Hospital",'1. Input energy data'!$F190="Nursing residential homes and hostels"),INDEX(Degrees18[[Month]:[Multiple (England)]],MATCH('1. Input energy data'!$L190, Degrees18[Month], 1) + $J$2 - 1,MATCH(IF('1. Input energy data'!$G$11="Multiple (England)", '1. Input energy data'!$J190, '1. Input energy data'!$G$11),Degrees18[#Headers], 0)),INDEX(Degrees15[[Month]:[Multiple (England)]],MATCH('1. Input energy data'!$L190, Degrees15[Month], 1) + $J$2 - 1,MATCH(IF('1. Input energy data'!$G$11="Multiple (England)", '1. Input energy data'!$J190, '1. Input energy data'!$G$11),Degrees15[#Headers], 0))))</f>
        <v/>
      </c>
      <c r="K173" s="151" t="str" cm="1">
        <f t="array" ref="K173">IF(OR(CalcTable[[#This Row],[Building]]=0, '1. Input energy data'!$U190=""), "",IF(OR('1. Input energy data'!$F190="Hospital",'1. Input energy data'!$F190="Nursing residential homes and hostels"),INDEX(Degrees18[[Month]:[Multiple (England)]],MATCH('1. Input energy data'!$L190, Degrees18[Month], 1) + $K$2 - 1,MATCH(IF('1. Input energy data'!$G$11="Multiple (England)", '1. Input energy data'!$J190, '1. Input energy data'!$G$11),Degrees18[#Headers], 0)),INDEX(Degrees15[[Month]:[Multiple (England)]],MATCH('1. Input energy data'!$L190, Degrees15[Month], 1) + $K$2 - 1,MATCH(IF('1. Input energy data'!$G$11="Multiple (England)", '1. Input energy data'!$J190, '1. Input energy data'!$G$11),Degrees15[#Headers], 0))))</f>
        <v/>
      </c>
      <c r="L173" s="151" t="str" cm="1">
        <f t="array" ref="L173">IF(OR(CalcTable[[#This Row],[Building]]=0, '1. Input energy data'!$V190=""), "",IF(OR('1. Input energy data'!$F190="Hospital",'1. Input energy data'!$F190="Nursing residential homes and hostels"),INDEX(Degrees18[[Month]:[Multiple (England)]],MATCH('1. Input energy data'!$L190, Degrees18[Month], 1) + $L$2 - 1,MATCH(IF('1. Input energy data'!$G$11="Multiple (England)", '1. Input energy data'!$J190, '1. Input energy data'!$G$11),Degrees18[#Headers], 0)),INDEX(Degrees15[[Month]:[Multiple (England)]],MATCH('1. Input energy data'!$L190, Degrees15[Month], 1) + $L$2 - 1,MATCH(IF('1. Input energy data'!$G$11="Multiple (England)", '1. Input energy data'!$J190, '1. Input energy data'!$G$11),Degrees15[#Headers], 0))))</f>
        <v/>
      </c>
      <c r="M173" s="151" t="str" cm="1">
        <f t="array" ref="M173">IF(OR(CalcTable[[#This Row],[Building]]=0, '1. Input energy data'!$W190=""), "",IF(OR('1. Input energy data'!$F190="Hospital",'1. Input energy data'!$F190="Nursing residential homes and hostels"),INDEX(Degrees18[[Month]:[Multiple (England)]],MATCH('1. Input energy data'!$L190, Degrees18[Month], 1) + $M$2 - 1,MATCH(IF('1. Input energy data'!$G$11="Multiple (England)", '1. Input energy data'!$J190, '1. Input energy data'!$G$11),Degrees18[#Headers], 0)),INDEX(Degrees15[[Month]:[Multiple (England)]],MATCH('1. Input energy data'!$L190, Degrees15[Month], 1) + $M$2 - 1,MATCH(IF('1. Input energy data'!$G$11="Multiple (England)", '1. Input energy data'!$J190, '1. Input energy data'!$G$11),Degrees15[#Headers], 0))))</f>
        <v/>
      </c>
      <c r="N173" s="151" t="str" cm="1">
        <f t="array" ref="N173">IF(OR(CalcTable[[#This Row],[Building]]=0, '1. Input energy data'!$X190=""), "",IF(OR('1. Input energy data'!$F190="Hospital",'1. Input energy data'!$F190="Nursing residential homes and hostels"),INDEX(Degrees18[[Month]:[Multiple (England)]],MATCH('1. Input energy data'!$L190, Degrees18[Month], 1) + $N$2 - 1,MATCH(IF('1. Input energy data'!$G$11="Multiple (England)", '1. Input energy data'!$J190, '1. Input energy data'!$G$11),Degrees18[#Headers], 0)),INDEX(Degrees15[[Month]:[Multiple (England)]],MATCH('1. Input energy data'!$L190, Degrees15[Month], 1) + $N$2 - 1,MATCH(IF('1. Input energy data'!$G$11="Multiple (England)", '1. Input energy data'!$J190, '1. Input energy data'!$G$11),Degrees15[#Headers], 0))))</f>
        <v/>
      </c>
      <c r="O173" s="151" t="str" cm="1">
        <f t="array" ref="O173">IF(OR(CalcTable[[#This Row],[Building]]=0, '1. Input energy data'!$Y190=""), "",IF(OR('1. Input energy data'!$F190="Hospital",'1. Input energy data'!$F190="Nursing residential homes and hostels"),INDEX(Degrees18[[Month]:[Multiple (England)]],MATCH('1. Input energy data'!$L190, Degrees18[Month], 1) + $O$2 - 1,MATCH(IF('1. Input energy data'!$G$11="Multiple (England)", '1. Input energy data'!$J190, '1. Input energy data'!$G$11),Degrees18[#Headers], 0)),INDEX(Degrees15[[Month]:[Multiple (England)]],MATCH('1. Input energy data'!$L190, Degrees15[Month], 1) + $O$2 - 1,MATCH(IF('1. Input energy data'!$G$11="Multiple (England)", '1. Input energy data'!$J190, '1. Input energy data'!$G$11),Degrees15[#Headers], 0))))</f>
        <v/>
      </c>
      <c r="P173" t="str">
        <f>IF(CalcTable[[#This Row],[Building]]=0,"",SLOPE('1. Input energy data'!N190:Y190,CalcTable[[#This Row],[1]:[12]]))</f>
        <v/>
      </c>
      <c r="Q173" t="str">
        <f>IF(CalcTable[[#This Row],[Building]]=0,"",INTERCEPT('1. Input energy data'!N190:Y190,CalcTable[[#This Row],[1]:[12]]))</f>
        <v/>
      </c>
      <c r="R173" t="str">
        <f>IF(CalcTable[[#This Row],[Building]]=0,"",RSQ('1. Input energy data'!N190:Y190,CalcTable[[#This Row],[1]:[12]]))</f>
        <v/>
      </c>
      <c r="S173" s="151" t="str" cm="1">
        <f t="array" ref="S173">IF(OR($A173=0, '1. Input energy data'!$AF190=""), "",IF(OR('1. Input energy data'!$F190="Hospital",'1. Input energy data'!$F190="Nursing residential homes and hostels"),INDEX(Degrees18[[Month]:[Multiple (England)]],MATCH('1. Input energy data'!$AD190, Degrees18[Month], 1)+S$2-13,MATCH(IF('1. Input energy data'!$G$11="Multiple (England)", '1. Input energy data'!$J190, '1. Input energy data'!$G$11),Degrees18[#Headers], 0)),INDEX(Degrees15[[Month]:[Multiple (England)]],MATCH('1. Input energy data'!$AD190, Degrees15[Month], 1)+S$2-13,MATCH(IF('1. Input energy data'!$G$11="Multiple (England)", '1. Input energy data'!$J190, '1. Input energy data'!$G$11),Degrees15[#Headers], 0))))</f>
        <v/>
      </c>
      <c r="T173" s="151" t="str" cm="1">
        <f t="array" ref="T173">IF(OR($A173=0, '1. Input energy data'!$AG190=""), "",IF(OR('1. Input energy data'!$F190="Hospital",'1. Input energy data'!$F190="Nursing residential homes and hostels"),INDEX(Degrees18[[Month]:[Multiple (England)]],MATCH('1. Input energy data'!$AD190, Degrees18[Month], 1)+T$2-13,MATCH(IF('1. Input energy data'!$G$11="Multiple (England)", '1. Input energy data'!$J190, '1. Input energy data'!$G$11),Degrees18[#Headers], 0)),INDEX(Degrees15[[Month]:[Multiple (England)]],MATCH('1. Input energy data'!$AD190,Degrees15[Month], 1)+T$2-13,MATCH(IF('1. Input energy data'!$G$11="Multiple (England)", '1. Input energy data'!$J190, '1. Input energy data'!$G$11),Degrees15[#Headers], 0))))</f>
        <v/>
      </c>
      <c r="U173" s="151" t="str" cm="1">
        <f t="array" ref="U173">IF(OR($A173=0, '1. Input energy data'!$AH190=""), "",IF(OR('1. Input energy data'!$F190="Hospital",'1. Input energy data'!$F190="Nursing residential homes and hostels"),INDEX(Degrees18[[Month]:[Multiple (England)]],MATCH('1. Input energy data'!$AD190, Degrees18[Month], 1)+U$2-13,MATCH(IF('1. Input energy data'!$G$11="Multiple (England)", '1. Input energy data'!$J190, '1. Input energy data'!$G$11),Degrees18[#Headers], 0)),INDEX(Degrees15[[Month]:[Multiple (England)]],MATCH('1. Input energy data'!$AD190,Degrees15[Month], 1)+U$2-13,MATCH(IF('1. Input energy data'!$G$11="Multiple (England)", '1. Input energy data'!$J190, '1. Input energy data'!$G$11),Degrees15[#Headers], 0))))</f>
        <v/>
      </c>
      <c r="V173" s="151" t="str" cm="1">
        <f t="array" ref="V173">IF(OR($A173=0, '1. Input energy data'!$AI190=""), "",IF(OR('1. Input energy data'!$F190="Hospital",'1. Input energy data'!$F190="Nursing residential homes and hostels"),INDEX(Degrees18[[Month]:[Multiple (England)]],MATCH('1. Input energy data'!$AD190, Degrees18[Month], 1)+V$2-13,MATCH(IF('1. Input energy data'!$G$11="Multiple (England)", '1. Input energy data'!$J190, '1. Input energy data'!$G$11),Degrees18[#Headers], 0)),INDEX(Degrees15[[Month]:[Multiple (England)]],MATCH('1. Input energy data'!$AD190,Degrees15[Month], 1)+V$2-13,MATCH(IF('1. Input energy data'!$G$11="Multiple (England)", '1. Input energy data'!$J190, '1. Input energy data'!$G$11),Degrees15[#Headers], 0))))</f>
        <v/>
      </c>
      <c r="W173" s="151" t="str" cm="1">
        <f t="array" ref="W173">IF(OR($A173=0, '1. Input energy data'!$AJ190=""), "",IF(OR('1. Input energy data'!$F190="Hospital",'1. Input energy data'!$F190="Nursing residential homes and hostels"),INDEX(Degrees18[[Month]:[Multiple (England)]],MATCH('1. Input energy data'!$AD190, Degrees18[Month], 1)+W$2-13,MATCH(IF('1. Input energy data'!$G$11="Multiple (England)", '1. Input energy data'!$J190, '1. Input energy data'!$G$11),Degrees18[#Headers], 0)),INDEX(Degrees15[[Month]:[Multiple (England)]],MATCH('1. Input energy data'!$AD190,Degrees15[Month], 1)+W$2-13,MATCH(IF('1. Input energy data'!$G$11="Multiple (England)", '1. Input energy data'!$J190, '1. Input energy data'!$G$11),Degrees15[#Headers], 0))))</f>
        <v/>
      </c>
      <c r="X173" s="151" t="str" cm="1">
        <f t="array" ref="X173">IF(OR($A173=0, '1. Input energy data'!$AK190=""), "",IF(OR('1. Input energy data'!$F190="Hospital",'1. Input energy data'!$F190="Nursing residential homes and hostels"),INDEX(Degrees18[[Month]:[Multiple (England)]],MATCH('1. Input energy data'!$AD190, Degrees18[Month], 1)+X$2-13,MATCH(IF('1. Input energy data'!$G$11="Multiple (England)", '1. Input energy data'!$J190, '1. Input energy data'!$G$11),Degrees18[#Headers], 0)),INDEX(Degrees15[[Month]:[Multiple (England)]],MATCH('1. Input energy data'!$AD190,Degrees15[Month], 1)+X$2-13,MATCH(IF('1. Input energy data'!$G$11="Multiple (England)", '1. Input energy data'!$J190, '1. Input energy data'!$G$11),Degrees15[#Headers], 0))))</f>
        <v/>
      </c>
      <c r="Y173" s="151" t="str" cm="1">
        <f t="array" ref="Y173">IF(OR($A173=0, '1. Input energy data'!$AL190=""), "",IF(OR('1. Input energy data'!$F190="Hospital",'1. Input energy data'!$F190="Nursing residential homes and hostels"),INDEX(Degrees18[[Month]:[Multiple (England)]],MATCH('1. Input energy data'!$AD190, Degrees18[Month], 1)+Y$2-13,MATCH(IF('1. Input energy data'!$G$11="Multiple (England)", '1. Input energy data'!$J190, '1. Input energy data'!$G$11),Degrees18[#Headers], 0)),INDEX(Degrees15[[Month]:[Multiple (England)]],MATCH('1. Input energy data'!$AD190,Degrees15[Month], 1)+Y$2-13,MATCH(IF('1. Input energy data'!$G$11="Multiple (England)", '1. Input energy data'!$J190, '1. Input energy data'!$G$11),Degrees15[#Headers], 0))))</f>
        <v/>
      </c>
      <c r="Z173" s="151" t="str" cm="1">
        <f t="array" ref="Z173">IF(OR($A173=0, '1. Input energy data'!$AM190=""), "",IF(OR('1. Input energy data'!$F190="Hospital",'1. Input energy data'!$F190="Nursing residential homes and hostels"),INDEX(Degrees18[[Month]:[Multiple (England)]],MATCH('1. Input energy data'!$AD190, Degrees18[Month], 1)+Z$2-13,MATCH(IF('1. Input energy data'!$G$11="Multiple (England)", '1. Input energy data'!$J190, '1. Input energy data'!$G$11),Degrees18[#Headers], 0)),INDEX(Degrees15[[Month]:[Multiple (England)]],MATCH('1. Input energy data'!$AD190,Degrees15[Month], 1)+Z$2-13,MATCH(IF('1. Input energy data'!$G$11="Multiple (England)", '1. Input energy data'!$J190, '1. Input energy data'!$G$11),Degrees15[#Headers], 0))))</f>
        <v/>
      </c>
      <c r="AA173" s="151" t="str" cm="1">
        <f t="array" ref="AA173">IF(OR($A173=0, '1. Input energy data'!$AN190=""), "",IF(OR('1. Input energy data'!$F190="Hospital",'1. Input energy data'!$F190="Nursing residential homes and hostels"),INDEX(Degrees18[[Month]:[Multiple (England)]],MATCH('1. Input energy data'!$AD190, Degrees18[Month], 1)+AA$2-13,MATCH(IF('1. Input energy data'!$G$11="Multiple (England)", '1. Input energy data'!$J190, '1. Input energy data'!$G$11),Degrees18[#Headers], 0)),INDEX(Degrees15[[Month]:[Multiple (England)]],MATCH('1. Input energy data'!$AD190,Degrees15[Month], 1)+AA$2-13,MATCH(IF('1. Input energy data'!$G$11="Multiple (England)", '1. Input energy data'!$J190, '1. Input energy data'!$G$11),Degrees15[#Headers], 0))))</f>
        <v/>
      </c>
      <c r="AB173" s="151" t="str" cm="1">
        <f t="array" ref="AB173">IF(OR($A173=0, '1. Input energy data'!$AO190=""), "",IF(OR('1. Input energy data'!$F190="Hospital",'1. Input energy data'!$F190="Nursing residential homes and hostels"),INDEX(Degrees18[[Month]:[Multiple (England)]],MATCH('1. Input energy data'!$AD190, Degrees18[Month], 1)+AB$2-13,MATCH(IF('1. Input energy data'!$G$11="Multiple (England)", '1. Input energy data'!$J190, '1. Input energy data'!$G$11),Degrees18[#Headers], 0)),INDEX(Degrees15[[Month]:[Multiple (England)]],MATCH('1. Input energy data'!$AD190,Degrees15[Month], 1)+AB$2-13,MATCH(IF('1. Input energy data'!$G$11="Multiple (England)", '1. Input energy data'!$J190, '1. Input energy data'!$G$11),Degrees15[#Headers], 0))))</f>
        <v/>
      </c>
      <c r="AC173" s="151" t="str" cm="1">
        <f t="array" ref="AC173">IF(OR($A173=0, '1. Input energy data'!$AP190=""), "",IF(OR('1. Input energy data'!$F190="Hospital",'1. Input energy data'!$F190="Nursing residential homes and hostels"),INDEX(Degrees18[[Month]:[Multiple (England)]],MATCH('1. Input energy data'!$AD190, Degrees18[Month], 1)+AC$2-13,MATCH(IF('1. Input energy data'!$G$11="Multiple (England)", '1. Input energy data'!$J190, '1. Input energy data'!$G$11),Degrees18[#Headers], 0)),INDEX(Degrees15[[Month]:[Multiple (England)]],MATCH('1. Input energy data'!$AD190,Degrees15[Month], 1)+AC$2-13,MATCH(IF('1. Input energy data'!$G$11="Multiple (England)", '1. Input energy data'!$J190, '1. Input energy data'!$G$11),Degrees15[#Headers], 0))))</f>
        <v/>
      </c>
      <c r="AD173" s="151" t="str" cm="1">
        <f t="array" ref="AD173">IF(OR($A173=0, '1. Input energy data'!$AQ190=""), "",IF(OR('1. Input energy data'!$F190="Hospital",'1. Input energy data'!$F190="Nursing residential homes and hostels"),INDEX(Degrees18[[Month]:[Multiple (England)]],MATCH('1. Input energy data'!$AD190, Degrees18[Month], 1)+AD$2-13,MATCH(IF('1. Input energy data'!$G$11="Multiple (England)", '1. Input energy data'!$J190, '1. Input energy data'!$G$11),Degrees18[#Headers], 0)),INDEX(Degrees15[[Month]:[Multiple (England)]],MATCH('1. Input energy data'!$AD190,Degrees15[Month], 1)+AD$2-13,MATCH(IF('1. Input energy data'!$G$11="Multiple (England)", '1. Input energy data'!$J190, '1. Input energy data'!$G$11),Degrees15[#Headers], 0))))</f>
        <v/>
      </c>
      <c r="AE173" s="151" t="str">
        <f>IF(OR($A173=0, $P173="", CalcTable[[#This Row],[13]]="", $Q173="", '1. Input energy data'!AF190=""), "", ($P173*CalcTable[[#This Row],[13]]+$Q173)-'1. Input energy data'!AF190)</f>
        <v/>
      </c>
      <c r="AF173" s="151" t="str">
        <f>IF(OR($A173=0, $P173="", CalcTable[[#This Row],[14]]="", $Q173="", '1. Input energy data'!AG190=""), "", ($P173*CalcTable[[#This Row],[14]]+$Q173)-'1. Input energy data'!AG190)</f>
        <v/>
      </c>
      <c r="AG173" s="151" t="str">
        <f>IF(OR($A173=0, $P173="", CalcTable[[#This Row],[15]]="", $Q173="", '1. Input energy data'!AH190=""), "", ($P173*CalcTable[[#This Row],[15]]+$Q173)-'1. Input energy data'!AH190)</f>
        <v/>
      </c>
      <c r="AH173" s="151" t="str">
        <f>IF(OR($A173=0, $P173="", CalcTable[[#This Row],[16]]="", $Q173="", '1. Input energy data'!AI190=""), "", ($P173*CalcTable[[#This Row],[16]]+$Q173)-'1. Input energy data'!AI190)</f>
        <v/>
      </c>
      <c r="AI173" s="151" t="str">
        <f>IF(OR($A173=0, $P173="", CalcTable[[#This Row],[17]]="", $Q173="", '1. Input energy data'!AJ190=""), "", ($P173*CalcTable[[#This Row],[17]]+$Q173)-'1. Input energy data'!AJ190)</f>
        <v/>
      </c>
      <c r="AJ173" s="151" t="str">
        <f>IF(OR($A173=0, $P173="", CalcTable[[#This Row],[18]]="", $Q173="", '1. Input energy data'!AK190=""), "", ($P173*CalcTable[[#This Row],[18]]+$Q173)-'1. Input energy data'!AK190)</f>
        <v/>
      </c>
      <c r="AK173" s="151" t="str">
        <f>IF(OR($A173=0, $P173="", CalcTable[[#This Row],[19]]="", $Q173="", '1. Input energy data'!AL190=""), "", ($P173*CalcTable[[#This Row],[19]]+$Q173)-'1. Input energy data'!AL190)</f>
        <v/>
      </c>
      <c r="AL173" s="151" t="str">
        <f>IF(OR($A173=0, $P173="", CalcTable[[#This Row],[20]]="", $Q173="", '1. Input energy data'!AM190=""), "", ($P173*CalcTable[[#This Row],[20]]+$Q173)-'1. Input energy data'!AM190)</f>
        <v/>
      </c>
      <c r="AM173" s="151" t="str">
        <f>IF(OR($A173=0, $P173="", CalcTable[[#This Row],[21]]="", $Q173="", '1. Input energy data'!AN190=""), "", ($P173*CalcTable[[#This Row],[21]]+$Q173)-'1. Input energy data'!AN190)</f>
        <v/>
      </c>
      <c r="AN173" s="151" t="str">
        <f>IF(OR($A173=0, $P173="", CalcTable[[#This Row],[22]]="", $Q173="", '1. Input energy data'!AO190=""), "", ($P173*CalcTable[[#This Row],[22]]+$Q173)-'1. Input energy data'!AO190)</f>
        <v/>
      </c>
      <c r="AO173" s="151" t="str">
        <f>IF(OR($A173=0, $P173="", CalcTable[[#This Row],[23]]="", $Q173="", '1. Input energy data'!AP190=""), "", ($P173*CalcTable[[#This Row],[23]]+$Q173)-'1. Input energy data'!AP190)</f>
        <v/>
      </c>
      <c r="AP173" s="151" t="str">
        <f>IF(OR($A173=0, $P173="", CalcTable[[#This Row],[24]]="", $Q173="", '1. Input energy data'!AQ190=""), "", ($P173*CalcTable[[#This Row],[24]]+$Q173)-'1. Input energy data'!AQ190)</f>
        <v/>
      </c>
      <c r="AQ173" s="239" t="str">
        <f>IF(CalcTable[[#This Row],[Building]]=0,"",1-((1-CalcTable[[#This Row],[R2]])*(COUNT('1. Input energy data'!N190:Y190)-1)/(COUNT('1. Input energy data'!N190:Y190)-2)))</f>
        <v/>
      </c>
      <c r="AR173" s="165" t="str">
        <f>IF(CalcTable[[#This Row],[Building]]=0,"",1.26*TINV(0.1,COUNT('1. Input energy data'!N190:Y190)-2)*STEYX('1. Input energy data'!N190:Y190,CalcTable[[#This Row],[1]:[12]])*((1+2/COUNT('1. Input energy data'!N190:Y190))*COUNT(CalcTable[[#This Row],[Month 1 avoided kWh]:[Month 12]]))^0.5)</f>
        <v/>
      </c>
      <c r="AS173" s="166" t="str">
        <f>IF(CalcTable[[#This Row],[Building]]=0,"",ABS(CalcTable[[#This Row],[Absolute Uncertainty]]/SUM(CalcTable[[#This Row],[Month 1 avoided kWh]:[Month 12]])))</f>
        <v/>
      </c>
      <c r="AT173" s="165" t="str">
        <f>IF(CalcTable[[#This Row],[Building]]=0,"",COUNT('1. Input energy data'!N190:Y190))</f>
        <v/>
      </c>
      <c r="AU173" s="165" t="str">
        <f>IF(CalcTable[[#This Row],[Building]]=0,"",COUNT('1. Input energy data'!AF190:AQ190))</f>
        <v/>
      </c>
      <c r="AV173" s="151" t="str" cm="1">
        <f t="array" ref="AV173">_xlfn.IFS(CalcTable[[#This Row],[Building]]=0,"",AND(OR('1. Input energy data'!AT190="Energy Bills - Actual",'1. Input energy data'!AT190="Meter Readings",'1. Input energy data'!AT190="Half Hourly Data"),OR('1. Input energy data'!Z190="Energy Bills - Actual",'1. Input energy data'!Z190="Meter Readings",'1. Input energy data'!Z190="Half Hourly Data")),"ACTUAL",OR('1. Input energy data'!AT190="",'1. Input energy data'!Z190=""),"BLANK",OR('1. Input energy data'!AT190="Other (specify in commentary)",'1. Input energy data'!Z190="Other (specify in commentary)"),"OTHER",OR('1. Input energy data'!AT190="Energy Bills - Estimated",'1. Input energy data'!Z190="Energy Bills - Estimated"),"ESTIMATED",OR('1. Input energy data'!AT190="Energy Bills - Partially Estimated",'1. Input energy data'!Z190="Energy Bills - Partially Estimated"),"PARTIALLY ESTIMATED",TRUE,"BLANK")</f>
        <v/>
      </c>
    </row>
    <row r="174" spans="1:48">
      <c r="A174">
        <f>'1. Input energy data'!C191</f>
        <v>0</v>
      </c>
      <c r="B174" s="150">
        <f>'1. Input energy data'!F191</f>
        <v>0</v>
      </c>
      <c r="C174">
        <f>'1. Input energy data'!G191</f>
        <v>0</v>
      </c>
      <c r="D174" s="151" t="str">
        <f>IF(OR(CalcTable[[#This Row],[Building]]=0, '1. Input energy data'!$N191=""), "",IF(OR('1. Input energy data'!$F191="Hospital",'1. Input energy data'!$F191="Nursing residential homes and hostels"),INDEX(Degrees18[[Month]:[Multiple (England)]],MATCH('1. Input energy data'!$L191, Degrees18[Month], 1),MATCH(IF('1. Input energy data'!$G$11="Multiple (England)", '1. Input energy data'!$J191, '1. Input energy data'!$G$11), Degrees18[#Headers], 0)),INDEX(Degrees15[[Month]:[Multiple (England)]],MATCH('1. Input energy data'!$L191, Degrees15[Month], 1),MATCH(IF('1. Input energy data'!$G$11="Multiple (England)", '1. Input energy data'!$J191, '1. Input energy data'!$G$11), Degrees15[#Headers], 0))))</f>
        <v/>
      </c>
      <c r="E174" s="151" t="str" cm="1">
        <f t="array" ref="E174">IF(OR(CalcTable[[#This Row],[Building]]=0, '1. Input energy data'!$O191=""), "",IF(OR('1. Input energy data'!$F191="Hospital",'1. Input energy data'!$F191="Nursing residential homes and hostels"),INDEX(Degrees18[[Month]:[Multiple (England)]],MATCH('1. Input energy data'!$L191, Degrees18[Month], 1) + $E$2 - 1,MATCH(IF('1. Input energy data'!$G$11="Multiple (England)", '1. Input energy data'!$J191, '1. Input energy data'!$G$11),Degrees18[#Headers], 0)),INDEX(Degrees15[[Month]:[Multiple (England)]],MATCH('1. Input energy data'!$L191, Degrees15[Month], 1) + $E$2 - 1,MATCH(IF('1. Input energy data'!$G$11="Multiple (England)", '1. Input energy data'!$J191, '1. Input energy data'!$G$11),Degrees15[#Headers], 0))))</f>
        <v/>
      </c>
      <c r="F174" s="151" t="str" cm="1">
        <f t="array" ref="F174">IF(OR(CalcTable[[#This Row],[Building]]=0, '1. Input energy data'!$P191=""), "",IF(OR('1. Input energy data'!$F191="Hospital",'1. Input energy data'!$F191="Nursing residential homes and hostels"),INDEX(Degrees18[[Month]:[Multiple (England)]],MATCH('1. Input energy data'!$L191, Degrees18[Month], 1) + $F$2 - 1,MATCH(IF('1. Input energy data'!$G$11="Multiple (England)", '1. Input energy data'!$J191, '1. Input energy data'!$G$11),Degrees18[#Headers], 0)),INDEX(Degrees15[[Month]:[Multiple (England)]],MATCH('1. Input energy data'!$L191, Degrees15[Month], 1) + $F$2 - 1,MATCH(IF('1. Input energy data'!$G$11="Multiple (England)", '1. Input energy data'!$J191, '1. Input energy data'!$G$11),Degrees15[#Headers], 0))))</f>
        <v/>
      </c>
      <c r="G174" s="151" t="str" cm="1">
        <f t="array" ref="G174">IF(OR(CalcTable[[#This Row],[Building]]=0, '1. Input energy data'!$Q191=""), "",IF(OR('1. Input energy data'!$F191="Hospital",'1. Input energy data'!$F191="Nursing residential homes and hostels"),INDEX(Degrees18[[Month]:[Multiple (England)]],MATCH('1. Input energy data'!$L191, Degrees18[Month], 1) + $G$2 - 1,MATCH(IF('1. Input energy data'!$G$11="Multiple (England)", '1. Input energy data'!$J191, '1. Input energy data'!$G$11),Degrees18[#Headers], 0)),INDEX(Degrees15[[Month]:[Multiple (England)]],MATCH('1. Input energy data'!$L191, Degrees15[Month], 1) + $G$2 - 1,MATCH(IF('1. Input energy data'!$G$11="Multiple (England)", '1. Input energy data'!$J191, '1. Input energy data'!$G$11),Degrees15[#Headers], 0))))</f>
        <v/>
      </c>
      <c r="H174" s="151" t="str" cm="1">
        <f t="array" ref="H174">IF(OR(CalcTable[[#This Row],[Building]]=0, '1. Input energy data'!$R191=""), "",IF(OR('1. Input energy data'!$F191="Hospital",'1. Input energy data'!$F191="Nursing residential homes and hostels"),INDEX(Degrees18[[Month]:[Multiple (England)]],MATCH('1. Input energy data'!$L191, Degrees18[Month], 1) + $H$2 - 1,MATCH(IF('1. Input energy data'!$G$11="Multiple (England)", '1. Input energy data'!$J191, '1. Input energy data'!$G$11),Degrees18[#Headers], 0)),INDEX(Degrees15[[Month]:[Multiple (England)]],MATCH('1. Input energy data'!$L191, Degrees15[Month], 1) + $H$2 - 1,MATCH(IF('1. Input energy data'!$G$11="Multiple (England)", '1. Input energy data'!$J191, '1. Input energy data'!$G$11),Degrees15[#Headers], 0))))</f>
        <v/>
      </c>
      <c r="I174" s="151" t="str" cm="1">
        <f t="array" ref="I174">IF(OR(CalcTable[[#This Row],[Building]]=0, '1. Input energy data'!$S191=""), "",IF(OR('1. Input energy data'!$F191="Hospital",'1. Input energy data'!$F191="Nursing residential homes and hostels"),INDEX(Degrees18[[Month]:[Multiple (England)]],MATCH('1. Input energy data'!$L191, Degrees18[Month], 1) + $I$2 - 1,MATCH(IF('1. Input energy data'!$G$11="Multiple (England)", '1. Input energy data'!$J191, '1. Input energy data'!$G$11),Degrees18[#Headers], 0)),INDEX(Degrees15[[Month]:[Multiple (England)]],MATCH('1. Input energy data'!$L191, Degrees15[Month], 1) + $I$2 - 1,MATCH(IF('1. Input energy data'!$G$11="Multiple (England)", '1. Input energy data'!$J191, '1. Input energy data'!$G$11),Degrees15[#Headers], 0))))</f>
        <v/>
      </c>
      <c r="J174" s="151" t="str" cm="1">
        <f t="array" ref="J174">IF(OR(CalcTable[[#This Row],[Building]]=0, '1. Input energy data'!$T191=""), "",IF(OR('1. Input energy data'!$F191="Hospital",'1. Input energy data'!$F191="Nursing residential homes and hostels"),INDEX(Degrees18[[Month]:[Multiple (England)]],MATCH('1. Input energy data'!$L191, Degrees18[Month], 1) + $J$2 - 1,MATCH(IF('1. Input energy data'!$G$11="Multiple (England)", '1. Input energy data'!$J191, '1. Input energy data'!$G$11),Degrees18[#Headers], 0)),INDEX(Degrees15[[Month]:[Multiple (England)]],MATCH('1. Input energy data'!$L191, Degrees15[Month], 1) + $J$2 - 1,MATCH(IF('1. Input energy data'!$G$11="Multiple (England)", '1. Input energy data'!$J191, '1. Input energy data'!$G$11),Degrees15[#Headers], 0))))</f>
        <v/>
      </c>
      <c r="K174" s="151" t="str" cm="1">
        <f t="array" ref="K174">IF(OR(CalcTable[[#This Row],[Building]]=0, '1. Input energy data'!$U191=""), "",IF(OR('1. Input energy data'!$F191="Hospital",'1. Input energy data'!$F191="Nursing residential homes and hostels"),INDEX(Degrees18[[Month]:[Multiple (England)]],MATCH('1. Input energy data'!$L191, Degrees18[Month], 1) + $K$2 - 1,MATCH(IF('1. Input energy data'!$G$11="Multiple (England)", '1. Input energy data'!$J191, '1. Input energy data'!$G$11),Degrees18[#Headers], 0)),INDEX(Degrees15[[Month]:[Multiple (England)]],MATCH('1. Input energy data'!$L191, Degrees15[Month], 1) + $K$2 - 1,MATCH(IF('1. Input energy data'!$G$11="Multiple (England)", '1. Input energy data'!$J191, '1. Input energy data'!$G$11),Degrees15[#Headers], 0))))</f>
        <v/>
      </c>
      <c r="L174" s="151" t="str" cm="1">
        <f t="array" ref="L174">IF(OR(CalcTable[[#This Row],[Building]]=0, '1. Input energy data'!$V191=""), "",IF(OR('1. Input energy data'!$F191="Hospital",'1. Input energy data'!$F191="Nursing residential homes and hostels"),INDEX(Degrees18[[Month]:[Multiple (England)]],MATCH('1. Input energy data'!$L191, Degrees18[Month], 1) + $L$2 - 1,MATCH(IF('1. Input energy data'!$G$11="Multiple (England)", '1. Input energy data'!$J191, '1. Input energy data'!$G$11),Degrees18[#Headers], 0)),INDEX(Degrees15[[Month]:[Multiple (England)]],MATCH('1. Input energy data'!$L191, Degrees15[Month], 1) + $L$2 - 1,MATCH(IF('1. Input energy data'!$G$11="Multiple (England)", '1. Input energy data'!$J191, '1. Input energy data'!$G$11),Degrees15[#Headers], 0))))</f>
        <v/>
      </c>
      <c r="M174" s="151" t="str" cm="1">
        <f t="array" ref="M174">IF(OR(CalcTable[[#This Row],[Building]]=0, '1. Input energy data'!$W191=""), "",IF(OR('1. Input energy data'!$F191="Hospital",'1. Input energy data'!$F191="Nursing residential homes and hostels"),INDEX(Degrees18[[Month]:[Multiple (England)]],MATCH('1. Input energy data'!$L191, Degrees18[Month], 1) + $M$2 - 1,MATCH(IF('1. Input energy data'!$G$11="Multiple (England)", '1. Input energy data'!$J191, '1. Input energy data'!$G$11),Degrees18[#Headers], 0)),INDEX(Degrees15[[Month]:[Multiple (England)]],MATCH('1. Input energy data'!$L191, Degrees15[Month], 1) + $M$2 - 1,MATCH(IF('1. Input energy data'!$G$11="Multiple (England)", '1. Input energy data'!$J191, '1. Input energy data'!$G$11),Degrees15[#Headers], 0))))</f>
        <v/>
      </c>
      <c r="N174" s="151" t="str" cm="1">
        <f t="array" ref="N174">IF(OR(CalcTable[[#This Row],[Building]]=0, '1. Input energy data'!$X191=""), "",IF(OR('1. Input energy data'!$F191="Hospital",'1. Input energy data'!$F191="Nursing residential homes and hostels"),INDEX(Degrees18[[Month]:[Multiple (England)]],MATCH('1. Input energy data'!$L191, Degrees18[Month], 1) + $N$2 - 1,MATCH(IF('1. Input energy data'!$G$11="Multiple (England)", '1. Input energy data'!$J191, '1. Input energy data'!$G$11),Degrees18[#Headers], 0)),INDEX(Degrees15[[Month]:[Multiple (England)]],MATCH('1. Input energy data'!$L191, Degrees15[Month], 1) + $N$2 - 1,MATCH(IF('1. Input energy data'!$G$11="Multiple (England)", '1. Input energy data'!$J191, '1. Input energy data'!$G$11),Degrees15[#Headers], 0))))</f>
        <v/>
      </c>
      <c r="O174" s="151" t="str" cm="1">
        <f t="array" ref="O174">IF(OR(CalcTable[[#This Row],[Building]]=0, '1. Input energy data'!$Y191=""), "",IF(OR('1. Input energy data'!$F191="Hospital",'1. Input energy data'!$F191="Nursing residential homes and hostels"),INDEX(Degrees18[[Month]:[Multiple (England)]],MATCH('1. Input energy data'!$L191, Degrees18[Month], 1) + $O$2 - 1,MATCH(IF('1. Input energy data'!$G$11="Multiple (England)", '1. Input energy data'!$J191, '1. Input energy data'!$G$11),Degrees18[#Headers], 0)),INDEX(Degrees15[[Month]:[Multiple (England)]],MATCH('1. Input energy data'!$L191, Degrees15[Month], 1) + $O$2 - 1,MATCH(IF('1. Input energy data'!$G$11="Multiple (England)", '1. Input energy data'!$J191, '1. Input energy data'!$G$11),Degrees15[#Headers], 0))))</f>
        <v/>
      </c>
      <c r="P174" t="str">
        <f>IF(CalcTable[[#This Row],[Building]]=0,"",SLOPE('1. Input energy data'!N191:Y191,CalcTable[[#This Row],[1]:[12]]))</f>
        <v/>
      </c>
      <c r="Q174" t="str">
        <f>IF(CalcTable[[#This Row],[Building]]=0,"",INTERCEPT('1. Input energy data'!N191:Y191,CalcTable[[#This Row],[1]:[12]]))</f>
        <v/>
      </c>
      <c r="R174" t="str">
        <f>IF(CalcTable[[#This Row],[Building]]=0,"",RSQ('1. Input energy data'!N191:Y191,CalcTable[[#This Row],[1]:[12]]))</f>
        <v/>
      </c>
      <c r="S174" s="151" t="str" cm="1">
        <f t="array" ref="S174">IF(OR($A174=0, '1. Input energy data'!$AF191=""), "",IF(OR('1. Input energy data'!$F191="Hospital",'1. Input energy data'!$F191="Nursing residential homes and hostels"),INDEX(Degrees18[[Month]:[Multiple (England)]],MATCH('1. Input energy data'!$AD191, Degrees18[Month], 1)+S$2-13,MATCH(IF('1. Input energy data'!$G$11="Multiple (England)", '1. Input energy data'!$J191, '1. Input energy data'!$G$11),Degrees18[#Headers], 0)),INDEX(Degrees15[[Month]:[Multiple (England)]],MATCH('1. Input energy data'!$AD191, Degrees15[Month], 1)+S$2-13,MATCH(IF('1. Input energy data'!$G$11="Multiple (England)", '1. Input energy data'!$J191, '1. Input energy data'!$G$11),Degrees15[#Headers], 0))))</f>
        <v/>
      </c>
      <c r="T174" s="151" t="str" cm="1">
        <f t="array" ref="T174">IF(OR($A174=0, '1. Input energy data'!$AG191=""), "",IF(OR('1. Input energy data'!$F191="Hospital",'1. Input energy data'!$F191="Nursing residential homes and hostels"),INDEX(Degrees18[[Month]:[Multiple (England)]],MATCH('1. Input energy data'!$AD191, Degrees18[Month], 1)+T$2-13,MATCH(IF('1. Input energy data'!$G$11="Multiple (England)", '1. Input energy data'!$J191, '1. Input energy data'!$G$11),Degrees18[#Headers], 0)),INDEX(Degrees15[[Month]:[Multiple (England)]],MATCH('1. Input energy data'!$AD191,Degrees15[Month], 1)+T$2-13,MATCH(IF('1. Input energy data'!$G$11="Multiple (England)", '1. Input energy data'!$J191, '1. Input energy data'!$G$11),Degrees15[#Headers], 0))))</f>
        <v/>
      </c>
      <c r="U174" s="151" t="str" cm="1">
        <f t="array" ref="U174">IF(OR($A174=0, '1. Input energy data'!$AH191=""), "",IF(OR('1. Input energy data'!$F191="Hospital",'1. Input energy data'!$F191="Nursing residential homes and hostels"),INDEX(Degrees18[[Month]:[Multiple (England)]],MATCH('1. Input energy data'!$AD191, Degrees18[Month], 1)+U$2-13,MATCH(IF('1. Input energy data'!$G$11="Multiple (England)", '1. Input energy data'!$J191, '1. Input energy data'!$G$11),Degrees18[#Headers], 0)),INDEX(Degrees15[[Month]:[Multiple (England)]],MATCH('1. Input energy data'!$AD191,Degrees15[Month], 1)+U$2-13,MATCH(IF('1. Input energy data'!$G$11="Multiple (England)", '1. Input energy data'!$J191, '1. Input energy data'!$G$11),Degrees15[#Headers], 0))))</f>
        <v/>
      </c>
      <c r="V174" s="151" t="str" cm="1">
        <f t="array" ref="V174">IF(OR($A174=0, '1. Input energy data'!$AI191=""), "",IF(OR('1. Input energy data'!$F191="Hospital",'1. Input energy data'!$F191="Nursing residential homes and hostels"),INDEX(Degrees18[[Month]:[Multiple (England)]],MATCH('1. Input energy data'!$AD191, Degrees18[Month], 1)+V$2-13,MATCH(IF('1. Input energy data'!$G$11="Multiple (England)", '1. Input energy data'!$J191, '1. Input energy data'!$G$11),Degrees18[#Headers], 0)),INDEX(Degrees15[[Month]:[Multiple (England)]],MATCH('1. Input energy data'!$AD191,Degrees15[Month], 1)+V$2-13,MATCH(IF('1. Input energy data'!$G$11="Multiple (England)", '1. Input energy data'!$J191, '1. Input energy data'!$G$11),Degrees15[#Headers], 0))))</f>
        <v/>
      </c>
      <c r="W174" s="151" t="str" cm="1">
        <f t="array" ref="W174">IF(OR($A174=0, '1. Input energy data'!$AJ191=""), "",IF(OR('1. Input energy data'!$F191="Hospital",'1. Input energy data'!$F191="Nursing residential homes and hostels"),INDEX(Degrees18[[Month]:[Multiple (England)]],MATCH('1. Input energy data'!$AD191, Degrees18[Month], 1)+W$2-13,MATCH(IF('1. Input energy data'!$G$11="Multiple (England)", '1. Input energy data'!$J191, '1. Input energy data'!$G$11),Degrees18[#Headers], 0)),INDEX(Degrees15[[Month]:[Multiple (England)]],MATCH('1. Input energy data'!$AD191,Degrees15[Month], 1)+W$2-13,MATCH(IF('1. Input energy data'!$G$11="Multiple (England)", '1. Input energy data'!$J191, '1. Input energy data'!$G$11),Degrees15[#Headers], 0))))</f>
        <v/>
      </c>
      <c r="X174" s="151" t="str" cm="1">
        <f t="array" ref="X174">IF(OR($A174=0, '1. Input energy data'!$AK191=""), "",IF(OR('1. Input energy data'!$F191="Hospital",'1. Input energy data'!$F191="Nursing residential homes and hostels"),INDEX(Degrees18[[Month]:[Multiple (England)]],MATCH('1. Input energy data'!$AD191, Degrees18[Month], 1)+X$2-13,MATCH(IF('1. Input energy data'!$G$11="Multiple (England)", '1. Input energy data'!$J191, '1. Input energy data'!$G$11),Degrees18[#Headers], 0)),INDEX(Degrees15[[Month]:[Multiple (England)]],MATCH('1. Input energy data'!$AD191,Degrees15[Month], 1)+X$2-13,MATCH(IF('1. Input energy data'!$G$11="Multiple (England)", '1. Input energy data'!$J191, '1. Input energy data'!$G$11),Degrees15[#Headers], 0))))</f>
        <v/>
      </c>
      <c r="Y174" s="151" t="str" cm="1">
        <f t="array" ref="Y174">IF(OR($A174=0, '1. Input energy data'!$AL191=""), "",IF(OR('1. Input energy data'!$F191="Hospital",'1. Input energy data'!$F191="Nursing residential homes and hostels"),INDEX(Degrees18[[Month]:[Multiple (England)]],MATCH('1. Input energy data'!$AD191, Degrees18[Month], 1)+Y$2-13,MATCH(IF('1. Input energy data'!$G$11="Multiple (England)", '1. Input energy data'!$J191, '1. Input energy data'!$G$11),Degrees18[#Headers], 0)),INDEX(Degrees15[[Month]:[Multiple (England)]],MATCH('1. Input energy data'!$AD191,Degrees15[Month], 1)+Y$2-13,MATCH(IF('1. Input energy data'!$G$11="Multiple (England)", '1. Input energy data'!$J191, '1. Input energy data'!$G$11),Degrees15[#Headers], 0))))</f>
        <v/>
      </c>
      <c r="Z174" s="151" t="str" cm="1">
        <f t="array" ref="Z174">IF(OR($A174=0, '1. Input energy data'!$AM191=""), "",IF(OR('1. Input energy data'!$F191="Hospital",'1. Input energy data'!$F191="Nursing residential homes and hostels"),INDEX(Degrees18[[Month]:[Multiple (England)]],MATCH('1. Input energy data'!$AD191, Degrees18[Month], 1)+Z$2-13,MATCH(IF('1. Input energy data'!$G$11="Multiple (England)", '1. Input energy data'!$J191, '1. Input energy data'!$G$11),Degrees18[#Headers], 0)),INDEX(Degrees15[[Month]:[Multiple (England)]],MATCH('1. Input energy data'!$AD191,Degrees15[Month], 1)+Z$2-13,MATCH(IF('1. Input energy data'!$G$11="Multiple (England)", '1. Input energy data'!$J191, '1. Input energy data'!$G$11),Degrees15[#Headers], 0))))</f>
        <v/>
      </c>
      <c r="AA174" s="151" t="str" cm="1">
        <f t="array" ref="AA174">IF(OR($A174=0, '1. Input energy data'!$AN191=""), "",IF(OR('1. Input energy data'!$F191="Hospital",'1. Input energy data'!$F191="Nursing residential homes and hostels"),INDEX(Degrees18[[Month]:[Multiple (England)]],MATCH('1. Input energy data'!$AD191, Degrees18[Month], 1)+AA$2-13,MATCH(IF('1. Input energy data'!$G$11="Multiple (England)", '1. Input energy data'!$J191, '1. Input energy data'!$G$11),Degrees18[#Headers], 0)),INDEX(Degrees15[[Month]:[Multiple (England)]],MATCH('1. Input energy data'!$AD191,Degrees15[Month], 1)+AA$2-13,MATCH(IF('1. Input energy data'!$G$11="Multiple (England)", '1. Input energy data'!$J191, '1. Input energy data'!$G$11),Degrees15[#Headers], 0))))</f>
        <v/>
      </c>
      <c r="AB174" s="151" t="str" cm="1">
        <f t="array" ref="AB174">IF(OR($A174=0, '1. Input energy data'!$AO191=""), "",IF(OR('1. Input energy data'!$F191="Hospital",'1. Input energy data'!$F191="Nursing residential homes and hostels"),INDEX(Degrees18[[Month]:[Multiple (England)]],MATCH('1. Input energy data'!$AD191, Degrees18[Month], 1)+AB$2-13,MATCH(IF('1. Input energy data'!$G$11="Multiple (England)", '1. Input energy data'!$J191, '1. Input energy data'!$G$11),Degrees18[#Headers], 0)),INDEX(Degrees15[[Month]:[Multiple (England)]],MATCH('1. Input energy data'!$AD191,Degrees15[Month], 1)+AB$2-13,MATCH(IF('1. Input energy data'!$G$11="Multiple (England)", '1. Input energy data'!$J191, '1. Input energy data'!$G$11),Degrees15[#Headers], 0))))</f>
        <v/>
      </c>
      <c r="AC174" s="151" t="str" cm="1">
        <f t="array" ref="AC174">IF(OR($A174=0, '1. Input energy data'!$AP191=""), "",IF(OR('1. Input energy data'!$F191="Hospital",'1. Input energy data'!$F191="Nursing residential homes and hostels"),INDEX(Degrees18[[Month]:[Multiple (England)]],MATCH('1. Input energy data'!$AD191, Degrees18[Month], 1)+AC$2-13,MATCH(IF('1. Input energy data'!$G$11="Multiple (England)", '1. Input energy data'!$J191, '1. Input energy data'!$G$11),Degrees18[#Headers], 0)),INDEX(Degrees15[[Month]:[Multiple (England)]],MATCH('1. Input energy data'!$AD191,Degrees15[Month], 1)+AC$2-13,MATCH(IF('1. Input energy data'!$G$11="Multiple (England)", '1. Input energy data'!$J191, '1. Input energy data'!$G$11),Degrees15[#Headers], 0))))</f>
        <v/>
      </c>
      <c r="AD174" s="151" t="str" cm="1">
        <f t="array" ref="AD174">IF(OR($A174=0, '1. Input energy data'!$AQ191=""), "",IF(OR('1. Input energy data'!$F191="Hospital",'1. Input energy data'!$F191="Nursing residential homes and hostels"),INDEX(Degrees18[[Month]:[Multiple (England)]],MATCH('1. Input energy data'!$AD191, Degrees18[Month], 1)+AD$2-13,MATCH(IF('1. Input energy data'!$G$11="Multiple (England)", '1. Input energy data'!$J191, '1. Input energy data'!$G$11),Degrees18[#Headers], 0)),INDEX(Degrees15[[Month]:[Multiple (England)]],MATCH('1. Input energy data'!$AD191,Degrees15[Month], 1)+AD$2-13,MATCH(IF('1. Input energy data'!$G$11="Multiple (England)", '1. Input energy data'!$J191, '1. Input energy data'!$G$11),Degrees15[#Headers], 0))))</f>
        <v/>
      </c>
      <c r="AE174" s="151" t="str">
        <f>IF(OR($A174=0, $P174="", CalcTable[[#This Row],[13]]="", $Q174="", '1. Input energy data'!AF191=""), "", ($P174*CalcTable[[#This Row],[13]]+$Q174)-'1. Input energy data'!AF191)</f>
        <v/>
      </c>
      <c r="AF174" s="151" t="str">
        <f>IF(OR($A174=0, $P174="", CalcTable[[#This Row],[14]]="", $Q174="", '1. Input energy data'!AG191=""), "", ($P174*CalcTable[[#This Row],[14]]+$Q174)-'1. Input energy data'!AG191)</f>
        <v/>
      </c>
      <c r="AG174" s="151" t="str">
        <f>IF(OR($A174=0, $P174="", CalcTable[[#This Row],[15]]="", $Q174="", '1. Input energy data'!AH191=""), "", ($P174*CalcTable[[#This Row],[15]]+$Q174)-'1. Input energy data'!AH191)</f>
        <v/>
      </c>
      <c r="AH174" s="151" t="str">
        <f>IF(OR($A174=0, $P174="", CalcTable[[#This Row],[16]]="", $Q174="", '1. Input energy data'!AI191=""), "", ($P174*CalcTable[[#This Row],[16]]+$Q174)-'1. Input energy data'!AI191)</f>
        <v/>
      </c>
      <c r="AI174" s="151" t="str">
        <f>IF(OR($A174=0, $P174="", CalcTable[[#This Row],[17]]="", $Q174="", '1. Input energy data'!AJ191=""), "", ($P174*CalcTable[[#This Row],[17]]+$Q174)-'1. Input energy data'!AJ191)</f>
        <v/>
      </c>
      <c r="AJ174" s="151" t="str">
        <f>IF(OR($A174=0, $P174="", CalcTable[[#This Row],[18]]="", $Q174="", '1. Input energy data'!AK191=""), "", ($P174*CalcTable[[#This Row],[18]]+$Q174)-'1. Input energy data'!AK191)</f>
        <v/>
      </c>
      <c r="AK174" s="151" t="str">
        <f>IF(OR($A174=0, $P174="", CalcTable[[#This Row],[19]]="", $Q174="", '1. Input energy data'!AL191=""), "", ($P174*CalcTable[[#This Row],[19]]+$Q174)-'1. Input energy data'!AL191)</f>
        <v/>
      </c>
      <c r="AL174" s="151" t="str">
        <f>IF(OR($A174=0, $P174="", CalcTable[[#This Row],[20]]="", $Q174="", '1. Input energy data'!AM191=""), "", ($P174*CalcTable[[#This Row],[20]]+$Q174)-'1. Input energy data'!AM191)</f>
        <v/>
      </c>
      <c r="AM174" s="151" t="str">
        <f>IF(OR($A174=0, $P174="", CalcTable[[#This Row],[21]]="", $Q174="", '1. Input energy data'!AN191=""), "", ($P174*CalcTable[[#This Row],[21]]+$Q174)-'1. Input energy data'!AN191)</f>
        <v/>
      </c>
      <c r="AN174" s="151" t="str">
        <f>IF(OR($A174=0, $P174="", CalcTable[[#This Row],[22]]="", $Q174="", '1. Input energy data'!AO191=""), "", ($P174*CalcTable[[#This Row],[22]]+$Q174)-'1. Input energy data'!AO191)</f>
        <v/>
      </c>
      <c r="AO174" s="151" t="str">
        <f>IF(OR($A174=0, $P174="", CalcTable[[#This Row],[23]]="", $Q174="", '1. Input energy data'!AP191=""), "", ($P174*CalcTable[[#This Row],[23]]+$Q174)-'1. Input energy data'!AP191)</f>
        <v/>
      </c>
      <c r="AP174" s="151" t="str">
        <f>IF(OR($A174=0, $P174="", CalcTable[[#This Row],[24]]="", $Q174="", '1. Input energy data'!AQ191=""), "", ($P174*CalcTable[[#This Row],[24]]+$Q174)-'1. Input energy data'!AQ191)</f>
        <v/>
      </c>
      <c r="AQ174" s="239" t="str">
        <f>IF(CalcTable[[#This Row],[Building]]=0,"",1-((1-CalcTable[[#This Row],[R2]])*(COUNT('1. Input energy data'!N191:Y191)-1)/(COUNT('1. Input energy data'!N191:Y191)-2)))</f>
        <v/>
      </c>
      <c r="AR174" s="165" t="str">
        <f>IF(CalcTable[[#This Row],[Building]]=0,"",1.26*TINV(0.1,COUNT('1. Input energy data'!N191:Y191)-2)*STEYX('1. Input energy data'!N191:Y191,CalcTable[[#This Row],[1]:[12]])*((1+2/COUNT('1. Input energy data'!N191:Y191))*COUNT(CalcTable[[#This Row],[Month 1 avoided kWh]:[Month 12]]))^0.5)</f>
        <v/>
      </c>
      <c r="AS174" s="166" t="str">
        <f>IF(CalcTable[[#This Row],[Building]]=0,"",ABS(CalcTable[[#This Row],[Absolute Uncertainty]]/SUM(CalcTable[[#This Row],[Month 1 avoided kWh]:[Month 12]])))</f>
        <v/>
      </c>
      <c r="AT174" s="165" t="str">
        <f>IF(CalcTable[[#This Row],[Building]]=0,"",COUNT('1. Input energy data'!N191:Y191))</f>
        <v/>
      </c>
      <c r="AU174" s="165" t="str">
        <f>IF(CalcTable[[#This Row],[Building]]=0,"",COUNT('1. Input energy data'!AF191:AQ191))</f>
        <v/>
      </c>
      <c r="AV174" s="151" t="str" cm="1">
        <f t="array" ref="AV174">_xlfn.IFS(CalcTable[[#This Row],[Building]]=0,"",AND(OR('1. Input energy data'!AT191="Energy Bills - Actual",'1. Input energy data'!AT191="Meter Readings",'1. Input energy data'!AT191="Half Hourly Data"),OR('1. Input energy data'!Z191="Energy Bills - Actual",'1. Input energy data'!Z191="Meter Readings",'1. Input energy data'!Z191="Half Hourly Data")),"ACTUAL",OR('1. Input energy data'!AT191="",'1. Input energy data'!Z191=""),"BLANK",OR('1. Input energy data'!AT191="Other (specify in commentary)",'1. Input energy data'!Z191="Other (specify in commentary)"),"OTHER",OR('1. Input energy data'!AT191="Energy Bills - Estimated",'1. Input energy data'!Z191="Energy Bills - Estimated"),"ESTIMATED",OR('1. Input energy data'!AT191="Energy Bills - Partially Estimated",'1. Input energy data'!Z191="Energy Bills - Partially Estimated"),"PARTIALLY ESTIMATED",TRUE,"BLANK")</f>
        <v/>
      </c>
    </row>
    <row r="175" spans="1:48">
      <c r="A175">
        <f>'1. Input energy data'!C192</f>
        <v>0</v>
      </c>
      <c r="B175" s="150">
        <f>'1. Input energy data'!F192</f>
        <v>0</v>
      </c>
      <c r="C175">
        <f>'1. Input energy data'!G192</f>
        <v>0</v>
      </c>
      <c r="D175" s="151" t="str">
        <f>IF(OR(CalcTable[[#This Row],[Building]]=0, '1. Input energy data'!$N192=""), "",IF(OR('1. Input energy data'!$F192="Hospital",'1. Input energy data'!$F192="Nursing residential homes and hostels"),INDEX(Degrees18[[Month]:[Multiple (England)]],MATCH('1. Input energy data'!$L192, Degrees18[Month], 1),MATCH(IF('1. Input energy data'!$G$11="Multiple (England)", '1. Input energy data'!$J192, '1. Input energy data'!$G$11), Degrees18[#Headers], 0)),INDEX(Degrees15[[Month]:[Multiple (England)]],MATCH('1. Input energy data'!$L192, Degrees15[Month], 1),MATCH(IF('1. Input energy data'!$G$11="Multiple (England)", '1. Input energy data'!$J192, '1. Input energy data'!$G$11), Degrees15[#Headers], 0))))</f>
        <v/>
      </c>
      <c r="E175" s="151" t="str" cm="1">
        <f t="array" ref="E175">IF(OR(CalcTable[[#This Row],[Building]]=0, '1. Input energy data'!$O192=""), "",IF(OR('1. Input energy data'!$F192="Hospital",'1. Input energy data'!$F192="Nursing residential homes and hostels"),INDEX(Degrees18[[Month]:[Multiple (England)]],MATCH('1. Input energy data'!$L192, Degrees18[Month], 1) + $E$2 - 1,MATCH(IF('1. Input energy data'!$G$11="Multiple (England)", '1. Input energy data'!$J192, '1. Input energy data'!$G$11),Degrees18[#Headers], 0)),INDEX(Degrees15[[Month]:[Multiple (England)]],MATCH('1. Input energy data'!$L192, Degrees15[Month], 1) + $E$2 - 1,MATCH(IF('1. Input energy data'!$G$11="Multiple (England)", '1. Input energy data'!$J192, '1. Input energy data'!$G$11),Degrees15[#Headers], 0))))</f>
        <v/>
      </c>
      <c r="F175" s="151" t="str" cm="1">
        <f t="array" ref="F175">IF(OR(CalcTable[[#This Row],[Building]]=0, '1. Input energy data'!$P192=""), "",IF(OR('1. Input energy data'!$F192="Hospital",'1. Input energy data'!$F192="Nursing residential homes and hostels"),INDEX(Degrees18[[Month]:[Multiple (England)]],MATCH('1. Input energy data'!$L192, Degrees18[Month], 1) + $F$2 - 1,MATCH(IF('1. Input energy data'!$G$11="Multiple (England)", '1. Input energy data'!$J192, '1. Input energy data'!$G$11),Degrees18[#Headers], 0)),INDEX(Degrees15[[Month]:[Multiple (England)]],MATCH('1. Input energy data'!$L192, Degrees15[Month], 1) + $F$2 - 1,MATCH(IF('1. Input energy data'!$G$11="Multiple (England)", '1. Input energy data'!$J192, '1. Input energy data'!$G$11),Degrees15[#Headers], 0))))</f>
        <v/>
      </c>
      <c r="G175" s="151" t="str" cm="1">
        <f t="array" ref="G175">IF(OR(CalcTable[[#This Row],[Building]]=0, '1. Input energy data'!$Q192=""), "",IF(OR('1. Input energy data'!$F192="Hospital",'1. Input energy data'!$F192="Nursing residential homes and hostels"),INDEX(Degrees18[[Month]:[Multiple (England)]],MATCH('1. Input energy data'!$L192, Degrees18[Month], 1) + $G$2 - 1,MATCH(IF('1. Input energy data'!$G$11="Multiple (England)", '1. Input energy data'!$J192, '1. Input energy data'!$G$11),Degrees18[#Headers], 0)),INDEX(Degrees15[[Month]:[Multiple (England)]],MATCH('1. Input energy data'!$L192, Degrees15[Month], 1) + $G$2 - 1,MATCH(IF('1. Input energy data'!$G$11="Multiple (England)", '1. Input energy data'!$J192, '1. Input energy data'!$G$11),Degrees15[#Headers], 0))))</f>
        <v/>
      </c>
      <c r="H175" s="151" t="str" cm="1">
        <f t="array" ref="H175">IF(OR(CalcTable[[#This Row],[Building]]=0, '1. Input energy data'!$R192=""), "",IF(OR('1. Input energy data'!$F192="Hospital",'1. Input energy data'!$F192="Nursing residential homes and hostels"),INDEX(Degrees18[[Month]:[Multiple (England)]],MATCH('1. Input energy data'!$L192, Degrees18[Month], 1) + $H$2 - 1,MATCH(IF('1. Input energy data'!$G$11="Multiple (England)", '1. Input energy data'!$J192, '1. Input energy data'!$G$11),Degrees18[#Headers], 0)),INDEX(Degrees15[[Month]:[Multiple (England)]],MATCH('1. Input energy data'!$L192, Degrees15[Month], 1) + $H$2 - 1,MATCH(IF('1. Input energy data'!$G$11="Multiple (England)", '1. Input energy data'!$J192, '1. Input energy data'!$G$11),Degrees15[#Headers], 0))))</f>
        <v/>
      </c>
      <c r="I175" s="151" t="str" cm="1">
        <f t="array" ref="I175">IF(OR(CalcTable[[#This Row],[Building]]=0, '1. Input energy data'!$S192=""), "",IF(OR('1. Input energy data'!$F192="Hospital",'1. Input energy data'!$F192="Nursing residential homes and hostels"),INDEX(Degrees18[[Month]:[Multiple (England)]],MATCH('1. Input energy data'!$L192, Degrees18[Month], 1) + $I$2 - 1,MATCH(IF('1. Input energy data'!$G$11="Multiple (England)", '1. Input energy data'!$J192, '1. Input energy data'!$G$11),Degrees18[#Headers], 0)),INDEX(Degrees15[[Month]:[Multiple (England)]],MATCH('1. Input energy data'!$L192, Degrees15[Month], 1) + $I$2 - 1,MATCH(IF('1. Input energy data'!$G$11="Multiple (England)", '1. Input energy data'!$J192, '1. Input energy data'!$G$11),Degrees15[#Headers], 0))))</f>
        <v/>
      </c>
      <c r="J175" s="151" t="str" cm="1">
        <f t="array" ref="J175">IF(OR(CalcTable[[#This Row],[Building]]=0, '1. Input energy data'!$T192=""), "",IF(OR('1. Input energy data'!$F192="Hospital",'1. Input energy data'!$F192="Nursing residential homes and hostels"),INDEX(Degrees18[[Month]:[Multiple (England)]],MATCH('1. Input energy data'!$L192, Degrees18[Month], 1) + $J$2 - 1,MATCH(IF('1. Input energy data'!$G$11="Multiple (England)", '1. Input energy data'!$J192, '1. Input energy data'!$G$11),Degrees18[#Headers], 0)),INDEX(Degrees15[[Month]:[Multiple (England)]],MATCH('1. Input energy data'!$L192, Degrees15[Month], 1) + $J$2 - 1,MATCH(IF('1. Input energy data'!$G$11="Multiple (England)", '1. Input energy data'!$J192, '1. Input energy data'!$G$11),Degrees15[#Headers], 0))))</f>
        <v/>
      </c>
      <c r="K175" s="151" t="str" cm="1">
        <f t="array" ref="K175">IF(OR(CalcTable[[#This Row],[Building]]=0, '1. Input energy data'!$U192=""), "",IF(OR('1. Input energy data'!$F192="Hospital",'1. Input energy data'!$F192="Nursing residential homes and hostels"),INDEX(Degrees18[[Month]:[Multiple (England)]],MATCH('1. Input energy data'!$L192, Degrees18[Month], 1) + $K$2 - 1,MATCH(IF('1. Input energy data'!$G$11="Multiple (England)", '1. Input energy data'!$J192, '1. Input energy data'!$G$11),Degrees18[#Headers], 0)),INDEX(Degrees15[[Month]:[Multiple (England)]],MATCH('1. Input energy data'!$L192, Degrees15[Month], 1) + $K$2 - 1,MATCH(IF('1. Input energy data'!$G$11="Multiple (England)", '1. Input energy data'!$J192, '1. Input energy data'!$G$11),Degrees15[#Headers], 0))))</f>
        <v/>
      </c>
      <c r="L175" s="151" t="str" cm="1">
        <f t="array" ref="L175">IF(OR(CalcTable[[#This Row],[Building]]=0, '1. Input energy data'!$V192=""), "",IF(OR('1. Input energy data'!$F192="Hospital",'1. Input energy data'!$F192="Nursing residential homes and hostels"),INDEX(Degrees18[[Month]:[Multiple (England)]],MATCH('1. Input energy data'!$L192, Degrees18[Month], 1) + $L$2 - 1,MATCH(IF('1. Input energy data'!$G$11="Multiple (England)", '1. Input energy data'!$J192, '1. Input energy data'!$G$11),Degrees18[#Headers], 0)),INDEX(Degrees15[[Month]:[Multiple (England)]],MATCH('1. Input energy data'!$L192, Degrees15[Month], 1) + $L$2 - 1,MATCH(IF('1. Input energy data'!$G$11="Multiple (England)", '1. Input energy data'!$J192, '1. Input energy data'!$G$11),Degrees15[#Headers], 0))))</f>
        <v/>
      </c>
      <c r="M175" s="151" t="str" cm="1">
        <f t="array" ref="M175">IF(OR(CalcTable[[#This Row],[Building]]=0, '1. Input energy data'!$W192=""), "",IF(OR('1. Input energy data'!$F192="Hospital",'1. Input energy data'!$F192="Nursing residential homes and hostels"),INDEX(Degrees18[[Month]:[Multiple (England)]],MATCH('1. Input energy data'!$L192, Degrees18[Month], 1) + $M$2 - 1,MATCH(IF('1. Input energy data'!$G$11="Multiple (England)", '1. Input energy data'!$J192, '1. Input energy data'!$G$11),Degrees18[#Headers], 0)),INDEX(Degrees15[[Month]:[Multiple (England)]],MATCH('1. Input energy data'!$L192, Degrees15[Month], 1) + $M$2 - 1,MATCH(IF('1. Input energy data'!$G$11="Multiple (England)", '1. Input energy data'!$J192, '1. Input energy data'!$G$11),Degrees15[#Headers], 0))))</f>
        <v/>
      </c>
      <c r="N175" s="151" t="str" cm="1">
        <f t="array" ref="N175">IF(OR(CalcTable[[#This Row],[Building]]=0, '1. Input energy data'!$X192=""), "",IF(OR('1. Input energy data'!$F192="Hospital",'1. Input energy data'!$F192="Nursing residential homes and hostels"),INDEX(Degrees18[[Month]:[Multiple (England)]],MATCH('1. Input energy data'!$L192, Degrees18[Month], 1) + $N$2 - 1,MATCH(IF('1. Input energy data'!$G$11="Multiple (England)", '1. Input energy data'!$J192, '1. Input energy data'!$G$11),Degrees18[#Headers], 0)),INDEX(Degrees15[[Month]:[Multiple (England)]],MATCH('1. Input energy data'!$L192, Degrees15[Month], 1) + $N$2 - 1,MATCH(IF('1. Input energy data'!$G$11="Multiple (England)", '1. Input energy data'!$J192, '1. Input energy data'!$G$11),Degrees15[#Headers], 0))))</f>
        <v/>
      </c>
      <c r="O175" s="151" t="str" cm="1">
        <f t="array" ref="O175">IF(OR(CalcTable[[#This Row],[Building]]=0, '1. Input energy data'!$Y192=""), "",IF(OR('1. Input energy data'!$F192="Hospital",'1. Input energy data'!$F192="Nursing residential homes and hostels"),INDEX(Degrees18[[Month]:[Multiple (England)]],MATCH('1. Input energy data'!$L192, Degrees18[Month], 1) + $O$2 - 1,MATCH(IF('1. Input energy data'!$G$11="Multiple (England)", '1. Input energy data'!$J192, '1. Input energy data'!$G$11),Degrees18[#Headers], 0)),INDEX(Degrees15[[Month]:[Multiple (England)]],MATCH('1. Input energy data'!$L192, Degrees15[Month], 1) + $O$2 - 1,MATCH(IF('1. Input energy data'!$G$11="Multiple (England)", '1. Input energy data'!$J192, '1. Input energy data'!$G$11),Degrees15[#Headers], 0))))</f>
        <v/>
      </c>
      <c r="P175" t="str">
        <f>IF(CalcTable[[#This Row],[Building]]=0,"",SLOPE('1. Input energy data'!N192:Y192,CalcTable[[#This Row],[1]:[12]]))</f>
        <v/>
      </c>
      <c r="Q175" t="str">
        <f>IF(CalcTable[[#This Row],[Building]]=0,"",INTERCEPT('1. Input energy data'!N192:Y192,CalcTable[[#This Row],[1]:[12]]))</f>
        <v/>
      </c>
      <c r="R175" t="str">
        <f>IF(CalcTable[[#This Row],[Building]]=0,"",RSQ('1. Input energy data'!N192:Y192,CalcTable[[#This Row],[1]:[12]]))</f>
        <v/>
      </c>
      <c r="S175" s="151" t="str" cm="1">
        <f t="array" ref="S175">IF(OR($A175=0, '1. Input energy data'!$AF192=""), "",IF(OR('1. Input energy data'!$F192="Hospital",'1. Input energy data'!$F192="Nursing residential homes and hostels"),INDEX(Degrees18[[Month]:[Multiple (England)]],MATCH('1. Input energy data'!$AD192, Degrees18[Month], 1)+S$2-13,MATCH(IF('1. Input energy data'!$G$11="Multiple (England)", '1. Input energy data'!$J192, '1. Input energy data'!$G$11),Degrees18[#Headers], 0)),INDEX(Degrees15[[Month]:[Multiple (England)]],MATCH('1. Input energy data'!$AD192, Degrees15[Month], 1)+S$2-13,MATCH(IF('1. Input energy data'!$G$11="Multiple (England)", '1. Input energy data'!$J192, '1. Input energy data'!$G$11),Degrees15[#Headers], 0))))</f>
        <v/>
      </c>
      <c r="T175" s="151" t="str" cm="1">
        <f t="array" ref="T175">IF(OR($A175=0, '1. Input energy data'!$AG192=""), "",IF(OR('1. Input energy data'!$F192="Hospital",'1. Input energy data'!$F192="Nursing residential homes and hostels"),INDEX(Degrees18[[Month]:[Multiple (England)]],MATCH('1. Input energy data'!$AD192, Degrees18[Month], 1)+T$2-13,MATCH(IF('1. Input energy data'!$G$11="Multiple (England)", '1. Input energy data'!$J192, '1. Input energy data'!$G$11),Degrees18[#Headers], 0)),INDEX(Degrees15[[Month]:[Multiple (England)]],MATCH('1. Input energy data'!$AD192,Degrees15[Month], 1)+T$2-13,MATCH(IF('1. Input energy data'!$G$11="Multiple (England)", '1. Input energy data'!$J192, '1. Input energy data'!$G$11),Degrees15[#Headers], 0))))</f>
        <v/>
      </c>
      <c r="U175" s="151" t="str" cm="1">
        <f t="array" ref="U175">IF(OR($A175=0, '1. Input energy data'!$AH192=""), "",IF(OR('1. Input energy data'!$F192="Hospital",'1. Input energy data'!$F192="Nursing residential homes and hostels"),INDEX(Degrees18[[Month]:[Multiple (England)]],MATCH('1. Input energy data'!$AD192, Degrees18[Month], 1)+U$2-13,MATCH(IF('1. Input energy data'!$G$11="Multiple (England)", '1. Input energy data'!$J192, '1. Input energy data'!$G$11),Degrees18[#Headers], 0)),INDEX(Degrees15[[Month]:[Multiple (England)]],MATCH('1. Input energy data'!$AD192,Degrees15[Month], 1)+U$2-13,MATCH(IF('1. Input energy data'!$G$11="Multiple (England)", '1. Input energy data'!$J192, '1. Input energy data'!$G$11),Degrees15[#Headers], 0))))</f>
        <v/>
      </c>
      <c r="V175" s="151" t="str" cm="1">
        <f t="array" ref="V175">IF(OR($A175=0, '1. Input energy data'!$AI192=""), "",IF(OR('1. Input energy data'!$F192="Hospital",'1. Input energy data'!$F192="Nursing residential homes and hostels"),INDEX(Degrees18[[Month]:[Multiple (England)]],MATCH('1. Input energy data'!$AD192, Degrees18[Month], 1)+V$2-13,MATCH(IF('1. Input energy data'!$G$11="Multiple (England)", '1. Input energy data'!$J192, '1. Input energy data'!$G$11),Degrees18[#Headers], 0)),INDEX(Degrees15[[Month]:[Multiple (England)]],MATCH('1. Input energy data'!$AD192,Degrees15[Month], 1)+V$2-13,MATCH(IF('1. Input energy data'!$G$11="Multiple (England)", '1. Input energy data'!$J192, '1. Input energy data'!$G$11),Degrees15[#Headers], 0))))</f>
        <v/>
      </c>
      <c r="W175" s="151" t="str" cm="1">
        <f t="array" ref="W175">IF(OR($A175=0, '1. Input energy data'!$AJ192=""), "",IF(OR('1. Input energy data'!$F192="Hospital",'1. Input energy data'!$F192="Nursing residential homes and hostels"),INDEX(Degrees18[[Month]:[Multiple (England)]],MATCH('1. Input energy data'!$AD192, Degrees18[Month], 1)+W$2-13,MATCH(IF('1. Input energy data'!$G$11="Multiple (England)", '1. Input energy data'!$J192, '1. Input energy data'!$G$11),Degrees18[#Headers], 0)),INDEX(Degrees15[[Month]:[Multiple (England)]],MATCH('1. Input energy data'!$AD192,Degrees15[Month], 1)+W$2-13,MATCH(IF('1. Input energy data'!$G$11="Multiple (England)", '1. Input energy data'!$J192, '1. Input energy data'!$G$11),Degrees15[#Headers], 0))))</f>
        <v/>
      </c>
      <c r="X175" s="151" t="str" cm="1">
        <f t="array" ref="X175">IF(OR($A175=0, '1. Input energy data'!$AK192=""), "",IF(OR('1. Input energy data'!$F192="Hospital",'1. Input energy data'!$F192="Nursing residential homes and hostels"),INDEX(Degrees18[[Month]:[Multiple (England)]],MATCH('1. Input energy data'!$AD192, Degrees18[Month], 1)+X$2-13,MATCH(IF('1. Input energy data'!$G$11="Multiple (England)", '1. Input energy data'!$J192, '1. Input energy data'!$G$11),Degrees18[#Headers], 0)),INDEX(Degrees15[[Month]:[Multiple (England)]],MATCH('1. Input energy data'!$AD192,Degrees15[Month], 1)+X$2-13,MATCH(IF('1. Input energy data'!$G$11="Multiple (England)", '1. Input energy data'!$J192, '1. Input energy data'!$G$11),Degrees15[#Headers], 0))))</f>
        <v/>
      </c>
      <c r="Y175" s="151" t="str" cm="1">
        <f t="array" ref="Y175">IF(OR($A175=0, '1. Input energy data'!$AL192=""), "",IF(OR('1. Input energy data'!$F192="Hospital",'1. Input energy data'!$F192="Nursing residential homes and hostels"),INDEX(Degrees18[[Month]:[Multiple (England)]],MATCH('1. Input energy data'!$AD192, Degrees18[Month], 1)+Y$2-13,MATCH(IF('1. Input energy data'!$G$11="Multiple (England)", '1. Input energy data'!$J192, '1. Input energy data'!$G$11),Degrees18[#Headers], 0)),INDEX(Degrees15[[Month]:[Multiple (England)]],MATCH('1. Input energy data'!$AD192,Degrees15[Month], 1)+Y$2-13,MATCH(IF('1. Input energy data'!$G$11="Multiple (England)", '1. Input energy data'!$J192, '1. Input energy data'!$G$11),Degrees15[#Headers], 0))))</f>
        <v/>
      </c>
      <c r="Z175" s="151" t="str" cm="1">
        <f t="array" ref="Z175">IF(OR($A175=0, '1. Input energy data'!$AM192=""), "",IF(OR('1. Input energy data'!$F192="Hospital",'1. Input energy data'!$F192="Nursing residential homes and hostels"),INDEX(Degrees18[[Month]:[Multiple (England)]],MATCH('1. Input energy data'!$AD192, Degrees18[Month], 1)+Z$2-13,MATCH(IF('1. Input energy data'!$G$11="Multiple (England)", '1. Input energy data'!$J192, '1. Input energy data'!$G$11),Degrees18[#Headers], 0)),INDEX(Degrees15[[Month]:[Multiple (England)]],MATCH('1. Input energy data'!$AD192,Degrees15[Month], 1)+Z$2-13,MATCH(IF('1. Input energy data'!$G$11="Multiple (England)", '1. Input energy data'!$J192, '1. Input energy data'!$G$11),Degrees15[#Headers], 0))))</f>
        <v/>
      </c>
      <c r="AA175" s="151" t="str" cm="1">
        <f t="array" ref="AA175">IF(OR($A175=0, '1. Input energy data'!$AN192=""), "",IF(OR('1. Input energy data'!$F192="Hospital",'1. Input energy data'!$F192="Nursing residential homes and hostels"),INDEX(Degrees18[[Month]:[Multiple (England)]],MATCH('1. Input energy data'!$AD192, Degrees18[Month], 1)+AA$2-13,MATCH(IF('1. Input energy data'!$G$11="Multiple (England)", '1. Input energy data'!$J192, '1. Input energy data'!$G$11),Degrees18[#Headers], 0)),INDEX(Degrees15[[Month]:[Multiple (England)]],MATCH('1. Input energy data'!$AD192,Degrees15[Month], 1)+AA$2-13,MATCH(IF('1. Input energy data'!$G$11="Multiple (England)", '1. Input energy data'!$J192, '1. Input energy data'!$G$11),Degrees15[#Headers], 0))))</f>
        <v/>
      </c>
      <c r="AB175" s="151" t="str" cm="1">
        <f t="array" ref="AB175">IF(OR($A175=0, '1. Input energy data'!$AO192=""), "",IF(OR('1. Input energy data'!$F192="Hospital",'1. Input energy data'!$F192="Nursing residential homes and hostels"),INDEX(Degrees18[[Month]:[Multiple (England)]],MATCH('1. Input energy data'!$AD192, Degrees18[Month], 1)+AB$2-13,MATCH(IF('1. Input energy data'!$G$11="Multiple (England)", '1. Input energy data'!$J192, '1. Input energy data'!$G$11),Degrees18[#Headers], 0)),INDEX(Degrees15[[Month]:[Multiple (England)]],MATCH('1. Input energy data'!$AD192,Degrees15[Month], 1)+AB$2-13,MATCH(IF('1. Input energy data'!$G$11="Multiple (England)", '1. Input energy data'!$J192, '1. Input energy data'!$G$11),Degrees15[#Headers], 0))))</f>
        <v/>
      </c>
      <c r="AC175" s="151" t="str" cm="1">
        <f t="array" ref="AC175">IF(OR($A175=0, '1. Input energy data'!$AP192=""), "",IF(OR('1. Input energy data'!$F192="Hospital",'1. Input energy data'!$F192="Nursing residential homes and hostels"),INDEX(Degrees18[[Month]:[Multiple (England)]],MATCH('1. Input energy data'!$AD192, Degrees18[Month], 1)+AC$2-13,MATCH(IF('1. Input energy data'!$G$11="Multiple (England)", '1. Input energy data'!$J192, '1. Input energy data'!$G$11),Degrees18[#Headers], 0)),INDEX(Degrees15[[Month]:[Multiple (England)]],MATCH('1. Input energy data'!$AD192,Degrees15[Month], 1)+AC$2-13,MATCH(IF('1. Input energy data'!$G$11="Multiple (England)", '1. Input energy data'!$J192, '1. Input energy data'!$G$11),Degrees15[#Headers], 0))))</f>
        <v/>
      </c>
      <c r="AD175" s="151" t="str" cm="1">
        <f t="array" ref="AD175">IF(OR($A175=0, '1. Input energy data'!$AQ192=""), "",IF(OR('1. Input energy data'!$F192="Hospital",'1. Input energy data'!$F192="Nursing residential homes and hostels"),INDEX(Degrees18[[Month]:[Multiple (England)]],MATCH('1. Input energy data'!$AD192, Degrees18[Month], 1)+AD$2-13,MATCH(IF('1. Input energy data'!$G$11="Multiple (England)", '1. Input energy data'!$J192, '1. Input energy data'!$G$11),Degrees18[#Headers], 0)),INDEX(Degrees15[[Month]:[Multiple (England)]],MATCH('1. Input energy data'!$AD192,Degrees15[Month], 1)+AD$2-13,MATCH(IF('1. Input energy data'!$G$11="Multiple (England)", '1. Input energy data'!$J192, '1. Input energy data'!$G$11),Degrees15[#Headers], 0))))</f>
        <v/>
      </c>
      <c r="AE175" s="151" t="str">
        <f>IF(OR($A175=0, $P175="", CalcTable[[#This Row],[13]]="", $Q175="", '1. Input energy data'!AF192=""), "", ($P175*CalcTable[[#This Row],[13]]+$Q175)-'1. Input energy data'!AF192)</f>
        <v/>
      </c>
      <c r="AF175" s="151" t="str">
        <f>IF(OR($A175=0, $P175="", CalcTable[[#This Row],[14]]="", $Q175="", '1. Input energy data'!AG192=""), "", ($P175*CalcTable[[#This Row],[14]]+$Q175)-'1. Input energy data'!AG192)</f>
        <v/>
      </c>
      <c r="AG175" s="151" t="str">
        <f>IF(OR($A175=0, $P175="", CalcTable[[#This Row],[15]]="", $Q175="", '1. Input energy data'!AH192=""), "", ($P175*CalcTable[[#This Row],[15]]+$Q175)-'1. Input energy data'!AH192)</f>
        <v/>
      </c>
      <c r="AH175" s="151" t="str">
        <f>IF(OR($A175=0, $P175="", CalcTable[[#This Row],[16]]="", $Q175="", '1. Input energy data'!AI192=""), "", ($P175*CalcTable[[#This Row],[16]]+$Q175)-'1. Input energy data'!AI192)</f>
        <v/>
      </c>
      <c r="AI175" s="151" t="str">
        <f>IF(OR($A175=0, $P175="", CalcTable[[#This Row],[17]]="", $Q175="", '1. Input energy data'!AJ192=""), "", ($P175*CalcTable[[#This Row],[17]]+$Q175)-'1. Input energy data'!AJ192)</f>
        <v/>
      </c>
      <c r="AJ175" s="151" t="str">
        <f>IF(OR($A175=0, $P175="", CalcTable[[#This Row],[18]]="", $Q175="", '1. Input energy data'!AK192=""), "", ($P175*CalcTable[[#This Row],[18]]+$Q175)-'1. Input energy data'!AK192)</f>
        <v/>
      </c>
      <c r="AK175" s="151" t="str">
        <f>IF(OR($A175=0, $P175="", CalcTable[[#This Row],[19]]="", $Q175="", '1. Input energy data'!AL192=""), "", ($P175*CalcTable[[#This Row],[19]]+$Q175)-'1. Input energy data'!AL192)</f>
        <v/>
      </c>
      <c r="AL175" s="151" t="str">
        <f>IF(OR($A175=0, $P175="", CalcTable[[#This Row],[20]]="", $Q175="", '1. Input energy data'!AM192=""), "", ($P175*CalcTable[[#This Row],[20]]+$Q175)-'1. Input energy data'!AM192)</f>
        <v/>
      </c>
      <c r="AM175" s="151" t="str">
        <f>IF(OR($A175=0, $P175="", CalcTable[[#This Row],[21]]="", $Q175="", '1. Input energy data'!AN192=""), "", ($P175*CalcTable[[#This Row],[21]]+$Q175)-'1. Input energy data'!AN192)</f>
        <v/>
      </c>
      <c r="AN175" s="151" t="str">
        <f>IF(OR($A175=0, $P175="", CalcTable[[#This Row],[22]]="", $Q175="", '1. Input energy data'!AO192=""), "", ($P175*CalcTable[[#This Row],[22]]+$Q175)-'1. Input energy data'!AO192)</f>
        <v/>
      </c>
      <c r="AO175" s="151" t="str">
        <f>IF(OR($A175=0, $P175="", CalcTable[[#This Row],[23]]="", $Q175="", '1. Input energy data'!AP192=""), "", ($P175*CalcTable[[#This Row],[23]]+$Q175)-'1. Input energy data'!AP192)</f>
        <v/>
      </c>
      <c r="AP175" s="151" t="str">
        <f>IF(OR($A175=0, $P175="", CalcTable[[#This Row],[24]]="", $Q175="", '1. Input energy data'!AQ192=""), "", ($P175*CalcTable[[#This Row],[24]]+$Q175)-'1. Input energy data'!AQ192)</f>
        <v/>
      </c>
      <c r="AQ175" s="239" t="str">
        <f>IF(CalcTable[[#This Row],[Building]]=0,"",1-((1-CalcTable[[#This Row],[R2]])*(COUNT('1. Input energy data'!N192:Y192)-1)/(COUNT('1. Input energy data'!N192:Y192)-2)))</f>
        <v/>
      </c>
      <c r="AR175" s="165" t="str">
        <f>IF(CalcTable[[#This Row],[Building]]=0,"",1.26*TINV(0.1,COUNT('1. Input energy data'!N192:Y192)-2)*STEYX('1. Input energy data'!N192:Y192,CalcTable[[#This Row],[1]:[12]])*((1+2/COUNT('1. Input energy data'!N192:Y192))*COUNT(CalcTable[[#This Row],[Month 1 avoided kWh]:[Month 12]]))^0.5)</f>
        <v/>
      </c>
      <c r="AS175" s="166" t="str">
        <f>IF(CalcTable[[#This Row],[Building]]=0,"",ABS(CalcTable[[#This Row],[Absolute Uncertainty]]/SUM(CalcTable[[#This Row],[Month 1 avoided kWh]:[Month 12]])))</f>
        <v/>
      </c>
      <c r="AT175" s="165" t="str">
        <f>IF(CalcTable[[#This Row],[Building]]=0,"",COUNT('1. Input energy data'!N192:Y192))</f>
        <v/>
      </c>
      <c r="AU175" s="165" t="str">
        <f>IF(CalcTable[[#This Row],[Building]]=0,"",COUNT('1. Input energy data'!AF192:AQ192))</f>
        <v/>
      </c>
      <c r="AV175" s="151" t="str" cm="1">
        <f t="array" ref="AV175">_xlfn.IFS(CalcTable[[#This Row],[Building]]=0,"",AND(OR('1. Input energy data'!AT192="Energy Bills - Actual",'1. Input energy data'!AT192="Meter Readings",'1. Input energy data'!AT192="Half Hourly Data"),OR('1. Input energy data'!Z192="Energy Bills - Actual",'1. Input energy data'!Z192="Meter Readings",'1. Input energy data'!Z192="Half Hourly Data")),"ACTUAL",OR('1. Input energy data'!AT192="",'1. Input energy data'!Z192=""),"BLANK",OR('1. Input energy data'!AT192="Other (specify in commentary)",'1. Input energy data'!Z192="Other (specify in commentary)"),"OTHER",OR('1. Input energy data'!AT192="Energy Bills - Estimated",'1. Input energy data'!Z192="Energy Bills - Estimated"),"ESTIMATED",OR('1. Input energy data'!AT192="Energy Bills - Partially Estimated",'1. Input energy data'!Z192="Energy Bills - Partially Estimated"),"PARTIALLY ESTIMATED",TRUE,"BLANK")</f>
        <v/>
      </c>
    </row>
    <row r="176" spans="1:48">
      <c r="A176">
        <f>'1. Input energy data'!C193</f>
        <v>0</v>
      </c>
      <c r="B176" s="150">
        <f>'1. Input energy data'!F193</f>
        <v>0</v>
      </c>
      <c r="C176">
        <f>'1. Input energy data'!G193</f>
        <v>0</v>
      </c>
      <c r="D176" s="151" t="str">
        <f>IF(OR(CalcTable[[#This Row],[Building]]=0, '1. Input energy data'!$N193=""), "",IF(OR('1. Input energy data'!$F193="Hospital",'1. Input energy data'!$F193="Nursing residential homes and hostels"),INDEX(Degrees18[[Month]:[Multiple (England)]],MATCH('1. Input energy data'!$L193, Degrees18[Month], 1),MATCH(IF('1. Input energy data'!$G$11="Multiple (England)", '1. Input energy data'!$J193, '1. Input energy data'!$G$11), Degrees18[#Headers], 0)),INDEX(Degrees15[[Month]:[Multiple (England)]],MATCH('1. Input energy data'!$L193, Degrees15[Month], 1),MATCH(IF('1. Input energy data'!$G$11="Multiple (England)", '1. Input energy data'!$J193, '1. Input energy data'!$G$11), Degrees15[#Headers], 0))))</f>
        <v/>
      </c>
      <c r="E176" s="151" t="str" cm="1">
        <f t="array" ref="E176">IF(OR(CalcTable[[#This Row],[Building]]=0, '1. Input energy data'!$O193=""), "",IF(OR('1. Input energy data'!$F193="Hospital",'1. Input energy data'!$F193="Nursing residential homes and hostels"),INDEX(Degrees18[[Month]:[Multiple (England)]],MATCH('1. Input energy data'!$L193, Degrees18[Month], 1) + $E$2 - 1,MATCH(IF('1. Input energy data'!$G$11="Multiple (England)", '1. Input energy data'!$J193, '1. Input energy data'!$G$11),Degrees18[#Headers], 0)),INDEX(Degrees15[[Month]:[Multiple (England)]],MATCH('1. Input energy data'!$L193, Degrees15[Month], 1) + $E$2 - 1,MATCH(IF('1. Input energy data'!$G$11="Multiple (England)", '1. Input energy data'!$J193, '1. Input energy data'!$G$11),Degrees15[#Headers], 0))))</f>
        <v/>
      </c>
      <c r="F176" s="151" t="str" cm="1">
        <f t="array" ref="F176">IF(OR(CalcTable[[#This Row],[Building]]=0, '1. Input energy data'!$P193=""), "",IF(OR('1. Input energy data'!$F193="Hospital",'1. Input energy data'!$F193="Nursing residential homes and hostels"),INDEX(Degrees18[[Month]:[Multiple (England)]],MATCH('1. Input energy data'!$L193, Degrees18[Month], 1) + $F$2 - 1,MATCH(IF('1. Input energy data'!$G$11="Multiple (England)", '1. Input energy data'!$J193, '1. Input energy data'!$G$11),Degrees18[#Headers], 0)),INDEX(Degrees15[[Month]:[Multiple (England)]],MATCH('1. Input energy data'!$L193, Degrees15[Month], 1) + $F$2 - 1,MATCH(IF('1. Input energy data'!$G$11="Multiple (England)", '1. Input energy data'!$J193, '1. Input energy data'!$G$11),Degrees15[#Headers], 0))))</f>
        <v/>
      </c>
      <c r="G176" s="151" t="str" cm="1">
        <f t="array" ref="G176">IF(OR(CalcTable[[#This Row],[Building]]=0, '1. Input energy data'!$Q193=""), "",IF(OR('1. Input energy data'!$F193="Hospital",'1. Input energy data'!$F193="Nursing residential homes and hostels"),INDEX(Degrees18[[Month]:[Multiple (England)]],MATCH('1. Input energy data'!$L193, Degrees18[Month], 1) + $G$2 - 1,MATCH(IF('1. Input energy data'!$G$11="Multiple (England)", '1. Input energy data'!$J193, '1. Input energy data'!$G$11),Degrees18[#Headers], 0)),INDEX(Degrees15[[Month]:[Multiple (England)]],MATCH('1. Input energy data'!$L193, Degrees15[Month], 1) + $G$2 - 1,MATCH(IF('1. Input energy data'!$G$11="Multiple (England)", '1. Input energy data'!$J193, '1. Input energy data'!$G$11),Degrees15[#Headers], 0))))</f>
        <v/>
      </c>
      <c r="H176" s="151" t="str" cm="1">
        <f t="array" ref="H176">IF(OR(CalcTable[[#This Row],[Building]]=0, '1. Input energy data'!$R193=""), "",IF(OR('1. Input energy data'!$F193="Hospital",'1. Input energy data'!$F193="Nursing residential homes and hostels"),INDEX(Degrees18[[Month]:[Multiple (England)]],MATCH('1. Input energy data'!$L193, Degrees18[Month], 1) + $H$2 - 1,MATCH(IF('1. Input energy data'!$G$11="Multiple (England)", '1. Input energy data'!$J193, '1. Input energy data'!$G$11),Degrees18[#Headers], 0)),INDEX(Degrees15[[Month]:[Multiple (England)]],MATCH('1. Input energy data'!$L193, Degrees15[Month], 1) + $H$2 - 1,MATCH(IF('1. Input energy data'!$G$11="Multiple (England)", '1. Input energy data'!$J193, '1. Input energy data'!$G$11),Degrees15[#Headers], 0))))</f>
        <v/>
      </c>
      <c r="I176" s="151" t="str" cm="1">
        <f t="array" ref="I176">IF(OR(CalcTable[[#This Row],[Building]]=0, '1. Input energy data'!$S193=""), "",IF(OR('1. Input energy data'!$F193="Hospital",'1. Input energy data'!$F193="Nursing residential homes and hostels"),INDEX(Degrees18[[Month]:[Multiple (England)]],MATCH('1. Input energy data'!$L193, Degrees18[Month], 1) + $I$2 - 1,MATCH(IF('1. Input energy data'!$G$11="Multiple (England)", '1. Input energy data'!$J193, '1. Input energy data'!$G$11),Degrees18[#Headers], 0)),INDEX(Degrees15[[Month]:[Multiple (England)]],MATCH('1. Input energy data'!$L193, Degrees15[Month], 1) + $I$2 - 1,MATCH(IF('1. Input energy data'!$G$11="Multiple (England)", '1. Input energy data'!$J193, '1. Input energy data'!$G$11),Degrees15[#Headers], 0))))</f>
        <v/>
      </c>
      <c r="J176" s="151" t="str" cm="1">
        <f t="array" ref="J176">IF(OR(CalcTable[[#This Row],[Building]]=0, '1. Input energy data'!$T193=""), "",IF(OR('1. Input energy data'!$F193="Hospital",'1. Input energy data'!$F193="Nursing residential homes and hostels"),INDEX(Degrees18[[Month]:[Multiple (England)]],MATCH('1. Input energy data'!$L193, Degrees18[Month], 1) + $J$2 - 1,MATCH(IF('1. Input energy data'!$G$11="Multiple (England)", '1. Input energy data'!$J193, '1. Input energy data'!$G$11),Degrees18[#Headers], 0)),INDEX(Degrees15[[Month]:[Multiple (England)]],MATCH('1. Input energy data'!$L193, Degrees15[Month], 1) + $J$2 - 1,MATCH(IF('1. Input energy data'!$G$11="Multiple (England)", '1. Input energy data'!$J193, '1. Input energy data'!$G$11),Degrees15[#Headers], 0))))</f>
        <v/>
      </c>
      <c r="K176" s="151" t="str" cm="1">
        <f t="array" ref="K176">IF(OR(CalcTable[[#This Row],[Building]]=0, '1. Input energy data'!$U193=""), "",IF(OR('1. Input energy data'!$F193="Hospital",'1. Input energy data'!$F193="Nursing residential homes and hostels"),INDEX(Degrees18[[Month]:[Multiple (England)]],MATCH('1. Input energy data'!$L193, Degrees18[Month], 1) + $K$2 - 1,MATCH(IF('1. Input energy data'!$G$11="Multiple (England)", '1. Input energy data'!$J193, '1. Input energy data'!$G$11),Degrees18[#Headers], 0)),INDEX(Degrees15[[Month]:[Multiple (England)]],MATCH('1. Input energy data'!$L193, Degrees15[Month], 1) + $K$2 - 1,MATCH(IF('1. Input energy data'!$G$11="Multiple (England)", '1. Input energy data'!$J193, '1. Input energy data'!$G$11),Degrees15[#Headers], 0))))</f>
        <v/>
      </c>
      <c r="L176" s="151" t="str" cm="1">
        <f t="array" ref="L176">IF(OR(CalcTable[[#This Row],[Building]]=0, '1. Input energy data'!$V193=""), "",IF(OR('1. Input energy data'!$F193="Hospital",'1. Input energy data'!$F193="Nursing residential homes and hostels"),INDEX(Degrees18[[Month]:[Multiple (England)]],MATCH('1. Input energy data'!$L193, Degrees18[Month], 1) + $L$2 - 1,MATCH(IF('1. Input energy data'!$G$11="Multiple (England)", '1. Input energy data'!$J193, '1. Input energy data'!$G$11),Degrees18[#Headers], 0)),INDEX(Degrees15[[Month]:[Multiple (England)]],MATCH('1. Input energy data'!$L193, Degrees15[Month], 1) + $L$2 - 1,MATCH(IF('1. Input energy data'!$G$11="Multiple (England)", '1. Input energy data'!$J193, '1. Input energy data'!$G$11),Degrees15[#Headers], 0))))</f>
        <v/>
      </c>
      <c r="M176" s="151" t="str" cm="1">
        <f t="array" ref="M176">IF(OR(CalcTable[[#This Row],[Building]]=0, '1. Input energy data'!$W193=""), "",IF(OR('1. Input energy data'!$F193="Hospital",'1. Input energy data'!$F193="Nursing residential homes and hostels"),INDEX(Degrees18[[Month]:[Multiple (England)]],MATCH('1. Input energy data'!$L193, Degrees18[Month], 1) + $M$2 - 1,MATCH(IF('1. Input energy data'!$G$11="Multiple (England)", '1. Input energy data'!$J193, '1. Input energy data'!$G$11),Degrees18[#Headers], 0)),INDEX(Degrees15[[Month]:[Multiple (England)]],MATCH('1. Input energy data'!$L193, Degrees15[Month], 1) + $M$2 - 1,MATCH(IF('1. Input energy data'!$G$11="Multiple (England)", '1. Input energy data'!$J193, '1. Input energy data'!$G$11),Degrees15[#Headers], 0))))</f>
        <v/>
      </c>
      <c r="N176" s="151" t="str" cm="1">
        <f t="array" ref="N176">IF(OR(CalcTable[[#This Row],[Building]]=0, '1. Input energy data'!$X193=""), "",IF(OR('1. Input energy data'!$F193="Hospital",'1. Input energy data'!$F193="Nursing residential homes and hostels"),INDEX(Degrees18[[Month]:[Multiple (England)]],MATCH('1. Input energy data'!$L193, Degrees18[Month], 1) + $N$2 - 1,MATCH(IF('1. Input energy data'!$G$11="Multiple (England)", '1. Input energy data'!$J193, '1. Input energy data'!$G$11),Degrees18[#Headers], 0)),INDEX(Degrees15[[Month]:[Multiple (England)]],MATCH('1. Input energy data'!$L193, Degrees15[Month], 1) + $N$2 - 1,MATCH(IF('1. Input energy data'!$G$11="Multiple (England)", '1. Input energy data'!$J193, '1. Input energy data'!$G$11),Degrees15[#Headers], 0))))</f>
        <v/>
      </c>
      <c r="O176" s="151" t="str" cm="1">
        <f t="array" ref="O176">IF(OR(CalcTable[[#This Row],[Building]]=0, '1. Input energy data'!$Y193=""), "",IF(OR('1. Input energy data'!$F193="Hospital",'1. Input energy data'!$F193="Nursing residential homes and hostels"),INDEX(Degrees18[[Month]:[Multiple (England)]],MATCH('1. Input energy data'!$L193, Degrees18[Month], 1) + $O$2 - 1,MATCH(IF('1. Input energy data'!$G$11="Multiple (England)", '1. Input energy data'!$J193, '1. Input energy data'!$G$11),Degrees18[#Headers], 0)),INDEX(Degrees15[[Month]:[Multiple (England)]],MATCH('1. Input energy data'!$L193, Degrees15[Month], 1) + $O$2 - 1,MATCH(IF('1. Input energy data'!$G$11="Multiple (England)", '1. Input energy data'!$J193, '1. Input energy data'!$G$11),Degrees15[#Headers], 0))))</f>
        <v/>
      </c>
      <c r="P176" t="str">
        <f>IF(CalcTable[[#This Row],[Building]]=0,"",SLOPE('1. Input energy data'!N193:Y193,CalcTable[[#This Row],[1]:[12]]))</f>
        <v/>
      </c>
      <c r="Q176" t="str">
        <f>IF(CalcTable[[#This Row],[Building]]=0,"",INTERCEPT('1. Input energy data'!N193:Y193,CalcTable[[#This Row],[1]:[12]]))</f>
        <v/>
      </c>
      <c r="R176" t="str">
        <f>IF(CalcTable[[#This Row],[Building]]=0,"",RSQ('1. Input energy data'!N193:Y193,CalcTable[[#This Row],[1]:[12]]))</f>
        <v/>
      </c>
      <c r="S176" s="151" t="str" cm="1">
        <f t="array" ref="S176">IF(OR($A176=0, '1. Input energy data'!$AF193=""), "",IF(OR('1. Input energy data'!$F193="Hospital",'1. Input energy data'!$F193="Nursing residential homes and hostels"),INDEX(Degrees18[[Month]:[Multiple (England)]],MATCH('1. Input energy data'!$AD193, Degrees18[Month], 1)+S$2-13,MATCH(IF('1. Input energy data'!$G$11="Multiple (England)", '1. Input energy data'!$J193, '1. Input energy data'!$G$11),Degrees18[#Headers], 0)),INDEX(Degrees15[[Month]:[Multiple (England)]],MATCH('1. Input energy data'!$AD193, Degrees15[Month], 1)+S$2-13,MATCH(IF('1. Input energy data'!$G$11="Multiple (England)", '1. Input energy data'!$J193, '1. Input energy data'!$G$11),Degrees15[#Headers], 0))))</f>
        <v/>
      </c>
      <c r="T176" s="151" t="str" cm="1">
        <f t="array" ref="T176">IF(OR($A176=0, '1. Input energy data'!$AG193=""), "",IF(OR('1. Input energy data'!$F193="Hospital",'1. Input energy data'!$F193="Nursing residential homes and hostels"),INDEX(Degrees18[[Month]:[Multiple (England)]],MATCH('1. Input energy data'!$AD193, Degrees18[Month], 1)+T$2-13,MATCH(IF('1. Input energy data'!$G$11="Multiple (England)", '1. Input energy data'!$J193, '1. Input energy data'!$G$11),Degrees18[#Headers], 0)),INDEX(Degrees15[[Month]:[Multiple (England)]],MATCH('1. Input energy data'!$AD193,Degrees15[Month], 1)+T$2-13,MATCH(IF('1. Input energy data'!$G$11="Multiple (England)", '1. Input energy data'!$J193, '1. Input energy data'!$G$11),Degrees15[#Headers], 0))))</f>
        <v/>
      </c>
      <c r="U176" s="151" t="str" cm="1">
        <f t="array" ref="U176">IF(OR($A176=0, '1. Input energy data'!$AH193=""), "",IF(OR('1. Input energy data'!$F193="Hospital",'1. Input energy data'!$F193="Nursing residential homes and hostels"),INDEX(Degrees18[[Month]:[Multiple (England)]],MATCH('1. Input energy data'!$AD193, Degrees18[Month], 1)+U$2-13,MATCH(IF('1. Input energy data'!$G$11="Multiple (England)", '1. Input energy data'!$J193, '1. Input energy data'!$G$11),Degrees18[#Headers], 0)),INDEX(Degrees15[[Month]:[Multiple (England)]],MATCH('1. Input energy data'!$AD193,Degrees15[Month], 1)+U$2-13,MATCH(IF('1. Input energy data'!$G$11="Multiple (England)", '1. Input energy data'!$J193, '1. Input energy data'!$G$11),Degrees15[#Headers], 0))))</f>
        <v/>
      </c>
      <c r="V176" s="151" t="str" cm="1">
        <f t="array" ref="V176">IF(OR($A176=0, '1. Input energy data'!$AI193=""), "",IF(OR('1. Input energy data'!$F193="Hospital",'1. Input energy data'!$F193="Nursing residential homes and hostels"),INDEX(Degrees18[[Month]:[Multiple (England)]],MATCH('1. Input energy data'!$AD193, Degrees18[Month], 1)+V$2-13,MATCH(IF('1. Input energy data'!$G$11="Multiple (England)", '1. Input energy data'!$J193, '1. Input energy data'!$G$11),Degrees18[#Headers], 0)),INDEX(Degrees15[[Month]:[Multiple (England)]],MATCH('1. Input energy data'!$AD193,Degrees15[Month], 1)+V$2-13,MATCH(IF('1. Input energy data'!$G$11="Multiple (England)", '1. Input energy data'!$J193, '1. Input energy data'!$G$11),Degrees15[#Headers], 0))))</f>
        <v/>
      </c>
      <c r="W176" s="151" t="str" cm="1">
        <f t="array" ref="W176">IF(OR($A176=0, '1. Input energy data'!$AJ193=""), "",IF(OR('1. Input energy data'!$F193="Hospital",'1. Input energy data'!$F193="Nursing residential homes and hostels"),INDEX(Degrees18[[Month]:[Multiple (England)]],MATCH('1. Input energy data'!$AD193, Degrees18[Month], 1)+W$2-13,MATCH(IF('1. Input energy data'!$G$11="Multiple (England)", '1. Input energy data'!$J193, '1. Input energy data'!$G$11),Degrees18[#Headers], 0)),INDEX(Degrees15[[Month]:[Multiple (England)]],MATCH('1. Input energy data'!$AD193,Degrees15[Month], 1)+W$2-13,MATCH(IF('1. Input energy data'!$G$11="Multiple (England)", '1. Input energy data'!$J193, '1. Input energy data'!$G$11),Degrees15[#Headers], 0))))</f>
        <v/>
      </c>
      <c r="X176" s="151" t="str" cm="1">
        <f t="array" ref="X176">IF(OR($A176=0, '1. Input energy data'!$AK193=""), "",IF(OR('1. Input energy data'!$F193="Hospital",'1. Input energy data'!$F193="Nursing residential homes and hostels"),INDEX(Degrees18[[Month]:[Multiple (England)]],MATCH('1. Input energy data'!$AD193, Degrees18[Month], 1)+X$2-13,MATCH(IF('1. Input energy data'!$G$11="Multiple (England)", '1. Input energy data'!$J193, '1. Input energy data'!$G$11),Degrees18[#Headers], 0)),INDEX(Degrees15[[Month]:[Multiple (England)]],MATCH('1. Input energy data'!$AD193,Degrees15[Month], 1)+X$2-13,MATCH(IF('1. Input energy data'!$G$11="Multiple (England)", '1. Input energy data'!$J193, '1. Input energy data'!$G$11),Degrees15[#Headers], 0))))</f>
        <v/>
      </c>
      <c r="Y176" s="151" t="str" cm="1">
        <f t="array" ref="Y176">IF(OR($A176=0, '1. Input energy data'!$AL193=""), "",IF(OR('1. Input energy data'!$F193="Hospital",'1. Input energy data'!$F193="Nursing residential homes and hostels"),INDEX(Degrees18[[Month]:[Multiple (England)]],MATCH('1. Input energy data'!$AD193, Degrees18[Month], 1)+Y$2-13,MATCH(IF('1. Input energy data'!$G$11="Multiple (England)", '1. Input energy data'!$J193, '1. Input energy data'!$G$11),Degrees18[#Headers], 0)),INDEX(Degrees15[[Month]:[Multiple (England)]],MATCH('1. Input energy data'!$AD193,Degrees15[Month], 1)+Y$2-13,MATCH(IF('1. Input energy data'!$G$11="Multiple (England)", '1. Input energy data'!$J193, '1. Input energy data'!$G$11),Degrees15[#Headers], 0))))</f>
        <v/>
      </c>
      <c r="Z176" s="151" t="str" cm="1">
        <f t="array" ref="Z176">IF(OR($A176=0, '1. Input energy data'!$AM193=""), "",IF(OR('1. Input energy data'!$F193="Hospital",'1. Input energy data'!$F193="Nursing residential homes and hostels"),INDEX(Degrees18[[Month]:[Multiple (England)]],MATCH('1. Input energy data'!$AD193, Degrees18[Month], 1)+Z$2-13,MATCH(IF('1. Input energy data'!$G$11="Multiple (England)", '1. Input energy data'!$J193, '1. Input energy data'!$G$11),Degrees18[#Headers], 0)),INDEX(Degrees15[[Month]:[Multiple (England)]],MATCH('1. Input energy data'!$AD193,Degrees15[Month], 1)+Z$2-13,MATCH(IF('1. Input energy data'!$G$11="Multiple (England)", '1. Input energy data'!$J193, '1. Input energy data'!$G$11),Degrees15[#Headers], 0))))</f>
        <v/>
      </c>
      <c r="AA176" s="151" t="str" cm="1">
        <f t="array" ref="AA176">IF(OR($A176=0, '1. Input energy data'!$AN193=""), "",IF(OR('1. Input energy data'!$F193="Hospital",'1. Input energy data'!$F193="Nursing residential homes and hostels"),INDEX(Degrees18[[Month]:[Multiple (England)]],MATCH('1. Input energy data'!$AD193, Degrees18[Month], 1)+AA$2-13,MATCH(IF('1. Input energy data'!$G$11="Multiple (England)", '1. Input energy data'!$J193, '1. Input energy data'!$G$11),Degrees18[#Headers], 0)),INDEX(Degrees15[[Month]:[Multiple (England)]],MATCH('1. Input energy data'!$AD193,Degrees15[Month], 1)+AA$2-13,MATCH(IF('1. Input energy data'!$G$11="Multiple (England)", '1. Input energy data'!$J193, '1. Input energy data'!$G$11),Degrees15[#Headers], 0))))</f>
        <v/>
      </c>
      <c r="AB176" s="151" t="str" cm="1">
        <f t="array" ref="AB176">IF(OR($A176=0, '1. Input energy data'!$AO193=""), "",IF(OR('1. Input energy data'!$F193="Hospital",'1. Input energy data'!$F193="Nursing residential homes and hostels"),INDEX(Degrees18[[Month]:[Multiple (England)]],MATCH('1. Input energy data'!$AD193, Degrees18[Month], 1)+AB$2-13,MATCH(IF('1. Input energy data'!$G$11="Multiple (England)", '1. Input energy data'!$J193, '1. Input energy data'!$G$11),Degrees18[#Headers], 0)),INDEX(Degrees15[[Month]:[Multiple (England)]],MATCH('1. Input energy data'!$AD193,Degrees15[Month], 1)+AB$2-13,MATCH(IF('1. Input energy data'!$G$11="Multiple (England)", '1. Input energy data'!$J193, '1. Input energy data'!$G$11),Degrees15[#Headers], 0))))</f>
        <v/>
      </c>
      <c r="AC176" s="151" t="str" cm="1">
        <f t="array" ref="AC176">IF(OR($A176=0, '1. Input energy data'!$AP193=""), "",IF(OR('1. Input energy data'!$F193="Hospital",'1. Input energy data'!$F193="Nursing residential homes and hostels"),INDEX(Degrees18[[Month]:[Multiple (England)]],MATCH('1. Input energy data'!$AD193, Degrees18[Month], 1)+AC$2-13,MATCH(IF('1. Input energy data'!$G$11="Multiple (England)", '1. Input energy data'!$J193, '1. Input energy data'!$G$11),Degrees18[#Headers], 0)),INDEX(Degrees15[[Month]:[Multiple (England)]],MATCH('1. Input energy data'!$AD193,Degrees15[Month], 1)+AC$2-13,MATCH(IF('1. Input energy data'!$G$11="Multiple (England)", '1. Input energy data'!$J193, '1. Input energy data'!$G$11),Degrees15[#Headers], 0))))</f>
        <v/>
      </c>
      <c r="AD176" s="151" t="str" cm="1">
        <f t="array" ref="AD176">IF(OR($A176=0, '1. Input energy data'!$AQ193=""), "",IF(OR('1. Input energy data'!$F193="Hospital",'1. Input energy data'!$F193="Nursing residential homes and hostels"),INDEX(Degrees18[[Month]:[Multiple (England)]],MATCH('1. Input energy data'!$AD193, Degrees18[Month], 1)+AD$2-13,MATCH(IF('1. Input energy data'!$G$11="Multiple (England)", '1. Input energy data'!$J193, '1. Input energy data'!$G$11),Degrees18[#Headers], 0)),INDEX(Degrees15[[Month]:[Multiple (England)]],MATCH('1. Input energy data'!$AD193,Degrees15[Month], 1)+AD$2-13,MATCH(IF('1. Input energy data'!$G$11="Multiple (England)", '1. Input energy data'!$J193, '1. Input energy data'!$G$11),Degrees15[#Headers], 0))))</f>
        <v/>
      </c>
      <c r="AE176" s="151" t="str">
        <f>IF(OR($A176=0, $P176="", CalcTable[[#This Row],[13]]="", $Q176="", '1. Input energy data'!AF193=""), "", ($P176*CalcTable[[#This Row],[13]]+$Q176)-'1. Input energy data'!AF193)</f>
        <v/>
      </c>
      <c r="AF176" s="151" t="str">
        <f>IF(OR($A176=0, $P176="", CalcTable[[#This Row],[14]]="", $Q176="", '1. Input energy data'!AG193=""), "", ($P176*CalcTable[[#This Row],[14]]+$Q176)-'1. Input energy data'!AG193)</f>
        <v/>
      </c>
      <c r="AG176" s="151" t="str">
        <f>IF(OR($A176=0, $P176="", CalcTable[[#This Row],[15]]="", $Q176="", '1. Input energy data'!AH193=""), "", ($P176*CalcTable[[#This Row],[15]]+$Q176)-'1. Input energy data'!AH193)</f>
        <v/>
      </c>
      <c r="AH176" s="151" t="str">
        <f>IF(OR($A176=0, $P176="", CalcTable[[#This Row],[16]]="", $Q176="", '1. Input energy data'!AI193=""), "", ($P176*CalcTable[[#This Row],[16]]+$Q176)-'1. Input energy data'!AI193)</f>
        <v/>
      </c>
      <c r="AI176" s="151" t="str">
        <f>IF(OR($A176=0, $P176="", CalcTable[[#This Row],[17]]="", $Q176="", '1. Input energy data'!AJ193=""), "", ($P176*CalcTable[[#This Row],[17]]+$Q176)-'1. Input energy data'!AJ193)</f>
        <v/>
      </c>
      <c r="AJ176" s="151" t="str">
        <f>IF(OR($A176=0, $P176="", CalcTable[[#This Row],[18]]="", $Q176="", '1. Input energy data'!AK193=""), "", ($P176*CalcTable[[#This Row],[18]]+$Q176)-'1. Input energy data'!AK193)</f>
        <v/>
      </c>
      <c r="AK176" s="151" t="str">
        <f>IF(OR($A176=0, $P176="", CalcTable[[#This Row],[19]]="", $Q176="", '1. Input energy data'!AL193=""), "", ($P176*CalcTable[[#This Row],[19]]+$Q176)-'1. Input energy data'!AL193)</f>
        <v/>
      </c>
      <c r="AL176" s="151" t="str">
        <f>IF(OR($A176=0, $P176="", CalcTable[[#This Row],[20]]="", $Q176="", '1. Input energy data'!AM193=""), "", ($P176*CalcTable[[#This Row],[20]]+$Q176)-'1. Input energy data'!AM193)</f>
        <v/>
      </c>
      <c r="AM176" s="151" t="str">
        <f>IF(OR($A176=0, $P176="", CalcTable[[#This Row],[21]]="", $Q176="", '1. Input energy data'!AN193=""), "", ($P176*CalcTable[[#This Row],[21]]+$Q176)-'1. Input energy data'!AN193)</f>
        <v/>
      </c>
      <c r="AN176" s="151" t="str">
        <f>IF(OR($A176=0, $P176="", CalcTable[[#This Row],[22]]="", $Q176="", '1. Input energy data'!AO193=""), "", ($P176*CalcTable[[#This Row],[22]]+$Q176)-'1. Input energy data'!AO193)</f>
        <v/>
      </c>
      <c r="AO176" s="151" t="str">
        <f>IF(OR($A176=0, $P176="", CalcTable[[#This Row],[23]]="", $Q176="", '1. Input energy data'!AP193=""), "", ($P176*CalcTable[[#This Row],[23]]+$Q176)-'1. Input energy data'!AP193)</f>
        <v/>
      </c>
      <c r="AP176" s="151" t="str">
        <f>IF(OR($A176=0, $P176="", CalcTable[[#This Row],[24]]="", $Q176="", '1. Input energy data'!AQ193=""), "", ($P176*CalcTable[[#This Row],[24]]+$Q176)-'1. Input energy data'!AQ193)</f>
        <v/>
      </c>
      <c r="AQ176" s="239" t="str">
        <f>IF(CalcTable[[#This Row],[Building]]=0,"",1-((1-CalcTable[[#This Row],[R2]])*(COUNT('1. Input energy data'!N193:Y193)-1)/(COUNT('1. Input energy data'!N193:Y193)-2)))</f>
        <v/>
      </c>
      <c r="AR176" s="165" t="str">
        <f>IF(CalcTable[[#This Row],[Building]]=0,"",1.26*TINV(0.1,COUNT('1. Input energy data'!N193:Y193)-2)*STEYX('1. Input energy data'!N193:Y193,CalcTable[[#This Row],[1]:[12]])*((1+2/COUNT('1. Input energy data'!N193:Y193))*COUNT(CalcTable[[#This Row],[Month 1 avoided kWh]:[Month 12]]))^0.5)</f>
        <v/>
      </c>
      <c r="AS176" s="166" t="str">
        <f>IF(CalcTable[[#This Row],[Building]]=0,"",ABS(CalcTable[[#This Row],[Absolute Uncertainty]]/SUM(CalcTable[[#This Row],[Month 1 avoided kWh]:[Month 12]])))</f>
        <v/>
      </c>
      <c r="AT176" s="165" t="str">
        <f>IF(CalcTable[[#This Row],[Building]]=0,"",COUNT('1. Input energy data'!N193:Y193))</f>
        <v/>
      </c>
      <c r="AU176" s="165" t="str">
        <f>IF(CalcTable[[#This Row],[Building]]=0,"",COUNT('1. Input energy data'!AF193:AQ193))</f>
        <v/>
      </c>
      <c r="AV176" s="151" t="str" cm="1">
        <f t="array" ref="AV176">_xlfn.IFS(CalcTable[[#This Row],[Building]]=0,"",AND(OR('1. Input energy data'!AT193="Energy Bills - Actual",'1. Input energy data'!AT193="Meter Readings",'1. Input energy data'!AT193="Half Hourly Data"),OR('1. Input energy data'!Z193="Energy Bills - Actual",'1. Input energy data'!Z193="Meter Readings",'1. Input energy data'!Z193="Half Hourly Data")),"ACTUAL",OR('1. Input energy data'!AT193="",'1. Input energy data'!Z193=""),"BLANK",OR('1. Input energy data'!AT193="Other (specify in commentary)",'1. Input energy data'!Z193="Other (specify in commentary)"),"OTHER",OR('1. Input energy data'!AT193="Energy Bills - Estimated",'1. Input energy data'!Z193="Energy Bills - Estimated"),"ESTIMATED",OR('1. Input energy data'!AT193="Energy Bills - Partially Estimated",'1. Input energy data'!Z193="Energy Bills - Partially Estimated"),"PARTIALLY ESTIMATED",TRUE,"BLANK")</f>
        <v/>
      </c>
    </row>
    <row r="177" spans="1:48">
      <c r="A177">
        <f>'1. Input energy data'!C194</f>
        <v>0</v>
      </c>
      <c r="B177" s="150">
        <f>'1. Input energy data'!F194</f>
        <v>0</v>
      </c>
      <c r="C177">
        <f>'1. Input energy data'!G194</f>
        <v>0</v>
      </c>
      <c r="D177" s="151" t="str">
        <f>IF(OR(CalcTable[[#This Row],[Building]]=0, '1. Input energy data'!$N194=""), "",IF(OR('1. Input energy data'!$F194="Hospital",'1. Input energy data'!$F194="Nursing residential homes and hostels"),INDEX(Degrees18[[Month]:[Multiple (England)]],MATCH('1. Input energy data'!$L194, Degrees18[Month], 1),MATCH(IF('1. Input energy data'!$G$11="Multiple (England)", '1. Input energy data'!$J194, '1. Input energy data'!$G$11), Degrees18[#Headers], 0)),INDEX(Degrees15[[Month]:[Multiple (England)]],MATCH('1. Input energy data'!$L194, Degrees15[Month], 1),MATCH(IF('1. Input energy data'!$G$11="Multiple (England)", '1. Input energy data'!$J194, '1. Input energy data'!$G$11), Degrees15[#Headers], 0))))</f>
        <v/>
      </c>
      <c r="E177" s="151" t="str" cm="1">
        <f t="array" ref="E177">IF(OR(CalcTable[[#This Row],[Building]]=0, '1. Input energy data'!$O194=""), "",IF(OR('1. Input energy data'!$F194="Hospital",'1. Input energy data'!$F194="Nursing residential homes and hostels"),INDEX(Degrees18[[Month]:[Multiple (England)]],MATCH('1. Input energy data'!$L194, Degrees18[Month], 1) + $E$2 - 1,MATCH(IF('1. Input energy data'!$G$11="Multiple (England)", '1. Input energy data'!$J194, '1. Input energy data'!$G$11),Degrees18[#Headers], 0)),INDEX(Degrees15[[Month]:[Multiple (England)]],MATCH('1. Input energy data'!$L194, Degrees15[Month], 1) + $E$2 - 1,MATCH(IF('1. Input energy data'!$G$11="Multiple (England)", '1. Input energy data'!$J194, '1. Input energy data'!$G$11),Degrees15[#Headers], 0))))</f>
        <v/>
      </c>
      <c r="F177" s="151" t="str" cm="1">
        <f t="array" ref="F177">IF(OR(CalcTable[[#This Row],[Building]]=0, '1. Input energy data'!$P194=""), "",IF(OR('1. Input energy data'!$F194="Hospital",'1. Input energy data'!$F194="Nursing residential homes and hostels"),INDEX(Degrees18[[Month]:[Multiple (England)]],MATCH('1. Input energy data'!$L194, Degrees18[Month], 1) + $F$2 - 1,MATCH(IF('1. Input energy data'!$G$11="Multiple (England)", '1. Input energy data'!$J194, '1. Input energy data'!$G$11),Degrees18[#Headers], 0)),INDEX(Degrees15[[Month]:[Multiple (England)]],MATCH('1. Input energy data'!$L194, Degrees15[Month], 1) + $F$2 - 1,MATCH(IF('1. Input energy data'!$G$11="Multiple (England)", '1. Input energy data'!$J194, '1. Input energy data'!$G$11),Degrees15[#Headers], 0))))</f>
        <v/>
      </c>
      <c r="G177" s="151" t="str" cm="1">
        <f t="array" ref="G177">IF(OR(CalcTable[[#This Row],[Building]]=0, '1. Input energy data'!$Q194=""), "",IF(OR('1. Input energy data'!$F194="Hospital",'1. Input energy data'!$F194="Nursing residential homes and hostels"),INDEX(Degrees18[[Month]:[Multiple (England)]],MATCH('1. Input energy data'!$L194, Degrees18[Month], 1) + $G$2 - 1,MATCH(IF('1. Input energy data'!$G$11="Multiple (England)", '1. Input energy data'!$J194, '1. Input energy data'!$G$11),Degrees18[#Headers], 0)),INDEX(Degrees15[[Month]:[Multiple (England)]],MATCH('1. Input energy data'!$L194, Degrees15[Month], 1) + $G$2 - 1,MATCH(IF('1. Input energy data'!$G$11="Multiple (England)", '1. Input energy data'!$J194, '1. Input energy data'!$G$11),Degrees15[#Headers], 0))))</f>
        <v/>
      </c>
      <c r="H177" s="151" t="str" cm="1">
        <f t="array" ref="H177">IF(OR(CalcTable[[#This Row],[Building]]=0, '1. Input energy data'!$R194=""), "",IF(OR('1. Input energy data'!$F194="Hospital",'1. Input energy data'!$F194="Nursing residential homes and hostels"),INDEX(Degrees18[[Month]:[Multiple (England)]],MATCH('1. Input energy data'!$L194, Degrees18[Month], 1) + $H$2 - 1,MATCH(IF('1. Input energy data'!$G$11="Multiple (England)", '1. Input energy data'!$J194, '1. Input energy data'!$G$11),Degrees18[#Headers], 0)),INDEX(Degrees15[[Month]:[Multiple (England)]],MATCH('1. Input energy data'!$L194, Degrees15[Month], 1) + $H$2 - 1,MATCH(IF('1. Input energy data'!$G$11="Multiple (England)", '1. Input energy data'!$J194, '1. Input energy data'!$G$11),Degrees15[#Headers], 0))))</f>
        <v/>
      </c>
      <c r="I177" s="151" t="str" cm="1">
        <f t="array" ref="I177">IF(OR(CalcTable[[#This Row],[Building]]=0, '1. Input energy data'!$S194=""), "",IF(OR('1. Input energy data'!$F194="Hospital",'1. Input energy data'!$F194="Nursing residential homes and hostels"),INDEX(Degrees18[[Month]:[Multiple (England)]],MATCH('1. Input energy data'!$L194, Degrees18[Month], 1) + $I$2 - 1,MATCH(IF('1. Input energy data'!$G$11="Multiple (England)", '1. Input energy data'!$J194, '1. Input energy data'!$G$11),Degrees18[#Headers], 0)),INDEX(Degrees15[[Month]:[Multiple (England)]],MATCH('1. Input energy data'!$L194, Degrees15[Month], 1) + $I$2 - 1,MATCH(IF('1. Input energy data'!$G$11="Multiple (England)", '1. Input energy data'!$J194, '1. Input energy data'!$G$11),Degrees15[#Headers], 0))))</f>
        <v/>
      </c>
      <c r="J177" s="151" t="str" cm="1">
        <f t="array" ref="J177">IF(OR(CalcTable[[#This Row],[Building]]=0, '1. Input energy data'!$T194=""), "",IF(OR('1. Input energy data'!$F194="Hospital",'1. Input energy data'!$F194="Nursing residential homes and hostels"),INDEX(Degrees18[[Month]:[Multiple (England)]],MATCH('1. Input energy data'!$L194, Degrees18[Month], 1) + $J$2 - 1,MATCH(IF('1. Input energy data'!$G$11="Multiple (England)", '1. Input energy data'!$J194, '1. Input energy data'!$G$11),Degrees18[#Headers], 0)),INDEX(Degrees15[[Month]:[Multiple (England)]],MATCH('1. Input energy data'!$L194, Degrees15[Month], 1) + $J$2 - 1,MATCH(IF('1. Input energy data'!$G$11="Multiple (England)", '1. Input energy data'!$J194, '1. Input energy data'!$G$11),Degrees15[#Headers], 0))))</f>
        <v/>
      </c>
      <c r="K177" s="151" t="str" cm="1">
        <f t="array" ref="K177">IF(OR(CalcTable[[#This Row],[Building]]=0, '1. Input energy data'!$U194=""), "",IF(OR('1. Input energy data'!$F194="Hospital",'1. Input energy data'!$F194="Nursing residential homes and hostels"),INDEX(Degrees18[[Month]:[Multiple (England)]],MATCH('1. Input energy data'!$L194, Degrees18[Month], 1) + $K$2 - 1,MATCH(IF('1. Input energy data'!$G$11="Multiple (England)", '1. Input energy data'!$J194, '1. Input energy data'!$G$11),Degrees18[#Headers], 0)),INDEX(Degrees15[[Month]:[Multiple (England)]],MATCH('1. Input energy data'!$L194, Degrees15[Month], 1) + $K$2 - 1,MATCH(IF('1. Input energy data'!$G$11="Multiple (England)", '1. Input energy data'!$J194, '1. Input energy data'!$G$11),Degrees15[#Headers], 0))))</f>
        <v/>
      </c>
      <c r="L177" s="151" t="str" cm="1">
        <f t="array" ref="L177">IF(OR(CalcTable[[#This Row],[Building]]=0, '1. Input energy data'!$V194=""), "",IF(OR('1. Input energy data'!$F194="Hospital",'1. Input energy data'!$F194="Nursing residential homes and hostels"),INDEX(Degrees18[[Month]:[Multiple (England)]],MATCH('1. Input energy data'!$L194, Degrees18[Month], 1) + $L$2 - 1,MATCH(IF('1. Input energy data'!$G$11="Multiple (England)", '1. Input energy data'!$J194, '1. Input energy data'!$G$11),Degrees18[#Headers], 0)),INDEX(Degrees15[[Month]:[Multiple (England)]],MATCH('1. Input energy data'!$L194, Degrees15[Month], 1) + $L$2 - 1,MATCH(IF('1. Input energy data'!$G$11="Multiple (England)", '1. Input energy data'!$J194, '1. Input energy data'!$G$11),Degrees15[#Headers], 0))))</f>
        <v/>
      </c>
      <c r="M177" s="151" t="str" cm="1">
        <f t="array" ref="M177">IF(OR(CalcTable[[#This Row],[Building]]=0, '1. Input energy data'!$W194=""), "",IF(OR('1. Input energy data'!$F194="Hospital",'1. Input energy data'!$F194="Nursing residential homes and hostels"),INDEX(Degrees18[[Month]:[Multiple (England)]],MATCH('1. Input energy data'!$L194, Degrees18[Month], 1) + $M$2 - 1,MATCH(IF('1. Input energy data'!$G$11="Multiple (England)", '1. Input energy data'!$J194, '1. Input energy data'!$G$11),Degrees18[#Headers], 0)),INDEX(Degrees15[[Month]:[Multiple (England)]],MATCH('1. Input energy data'!$L194, Degrees15[Month], 1) + $M$2 - 1,MATCH(IF('1. Input energy data'!$G$11="Multiple (England)", '1. Input energy data'!$J194, '1. Input energy data'!$G$11),Degrees15[#Headers], 0))))</f>
        <v/>
      </c>
      <c r="N177" s="151" t="str" cm="1">
        <f t="array" ref="N177">IF(OR(CalcTable[[#This Row],[Building]]=0, '1. Input energy data'!$X194=""), "",IF(OR('1. Input energy data'!$F194="Hospital",'1. Input energy data'!$F194="Nursing residential homes and hostels"),INDEX(Degrees18[[Month]:[Multiple (England)]],MATCH('1. Input energy data'!$L194, Degrees18[Month], 1) + $N$2 - 1,MATCH(IF('1. Input energy data'!$G$11="Multiple (England)", '1. Input energy data'!$J194, '1. Input energy data'!$G$11),Degrees18[#Headers], 0)),INDEX(Degrees15[[Month]:[Multiple (England)]],MATCH('1. Input energy data'!$L194, Degrees15[Month], 1) + $N$2 - 1,MATCH(IF('1. Input energy data'!$G$11="Multiple (England)", '1. Input energy data'!$J194, '1. Input energy data'!$G$11),Degrees15[#Headers], 0))))</f>
        <v/>
      </c>
      <c r="O177" s="151" t="str" cm="1">
        <f t="array" ref="O177">IF(OR(CalcTable[[#This Row],[Building]]=0, '1. Input energy data'!$Y194=""), "",IF(OR('1. Input energy data'!$F194="Hospital",'1. Input energy data'!$F194="Nursing residential homes and hostels"),INDEX(Degrees18[[Month]:[Multiple (England)]],MATCH('1. Input energy data'!$L194, Degrees18[Month], 1) + $O$2 - 1,MATCH(IF('1. Input energy data'!$G$11="Multiple (England)", '1. Input energy data'!$J194, '1. Input energy data'!$G$11),Degrees18[#Headers], 0)),INDEX(Degrees15[[Month]:[Multiple (England)]],MATCH('1. Input energy data'!$L194, Degrees15[Month], 1) + $O$2 - 1,MATCH(IF('1. Input energy data'!$G$11="Multiple (England)", '1. Input energy data'!$J194, '1. Input energy data'!$G$11),Degrees15[#Headers], 0))))</f>
        <v/>
      </c>
      <c r="P177" t="str">
        <f>IF(CalcTable[[#This Row],[Building]]=0,"",SLOPE('1. Input energy data'!N194:Y194,CalcTable[[#This Row],[1]:[12]]))</f>
        <v/>
      </c>
      <c r="Q177" t="str">
        <f>IF(CalcTable[[#This Row],[Building]]=0,"",INTERCEPT('1. Input energy data'!N194:Y194,CalcTable[[#This Row],[1]:[12]]))</f>
        <v/>
      </c>
      <c r="R177" t="str">
        <f>IF(CalcTable[[#This Row],[Building]]=0,"",RSQ('1. Input energy data'!N194:Y194,CalcTable[[#This Row],[1]:[12]]))</f>
        <v/>
      </c>
      <c r="S177" s="151" t="str" cm="1">
        <f t="array" ref="S177">IF(OR($A177=0, '1. Input energy data'!$AF194=""), "",IF(OR('1. Input energy data'!$F194="Hospital",'1. Input energy data'!$F194="Nursing residential homes and hostels"),INDEX(Degrees18[[Month]:[Multiple (England)]],MATCH('1. Input energy data'!$AD194, Degrees18[Month], 1)+S$2-13,MATCH(IF('1. Input energy data'!$G$11="Multiple (England)", '1. Input energy data'!$J194, '1. Input energy data'!$G$11),Degrees18[#Headers], 0)),INDEX(Degrees15[[Month]:[Multiple (England)]],MATCH('1. Input energy data'!$AD194, Degrees15[Month], 1)+S$2-13,MATCH(IF('1. Input energy data'!$G$11="Multiple (England)", '1. Input energy data'!$J194, '1. Input energy data'!$G$11),Degrees15[#Headers], 0))))</f>
        <v/>
      </c>
      <c r="T177" s="151" t="str" cm="1">
        <f t="array" ref="T177">IF(OR($A177=0, '1. Input energy data'!$AG194=""), "",IF(OR('1. Input energy data'!$F194="Hospital",'1. Input energy data'!$F194="Nursing residential homes and hostels"),INDEX(Degrees18[[Month]:[Multiple (England)]],MATCH('1. Input energy data'!$AD194, Degrees18[Month], 1)+T$2-13,MATCH(IF('1. Input energy data'!$G$11="Multiple (England)", '1. Input energy data'!$J194, '1. Input energy data'!$G$11),Degrees18[#Headers], 0)),INDEX(Degrees15[[Month]:[Multiple (England)]],MATCH('1. Input energy data'!$AD194,Degrees15[Month], 1)+T$2-13,MATCH(IF('1. Input energy data'!$G$11="Multiple (England)", '1. Input energy data'!$J194, '1. Input energy data'!$G$11),Degrees15[#Headers], 0))))</f>
        <v/>
      </c>
      <c r="U177" s="151" t="str" cm="1">
        <f t="array" ref="U177">IF(OR($A177=0, '1. Input energy data'!$AH194=""), "",IF(OR('1. Input energy data'!$F194="Hospital",'1. Input energy data'!$F194="Nursing residential homes and hostels"),INDEX(Degrees18[[Month]:[Multiple (England)]],MATCH('1. Input energy data'!$AD194, Degrees18[Month], 1)+U$2-13,MATCH(IF('1. Input energy data'!$G$11="Multiple (England)", '1. Input energy data'!$J194, '1. Input energy data'!$G$11),Degrees18[#Headers], 0)),INDEX(Degrees15[[Month]:[Multiple (England)]],MATCH('1. Input energy data'!$AD194,Degrees15[Month], 1)+U$2-13,MATCH(IF('1. Input energy data'!$G$11="Multiple (England)", '1. Input energy data'!$J194, '1. Input energy data'!$G$11),Degrees15[#Headers], 0))))</f>
        <v/>
      </c>
      <c r="V177" s="151" t="str" cm="1">
        <f t="array" ref="V177">IF(OR($A177=0, '1. Input energy data'!$AI194=""), "",IF(OR('1. Input energy data'!$F194="Hospital",'1. Input energy data'!$F194="Nursing residential homes and hostels"),INDEX(Degrees18[[Month]:[Multiple (England)]],MATCH('1. Input energy data'!$AD194, Degrees18[Month], 1)+V$2-13,MATCH(IF('1. Input energy data'!$G$11="Multiple (England)", '1. Input energy data'!$J194, '1. Input energy data'!$G$11),Degrees18[#Headers], 0)),INDEX(Degrees15[[Month]:[Multiple (England)]],MATCH('1. Input energy data'!$AD194,Degrees15[Month], 1)+V$2-13,MATCH(IF('1. Input energy data'!$G$11="Multiple (England)", '1. Input energy data'!$J194, '1. Input energy data'!$G$11),Degrees15[#Headers], 0))))</f>
        <v/>
      </c>
      <c r="W177" s="151" t="str" cm="1">
        <f t="array" ref="W177">IF(OR($A177=0, '1. Input energy data'!$AJ194=""), "",IF(OR('1. Input energy data'!$F194="Hospital",'1. Input energy data'!$F194="Nursing residential homes and hostels"),INDEX(Degrees18[[Month]:[Multiple (England)]],MATCH('1. Input energy data'!$AD194, Degrees18[Month], 1)+W$2-13,MATCH(IF('1. Input energy data'!$G$11="Multiple (England)", '1. Input energy data'!$J194, '1. Input energy data'!$G$11),Degrees18[#Headers], 0)),INDEX(Degrees15[[Month]:[Multiple (England)]],MATCH('1. Input energy data'!$AD194,Degrees15[Month], 1)+W$2-13,MATCH(IF('1. Input energy data'!$G$11="Multiple (England)", '1. Input energy data'!$J194, '1. Input energy data'!$G$11),Degrees15[#Headers], 0))))</f>
        <v/>
      </c>
      <c r="X177" s="151" t="str" cm="1">
        <f t="array" ref="X177">IF(OR($A177=0, '1. Input energy data'!$AK194=""), "",IF(OR('1. Input energy data'!$F194="Hospital",'1. Input energy data'!$F194="Nursing residential homes and hostels"),INDEX(Degrees18[[Month]:[Multiple (England)]],MATCH('1. Input energy data'!$AD194, Degrees18[Month], 1)+X$2-13,MATCH(IF('1. Input energy data'!$G$11="Multiple (England)", '1. Input energy data'!$J194, '1. Input energy data'!$G$11),Degrees18[#Headers], 0)),INDEX(Degrees15[[Month]:[Multiple (England)]],MATCH('1. Input energy data'!$AD194,Degrees15[Month], 1)+X$2-13,MATCH(IF('1. Input energy data'!$G$11="Multiple (England)", '1. Input energy data'!$J194, '1. Input energy data'!$G$11),Degrees15[#Headers], 0))))</f>
        <v/>
      </c>
      <c r="Y177" s="151" t="str" cm="1">
        <f t="array" ref="Y177">IF(OR($A177=0, '1. Input energy data'!$AL194=""), "",IF(OR('1. Input energy data'!$F194="Hospital",'1. Input energy data'!$F194="Nursing residential homes and hostels"),INDEX(Degrees18[[Month]:[Multiple (England)]],MATCH('1. Input energy data'!$AD194, Degrees18[Month], 1)+Y$2-13,MATCH(IF('1. Input energy data'!$G$11="Multiple (England)", '1. Input energy data'!$J194, '1. Input energy data'!$G$11),Degrees18[#Headers], 0)),INDEX(Degrees15[[Month]:[Multiple (England)]],MATCH('1. Input energy data'!$AD194,Degrees15[Month], 1)+Y$2-13,MATCH(IF('1. Input energy data'!$G$11="Multiple (England)", '1. Input energy data'!$J194, '1. Input energy data'!$G$11),Degrees15[#Headers], 0))))</f>
        <v/>
      </c>
      <c r="Z177" s="151" t="str" cm="1">
        <f t="array" ref="Z177">IF(OR($A177=0, '1. Input energy data'!$AM194=""), "",IF(OR('1. Input energy data'!$F194="Hospital",'1. Input energy data'!$F194="Nursing residential homes and hostels"),INDEX(Degrees18[[Month]:[Multiple (England)]],MATCH('1. Input energy data'!$AD194, Degrees18[Month], 1)+Z$2-13,MATCH(IF('1. Input energy data'!$G$11="Multiple (England)", '1. Input energy data'!$J194, '1. Input energy data'!$G$11),Degrees18[#Headers], 0)),INDEX(Degrees15[[Month]:[Multiple (England)]],MATCH('1. Input energy data'!$AD194,Degrees15[Month], 1)+Z$2-13,MATCH(IF('1. Input energy data'!$G$11="Multiple (England)", '1. Input energy data'!$J194, '1. Input energy data'!$G$11),Degrees15[#Headers], 0))))</f>
        <v/>
      </c>
      <c r="AA177" s="151" t="str" cm="1">
        <f t="array" ref="AA177">IF(OR($A177=0, '1. Input energy data'!$AN194=""), "",IF(OR('1. Input energy data'!$F194="Hospital",'1. Input energy data'!$F194="Nursing residential homes and hostels"),INDEX(Degrees18[[Month]:[Multiple (England)]],MATCH('1. Input energy data'!$AD194, Degrees18[Month], 1)+AA$2-13,MATCH(IF('1. Input energy data'!$G$11="Multiple (England)", '1. Input energy data'!$J194, '1. Input energy data'!$G$11),Degrees18[#Headers], 0)),INDEX(Degrees15[[Month]:[Multiple (England)]],MATCH('1. Input energy data'!$AD194,Degrees15[Month], 1)+AA$2-13,MATCH(IF('1. Input energy data'!$G$11="Multiple (England)", '1. Input energy data'!$J194, '1. Input energy data'!$G$11),Degrees15[#Headers], 0))))</f>
        <v/>
      </c>
      <c r="AB177" s="151" t="str" cm="1">
        <f t="array" ref="AB177">IF(OR($A177=0, '1. Input energy data'!$AO194=""), "",IF(OR('1. Input energy data'!$F194="Hospital",'1. Input energy data'!$F194="Nursing residential homes and hostels"),INDEX(Degrees18[[Month]:[Multiple (England)]],MATCH('1. Input energy data'!$AD194, Degrees18[Month], 1)+AB$2-13,MATCH(IF('1. Input energy data'!$G$11="Multiple (England)", '1. Input energy data'!$J194, '1. Input energy data'!$G$11),Degrees18[#Headers], 0)),INDEX(Degrees15[[Month]:[Multiple (England)]],MATCH('1. Input energy data'!$AD194,Degrees15[Month], 1)+AB$2-13,MATCH(IF('1. Input energy data'!$G$11="Multiple (England)", '1. Input energy data'!$J194, '1. Input energy data'!$G$11),Degrees15[#Headers], 0))))</f>
        <v/>
      </c>
      <c r="AC177" s="151" t="str" cm="1">
        <f t="array" ref="AC177">IF(OR($A177=0, '1. Input energy data'!$AP194=""), "",IF(OR('1. Input energy data'!$F194="Hospital",'1. Input energy data'!$F194="Nursing residential homes and hostels"),INDEX(Degrees18[[Month]:[Multiple (England)]],MATCH('1. Input energy data'!$AD194, Degrees18[Month], 1)+AC$2-13,MATCH(IF('1. Input energy data'!$G$11="Multiple (England)", '1. Input energy data'!$J194, '1. Input energy data'!$G$11),Degrees18[#Headers], 0)),INDEX(Degrees15[[Month]:[Multiple (England)]],MATCH('1. Input energy data'!$AD194,Degrees15[Month], 1)+AC$2-13,MATCH(IF('1. Input energy data'!$G$11="Multiple (England)", '1. Input energy data'!$J194, '1. Input energy data'!$G$11),Degrees15[#Headers], 0))))</f>
        <v/>
      </c>
      <c r="AD177" s="151" t="str" cm="1">
        <f t="array" ref="AD177">IF(OR($A177=0, '1. Input energy data'!$AQ194=""), "",IF(OR('1. Input energy data'!$F194="Hospital",'1. Input energy data'!$F194="Nursing residential homes and hostels"),INDEX(Degrees18[[Month]:[Multiple (England)]],MATCH('1. Input energy data'!$AD194, Degrees18[Month], 1)+AD$2-13,MATCH(IF('1. Input energy data'!$G$11="Multiple (England)", '1. Input energy data'!$J194, '1. Input energy data'!$G$11),Degrees18[#Headers], 0)),INDEX(Degrees15[[Month]:[Multiple (England)]],MATCH('1. Input energy data'!$AD194,Degrees15[Month], 1)+AD$2-13,MATCH(IF('1. Input energy data'!$G$11="Multiple (England)", '1. Input energy data'!$J194, '1. Input energy data'!$G$11),Degrees15[#Headers], 0))))</f>
        <v/>
      </c>
      <c r="AE177" s="151" t="str">
        <f>IF(OR($A177=0, $P177="", CalcTable[[#This Row],[13]]="", $Q177="", '1. Input energy data'!AF194=""), "", ($P177*CalcTable[[#This Row],[13]]+$Q177)-'1. Input energy data'!AF194)</f>
        <v/>
      </c>
      <c r="AF177" s="151" t="str">
        <f>IF(OR($A177=0, $P177="", CalcTable[[#This Row],[14]]="", $Q177="", '1. Input energy data'!AG194=""), "", ($P177*CalcTable[[#This Row],[14]]+$Q177)-'1. Input energy data'!AG194)</f>
        <v/>
      </c>
      <c r="AG177" s="151" t="str">
        <f>IF(OR($A177=0, $P177="", CalcTable[[#This Row],[15]]="", $Q177="", '1. Input energy data'!AH194=""), "", ($P177*CalcTable[[#This Row],[15]]+$Q177)-'1. Input energy data'!AH194)</f>
        <v/>
      </c>
      <c r="AH177" s="151" t="str">
        <f>IF(OR($A177=0, $P177="", CalcTable[[#This Row],[16]]="", $Q177="", '1. Input energy data'!AI194=""), "", ($P177*CalcTable[[#This Row],[16]]+$Q177)-'1. Input energy data'!AI194)</f>
        <v/>
      </c>
      <c r="AI177" s="151" t="str">
        <f>IF(OR($A177=0, $P177="", CalcTable[[#This Row],[17]]="", $Q177="", '1. Input energy data'!AJ194=""), "", ($P177*CalcTable[[#This Row],[17]]+$Q177)-'1. Input energy data'!AJ194)</f>
        <v/>
      </c>
      <c r="AJ177" s="151" t="str">
        <f>IF(OR($A177=0, $P177="", CalcTable[[#This Row],[18]]="", $Q177="", '1. Input energy data'!AK194=""), "", ($P177*CalcTable[[#This Row],[18]]+$Q177)-'1. Input energy data'!AK194)</f>
        <v/>
      </c>
      <c r="AK177" s="151" t="str">
        <f>IF(OR($A177=0, $P177="", CalcTable[[#This Row],[19]]="", $Q177="", '1. Input energy data'!AL194=""), "", ($P177*CalcTable[[#This Row],[19]]+$Q177)-'1. Input energy data'!AL194)</f>
        <v/>
      </c>
      <c r="AL177" s="151" t="str">
        <f>IF(OR($A177=0, $P177="", CalcTable[[#This Row],[20]]="", $Q177="", '1. Input energy data'!AM194=""), "", ($P177*CalcTable[[#This Row],[20]]+$Q177)-'1. Input energy data'!AM194)</f>
        <v/>
      </c>
      <c r="AM177" s="151" t="str">
        <f>IF(OR($A177=0, $P177="", CalcTable[[#This Row],[21]]="", $Q177="", '1. Input energy data'!AN194=""), "", ($P177*CalcTable[[#This Row],[21]]+$Q177)-'1. Input energy data'!AN194)</f>
        <v/>
      </c>
      <c r="AN177" s="151" t="str">
        <f>IF(OR($A177=0, $P177="", CalcTable[[#This Row],[22]]="", $Q177="", '1. Input energy data'!AO194=""), "", ($P177*CalcTable[[#This Row],[22]]+$Q177)-'1. Input energy data'!AO194)</f>
        <v/>
      </c>
      <c r="AO177" s="151" t="str">
        <f>IF(OR($A177=0, $P177="", CalcTable[[#This Row],[23]]="", $Q177="", '1. Input energy data'!AP194=""), "", ($P177*CalcTable[[#This Row],[23]]+$Q177)-'1. Input energy data'!AP194)</f>
        <v/>
      </c>
      <c r="AP177" s="151" t="str">
        <f>IF(OR($A177=0, $P177="", CalcTable[[#This Row],[24]]="", $Q177="", '1. Input energy data'!AQ194=""), "", ($P177*CalcTable[[#This Row],[24]]+$Q177)-'1. Input energy data'!AQ194)</f>
        <v/>
      </c>
      <c r="AQ177" s="239" t="str">
        <f>IF(CalcTable[[#This Row],[Building]]=0,"",1-((1-CalcTable[[#This Row],[R2]])*(COUNT('1. Input energy data'!N194:Y194)-1)/(COUNT('1. Input energy data'!N194:Y194)-2)))</f>
        <v/>
      </c>
      <c r="AR177" s="165" t="str">
        <f>IF(CalcTable[[#This Row],[Building]]=0,"",1.26*TINV(0.1,COUNT('1. Input energy data'!N194:Y194)-2)*STEYX('1. Input energy data'!N194:Y194,CalcTable[[#This Row],[1]:[12]])*((1+2/COUNT('1. Input energy data'!N194:Y194))*COUNT(CalcTable[[#This Row],[Month 1 avoided kWh]:[Month 12]]))^0.5)</f>
        <v/>
      </c>
      <c r="AS177" s="166" t="str">
        <f>IF(CalcTable[[#This Row],[Building]]=0,"",ABS(CalcTable[[#This Row],[Absolute Uncertainty]]/SUM(CalcTable[[#This Row],[Month 1 avoided kWh]:[Month 12]])))</f>
        <v/>
      </c>
      <c r="AT177" s="165" t="str">
        <f>IF(CalcTable[[#This Row],[Building]]=0,"",COUNT('1. Input energy data'!N194:Y194))</f>
        <v/>
      </c>
      <c r="AU177" s="165" t="str">
        <f>IF(CalcTable[[#This Row],[Building]]=0,"",COUNT('1. Input energy data'!AF194:AQ194))</f>
        <v/>
      </c>
      <c r="AV177" s="151" t="str" cm="1">
        <f t="array" ref="AV177">_xlfn.IFS(CalcTable[[#This Row],[Building]]=0,"",AND(OR('1. Input energy data'!AT194="Energy Bills - Actual",'1. Input energy data'!AT194="Meter Readings",'1. Input energy data'!AT194="Half Hourly Data"),OR('1. Input energy data'!Z194="Energy Bills - Actual",'1. Input energy data'!Z194="Meter Readings",'1. Input energy data'!Z194="Half Hourly Data")),"ACTUAL",OR('1. Input energy data'!AT194="",'1. Input energy data'!Z194=""),"BLANK",OR('1. Input energy data'!AT194="Other (specify in commentary)",'1. Input energy data'!Z194="Other (specify in commentary)"),"OTHER",OR('1. Input energy data'!AT194="Energy Bills - Estimated",'1. Input energy data'!Z194="Energy Bills - Estimated"),"ESTIMATED",OR('1. Input energy data'!AT194="Energy Bills - Partially Estimated",'1. Input energy data'!Z194="Energy Bills - Partially Estimated"),"PARTIALLY ESTIMATED",TRUE,"BLANK")</f>
        <v/>
      </c>
    </row>
    <row r="178" spans="1:48">
      <c r="A178">
        <f>'1. Input energy data'!C195</f>
        <v>0</v>
      </c>
      <c r="B178" s="150">
        <f>'1. Input energy data'!F195</f>
        <v>0</v>
      </c>
      <c r="C178">
        <f>'1. Input energy data'!G195</f>
        <v>0</v>
      </c>
      <c r="D178" s="151" t="str">
        <f>IF(OR(CalcTable[[#This Row],[Building]]=0, '1. Input energy data'!$N195=""), "",IF(OR('1. Input energy data'!$F195="Hospital",'1. Input energy data'!$F195="Nursing residential homes and hostels"),INDEX(Degrees18[[Month]:[Multiple (England)]],MATCH('1. Input energy data'!$L195, Degrees18[Month], 1),MATCH(IF('1. Input energy data'!$G$11="Multiple (England)", '1. Input energy data'!$J195, '1. Input energy data'!$G$11), Degrees18[#Headers], 0)),INDEX(Degrees15[[Month]:[Multiple (England)]],MATCH('1. Input energy data'!$L195, Degrees15[Month], 1),MATCH(IF('1. Input energy data'!$G$11="Multiple (England)", '1. Input energy data'!$J195, '1. Input energy data'!$G$11), Degrees15[#Headers], 0))))</f>
        <v/>
      </c>
      <c r="E178" s="151" t="str" cm="1">
        <f t="array" ref="E178">IF(OR(CalcTable[[#This Row],[Building]]=0, '1. Input energy data'!$O195=""), "",IF(OR('1. Input energy data'!$F195="Hospital",'1. Input energy data'!$F195="Nursing residential homes and hostels"),INDEX(Degrees18[[Month]:[Multiple (England)]],MATCH('1. Input energy data'!$L195, Degrees18[Month], 1) + $E$2 - 1,MATCH(IF('1. Input energy data'!$G$11="Multiple (England)", '1. Input energy data'!$J195, '1. Input energy data'!$G$11),Degrees18[#Headers], 0)),INDEX(Degrees15[[Month]:[Multiple (England)]],MATCH('1. Input energy data'!$L195, Degrees15[Month], 1) + $E$2 - 1,MATCH(IF('1. Input energy data'!$G$11="Multiple (England)", '1. Input energy data'!$J195, '1. Input energy data'!$G$11),Degrees15[#Headers], 0))))</f>
        <v/>
      </c>
      <c r="F178" s="151" t="str" cm="1">
        <f t="array" ref="F178">IF(OR(CalcTable[[#This Row],[Building]]=0, '1. Input energy data'!$P195=""), "",IF(OR('1. Input energy data'!$F195="Hospital",'1. Input energy data'!$F195="Nursing residential homes and hostels"),INDEX(Degrees18[[Month]:[Multiple (England)]],MATCH('1. Input energy data'!$L195, Degrees18[Month], 1) + $F$2 - 1,MATCH(IF('1. Input energy data'!$G$11="Multiple (England)", '1. Input energy data'!$J195, '1. Input energy data'!$G$11),Degrees18[#Headers], 0)),INDEX(Degrees15[[Month]:[Multiple (England)]],MATCH('1. Input energy data'!$L195, Degrees15[Month], 1) + $F$2 - 1,MATCH(IF('1. Input energy data'!$G$11="Multiple (England)", '1. Input energy data'!$J195, '1. Input energy data'!$G$11),Degrees15[#Headers], 0))))</f>
        <v/>
      </c>
      <c r="G178" s="151" t="str" cm="1">
        <f t="array" ref="G178">IF(OR(CalcTable[[#This Row],[Building]]=0, '1. Input energy data'!$Q195=""), "",IF(OR('1. Input energy data'!$F195="Hospital",'1. Input energy data'!$F195="Nursing residential homes and hostels"),INDEX(Degrees18[[Month]:[Multiple (England)]],MATCH('1. Input energy data'!$L195, Degrees18[Month], 1) + $G$2 - 1,MATCH(IF('1. Input energy data'!$G$11="Multiple (England)", '1. Input energy data'!$J195, '1. Input energy data'!$G$11),Degrees18[#Headers], 0)),INDEX(Degrees15[[Month]:[Multiple (England)]],MATCH('1. Input energy data'!$L195, Degrees15[Month], 1) + $G$2 - 1,MATCH(IF('1. Input energy data'!$G$11="Multiple (England)", '1. Input energy data'!$J195, '1. Input energy data'!$G$11),Degrees15[#Headers], 0))))</f>
        <v/>
      </c>
      <c r="H178" s="151" t="str" cm="1">
        <f t="array" ref="H178">IF(OR(CalcTable[[#This Row],[Building]]=0, '1. Input energy data'!$R195=""), "",IF(OR('1. Input energy data'!$F195="Hospital",'1. Input energy data'!$F195="Nursing residential homes and hostels"),INDEX(Degrees18[[Month]:[Multiple (England)]],MATCH('1. Input energy data'!$L195, Degrees18[Month], 1) + $H$2 - 1,MATCH(IF('1. Input energy data'!$G$11="Multiple (England)", '1. Input energy data'!$J195, '1. Input energy data'!$G$11),Degrees18[#Headers], 0)),INDEX(Degrees15[[Month]:[Multiple (England)]],MATCH('1. Input energy data'!$L195, Degrees15[Month], 1) + $H$2 - 1,MATCH(IF('1. Input energy data'!$G$11="Multiple (England)", '1. Input energy data'!$J195, '1. Input energy data'!$G$11),Degrees15[#Headers], 0))))</f>
        <v/>
      </c>
      <c r="I178" s="151" t="str" cm="1">
        <f t="array" ref="I178">IF(OR(CalcTable[[#This Row],[Building]]=0, '1. Input energy data'!$S195=""), "",IF(OR('1. Input energy data'!$F195="Hospital",'1. Input energy data'!$F195="Nursing residential homes and hostels"),INDEX(Degrees18[[Month]:[Multiple (England)]],MATCH('1. Input energy data'!$L195, Degrees18[Month], 1) + $I$2 - 1,MATCH(IF('1. Input energy data'!$G$11="Multiple (England)", '1. Input energy data'!$J195, '1. Input energy data'!$G$11),Degrees18[#Headers], 0)),INDEX(Degrees15[[Month]:[Multiple (England)]],MATCH('1. Input energy data'!$L195, Degrees15[Month], 1) + $I$2 - 1,MATCH(IF('1. Input energy data'!$G$11="Multiple (England)", '1. Input energy data'!$J195, '1. Input energy data'!$G$11),Degrees15[#Headers], 0))))</f>
        <v/>
      </c>
      <c r="J178" s="151" t="str" cm="1">
        <f t="array" ref="J178">IF(OR(CalcTable[[#This Row],[Building]]=0, '1. Input energy data'!$T195=""), "",IF(OR('1. Input energy data'!$F195="Hospital",'1. Input energy data'!$F195="Nursing residential homes and hostels"),INDEX(Degrees18[[Month]:[Multiple (England)]],MATCH('1. Input energy data'!$L195, Degrees18[Month], 1) + $J$2 - 1,MATCH(IF('1. Input energy data'!$G$11="Multiple (England)", '1. Input energy data'!$J195, '1. Input energy data'!$G$11),Degrees18[#Headers], 0)),INDEX(Degrees15[[Month]:[Multiple (England)]],MATCH('1. Input energy data'!$L195, Degrees15[Month], 1) + $J$2 - 1,MATCH(IF('1. Input energy data'!$G$11="Multiple (England)", '1. Input energy data'!$J195, '1. Input energy data'!$G$11),Degrees15[#Headers], 0))))</f>
        <v/>
      </c>
      <c r="K178" s="151" t="str" cm="1">
        <f t="array" ref="K178">IF(OR(CalcTable[[#This Row],[Building]]=0, '1. Input energy data'!$U195=""), "",IF(OR('1. Input energy data'!$F195="Hospital",'1. Input energy data'!$F195="Nursing residential homes and hostels"),INDEX(Degrees18[[Month]:[Multiple (England)]],MATCH('1. Input energy data'!$L195, Degrees18[Month], 1) + $K$2 - 1,MATCH(IF('1. Input energy data'!$G$11="Multiple (England)", '1. Input energy data'!$J195, '1. Input energy data'!$G$11),Degrees18[#Headers], 0)),INDEX(Degrees15[[Month]:[Multiple (England)]],MATCH('1. Input energy data'!$L195, Degrees15[Month], 1) + $K$2 - 1,MATCH(IF('1. Input energy data'!$G$11="Multiple (England)", '1. Input energy data'!$J195, '1. Input energy data'!$G$11),Degrees15[#Headers], 0))))</f>
        <v/>
      </c>
      <c r="L178" s="151" t="str" cm="1">
        <f t="array" ref="L178">IF(OR(CalcTable[[#This Row],[Building]]=0, '1. Input energy data'!$V195=""), "",IF(OR('1. Input energy data'!$F195="Hospital",'1. Input energy data'!$F195="Nursing residential homes and hostels"),INDEX(Degrees18[[Month]:[Multiple (England)]],MATCH('1. Input energy data'!$L195, Degrees18[Month], 1) + $L$2 - 1,MATCH(IF('1. Input energy data'!$G$11="Multiple (England)", '1. Input energy data'!$J195, '1. Input energy data'!$G$11),Degrees18[#Headers], 0)),INDEX(Degrees15[[Month]:[Multiple (England)]],MATCH('1. Input energy data'!$L195, Degrees15[Month], 1) + $L$2 - 1,MATCH(IF('1. Input energy data'!$G$11="Multiple (England)", '1. Input energy data'!$J195, '1. Input energy data'!$G$11),Degrees15[#Headers], 0))))</f>
        <v/>
      </c>
      <c r="M178" s="151" t="str" cm="1">
        <f t="array" ref="M178">IF(OR(CalcTable[[#This Row],[Building]]=0, '1. Input energy data'!$W195=""), "",IF(OR('1. Input energy data'!$F195="Hospital",'1. Input energy data'!$F195="Nursing residential homes and hostels"),INDEX(Degrees18[[Month]:[Multiple (England)]],MATCH('1. Input energy data'!$L195, Degrees18[Month], 1) + $M$2 - 1,MATCH(IF('1. Input energy data'!$G$11="Multiple (England)", '1. Input energy data'!$J195, '1. Input energy data'!$G$11),Degrees18[#Headers], 0)),INDEX(Degrees15[[Month]:[Multiple (England)]],MATCH('1. Input energy data'!$L195, Degrees15[Month], 1) + $M$2 - 1,MATCH(IF('1. Input energy data'!$G$11="Multiple (England)", '1. Input energy data'!$J195, '1. Input energy data'!$G$11),Degrees15[#Headers], 0))))</f>
        <v/>
      </c>
      <c r="N178" s="151" t="str" cm="1">
        <f t="array" ref="N178">IF(OR(CalcTable[[#This Row],[Building]]=0, '1. Input energy data'!$X195=""), "",IF(OR('1. Input energy data'!$F195="Hospital",'1. Input energy data'!$F195="Nursing residential homes and hostels"),INDEX(Degrees18[[Month]:[Multiple (England)]],MATCH('1. Input energy data'!$L195, Degrees18[Month], 1) + $N$2 - 1,MATCH(IF('1. Input energy data'!$G$11="Multiple (England)", '1. Input energy data'!$J195, '1. Input energy data'!$G$11),Degrees18[#Headers], 0)),INDEX(Degrees15[[Month]:[Multiple (England)]],MATCH('1. Input energy data'!$L195, Degrees15[Month], 1) + $N$2 - 1,MATCH(IF('1. Input energy data'!$G$11="Multiple (England)", '1. Input energy data'!$J195, '1. Input energy data'!$G$11),Degrees15[#Headers], 0))))</f>
        <v/>
      </c>
      <c r="O178" s="151" t="str" cm="1">
        <f t="array" ref="O178">IF(OR(CalcTable[[#This Row],[Building]]=0, '1. Input energy data'!$Y195=""), "",IF(OR('1. Input energy data'!$F195="Hospital",'1. Input energy data'!$F195="Nursing residential homes and hostels"),INDEX(Degrees18[[Month]:[Multiple (England)]],MATCH('1. Input energy data'!$L195, Degrees18[Month], 1) + $O$2 - 1,MATCH(IF('1. Input energy data'!$G$11="Multiple (England)", '1. Input energy data'!$J195, '1. Input energy data'!$G$11),Degrees18[#Headers], 0)),INDEX(Degrees15[[Month]:[Multiple (England)]],MATCH('1. Input energy data'!$L195, Degrees15[Month], 1) + $O$2 - 1,MATCH(IF('1. Input energy data'!$G$11="Multiple (England)", '1. Input energy data'!$J195, '1. Input energy data'!$G$11),Degrees15[#Headers], 0))))</f>
        <v/>
      </c>
      <c r="P178" t="str">
        <f>IF(CalcTable[[#This Row],[Building]]=0,"",SLOPE('1. Input energy data'!N195:Y195,CalcTable[[#This Row],[1]:[12]]))</f>
        <v/>
      </c>
      <c r="Q178" t="str">
        <f>IF(CalcTable[[#This Row],[Building]]=0,"",INTERCEPT('1. Input energy data'!N195:Y195,CalcTable[[#This Row],[1]:[12]]))</f>
        <v/>
      </c>
      <c r="R178" t="str">
        <f>IF(CalcTable[[#This Row],[Building]]=0,"",RSQ('1. Input energy data'!N195:Y195,CalcTable[[#This Row],[1]:[12]]))</f>
        <v/>
      </c>
      <c r="S178" s="151" t="str" cm="1">
        <f t="array" ref="S178">IF(OR($A178=0, '1. Input energy data'!$AF195=""), "",IF(OR('1. Input energy data'!$F195="Hospital",'1. Input energy data'!$F195="Nursing residential homes and hostels"),INDEX(Degrees18[[Month]:[Multiple (England)]],MATCH('1. Input energy data'!$AD195, Degrees18[Month], 1)+S$2-13,MATCH(IF('1. Input energy data'!$G$11="Multiple (England)", '1. Input energy data'!$J195, '1. Input energy data'!$G$11),Degrees18[#Headers], 0)),INDEX(Degrees15[[Month]:[Multiple (England)]],MATCH('1. Input energy data'!$AD195, Degrees15[Month], 1)+S$2-13,MATCH(IF('1. Input energy data'!$G$11="Multiple (England)", '1. Input energy data'!$J195, '1. Input energy data'!$G$11),Degrees15[#Headers], 0))))</f>
        <v/>
      </c>
      <c r="T178" s="151" t="str" cm="1">
        <f t="array" ref="T178">IF(OR($A178=0, '1. Input energy data'!$AG195=""), "",IF(OR('1. Input energy data'!$F195="Hospital",'1. Input energy data'!$F195="Nursing residential homes and hostels"),INDEX(Degrees18[[Month]:[Multiple (England)]],MATCH('1. Input energy data'!$AD195, Degrees18[Month], 1)+T$2-13,MATCH(IF('1. Input energy data'!$G$11="Multiple (England)", '1. Input energy data'!$J195, '1. Input energy data'!$G$11),Degrees18[#Headers], 0)),INDEX(Degrees15[[Month]:[Multiple (England)]],MATCH('1. Input energy data'!$AD195,Degrees15[Month], 1)+T$2-13,MATCH(IF('1. Input energy data'!$G$11="Multiple (England)", '1. Input energy data'!$J195, '1. Input energy data'!$G$11),Degrees15[#Headers], 0))))</f>
        <v/>
      </c>
      <c r="U178" s="151" t="str" cm="1">
        <f t="array" ref="U178">IF(OR($A178=0, '1. Input energy data'!$AH195=""), "",IF(OR('1. Input energy data'!$F195="Hospital",'1. Input energy data'!$F195="Nursing residential homes and hostels"),INDEX(Degrees18[[Month]:[Multiple (England)]],MATCH('1. Input energy data'!$AD195, Degrees18[Month], 1)+U$2-13,MATCH(IF('1. Input energy data'!$G$11="Multiple (England)", '1. Input energy data'!$J195, '1. Input energy data'!$G$11),Degrees18[#Headers], 0)),INDEX(Degrees15[[Month]:[Multiple (England)]],MATCH('1. Input energy data'!$AD195,Degrees15[Month], 1)+U$2-13,MATCH(IF('1. Input energy data'!$G$11="Multiple (England)", '1. Input energy data'!$J195, '1. Input energy data'!$G$11),Degrees15[#Headers], 0))))</f>
        <v/>
      </c>
      <c r="V178" s="151" t="str" cm="1">
        <f t="array" ref="V178">IF(OR($A178=0, '1. Input energy data'!$AI195=""), "",IF(OR('1. Input energy data'!$F195="Hospital",'1. Input energy data'!$F195="Nursing residential homes and hostels"),INDEX(Degrees18[[Month]:[Multiple (England)]],MATCH('1. Input energy data'!$AD195, Degrees18[Month], 1)+V$2-13,MATCH(IF('1. Input energy data'!$G$11="Multiple (England)", '1. Input energy data'!$J195, '1. Input energy data'!$G$11),Degrees18[#Headers], 0)),INDEX(Degrees15[[Month]:[Multiple (England)]],MATCH('1. Input energy data'!$AD195,Degrees15[Month], 1)+V$2-13,MATCH(IF('1. Input energy data'!$G$11="Multiple (England)", '1. Input energy data'!$J195, '1. Input energy data'!$G$11),Degrees15[#Headers], 0))))</f>
        <v/>
      </c>
      <c r="W178" s="151" t="str" cm="1">
        <f t="array" ref="W178">IF(OR($A178=0, '1. Input energy data'!$AJ195=""), "",IF(OR('1. Input energy data'!$F195="Hospital",'1. Input energy data'!$F195="Nursing residential homes and hostels"),INDEX(Degrees18[[Month]:[Multiple (England)]],MATCH('1. Input energy data'!$AD195, Degrees18[Month], 1)+W$2-13,MATCH(IF('1. Input energy data'!$G$11="Multiple (England)", '1. Input energy data'!$J195, '1. Input energy data'!$G$11),Degrees18[#Headers], 0)),INDEX(Degrees15[[Month]:[Multiple (England)]],MATCH('1. Input energy data'!$AD195,Degrees15[Month], 1)+W$2-13,MATCH(IF('1. Input energy data'!$G$11="Multiple (England)", '1. Input energy data'!$J195, '1. Input energy data'!$G$11),Degrees15[#Headers], 0))))</f>
        <v/>
      </c>
      <c r="X178" s="151" t="str" cm="1">
        <f t="array" ref="X178">IF(OR($A178=0, '1. Input energy data'!$AK195=""), "",IF(OR('1. Input energy data'!$F195="Hospital",'1. Input energy data'!$F195="Nursing residential homes and hostels"),INDEX(Degrees18[[Month]:[Multiple (England)]],MATCH('1. Input energy data'!$AD195, Degrees18[Month], 1)+X$2-13,MATCH(IF('1. Input energy data'!$G$11="Multiple (England)", '1. Input energy data'!$J195, '1. Input energy data'!$G$11),Degrees18[#Headers], 0)),INDEX(Degrees15[[Month]:[Multiple (England)]],MATCH('1. Input energy data'!$AD195,Degrees15[Month], 1)+X$2-13,MATCH(IF('1. Input energy data'!$G$11="Multiple (England)", '1. Input energy data'!$J195, '1. Input energy data'!$G$11),Degrees15[#Headers], 0))))</f>
        <v/>
      </c>
      <c r="Y178" s="151" t="str" cm="1">
        <f t="array" ref="Y178">IF(OR($A178=0, '1. Input energy data'!$AL195=""), "",IF(OR('1. Input energy data'!$F195="Hospital",'1. Input energy data'!$F195="Nursing residential homes and hostels"),INDEX(Degrees18[[Month]:[Multiple (England)]],MATCH('1. Input energy data'!$AD195, Degrees18[Month], 1)+Y$2-13,MATCH(IF('1. Input energy data'!$G$11="Multiple (England)", '1. Input energy data'!$J195, '1. Input energy data'!$G$11),Degrees18[#Headers], 0)),INDEX(Degrees15[[Month]:[Multiple (England)]],MATCH('1. Input energy data'!$AD195,Degrees15[Month], 1)+Y$2-13,MATCH(IF('1. Input energy data'!$G$11="Multiple (England)", '1. Input energy data'!$J195, '1. Input energy data'!$G$11),Degrees15[#Headers], 0))))</f>
        <v/>
      </c>
      <c r="Z178" s="151" t="str" cm="1">
        <f t="array" ref="Z178">IF(OR($A178=0, '1. Input energy data'!$AM195=""), "",IF(OR('1. Input energy data'!$F195="Hospital",'1. Input energy data'!$F195="Nursing residential homes and hostels"),INDEX(Degrees18[[Month]:[Multiple (England)]],MATCH('1. Input energy data'!$AD195, Degrees18[Month], 1)+Z$2-13,MATCH(IF('1. Input energy data'!$G$11="Multiple (England)", '1. Input energy data'!$J195, '1. Input energy data'!$G$11),Degrees18[#Headers], 0)),INDEX(Degrees15[[Month]:[Multiple (England)]],MATCH('1. Input energy data'!$AD195,Degrees15[Month], 1)+Z$2-13,MATCH(IF('1. Input energy data'!$G$11="Multiple (England)", '1. Input energy data'!$J195, '1. Input energy data'!$G$11),Degrees15[#Headers], 0))))</f>
        <v/>
      </c>
      <c r="AA178" s="151" t="str" cm="1">
        <f t="array" ref="AA178">IF(OR($A178=0, '1. Input energy data'!$AN195=""), "",IF(OR('1. Input energy data'!$F195="Hospital",'1. Input energy data'!$F195="Nursing residential homes and hostels"),INDEX(Degrees18[[Month]:[Multiple (England)]],MATCH('1. Input energy data'!$AD195, Degrees18[Month], 1)+AA$2-13,MATCH(IF('1. Input energy data'!$G$11="Multiple (England)", '1. Input energy data'!$J195, '1. Input energy data'!$G$11),Degrees18[#Headers], 0)),INDEX(Degrees15[[Month]:[Multiple (England)]],MATCH('1. Input energy data'!$AD195,Degrees15[Month], 1)+AA$2-13,MATCH(IF('1. Input energy data'!$G$11="Multiple (England)", '1. Input energy data'!$J195, '1. Input energy data'!$G$11),Degrees15[#Headers], 0))))</f>
        <v/>
      </c>
      <c r="AB178" s="151" t="str" cm="1">
        <f t="array" ref="AB178">IF(OR($A178=0, '1. Input energy data'!$AO195=""), "",IF(OR('1. Input energy data'!$F195="Hospital",'1. Input energy data'!$F195="Nursing residential homes and hostels"),INDEX(Degrees18[[Month]:[Multiple (England)]],MATCH('1. Input energy data'!$AD195, Degrees18[Month], 1)+AB$2-13,MATCH(IF('1. Input energy data'!$G$11="Multiple (England)", '1. Input energy data'!$J195, '1. Input energy data'!$G$11),Degrees18[#Headers], 0)),INDEX(Degrees15[[Month]:[Multiple (England)]],MATCH('1. Input energy data'!$AD195,Degrees15[Month], 1)+AB$2-13,MATCH(IF('1. Input energy data'!$G$11="Multiple (England)", '1. Input energy data'!$J195, '1. Input energy data'!$G$11),Degrees15[#Headers], 0))))</f>
        <v/>
      </c>
      <c r="AC178" s="151" t="str" cm="1">
        <f t="array" ref="AC178">IF(OR($A178=0, '1. Input energy data'!$AP195=""), "",IF(OR('1. Input energy data'!$F195="Hospital",'1. Input energy data'!$F195="Nursing residential homes and hostels"),INDEX(Degrees18[[Month]:[Multiple (England)]],MATCH('1. Input energy data'!$AD195, Degrees18[Month], 1)+AC$2-13,MATCH(IF('1. Input energy data'!$G$11="Multiple (England)", '1. Input energy data'!$J195, '1. Input energy data'!$G$11),Degrees18[#Headers], 0)),INDEX(Degrees15[[Month]:[Multiple (England)]],MATCH('1. Input energy data'!$AD195,Degrees15[Month], 1)+AC$2-13,MATCH(IF('1. Input energy data'!$G$11="Multiple (England)", '1. Input energy data'!$J195, '1. Input energy data'!$G$11),Degrees15[#Headers], 0))))</f>
        <v/>
      </c>
      <c r="AD178" s="151" t="str" cm="1">
        <f t="array" ref="AD178">IF(OR($A178=0, '1. Input energy data'!$AQ195=""), "",IF(OR('1. Input energy data'!$F195="Hospital",'1. Input energy data'!$F195="Nursing residential homes and hostels"),INDEX(Degrees18[[Month]:[Multiple (England)]],MATCH('1. Input energy data'!$AD195, Degrees18[Month], 1)+AD$2-13,MATCH(IF('1. Input energy data'!$G$11="Multiple (England)", '1. Input energy data'!$J195, '1. Input energy data'!$G$11),Degrees18[#Headers], 0)),INDEX(Degrees15[[Month]:[Multiple (England)]],MATCH('1. Input energy data'!$AD195,Degrees15[Month], 1)+AD$2-13,MATCH(IF('1. Input energy data'!$G$11="Multiple (England)", '1. Input energy data'!$J195, '1. Input energy data'!$G$11),Degrees15[#Headers], 0))))</f>
        <v/>
      </c>
      <c r="AE178" s="151" t="str">
        <f>IF(OR($A178=0, $P178="", CalcTable[[#This Row],[13]]="", $Q178="", '1. Input energy data'!AF195=""), "", ($P178*CalcTable[[#This Row],[13]]+$Q178)-'1. Input energy data'!AF195)</f>
        <v/>
      </c>
      <c r="AF178" s="151" t="str">
        <f>IF(OR($A178=0, $P178="", CalcTable[[#This Row],[14]]="", $Q178="", '1. Input energy data'!AG195=""), "", ($P178*CalcTable[[#This Row],[14]]+$Q178)-'1. Input energy data'!AG195)</f>
        <v/>
      </c>
      <c r="AG178" s="151" t="str">
        <f>IF(OR($A178=0, $P178="", CalcTable[[#This Row],[15]]="", $Q178="", '1. Input energy data'!AH195=""), "", ($P178*CalcTable[[#This Row],[15]]+$Q178)-'1. Input energy data'!AH195)</f>
        <v/>
      </c>
      <c r="AH178" s="151" t="str">
        <f>IF(OR($A178=0, $P178="", CalcTable[[#This Row],[16]]="", $Q178="", '1. Input energy data'!AI195=""), "", ($P178*CalcTable[[#This Row],[16]]+$Q178)-'1. Input energy data'!AI195)</f>
        <v/>
      </c>
      <c r="AI178" s="151" t="str">
        <f>IF(OR($A178=0, $P178="", CalcTable[[#This Row],[17]]="", $Q178="", '1. Input energy data'!AJ195=""), "", ($P178*CalcTable[[#This Row],[17]]+$Q178)-'1. Input energy data'!AJ195)</f>
        <v/>
      </c>
      <c r="AJ178" s="151" t="str">
        <f>IF(OR($A178=0, $P178="", CalcTable[[#This Row],[18]]="", $Q178="", '1. Input energy data'!AK195=""), "", ($P178*CalcTable[[#This Row],[18]]+$Q178)-'1. Input energy data'!AK195)</f>
        <v/>
      </c>
      <c r="AK178" s="151" t="str">
        <f>IF(OR($A178=0, $P178="", CalcTable[[#This Row],[19]]="", $Q178="", '1. Input energy data'!AL195=""), "", ($P178*CalcTable[[#This Row],[19]]+$Q178)-'1. Input energy data'!AL195)</f>
        <v/>
      </c>
      <c r="AL178" s="151" t="str">
        <f>IF(OR($A178=0, $P178="", CalcTable[[#This Row],[20]]="", $Q178="", '1. Input energy data'!AM195=""), "", ($P178*CalcTable[[#This Row],[20]]+$Q178)-'1. Input energy data'!AM195)</f>
        <v/>
      </c>
      <c r="AM178" s="151" t="str">
        <f>IF(OR($A178=0, $P178="", CalcTable[[#This Row],[21]]="", $Q178="", '1. Input energy data'!AN195=""), "", ($P178*CalcTable[[#This Row],[21]]+$Q178)-'1. Input energy data'!AN195)</f>
        <v/>
      </c>
      <c r="AN178" s="151" t="str">
        <f>IF(OR($A178=0, $P178="", CalcTable[[#This Row],[22]]="", $Q178="", '1. Input energy data'!AO195=""), "", ($P178*CalcTable[[#This Row],[22]]+$Q178)-'1. Input energy data'!AO195)</f>
        <v/>
      </c>
      <c r="AO178" s="151" t="str">
        <f>IF(OR($A178=0, $P178="", CalcTable[[#This Row],[23]]="", $Q178="", '1. Input energy data'!AP195=""), "", ($P178*CalcTable[[#This Row],[23]]+$Q178)-'1. Input energy data'!AP195)</f>
        <v/>
      </c>
      <c r="AP178" s="151" t="str">
        <f>IF(OR($A178=0, $P178="", CalcTable[[#This Row],[24]]="", $Q178="", '1. Input energy data'!AQ195=""), "", ($P178*CalcTable[[#This Row],[24]]+$Q178)-'1. Input energy data'!AQ195)</f>
        <v/>
      </c>
      <c r="AQ178" s="239" t="str">
        <f>IF(CalcTable[[#This Row],[Building]]=0,"",1-((1-CalcTable[[#This Row],[R2]])*(COUNT('1. Input energy data'!N195:Y195)-1)/(COUNT('1. Input energy data'!N195:Y195)-2)))</f>
        <v/>
      </c>
      <c r="AR178" s="165" t="str">
        <f>IF(CalcTable[[#This Row],[Building]]=0,"",1.26*TINV(0.1,COUNT('1. Input energy data'!N195:Y195)-2)*STEYX('1. Input energy data'!N195:Y195,CalcTable[[#This Row],[1]:[12]])*((1+2/COUNT('1. Input energy data'!N195:Y195))*COUNT(CalcTable[[#This Row],[Month 1 avoided kWh]:[Month 12]]))^0.5)</f>
        <v/>
      </c>
      <c r="AS178" s="166" t="str">
        <f>IF(CalcTable[[#This Row],[Building]]=0,"",ABS(CalcTable[[#This Row],[Absolute Uncertainty]]/SUM(CalcTable[[#This Row],[Month 1 avoided kWh]:[Month 12]])))</f>
        <v/>
      </c>
      <c r="AT178" s="165" t="str">
        <f>IF(CalcTable[[#This Row],[Building]]=0,"",COUNT('1. Input energy data'!N195:Y195))</f>
        <v/>
      </c>
      <c r="AU178" s="165" t="str">
        <f>IF(CalcTable[[#This Row],[Building]]=0,"",COUNT('1. Input energy data'!AF195:AQ195))</f>
        <v/>
      </c>
      <c r="AV178" s="151" t="str" cm="1">
        <f t="array" ref="AV178">_xlfn.IFS(CalcTable[[#This Row],[Building]]=0,"",AND(OR('1. Input energy data'!AT195="Energy Bills - Actual",'1. Input energy data'!AT195="Meter Readings",'1. Input energy data'!AT195="Half Hourly Data"),OR('1. Input energy data'!Z195="Energy Bills - Actual",'1. Input energy data'!Z195="Meter Readings",'1. Input energy data'!Z195="Half Hourly Data")),"ACTUAL",OR('1. Input energy data'!AT195="",'1. Input energy data'!Z195=""),"BLANK",OR('1. Input energy data'!AT195="Other (specify in commentary)",'1. Input energy data'!Z195="Other (specify in commentary)"),"OTHER",OR('1. Input energy data'!AT195="Energy Bills - Estimated",'1. Input energy data'!Z195="Energy Bills - Estimated"),"ESTIMATED",OR('1. Input energy data'!AT195="Energy Bills - Partially Estimated",'1. Input energy data'!Z195="Energy Bills - Partially Estimated"),"PARTIALLY ESTIMATED",TRUE,"BLANK")</f>
        <v/>
      </c>
    </row>
    <row r="179" spans="1:48">
      <c r="A179">
        <f>'1. Input energy data'!C196</f>
        <v>0</v>
      </c>
      <c r="B179" s="150">
        <f>'1. Input energy data'!F196</f>
        <v>0</v>
      </c>
      <c r="C179">
        <f>'1. Input energy data'!G196</f>
        <v>0</v>
      </c>
      <c r="D179" s="151" t="str">
        <f>IF(OR(CalcTable[[#This Row],[Building]]=0, '1. Input energy data'!$N196=""), "",IF(OR('1. Input energy data'!$F196="Hospital",'1. Input energy data'!$F196="Nursing residential homes and hostels"),INDEX(Degrees18[[Month]:[Multiple (England)]],MATCH('1. Input energy data'!$L196, Degrees18[Month], 1),MATCH(IF('1. Input energy data'!$G$11="Multiple (England)", '1. Input energy data'!$J196, '1. Input energy data'!$G$11), Degrees18[#Headers], 0)),INDEX(Degrees15[[Month]:[Multiple (England)]],MATCH('1. Input energy data'!$L196, Degrees15[Month], 1),MATCH(IF('1. Input energy data'!$G$11="Multiple (England)", '1. Input energy data'!$J196, '1. Input energy data'!$G$11), Degrees15[#Headers], 0))))</f>
        <v/>
      </c>
      <c r="E179" s="151" t="str" cm="1">
        <f t="array" ref="E179">IF(OR(CalcTable[[#This Row],[Building]]=0, '1. Input energy data'!$O196=""), "",IF(OR('1. Input energy data'!$F196="Hospital",'1. Input energy data'!$F196="Nursing residential homes and hostels"),INDEX(Degrees18[[Month]:[Multiple (England)]],MATCH('1. Input energy data'!$L196, Degrees18[Month], 1) + $E$2 - 1,MATCH(IF('1. Input energy data'!$G$11="Multiple (England)", '1. Input energy data'!$J196, '1. Input energy data'!$G$11),Degrees18[#Headers], 0)),INDEX(Degrees15[[Month]:[Multiple (England)]],MATCH('1. Input energy data'!$L196, Degrees15[Month], 1) + $E$2 - 1,MATCH(IF('1. Input energy data'!$G$11="Multiple (England)", '1. Input energy data'!$J196, '1. Input energy data'!$G$11),Degrees15[#Headers], 0))))</f>
        <v/>
      </c>
      <c r="F179" s="151" t="str" cm="1">
        <f t="array" ref="F179">IF(OR(CalcTable[[#This Row],[Building]]=0, '1. Input energy data'!$P196=""), "",IF(OR('1. Input energy data'!$F196="Hospital",'1. Input energy data'!$F196="Nursing residential homes and hostels"),INDEX(Degrees18[[Month]:[Multiple (England)]],MATCH('1. Input energy data'!$L196, Degrees18[Month], 1) + $F$2 - 1,MATCH(IF('1. Input energy data'!$G$11="Multiple (England)", '1. Input energy data'!$J196, '1. Input energy data'!$G$11),Degrees18[#Headers], 0)),INDEX(Degrees15[[Month]:[Multiple (England)]],MATCH('1. Input energy data'!$L196, Degrees15[Month], 1) + $F$2 - 1,MATCH(IF('1. Input energy data'!$G$11="Multiple (England)", '1. Input energy data'!$J196, '1. Input energy data'!$G$11),Degrees15[#Headers], 0))))</f>
        <v/>
      </c>
      <c r="G179" s="151" t="str" cm="1">
        <f t="array" ref="G179">IF(OR(CalcTable[[#This Row],[Building]]=0, '1. Input energy data'!$Q196=""), "",IF(OR('1. Input energy data'!$F196="Hospital",'1. Input energy data'!$F196="Nursing residential homes and hostels"),INDEX(Degrees18[[Month]:[Multiple (England)]],MATCH('1. Input energy data'!$L196, Degrees18[Month], 1) + $G$2 - 1,MATCH(IF('1. Input energy data'!$G$11="Multiple (England)", '1. Input energy data'!$J196, '1. Input energy data'!$G$11),Degrees18[#Headers], 0)),INDEX(Degrees15[[Month]:[Multiple (England)]],MATCH('1. Input energy data'!$L196, Degrees15[Month], 1) + $G$2 - 1,MATCH(IF('1. Input energy data'!$G$11="Multiple (England)", '1. Input energy data'!$J196, '1. Input energy data'!$G$11),Degrees15[#Headers], 0))))</f>
        <v/>
      </c>
      <c r="H179" s="151" t="str" cm="1">
        <f t="array" ref="H179">IF(OR(CalcTable[[#This Row],[Building]]=0, '1. Input energy data'!$R196=""), "",IF(OR('1. Input energy data'!$F196="Hospital",'1. Input energy data'!$F196="Nursing residential homes and hostels"),INDEX(Degrees18[[Month]:[Multiple (England)]],MATCH('1. Input energy data'!$L196, Degrees18[Month], 1) + $H$2 - 1,MATCH(IF('1. Input energy data'!$G$11="Multiple (England)", '1. Input energy data'!$J196, '1. Input energy data'!$G$11),Degrees18[#Headers], 0)),INDEX(Degrees15[[Month]:[Multiple (England)]],MATCH('1. Input energy data'!$L196, Degrees15[Month], 1) + $H$2 - 1,MATCH(IF('1. Input energy data'!$G$11="Multiple (England)", '1. Input energy data'!$J196, '1. Input energy data'!$G$11),Degrees15[#Headers], 0))))</f>
        <v/>
      </c>
      <c r="I179" s="151" t="str" cm="1">
        <f t="array" ref="I179">IF(OR(CalcTable[[#This Row],[Building]]=0, '1. Input energy data'!$S196=""), "",IF(OR('1. Input energy data'!$F196="Hospital",'1. Input energy data'!$F196="Nursing residential homes and hostels"),INDEX(Degrees18[[Month]:[Multiple (England)]],MATCH('1. Input energy data'!$L196, Degrees18[Month], 1) + $I$2 - 1,MATCH(IF('1. Input energy data'!$G$11="Multiple (England)", '1. Input energy data'!$J196, '1. Input energy data'!$G$11),Degrees18[#Headers], 0)),INDEX(Degrees15[[Month]:[Multiple (England)]],MATCH('1. Input energy data'!$L196, Degrees15[Month], 1) + $I$2 - 1,MATCH(IF('1. Input energy data'!$G$11="Multiple (England)", '1. Input energy data'!$J196, '1. Input energy data'!$G$11),Degrees15[#Headers], 0))))</f>
        <v/>
      </c>
      <c r="J179" s="151" t="str" cm="1">
        <f t="array" ref="J179">IF(OR(CalcTable[[#This Row],[Building]]=0, '1. Input energy data'!$T196=""), "",IF(OR('1. Input energy data'!$F196="Hospital",'1. Input energy data'!$F196="Nursing residential homes and hostels"),INDEX(Degrees18[[Month]:[Multiple (England)]],MATCH('1. Input energy data'!$L196, Degrees18[Month], 1) + $J$2 - 1,MATCH(IF('1. Input energy data'!$G$11="Multiple (England)", '1. Input energy data'!$J196, '1. Input energy data'!$G$11),Degrees18[#Headers], 0)),INDEX(Degrees15[[Month]:[Multiple (England)]],MATCH('1. Input energy data'!$L196, Degrees15[Month], 1) + $J$2 - 1,MATCH(IF('1. Input energy data'!$G$11="Multiple (England)", '1. Input energy data'!$J196, '1. Input energy data'!$G$11),Degrees15[#Headers], 0))))</f>
        <v/>
      </c>
      <c r="K179" s="151" t="str" cm="1">
        <f t="array" ref="K179">IF(OR(CalcTable[[#This Row],[Building]]=0, '1. Input energy data'!$U196=""), "",IF(OR('1. Input energy data'!$F196="Hospital",'1. Input energy data'!$F196="Nursing residential homes and hostels"),INDEX(Degrees18[[Month]:[Multiple (England)]],MATCH('1. Input energy data'!$L196, Degrees18[Month], 1) + $K$2 - 1,MATCH(IF('1. Input energy data'!$G$11="Multiple (England)", '1. Input energy data'!$J196, '1. Input energy data'!$G$11),Degrees18[#Headers], 0)),INDEX(Degrees15[[Month]:[Multiple (England)]],MATCH('1. Input energy data'!$L196, Degrees15[Month], 1) + $K$2 - 1,MATCH(IF('1. Input energy data'!$G$11="Multiple (England)", '1. Input energy data'!$J196, '1. Input energy data'!$G$11),Degrees15[#Headers], 0))))</f>
        <v/>
      </c>
      <c r="L179" s="151" t="str" cm="1">
        <f t="array" ref="L179">IF(OR(CalcTable[[#This Row],[Building]]=0, '1. Input energy data'!$V196=""), "",IF(OR('1. Input energy data'!$F196="Hospital",'1. Input energy data'!$F196="Nursing residential homes and hostels"),INDEX(Degrees18[[Month]:[Multiple (England)]],MATCH('1. Input energy data'!$L196, Degrees18[Month], 1) + $L$2 - 1,MATCH(IF('1. Input energy data'!$G$11="Multiple (England)", '1. Input energy data'!$J196, '1. Input energy data'!$G$11),Degrees18[#Headers], 0)),INDEX(Degrees15[[Month]:[Multiple (England)]],MATCH('1. Input energy data'!$L196, Degrees15[Month], 1) + $L$2 - 1,MATCH(IF('1. Input energy data'!$G$11="Multiple (England)", '1. Input energy data'!$J196, '1. Input energy data'!$G$11),Degrees15[#Headers], 0))))</f>
        <v/>
      </c>
      <c r="M179" s="151" t="str" cm="1">
        <f t="array" ref="M179">IF(OR(CalcTable[[#This Row],[Building]]=0, '1. Input energy data'!$W196=""), "",IF(OR('1. Input energy data'!$F196="Hospital",'1. Input energy data'!$F196="Nursing residential homes and hostels"),INDEX(Degrees18[[Month]:[Multiple (England)]],MATCH('1. Input energy data'!$L196, Degrees18[Month], 1) + $M$2 - 1,MATCH(IF('1. Input energy data'!$G$11="Multiple (England)", '1. Input energy data'!$J196, '1. Input energy data'!$G$11),Degrees18[#Headers], 0)),INDEX(Degrees15[[Month]:[Multiple (England)]],MATCH('1. Input energy data'!$L196, Degrees15[Month], 1) + $M$2 - 1,MATCH(IF('1. Input energy data'!$G$11="Multiple (England)", '1. Input energy data'!$J196, '1. Input energy data'!$G$11),Degrees15[#Headers], 0))))</f>
        <v/>
      </c>
      <c r="N179" s="151" t="str" cm="1">
        <f t="array" ref="N179">IF(OR(CalcTable[[#This Row],[Building]]=0, '1. Input energy data'!$X196=""), "",IF(OR('1. Input energy data'!$F196="Hospital",'1. Input energy data'!$F196="Nursing residential homes and hostels"),INDEX(Degrees18[[Month]:[Multiple (England)]],MATCH('1. Input energy data'!$L196, Degrees18[Month], 1) + $N$2 - 1,MATCH(IF('1. Input energy data'!$G$11="Multiple (England)", '1. Input energy data'!$J196, '1. Input energy data'!$G$11),Degrees18[#Headers], 0)),INDEX(Degrees15[[Month]:[Multiple (England)]],MATCH('1. Input energy data'!$L196, Degrees15[Month], 1) + $N$2 - 1,MATCH(IF('1. Input energy data'!$G$11="Multiple (England)", '1. Input energy data'!$J196, '1. Input energy data'!$G$11),Degrees15[#Headers], 0))))</f>
        <v/>
      </c>
      <c r="O179" s="151" t="str" cm="1">
        <f t="array" ref="O179">IF(OR(CalcTable[[#This Row],[Building]]=0, '1. Input energy data'!$Y196=""), "",IF(OR('1. Input energy data'!$F196="Hospital",'1. Input energy data'!$F196="Nursing residential homes and hostels"),INDEX(Degrees18[[Month]:[Multiple (England)]],MATCH('1. Input energy data'!$L196, Degrees18[Month], 1) + $O$2 - 1,MATCH(IF('1. Input energy data'!$G$11="Multiple (England)", '1. Input energy data'!$J196, '1. Input energy data'!$G$11),Degrees18[#Headers], 0)),INDEX(Degrees15[[Month]:[Multiple (England)]],MATCH('1. Input energy data'!$L196, Degrees15[Month], 1) + $O$2 - 1,MATCH(IF('1. Input energy data'!$G$11="Multiple (England)", '1. Input energy data'!$J196, '1. Input energy data'!$G$11),Degrees15[#Headers], 0))))</f>
        <v/>
      </c>
      <c r="P179" t="str">
        <f>IF(CalcTable[[#This Row],[Building]]=0,"",SLOPE('1. Input energy data'!N196:Y196,CalcTable[[#This Row],[1]:[12]]))</f>
        <v/>
      </c>
      <c r="Q179" t="str">
        <f>IF(CalcTable[[#This Row],[Building]]=0,"",INTERCEPT('1. Input energy data'!N196:Y196,CalcTable[[#This Row],[1]:[12]]))</f>
        <v/>
      </c>
      <c r="R179" t="str">
        <f>IF(CalcTable[[#This Row],[Building]]=0,"",RSQ('1. Input energy data'!N196:Y196,CalcTable[[#This Row],[1]:[12]]))</f>
        <v/>
      </c>
      <c r="S179" s="151" t="str" cm="1">
        <f t="array" ref="S179">IF(OR($A179=0, '1. Input energy data'!$AF196=""), "",IF(OR('1. Input energy data'!$F196="Hospital",'1. Input energy data'!$F196="Nursing residential homes and hostels"),INDEX(Degrees18[[Month]:[Multiple (England)]],MATCH('1. Input energy data'!$AD196, Degrees18[Month], 1)+S$2-13,MATCH(IF('1. Input energy data'!$G$11="Multiple (England)", '1. Input energy data'!$J196, '1. Input energy data'!$G$11),Degrees18[#Headers], 0)),INDEX(Degrees15[[Month]:[Multiple (England)]],MATCH('1. Input energy data'!$AD196, Degrees15[Month], 1)+S$2-13,MATCH(IF('1. Input energy data'!$G$11="Multiple (England)", '1. Input energy data'!$J196, '1. Input energy data'!$G$11),Degrees15[#Headers], 0))))</f>
        <v/>
      </c>
      <c r="T179" s="151" t="str" cm="1">
        <f t="array" ref="T179">IF(OR($A179=0, '1. Input energy data'!$AG196=""), "",IF(OR('1. Input energy data'!$F196="Hospital",'1. Input energy data'!$F196="Nursing residential homes and hostels"),INDEX(Degrees18[[Month]:[Multiple (England)]],MATCH('1. Input energy data'!$AD196, Degrees18[Month], 1)+T$2-13,MATCH(IF('1. Input energy data'!$G$11="Multiple (England)", '1. Input energy data'!$J196, '1. Input energy data'!$G$11),Degrees18[#Headers], 0)),INDEX(Degrees15[[Month]:[Multiple (England)]],MATCH('1. Input energy data'!$AD196,Degrees15[Month], 1)+T$2-13,MATCH(IF('1. Input energy data'!$G$11="Multiple (England)", '1. Input energy data'!$J196, '1. Input energy data'!$G$11),Degrees15[#Headers], 0))))</f>
        <v/>
      </c>
      <c r="U179" s="151" t="str" cm="1">
        <f t="array" ref="U179">IF(OR($A179=0, '1. Input energy data'!$AH196=""), "",IF(OR('1. Input energy data'!$F196="Hospital",'1. Input energy data'!$F196="Nursing residential homes and hostels"),INDEX(Degrees18[[Month]:[Multiple (England)]],MATCH('1. Input energy data'!$AD196, Degrees18[Month], 1)+U$2-13,MATCH(IF('1. Input energy data'!$G$11="Multiple (England)", '1. Input energy data'!$J196, '1. Input energy data'!$G$11),Degrees18[#Headers], 0)),INDEX(Degrees15[[Month]:[Multiple (England)]],MATCH('1. Input energy data'!$AD196,Degrees15[Month], 1)+U$2-13,MATCH(IF('1. Input energy data'!$G$11="Multiple (England)", '1. Input energy data'!$J196, '1. Input energy data'!$G$11),Degrees15[#Headers], 0))))</f>
        <v/>
      </c>
      <c r="V179" s="151" t="str" cm="1">
        <f t="array" ref="V179">IF(OR($A179=0, '1. Input energy data'!$AI196=""), "",IF(OR('1. Input energy data'!$F196="Hospital",'1. Input energy data'!$F196="Nursing residential homes and hostels"),INDEX(Degrees18[[Month]:[Multiple (England)]],MATCH('1. Input energy data'!$AD196, Degrees18[Month], 1)+V$2-13,MATCH(IF('1. Input energy data'!$G$11="Multiple (England)", '1. Input energy data'!$J196, '1. Input energy data'!$G$11),Degrees18[#Headers], 0)),INDEX(Degrees15[[Month]:[Multiple (England)]],MATCH('1. Input energy data'!$AD196,Degrees15[Month], 1)+V$2-13,MATCH(IF('1. Input energy data'!$G$11="Multiple (England)", '1. Input energy data'!$J196, '1. Input energy data'!$G$11),Degrees15[#Headers], 0))))</f>
        <v/>
      </c>
      <c r="W179" s="151" t="str" cm="1">
        <f t="array" ref="W179">IF(OR($A179=0, '1. Input energy data'!$AJ196=""), "",IF(OR('1. Input energy data'!$F196="Hospital",'1. Input energy data'!$F196="Nursing residential homes and hostels"),INDEX(Degrees18[[Month]:[Multiple (England)]],MATCH('1. Input energy data'!$AD196, Degrees18[Month], 1)+W$2-13,MATCH(IF('1. Input energy data'!$G$11="Multiple (England)", '1. Input energy data'!$J196, '1. Input energy data'!$G$11),Degrees18[#Headers], 0)),INDEX(Degrees15[[Month]:[Multiple (England)]],MATCH('1. Input energy data'!$AD196,Degrees15[Month], 1)+W$2-13,MATCH(IF('1. Input energy data'!$G$11="Multiple (England)", '1. Input energy data'!$J196, '1. Input energy data'!$G$11),Degrees15[#Headers], 0))))</f>
        <v/>
      </c>
      <c r="X179" s="151" t="str" cm="1">
        <f t="array" ref="X179">IF(OR($A179=0, '1. Input energy data'!$AK196=""), "",IF(OR('1. Input energy data'!$F196="Hospital",'1. Input energy data'!$F196="Nursing residential homes and hostels"),INDEX(Degrees18[[Month]:[Multiple (England)]],MATCH('1. Input energy data'!$AD196, Degrees18[Month], 1)+X$2-13,MATCH(IF('1. Input energy data'!$G$11="Multiple (England)", '1. Input energy data'!$J196, '1. Input energy data'!$G$11),Degrees18[#Headers], 0)),INDEX(Degrees15[[Month]:[Multiple (England)]],MATCH('1. Input energy data'!$AD196,Degrees15[Month], 1)+X$2-13,MATCH(IF('1. Input energy data'!$G$11="Multiple (England)", '1. Input energy data'!$J196, '1. Input energy data'!$G$11),Degrees15[#Headers], 0))))</f>
        <v/>
      </c>
      <c r="Y179" s="151" t="str" cm="1">
        <f t="array" ref="Y179">IF(OR($A179=0, '1. Input energy data'!$AL196=""), "",IF(OR('1. Input energy data'!$F196="Hospital",'1. Input energy data'!$F196="Nursing residential homes and hostels"),INDEX(Degrees18[[Month]:[Multiple (England)]],MATCH('1. Input energy data'!$AD196, Degrees18[Month], 1)+Y$2-13,MATCH(IF('1. Input energy data'!$G$11="Multiple (England)", '1. Input energy data'!$J196, '1. Input energy data'!$G$11),Degrees18[#Headers], 0)),INDEX(Degrees15[[Month]:[Multiple (England)]],MATCH('1. Input energy data'!$AD196,Degrees15[Month], 1)+Y$2-13,MATCH(IF('1. Input energy data'!$G$11="Multiple (England)", '1. Input energy data'!$J196, '1. Input energy data'!$G$11),Degrees15[#Headers], 0))))</f>
        <v/>
      </c>
      <c r="Z179" s="151" t="str" cm="1">
        <f t="array" ref="Z179">IF(OR($A179=0, '1. Input energy data'!$AM196=""), "",IF(OR('1. Input energy data'!$F196="Hospital",'1. Input energy data'!$F196="Nursing residential homes and hostels"),INDEX(Degrees18[[Month]:[Multiple (England)]],MATCH('1. Input energy data'!$AD196, Degrees18[Month], 1)+Z$2-13,MATCH(IF('1. Input energy data'!$G$11="Multiple (England)", '1. Input energy data'!$J196, '1. Input energy data'!$G$11),Degrees18[#Headers], 0)),INDEX(Degrees15[[Month]:[Multiple (England)]],MATCH('1. Input energy data'!$AD196,Degrees15[Month], 1)+Z$2-13,MATCH(IF('1. Input energy data'!$G$11="Multiple (England)", '1. Input energy data'!$J196, '1. Input energy data'!$G$11),Degrees15[#Headers], 0))))</f>
        <v/>
      </c>
      <c r="AA179" s="151" t="str" cm="1">
        <f t="array" ref="AA179">IF(OR($A179=0, '1. Input energy data'!$AN196=""), "",IF(OR('1. Input energy data'!$F196="Hospital",'1. Input energy data'!$F196="Nursing residential homes and hostels"),INDEX(Degrees18[[Month]:[Multiple (England)]],MATCH('1. Input energy data'!$AD196, Degrees18[Month], 1)+AA$2-13,MATCH(IF('1. Input energy data'!$G$11="Multiple (England)", '1. Input energy data'!$J196, '1. Input energy data'!$G$11),Degrees18[#Headers], 0)),INDEX(Degrees15[[Month]:[Multiple (England)]],MATCH('1. Input energy data'!$AD196,Degrees15[Month], 1)+AA$2-13,MATCH(IF('1. Input energy data'!$G$11="Multiple (England)", '1. Input energy data'!$J196, '1. Input energy data'!$G$11),Degrees15[#Headers], 0))))</f>
        <v/>
      </c>
      <c r="AB179" s="151" t="str" cm="1">
        <f t="array" ref="AB179">IF(OR($A179=0, '1. Input energy data'!$AO196=""), "",IF(OR('1. Input energy data'!$F196="Hospital",'1. Input energy data'!$F196="Nursing residential homes and hostels"),INDEX(Degrees18[[Month]:[Multiple (England)]],MATCH('1. Input energy data'!$AD196, Degrees18[Month], 1)+AB$2-13,MATCH(IF('1. Input energy data'!$G$11="Multiple (England)", '1. Input energy data'!$J196, '1. Input energy data'!$G$11),Degrees18[#Headers], 0)),INDEX(Degrees15[[Month]:[Multiple (England)]],MATCH('1. Input energy data'!$AD196,Degrees15[Month], 1)+AB$2-13,MATCH(IF('1. Input energy data'!$G$11="Multiple (England)", '1. Input energy data'!$J196, '1. Input energy data'!$G$11),Degrees15[#Headers], 0))))</f>
        <v/>
      </c>
      <c r="AC179" s="151" t="str" cm="1">
        <f t="array" ref="AC179">IF(OR($A179=0, '1. Input energy data'!$AP196=""), "",IF(OR('1. Input energy data'!$F196="Hospital",'1. Input energy data'!$F196="Nursing residential homes and hostels"),INDEX(Degrees18[[Month]:[Multiple (England)]],MATCH('1. Input energy data'!$AD196, Degrees18[Month], 1)+AC$2-13,MATCH(IF('1. Input energy data'!$G$11="Multiple (England)", '1. Input energy data'!$J196, '1. Input energy data'!$G$11),Degrees18[#Headers], 0)),INDEX(Degrees15[[Month]:[Multiple (England)]],MATCH('1. Input energy data'!$AD196,Degrees15[Month], 1)+AC$2-13,MATCH(IF('1. Input energy data'!$G$11="Multiple (England)", '1. Input energy data'!$J196, '1. Input energy data'!$G$11),Degrees15[#Headers], 0))))</f>
        <v/>
      </c>
      <c r="AD179" s="151" t="str" cm="1">
        <f t="array" ref="AD179">IF(OR($A179=0, '1. Input energy data'!$AQ196=""), "",IF(OR('1. Input energy data'!$F196="Hospital",'1. Input energy data'!$F196="Nursing residential homes and hostels"),INDEX(Degrees18[[Month]:[Multiple (England)]],MATCH('1. Input energy data'!$AD196, Degrees18[Month], 1)+AD$2-13,MATCH(IF('1. Input energy data'!$G$11="Multiple (England)", '1. Input energy data'!$J196, '1. Input energy data'!$G$11),Degrees18[#Headers], 0)),INDEX(Degrees15[[Month]:[Multiple (England)]],MATCH('1. Input energy data'!$AD196,Degrees15[Month], 1)+AD$2-13,MATCH(IF('1. Input energy data'!$G$11="Multiple (England)", '1. Input energy data'!$J196, '1. Input energy data'!$G$11),Degrees15[#Headers], 0))))</f>
        <v/>
      </c>
      <c r="AE179" s="151" t="str">
        <f>IF(OR($A179=0, $P179="", CalcTable[[#This Row],[13]]="", $Q179="", '1. Input energy data'!AF196=""), "", ($P179*CalcTable[[#This Row],[13]]+$Q179)-'1. Input energy data'!AF196)</f>
        <v/>
      </c>
      <c r="AF179" s="151" t="str">
        <f>IF(OR($A179=0, $P179="", CalcTable[[#This Row],[14]]="", $Q179="", '1. Input energy data'!AG196=""), "", ($P179*CalcTable[[#This Row],[14]]+$Q179)-'1. Input energy data'!AG196)</f>
        <v/>
      </c>
      <c r="AG179" s="151" t="str">
        <f>IF(OR($A179=0, $P179="", CalcTable[[#This Row],[15]]="", $Q179="", '1. Input energy data'!AH196=""), "", ($P179*CalcTable[[#This Row],[15]]+$Q179)-'1. Input energy data'!AH196)</f>
        <v/>
      </c>
      <c r="AH179" s="151" t="str">
        <f>IF(OR($A179=0, $P179="", CalcTable[[#This Row],[16]]="", $Q179="", '1. Input energy data'!AI196=""), "", ($P179*CalcTable[[#This Row],[16]]+$Q179)-'1. Input energy data'!AI196)</f>
        <v/>
      </c>
      <c r="AI179" s="151" t="str">
        <f>IF(OR($A179=0, $P179="", CalcTable[[#This Row],[17]]="", $Q179="", '1. Input energy data'!AJ196=""), "", ($P179*CalcTable[[#This Row],[17]]+$Q179)-'1. Input energy data'!AJ196)</f>
        <v/>
      </c>
      <c r="AJ179" s="151" t="str">
        <f>IF(OR($A179=0, $P179="", CalcTable[[#This Row],[18]]="", $Q179="", '1. Input energy data'!AK196=""), "", ($P179*CalcTable[[#This Row],[18]]+$Q179)-'1. Input energy data'!AK196)</f>
        <v/>
      </c>
      <c r="AK179" s="151" t="str">
        <f>IF(OR($A179=0, $P179="", CalcTable[[#This Row],[19]]="", $Q179="", '1. Input energy data'!AL196=""), "", ($P179*CalcTable[[#This Row],[19]]+$Q179)-'1. Input energy data'!AL196)</f>
        <v/>
      </c>
      <c r="AL179" s="151" t="str">
        <f>IF(OR($A179=0, $P179="", CalcTable[[#This Row],[20]]="", $Q179="", '1. Input energy data'!AM196=""), "", ($P179*CalcTable[[#This Row],[20]]+$Q179)-'1. Input energy data'!AM196)</f>
        <v/>
      </c>
      <c r="AM179" s="151" t="str">
        <f>IF(OR($A179=0, $P179="", CalcTable[[#This Row],[21]]="", $Q179="", '1. Input energy data'!AN196=""), "", ($P179*CalcTable[[#This Row],[21]]+$Q179)-'1. Input energy data'!AN196)</f>
        <v/>
      </c>
      <c r="AN179" s="151" t="str">
        <f>IF(OR($A179=0, $P179="", CalcTable[[#This Row],[22]]="", $Q179="", '1. Input energy data'!AO196=""), "", ($P179*CalcTable[[#This Row],[22]]+$Q179)-'1. Input energy data'!AO196)</f>
        <v/>
      </c>
      <c r="AO179" s="151" t="str">
        <f>IF(OR($A179=0, $P179="", CalcTable[[#This Row],[23]]="", $Q179="", '1. Input energy data'!AP196=""), "", ($P179*CalcTable[[#This Row],[23]]+$Q179)-'1. Input energy data'!AP196)</f>
        <v/>
      </c>
      <c r="AP179" s="151" t="str">
        <f>IF(OR($A179=0, $P179="", CalcTable[[#This Row],[24]]="", $Q179="", '1. Input energy data'!AQ196=""), "", ($P179*CalcTable[[#This Row],[24]]+$Q179)-'1. Input energy data'!AQ196)</f>
        <v/>
      </c>
      <c r="AQ179" s="239" t="str">
        <f>IF(CalcTable[[#This Row],[Building]]=0,"",1-((1-CalcTable[[#This Row],[R2]])*(COUNT('1. Input energy data'!N196:Y196)-1)/(COUNT('1. Input energy data'!N196:Y196)-2)))</f>
        <v/>
      </c>
      <c r="AR179" s="165" t="str">
        <f>IF(CalcTable[[#This Row],[Building]]=0,"",1.26*TINV(0.1,COUNT('1. Input energy data'!N196:Y196)-2)*STEYX('1. Input energy data'!N196:Y196,CalcTable[[#This Row],[1]:[12]])*((1+2/COUNT('1. Input energy data'!N196:Y196))*COUNT(CalcTable[[#This Row],[Month 1 avoided kWh]:[Month 12]]))^0.5)</f>
        <v/>
      </c>
      <c r="AS179" s="166" t="str">
        <f>IF(CalcTable[[#This Row],[Building]]=0,"",ABS(CalcTable[[#This Row],[Absolute Uncertainty]]/SUM(CalcTable[[#This Row],[Month 1 avoided kWh]:[Month 12]])))</f>
        <v/>
      </c>
      <c r="AT179" s="165" t="str">
        <f>IF(CalcTable[[#This Row],[Building]]=0,"",COUNT('1. Input energy data'!N196:Y196))</f>
        <v/>
      </c>
      <c r="AU179" s="165" t="str">
        <f>IF(CalcTable[[#This Row],[Building]]=0,"",COUNT('1. Input energy data'!AF196:AQ196))</f>
        <v/>
      </c>
      <c r="AV179" s="151" t="str" cm="1">
        <f t="array" ref="AV179">_xlfn.IFS(CalcTable[[#This Row],[Building]]=0,"",AND(OR('1. Input energy data'!AT196="Energy Bills - Actual",'1. Input energy data'!AT196="Meter Readings",'1. Input energy data'!AT196="Half Hourly Data"),OR('1. Input energy data'!Z196="Energy Bills - Actual",'1. Input energy data'!Z196="Meter Readings",'1. Input energy data'!Z196="Half Hourly Data")),"ACTUAL",OR('1. Input energy data'!AT196="",'1. Input energy data'!Z196=""),"BLANK",OR('1. Input energy data'!AT196="Other (specify in commentary)",'1. Input energy data'!Z196="Other (specify in commentary)"),"OTHER",OR('1. Input energy data'!AT196="Energy Bills - Estimated",'1. Input energy data'!Z196="Energy Bills - Estimated"),"ESTIMATED",OR('1. Input energy data'!AT196="Energy Bills - Partially Estimated",'1. Input energy data'!Z196="Energy Bills - Partially Estimated"),"PARTIALLY ESTIMATED",TRUE,"BLANK")</f>
        <v/>
      </c>
    </row>
    <row r="180" spans="1:48">
      <c r="A180">
        <f>'1. Input energy data'!C197</f>
        <v>0</v>
      </c>
      <c r="B180" s="150">
        <f>'1. Input energy data'!F197</f>
        <v>0</v>
      </c>
      <c r="C180">
        <f>'1. Input energy data'!G197</f>
        <v>0</v>
      </c>
      <c r="D180" s="151" t="str">
        <f>IF(OR(CalcTable[[#This Row],[Building]]=0, '1. Input energy data'!$N197=""), "",IF(OR('1. Input energy data'!$F197="Hospital",'1. Input energy data'!$F197="Nursing residential homes and hostels"),INDEX(Degrees18[[Month]:[Multiple (England)]],MATCH('1. Input energy data'!$L197, Degrees18[Month], 1),MATCH(IF('1. Input energy data'!$G$11="Multiple (England)", '1. Input energy data'!$J197, '1. Input energy data'!$G$11), Degrees18[#Headers], 0)),INDEX(Degrees15[[Month]:[Multiple (England)]],MATCH('1. Input energy data'!$L197, Degrees15[Month], 1),MATCH(IF('1. Input energy data'!$G$11="Multiple (England)", '1. Input energy data'!$J197, '1. Input energy data'!$G$11), Degrees15[#Headers], 0))))</f>
        <v/>
      </c>
      <c r="E180" s="151" t="str" cm="1">
        <f t="array" ref="E180">IF(OR(CalcTable[[#This Row],[Building]]=0, '1. Input energy data'!$O197=""), "",IF(OR('1. Input energy data'!$F197="Hospital",'1. Input energy data'!$F197="Nursing residential homes and hostels"),INDEX(Degrees18[[Month]:[Multiple (England)]],MATCH('1. Input energy data'!$L197, Degrees18[Month], 1) + $E$2 - 1,MATCH(IF('1. Input energy data'!$G$11="Multiple (England)", '1. Input energy data'!$J197, '1. Input energy data'!$G$11),Degrees18[#Headers], 0)),INDEX(Degrees15[[Month]:[Multiple (England)]],MATCH('1. Input energy data'!$L197, Degrees15[Month], 1) + $E$2 - 1,MATCH(IF('1. Input energy data'!$G$11="Multiple (England)", '1. Input energy data'!$J197, '1. Input energy data'!$G$11),Degrees15[#Headers], 0))))</f>
        <v/>
      </c>
      <c r="F180" s="151" t="str" cm="1">
        <f t="array" ref="F180">IF(OR(CalcTable[[#This Row],[Building]]=0, '1. Input energy data'!$P197=""), "",IF(OR('1. Input energy data'!$F197="Hospital",'1. Input energy data'!$F197="Nursing residential homes and hostels"),INDEX(Degrees18[[Month]:[Multiple (England)]],MATCH('1. Input energy data'!$L197, Degrees18[Month], 1) + $F$2 - 1,MATCH(IF('1. Input energy data'!$G$11="Multiple (England)", '1. Input energy data'!$J197, '1. Input energy data'!$G$11),Degrees18[#Headers], 0)),INDEX(Degrees15[[Month]:[Multiple (England)]],MATCH('1. Input energy data'!$L197, Degrees15[Month], 1) + $F$2 - 1,MATCH(IF('1. Input energy data'!$G$11="Multiple (England)", '1. Input energy data'!$J197, '1. Input energy data'!$G$11),Degrees15[#Headers], 0))))</f>
        <v/>
      </c>
      <c r="G180" s="151" t="str" cm="1">
        <f t="array" ref="G180">IF(OR(CalcTable[[#This Row],[Building]]=0, '1. Input energy data'!$Q197=""), "",IF(OR('1. Input energy data'!$F197="Hospital",'1. Input energy data'!$F197="Nursing residential homes and hostels"),INDEX(Degrees18[[Month]:[Multiple (England)]],MATCH('1. Input energy data'!$L197, Degrees18[Month], 1) + $G$2 - 1,MATCH(IF('1. Input energy data'!$G$11="Multiple (England)", '1. Input energy data'!$J197, '1. Input energy data'!$G$11),Degrees18[#Headers], 0)),INDEX(Degrees15[[Month]:[Multiple (England)]],MATCH('1. Input energy data'!$L197, Degrees15[Month], 1) + $G$2 - 1,MATCH(IF('1. Input energy data'!$G$11="Multiple (England)", '1. Input energy data'!$J197, '1. Input energy data'!$G$11),Degrees15[#Headers], 0))))</f>
        <v/>
      </c>
      <c r="H180" s="151" t="str" cm="1">
        <f t="array" ref="H180">IF(OR(CalcTable[[#This Row],[Building]]=0, '1. Input energy data'!$R197=""), "",IF(OR('1. Input energy data'!$F197="Hospital",'1. Input energy data'!$F197="Nursing residential homes and hostels"),INDEX(Degrees18[[Month]:[Multiple (England)]],MATCH('1. Input energy data'!$L197, Degrees18[Month], 1) + $H$2 - 1,MATCH(IF('1. Input energy data'!$G$11="Multiple (England)", '1. Input energy data'!$J197, '1. Input energy data'!$G$11),Degrees18[#Headers], 0)),INDEX(Degrees15[[Month]:[Multiple (England)]],MATCH('1. Input energy data'!$L197, Degrees15[Month], 1) + $H$2 - 1,MATCH(IF('1. Input energy data'!$G$11="Multiple (England)", '1. Input energy data'!$J197, '1. Input energy data'!$G$11),Degrees15[#Headers], 0))))</f>
        <v/>
      </c>
      <c r="I180" s="151" t="str" cm="1">
        <f t="array" ref="I180">IF(OR(CalcTable[[#This Row],[Building]]=0, '1. Input energy data'!$S197=""), "",IF(OR('1. Input energy data'!$F197="Hospital",'1. Input energy data'!$F197="Nursing residential homes and hostels"),INDEX(Degrees18[[Month]:[Multiple (England)]],MATCH('1. Input energy data'!$L197, Degrees18[Month], 1) + $I$2 - 1,MATCH(IF('1. Input energy data'!$G$11="Multiple (England)", '1. Input energy data'!$J197, '1. Input energy data'!$G$11),Degrees18[#Headers], 0)),INDEX(Degrees15[[Month]:[Multiple (England)]],MATCH('1. Input energy data'!$L197, Degrees15[Month], 1) + $I$2 - 1,MATCH(IF('1. Input energy data'!$G$11="Multiple (England)", '1. Input energy data'!$J197, '1. Input energy data'!$G$11),Degrees15[#Headers], 0))))</f>
        <v/>
      </c>
      <c r="J180" s="151" t="str" cm="1">
        <f t="array" ref="J180">IF(OR(CalcTable[[#This Row],[Building]]=0, '1. Input energy data'!$T197=""), "",IF(OR('1. Input energy data'!$F197="Hospital",'1. Input energy data'!$F197="Nursing residential homes and hostels"),INDEX(Degrees18[[Month]:[Multiple (England)]],MATCH('1. Input energy data'!$L197, Degrees18[Month], 1) + $J$2 - 1,MATCH(IF('1. Input energy data'!$G$11="Multiple (England)", '1. Input energy data'!$J197, '1. Input energy data'!$G$11),Degrees18[#Headers], 0)),INDEX(Degrees15[[Month]:[Multiple (England)]],MATCH('1. Input energy data'!$L197, Degrees15[Month], 1) + $J$2 - 1,MATCH(IF('1. Input energy data'!$G$11="Multiple (England)", '1. Input energy data'!$J197, '1. Input energy data'!$G$11),Degrees15[#Headers], 0))))</f>
        <v/>
      </c>
      <c r="K180" s="151" t="str" cm="1">
        <f t="array" ref="K180">IF(OR(CalcTable[[#This Row],[Building]]=0, '1. Input energy data'!$U197=""), "",IF(OR('1. Input energy data'!$F197="Hospital",'1. Input energy data'!$F197="Nursing residential homes and hostels"),INDEX(Degrees18[[Month]:[Multiple (England)]],MATCH('1. Input energy data'!$L197, Degrees18[Month], 1) + $K$2 - 1,MATCH(IF('1. Input energy data'!$G$11="Multiple (England)", '1. Input energy data'!$J197, '1. Input energy data'!$G$11),Degrees18[#Headers], 0)),INDEX(Degrees15[[Month]:[Multiple (England)]],MATCH('1. Input energy data'!$L197, Degrees15[Month], 1) + $K$2 - 1,MATCH(IF('1. Input energy data'!$G$11="Multiple (England)", '1. Input energy data'!$J197, '1. Input energy data'!$G$11),Degrees15[#Headers], 0))))</f>
        <v/>
      </c>
      <c r="L180" s="151" t="str" cm="1">
        <f t="array" ref="L180">IF(OR(CalcTable[[#This Row],[Building]]=0, '1. Input energy data'!$V197=""), "",IF(OR('1. Input energy data'!$F197="Hospital",'1. Input energy data'!$F197="Nursing residential homes and hostels"),INDEX(Degrees18[[Month]:[Multiple (England)]],MATCH('1. Input energy data'!$L197, Degrees18[Month], 1) + $L$2 - 1,MATCH(IF('1. Input energy data'!$G$11="Multiple (England)", '1. Input energy data'!$J197, '1. Input energy data'!$G$11),Degrees18[#Headers], 0)),INDEX(Degrees15[[Month]:[Multiple (England)]],MATCH('1. Input energy data'!$L197, Degrees15[Month], 1) + $L$2 - 1,MATCH(IF('1. Input energy data'!$G$11="Multiple (England)", '1. Input energy data'!$J197, '1. Input energy data'!$G$11),Degrees15[#Headers], 0))))</f>
        <v/>
      </c>
      <c r="M180" s="151" t="str" cm="1">
        <f t="array" ref="M180">IF(OR(CalcTable[[#This Row],[Building]]=0, '1. Input energy data'!$W197=""), "",IF(OR('1. Input energy data'!$F197="Hospital",'1. Input energy data'!$F197="Nursing residential homes and hostels"),INDEX(Degrees18[[Month]:[Multiple (England)]],MATCH('1. Input energy data'!$L197, Degrees18[Month], 1) + $M$2 - 1,MATCH(IF('1. Input energy data'!$G$11="Multiple (England)", '1. Input energy data'!$J197, '1. Input energy data'!$G$11),Degrees18[#Headers], 0)),INDEX(Degrees15[[Month]:[Multiple (England)]],MATCH('1. Input energy data'!$L197, Degrees15[Month], 1) + $M$2 - 1,MATCH(IF('1. Input energy data'!$G$11="Multiple (England)", '1. Input energy data'!$J197, '1. Input energy data'!$G$11),Degrees15[#Headers], 0))))</f>
        <v/>
      </c>
      <c r="N180" s="151" t="str" cm="1">
        <f t="array" ref="N180">IF(OR(CalcTable[[#This Row],[Building]]=0, '1. Input energy data'!$X197=""), "",IF(OR('1. Input energy data'!$F197="Hospital",'1. Input energy data'!$F197="Nursing residential homes and hostels"),INDEX(Degrees18[[Month]:[Multiple (England)]],MATCH('1. Input energy data'!$L197, Degrees18[Month], 1) + $N$2 - 1,MATCH(IF('1. Input energy data'!$G$11="Multiple (England)", '1. Input energy data'!$J197, '1. Input energy data'!$G$11),Degrees18[#Headers], 0)),INDEX(Degrees15[[Month]:[Multiple (England)]],MATCH('1. Input energy data'!$L197, Degrees15[Month], 1) + $N$2 - 1,MATCH(IF('1. Input energy data'!$G$11="Multiple (England)", '1. Input energy data'!$J197, '1. Input energy data'!$G$11),Degrees15[#Headers], 0))))</f>
        <v/>
      </c>
      <c r="O180" s="151" t="str" cm="1">
        <f t="array" ref="O180">IF(OR(CalcTable[[#This Row],[Building]]=0, '1. Input energy data'!$Y197=""), "",IF(OR('1. Input energy data'!$F197="Hospital",'1. Input energy data'!$F197="Nursing residential homes and hostels"),INDEX(Degrees18[[Month]:[Multiple (England)]],MATCH('1. Input energy data'!$L197, Degrees18[Month], 1) + $O$2 - 1,MATCH(IF('1. Input energy data'!$G$11="Multiple (England)", '1. Input energy data'!$J197, '1. Input energy data'!$G$11),Degrees18[#Headers], 0)),INDEX(Degrees15[[Month]:[Multiple (England)]],MATCH('1. Input energy data'!$L197, Degrees15[Month], 1) + $O$2 - 1,MATCH(IF('1. Input energy data'!$G$11="Multiple (England)", '1. Input energy data'!$J197, '1. Input energy data'!$G$11),Degrees15[#Headers], 0))))</f>
        <v/>
      </c>
      <c r="P180" t="str">
        <f>IF(CalcTable[[#This Row],[Building]]=0,"",SLOPE('1. Input energy data'!N197:Y197,CalcTable[[#This Row],[1]:[12]]))</f>
        <v/>
      </c>
      <c r="Q180" t="str">
        <f>IF(CalcTable[[#This Row],[Building]]=0,"",INTERCEPT('1. Input energy data'!N197:Y197,CalcTable[[#This Row],[1]:[12]]))</f>
        <v/>
      </c>
      <c r="R180" t="str">
        <f>IF(CalcTable[[#This Row],[Building]]=0,"",RSQ('1. Input energy data'!N197:Y197,CalcTable[[#This Row],[1]:[12]]))</f>
        <v/>
      </c>
      <c r="S180" s="151" t="str" cm="1">
        <f t="array" ref="S180">IF(OR($A180=0, '1. Input energy data'!$AF197=""), "",IF(OR('1. Input energy data'!$F197="Hospital",'1. Input energy data'!$F197="Nursing residential homes and hostels"),INDEX(Degrees18[[Month]:[Multiple (England)]],MATCH('1. Input energy data'!$AD197, Degrees18[Month], 1)+S$2-13,MATCH(IF('1. Input energy data'!$G$11="Multiple (England)", '1. Input energy data'!$J197, '1. Input energy data'!$G$11),Degrees18[#Headers], 0)),INDEX(Degrees15[[Month]:[Multiple (England)]],MATCH('1. Input energy data'!$AD197, Degrees15[Month], 1)+S$2-13,MATCH(IF('1. Input energy data'!$G$11="Multiple (England)", '1. Input energy data'!$J197, '1. Input energy data'!$G$11),Degrees15[#Headers], 0))))</f>
        <v/>
      </c>
      <c r="T180" s="151" t="str" cm="1">
        <f t="array" ref="T180">IF(OR($A180=0, '1. Input energy data'!$AG197=""), "",IF(OR('1. Input energy data'!$F197="Hospital",'1. Input energy data'!$F197="Nursing residential homes and hostels"),INDEX(Degrees18[[Month]:[Multiple (England)]],MATCH('1. Input energy data'!$AD197, Degrees18[Month], 1)+T$2-13,MATCH(IF('1. Input energy data'!$G$11="Multiple (England)", '1. Input energy data'!$J197, '1. Input energy data'!$G$11),Degrees18[#Headers], 0)),INDEX(Degrees15[[Month]:[Multiple (England)]],MATCH('1. Input energy data'!$AD197,Degrees15[Month], 1)+T$2-13,MATCH(IF('1. Input energy data'!$G$11="Multiple (England)", '1. Input energy data'!$J197, '1. Input energy data'!$G$11),Degrees15[#Headers], 0))))</f>
        <v/>
      </c>
      <c r="U180" s="151" t="str" cm="1">
        <f t="array" ref="U180">IF(OR($A180=0, '1. Input energy data'!$AH197=""), "",IF(OR('1. Input energy data'!$F197="Hospital",'1. Input energy data'!$F197="Nursing residential homes and hostels"),INDEX(Degrees18[[Month]:[Multiple (England)]],MATCH('1. Input energy data'!$AD197, Degrees18[Month], 1)+U$2-13,MATCH(IF('1. Input energy data'!$G$11="Multiple (England)", '1. Input energy data'!$J197, '1. Input energy data'!$G$11),Degrees18[#Headers], 0)),INDEX(Degrees15[[Month]:[Multiple (England)]],MATCH('1. Input energy data'!$AD197,Degrees15[Month], 1)+U$2-13,MATCH(IF('1. Input energy data'!$G$11="Multiple (England)", '1. Input energy data'!$J197, '1. Input energy data'!$G$11),Degrees15[#Headers], 0))))</f>
        <v/>
      </c>
      <c r="V180" s="151" t="str" cm="1">
        <f t="array" ref="V180">IF(OR($A180=0, '1. Input energy data'!$AI197=""), "",IF(OR('1. Input energy data'!$F197="Hospital",'1. Input energy data'!$F197="Nursing residential homes and hostels"),INDEX(Degrees18[[Month]:[Multiple (England)]],MATCH('1. Input energy data'!$AD197, Degrees18[Month], 1)+V$2-13,MATCH(IF('1. Input energy data'!$G$11="Multiple (England)", '1. Input energy data'!$J197, '1. Input energy data'!$G$11),Degrees18[#Headers], 0)),INDEX(Degrees15[[Month]:[Multiple (England)]],MATCH('1. Input energy data'!$AD197,Degrees15[Month], 1)+V$2-13,MATCH(IF('1. Input energy data'!$G$11="Multiple (England)", '1. Input energy data'!$J197, '1. Input energy data'!$G$11),Degrees15[#Headers], 0))))</f>
        <v/>
      </c>
      <c r="W180" s="151" t="str" cm="1">
        <f t="array" ref="W180">IF(OR($A180=0, '1. Input energy data'!$AJ197=""), "",IF(OR('1. Input energy data'!$F197="Hospital",'1. Input energy data'!$F197="Nursing residential homes and hostels"),INDEX(Degrees18[[Month]:[Multiple (England)]],MATCH('1. Input energy data'!$AD197, Degrees18[Month], 1)+W$2-13,MATCH(IF('1. Input energy data'!$G$11="Multiple (England)", '1. Input energy data'!$J197, '1. Input energy data'!$G$11),Degrees18[#Headers], 0)),INDEX(Degrees15[[Month]:[Multiple (England)]],MATCH('1. Input energy data'!$AD197,Degrees15[Month], 1)+W$2-13,MATCH(IF('1. Input energy data'!$G$11="Multiple (England)", '1. Input energy data'!$J197, '1. Input energy data'!$G$11),Degrees15[#Headers], 0))))</f>
        <v/>
      </c>
      <c r="X180" s="151" t="str" cm="1">
        <f t="array" ref="X180">IF(OR($A180=0, '1. Input energy data'!$AK197=""), "",IF(OR('1. Input energy data'!$F197="Hospital",'1. Input energy data'!$F197="Nursing residential homes and hostels"),INDEX(Degrees18[[Month]:[Multiple (England)]],MATCH('1. Input energy data'!$AD197, Degrees18[Month], 1)+X$2-13,MATCH(IF('1. Input energy data'!$G$11="Multiple (England)", '1. Input energy data'!$J197, '1. Input energy data'!$G$11),Degrees18[#Headers], 0)),INDEX(Degrees15[[Month]:[Multiple (England)]],MATCH('1. Input energy data'!$AD197,Degrees15[Month], 1)+X$2-13,MATCH(IF('1. Input energy data'!$G$11="Multiple (England)", '1. Input energy data'!$J197, '1. Input energy data'!$G$11),Degrees15[#Headers], 0))))</f>
        <v/>
      </c>
      <c r="Y180" s="151" t="str" cm="1">
        <f t="array" ref="Y180">IF(OR($A180=0, '1. Input energy data'!$AL197=""), "",IF(OR('1. Input energy data'!$F197="Hospital",'1. Input energy data'!$F197="Nursing residential homes and hostels"),INDEX(Degrees18[[Month]:[Multiple (England)]],MATCH('1. Input energy data'!$AD197, Degrees18[Month], 1)+Y$2-13,MATCH(IF('1. Input energy data'!$G$11="Multiple (England)", '1. Input energy data'!$J197, '1. Input energy data'!$G$11),Degrees18[#Headers], 0)),INDEX(Degrees15[[Month]:[Multiple (England)]],MATCH('1. Input energy data'!$AD197,Degrees15[Month], 1)+Y$2-13,MATCH(IF('1. Input energy data'!$G$11="Multiple (England)", '1. Input energy data'!$J197, '1. Input energy data'!$G$11),Degrees15[#Headers], 0))))</f>
        <v/>
      </c>
      <c r="Z180" s="151" t="str" cm="1">
        <f t="array" ref="Z180">IF(OR($A180=0, '1. Input energy data'!$AM197=""), "",IF(OR('1. Input energy data'!$F197="Hospital",'1. Input energy data'!$F197="Nursing residential homes and hostels"),INDEX(Degrees18[[Month]:[Multiple (England)]],MATCH('1. Input energy data'!$AD197, Degrees18[Month], 1)+Z$2-13,MATCH(IF('1. Input energy data'!$G$11="Multiple (England)", '1. Input energy data'!$J197, '1. Input energy data'!$G$11),Degrees18[#Headers], 0)),INDEX(Degrees15[[Month]:[Multiple (England)]],MATCH('1. Input energy data'!$AD197,Degrees15[Month], 1)+Z$2-13,MATCH(IF('1. Input energy data'!$G$11="Multiple (England)", '1. Input energy data'!$J197, '1. Input energy data'!$G$11),Degrees15[#Headers], 0))))</f>
        <v/>
      </c>
      <c r="AA180" s="151" t="str" cm="1">
        <f t="array" ref="AA180">IF(OR($A180=0, '1. Input energy data'!$AN197=""), "",IF(OR('1. Input energy data'!$F197="Hospital",'1. Input energy data'!$F197="Nursing residential homes and hostels"),INDEX(Degrees18[[Month]:[Multiple (England)]],MATCH('1. Input energy data'!$AD197, Degrees18[Month], 1)+AA$2-13,MATCH(IF('1. Input energy data'!$G$11="Multiple (England)", '1. Input energy data'!$J197, '1. Input energy data'!$G$11),Degrees18[#Headers], 0)),INDEX(Degrees15[[Month]:[Multiple (England)]],MATCH('1. Input energy data'!$AD197,Degrees15[Month], 1)+AA$2-13,MATCH(IF('1. Input energy data'!$G$11="Multiple (England)", '1. Input energy data'!$J197, '1. Input energy data'!$G$11),Degrees15[#Headers], 0))))</f>
        <v/>
      </c>
      <c r="AB180" s="151" t="str" cm="1">
        <f t="array" ref="AB180">IF(OR($A180=0, '1. Input energy data'!$AO197=""), "",IF(OR('1. Input energy data'!$F197="Hospital",'1. Input energy data'!$F197="Nursing residential homes and hostels"),INDEX(Degrees18[[Month]:[Multiple (England)]],MATCH('1. Input energy data'!$AD197, Degrees18[Month], 1)+AB$2-13,MATCH(IF('1. Input energy data'!$G$11="Multiple (England)", '1. Input energy data'!$J197, '1. Input energy data'!$G$11),Degrees18[#Headers], 0)),INDEX(Degrees15[[Month]:[Multiple (England)]],MATCH('1. Input energy data'!$AD197,Degrees15[Month], 1)+AB$2-13,MATCH(IF('1. Input energy data'!$G$11="Multiple (England)", '1. Input energy data'!$J197, '1. Input energy data'!$G$11),Degrees15[#Headers], 0))))</f>
        <v/>
      </c>
      <c r="AC180" s="151" t="str" cm="1">
        <f t="array" ref="AC180">IF(OR($A180=0, '1. Input energy data'!$AP197=""), "",IF(OR('1. Input energy data'!$F197="Hospital",'1. Input energy data'!$F197="Nursing residential homes and hostels"),INDEX(Degrees18[[Month]:[Multiple (England)]],MATCH('1. Input energy data'!$AD197, Degrees18[Month], 1)+AC$2-13,MATCH(IF('1. Input energy data'!$G$11="Multiple (England)", '1. Input energy data'!$J197, '1. Input energy data'!$G$11),Degrees18[#Headers], 0)),INDEX(Degrees15[[Month]:[Multiple (England)]],MATCH('1. Input energy data'!$AD197,Degrees15[Month], 1)+AC$2-13,MATCH(IF('1. Input energy data'!$G$11="Multiple (England)", '1. Input energy data'!$J197, '1. Input energy data'!$G$11),Degrees15[#Headers], 0))))</f>
        <v/>
      </c>
      <c r="AD180" s="151" t="str" cm="1">
        <f t="array" ref="AD180">IF(OR($A180=0, '1. Input energy data'!$AQ197=""), "",IF(OR('1. Input energy data'!$F197="Hospital",'1. Input energy data'!$F197="Nursing residential homes and hostels"),INDEX(Degrees18[[Month]:[Multiple (England)]],MATCH('1. Input energy data'!$AD197, Degrees18[Month], 1)+AD$2-13,MATCH(IF('1. Input energy data'!$G$11="Multiple (England)", '1. Input energy data'!$J197, '1. Input energy data'!$G$11),Degrees18[#Headers], 0)),INDEX(Degrees15[[Month]:[Multiple (England)]],MATCH('1. Input energy data'!$AD197,Degrees15[Month], 1)+AD$2-13,MATCH(IF('1. Input energy data'!$G$11="Multiple (England)", '1. Input energy data'!$J197, '1. Input energy data'!$G$11),Degrees15[#Headers], 0))))</f>
        <v/>
      </c>
      <c r="AE180" s="151" t="str">
        <f>IF(OR($A180=0, $P180="", CalcTable[[#This Row],[13]]="", $Q180="", '1. Input energy data'!AF197=""), "", ($P180*CalcTable[[#This Row],[13]]+$Q180)-'1. Input energy data'!AF197)</f>
        <v/>
      </c>
      <c r="AF180" s="151" t="str">
        <f>IF(OR($A180=0, $P180="", CalcTable[[#This Row],[14]]="", $Q180="", '1. Input energy data'!AG197=""), "", ($P180*CalcTable[[#This Row],[14]]+$Q180)-'1. Input energy data'!AG197)</f>
        <v/>
      </c>
      <c r="AG180" s="151" t="str">
        <f>IF(OR($A180=0, $P180="", CalcTable[[#This Row],[15]]="", $Q180="", '1. Input energy data'!AH197=""), "", ($P180*CalcTable[[#This Row],[15]]+$Q180)-'1. Input energy data'!AH197)</f>
        <v/>
      </c>
      <c r="AH180" s="151" t="str">
        <f>IF(OR($A180=0, $P180="", CalcTable[[#This Row],[16]]="", $Q180="", '1. Input energy data'!AI197=""), "", ($P180*CalcTable[[#This Row],[16]]+$Q180)-'1. Input energy data'!AI197)</f>
        <v/>
      </c>
      <c r="AI180" s="151" t="str">
        <f>IF(OR($A180=0, $P180="", CalcTable[[#This Row],[17]]="", $Q180="", '1. Input energy data'!AJ197=""), "", ($P180*CalcTable[[#This Row],[17]]+$Q180)-'1. Input energy data'!AJ197)</f>
        <v/>
      </c>
      <c r="AJ180" s="151" t="str">
        <f>IF(OR($A180=0, $P180="", CalcTable[[#This Row],[18]]="", $Q180="", '1. Input energy data'!AK197=""), "", ($P180*CalcTable[[#This Row],[18]]+$Q180)-'1. Input energy data'!AK197)</f>
        <v/>
      </c>
      <c r="AK180" s="151" t="str">
        <f>IF(OR($A180=0, $P180="", CalcTable[[#This Row],[19]]="", $Q180="", '1. Input energy data'!AL197=""), "", ($P180*CalcTable[[#This Row],[19]]+$Q180)-'1. Input energy data'!AL197)</f>
        <v/>
      </c>
      <c r="AL180" s="151" t="str">
        <f>IF(OR($A180=0, $P180="", CalcTable[[#This Row],[20]]="", $Q180="", '1. Input energy data'!AM197=""), "", ($P180*CalcTable[[#This Row],[20]]+$Q180)-'1. Input energy data'!AM197)</f>
        <v/>
      </c>
      <c r="AM180" s="151" t="str">
        <f>IF(OR($A180=0, $P180="", CalcTable[[#This Row],[21]]="", $Q180="", '1. Input energy data'!AN197=""), "", ($P180*CalcTable[[#This Row],[21]]+$Q180)-'1. Input energy data'!AN197)</f>
        <v/>
      </c>
      <c r="AN180" s="151" t="str">
        <f>IF(OR($A180=0, $P180="", CalcTable[[#This Row],[22]]="", $Q180="", '1. Input energy data'!AO197=""), "", ($P180*CalcTable[[#This Row],[22]]+$Q180)-'1. Input energy data'!AO197)</f>
        <v/>
      </c>
      <c r="AO180" s="151" t="str">
        <f>IF(OR($A180=0, $P180="", CalcTable[[#This Row],[23]]="", $Q180="", '1. Input energy data'!AP197=""), "", ($P180*CalcTable[[#This Row],[23]]+$Q180)-'1. Input energy data'!AP197)</f>
        <v/>
      </c>
      <c r="AP180" s="151" t="str">
        <f>IF(OR($A180=0, $P180="", CalcTable[[#This Row],[24]]="", $Q180="", '1. Input energy data'!AQ197=""), "", ($P180*CalcTable[[#This Row],[24]]+$Q180)-'1. Input energy data'!AQ197)</f>
        <v/>
      </c>
      <c r="AQ180" s="239" t="str">
        <f>IF(CalcTable[[#This Row],[Building]]=0,"",1-((1-CalcTable[[#This Row],[R2]])*(COUNT('1. Input energy data'!N197:Y197)-1)/(COUNT('1. Input energy data'!N197:Y197)-2)))</f>
        <v/>
      </c>
      <c r="AR180" s="165" t="str">
        <f>IF(CalcTable[[#This Row],[Building]]=0,"",1.26*TINV(0.1,COUNT('1. Input energy data'!N197:Y197)-2)*STEYX('1. Input energy data'!N197:Y197,CalcTable[[#This Row],[1]:[12]])*((1+2/COUNT('1. Input energy data'!N197:Y197))*COUNT(CalcTable[[#This Row],[Month 1 avoided kWh]:[Month 12]]))^0.5)</f>
        <v/>
      </c>
      <c r="AS180" s="166" t="str">
        <f>IF(CalcTable[[#This Row],[Building]]=0,"",ABS(CalcTable[[#This Row],[Absolute Uncertainty]]/SUM(CalcTable[[#This Row],[Month 1 avoided kWh]:[Month 12]])))</f>
        <v/>
      </c>
      <c r="AT180" s="165" t="str">
        <f>IF(CalcTable[[#This Row],[Building]]=0,"",COUNT('1. Input energy data'!N197:Y197))</f>
        <v/>
      </c>
      <c r="AU180" s="165" t="str">
        <f>IF(CalcTable[[#This Row],[Building]]=0,"",COUNT('1. Input energy data'!AF197:AQ197))</f>
        <v/>
      </c>
      <c r="AV180" s="151" t="str" cm="1">
        <f t="array" ref="AV180">_xlfn.IFS(CalcTable[[#This Row],[Building]]=0,"",AND(OR('1. Input energy data'!AT197="Energy Bills - Actual",'1. Input energy data'!AT197="Meter Readings",'1. Input energy data'!AT197="Half Hourly Data"),OR('1. Input energy data'!Z197="Energy Bills - Actual",'1. Input energy data'!Z197="Meter Readings",'1. Input energy data'!Z197="Half Hourly Data")),"ACTUAL",OR('1. Input energy data'!AT197="",'1. Input energy data'!Z197=""),"BLANK",OR('1. Input energy data'!AT197="Other (specify in commentary)",'1. Input energy data'!Z197="Other (specify in commentary)"),"OTHER",OR('1. Input energy data'!AT197="Energy Bills - Estimated",'1. Input energy data'!Z197="Energy Bills - Estimated"),"ESTIMATED",OR('1. Input energy data'!AT197="Energy Bills - Partially Estimated",'1. Input energy data'!Z197="Energy Bills - Partially Estimated"),"PARTIALLY ESTIMATED",TRUE,"BLANK")</f>
        <v/>
      </c>
    </row>
    <row r="181" spans="1:48">
      <c r="A181">
        <f>'1. Input energy data'!C198</f>
        <v>0</v>
      </c>
      <c r="B181" s="150">
        <f>'1. Input energy data'!F198</f>
        <v>0</v>
      </c>
      <c r="C181">
        <f>'1. Input energy data'!G198</f>
        <v>0</v>
      </c>
      <c r="D181" s="151" t="str">
        <f>IF(OR(CalcTable[[#This Row],[Building]]=0, '1. Input energy data'!$N198=""), "",IF(OR('1. Input energy data'!$F198="Hospital",'1. Input energy data'!$F198="Nursing residential homes and hostels"),INDEX(Degrees18[[Month]:[Multiple (England)]],MATCH('1. Input energy data'!$L198, Degrees18[Month], 1),MATCH(IF('1. Input energy data'!$G$11="Multiple (England)", '1. Input energy data'!$J198, '1. Input energy data'!$G$11), Degrees18[#Headers], 0)),INDEX(Degrees15[[Month]:[Multiple (England)]],MATCH('1. Input energy data'!$L198, Degrees15[Month], 1),MATCH(IF('1. Input energy data'!$G$11="Multiple (England)", '1. Input energy data'!$J198, '1. Input energy data'!$G$11), Degrees15[#Headers], 0))))</f>
        <v/>
      </c>
      <c r="E181" s="151" t="str" cm="1">
        <f t="array" ref="E181">IF(OR(CalcTable[[#This Row],[Building]]=0, '1. Input energy data'!$O198=""), "",IF(OR('1. Input energy data'!$F198="Hospital",'1. Input energy data'!$F198="Nursing residential homes and hostels"),INDEX(Degrees18[[Month]:[Multiple (England)]],MATCH('1. Input energy data'!$L198, Degrees18[Month], 1) + $E$2 - 1,MATCH(IF('1. Input energy data'!$G$11="Multiple (England)", '1. Input energy data'!$J198, '1. Input energy data'!$G$11),Degrees18[#Headers], 0)),INDEX(Degrees15[[Month]:[Multiple (England)]],MATCH('1. Input energy data'!$L198, Degrees15[Month], 1) + $E$2 - 1,MATCH(IF('1. Input energy data'!$G$11="Multiple (England)", '1. Input energy data'!$J198, '1. Input energy data'!$G$11),Degrees15[#Headers], 0))))</f>
        <v/>
      </c>
      <c r="F181" s="151" t="str" cm="1">
        <f t="array" ref="F181">IF(OR(CalcTable[[#This Row],[Building]]=0, '1. Input energy data'!$P198=""), "",IF(OR('1. Input energy data'!$F198="Hospital",'1. Input energy data'!$F198="Nursing residential homes and hostels"),INDEX(Degrees18[[Month]:[Multiple (England)]],MATCH('1. Input energy data'!$L198, Degrees18[Month], 1) + $F$2 - 1,MATCH(IF('1. Input energy data'!$G$11="Multiple (England)", '1. Input energy data'!$J198, '1. Input energy data'!$G$11),Degrees18[#Headers], 0)),INDEX(Degrees15[[Month]:[Multiple (England)]],MATCH('1. Input energy data'!$L198, Degrees15[Month], 1) + $F$2 - 1,MATCH(IF('1. Input energy data'!$G$11="Multiple (England)", '1. Input energy data'!$J198, '1. Input energy data'!$G$11),Degrees15[#Headers], 0))))</f>
        <v/>
      </c>
      <c r="G181" s="151" t="str" cm="1">
        <f t="array" ref="G181">IF(OR(CalcTable[[#This Row],[Building]]=0, '1. Input energy data'!$Q198=""), "",IF(OR('1. Input energy data'!$F198="Hospital",'1. Input energy data'!$F198="Nursing residential homes and hostels"),INDEX(Degrees18[[Month]:[Multiple (England)]],MATCH('1. Input energy data'!$L198, Degrees18[Month], 1) + $G$2 - 1,MATCH(IF('1. Input energy data'!$G$11="Multiple (England)", '1. Input energy data'!$J198, '1. Input energy data'!$G$11),Degrees18[#Headers], 0)),INDEX(Degrees15[[Month]:[Multiple (England)]],MATCH('1. Input energy data'!$L198, Degrees15[Month], 1) + $G$2 - 1,MATCH(IF('1. Input energy data'!$G$11="Multiple (England)", '1. Input energy data'!$J198, '1. Input energy data'!$G$11),Degrees15[#Headers], 0))))</f>
        <v/>
      </c>
      <c r="H181" s="151" t="str" cm="1">
        <f t="array" ref="H181">IF(OR(CalcTable[[#This Row],[Building]]=0, '1. Input energy data'!$R198=""), "",IF(OR('1. Input energy data'!$F198="Hospital",'1. Input energy data'!$F198="Nursing residential homes and hostels"),INDEX(Degrees18[[Month]:[Multiple (England)]],MATCH('1. Input energy data'!$L198, Degrees18[Month], 1) + $H$2 - 1,MATCH(IF('1. Input energy data'!$G$11="Multiple (England)", '1. Input energy data'!$J198, '1. Input energy data'!$G$11),Degrees18[#Headers], 0)),INDEX(Degrees15[[Month]:[Multiple (England)]],MATCH('1. Input energy data'!$L198, Degrees15[Month], 1) + $H$2 - 1,MATCH(IF('1. Input energy data'!$G$11="Multiple (England)", '1. Input energy data'!$J198, '1. Input energy data'!$G$11),Degrees15[#Headers], 0))))</f>
        <v/>
      </c>
      <c r="I181" s="151" t="str" cm="1">
        <f t="array" ref="I181">IF(OR(CalcTable[[#This Row],[Building]]=0, '1. Input energy data'!$S198=""), "",IF(OR('1. Input energy data'!$F198="Hospital",'1. Input energy data'!$F198="Nursing residential homes and hostels"),INDEX(Degrees18[[Month]:[Multiple (England)]],MATCH('1. Input energy data'!$L198, Degrees18[Month], 1) + $I$2 - 1,MATCH(IF('1. Input energy data'!$G$11="Multiple (England)", '1. Input energy data'!$J198, '1. Input energy data'!$G$11),Degrees18[#Headers], 0)),INDEX(Degrees15[[Month]:[Multiple (England)]],MATCH('1. Input energy data'!$L198, Degrees15[Month], 1) + $I$2 - 1,MATCH(IF('1. Input energy data'!$G$11="Multiple (England)", '1. Input energy data'!$J198, '1. Input energy data'!$G$11),Degrees15[#Headers], 0))))</f>
        <v/>
      </c>
      <c r="J181" s="151" t="str" cm="1">
        <f t="array" ref="J181">IF(OR(CalcTable[[#This Row],[Building]]=0, '1. Input energy data'!$T198=""), "",IF(OR('1. Input energy data'!$F198="Hospital",'1. Input energy data'!$F198="Nursing residential homes and hostels"),INDEX(Degrees18[[Month]:[Multiple (England)]],MATCH('1. Input energy data'!$L198, Degrees18[Month], 1) + $J$2 - 1,MATCH(IF('1. Input energy data'!$G$11="Multiple (England)", '1. Input energy data'!$J198, '1. Input energy data'!$G$11),Degrees18[#Headers], 0)),INDEX(Degrees15[[Month]:[Multiple (England)]],MATCH('1. Input energy data'!$L198, Degrees15[Month], 1) + $J$2 - 1,MATCH(IF('1. Input energy data'!$G$11="Multiple (England)", '1. Input energy data'!$J198, '1. Input energy data'!$G$11),Degrees15[#Headers], 0))))</f>
        <v/>
      </c>
      <c r="K181" s="151" t="str" cm="1">
        <f t="array" ref="K181">IF(OR(CalcTable[[#This Row],[Building]]=0, '1. Input energy data'!$U198=""), "",IF(OR('1. Input energy data'!$F198="Hospital",'1. Input energy data'!$F198="Nursing residential homes and hostels"),INDEX(Degrees18[[Month]:[Multiple (England)]],MATCH('1. Input energy data'!$L198, Degrees18[Month], 1) + $K$2 - 1,MATCH(IF('1. Input energy data'!$G$11="Multiple (England)", '1. Input energy data'!$J198, '1. Input energy data'!$G$11),Degrees18[#Headers], 0)),INDEX(Degrees15[[Month]:[Multiple (England)]],MATCH('1. Input energy data'!$L198, Degrees15[Month], 1) + $K$2 - 1,MATCH(IF('1. Input energy data'!$G$11="Multiple (England)", '1. Input energy data'!$J198, '1. Input energy data'!$G$11),Degrees15[#Headers], 0))))</f>
        <v/>
      </c>
      <c r="L181" s="151" t="str" cm="1">
        <f t="array" ref="L181">IF(OR(CalcTable[[#This Row],[Building]]=0, '1. Input energy data'!$V198=""), "",IF(OR('1. Input energy data'!$F198="Hospital",'1. Input energy data'!$F198="Nursing residential homes and hostels"),INDEX(Degrees18[[Month]:[Multiple (England)]],MATCH('1. Input energy data'!$L198, Degrees18[Month], 1) + $L$2 - 1,MATCH(IF('1. Input energy data'!$G$11="Multiple (England)", '1. Input energy data'!$J198, '1. Input energy data'!$G$11),Degrees18[#Headers], 0)),INDEX(Degrees15[[Month]:[Multiple (England)]],MATCH('1. Input energy data'!$L198, Degrees15[Month], 1) + $L$2 - 1,MATCH(IF('1. Input energy data'!$G$11="Multiple (England)", '1. Input energy data'!$J198, '1. Input energy data'!$G$11),Degrees15[#Headers], 0))))</f>
        <v/>
      </c>
      <c r="M181" s="151" t="str" cm="1">
        <f t="array" ref="M181">IF(OR(CalcTable[[#This Row],[Building]]=0, '1. Input energy data'!$W198=""), "",IF(OR('1. Input energy data'!$F198="Hospital",'1. Input energy data'!$F198="Nursing residential homes and hostels"),INDEX(Degrees18[[Month]:[Multiple (England)]],MATCH('1. Input energy data'!$L198, Degrees18[Month], 1) + $M$2 - 1,MATCH(IF('1. Input energy data'!$G$11="Multiple (England)", '1. Input energy data'!$J198, '1. Input energy data'!$G$11),Degrees18[#Headers], 0)),INDEX(Degrees15[[Month]:[Multiple (England)]],MATCH('1. Input energy data'!$L198, Degrees15[Month], 1) + $M$2 - 1,MATCH(IF('1. Input energy data'!$G$11="Multiple (England)", '1. Input energy data'!$J198, '1. Input energy data'!$G$11),Degrees15[#Headers], 0))))</f>
        <v/>
      </c>
      <c r="N181" s="151" t="str" cm="1">
        <f t="array" ref="N181">IF(OR(CalcTable[[#This Row],[Building]]=0, '1. Input energy data'!$X198=""), "",IF(OR('1. Input energy data'!$F198="Hospital",'1. Input energy data'!$F198="Nursing residential homes and hostels"),INDEX(Degrees18[[Month]:[Multiple (England)]],MATCH('1. Input energy data'!$L198, Degrees18[Month], 1) + $N$2 - 1,MATCH(IF('1. Input energy data'!$G$11="Multiple (England)", '1. Input energy data'!$J198, '1. Input energy data'!$G$11),Degrees18[#Headers], 0)),INDEX(Degrees15[[Month]:[Multiple (England)]],MATCH('1. Input energy data'!$L198, Degrees15[Month], 1) + $N$2 - 1,MATCH(IF('1. Input energy data'!$G$11="Multiple (England)", '1. Input energy data'!$J198, '1. Input energy data'!$G$11),Degrees15[#Headers], 0))))</f>
        <v/>
      </c>
      <c r="O181" s="151" t="str" cm="1">
        <f t="array" ref="O181">IF(OR(CalcTable[[#This Row],[Building]]=0, '1. Input energy data'!$Y198=""), "",IF(OR('1. Input energy data'!$F198="Hospital",'1. Input energy data'!$F198="Nursing residential homes and hostels"),INDEX(Degrees18[[Month]:[Multiple (England)]],MATCH('1. Input energy data'!$L198, Degrees18[Month], 1) + $O$2 - 1,MATCH(IF('1. Input energy data'!$G$11="Multiple (England)", '1. Input energy data'!$J198, '1. Input energy data'!$G$11),Degrees18[#Headers], 0)),INDEX(Degrees15[[Month]:[Multiple (England)]],MATCH('1. Input energy data'!$L198, Degrees15[Month], 1) + $O$2 - 1,MATCH(IF('1. Input energy data'!$G$11="Multiple (England)", '1. Input energy data'!$J198, '1. Input energy data'!$G$11),Degrees15[#Headers], 0))))</f>
        <v/>
      </c>
      <c r="P181" t="str">
        <f>IF(CalcTable[[#This Row],[Building]]=0,"",SLOPE('1. Input energy data'!N198:Y198,CalcTable[[#This Row],[1]:[12]]))</f>
        <v/>
      </c>
      <c r="Q181" t="str">
        <f>IF(CalcTable[[#This Row],[Building]]=0,"",INTERCEPT('1. Input energy data'!N198:Y198,CalcTable[[#This Row],[1]:[12]]))</f>
        <v/>
      </c>
      <c r="R181" t="str">
        <f>IF(CalcTable[[#This Row],[Building]]=0,"",RSQ('1. Input energy data'!N198:Y198,CalcTable[[#This Row],[1]:[12]]))</f>
        <v/>
      </c>
      <c r="S181" s="151" t="str" cm="1">
        <f t="array" ref="S181">IF(OR($A181=0, '1. Input energy data'!$AF198=""), "",IF(OR('1. Input energy data'!$F198="Hospital",'1. Input energy data'!$F198="Nursing residential homes and hostels"),INDEX(Degrees18[[Month]:[Multiple (England)]],MATCH('1. Input energy data'!$AD198, Degrees18[Month], 1)+S$2-13,MATCH(IF('1. Input energy data'!$G$11="Multiple (England)", '1. Input energy data'!$J198, '1. Input energy data'!$G$11),Degrees18[#Headers], 0)),INDEX(Degrees15[[Month]:[Multiple (England)]],MATCH('1. Input energy data'!$AD198, Degrees15[Month], 1)+S$2-13,MATCH(IF('1. Input energy data'!$G$11="Multiple (England)", '1. Input energy data'!$J198, '1. Input energy data'!$G$11),Degrees15[#Headers], 0))))</f>
        <v/>
      </c>
      <c r="T181" s="151" t="str" cm="1">
        <f t="array" ref="T181">IF(OR($A181=0, '1. Input energy data'!$AG198=""), "",IF(OR('1. Input energy data'!$F198="Hospital",'1. Input energy data'!$F198="Nursing residential homes and hostels"),INDEX(Degrees18[[Month]:[Multiple (England)]],MATCH('1. Input energy data'!$AD198, Degrees18[Month], 1)+T$2-13,MATCH(IF('1. Input energy data'!$G$11="Multiple (England)", '1. Input energy data'!$J198, '1. Input energy data'!$G$11),Degrees18[#Headers], 0)),INDEX(Degrees15[[Month]:[Multiple (England)]],MATCH('1. Input energy data'!$AD198,Degrees15[Month], 1)+T$2-13,MATCH(IF('1. Input energy data'!$G$11="Multiple (England)", '1. Input energy data'!$J198, '1. Input energy data'!$G$11),Degrees15[#Headers], 0))))</f>
        <v/>
      </c>
      <c r="U181" s="151" t="str" cm="1">
        <f t="array" ref="U181">IF(OR($A181=0, '1. Input energy data'!$AH198=""), "",IF(OR('1. Input energy data'!$F198="Hospital",'1. Input energy data'!$F198="Nursing residential homes and hostels"),INDEX(Degrees18[[Month]:[Multiple (England)]],MATCH('1. Input energy data'!$AD198, Degrees18[Month], 1)+U$2-13,MATCH(IF('1. Input energy data'!$G$11="Multiple (England)", '1. Input energy data'!$J198, '1. Input energy data'!$G$11),Degrees18[#Headers], 0)),INDEX(Degrees15[[Month]:[Multiple (England)]],MATCH('1. Input energy data'!$AD198,Degrees15[Month], 1)+U$2-13,MATCH(IF('1. Input energy data'!$G$11="Multiple (England)", '1. Input energy data'!$J198, '1. Input energy data'!$G$11),Degrees15[#Headers], 0))))</f>
        <v/>
      </c>
      <c r="V181" s="151" t="str" cm="1">
        <f t="array" ref="V181">IF(OR($A181=0, '1. Input energy data'!$AI198=""), "",IF(OR('1. Input energy data'!$F198="Hospital",'1. Input energy data'!$F198="Nursing residential homes and hostels"),INDEX(Degrees18[[Month]:[Multiple (England)]],MATCH('1. Input energy data'!$AD198, Degrees18[Month], 1)+V$2-13,MATCH(IF('1. Input energy data'!$G$11="Multiple (England)", '1. Input energy data'!$J198, '1. Input energy data'!$G$11),Degrees18[#Headers], 0)),INDEX(Degrees15[[Month]:[Multiple (England)]],MATCH('1. Input energy data'!$AD198,Degrees15[Month], 1)+V$2-13,MATCH(IF('1. Input energy data'!$G$11="Multiple (England)", '1. Input energy data'!$J198, '1. Input energy data'!$G$11),Degrees15[#Headers], 0))))</f>
        <v/>
      </c>
      <c r="W181" s="151" t="str" cm="1">
        <f t="array" ref="W181">IF(OR($A181=0, '1. Input energy data'!$AJ198=""), "",IF(OR('1. Input energy data'!$F198="Hospital",'1. Input energy data'!$F198="Nursing residential homes and hostels"),INDEX(Degrees18[[Month]:[Multiple (England)]],MATCH('1. Input energy data'!$AD198, Degrees18[Month], 1)+W$2-13,MATCH(IF('1. Input energy data'!$G$11="Multiple (England)", '1. Input energy data'!$J198, '1. Input energy data'!$G$11),Degrees18[#Headers], 0)),INDEX(Degrees15[[Month]:[Multiple (England)]],MATCH('1. Input energy data'!$AD198,Degrees15[Month], 1)+W$2-13,MATCH(IF('1. Input energy data'!$G$11="Multiple (England)", '1. Input energy data'!$J198, '1. Input energy data'!$G$11),Degrees15[#Headers], 0))))</f>
        <v/>
      </c>
      <c r="X181" s="151" t="str" cm="1">
        <f t="array" ref="X181">IF(OR($A181=0, '1. Input energy data'!$AK198=""), "",IF(OR('1. Input energy data'!$F198="Hospital",'1. Input energy data'!$F198="Nursing residential homes and hostels"),INDEX(Degrees18[[Month]:[Multiple (England)]],MATCH('1. Input energy data'!$AD198, Degrees18[Month], 1)+X$2-13,MATCH(IF('1. Input energy data'!$G$11="Multiple (England)", '1. Input energy data'!$J198, '1. Input energy data'!$G$11),Degrees18[#Headers], 0)),INDEX(Degrees15[[Month]:[Multiple (England)]],MATCH('1. Input energy data'!$AD198,Degrees15[Month], 1)+X$2-13,MATCH(IF('1. Input energy data'!$G$11="Multiple (England)", '1. Input energy data'!$J198, '1. Input energy data'!$G$11),Degrees15[#Headers], 0))))</f>
        <v/>
      </c>
      <c r="Y181" s="151" t="str" cm="1">
        <f t="array" ref="Y181">IF(OR($A181=0, '1. Input energy data'!$AL198=""), "",IF(OR('1. Input energy data'!$F198="Hospital",'1. Input energy data'!$F198="Nursing residential homes and hostels"),INDEX(Degrees18[[Month]:[Multiple (England)]],MATCH('1. Input energy data'!$AD198, Degrees18[Month], 1)+Y$2-13,MATCH(IF('1. Input energy data'!$G$11="Multiple (England)", '1. Input energy data'!$J198, '1. Input energy data'!$G$11),Degrees18[#Headers], 0)),INDEX(Degrees15[[Month]:[Multiple (England)]],MATCH('1. Input energy data'!$AD198,Degrees15[Month], 1)+Y$2-13,MATCH(IF('1. Input energy data'!$G$11="Multiple (England)", '1. Input energy data'!$J198, '1. Input energy data'!$G$11),Degrees15[#Headers], 0))))</f>
        <v/>
      </c>
      <c r="Z181" s="151" t="str" cm="1">
        <f t="array" ref="Z181">IF(OR($A181=0, '1. Input energy data'!$AM198=""), "",IF(OR('1. Input energy data'!$F198="Hospital",'1. Input energy data'!$F198="Nursing residential homes and hostels"),INDEX(Degrees18[[Month]:[Multiple (England)]],MATCH('1. Input energy data'!$AD198, Degrees18[Month], 1)+Z$2-13,MATCH(IF('1. Input energy data'!$G$11="Multiple (England)", '1. Input energy data'!$J198, '1. Input energy data'!$G$11),Degrees18[#Headers], 0)),INDEX(Degrees15[[Month]:[Multiple (England)]],MATCH('1. Input energy data'!$AD198,Degrees15[Month], 1)+Z$2-13,MATCH(IF('1. Input energy data'!$G$11="Multiple (England)", '1. Input energy data'!$J198, '1. Input energy data'!$G$11),Degrees15[#Headers], 0))))</f>
        <v/>
      </c>
      <c r="AA181" s="151" t="str" cm="1">
        <f t="array" ref="AA181">IF(OR($A181=0, '1. Input energy data'!$AN198=""), "",IF(OR('1. Input energy data'!$F198="Hospital",'1. Input energy data'!$F198="Nursing residential homes and hostels"),INDEX(Degrees18[[Month]:[Multiple (England)]],MATCH('1. Input energy data'!$AD198, Degrees18[Month], 1)+AA$2-13,MATCH(IF('1. Input energy data'!$G$11="Multiple (England)", '1. Input energy data'!$J198, '1. Input energy data'!$G$11),Degrees18[#Headers], 0)),INDEX(Degrees15[[Month]:[Multiple (England)]],MATCH('1. Input energy data'!$AD198,Degrees15[Month], 1)+AA$2-13,MATCH(IF('1. Input energy data'!$G$11="Multiple (England)", '1. Input energy data'!$J198, '1. Input energy data'!$G$11),Degrees15[#Headers], 0))))</f>
        <v/>
      </c>
      <c r="AB181" s="151" t="str" cm="1">
        <f t="array" ref="AB181">IF(OR($A181=0, '1. Input energy data'!$AO198=""), "",IF(OR('1. Input energy data'!$F198="Hospital",'1. Input energy data'!$F198="Nursing residential homes and hostels"),INDEX(Degrees18[[Month]:[Multiple (England)]],MATCH('1. Input energy data'!$AD198, Degrees18[Month], 1)+AB$2-13,MATCH(IF('1. Input energy data'!$G$11="Multiple (England)", '1. Input energy data'!$J198, '1. Input energy data'!$G$11),Degrees18[#Headers], 0)),INDEX(Degrees15[[Month]:[Multiple (England)]],MATCH('1. Input energy data'!$AD198,Degrees15[Month], 1)+AB$2-13,MATCH(IF('1. Input energy data'!$G$11="Multiple (England)", '1. Input energy data'!$J198, '1. Input energy data'!$G$11),Degrees15[#Headers], 0))))</f>
        <v/>
      </c>
      <c r="AC181" s="151" t="str" cm="1">
        <f t="array" ref="AC181">IF(OR($A181=0, '1. Input energy data'!$AP198=""), "",IF(OR('1. Input energy data'!$F198="Hospital",'1. Input energy data'!$F198="Nursing residential homes and hostels"),INDEX(Degrees18[[Month]:[Multiple (England)]],MATCH('1. Input energy data'!$AD198, Degrees18[Month], 1)+AC$2-13,MATCH(IF('1. Input energy data'!$G$11="Multiple (England)", '1. Input energy data'!$J198, '1. Input energy data'!$G$11),Degrees18[#Headers], 0)),INDEX(Degrees15[[Month]:[Multiple (England)]],MATCH('1. Input energy data'!$AD198,Degrees15[Month], 1)+AC$2-13,MATCH(IF('1. Input energy data'!$G$11="Multiple (England)", '1. Input energy data'!$J198, '1. Input energy data'!$G$11),Degrees15[#Headers], 0))))</f>
        <v/>
      </c>
      <c r="AD181" s="151" t="str" cm="1">
        <f t="array" ref="AD181">IF(OR($A181=0, '1. Input energy data'!$AQ198=""), "",IF(OR('1. Input energy data'!$F198="Hospital",'1. Input energy data'!$F198="Nursing residential homes and hostels"),INDEX(Degrees18[[Month]:[Multiple (England)]],MATCH('1. Input energy data'!$AD198, Degrees18[Month], 1)+AD$2-13,MATCH(IF('1. Input energy data'!$G$11="Multiple (England)", '1. Input energy data'!$J198, '1. Input energy data'!$G$11),Degrees18[#Headers], 0)),INDEX(Degrees15[[Month]:[Multiple (England)]],MATCH('1. Input energy data'!$AD198,Degrees15[Month], 1)+AD$2-13,MATCH(IF('1. Input energy data'!$G$11="Multiple (England)", '1. Input energy data'!$J198, '1. Input energy data'!$G$11),Degrees15[#Headers], 0))))</f>
        <v/>
      </c>
      <c r="AE181" s="151" t="str">
        <f>IF(OR($A181=0, $P181="", CalcTable[[#This Row],[13]]="", $Q181="", '1. Input energy data'!AF198=""), "", ($P181*CalcTable[[#This Row],[13]]+$Q181)-'1. Input energy data'!AF198)</f>
        <v/>
      </c>
      <c r="AF181" s="151" t="str">
        <f>IF(OR($A181=0, $P181="", CalcTable[[#This Row],[14]]="", $Q181="", '1. Input energy data'!AG198=""), "", ($P181*CalcTable[[#This Row],[14]]+$Q181)-'1. Input energy data'!AG198)</f>
        <v/>
      </c>
      <c r="AG181" s="151" t="str">
        <f>IF(OR($A181=0, $P181="", CalcTable[[#This Row],[15]]="", $Q181="", '1. Input energy data'!AH198=""), "", ($P181*CalcTable[[#This Row],[15]]+$Q181)-'1. Input energy data'!AH198)</f>
        <v/>
      </c>
      <c r="AH181" s="151" t="str">
        <f>IF(OR($A181=0, $P181="", CalcTable[[#This Row],[16]]="", $Q181="", '1. Input energy data'!AI198=""), "", ($P181*CalcTable[[#This Row],[16]]+$Q181)-'1. Input energy data'!AI198)</f>
        <v/>
      </c>
      <c r="AI181" s="151" t="str">
        <f>IF(OR($A181=0, $P181="", CalcTable[[#This Row],[17]]="", $Q181="", '1. Input energy data'!AJ198=""), "", ($P181*CalcTable[[#This Row],[17]]+$Q181)-'1. Input energy data'!AJ198)</f>
        <v/>
      </c>
      <c r="AJ181" s="151" t="str">
        <f>IF(OR($A181=0, $P181="", CalcTable[[#This Row],[18]]="", $Q181="", '1. Input energy data'!AK198=""), "", ($P181*CalcTable[[#This Row],[18]]+$Q181)-'1. Input energy data'!AK198)</f>
        <v/>
      </c>
      <c r="AK181" s="151" t="str">
        <f>IF(OR($A181=0, $P181="", CalcTable[[#This Row],[19]]="", $Q181="", '1. Input energy data'!AL198=""), "", ($P181*CalcTable[[#This Row],[19]]+$Q181)-'1. Input energy data'!AL198)</f>
        <v/>
      </c>
      <c r="AL181" s="151" t="str">
        <f>IF(OR($A181=0, $P181="", CalcTable[[#This Row],[20]]="", $Q181="", '1. Input energy data'!AM198=""), "", ($P181*CalcTable[[#This Row],[20]]+$Q181)-'1. Input energy data'!AM198)</f>
        <v/>
      </c>
      <c r="AM181" s="151" t="str">
        <f>IF(OR($A181=0, $P181="", CalcTable[[#This Row],[21]]="", $Q181="", '1. Input energy data'!AN198=""), "", ($P181*CalcTable[[#This Row],[21]]+$Q181)-'1. Input energy data'!AN198)</f>
        <v/>
      </c>
      <c r="AN181" s="151" t="str">
        <f>IF(OR($A181=0, $P181="", CalcTable[[#This Row],[22]]="", $Q181="", '1. Input energy data'!AO198=""), "", ($P181*CalcTable[[#This Row],[22]]+$Q181)-'1. Input energy data'!AO198)</f>
        <v/>
      </c>
      <c r="AO181" s="151" t="str">
        <f>IF(OR($A181=0, $P181="", CalcTable[[#This Row],[23]]="", $Q181="", '1. Input energy data'!AP198=""), "", ($P181*CalcTable[[#This Row],[23]]+$Q181)-'1. Input energy data'!AP198)</f>
        <v/>
      </c>
      <c r="AP181" s="151" t="str">
        <f>IF(OR($A181=0, $P181="", CalcTable[[#This Row],[24]]="", $Q181="", '1. Input energy data'!AQ198=""), "", ($P181*CalcTable[[#This Row],[24]]+$Q181)-'1. Input energy data'!AQ198)</f>
        <v/>
      </c>
      <c r="AQ181" s="239" t="str">
        <f>IF(CalcTable[[#This Row],[Building]]=0,"",1-((1-CalcTable[[#This Row],[R2]])*(COUNT('1. Input energy data'!N198:Y198)-1)/(COUNT('1. Input energy data'!N198:Y198)-2)))</f>
        <v/>
      </c>
      <c r="AR181" s="165" t="str">
        <f>IF(CalcTable[[#This Row],[Building]]=0,"",1.26*TINV(0.1,COUNT('1. Input energy data'!N198:Y198)-2)*STEYX('1. Input energy data'!N198:Y198,CalcTable[[#This Row],[1]:[12]])*((1+2/COUNT('1. Input energy data'!N198:Y198))*COUNT(CalcTable[[#This Row],[Month 1 avoided kWh]:[Month 12]]))^0.5)</f>
        <v/>
      </c>
      <c r="AS181" s="166" t="str">
        <f>IF(CalcTable[[#This Row],[Building]]=0,"",ABS(CalcTable[[#This Row],[Absolute Uncertainty]]/SUM(CalcTable[[#This Row],[Month 1 avoided kWh]:[Month 12]])))</f>
        <v/>
      </c>
      <c r="AT181" s="165" t="str">
        <f>IF(CalcTable[[#This Row],[Building]]=0,"",COUNT('1. Input energy data'!N198:Y198))</f>
        <v/>
      </c>
      <c r="AU181" s="165" t="str">
        <f>IF(CalcTable[[#This Row],[Building]]=0,"",COUNT('1. Input energy data'!AF198:AQ198))</f>
        <v/>
      </c>
      <c r="AV181" s="151" t="str" cm="1">
        <f t="array" ref="AV181">_xlfn.IFS(CalcTable[[#This Row],[Building]]=0,"",AND(OR('1. Input energy data'!AT198="Energy Bills - Actual",'1. Input energy data'!AT198="Meter Readings",'1. Input energy data'!AT198="Half Hourly Data"),OR('1. Input energy data'!Z198="Energy Bills - Actual",'1. Input energy data'!Z198="Meter Readings",'1. Input energy data'!Z198="Half Hourly Data")),"ACTUAL",OR('1. Input energy data'!AT198="",'1. Input energy data'!Z198=""),"BLANK",OR('1. Input energy data'!AT198="Other (specify in commentary)",'1. Input energy data'!Z198="Other (specify in commentary)"),"OTHER",OR('1. Input energy data'!AT198="Energy Bills - Estimated",'1. Input energy data'!Z198="Energy Bills - Estimated"),"ESTIMATED",OR('1. Input energy data'!AT198="Energy Bills - Partially Estimated",'1. Input energy data'!Z198="Energy Bills - Partially Estimated"),"PARTIALLY ESTIMATED",TRUE,"BLANK")</f>
        <v/>
      </c>
    </row>
    <row r="182" spans="1:48">
      <c r="A182">
        <f>'1. Input energy data'!C199</f>
        <v>0</v>
      </c>
      <c r="B182" s="150">
        <f>'1. Input energy data'!F199</f>
        <v>0</v>
      </c>
      <c r="C182">
        <f>'1. Input energy data'!G199</f>
        <v>0</v>
      </c>
      <c r="D182" s="151" t="str">
        <f>IF(OR(CalcTable[[#This Row],[Building]]=0, '1. Input energy data'!$N199=""), "",IF(OR('1. Input energy data'!$F199="Hospital",'1. Input energy data'!$F199="Nursing residential homes and hostels"),INDEX(Degrees18[[Month]:[Multiple (England)]],MATCH('1. Input energy data'!$L199, Degrees18[Month], 1),MATCH(IF('1. Input energy data'!$G$11="Multiple (England)", '1. Input energy data'!$J199, '1. Input energy data'!$G$11), Degrees18[#Headers], 0)),INDEX(Degrees15[[Month]:[Multiple (England)]],MATCH('1. Input energy data'!$L199, Degrees15[Month], 1),MATCH(IF('1. Input energy data'!$G$11="Multiple (England)", '1. Input energy data'!$J199, '1. Input energy data'!$G$11), Degrees15[#Headers], 0))))</f>
        <v/>
      </c>
      <c r="E182" s="151" t="str" cm="1">
        <f t="array" ref="E182">IF(OR(CalcTable[[#This Row],[Building]]=0, '1. Input energy data'!$O199=""), "",IF(OR('1. Input energy data'!$F199="Hospital",'1. Input energy data'!$F199="Nursing residential homes and hostels"),INDEX(Degrees18[[Month]:[Multiple (England)]],MATCH('1. Input energy data'!$L199, Degrees18[Month], 1) + $E$2 - 1,MATCH(IF('1. Input energy data'!$G$11="Multiple (England)", '1. Input energy data'!$J199, '1. Input energy data'!$G$11),Degrees18[#Headers], 0)),INDEX(Degrees15[[Month]:[Multiple (England)]],MATCH('1. Input energy data'!$L199, Degrees15[Month], 1) + $E$2 - 1,MATCH(IF('1. Input energy data'!$G$11="Multiple (England)", '1. Input energy data'!$J199, '1. Input energy data'!$G$11),Degrees15[#Headers], 0))))</f>
        <v/>
      </c>
      <c r="F182" s="151" t="str" cm="1">
        <f t="array" ref="F182">IF(OR(CalcTable[[#This Row],[Building]]=0, '1. Input energy data'!$P199=""), "",IF(OR('1. Input energy data'!$F199="Hospital",'1. Input energy data'!$F199="Nursing residential homes and hostels"),INDEX(Degrees18[[Month]:[Multiple (England)]],MATCH('1. Input energy data'!$L199, Degrees18[Month], 1) + $F$2 - 1,MATCH(IF('1. Input energy data'!$G$11="Multiple (England)", '1. Input energy data'!$J199, '1. Input energy data'!$G$11),Degrees18[#Headers], 0)),INDEX(Degrees15[[Month]:[Multiple (England)]],MATCH('1. Input energy data'!$L199, Degrees15[Month], 1) + $F$2 - 1,MATCH(IF('1. Input energy data'!$G$11="Multiple (England)", '1. Input energy data'!$J199, '1. Input energy data'!$G$11),Degrees15[#Headers], 0))))</f>
        <v/>
      </c>
      <c r="G182" s="151" t="str" cm="1">
        <f t="array" ref="G182">IF(OR(CalcTable[[#This Row],[Building]]=0, '1. Input energy data'!$Q199=""), "",IF(OR('1. Input energy data'!$F199="Hospital",'1. Input energy data'!$F199="Nursing residential homes and hostels"),INDEX(Degrees18[[Month]:[Multiple (England)]],MATCH('1. Input energy data'!$L199, Degrees18[Month], 1) + $G$2 - 1,MATCH(IF('1. Input energy data'!$G$11="Multiple (England)", '1. Input energy data'!$J199, '1. Input energy data'!$G$11),Degrees18[#Headers], 0)),INDEX(Degrees15[[Month]:[Multiple (England)]],MATCH('1. Input energy data'!$L199, Degrees15[Month], 1) + $G$2 - 1,MATCH(IF('1. Input energy data'!$G$11="Multiple (England)", '1. Input energy data'!$J199, '1. Input energy data'!$G$11),Degrees15[#Headers], 0))))</f>
        <v/>
      </c>
      <c r="H182" s="151" t="str" cm="1">
        <f t="array" ref="H182">IF(OR(CalcTable[[#This Row],[Building]]=0, '1. Input energy data'!$R199=""), "",IF(OR('1. Input energy data'!$F199="Hospital",'1. Input energy data'!$F199="Nursing residential homes and hostels"),INDEX(Degrees18[[Month]:[Multiple (England)]],MATCH('1. Input energy data'!$L199, Degrees18[Month], 1) + $H$2 - 1,MATCH(IF('1. Input energy data'!$G$11="Multiple (England)", '1. Input energy data'!$J199, '1. Input energy data'!$G$11),Degrees18[#Headers], 0)),INDEX(Degrees15[[Month]:[Multiple (England)]],MATCH('1. Input energy data'!$L199, Degrees15[Month], 1) + $H$2 - 1,MATCH(IF('1. Input energy data'!$G$11="Multiple (England)", '1. Input energy data'!$J199, '1. Input energy data'!$G$11),Degrees15[#Headers], 0))))</f>
        <v/>
      </c>
      <c r="I182" s="151" t="str" cm="1">
        <f t="array" ref="I182">IF(OR(CalcTable[[#This Row],[Building]]=0, '1. Input energy data'!$S199=""), "",IF(OR('1. Input energy data'!$F199="Hospital",'1. Input energy data'!$F199="Nursing residential homes and hostels"),INDEX(Degrees18[[Month]:[Multiple (England)]],MATCH('1. Input energy data'!$L199, Degrees18[Month], 1) + $I$2 - 1,MATCH(IF('1. Input energy data'!$G$11="Multiple (England)", '1. Input energy data'!$J199, '1. Input energy data'!$G$11),Degrees18[#Headers], 0)),INDEX(Degrees15[[Month]:[Multiple (England)]],MATCH('1. Input energy data'!$L199, Degrees15[Month], 1) + $I$2 - 1,MATCH(IF('1. Input energy data'!$G$11="Multiple (England)", '1. Input energy data'!$J199, '1. Input energy data'!$G$11),Degrees15[#Headers], 0))))</f>
        <v/>
      </c>
      <c r="J182" s="151" t="str" cm="1">
        <f t="array" ref="J182">IF(OR(CalcTable[[#This Row],[Building]]=0, '1. Input energy data'!$T199=""), "",IF(OR('1. Input energy data'!$F199="Hospital",'1. Input energy data'!$F199="Nursing residential homes and hostels"),INDEX(Degrees18[[Month]:[Multiple (England)]],MATCH('1. Input energy data'!$L199, Degrees18[Month], 1) + $J$2 - 1,MATCH(IF('1. Input energy data'!$G$11="Multiple (England)", '1. Input energy data'!$J199, '1. Input energy data'!$G$11),Degrees18[#Headers], 0)),INDEX(Degrees15[[Month]:[Multiple (England)]],MATCH('1. Input energy data'!$L199, Degrees15[Month], 1) + $J$2 - 1,MATCH(IF('1. Input energy data'!$G$11="Multiple (England)", '1. Input energy data'!$J199, '1. Input energy data'!$G$11),Degrees15[#Headers], 0))))</f>
        <v/>
      </c>
      <c r="K182" s="151" t="str" cm="1">
        <f t="array" ref="K182">IF(OR(CalcTable[[#This Row],[Building]]=0, '1. Input energy data'!$U199=""), "",IF(OR('1. Input energy data'!$F199="Hospital",'1. Input energy data'!$F199="Nursing residential homes and hostels"),INDEX(Degrees18[[Month]:[Multiple (England)]],MATCH('1. Input energy data'!$L199, Degrees18[Month], 1) + $K$2 - 1,MATCH(IF('1. Input energy data'!$G$11="Multiple (England)", '1. Input energy data'!$J199, '1. Input energy data'!$G$11),Degrees18[#Headers], 0)),INDEX(Degrees15[[Month]:[Multiple (England)]],MATCH('1. Input energy data'!$L199, Degrees15[Month], 1) + $K$2 - 1,MATCH(IF('1. Input energy data'!$G$11="Multiple (England)", '1. Input energy data'!$J199, '1. Input energy data'!$G$11),Degrees15[#Headers], 0))))</f>
        <v/>
      </c>
      <c r="L182" s="151" t="str" cm="1">
        <f t="array" ref="L182">IF(OR(CalcTable[[#This Row],[Building]]=0, '1. Input energy data'!$V199=""), "",IF(OR('1. Input energy data'!$F199="Hospital",'1. Input energy data'!$F199="Nursing residential homes and hostels"),INDEX(Degrees18[[Month]:[Multiple (England)]],MATCH('1. Input energy data'!$L199, Degrees18[Month], 1) + $L$2 - 1,MATCH(IF('1. Input energy data'!$G$11="Multiple (England)", '1. Input energy data'!$J199, '1. Input energy data'!$G$11),Degrees18[#Headers], 0)),INDEX(Degrees15[[Month]:[Multiple (England)]],MATCH('1. Input energy data'!$L199, Degrees15[Month], 1) + $L$2 - 1,MATCH(IF('1. Input energy data'!$G$11="Multiple (England)", '1. Input energy data'!$J199, '1. Input energy data'!$G$11),Degrees15[#Headers], 0))))</f>
        <v/>
      </c>
      <c r="M182" s="151" t="str" cm="1">
        <f t="array" ref="M182">IF(OR(CalcTable[[#This Row],[Building]]=0, '1. Input energy data'!$W199=""), "",IF(OR('1. Input energy data'!$F199="Hospital",'1. Input energy data'!$F199="Nursing residential homes and hostels"),INDEX(Degrees18[[Month]:[Multiple (England)]],MATCH('1. Input energy data'!$L199, Degrees18[Month], 1) + $M$2 - 1,MATCH(IF('1. Input energy data'!$G$11="Multiple (England)", '1. Input energy data'!$J199, '1. Input energy data'!$G$11),Degrees18[#Headers], 0)),INDEX(Degrees15[[Month]:[Multiple (England)]],MATCH('1. Input energy data'!$L199, Degrees15[Month], 1) + $M$2 - 1,MATCH(IF('1. Input energy data'!$G$11="Multiple (England)", '1. Input energy data'!$J199, '1. Input energy data'!$G$11),Degrees15[#Headers], 0))))</f>
        <v/>
      </c>
      <c r="N182" s="151" t="str" cm="1">
        <f t="array" ref="N182">IF(OR(CalcTable[[#This Row],[Building]]=0, '1. Input energy data'!$X199=""), "",IF(OR('1. Input energy data'!$F199="Hospital",'1. Input energy data'!$F199="Nursing residential homes and hostels"),INDEX(Degrees18[[Month]:[Multiple (England)]],MATCH('1. Input energy data'!$L199, Degrees18[Month], 1) + $N$2 - 1,MATCH(IF('1. Input energy data'!$G$11="Multiple (England)", '1. Input energy data'!$J199, '1. Input energy data'!$G$11),Degrees18[#Headers], 0)),INDEX(Degrees15[[Month]:[Multiple (England)]],MATCH('1. Input energy data'!$L199, Degrees15[Month], 1) + $N$2 - 1,MATCH(IF('1. Input energy data'!$G$11="Multiple (England)", '1. Input energy data'!$J199, '1. Input energy data'!$G$11),Degrees15[#Headers], 0))))</f>
        <v/>
      </c>
      <c r="O182" s="151" t="str" cm="1">
        <f t="array" ref="O182">IF(OR(CalcTable[[#This Row],[Building]]=0, '1. Input energy data'!$Y199=""), "",IF(OR('1. Input energy data'!$F199="Hospital",'1. Input energy data'!$F199="Nursing residential homes and hostels"),INDEX(Degrees18[[Month]:[Multiple (England)]],MATCH('1. Input energy data'!$L199, Degrees18[Month], 1) + $O$2 - 1,MATCH(IF('1. Input energy data'!$G$11="Multiple (England)", '1. Input energy data'!$J199, '1. Input energy data'!$G$11),Degrees18[#Headers], 0)),INDEX(Degrees15[[Month]:[Multiple (England)]],MATCH('1. Input energy data'!$L199, Degrees15[Month], 1) + $O$2 - 1,MATCH(IF('1. Input energy data'!$G$11="Multiple (England)", '1. Input energy data'!$J199, '1. Input energy data'!$G$11),Degrees15[#Headers], 0))))</f>
        <v/>
      </c>
      <c r="P182" t="str">
        <f>IF(CalcTable[[#This Row],[Building]]=0,"",SLOPE('1. Input energy data'!N199:Y199,CalcTable[[#This Row],[1]:[12]]))</f>
        <v/>
      </c>
      <c r="Q182" t="str">
        <f>IF(CalcTable[[#This Row],[Building]]=0,"",INTERCEPT('1. Input energy data'!N199:Y199,CalcTable[[#This Row],[1]:[12]]))</f>
        <v/>
      </c>
      <c r="R182" t="str">
        <f>IF(CalcTable[[#This Row],[Building]]=0,"",RSQ('1. Input energy data'!N199:Y199,CalcTable[[#This Row],[1]:[12]]))</f>
        <v/>
      </c>
      <c r="S182" s="151" t="str" cm="1">
        <f t="array" ref="S182">IF(OR($A182=0, '1. Input energy data'!$AF199=""), "",IF(OR('1. Input energy data'!$F199="Hospital",'1. Input energy data'!$F199="Nursing residential homes and hostels"),INDEX(Degrees18[[Month]:[Multiple (England)]],MATCH('1. Input energy data'!$AD199, Degrees18[Month], 1)+S$2-13,MATCH(IF('1. Input energy data'!$G$11="Multiple (England)", '1. Input energy data'!$J199, '1. Input energy data'!$G$11),Degrees18[#Headers], 0)),INDEX(Degrees15[[Month]:[Multiple (England)]],MATCH('1. Input energy data'!$AD199, Degrees15[Month], 1)+S$2-13,MATCH(IF('1. Input energy data'!$G$11="Multiple (England)", '1. Input energy data'!$J199, '1. Input energy data'!$G$11),Degrees15[#Headers], 0))))</f>
        <v/>
      </c>
      <c r="T182" s="151" t="str" cm="1">
        <f t="array" ref="T182">IF(OR($A182=0, '1. Input energy data'!$AG199=""), "",IF(OR('1. Input energy data'!$F199="Hospital",'1. Input energy data'!$F199="Nursing residential homes and hostels"),INDEX(Degrees18[[Month]:[Multiple (England)]],MATCH('1. Input energy data'!$AD199, Degrees18[Month], 1)+T$2-13,MATCH(IF('1. Input energy data'!$G$11="Multiple (England)", '1. Input energy data'!$J199, '1. Input energy data'!$G$11),Degrees18[#Headers], 0)),INDEX(Degrees15[[Month]:[Multiple (England)]],MATCH('1. Input energy data'!$AD199,Degrees15[Month], 1)+T$2-13,MATCH(IF('1. Input energy data'!$G$11="Multiple (England)", '1. Input energy data'!$J199, '1. Input energy data'!$G$11),Degrees15[#Headers], 0))))</f>
        <v/>
      </c>
      <c r="U182" s="151" t="str" cm="1">
        <f t="array" ref="U182">IF(OR($A182=0, '1. Input energy data'!$AH199=""), "",IF(OR('1. Input energy data'!$F199="Hospital",'1. Input energy data'!$F199="Nursing residential homes and hostels"),INDEX(Degrees18[[Month]:[Multiple (England)]],MATCH('1. Input energy data'!$AD199, Degrees18[Month], 1)+U$2-13,MATCH(IF('1. Input energy data'!$G$11="Multiple (England)", '1. Input energy data'!$J199, '1. Input energy data'!$G$11),Degrees18[#Headers], 0)),INDEX(Degrees15[[Month]:[Multiple (England)]],MATCH('1. Input energy data'!$AD199,Degrees15[Month], 1)+U$2-13,MATCH(IF('1. Input energy data'!$G$11="Multiple (England)", '1. Input energy data'!$J199, '1. Input energy data'!$G$11),Degrees15[#Headers], 0))))</f>
        <v/>
      </c>
      <c r="V182" s="151" t="str" cm="1">
        <f t="array" ref="V182">IF(OR($A182=0, '1. Input energy data'!$AI199=""), "",IF(OR('1. Input energy data'!$F199="Hospital",'1. Input energy data'!$F199="Nursing residential homes and hostels"),INDEX(Degrees18[[Month]:[Multiple (England)]],MATCH('1. Input energy data'!$AD199, Degrees18[Month], 1)+V$2-13,MATCH(IF('1. Input energy data'!$G$11="Multiple (England)", '1. Input energy data'!$J199, '1. Input energy data'!$G$11),Degrees18[#Headers], 0)),INDEX(Degrees15[[Month]:[Multiple (England)]],MATCH('1. Input energy data'!$AD199,Degrees15[Month], 1)+V$2-13,MATCH(IF('1. Input energy data'!$G$11="Multiple (England)", '1. Input energy data'!$J199, '1. Input energy data'!$G$11),Degrees15[#Headers], 0))))</f>
        <v/>
      </c>
      <c r="W182" s="151" t="str" cm="1">
        <f t="array" ref="W182">IF(OR($A182=0, '1. Input energy data'!$AJ199=""), "",IF(OR('1. Input energy data'!$F199="Hospital",'1. Input energy data'!$F199="Nursing residential homes and hostels"),INDEX(Degrees18[[Month]:[Multiple (England)]],MATCH('1. Input energy data'!$AD199, Degrees18[Month], 1)+W$2-13,MATCH(IF('1. Input energy data'!$G$11="Multiple (England)", '1. Input energy data'!$J199, '1. Input energy data'!$G$11),Degrees18[#Headers], 0)),INDEX(Degrees15[[Month]:[Multiple (England)]],MATCH('1. Input energy data'!$AD199,Degrees15[Month], 1)+W$2-13,MATCH(IF('1. Input energy data'!$G$11="Multiple (England)", '1. Input energy data'!$J199, '1. Input energy data'!$G$11),Degrees15[#Headers], 0))))</f>
        <v/>
      </c>
      <c r="X182" s="151" t="str" cm="1">
        <f t="array" ref="X182">IF(OR($A182=0, '1. Input energy data'!$AK199=""), "",IF(OR('1. Input energy data'!$F199="Hospital",'1. Input energy data'!$F199="Nursing residential homes and hostels"),INDEX(Degrees18[[Month]:[Multiple (England)]],MATCH('1. Input energy data'!$AD199, Degrees18[Month], 1)+X$2-13,MATCH(IF('1. Input energy data'!$G$11="Multiple (England)", '1. Input energy data'!$J199, '1. Input energy data'!$G$11),Degrees18[#Headers], 0)),INDEX(Degrees15[[Month]:[Multiple (England)]],MATCH('1. Input energy data'!$AD199,Degrees15[Month], 1)+X$2-13,MATCH(IF('1. Input energy data'!$G$11="Multiple (England)", '1. Input energy data'!$J199, '1. Input energy data'!$G$11),Degrees15[#Headers], 0))))</f>
        <v/>
      </c>
      <c r="Y182" s="151" t="str" cm="1">
        <f t="array" ref="Y182">IF(OR($A182=0, '1. Input energy data'!$AL199=""), "",IF(OR('1. Input energy data'!$F199="Hospital",'1. Input energy data'!$F199="Nursing residential homes and hostels"),INDEX(Degrees18[[Month]:[Multiple (England)]],MATCH('1. Input energy data'!$AD199, Degrees18[Month], 1)+Y$2-13,MATCH(IF('1. Input energy data'!$G$11="Multiple (England)", '1. Input energy data'!$J199, '1. Input energy data'!$G$11),Degrees18[#Headers], 0)),INDEX(Degrees15[[Month]:[Multiple (England)]],MATCH('1. Input energy data'!$AD199,Degrees15[Month], 1)+Y$2-13,MATCH(IF('1. Input energy data'!$G$11="Multiple (England)", '1. Input energy data'!$J199, '1. Input energy data'!$G$11),Degrees15[#Headers], 0))))</f>
        <v/>
      </c>
      <c r="Z182" s="151" t="str" cm="1">
        <f t="array" ref="Z182">IF(OR($A182=0, '1. Input energy data'!$AM199=""), "",IF(OR('1. Input energy data'!$F199="Hospital",'1. Input energy data'!$F199="Nursing residential homes and hostels"),INDEX(Degrees18[[Month]:[Multiple (England)]],MATCH('1. Input energy data'!$AD199, Degrees18[Month], 1)+Z$2-13,MATCH(IF('1. Input energy data'!$G$11="Multiple (England)", '1. Input energy data'!$J199, '1. Input energy data'!$G$11),Degrees18[#Headers], 0)),INDEX(Degrees15[[Month]:[Multiple (England)]],MATCH('1. Input energy data'!$AD199,Degrees15[Month], 1)+Z$2-13,MATCH(IF('1. Input energy data'!$G$11="Multiple (England)", '1. Input energy data'!$J199, '1. Input energy data'!$G$11),Degrees15[#Headers], 0))))</f>
        <v/>
      </c>
      <c r="AA182" s="151" t="str" cm="1">
        <f t="array" ref="AA182">IF(OR($A182=0, '1. Input energy data'!$AN199=""), "",IF(OR('1. Input energy data'!$F199="Hospital",'1. Input energy data'!$F199="Nursing residential homes and hostels"),INDEX(Degrees18[[Month]:[Multiple (England)]],MATCH('1. Input energy data'!$AD199, Degrees18[Month], 1)+AA$2-13,MATCH(IF('1. Input energy data'!$G$11="Multiple (England)", '1. Input energy data'!$J199, '1. Input energy data'!$G$11),Degrees18[#Headers], 0)),INDEX(Degrees15[[Month]:[Multiple (England)]],MATCH('1. Input energy data'!$AD199,Degrees15[Month], 1)+AA$2-13,MATCH(IF('1. Input energy data'!$G$11="Multiple (England)", '1. Input energy data'!$J199, '1. Input energy data'!$G$11),Degrees15[#Headers], 0))))</f>
        <v/>
      </c>
      <c r="AB182" s="151" t="str" cm="1">
        <f t="array" ref="AB182">IF(OR($A182=0, '1. Input energy data'!$AO199=""), "",IF(OR('1. Input energy data'!$F199="Hospital",'1. Input energy data'!$F199="Nursing residential homes and hostels"),INDEX(Degrees18[[Month]:[Multiple (England)]],MATCH('1. Input energy data'!$AD199, Degrees18[Month], 1)+AB$2-13,MATCH(IF('1. Input energy data'!$G$11="Multiple (England)", '1. Input energy data'!$J199, '1. Input energy data'!$G$11),Degrees18[#Headers], 0)),INDEX(Degrees15[[Month]:[Multiple (England)]],MATCH('1. Input energy data'!$AD199,Degrees15[Month], 1)+AB$2-13,MATCH(IF('1. Input energy data'!$G$11="Multiple (England)", '1. Input energy data'!$J199, '1. Input energy data'!$G$11),Degrees15[#Headers], 0))))</f>
        <v/>
      </c>
      <c r="AC182" s="151" t="str" cm="1">
        <f t="array" ref="AC182">IF(OR($A182=0, '1. Input energy data'!$AP199=""), "",IF(OR('1. Input energy data'!$F199="Hospital",'1. Input energy data'!$F199="Nursing residential homes and hostels"),INDEX(Degrees18[[Month]:[Multiple (England)]],MATCH('1. Input energy data'!$AD199, Degrees18[Month], 1)+AC$2-13,MATCH(IF('1. Input energy data'!$G$11="Multiple (England)", '1. Input energy data'!$J199, '1. Input energy data'!$G$11),Degrees18[#Headers], 0)),INDEX(Degrees15[[Month]:[Multiple (England)]],MATCH('1. Input energy data'!$AD199,Degrees15[Month], 1)+AC$2-13,MATCH(IF('1. Input energy data'!$G$11="Multiple (England)", '1. Input energy data'!$J199, '1. Input energy data'!$G$11),Degrees15[#Headers], 0))))</f>
        <v/>
      </c>
      <c r="AD182" s="151" t="str" cm="1">
        <f t="array" ref="AD182">IF(OR($A182=0, '1. Input energy data'!$AQ199=""), "",IF(OR('1. Input energy data'!$F199="Hospital",'1. Input energy data'!$F199="Nursing residential homes and hostels"),INDEX(Degrees18[[Month]:[Multiple (England)]],MATCH('1. Input energy data'!$AD199, Degrees18[Month], 1)+AD$2-13,MATCH(IF('1. Input energy data'!$G$11="Multiple (England)", '1. Input energy data'!$J199, '1. Input energy data'!$G$11),Degrees18[#Headers], 0)),INDEX(Degrees15[[Month]:[Multiple (England)]],MATCH('1. Input energy data'!$AD199,Degrees15[Month], 1)+AD$2-13,MATCH(IF('1. Input energy data'!$G$11="Multiple (England)", '1. Input energy data'!$J199, '1. Input energy data'!$G$11),Degrees15[#Headers], 0))))</f>
        <v/>
      </c>
      <c r="AE182" s="151" t="str">
        <f>IF(OR($A182=0, $P182="", CalcTable[[#This Row],[13]]="", $Q182="", '1. Input energy data'!AF199=""), "", ($P182*CalcTable[[#This Row],[13]]+$Q182)-'1. Input energy data'!AF199)</f>
        <v/>
      </c>
      <c r="AF182" s="151" t="str">
        <f>IF(OR($A182=0, $P182="", CalcTable[[#This Row],[14]]="", $Q182="", '1. Input energy data'!AG199=""), "", ($P182*CalcTable[[#This Row],[14]]+$Q182)-'1. Input energy data'!AG199)</f>
        <v/>
      </c>
      <c r="AG182" s="151" t="str">
        <f>IF(OR($A182=0, $P182="", CalcTable[[#This Row],[15]]="", $Q182="", '1. Input energy data'!AH199=""), "", ($P182*CalcTable[[#This Row],[15]]+$Q182)-'1. Input energy data'!AH199)</f>
        <v/>
      </c>
      <c r="AH182" s="151" t="str">
        <f>IF(OR($A182=0, $P182="", CalcTable[[#This Row],[16]]="", $Q182="", '1. Input energy data'!AI199=""), "", ($P182*CalcTable[[#This Row],[16]]+$Q182)-'1. Input energy data'!AI199)</f>
        <v/>
      </c>
      <c r="AI182" s="151" t="str">
        <f>IF(OR($A182=0, $P182="", CalcTable[[#This Row],[17]]="", $Q182="", '1. Input energy data'!AJ199=""), "", ($P182*CalcTable[[#This Row],[17]]+$Q182)-'1. Input energy data'!AJ199)</f>
        <v/>
      </c>
      <c r="AJ182" s="151" t="str">
        <f>IF(OR($A182=0, $P182="", CalcTable[[#This Row],[18]]="", $Q182="", '1. Input energy data'!AK199=""), "", ($P182*CalcTable[[#This Row],[18]]+$Q182)-'1. Input energy data'!AK199)</f>
        <v/>
      </c>
      <c r="AK182" s="151" t="str">
        <f>IF(OR($A182=0, $P182="", CalcTable[[#This Row],[19]]="", $Q182="", '1. Input energy data'!AL199=""), "", ($P182*CalcTable[[#This Row],[19]]+$Q182)-'1. Input energy data'!AL199)</f>
        <v/>
      </c>
      <c r="AL182" s="151" t="str">
        <f>IF(OR($A182=0, $P182="", CalcTable[[#This Row],[20]]="", $Q182="", '1. Input energy data'!AM199=""), "", ($P182*CalcTable[[#This Row],[20]]+$Q182)-'1. Input energy data'!AM199)</f>
        <v/>
      </c>
      <c r="AM182" s="151" t="str">
        <f>IF(OR($A182=0, $P182="", CalcTable[[#This Row],[21]]="", $Q182="", '1. Input energy data'!AN199=""), "", ($P182*CalcTable[[#This Row],[21]]+$Q182)-'1. Input energy data'!AN199)</f>
        <v/>
      </c>
      <c r="AN182" s="151" t="str">
        <f>IF(OR($A182=0, $P182="", CalcTable[[#This Row],[22]]="", $Q182="", '1. Input energy data'!AO199=""), "", ($P182*CalcTable[[#This Row],[22]]+$Q182)-'1. Input energy data'!AO199)</f>
        <v/>
      </c>
      <c r="AO182" s="151" t="str">
        <f>IF(OR($A182=0, $P182="", CalcTable[[#This Row],[23]]="", $Q182="", '1. Input energy data'!AP199=""), "", ($P182*CalcTable[[#This Row],[23]]+$Q182)-'1. Input energy data'!AP199)</f>
        <v/>
      </c>
      <c r="AP182" s="151" t="str">
        <f>IF(OR($A182=0, $P182="", CalcTable[[#This Row],[24]]="", $Q182="", '1. Input energy data'!AQ199=""), "", ($P182*CalcTable[[#This Row],[24]]+$Q182)-'1. Input energy data'!AQ199)</f>
        <v/>
      </c>
      <c r="AQ182" s="239" t="str">
        <f>IF(CalcTable[[#This Row],[Building]]=0,"",1-((1-CalcTable[[#This Row],[R2]])*(COUNT('1. Input energy data'!N199:Y199)-1)/(COUNT('1. Input energy data'!N199:Y199)-2)))</f>
        <v/>
      </c>
      <c r="AR182" s="165" t="str">
        <f>IF(CalcTable[[#This Row],[Building]]=0,"",1.26*TINV(0.1,COUNT('1. Input energy data'!N199:Y199)-2)*STEYX('1. Input energy data'!N199:Y199,CalcTable[[#This Row],[1]:[12]])*((1+2/COUNT('1. Input energy data'!N199:Y199))*COUNT(CalcTable[[#This Row],[Month 1 avoided kWh]:[Month 12]]))^0.5)</f>
        <v/>
      </c>
      <c r="AS182" s="166" t="str">
        <f>IF(CalcTable[[#This Row],[Building]]=0,"",ABS(CalcTable[[#This Row],[Absolute Uncertainty]]/SUM(CalcTable[[#This Row],[Month 1 avoided kWh]:[Month 12]])))</f>
        <v/>
      </c>
      <c r="AT182" s="165" t="str">
        <f>IF(CalcTable[[#This Row],[Building]]=0,"",COUNT('1. Input energy data'!N199:Y199))</f>
        <v/>
      </c>
      <c r="AU182" s="165" t="str">
        <f>IF(CalcTable[[#This Row],[Building]]=0,"",COUNT('1. Input energy data'!AF199:AQ199))</f>
        <v/>
      </c>
      <c r="AV182" s="151" t="str" cm="1">
        <f t="array" ref="AV182">_xlfn.IFS(CalcTable[[#This Row],[Building]]=0,"",AND(OR('1. Input energy data'!AT199="Energy Bills - Actual",'1. Input energy data'!AT199="Meter Readings",'1. Input energy data'!AT199="Half Hourly Data"),OR('1. Input energy data'!Z199="Energy Bills - Actual",'1. Input energy data'!Z199="Meter Readings",'1. Input energy data'!Z199="Half Hourly Data")),"ACTUAL",OR('1. Input energy data'!AT199="",'1. Input energy data'!Z199=""),"BLANK",OR('1. Input energy data'!AT199="Other (specify in commentary)",'1. Input energy data'!Z199="Other (specify in commentary)"),"OTHER",OR('1. Input energy data'!AT199="Energy Bills - Estimated",'1. Input energy data'!Z199="Energy Bills - Estimated"),"ESTIMATED",OR('1. Input energy data'!AT199="Energy Bills - Partially Estimated",'1. Input energy data'!Z199="Energy Bills - Partially Estimated"),"PARTIALLY ESTIMATED",TRUE,"BLANK")</f>
        <v/>
      </c>
    </row>
    <row r="183" spans="1:48">
      <c r="A183">
        <f>'1. Input energy data'!C200</f>
        <v>0</v>
      </c>
      <c r="B183" s="150">
        <f>'1. Input energy data'!F200</f>
        <v>0</v>
      </c>
      <c r="C183">
        <f>'1. Input energy data'!G200</f>
        <v>0</v>
      </c>
      <c r="D183" s="151" t="str">
        <f>IF(OR(CalcTable[[#This Row],[Building]]=0, '1. Input energy data'!$N200=""), "",IF(OR('1. Input energy data'!$F200="Hospital",'1. Input energy data'!$F200="Nursing residential homes and hostels"),INDEX(Degrees18[[Month]:[Multiple (England)]],MATCH('1. Input energy data'!$L200, Degrees18[Month], 1),MATCH(IF('1. Input energy data'!$G$11="Multiple (England)", '1. Input energy data'!$J200, '1. Input energy data'!$G$11), Degrees18[#Headers], 0)),INDEX(Degrees15[[Month]:[Multiple (England)]],MATCH('1. Input energy data'!$L200, Degrees15[Month], 1),MATCH(IF('1. Input energy data'!$G$11="Multiple (England)", '1. Input energy data'!$J200, '1. Input energy data'!$G$11), Degrees15[#Headers], 0))))</f>
        <v/>
      </c>
      <c r="E183" s="151" t="str" cm="1">
        <f t="array" ref="E183">IF(OR(CalcTable[[#This Row],[Building]]=0, '1. Input energy data'!$O200=""), "",IF(OR('1. Input energy data'!$F200="Hospital",'1. Input energy data'!$F200="Nursing residential homes and hostels"),INDEX(Degrees18[[Month]:[Multiple (England)]],MATCH('1. Input energy data'!$L200, Degrees18[Month], 1) + $E$2 - 1,MATCH(IF('1. Input energy data'!$G$11="Multiple (England)", '1. Input energy data'!$J200, '1. Input energy data'!$G$11),Degrees18[#Headers], 0)),INDEX(Degrees15[[Month]:[Multiple (England)]],MATCH('1. Input energy data'!$L200, Degrees15[Month], 1) + $E$2 - 1,MATCH(IF('1. Input energy data'!$G$11="Multiple (England)", '1. Input energy data'!$J200, '1. Input energy data'!$G$11),Degrees15[#Headers], 0))))</f>
        <v/>
      </c>
      <c r="F183" s="151" t="str" cm="1">
        <f t="array" ref="F183">IF(OR(CalcTable[[#This Row],[Building]]=0, '1. Input energy data'!$P200=""), "",IF(OR('1. Input energy data'!$F200="Hospital",'1. Input energy data'!$F200="Nursing residential homes and hostels"),INDEX(Degrees18[[Month]:[Multiple (England)]],MATCH('1. Input energy data'!$L200, Degrees18[Month], 1) + $F$2 - 1,MATCH(IF('1. Input energy data'!$G$11="Multiple (England)", '1. Input energy data'!$J200, '1. Input energy data'!$G$11),Degrees18[#Headers], 0)),INDEX(Degrees15[[Month]:[Multiple (England)]],MATCH('1. Input energy data'!$L200, Degrees15[Month], 1) + $F$2 - 1,MATCH(IF('1. Input energy data'!$G$11="Multiple (England)", '1. Input energy data'!$J200, '1. Input energy data'!$G$11),Degrees15[#Headers], 0))))</f>
        <v/>
      </c>
      <c r="G183" s="151" t="str" cm="1">
        <f t="array" ref="G183">IF(OR(CalcTable[[#This Row],[Building]]=0, '1. Input energy data'!$Q200=""), "",IF(OR('1. Input energy data'!$F200="Hospital",'1. Input energy data'!$F200="Nursing residential homes and hostels"),INDEX(Degrees18[[Month]:[Multiple (England)]],MATCH('1. Input energy data'!$L200, Degrees18[Month], 1) + $G$2 - 1,MATCH(IF('1. Input energy data'!$G$11="Multiple (England)", '1. Input energy data'!$J200, '1. Input energy data'!$G$11),Degrees18[#Headers], 0)),INDEX(Degrees15[[Month]:[Multiple (England)]],MATCH('1. Input energy data'!$L200, Degrees15[Month], 1) + $G$2 - 1,MATCH(IF('1. Input energy data'!$G$11="Multiple (England)", '1. Input energy data'!$J200, '1. Input energy data'!$G$11),Degrees15[#Headers], 0))))</f>
        <v/>
      </c>
      <c r="H183" s="151" t="str" cm="1">
        <f t="array" ref="H183">IF(OR(CalcTable[[#This Row],[Building]]=0, '1. Input energy data'!$R200=""), "",IF(OR('1. Input energy data'!$F200="Hospital",'1. Input energy data'!$F200="Nursing residential homes and hostels"),INDEX(Degrees18[[Month]:[Multiple (England)]],MATCH('1. Input energy data'!$L200, Degrees18[Month], 1) + $H$2 - 1,MATCH(IF('1. Input energy data'!$G$11="Multiple (England)", '1. Input energy data'!$J200, '1. Input energy data'!$G$11),Degrees18[#Headers], 0)),INDEX(Degrees15[[Month]:[Multiple (England)]],MATCH('1. Input energy data'!$L200, Degrees15[Month], 1) + $H$2 - 1,MATCH(IF('1. Input energy data'!$G$11="Multiple (England)", '1. Input energy data'!$J200, '1. Input energy data'!$G$11),Degrees15[#Headers], 0))))</f>
        <v/>
      </c>
      <c r="I183" s="151" t="str" cm="1">
        <f t="array" ref="I183">IF(OR(CalcTable[[#This Row],[Building]]=0, '1. Input energy data'!$S200=""), "",IF(OR('1. Input energy data'!$F200="Hospital",'1. Input energy data'!$F200="Nursing residential homes and hostels"),INDEX(Degrees18[[Month]:[Multiple (England)]],MATCH('1. Input energy data'!$L200, Degrees18[Month], 1) + $I$2 - 1,MATCH(IF('1. Input energy data'!$G$11="Multiple (England)", '1. Input energy data'!$J200, '1. Input energy data'!$G$11),Degrees18[#Headers], 0)),INDEX(Degrees15[[Month]:[Multiple (England)]],MATCH('1. Input energy data'!$L200, Degrees15[Month], 1) + $I$2 - 1,MATCH(IF('1. Input energy data'!$G$11="Multiple (England)", '1. Input energy data'!$J200, '1. Input energy data'!$G$11),Degrees15[#Headers], 0))))</f>
        <v/>
      </c>
      <c r="J183" s="151" t="str" cm="1">
        <f t="array" ref="J183">IF(OR(CalcTable[[#This Row],[Building]]=0, '1. Input energy data'!$T200=""), "",IF(OR('1. Input energy data'!$F200="Hospital",'1. Input energy data'!$F200="Nursing residential homes and hostels"),INDEX(Degrees18[[Month]:[Multiple (England)]],MATCH('1. Input energy data'!$L200, Degrees18[Month], 1) + $J$2 - 1,MATCH(IF('1. Input energy data'!$G$11="Multiple (England)", '1. Input energy data'!$J200, '1. Input energy data'!$G$11),Degrees18[#Headers], 0)),INDEX(Degrees15[[Month]:[Multiple (England)]],MATCH('1. Input energy data'!$L200, Degrees15[Month], 1) + $J$2 - 1,MATCH(IF('1. Input energy data'!$G$11="Multiple (England)", '1. Input energy data'!$J200, '1. Input energy data'!$G$11),Degrees15[#Headers], 0))))</f>
        <v/>
      </c>
      <c r="K183" s="151" t="str" cm="1">
        <f t="array" ref="K183">IF(OR(CalcTable[[#This Row],[Building]]=0, '1. Input energy data'!$U200=""), "",IF(OR('1. Input energy data'!$F200="Hospital",'1. Input energy data'!$F200="Nursing residential homes and hostels"),INDEX(Degrees18[[Month]:[Multiple (England)]],MATCH('1. Input energy data'!$L200, Degrees18[Month], 1) + $K$2 - 1,MATCH(IF('1. Input energy data'!$G$11="Multiple (England)", '1. Input energy data'!$J200, '1. Input energy data'!$G$11),Degrees18[#Headers], 0)),INDEX(Degrees15[[Month]:[Multiple (England)]],MATCH('1. Input energy data'!$L200, Degrees15[Month], 1) + $K$2 - 1,MATCH(IF('1. Input energy data'!$G$11="Multiple (England)", '1. Input energy data'!$J200, '1. Input energy data'!$G$11),Degrees15[#Headers], 0))))</f>
        <v/>
      </c>
      <c r="L183" s="151" t="str" cm="1">
        <f t="array" ref="L183">IF(OR(CalcTable[[#This Row],[Building]]=0, '1. Input energy data'!$V200=""), "",IF(OR('1. Input energy data'!$F200="Hospital",'1. Input energy data'!$F200="Nursing residential homes and hostels"),INDEX(Degrees18[[Month]:[Multiple (England)]],MATCH('1. Input energy data'!$L200, Degrees18[Month], 1) + $L$2 - 1,MATCH(IF('1. Input energy data'!$G$11="Multiple (England)", '1. Input energy data'!$J200, '1. Input energy data'!$G$11),Degrees18[#Headers], 0)),INDEX(Degrees15[[Month]:[Multiple (England)]],MATCH('1. Input energy data'!$L200, Degrees15[Month], 1) + $L$2 - 1,MATCH(IF('1. Input energy data'!$G$11="Multiple (England)", '1. Input energy data'!$J200, '1. Input energy data'!$G$11),Degrees15[#Headers], 0))))</f>
        <v/>
      </c>
      <c r="M183" s="151" t="str" cm="1">
        <f t="array" ref="M183">IF(OR(CalcTable[[#This Row],[Building]]=0, '1. Input energy data'!$W200=""), "",IF(OR('1. Input energy data'!$F200="Hospital",'1. Input energy data'!$F200="Nursing residential homes and hostels"),INDEX(Degrees18[[Month]:[Multiple (England)]],MATCH('1. Input energy data'!$L200, Degrees18[Month], 1) + $M$2 - 1,MATCH(IF('1. Input energy data'!$G$11="Multiple (England)", '1. Input energy data'!$J200, '1. Input energy data'!$G$11),Degrees18[#Headers], 0)),INDEX(Degrees15[[Month]:[Multiple (England)]],MATCH('1. Input energy data'!$L200, Degrees15[Month], 1) + $M$2 - 1,MATCH(IF('1. Input energy data'!$G$11="Multiple (England)", '1. Input energy data'!$J200, '1. Input energy data'!$G$11),Degrees15[#Headers], 0))))</f>
        <v/>
      </c>
      <c r="N183" s="151" t="str" cm="1">
        <f t="array" ref="N183">IF(OR(CalcTable[[#This Row],[Building]]=0, '1. Input energy data'!$X200=""), "",IF(OR('1. Input energy data'!$F200="Hospital",'1. Input energy data'!$F200="Nursing residential homes and hostels"),INDEX(Degrees18[[Month]:[Multiple (England)]],MATCH('1. Input energy data'!$L200, Degrees18[Month], 1) + $N$2 - 1,MATCH(IF('1. Input energy data'!$G$11="Multiple (England)", '1. Input energy data'!$J200, '1. Input energy data'!$G$11),Degrees18[#Headers], 0)),INDEX(Degrees15[[Month]:[Multiple (England)]],MATCH('1. Input energy data'!$L200, Degrees15[Month], 1) + $N$2 - 1,MATCH(IF('1. Input energy data'!$G$11="Multiple (England)", '1. Input energy data'!$J200, '1. Input energy data'!$G$11),Degrees15[#Headers], 0))))</f>
        <v/>
      </c>
      <c r="O183" s="151" t="str" cm="1">
        <f t="array" ref="O183">IF(OR(CalcTable[[#This Row],[Building]]=0, '1. Input energy data'!$Y200=""), "",IF(OR('1. Input energy data'!$F200="Hospital",'1. Input energy data'!$F200="Nursing residential homes and hostels"),INDEX(Degrees18[[Month]:[Multiple (England)]],MATCH('1. Input energy data'!$L200, Degrees18[Month], 1) + $O$2 - 1,MATCH(IF('1. Input energy data'!$G$11="Multiple (England)", '1. Input energy data'!$J200, '1. Input energy data'!$G$11),Degrees18[#Headers], 0)),INDEX(Degrees15[[Month]:[Multiple (England)]],MATCH('1. Input energy data'!$L200, Degrees15[Month], 1) + $O$2 - 1,MATCH(IF('1. Input energy data'!$G$11="Multiple (England)", '1. Input energy data'!$J200, '1. Input energy data'!$G$11),Degrees15[#Headers], 0))))</f>
        <v/>
      </c>
      <c r="P183" t="str">
        <f>IF(CalcTable[[#This Row],[Building]]=0,"",SLOPE('1. Input energy data'!N200:Y200,CalcTable[[#This Row],[1]:[12]]))</f>
        <v/>
      </c>
      <c r="Q183" t="str">
        <f>IF(CalcTable[[#This Row],[Building]]=0,"",INTERCEPT('1. Input energy data'!N200:Y200,CalcTable[[#This Row],[1]:[12]]))</f>
        <v/>
      </c>
      <c r="R183" t="str">
        <f>IF(CalcTable[[#This Row],[Building]]=0,"",RSQ('1. Input energy data'!N200:Y200,CalcTable[[#This Row],[1]:[12]]))</f>
        <v/>
      </c>
      <c r="S183" s="151" t="str" cm="1">
        <f t="array" ref="S183">IF(OR($A183=0, '1. Input energy data'!$AF200=""), "",IF(OR('1. Input energy data'!$F200="Hospital",'1. Input energy data'!$F200="Nursing residential homes and hostels"),INDEX(Degrees18[[Month]:[Multiple (England)]],MATCH('1. Input energy data'!$AD200, Degrees18[Month], 1)+S$2-13,MATCH(IF('1. Input energy data'!$G$11="Multiple (England)", '1. Input energy data'!$J200, '1. Input energy data'!$G$11),Degrees18[#Headers], 0)),INDEX(Degrees15[[Month]:[Multiple (England)]],MATCH('1. Input energy data'!$AD200, Degrees15[Month], 1)+S$2-13,MATCH(IF('1. Input energy data'!$G$11="Multiple (England)", '1. Input energy data'!$J200, '1. Input energy data'!$G$11),Degrees15[#Headers], 0))))</f>
        <v/>
      </c>
      <c r="T183" s="151" t="str" cm="1">
        <f t="array" ref="T183">IF(OR($A183=0, '1. Input energy data'!$AG200=""), "",IF(OR('1. Input energy data'!$F200="Hospital",'1. Input energy data'!$F200="Nursing residential homes and hostels"),INDEX(Degrees18[[Month]:[Multiple (England)]],MATCH('1. Input energy data'!$AD200, Degrees18[Month], 1)+T$2-13,MATCH(IF('1. Input energy data'!$G$11="Multiple (England)", '1. Input energy data'!$J200, '1. Input energy data'!$G$11),Degrees18[#Headers], 0)),INDEX(Degrees15[[Month]:[Multiple (England)]],MATCH('1. Input energy data'!$AD200,Degrees15[Month], 1)+T$2-13,MATCH(IF('1. Input energy data'!$G$11="Multiple (England)", '1. Input energy data'!$J200, '1. Input energy data'!$G$11),Degrees15[#Headers], 0))))</f>
        <v/>
      </c>
      <c r="U183" s="151" t="str" cm="1">
        <f t="array" ref="U183">IF(OR($A183=0, '1. Input energy data'!$AH200=""), "",IF(OR('1. Input energy data'!$F200="Hospital",'1. Input energy data'!$F200="Nursing residential homes and hostels"),INDEX(Degrees18[[Month]:[Multiple (England)]],MATCH('1. Input energy data'!$AD200, Degrees18[Month], 1)+U$2-13,MATCH(IF('1. Input energy data'!$G$11="Multiple (England)", '1. Input energy data'!$J200, '1. Input energy data'!$G$11),Degrees18[#Headers], 0)),INDEX(Degrees15[[Month]:[Multiple (England)]],MATCH('1. Input energy data'!$AD200,Degrees15[Month], 1)+U$2-13,MATCH(IF('1. Input energy data'!$G$11="Multiple (England)", '1. Input energy data'!$J200, '1. Input energy data'!$G$11),Degrees15[#Headers], 0))))</f>
        <v/>
      </c>
      <c r="V183" s="151" t="str" cm="1">
        <f t="array" ref="V183">IF(OR($A183=0, '1. Input energy data'!$AI200=""), "",IF(OR('1. Input energy data'!$F200="Hospital",'1. Input energy data'!$F200="Nursing residential homes and hostels"),INDEX(Degrees18[[Month]:[Multiple (England)]],MATCH('1. Input energy data'!$AD200, Degrees18[Month], 1)+V$2-13,MATCH(IF('1. Input energy data'!$G$11="Multiple (England)", '1. Input energy data'!$J200, '1. Input energy data'!$G$11),Degrees18[#Headers], 0)),INDEX(Degrees15[[Month]:[Multiple (England)]],MATCH('1. Input energy data'!$AD200,Degrees15[Month], 1)+V$2-13,MATCH(IF('1. Input energy data'!$G$11="Multiple (England)", '1. Input energy data'!$J200, '1. Input energy data'!$G$11),Degrees15[#Headers], 0))))</f>
        <v/>
      </c>
      <c r="W183" s="151" t="str" cm="1">
        <f t="array" ref="W183">IF(OR($A183=0, '1. Input energy data'!$AJ200=""), "",IF(OR('1. Input energy data'!$F200="Hospital",'1. Input energy data'!$F200="Nursing residential homes and hostels"),INDEX(Degrees18[[Month]:[Multiple (England)]],MATCH('1. Input energy data'!$AD200, Degrees18[Month], 1)+W$2-13,MATCH(IF('1. Input energy data'!$G$11="Multiple (England)", '1. Input energy data'!$J200, '1. Input energy data'!$G$11),Degrees18[#Headers], 0)),INDEX(Degrees15[[Month]:[Multiple (England)]],MATCH('1. Input energy data'!$AD200,Degrees15[Month], 1)+W$2-13,MATCH(IF('1. Input energy data'!$G$11="Multiple (England)", '1. Input energy data'!$J200, '1. Input energy data'!$G$11),Degrees15[#Headers], 0))))</f>
        <v/>
      </c>
      <c r="X183" s="151" t="str" cm="1">
        <f t="array" ref="X183">IF(OR($A183=0, '1. Input energy data'!$AK200=""), "",IF(OR('1. Input energy data'!$F200="Hospital",'1. Input energy data'!$F200="Nursing residential homes and hostels"),INDEX(Degrees18[[Month]:[Multiple (England)]],MATCH('1. Input energy data'!$AD200, Degrees18[Month], 1)+X$2-13,MATCH(IF('1. Input energy data'!$G$11="Multiple (England)", '1. Input energy data'!$J200, '1. Input energy data'!$G$11),Degrees18[#Headers], 0)),INDEX(Degrees15[[Month]:[Multiple (England)]],MATCH('1. Input energy data'!$AD200,Degrees15[Month], 1)+X$2-13,MATCH(IF('1. Input energy data'!$G$11="Multiple (England)", '1. Input energy data'!$J200, '1. Input energy data'!$G$11),Degrees15[#Headers], 0))))</f>
        <v/>
      </c>
      <c r="Y183" s="151" t="str" cm="1">
        <f t="array" ref="Y183">IF(OR($A183=0, '1. Input energy data'!$AL200=""), "",IF(OR('1. Input energy data'!$F200="Hospital",'1. Input energy data'!$F200="Nursing residential homes and hostels"),INDEX(Degrees18[[Month]:[Multiple (England)]],MATCH('1. Input energy data'!$AD200, Degrees18[Month], 1)+Y$2-13,MATCH(IF('1. Input energy data'!$G$11="Multiple (England)", '1. Input energy data'!$J200, '1. Input energy data'!$G$11),Degrees18[#Headers], 0)),INDEX(Degrees15[[Month]:[Multiple (England)]],MATCH('1. Input energy data'!$AD200,Degrees15[Month], 1)+Y$2-13,MATCH(IF('1. Input energy data'!$G$11="Multiple (England)", '1. Input energy data'!$J200, '1. Input energy data'!$G$11),Degrees15[#Headers], 0))))</f>
        <v/>
      </c>
      <c r="Z183" s="151" t="str" cm="1">
        <f t="array" ref="Z183">IF(OR($A183=0, '1. Input energy data'!$AM200=""), "",IF(OR('1. Input energy data'!$F200="Hospital",'1. Input energy data'!$F200="Nursing residential homes and hostels"),INDEX(Degrees18[[Month]:[Multiple (England)]],MATCH('1. Input energy data'!$AD200, Degrees18[Month], 1)+Z$2-13,MATCH(IF('1. Input energy data'!$G$11="Multiple (England)", '1. Input energy data'!$J200, '1. Input energy data'!$G$11),Degrees18[#Headers], 0)),INDEX(Degrees15[[Month]:[Multiple (England)]],MATCH('1. Input energy data'!$AD200,Degrees15[Month], 1)+Z$2-13,MATCH(IF('1. Input energy data'!$G$11="Multiple (England)", '1. Input energy data'!$J200, '1. Input energy data'!$G$11),Degrees15[#Headers], 0))))</f>
        <v/>
      </c>
      <c r="AA183" s="151" t="str" cm="1">
        <f t="array" ref="AA183">IF(OR($A183=0, '1. Input energy data'!$AN200=""), "",IF(OR('1. Input energy data'!$F200="Hospital",'1. Input energy data'!$F200="Nursing residential homes and hostels"),INDEX(Degrees18[[Month]:[Multiple (England)]],MATCH('1. Input energy data'!$AD200, Degrees18[Month], 1)+AA$2-13,MATCH(IF('1. Input energy data'!$G$11="Multiple (England)", '1. Input energy data'!$J200, '1. Input energy data'!$G$11),Degrees18[#Headers], 0)),INDEX(Degrees15[[Month]:[Multiple (England)]],MATCH('1. Input energy data'!$AD200,Degrees15[Month], 1)+AA$2-13,MATCH(IF('1. Input energy data'!$G$11="Multiple (England)", '1. Input energy data'!$J200, '1. Input energy data'!$G$11),Degrees15[#Headers], 0))))</f>
        <v/>
      </c>
      <c r="AB183" s="151" t="str" cm="1">
        <f t="array" ref="AB183">IF(OR($A183=0, '1. Input energy data'!$AO200=""), "",IF(OR('1. Input energy data'!$F200="Hospital",'1. Input energy data'!$F200="Nursing residential homes and hostels"),INDEX(Degrees18[[Month]:[Multiple (England)]],MATCH('1. Input energy data'!$AD200, Degrees18[Month], 1)+AB$2-13,MATCH(IF('1. Input energy data'!$G$11="Multiple (England)", '1. Input energy data'!$J200, '1. Input energy data'!$G$11),Degrees18[#Headers], 0)),INDEX(Degrees15[[Month]:[Multiple (England)]],MATCH('1. Input energy data'!$AD200,Degrees15[Month], 1)+AB$2-13,MATCH(IF('1. Input energy data'!$G$11="Multiple (England)", '1. Input energy data'!$J200, '1. Input energy data'!$G$11),Degrees15[#Headers], 0))))</f>
        <v/>
      </c>
      <c r="AC183" s="151" t="str" cm="1">
        <f t="array" ref="AC183">IF(OR($A183=0, '1. Input energy data'!$AP200=""), "",IF(OR('1. Input energy data'!$F200="Hospital",'1. Input energy data'!$F200="Nursing residential homes and hostels"),INDEX(Degrees18[[Month]:[Multiple (England)]],MATCH('1. Input energy data'!$AD200, Degrees18[Month], 1)+AC$2-13,MATCH(IF('1. Input energy data'!$G$11="Multiple (England)", '1. Input energy data'!$J200, '1. Input energy data'!$G$11),Degrees18[#Headers], 0)),INDEX(Degrees15[[Month]:[Multiple (England)]],MATCH('1. Input energy data'!$AD200,Degrees15[Month], 1)+AC$2-13,MATCH(IF('1. Input energy data'!$G$11="Multiple (England)", '1. Input energy data'!$J200, '1. Input energy data'!$G$11),Degrees15[#Headers], 0))))</f>
        <v/>
      </c>
      <c r="AD183" s="151" t="str" cm="1">
        <f t="array" ref="AD183">IF(OR($A183=0, '1. Input energy data'!$AQ200=""), "",IF(OR('1. Input energy data'!$F200="Hospital",'1. Input energy data'!$F200="Nursing residential homes and hostels"),INDEX(Degrees18[[Month]:[Multiple (England)]],MATCH('1. Input energy data'!$AD200, Degrees18[Month], 1)+AD$2-13,MATCH(IF('1. Input energy data'!$G$11="Multiple (England)", '1. Input energy data'!$J200, '1. Input energy data'!$G$11),Degrees18[#Headers], 0)),INDEX(Degrees15[[Month]:[Multiple (England)]],MATCH('1. Input energy data'!$AD200,Degrees15[Month], 1)+AD$2-13,MATCH(IF('1. Input energy data'!$G$11="Multiple (England)", '1. Input energy data'!$J200, '1. Input energy data'!$G$11),Degrees15[#Headers], 0))))</f>
        <v/>
      </c>
      <c r="AE183" s="151" t="str">
        <f>IF(OR($A183=0, $P183="", CalcTable[[#This Row],[13]]="", $Q183="", '1. Input energy data'!AF200=""), "", ($P183*CalcTable[[#This Row],[13]]+$Q183)-'1. Input energy data'!AF200)</f>
        <v/>
      </c>
      <c r="AF183" s="151" t="str">
        <f>IF(OR($A183=0, $P183="", CalcTable[[#This Row],[14]]="", $Q183="", '1. Input energy data'!AG200=""), "", ($P183*CalcTable[[#This Row],[14]]+$Q183)-'1. Input energy data'!AG200)</f>
        <v/>
      </c>
      <c r="AG183" s="151" t="str">
        <f>IF(OR($A183=0, $P183="", CalcTable[[#This Row],[15]]="", $Q183="", '1. Input energy data'!AH200=""), "", ($P183*CalcTable[[#This Row],[15]]+$Q183)-'1. Input energy data'!AH200)</f>
        <v/>
      </c>
      <c r="AH183" s="151" t="str">
        <f>IF(OR($A183=0, $P183="", CalcTable[[#This Row],[16]]="", $Q183="", '1. Input energy data'!AI200=""), "", ($P183*CalcTable[[#This Row],[16]]+$Q183)-'1. Input energy data'!AI200)</f>
        <v/>
      </c>
      <c r="AI183" s="151" t="str">
        <f>IF(OR($A183=0, $P183="", CalcTable[[#This Row],[17]]="", $Q183="", '1. Input energy data'!AJ200=""), "", ($P183*CalcTable[[#This Row],[17]]+$Q183)-'1. Input energy data'!AJ200)</f>
        <v/>
      </c>
      <c r="AJ183" s="151" t="str">
        <f>IF(OR($A183=0, $P183="", CalcTable[[#This Row],[18]]="", $Q183="", '1. Input energy data'!AK200=""), "", ($P183*CalcTable[[#This Row],[18]]+$Q183)-'1. Input energy data'!AK200)</f>
        <v/>
      </c>
      <c r="AK183" s="151" t="str">
        <f>IF(OR($A183=0, $P183="", CalcTable[[#This Row],[19]]="", $Q183="", '1. Input energy data'!AL200=""), "", ($P183*CalcTable[[#This Row],[19]]+$Q183)-'1. Input energy data'!AL200)</f>
        <v/>
      </c>
      <c r="AL183" s="151" t="str">
        <f>IF(OR($A183=0, $P183="", CalcTable[[#This Row],[20]]="", $Q183="", '1. Input energy data'!AM200=""), "", ($P183*CalcTable[[#This Row],[20]]+$Q183)-'1. Input energy data'!AM200)</f>
        <v/>
      </c>
      <c r="AM183" s="151" t="str">
        <f>IF(OR($A183=0, $P183="", CalcTable[[#This Row],[21]]="", $Q183="", '1. Input energy data'!AN200=""), "", ($P183*CalcTable[[#This Row],[21]]+$Q183)-'1. Input energy data'!AN200)</f>
        <v/>
      </c>
      <c r="AN183" s="151" t="str">
        <f>IF(OR($A183=0, $P183="", CalcTable[[#This Row],[22]]="", $Q183="", '1. Input energy data'!AO200=""), "", ($P183*CalcTable[[#This Row],[22]]+$Q183)-'1. Input energy data'!AO200)</f>
        <v/>
      </c>
      <c r="AO183" s="151" t="str">
        <f>IF(OR($A183=0, $P183="", CalcTable[[#This Row],[23]]="", $Q183="", '1. Input energy data'!AP200=""), "", ($P183*CalcTable[[#This Row],[23]]+$Q183)-'1. Input energy data'!AP200)</f>
        <v/>
      </c>
      <c r="AP183" s="151" t="str">
        <f>IF(OR($A183=0, $P183="", CalcTable[[#This Row],[24]]="", $Q183="", '1. Input energy data'!AQ200=""), "", ($P183*CalcTable[[#This Row],[24]]+$Q183)-'1. Input energy data'!AQ200)</f>
        <v/>
      </c>
      <c r="AQ183" s="239" t="str">
        <f>IF(CalcTable[[#This Row],[Building]]=0,"",1-((1-CalcTable[[#This Row],[R2]])*(COUNT('1. Input energy data'!N200:Y200)-1)/(COUNT('1. Input energy data'!N200:Y200)-2)))</f>
        <v/>
      </c>
      <c r="AR183" s="165" t="str">
        <f>IF(CalcTable[[#This Row],[Building]]=0,"",1.26*TINV(0.1,COUNT('1. Input energy data'!N200:Y200)-2)*STEYX('1. Input energy data'!N200:Y200,CalcTable[[#This Row],[1]:[12]])*((1+2/COUNT('1. Input energy data'!N200:Y200))*COUNT(CalcTable[[#This Row],[Month 1 avoided kWh]:[Month 12]]))^0.5)</f>
        <v/>
      </c>
      <c r="AS183" s="166" t="str">
        <f>IF(CalcTable[[#This Row],[Building]]=0,"",ABS(CalcTable[[#This Row],[Absolute Uncertainty]]/SUM(CalcTable[[#This Row],[Month 1 avoided kWh]:[Month 12]])))</f>
        <v/>
      </c>
      <c r="AT183" s="165" t="str">
        <f>IF(CalcTable[[#This Row],[Building]]=0,"",COUNT('1. Input energy data'!N200:Y200))</f>
        <v/>
      </c>
      <c r="AU183" s="165" t="str">
        <f>IF(CalcTable[[#This Row],[Building]]=0,"",COUNT('1. Input energy data'!AF200:AQ200))</f>
        <v/>
      </c>
      <c r="AV183" s="151" t="str" cm="1">
        <f t="array" ref="AV183">_xlfn.IFS(CalcTable[[#This Row],[Building]]=0,"",AND(OR('1. Input energy data'!AT200="Energy Bills - Actual",'1. Input energy data'!AT200="Meter Readings",'1. Input energy data'!AT200="Half Hourly Data"),OR('1. Input energy data'!Z200="Energy Bills - Actual",'1. Input energy data'!Z200="Meter Readings",'1. Input energy data'!Z200="Half Hourly Data")),"ACTUAL",OR('1. Input energy data'!AT200="",'1. Input energy data'!Z200=""),"BLANK",OR('1. Input energy data'!AT200="Other (specify in commentary)",'1. Input energy data'!Z200="Other (specify in commentary)"),"OTHER",OR('1. Input energy data'!AT200="Energy Bills - Estimated",'1. Input energy data'!Z200="Energy Bills - Estimated"),"ESTIMATED",OR('1. Input energy data'!AT200="Energy Bills - Partially Estimated",'1. Input energy data'!Z200="Energy Bills - Partially Estimated"),"PARTIALLY ESTIMATED",TRUE,"BLANK")</f>
        <v/>
      </c>
    </row>
    <row r="184" spans="1:48">
      <c r="A184">
        <f>'1. Input energy data'!C201</f>
        <v>0</v>
      </c>
      <c r="B184" s="150">
        <f>'1. Input energy data'!F201</f>
        <v>0</v>
      </c>
      <c r="C184">
        <f>'1. Input energy data'!G201</f>
        <v>0</v>
      </c>
      <c r="D184" s="151" t="str">
        <f>IF(OR(CalcTable[[#This Row],[Building]]=0, '1. Input energy data'!$N201=""), "",IF(OR('1. Input energy data'!$F201="Hospital",'1. Input energy data'!$F201="Nursing residential homes and hostels"),INDEX(Degrees18[[Month]:[Multiple (England)]],MATCH('1. Input energy data'!$L201, Degrees18[Month], 1),MATCH(IF('1. Input energy data'!$G$11="Multiple (England)", '1. Input energy data'!$J201, '1. Input energy data'!$G$11), Degrees18[#Headers], 0)),INDEX(Degrees15[[Month]:[Multiple (England)]],MATCH('1. Input energy data'!$L201, Degrees15[Month], 1),MATCH(IF('1. Input energy data'!$G$11="Multiple (England)", '1. Input energy data'!$J201, '1. Input energy data'!$G$11), Degrees15[#Headers], 0))))</f>
        <v/>
      </c>
      <c r="E184" s="151" t="str" cm="1">
        <f t="array" ref="E184">IF(OR(CalcTable[[#This Row],[Building]]=0, '1. Input energy data'!$O201=""), "",IF(OR('1. Input energy data'!$F201="Hospital",'1. Input energy data'!$F201="Nursing residential homes and hostels"),INDEX(Degrees18[[Month]:[Multiple (England)]],MATCH('1. Input energy data'!$L201, Degrees18[Month], 1) + $E$2 - 1,MATCH(IF('1. Input energy data'!$G$11="Multiple (England)", '1. Input energy data'!$J201, '1. Input energy data'!$G$11),Degrees18[#Headers], 0)),INDEX(Degrees15[[Month]:[Multiple (England)]],MATCH('1. Input energy data'!$L201, Degrees15[Month], 1) + $E$2 - 1,MATCH(IF('1. Input energy data'!$G$11="Multiple (England)", '1. Input energy data'!$J201, '1. Input energy data'!$G$11),Degrees15[#Headers], 0))))</f>
        <v/>
      </c>
      <c r="F184" s="151" t="str" cm="1">
        <f t="array" ref="F184">IF(OR(CalcTable[[#This Row],[Building]]=0, '1. Input energy data'!$P201=""), "",IF(OR('1. Input energy data'!$F201="Hospital",'1. Input energy data'!$F201="Nursing residential homes and hostels"),INDEX(Degrees18[[Month]:[Multiple (England)]],MATCH('1. Input energy data'!$L201, Degrees18[Month], 1) + $F$2 - 1,MATCH(IF('1. Input energy data'!$G$11="Multiple (England)", '1. Input energy data'!$J201, '1. Input energy data'!$G$11),Degrees18[#Headers], 0)),INDEX(Degrees15[[Month]:[Multiple (England)]],MATCH('1. Input energy data'!$L201, Degrees15[Month], 1) + $F$2 - 1,MATCH(IF('1. Input energy data'!$G$11="Multiple (England)", '1. Input energy data'!$J201, '1. Input energy data'!$G$11),Degrees15[#Headers], 0))))</f>
        <v/>
      </c>
      <c r="G184" s="151" t="str" cm="1">
        <f t="array" ref="G184">IF(OR(CalcTable[[#This Row],[Building]]=0, '1. Input energy data'!$Q201=""), "",IF(OR('1. Input energy data'!$F201="Hospital",'1. Input energy data'!$F201="Nursing residential homes and hostels"),INDEX(Degrees18[[Month]:[Multiple (England)]],MATCH('1. Input energy data'!$L201, Degrees18[Month], 1) + $G$2 - 1,MATCH(IF('1. Input energy data'!$G$11="Multiple (England)", '1. Input energy data'!$J201, '1. Input energy data'!$G$11),Degrees18[#Headers], 0)),INDEX(Degrees15[[Month]:[Multiple (England)]],MATCH('1. Input energy data'!$L201, Degrees15[Month], 1) + $G$2 - 1,MATCH(IF('1. Input energy data'!$G$11="Multiple (England)", '1. Input energy data'!$J201, '1. Input energy data'!$G$11),Degrees15[#Headers], 0))))</f>
        <v/>
      </c>
      <c r="H184" s="151" t="str" cm="1">
        <f t="array" ref="H184">IF(OR(CalcTable[[#This Row],[Building]]=0, '1. Input energy data'!$R201=""), "",IF(OR('1. Input energy data'!$F201="Hospital",'1. Input energy data'!$F201="Nursing residential homes and hostels"),INDEX(Degrees18[[Month]:[Multiple (England)]],MATCH('1. Input energy data'!$L201, Degrees18[Month], 1) + $H$2 - 1,MATCH(IF('1. Input energy data'!$G$11="Multiple (England)", '1. Input energy data'!$J201, '1. Input energy data'!$G$11),Degrees18[#Headers], 0)),INDEX(Degrees15[[Month]:[Multiple (England)]],MATCH('1. Input energy data'!$L201, Degrees15[Month], 1) + $H$2 - 1,MATCH(IF('1. Input energy data'!$G$11="Multiple (England)", '1. Input energy data'!$J201, '1. Input energy data'!$G$11),Degrees15[#Headers], 0))))</f>
        <v/>
      </c>
      <c r="I184" s="151" t="str" cm="1">
        <f t="array" ref="I184">IF(OR(CalcTable[[#This Row],[Building]]=0, '1. Input energy data'!$S201=""), "",IF(OR('1. Input energy data'!$F201="Hospital",'1. Input energy data'!$F201="Nursing residential homes and hostels"),INDEX(Degrees18[[Month]:[Multiple (England)]],MATCH('1. Input energy data'!$L201, Degrees18[Month], 1) + $I$2 - 1,MATCH(IF('1. Input energy data'!$G$11="Multiple (England)", '1. Input energy data'!$J201, '1. Input energy data'!$G$11),Degrees18[#Headers], 0)),INDEX(Degrees15[[Month]:[Multiple (England)]],MATCH('1. Input energy data'!$L201, Degrees15[Month], 1) + $I$2 - 1,MATCH(IF('1. Input energy data'!$G$11="Multiple (England)", '1. Input energy data'!$J201, '1. Input energy data'!$G$11),Degrees15[#Headers], 0))))</f>
        <v/>
      </c>
      <c r="J184" s="151" t="str" cm="1">
        <f t="array" ref="J184">IF(OR(CalcTable[[#This Row],[Building]]=0, '1. Input energy data'!$T201=""), "",IF(OR('1. Input energy data'!$F201="Hospital",'1. Input energy data'!$F201="Nursing residential homes and hostels"),INDEX(Degrees18[[Month]:[Multiple (England)]],MATCH('1. Input energy data'!$L201, Degrees18[Month], 1) + $J$2 - 1,MATCH(IF('1. Input energy data'!$G$11="Multiple (England)", '1. Input energy data'!$J201, '1. Input energy data'!$G$11),Degrees18[#Headers], 0)),INDEX(Degrees15[[Month]:[Multiple (England)]],MATCH('1. Input energy data'!$L201, Degrees15[Month], 1) + $J$2 - 1,MATCH(IF('1. Input energy data'!$G$11="Multiple (England)", '1. Input energy data'!$J201, '1. Input energy data'!$G$11),Degrees15[#Headers], 0))))</f>
        <v/>
      </c>
      <c r="K184" s="151" t="str" cm="1">
        <f t="array" ref="K184">IF(OR(CalcTable[[#This Row],[Building]]=0, '1. Input energy data'!$U201=""), "",IF(OR('1. Input energy data'!$F201="Hospital",'1. Input energy data'!$F201="Nursing residential homes and hostels"),INDEX(Degrees18[[Month]:[Multiple (England)]],MATCH('1. Input energy data'!$L201, Degrees18[Month], 1) + $K$2 - 1,MATCH(IF('1. Input energy data'!$G$11="Multiple (England)", '1. Input energy data'!$J201, '1. Input energy data'!$G$11),Degrees18[#Headers], 0)),INDEX(Degrees15[[Month]:[Multiple (England)]],MATCH('1. Input energy data'!$L201, Degrees15[Month], 1) + $K$2 - 1,MATCH(IF('1. Input energy data'!$G$11="Multiple (England)", '1. Input energy data'!$J201, '1. Input energy data'!$G$11),Degrees15[#Headers], 0))))</f>
        <v/>
      </c>
      <c r="L184" s="151" t="str" cm="1">
        <f t="array" ref="L184">IF(OR(CalcTable[[#This Row],[Building]]=0, '1. Input energy data'!$V201=""), "",IF(OR('1. Input energy data'!$F201="Hospital",'1. Input energy data'!$F201="Nursing residential homes and hostels"),INDEX(Degrees18[[Month]:[Multiple (England)]],MATCH('1. Input energy data'!$L201, Degrees18[Month], 1) + $L$2 - 1,MATCH(IF('1. Input energy data'!$G$11="Multiple (England)", '1. Input energy data'!$J201, '1. Input energy data'!$G$11),Degrees18[#Headers], 0)),INDEX(Degrees15[[Month]:[Multiple (England)]],MATCH('1. Input energy data'!$L201, Degrees15[Month], 1) + $L$2 - 1,MATCH(IF('1. Input energy data'!$G$11="Multiple (England)", '1. Input energy data'!$J201, '1. Input energy data'!$G$11),Degrees15[#Headers], 0))))</f>
        <v/>
      </c>
      <c r="M184" s="151" t="str" cm="1">
        <f t="array" ref="M184">IF(OR(CalcTable[[#This Row],[Building]]=0, '1. Input energy data'!$W201=""), "",IF(OR('1. Input energy data'!$F201="Hospital",'1. Input energy data'!$F201="Nursing residential homes and hostels"),INDEX(Degrees18[[Month]:[Multiple (England)]],MATCH('1. Input energy data'!$L201, Degrees18[Month], 1) + $M$2 - 1,MATCH(IF('1. Input energy data'!$G$11="Multiple (England)", '1. Input energy data'!$J201, '1. Input energy data'!$G$11),Degrees18[#Headers], 0)),INDEX(Degrees15[[Month]:[Multiple (England)]],MATCH('1. Input energy data'!$L201, Degrees15[Month], 1) + $M$2 - 1,MATCH(IF('1. Input energy data'!$G$11="Multiple (England)", '1. Input energy data'!$J201, '1. Input energy data'!$G$11),Degrees15[#Headers], 0))))</f>
        <v/>
      </c>
      <c r="N184" s="151" t="str" cm="1">
        <f t="array" ref="N184">IF(OR(CalcTable[[#This Row],[Building]]=0, '1. Input energy data'!$X201=""), "",IF(OR('1. Input energy data'!$F201="Hospital",'1. Input energy data'!$F201="Nursing residential homes and hostels"),INDEX(Degrees18[[Month]:[Multiple (England)]],MATCH('1. Input energy data'!$L201, Degrees18[Month], 1) + $N$2 - 1,MATCH(IF('1. Input energy data'!$G$11="Multiple (England)", '1. Input energy data'!$J201, '1. Input energy data'!$G$11),Degrees18[#Headers], 0)),INDEX(Degrees15[[Month]:[Multiple (England)]],MATCH('1. Input energy data'!$L201, Degrees15[Month], 1) + $N$2 - 1,MATCH(IF('1. Input energy data'!$G$11="Multiple (England)", '1. Input energy data'!$J201, '1. Input energy data'!$G$11),Degrees15[#Headers], 0))))</f>
        <v/>
      </c>
      <c r="O184" s="151" t="str" cm="1">
        <f t="array" ref="O184">IF(OR(CalcTable[[#This Row],[Building]]=0, '1. Input energy data'!$Y201=""), "",IF(OR('1. Input energy data'!$F201="Hospital",'1. Input energy data'!$F201="Nursing residential homes and hostels"),INDEX(Degrees18[[Month]:[Multiple (England)]],MATCH('1. Input energy data'!$L201, Degrees18[Month], 1) + $O$2 - 1,MATCH(IF('1. Input energy data'!$G$11="Multiple (England)", '1. Input energy data'!$J201, '1. Input energy data'!$G$11),Degrees18[#Headers], 0)),INDEX(Degrees15[[Month]:[Multiple (England)]],MATCH('1. Input energy data'!$L201, Degrees15[Month], 1) + $O$2 - 1,MATCH(IF('1. Input energy data'!$G$11="Multiple (England)", '1. Input energy data'!$J201, '1. Input energy data'!$G$11),Degrees15[#Headers], 0))))</f>
        <v/>
      </c>
      <c r="P184" t="str">
        <f>IF(CalcTable[[#This Row],[Building]]=0,"",SLOPE('1. Input energy data'!N201:Y201,CalcTable[[#This Row],[1]:[12]]))</f>
        <v/>
      </c>
      <c r="Q184" t="str">
        <f>IF(CalcTable[[#This Row],[Building]]=0,"",INTERCEPT('1. Input energy data'!N201:Y201,CalcTable[[#This Row],[1]:[12]]))</f>
        <v/>
      </c>
      <c r="R184" t="str">
        <f>IF(CalcTable[[#This Row],[Building]]=0,"",RSQ('1. Input energy data'!N201:Y201,CalcTable[[#This Row],[1]:[12]]))</f>
        <v/>
      </c>
      <c r="S184" s="151" t="str" cm="1">
        <f t="array" ref="S184">IF(OR($A184=0, '1. Input energy data'!$AF201=""), "",IF(OR('1. Input energy data'!$F201="Hospital",'1. Input energy data'!$F201="Nursing residential homes and hostels"),INDEX(Degrees18[[Month]:[Multiple (England)]],MATCH('1. Input energy data'!$AD201, Degrees18[Month], 1)+S$2-13,MATCH(IF('1. Input energy data'!$G$11="Multiple (England)", '1. Input energy data'!$J201, '1. Input energy data'!$G$11),Degrees18[#Headers], 0)),INDEX(Degrees15[[Month]:[Multiple (England)]],MATCH('1. Input energy data'!$AD201, Degrees15[Month], 1)+S$2-13,MATCH(IF('1. Input energy data'!$G$11="Multiple (England)", '1. Input energy data'!$J201, '1. Input energy data'!$G$11),Degrees15[#Headers], 0))))</f>
        <v/>
      </c>
      <c r="T184" s="151" t="str" cm="1">
        <f t="array" ref="T184">IF(OR($A184=0, '1. Input energy data'!$AG201=""), "",IF(OR('1. Input energy data'!$F201="Hospital",'1. Input energy data'!$F201="Nursing residential homes and hostels"),INDEX(Degrees18[[Month]:[Multiple (England)]],MATCH('1. Input energy data'!$AD201, Degrees18[Month], 1)+T$2-13,MATCH(IF('1. Input energy data'!$G$11="Multiple (England)", '1. Input energy data'!$J201, '1. Input energy data'!$G$11),Degrees18[#Headers], 0)),INDEX(Degrees15[[Month]:[Multiple (England)]],MATCH('1. Input energy data'!$AD201,Degrees15[Month], 1)+T$2-13,MATCH(IF('1. Input energy data'!$G$11="Multiple (England)", '1. Input energy data'!$J201, '1. Input energy data'!$G$11),Degrees15[#Headers], 0))))</f>
        <v/>
      </c>
      <c r="U184" s="151" t="str" cm="1">
        <f t="array" ref="U184">IF(OR($A184=0, '1. Input energy data'!$AH201=""), "",IF(OR('1. Input energy data'!$F201="Hospital",'1. Input energy data'!$F201="Nursing residential homes and hostels"),INDEX(Degrees18[[Month]:[Multiple (England)]],MATCH('1. Input energy data'!$AD201, Degrees18[Month], 1)+U$2-13,MATCH(IF('1. Input energy data'!$G$11="Multiple (England)", '1. Input energy data'!$J201, '1. Input energy data'!$G$11),Degrees18[#Headers], 0)),INDEX(Degrees15[[Month]:[Multiple (England)]],MATCH('1. Input energy data'!$AD201,Degrees15[Month], 1)+U$2-13,MATCH(IF('1. Input energy data'!$G$11="Multiple (England)", '1. Input energy data'!$J201, '1. Input energy data'!$G$11),Degrees15[#Headers], 0))))</f>
        <v/>
      </c>
      <c r="V184" s="151" t="str" cm="1">
        <f t="array" ref="V184">IF(OR($A184=0, '1. Input energy data'!$AI201=""), "",IF(OR('1. Input energy data'!$F201="Hospital",'1. Input energy data'!$F201="Nursing residential homes and hostels"),INDEX(Degrees18[[Month]:[Multiple (England)]],MATCH('1. Input energy data'!$AD201, Degrees18[Month], 1)+V$2-13,MATCH(IF('1. Input energy data'!$G$11="Multiple (England)", '1. Input energy data'!$J201, '1. Input energy data'!$G$11),Degrees18[#Headers], 0)),INDEX(Degrees15[[Month]:[Multiple (England)]],MATCH('1. Input energy data'!$AD201,Degrees15[Month], 1)+V$2-13,MATCH(IF('1. Input energy data'!$G$11="Multiple (England)", '1. Input energy data'!$J201, '1. Input energy data'!$G$11),Degrees15[#Headers], 0))))</f>
        <v/>
      </c>
      <c r="W184" s="151" t="str" cm="1">
        <f t="array" ref="W184">IF(OR($A184=0, '1. Input energy data'!$AJ201=""), "",IF(OR('1. Input energy data'!$F201="Hospital",'1. Input energy data'!$F201="Nursing residential homes and hostels"),INDEX(Degrees18[[Month]:[Multiple (England)]],MATCH('1. Input energy data'!$AD201, Degrees18[Month], 1)+W$2-13,MATCH(IF('1. Input energy data'!$G$11="Multiple (England)", '1. Input energy data'!$J201, '1. Input energy data'!$G$11),Degrees18[#Headers], 0)),INDEX(Degrees15[[Month]:[Multiple (England)]],MATCH('1. Input energy data'!$AD201,Degrees15[Month], 1)+W$2-13,MATCH(IF('1. Input energy data'!$G$11="Multiple (England)", '1. Input energy data'!$J201, '1. Input energy data'!$G$11),Degrees15[#Headers], 0))))</f>
        <v/>
      </c>
      <c r="X184" s="151" t="str" cm="1">
        <f t="array" ref="X184">IF(OR($A184=0, '1. Input energy data'!$AK201=""), "",IF(OR('1. Input energy data'!$F201="Hospital",'1. Input energy data'!$F201="Nursing residential homes and hostels"),INDEX(Degrees18[[Month]:[Multiple (England)]],MATCH('1. Input energy data'!$AD201, Degrees18[Month], 1)+X$2-13,MATCH(IF('1. Input energy data'!$G$11="Multiple (England)", '1. Input energy data'!$J201, '1. Input energy data'!$G$11),Degrees18[#Headers], 0)),INDEX(Degrees15[[Month]:[Multiple (England)]],MATCH('1. Input energy data'!$AD201,Degrees15[Month], 1)+X$2-13,MATCH(IF('1. Input energy data'!$G$11="Multiple (England)", '1. Input energy data'!$J201, '1. Input energy data'!$G$11),Degrees15[#Headers], 0))))</f>
        <v/>
      </c>
      <c r="Y184" s="151" t="str" cm="1">
        <f t="array" ref="Y184">IF(OR($A184=0, '1. Input energy data'!$AL201=""), "",IF(OR('1. Input energy data'!$F201="Hospital",'1. Input energy data'!$F201="Nursing residential homes and hostels"),INDEX(Degrees18[[Month]:[Multiple (England)]],MATCH('1. Input energy data'!$AD201, Degrees18[Month], 1)+Y$2-13,MATCH(IF('1. Input energy data'!$G$11="Multiple (England)", '1. Input energy data'!$J201, '1. Input energy data'!$G$11),Degrees18[#Headers], 0)),INDEX(Degrees15[[Month]:[Multiple (England)]],MATCH('1. Input energy data'!$AD201,Degrees15[Month], 1)+Y$2-13,MATCH(IF('1. Input energy data'!$G$11="Multiple (England)", '1. Input energy data'!$J201, '1. Input energy data'!$G$11),Degrees15[#Headers], 0))))</f>
        <v/>
      </c>
      <c r="Z184" s="151" t="str" cm="1">
        <f t="array" ref="Z184">IF(OR($A184=0, '1. Input energy data'!$AM201=""), "",IF(OR('1. Input energy data'!$F201="Hospital",'1. Input energy data'!$F201="Nursing residential homes and hostels"),INDEX(Degrees18[[Month]:[Multiple (England)]],MATCH('1. Input energy data'!$AD201, Degrees18[Month], 1)+Z$2-13,MATCH(IF('1. Input energy data'!$G$11="Multiple (England)", '1. Input energy data'!$J201, '1. Input energy data'!$G$11),Degrees18[#Headers], 0)),INDEX(Degrees15[[Month]:[Multiple (England)]],MATCH('1. Input energy data'!$AD201,Degrees15[Month], 1)+Z$2-13,MATCH(IF('1. Input energy data'!$G$11="Multiple (England)", '1. Input energy data'!$J201, '1. Input energy data'!$G$11),Degrees15[#Headers], 0))))</f>
        <v/>
      </c>
      <c r="AA184" s="151" t="str" cm="1">
        <f t="array" ref="AA184">IF(OR($A184=0, '1. Input energy data'!$AN201=""), "",IF(OR('1. Input energy data'!$F201="Hospital",'1. Input energy data'!$F201="Nursing residential homes and hostels"),INDEX(Degrees18[[Month]:[Multiple (England)]],MATCH('1. Input energy data'!$AD201, Degrees18[Month], 1)+AA$2-13,MATCH(IF('1. Input energy data'!$G$11="Multiple (England)", '1. Input energy data'!$J201, '1. Input energy data'!$G$11),Degrees18[#Headers], 0)),INDEX(Degrees15[[Month]:[Multiple (England)]],MATCH('1. Input energy data'!$AD201,Degrees15[Month], 1)+AA$2-13,MATCH(IF('1. Input energy data'!$G$11="Multiple (England)", '1. Input energy data'!$J201, '1. Input energy data'!$G$11),Degrees15[#Headers], 0))))</f>
        <v/>
      </c>
      <c r="AB184" s="151" t="str" cm="1">
        <f t="array" ref="AB184">IF(OR($A184=0, '1. Input energy data'!$AO201=""), "",IF(OR('1. Input energy data'!$F201="Hospital",'1. Input energy data'!$F201="Nursing residential homes and hostels"),INDEX(Degrees18[[Month]:[Multiple (England)]],MATCH('1. Input energy data'!$AD201, Degrees18[Month], 1)+AB$2-13,MATCH(IF('1. Input energy data'!$G$11="Multiple (England)", '1. Input energy data'!$J201, '1. Input energy data'!$G$11),Degrees18[#Headers], 0)),INDEX(Degrees15[[Month]:[Multiple (England)]],MATCH('1. Input energy data'!$AD201,Degrees15[Month], 1)+AB$2-13,MATCH(IF('1. Input energy data'!$G$11="Multiple (England)", '1. Input energy data'!$J201, '1. Input energy data'!$G$11),Degrees15[#Headers], 0))))</f>
        <v/>
      </c>
      <c r="AC184" s="151" t="str" cm="1">
        <f t="array" ref="AC184">IF(OR($A184=0, '1. Input energy data'!$AP201=""), "",IF(OR('1. Input energy data'!$F201="Hospital",'1. Input energy data'!$F201="Nursing residential homes and hostels"),INDEX(Degrees18[[Month]:[Multiple (England)]],MATCH('1. Input energy data'!$AD201, Degrees18[Month], 1)+AC$2-13,MATCH(IF('1. Input energy data'!$G$11="Multiple (England)", '1. Input energy data'!$J201, '1. Input energy data'!$G$11),Degrees18[#Headers], 0)),INDEX(Degrees15[[Month]:[Multiple (England)]],MATCH('1. Input energy data'!$AD201,Degrees15[Month], 1)+AC$2-13,MATCH(IF('1. Input energy data'!$G$11="Multiple (England)", '1. Input energy data'!$J201, '1. Input energy data'!$G$11),Degrees15[#Headers], 0))))</f>
        <v/>
      </c>
      <c r="AD184" s="151" t="str" cm="1">
        <f t="array" ref="AD184">IF(OR($A184=0, '1. Input energy data'!$AQ201=""), "",IF(OR('1. Input energy data'!$F201="Hospital",'1. Input energy data'!$F201="Nursing residential homes and hostels"),INDEX(Degrees18[[Month]:[Multiple (England)]],MATCH('1. Input energy data'!$AD201, Degrees18[Month], 1)+AD$2-13,MATCH(IF('1. Input energy data'!$G$11="Multiple (England)", '1. Input energy data'!$J201, '1. Input energy data'!$G$11),Degrees18[#Headers], 0)),INDEX(Degrees15[[Month]:[Multiple (England)]],MATCH('1. Input energy data'!$AD201,Degrees15[Month], 1)+AD$2-13,MATCH(IF('1. Input energy data'!$G$11="Multiple (England)", '1. Input energy data'!$J201, '1. Input energy data'!$G$11),Degrees15[#Headers], 0))))</f>
        <v/>
      </c>
      <c r="AE184" s="151" t="str">
        <f>IF(OR($A184=0, $P184="", CalcTable[[#This Row],[13]]="", $Q184="", '1. Input energy data'!AF201=""), "", ($P184*CalcTable[[#This Row],[13]]+$Q184)-'1. Input energy data'!AF201)</f>
        <v/>
      </c>
      <c r="AF184" s="151" t="str">
        <f>IF(OR($A184=0, $P184="", CalcTable[[#This Row],[14]]="", $Q184="", '1. Input energy data'!AG201=""), "", ($P184*CalcTable[[#This Row],[14]]+$Q184)-'1. Input energy data'!AG201)</f>
        <v/>
      </c>
      <c r="AG184" s="151" t="str">
        <f>IF(OR($A184=0, $P184="", CalcTable[[#This Row],[15]]="", $Q184="", '1. Input energy data'!AH201=""), "", ($P184*CalcTable[[#This Row],[15]]+$Q184)-'1. Input energy data'!AH201)</f>
        <v/>
      </c>
      <c r="AH184" s="151" t="str">
        <f>IF(OR($A184=0, $P184="", CalcTable[[#This Row],[16]]="", $Q184="", '1. Input energy data'!AI201=""), "", ($P184*CalcTable[[#This Row],[16]]+$Q184)-'1. Input energy data'!AI201)</f>
        <v/>
      </c>
      <c r="AI184" s="151" t="str">
        <f>IF(OR($A184=0, $P184="", CalcTable[[#This Row],[17]]="", $Q184="", '1. Input energy data'!AJ201=""), "", ($P184*CalcTable[[#This Row],[17]]+$Q184)-'1. Input energy data'!AJ201)</f>
        <v/>
      </c>
      <c r="AJ184" s="151" t="str">
        <f>IF(OR($A184=0, $P184="", CalcTable[[#This Row],[18]]="", $Q184="", '1. Input energy data'!AK201=""), "", ($P184*CalcTable[[#This Row],[18]]+$Q184)-'1. Input energy data'!AK201)</f>
        <v/>
      </c>
      <c r="AK184" s="151" t="str">
        <f>IF(OR($A184=0, $P184="", CalcTable[[#This Row],[19]]="", $Q184="", '1. Input energy data'!AL201=""), "", ($P184*CalcTable[[#This Row],[19]]+$Q184)-'1. Input energy data'!AL201)</f>
        <v/>
      </c>
      <c r="AL184" s="151" t="str">
        <f>IF(OR($A184=0, $P184="", CalcTable[[#This Row],[20]]="", $Q184="", '1. Input energy data'!AM201=""), "", ($P184*CalcTable[[#This Row],[20]]+$Q184)-'1. Input energy data'!AM201)</f>
        <v/>
      </c>
      <c r="AM184" s="151" t="str">
        <f>IF(OR($A184=0, $P184="", CalcTable[[#This Row],[21]]="", $Q184="", '1. Input energy data'!AN201=""), "", ($P184*CalcTable[[#This Row],[21]]+$Q184)-'1. Input energy data'!AN201)</f>
        <v/>
      </c>
      <c r="AN184" s="151" t="str">
        <f>IF(OR($A184=0, $P184="", CalcTable[[#This Row],[22]]="", $Q184="", '1. Input energy data'!AO201=""), "", ($P184*CalcTable[[#This Row],[22]]+$Q184)-'1. Input energy data'!AO201)</f>
        <v/>
      </c>
      <c r="AO184" s="151" t="str">
        <f>IF(OR($A184=0, $P184="", CalcTable[[#This Row],[23]]="", $Q184="", '1. Input energy data'!AP201=""), "", ($P184*CalcTable[[#This Row],[23]]+$Q184)-'1. Input energy data'!AP201)</f>
        <v/>
      </c>
      <c r="AP184" s="151" t="str">
        <f>IF(OR($A184=0, $P184="", CalcTable[[#This Row],[24]]="", $Q184="", '1. Input energy data'!AQ201=""), "", ($P184*CalcTable[[#This Row],[24]]+$Q184)-'1. Input energy data'!AQ201)</f>
        <v/>
      </c>
      <c r="AQ184" s="239" t="str">
        <f>IF(CalcTable[[#This Row],[Building]]=0,"",1-((1-CalcTable[[#This Row],[R2]])*(COUNT('1. Input energy data'!N201:Y201)-1)/(COUNT('1. Input energy data'!N201:Y201)-2)))</f>
        <v/>
      </c>
      <c r="AR184" s="165" t="str">
        <f>IF(CalcTable[[#This Row],[Building]]=0,"",1.26*TINV(0.1,COUNT('1. Input energy data'!N201:Y201)-2)*STEYX('1. Input energy data'!N201:Y201,CalcTable[[#This Row],[1]:[12]])*((1+2/COUNT('1. Input energy data'!N201:Y201))*COUNT(CalcTable[[#This Row],[Month 1 avoided kWh]:[Month 12]]))^0.5)</f>
        <v/>
      </c>
      <c r="AS184" s="166" t="str">
        <f>IF(CalcTable[[#This Row],[Building]]=0,"",ABS(CalcTable[[#This Row],[Absolute Uncertainty]]/SUM(CalcTable[[#This Row],[Month 1 avoided kWh]:[Month 12]])))</f>
        <v/>
      </c>
      <c r="AT184" s="165" t="str">
        <f>IF(CalcTable[[#This Row],[Building]]=0,"",COUNT('1. Input energy data'!N201:Y201))</f>
        <v/>
      </c>
      <c r="AU184" s="165" t="str">
        <f>IF(CalcTable[[#This Row],[Building]]=0,"",COUNT('1. Input energy data'!AF201:AQ201))</f>
        <v/>
      </c>
      <c r="AV184" s="151" t="str" cm="1">
        <f t="array" ref="AV184">_xlfn.IFS(CalcTable[[#This Row],[Building]]=0,"",AND(OR('1. Input energy data'!AT201="Energy Bills - Actual",'1. Input energy data'!AT201="Meter Readings",'1. Input energy data'!AT201="Half Hourly Data"),OR('1. Input energy data'!Z201="Energy Bills - Actual",'1. Input energy data'!Z201="Meter Readings",'1. Input energy data'!Z201="Half Hourly Data")),"ACTUAL",OR('1. Input energy data'!AT201="",'1. Input energy data'!Z201=""),"BLANK",OR('1. Input energy data'!AT201="Other (specify in commentary)",'1. Input energy data'!Z201="Other (specify in commentary)"),"OTHER",OR('1. Input energy data'!AT201="Energy Bills - Estimated",'1. Input energy data'!Z201="Energy Bills - Estimated"),"ESTIMATED",OR('1. Input energy data'!AT201="Energy Bills - Partially Estimated",'1. Input energy data'!Z201="Energy Bills - Partially Estimated"),"PARTIALLY ESTIMATED",TRUE,"BLANK")</f>
        <v/>
      </c>
    </row>
    <row r="185" spans="1:48">
      <c r="A185">
        <f>'1. Input energy data'!C202</f>
        <v>0</v>
      </c>
      <c r="B185" s="150">
        <f>'1. Input energy data'!F202</f>
        <v>0</v>
      </c>
      <c r="C185">
        <f>'1. Input energy data'!G202</f>
        <v>0</v>
      </c>
      <c r="D185" s="151" t="str">
        <f>IF(OR(CalcTable[[#This Row],[Building]]=0, '1. Input energy data'!$N202=""), "",IF(OR('1. Input energy data'!$F202="Hospital",'1. Input energy data'!$F202="Nursing residential homes and hostels"),INDEX(Degrees18[[Month]:[Multiple (England)]],MATCH('1. Input energy data'!$L202, Degrees18[Month], 1),MATCH(IF('1. Input energy data'!$G$11="Multiple (England)", '1. Input energy data'!$J202, '1. Input energy data'!$G$11), Degrees18[#Headers], 0)),INDEX(Degrees15[[Month]:[Multiple (England)]],MATCH('1. Input energy data'!$L202, Degrees15[Month], 1),MATCH(IF('1. Input energy data'!$G$11="Multiple (England)", '1. Input energy data'!$J202, '1. Input energy data'!$G$11), Degrees15[#Headers], 0))))</f>
        <v/>
      </c>
      <c r="E185" s="151" t="str" cm="1">
        <f t="array" ref="E185">IF(OR(CalcTable[[#This Row],[Building]]=0, '1. Input energy data'!$O202=""), "",IF(OR('1. Input energy data'!$F202="Hospital",'1. Input energy data'!$F202="Nursing residential homes and hostels"),INDEX(Degrees18[[Month]:[Multiple (England)]],MATCH('1. Input energy data'!$L202, Degrees18[Month], 1) + $E$2 - 1,MATCH(IF('1. Input energy data'!$G$11="Multiple (England)", '1. Input energy data'!$J202, '1. Input energy data'!$G$11),Degrees18[#Headers], 0)),INDEX(Degrees15[[Month]:[Multiple (England)]],MATCH('1. Input energy data'!$L202, Degrees15[Month], 1) + $E$2 - 1,MATCH(IF('1. Input energy data'!$G$11="Multiple (England)", '1. Input energy data'!$J202, '1. Input energy data'!$G$11),Degrees15[#Headers], 0))))</f>
        <v/>
      </c>
      <c r="F185" s="151" t="str" cm="1">
        <f t="array" ref="F185">IF(OR(CalcTable[[#This Row],[Building]]=0, '1. Input energy data'!$P202=""), "",IF(OR('1. Input energy data'!$F202="Hospital",'1. Input energy data'!$F202="Nursing residential homes and hostels"),INDEX(Degrees18[[Month]:[Multiple (England)]],MATCH('1. Input energy data'!$L202, Degrees18[Month], 1) + $F$2 - 1,MATCH(IF('1. Input energy data'!$G$11="Multiple (England)", '1. Input energy data'!$J202, '1. Input energy data'!$G$11),Degrees18[#Headers], 0)),INDEX(Degrees15[[Month]:[Multiple (England)]],MATCH('1. Input energy data'!$L202, Degrees15[Month], 1) + $F$2 - 1,MATCH(IF('1. Input energy data'!$G$11="Multiple (England)", '1. Input energy data'!$J202, '1. Input energy data'!$G$11),Degrees15[#Headers], 0))))</f>
        <v/>
      </c>
      <c r="G185" s="151" t="str" cm="1">
        <f t="array" ref="G185">IF(OR(CalcTable[[#This Row],[Building]]=0, '1. Input energy data'!$Q202=""), "",IF(OR('1. Input energy data'!$F202="Hospital",'1. Input energy data'!$F202="Nursing residential homes and hostels"),INDEX(Degrees18[[Month]:[Multiple (England)]],MATCH('1. Input energy data'!$L202, Degrees18[Month], 1) + $G$2 - 1,MATCH(IF('1. Input energy data'!$G$11="Multiple (England)", '1. Input energy data'!$J202, '1. Input energy data'!$G$11),Degrees18[#Headers], 0)),INDEX(Degrees15[[Month]:[Multiple (England)]],MATCH('1. Input energy data'!$L202, Degrees15[Month], 1) + $G$2 - 1,MATCH(IF('1. Input energy data'!$G$11="Multiple (England)", '1. Input energy data'!$J202, '1. Input energy data'!$G$11),Degrees15[#Headers], 0))))</f>
        <v/>
      </c>
      <c r="H185" s="151" t="str" cm="1">
        <f t="array" ref="H185">IF(OR(CalcTable[[#This Row],[Building]]=0, '1. Input energy data'!$R202=""), "",IF(OR('1. Input energy data'!$F202="Hospital",'1. Input energy data'!$F202="Nursing residential homes and hostels"),INDEX(Degrees18[[Month]:[Multiple (England)]],MATCH('1. Input energy data'!$L202, Degrees18[Month], 1) + $H$2 - 1,MATCH(IF('1. Input energy data'!$G$11="Multiple (England)", '1. Input energy data'!$J202, '1. Input energy data'!$G$11),Degrees18[#Headers], 0)),INDEX(Degrees15[[Month]:[Multiple (England)]],MATCH('1. Input energy data'!$L202, Degrees15[Month], 1) + $H$2 - 1,MATCH(IF('1. Input energy data'!$G$11="Multiple (England)", '1. Input energy data'!$J202, '1. Input energy data'!$G$11),Degrees15[#Headers], 0))))</f>
        <v/>
      </c>
      <c r="I185" s="151" t="str" cm="1">
        <f t="array" ref="I185">IF(OR(CalcTable[[#This Row],[Building]]=0, '1. Input energy data'!$S202=""), "",IF(OR('1. Input energy data'!$F202="Hospital",'1. Input energy data'!$F202="Nursing residential homes and hostels"),INDEX(Degrees18[[Month]:[Multiple (England)]],MATCH('1. Input energy data'!$L202, Degrees18[Month], 1) + $I$2 - 1,MATCH(IF('1. Input energy data'!$G$11="Multiple (England)", '1. Input energy data'!$J202, '1. Input energy data'!$G$11),Degrees18[#Headers], 0)),INDEX(Degrees15[[Month]:[Multiple (England)]],MATCH('1. Input energy data'!$L202, Degrees15[Month], 1) + $I$2 - 1,MATCH(IF('1. Input energy data'!$G$11="Multiple (England)", '1. Input energy data'!$J202, '1. Input energy data'!$G$11),Degrees15[#Headers], 0))))</f>
        <v/>
      </c>
      <c r="J185" s="151" t="str" cm="1">
        <f t="array" ref="J185">IF(OR(CalcTable[[#This Row],[Building]]=0, '1. Input energy data'!$T202=""), "",IF(OR('1. Input energy data'!$F202="Hospital",'1. Input energy data'!$F202="Nursing residential homes and hostels"),INDEX(Degrees18[[Month]:[Multiple (England)]],MATCH('1. Input energy data'!$L202, Degrees18[Month], 1) + $J$2 - 1,MATCH(IF('1. Input energy data'!$G$11="Multiple (England)", '1. Input energy data'!$J202, '1. Input energy data'!$G$11),Degrees18[#Headers], 0)),INDEX(Degrees15[[Month]:[Multiple (England)]],MATCH('1. Input energy data'!$L202, Degrees15[Month], 1) + $J$2 - 1,MATCH(IF('1. Input energy data'!$G$11="Multiple (England)", '1. Input energy data'!$J202, '1. Input energy data'!$G$11),Degrees15[#Headers], 0))))</f>
        <v/>
      </c>
      <c r="K185" s="151" t="str" cm="1">
        <f t="array" ref="K185">IF(OR(CalcTable[[#This Row],[Building]]=0, '1. Input energy data'!$U202=""), "",IF(OR('1. Input energy data'!$F202="Hospital",'1. Input energy data'!$F202="Nursing residential homes and hostels"),INDEX(Degrees18[[Month]:[Multiple (England)]],MATCH('1. Input energy data'!$L202, Degrees18[Month], 1) + $K$2 - 1,MATCH(IF('1. Input energy data'!$G$11="Multiple (England)", '1. Input energy data'!$J202, '1. Input energy data'!$G$11),Degrees18[#Headers], 0)),INDEX(Degrees15[[Month]:[Multiple (England)]],MATCH('1. Input energy data'!$L202, Degrees15[Month], 1) + $K$2 - 1,MATCH(IF('1. Input energy data'!$G$11="Multiple (England)", '1. Input energy data'!$J202, '1. Input energy data'!$G$11),Degrees15[#Headers], 0))))</f>
        <v/>
      </c>
      <c r="L185" s="151" t="str" cm="1">
        <f t="array" ref="L185">IF(OR(CalcTable[[#This Row],[Building]]=0, '1. Input energy data'!$V202=""), "",IF(OR('1. Input energy data'!$F202="Hospital",'1. Input energy data'!$F202="Nursing residential homes and hostels"),INDEX(Degrees18[[Month]:[Multiple (England)]],MATCH('1. Input energy data'!$L202, Degrees18[Month], 1) + $L$2 - 1,MATCH(IF('1. Input energy data'!$G$11="Multiple (England)", '1. Input energy data'!$J202, '1. Input energy data'!$G$11),Degrees18[#Headers], 0)),INDEX(Degrees15[[Month]:[Multiple (England)]],MATCH('1. Input energy data'!$L202, Degrees15[Month], 1) + $L$2 - 1,MATCH(IF('1. Input energy data'!$G$11="Multiple (England)", '1. Input energy data'!$J202, '1. Input energy data'!$G$11),Degrees15[#Headers], 0))))</f>
        <v/>
      </c>
      <c r="M185" s="151" t="str" cm="1">
        <f t="array" ref="M185">IF(OR(CalcTable[[#This Row],[Building]]=0, '1. Input energy data'!$W202=""), "",IF(OR('1. Input energy data'!$F202="Hospital",'1. Input energy data'!$F202="Nursing residential homes and hostels"),INDEX(Degrees18[[Month]:[Multiple (England)]],MATCH('1. Input energy data'!$L202, Degrees18[Month], 1) + $M$2 - 1,MATCH(IF('1. Input energy data'!$G$11="Multiple (England)", '1. Input energy data'!$J202, '1. Input energy data'!$G$11),Degrees18[#Headers], 0)),INDEX(Degrees15[[Month]:[Multiple (England)]],MATCH('1. Input energy data'!$L202, Degrees15[Month], 1) + $M$2 - 1,MATCH(IF('1. Input energy data'!$G$11="Multiple (England)", '1. Input energy data'!$J202, '1. Input energy data'!$G$11),Degrees15[#Headers], 0))))</f>
        <v/>
      </c>
      <c r="N185" s="151" t="str" cm="1">
        <f t="array" ref="N185">IF(OR(CalcTable[[#This Row],[Building]]=0, '1. Input energy data'!$X202=""), "",IF(OR('1. Input energy data'!$F202="Hospital",'1. Input energy data'!$F202="Nursing residential homes and hostels"),INDEX(Degrees18[[Month]:[Multiple (England)]],MATCH('1. Input energy data'!$L202, Degrees18[Month], 1) + $N$2 - 1,MATCH(IF('1. Input energy data'!$G$11="Multiple (England)", '1. Input energy data'!$J202, '1. Input energy data'!$G$11),Degrees18[#Headers], 0)),INDEX(Degrees15[[Month]:[Multiple (England)]],MATCH('1. Input energy data'!$L202, Degrees15[Month], 1) + $N$2 - 1,MATCH(IF('1. Input energy data'!$G$11="Multiple (England)", '1. Input energy data'!$J202, '1. Input energy data'!$G$11),Degrees15[#Headers], 0))))</f>
        <v/>
      </c>
      <c r="O185" s="151" t="str" cm="1">
        <f t="array" ref="O185">IF(OR(CalcTable[[#This Row],[Building]]=0, '1. Input energy data'!$Y202=""), "",IF(OR('1. Input energy data'!$F202="Hospital",'1. Input energy data'!$F202="Nursing residential homes and hostels"),INDEX(Degrees18[[Month]:[Multiple (England)]],MATCH('1. Input energy data'!$L202, Degrees18[Month], 1) + $O$2 - 1,MATCH(IF('1. Input energy data'!$G$11="Multiple (England)", '1. Input energy data'!$J202, '1. Input energy data'!$G$11),Degrees18[#Headers], 0)),INDEX(Degrees15[[Month]:[Multiple (England)]],MATCH('1. Input energy data'!$L202, Degrees15[Month], 1) + $O$2 - 1,MATCH(IF('1. Input energy data'!$G$11="Multiple (England)", '1. Input energy data'!$J202, '1. Input energy data'!$G$11),Degrees15[#Headers], 0))))</f>
        <v/>
      </c>
      <c r="P185" t="str">
        <f>IF(CalcTable[[#This Row],[Building]]=0,"",SLOPE('1. Input energy data'!N202:Y202,CalcTable[[#This Row],[1]:[12]]))</f>
        <v/>
      </c>
      <c r="Q185" t="str">
        <f>IF(CalcTable[[#This Row],[Building]]=0,"",INTERCEPT('1. Input energy data'!N202:Y202,CalcTable[[#This Row],[1]:[12]]))</f>
        <v/>
      </c>
      <c r="R185" t="str">
        <f>IF(CalcTable[[#This Row],[Building]]=0,"",RSQ('1. Input energy data'!N202:Y202,CalcTable[[#This Row],[1]:[12]]))</f>
        <v/>
      </c>
      <c r="S185" s="151" t="str" cm="1">
        <f t="array" ref="S185">IF(OR($A185=0, '1. Input energy data'!$AF202=""), "",IF(OR('1. Input energy data'!$F202="Hospital",'1. Input energy data'!$F202="Nursing residential homes and hostels"),INDEX(Degrees18[[Month]:[Multiple (England)]],MATCH('1. Input energy data'!$AD202, Degrees18[Month], 1)+S$2-13,MATCH(IF('1. Input energy data'!$G$11="Multiple (England)", '1. Input energy data'!$J202, '1. Input energy data'!$G$11),Degrees18[#Headers], 0)),INDEX(Degrees15[[Month]:[Multiple (England)]],MATCH('1. Input energy data'!$AD202, Degrees15[Month], 1)+S$2-13,MATCH(IF('1. Input energy data'!$G$11="Multiple (England)", '1. Input energy data'!$J202, '1. Input energy data'!$G$11),Degrees15[#Headers], 0))))</f>
        <v/>
      </c>
      <c r="T185" s="151" t="str" cm="1">
        <f t="array" ref="T185">IF(OR($A185=0, '1. Input energy data'!$AG202=""), "",IF(OR('1. Input energy data'!$F202="Hospital",'1. Input energy data'!$F202="Nursing residential homes and hostels"),INDEX(Degrees18[[Month]:[Multiple (England)]],MATCH('1. Input energy data'!$AD202, Degrees18[Month], 1)+T$2-13,MATCH(IF('1. Input energy data'!$G$11="Multiple (England)", '1. Input energy data'!$J202, '1. Input energy data'!$G$11),Degrees18[#Headers], 0)),INDEX(Degrees15[[Month]:[Multiple (England)]],MATCH('1. Input energy data'!$AD202,Degrees15[Month], 1)+T$2-13,MATCH(IF('1. Input energy data'!$G$11="Multiple (England)", '1. Input energy data'!$J202, '1. Input energy data'!$G$11),Degrees15[#Headers], 0))))</f>
        <v/>
      </c>
      <c r="U185" s="151" t="str" cm="1">
        <f t="array" ref="U185">IF(OR($A185=0, '1. Input energy data'!$AH202=""), "",IF(OR('1. Input energy data'!$F202="Hospital",'1. Input energy data'!$F202="Nursing residential homes and hostels"),INDEX(Degrees18[[Month]:[Multiple (England)]],MATCH('1. Input energy data'!$AD202, Degrees18[Month], 1)+U$2-13,MATCH(IF('1. Input energy data'!$G$11="Multiple (England)", '1. Input energy data'!$J202, '1. Input energy data'!$G$11),Degrees18[#Headers], 0)),INDEX(Degrees15[[Month]:[Multiple (England)]],MATCH('1. Input energy data'!$AD202,Degrees15[Month], 1)+U$2-13,MATCH(IF('1. Input energy data'!$G$11="Multiple (England)", '1. Input energy data'!$J202, '1. Input energy data'!$G$11),Degrees15[#Headers], 0))))</f>
        <v/>
      </c>
      <c r="V185" s="151" t="str" cm="1">
        <f t="array" ref="V185">IF(OR($A185=0, '1. Input energy data'!$AI202=""), "",IF(OR('1. Input energy data'!$F202="Hospital",'1. Input energy data'!$F202="Nursing residential homes and hostels"),INDEX(Degrees18[[Month]:[Multiple (England)]],MATCH('1. Input energy data'!$AD202, Degrees18[Month], 1)+V$2-13,MATCH(IF('1. Input energy data'!$G$11="Multiple (England)", '1. Input energy data'!$J202, '1. Input energy data'!$G$11),Degrees18[#Headers], 0)),INDEX(Degrees15[[Month]:[Multiple (England)]],MATCH('1. Input energy data'!$AD202,Degrees15[Month], 1)+V$2-13,MATCH(IF('1. Input energy data'!$G$11="Multiple (England)", '1. Input energy data'!$J202, '1. Input energy data'!$G$11),Degrees15[#Headers], 0))))</f>
        <v/>
      </c>
      <c r="W185" s="151" t="str" cm="1">
        <f t="array" ref="W185">IF(OR($A185=0, '1. Input energy data'!$AJ202=""), "",IF(OR('1. Input energy data'!$F202="Hospital",'1. Input energy data'!$F202="Nursing residential homes and hostels"),INDEX(Degrees18[[Month]:[Multiple (England)]],MATCH('1. Input energy data'!$AD202, Degrees18[Month], 1)+W$2-13,MATCH(IF('1. Input energy data'!$G$11="Multiple (England)", '1. Input energy data'!$J202, '1. Input energy data'!$G$11),Degrees18[#Headers], 0)),INDEX(Degrees15[[Month]:[Multiple (England)]],MATCH('1. Input energy data'!$AD202,Degrees15[Month], 1)+W$2-13,MATCH(IF('1. Input energy data'!$G$11="Multiple (England)", '1. Input energy data'!$J202, '1. Input energy data'!$G$11),Degrees15[#Headers], 0))))</f>
        <v/>
      </c>
      <c r="X185" s="151" t="str" cm="1">
        <f t="array" ref="X185">IF(OR($A185=0, '1. Input energy data'!$AK202=""), "",IF(OR('1. Input energy data'!$F202="Hospital",'1. Input energy data'!$F202="Nursing residential homes and hostels"),INDEX(Degrees18[[Month]:[Multiple (England)]],MATCH('1. Input energy data'!$AD202, Degrees18[Month], 1)+X$2-13,MATCH(IF('1. Input energy data'!$G$11="Multiple (England)", '1. Input energy data'!$J202, '1. Input energy data'!$G$11),Degrees18[#Headers], 0)),INDEX(Degrees15[[Month]:[Multiple (England)]],MATCH('1. Input energy data'!$AD202,Degrees15[Month], 1)+X$2-13,MATCH(IF('1. Input energy data'!$G$11="Multiple (England)", '1. Input energy data'!$J202, '1. Input energy data'!$G$11),Degrees15[#Headers], 0))))</f>
        <v/>
      </c>
      <c r="Y185" s="151" t="str" cm="1">
        <f t="array" ref="Y185">IF(OR($A185=0, '1. Input energy data'!$AL202=""), "",IF(OR('1. Input energy data'!$F202="Hospital",'1. Input energy data'!$F202="Nursing residential homes and hostels"),INDEX(Degrees18[[Month]:[Multiple (England)]],MATCH('1. Input energy data'!$AD202, Degrees18[Month], 1)+Y$2-13,MATCH(IF('1. Input energy data'!$G$11="Multiple (England)", '1. Input energy data'!$J202, '1. Input energy data'!$G$11),Degrees18[#Headers], 0)),INDEX(Degrees15[[Month]:[Multiple (England)]],MATCH('1. Input energy data'!$AD202,Degrees15[Month], 1)+Y$2-13,MATCH(IF('1. Input energy data'!$G$11="Multiple (England)", '1. Input energy data'!$J202, '1. Input energy data'!$G$11),Degrees15[#Headers], 0))))</f>
        <v/>
      </c>
      <c r="Z185" s="151" t="str" cm="1">
        <f t="array" ref="Z185">IF(OR($A185=0, '1. Input energy data'!$AM202=""), "",IF(OR('1. Input energy data'!$F202="Hospital",'1. Input energy data'!$F202="Nursing residential homes and hostels"),INDEX(Degrees18[[Month]:[Multiple (England)]],MATCH('1. Input energy data'!$AD202, Degrees18[Month], 1)+Z$2-13,MATCH(IF('1. Input energy data'!$G$11="Multiple (England)", '1. Input energy data'!$J202, '1. Input energy data'!$G$11),Degrees18[#Headers], 0)),INDEX(Degrees15[[Month]:[Multiple (England)]],MATCH('1. Input energy data'!$AD202,Degrees15[Month], 1)+Z$2-13,MATCH(IF('1. Input energy data'!$G$11="Multiple (England)", '1. Input energy data'!$J202, '1. Input energy data'!$G$11),Degrees15[#Headers], 0))))</f>
        <v/>
      </c>
      <c r="AA185" s="151" t="str" cm="1">
        <f t="array" ref="AA185">IF(OR($A185=0, '1. Input energy data'!$AN202=""), "",IF(OR('1. Input energy data'!$F202="Hospital",'1. Input energy data'!$F202="Nursing residential homes and hostels"),INDEX(Degrees18[[Month]:[Multiple (England)]],MATCH('1. Input energy data'!$AD202, Degrees18[Month], 1)+AA$2-13,MATCH(IF('1. Input energy data'!$G$11="Multiple (England)", '1. Input energy data'!$J202, '1. Input energy data'!$G$11),Degrees18[#Headers], 0)),INDEX(Degrees15[[Month]:[Multiple (England)]],MATCH('1. Input energy data'!$AD202,Degrees15[Month], 1)+AA$2-13,MATCH(IF('1. Input energy data'!$G$11="Multiple (England)", '1. Input energy data'!$J202, '1. Input energy data'!$G$11),Degrees15[#Headers], 0))))</f>
        <v/>
      </c>
      <c r="AB185" s="151" t="str" cm="1">
        <f t="array" ref="AB185">IF(OR($A185=0, '1. Input energy data'!$AO202=""), "",IF(OR('1. Input energy data'!$F202="Hospital",'1. Input energy data'!$F202="Nursing residential homes and hostels"),INDEX(Degrees18[[Month]:[Multiple (England)]],MATCH('1. Input energy data'!$AD202, Degrees18[Month], 1)+AB$2-13,MATCH(IF('1. Input energy data'!$G$11="Multiple (England)", '1. Input energy data'!$J202, '1. Input energy data'!$G$11),Degrees18[#Headers], 0)),INDEX(Degrees15[[Month]:[Multiple (England)]],MATCH('1. Input energy data'!$AD202,Degrees15[Month], 1)+AB$2-13,MATCH(IF('1. Input energy data'!$G$11="Multiple (England)", '1. Input energy data'!$J202, '1. Input energy data'!$G$11),Degrees15[#Headers], 0))))</f>
        <v/>
      </c>
      <c r="AC185" s="151" t="str" cm="1">
        <f t="array" ref="AC185">IF(OR($A185=0, '1. Input energy data'!$AP202=""), "",IF(OR('1. Input energy data'!$F202="Hospital",'1. Input energy data'!$F202="Nursing residential homes and hostels"),INDEX(Degrees18[[Month]:[Multiple (England)]],MATCH('1. Input energy data'!$AD202, Degrees18[Month], 1)+AC$2-13,MATCH(IF('1. Input energy data'!$G$11="Multiple (England)", '1. Input energy data'!$J202, '1. Input energy data'!$G$11),Degrees18[#Headers], 0)),INDEX(Degrees15[[Month]:[Multiple (England)]],MATCH('1. Input energy data'!$AD202,Degrees15[Month], 1)+AC$2-13,MATCH(IF('1. Input energy data'!$G$11="Multiple (England)", '1. Input energy data'!$J202, '1. Input energy data'!$G$11),Degrees15[#Headers], 0))))</f>
        <v/>
      </c>
      <c r="AD185" s="151" t="str" cm="1">
        <f t="array" ref="AD185">IF(OR($A185=0, '1. Input energy data'!$AQ202=""), "",IF(OR('1. Input energy data'!$F202="Hospital",'1. Input energy data'!$F202="Nursing residential homes and hostels"),INDEX(Degrees18[[Month]:[Multiple (England)]],MATCH('1. Input energy data'!$AD202, Degrees18[Month], 1)+AD$2-13,MATCH(IF('1. Input energy data'!$G$11="Multiple (England)", '1. Input energy data'!$J202, '1. Input energy data'!$G$11),Degrees18[#Headers], 0)),INDEX(Degrees15[[Month]:[Multiple (England)]],MATCH('1. Input energy data'!$AD202,Degrees15[Month], 1)+AD$2-13,MATCH(IF('1. Input energy data'!$G$11="Multiple (England)", '1. Input energy data'!$J202, '1. Input energy data'!$G$11),Degrees15[#Headers], 0))))</f>
        <v/>
      </c>
      <c r="AE185" s="151" t="str">
        <f>IF(OR($A185=0, $P185="", CalcTable[[#This Row],[13]]="", $Q185="", '1. Input energy data'!AF202=""), "", ($P185*CalcTable[[#This Row],[13]]+$Q185)-'1. Input energy data'!AF202)</f>
        <v/>
      </c>
      <c r="AF185" s="151" t="str">
        <f>IF(OR($A185=0, $P185="", CalcTable[[#This Row],[14]]="", $Q185="", '1. Input energy data'!AG202=""), "", ($P185*CalcTable[[#This Row],[14]]+$Q185)-'1. Input energy data'!AG202)</f>
        <v/>
      </c>
      <c r="AG185" s="151" t="str">
        <f>IF(OR($A185=0, $P185="", CalcTable[[#This Row],[15]]="", $Q185="", '1. Input energy data'!AH202=""), "", ($P185*CalcTable[[#This Row],[15]]+$Q185)-'1. Input energy data'!AH202)</f>
        <v/>
      </c>
      <c r="AH185" s="151" t="str">
        <f>IF(OR($A185=0, $P185="", CalcTable[[#This Row],[16]]="", $Q185="", '1. Input energy data'!AI202=""), "", ($P185*CalcTable[[#This Row],[16]]+$Q185)-'1. Input energy data'!AI202)</f>
        <v/>
      </c>
      <c r="AI185" s="151" t="str">
        <f>IF(OR($A185=0, $P185="", CalcTable[[#This Row],[17]]="", $Q185="", '1. Input energy data'!AJ202=""), "", ($P185*CalcTable[[#This Row],[17]]+$Q185)-'1. Input energy data'!AJ202)</f>
        <v/>
      </c>
      <c r="AJ185" s="151" t="str">
        <f>IF(OR($A185=0, $P185="", CalcTable[[#This Row],[18]]="", $Q185="", '1. Input energy data'!AK202=""), "", ($P185*CalcTable[[#This Row],[18]]+$Q185)-'1. Input energy data'!AK202)</f>
        <v/>
      </c>
      <c r="AK185" s="151" t="str">
        <f>IF(OR($A185=0, $P185="", CalcTable[[#This Row],[19]]="", $Q185="", '1. Input energy data'!AL202=""), "", ($P185*CalcTable[[#This Row],[19]]+$Q185)-'1. Input energy data'!AL202)</f>
        <v/>
      </c>
      <c r="AL185" s="151" t="str">
        <f>IF(OR($A185=0, $P185="", CalcTable[[#This Row],[20]]="", $Q185="", '1. Input energy data'!AM202=""), "", ($P185*CalcTable[[#This Row],[20]]+$Q185)-'1. Input energy data'!AM202)</f>
        <v/>
      </c>
      <c r="AM185" s="151" t="str">
        <f>IF(OR($A185=0, $P185="", CalcTable[[#This Row],[21]]="", $Q185="", '1. Input energy data'!AN202=""), "", ($P185*CalcTable[[#This Row],[21]]+$Q185)-'1. Input energy data'!AN202)</f>
        <v/>
      </c>
      <c r="AN185" s="151" t="str">
        <f>IF(OR($A185=0, $P185="", CalcTable[[#This Row],[22]]="", $Q185="", '1. Input energy data'!AO202=""), "", ($P185*CalcTable[[#This Row],[22]]+$Q185)-'1. Input energy data'!AO202)</f>
        <v/>
      </c>
      <c r="AO185" s="151" t="str">
        <f>IF(OR($A185=0, $P185="", CalcTable[[#This Row],[23]]="", $Q185="", '1. Input energy data'!AP202=""), "", ($P185*CalcTable[[#This Row],[23]]+$Q185)-'1. Input energy data'!AP202)</f>
        <v/>
      </c>
      <c r="AP185" s="151" t="str">
        <f>IF(OR($A185=0, $P185="", CalcTable[[#This Row],[24]]="", $Q185="", '1. Input energy data'!AQ202=""), "", ($P185*CalcTable[[#This Row],[24]]+$Q185)-'1. Input energy data'!AQ202)</f>
        <v/>
      </c>
      <c r="AQ185" s="239" t="str">
        <f>IF(CalcTable[[#This Row],[Building]]=0,"",1-((1-CalcTable[[#This Row],[R2]])*(COUNT('1. Input energy data'!N202:Y202)-1)/(COUNT('1. Input energy data'!N202:Y202)-2)))</f>
        <v/>
      </c>
      <c r="AR185" s="165" t="str">
        <f>IF(CalcTable[[#This Row],[Building]]=0,"",1.26*TINV(0.1,COUNT('1. Input energy data'!N202:Y202)-2)*STEYX('1. Input energy data'!N202:Y202,CalcTable[[#This Row],[1]:[12]])*((1+2/COUNT('1. Input energy data'!N202:Y202))*COUNT(CalcTable[[#This Row],[Month 1 avoided kWh]:[Month 12]]))^0.5)</f>
        <v/>
      </c>
      <c r="AS185" s="166" t="str">
        <f>IF(CalcTable[[#This Row],[Building]]=0,"",ABS(CalcTable[[#This Row],[Absolute Uncertainty]]/SUM(CalcTable[[#This Row],[Month 1 avoided kWh]:[Month 12]])))</f>
        <v/>
      </c>
      <c r="AT185" s="165" t="str">
        <f>IF(CalcTable[[#This Row],[Building]]=0,"",COUNT('1. Input energy data'!N202:Y202))</f>
        <v/>
      </c>
      <c r="AU185" s="165" t="str">
        <f>IF(CalcTable[[#This Row],[Building]]=0,"",COUNT('1. Input energy data'!AF202:AQ202))</f>
        <v/>
      </c>
      <c r="AV185" s="151" t="str" cm="1">
        <f t="array" ref="AV185">_xlfn.IFS(CalcTable[[#This Row],[Building]]=0,"",AND(OR('1. Input energy data'!AT202="Energy Bills - Actual",'1. Input energy data'!AT202="Meter Readings",'1. Input energy data'!AT202="Half Hourly Data"),OR('1. Input energy data'!Z202="Energy Bills - Actual",'1. Input energy data'!Z202="Meter Readings",'1. Input energy data'!Z202="Half Hourly Data")),"ACTUAL",OR('1. Input energy data'!AT202="",'1. Input energy data'!Z202=""),"BLANK",OR('1. Input energy data'!AT202="Other (specify in commentary)",'1. Input energy data'!Z202="Other (specify in commentary)"),"OTHER",OR('1. Input energy data'!AT202="Energy Bills - Estimated",'1. Input energy data'!Z202="Energy Bills - Estimated"),"ESTIMATED",OR('1. Input energy data'!AT202="Energy Bills - Partially Estimated",'1. Input energy data'!Z202="Energy Bills - Partially Estimated"),"PARTIALLY ESTIMATED",TRUE,"BLANK")</f>
        <v/>
      </c>
    </row>
    <row r="186" spans="1:48">
      <c r="A186">
        <f>'1. Input energy data'!C203</f>
        <v>0</v>
      </c>
      <c r="B186" s="150">
        <f>'1. Input energy data'!F203</f>
        <v>0</v>
      </c>
      <c r="C186">
        <f>'1. Input energy data'!G203</f>
        <v>0</v>
      </c>
      <c r="D186" s="151" t="str">
        <f>IF(OR(CalcTable[[#This Row],[Building]]=0, '1. Input energy data'!$N203=""), "",IF(OR('1. Input energy data'!$F203="Hospital",'1. Input energy data'!$F203="Nursing residential homes and hostels"),INDEX(Degrees18[[Month]:[Multiple (England)]],MATCH('1. Input energy data'!$L203, Degrees18[Month], 1),MATCH(IF('1. Input energy data'!$G$11="Multiple (England)", '1. Input energy data'!$J203, '1. Input energy data'!$G$11), Degrees18[#Headers], 0)),INDEX(Degrees15[[Month]:[Multiple (England)]],MATCH('1. Input energy data'!$L203, Degrees15[Month], 1),MATCH(IF('1. Input energy data'!$G$11="Multiple (England)", '1. Input energy data'!$J203, '1. Input energy data'!$G$11), Degrees15[#Headers], 0))))</f>
        <v/>
      </c>
      <c r="E186" s="151" t="str" cm="1">
        <f t="array" ref="E186">IF(OR(CalcTable[[#This Row],[Building]]=0, '1. Input energy data'!$O203=""), "",IF(OR('1. Input energy data'!$F203="Hospital",'1. Input energy data'!$F203="Nursing residential homes and hostels"),INDEX(Degrees18[[Month]:[Multiple (England)]],MATCH('1. Input energy data'!$L203, Degrees18[Month], 1) + $E$2 - 1,MATCH(IF('1. Input energy data'!$G$11="Multiple (England)", '1. Input energy data'!$J203, '1. Input energy data'!$G$11),Degrees18[#Headers], 0)),INDEX(Degrees15[[Month]:[Multiple (England)]],MATCH('1. Input energy data'!$L203, Degrees15[Month], 1) + $E$2 - 1,MATCH(IF('1. Input energy data'!$G$11="Multiple (England)", '1. Input energy data'!$J203, '1. Input energy data'!$G$11),Degrees15[#Headers], 0))))</f>
        <v/>
      </c>
      <c r="F186" s="151" t="str" cm="1">
        <f t="array" ref="F186">IF(OR(CalcTable[[#This Row],[Building]]=0, '1. Input energy data'!$P203=""), "",IF(OR('1. Input energy data'!$F203="Hospital",'1. Input energy data'!$F203="Nursing residential homes and hostels"),INDEX(Degrees18[[Month]:[Multiple (England)]],MATCH('1. Input energy data'!$L203, Degrees18[Month], 1) + $F$2 - 1,MATCH(IF('1. Input energy data'!$G$11="Multiple (England)", '1. Input energy data'!$J203, '1. Input energy data'!$G$11),Degrees18[#Headers], 0)),INDEX(Degrees15[[Month]:[Multiple (England)]],MATCH('1. Input energy data'!$L203, Degrees15[Month], 1) + $F$2 - 1,MATCH(IF('1. Input energy data'!$G$11="Multiple (England)", '1. Input energy data'!$J203, '1. Input energy data'!$G$11),Degrees15[#Headers], 0))))</f>
        <v/>
      </c>
      <c r="G186" s="151" t="str" cm="1">
        <f t="array" ref="G186">IF(OR(CalcTable[[#This Row],[Building]]=0, '1. Input energy data'!$Q203=""), "",IF(OR('1. Input energy data'!$F203="Hospital",'1. Input energy data'!$F203="Nursing residential homes and hostels"),INDEX(Degrees18[[Month]:[Multiple (England)]],MATCH('1. Input energy data'!$L203, Degrees18[Month], 1) + $G$2 - 1,MATCH(IF('1. Input energy data'!$G$11="Multiple (England)", '1. Input energy data'!$J203, '1. Input energy data'!$G$11),Degrees18[#Headers], 0)),INDEX(Degrees15[[Month]:[Multiple (England)]],MATCH('1. Input energy data'!$L203, Degrees15[Month], 1) + $G$2 - 1,MATCH(IF('1. Input energy data'!$G$11="Multiple (England)", '1. Input energy data'!$J203, '1. Input energy data'!$G$11),Degrees15[#Headers], 0))))</f>
        <v/>
      </c>
      <c r="H186" s="151" t="str" cm="1">
        <f t="array" ref="H186">IF(OR(CalcTable[[#This Row],[Building]]=0, '1. Input energy data'!$R203=""), "",IF(OR('1. Input energy data'!$F203="Hospital",'1. Input energy data'!$F203="Nursing residential homes and hostels"),INDEX(Degrees18[[Month]:[Multiple (England)]],MATCH('1. Input energy data'!$L203, Degrees18[Month], 1) + $H$2 - 1,MATCH(IF('1. Input energy data'!$G$11="Multiple (England)", '1. Input energy data'!$J203, '1. Input energy data'!$G$11),Degrees18[#Headers], 0)),INDEX(Degrees15[[Month]:[Multiple (England)]],MATCH('1. Input energy data'!$L203, Degrees15[Month], 1) + $H$2 - 1,MATCH(IF('1. Input energy data'!$G$11="Multiple (England)", '1. Input energy data'!$J203, '1. Input energy data'!$G$11),Degrees15[#Headers], 0))))</f>
        <v/>
      </c>
      <c r="I186" s="151" t="str" cm="1">
        <f t="array" ref="I186">IF(OR(CalcTable[[#This Row],[Building]]=0, '1. Input energy data'!$S203=""), "",IF(OR('1. Input energy data'!$F203="Hospital",'1. Input energy data'!$F203="Nursing residential homes and hostels"),INDEX(Degrees18[[Month]:[Multiple (England)]],MATCH('1. Input energy data'!$L203, Degrees18[Month], 1) + $I$2 - 1,MATCH(IF('1. Input energy data'!$G$11="Multiple (England)", '1. Input energy data'!$J203, '1. Input energy data'!$G$11),Degrees18[#Headers], 0)),INDEX(Degrees15[[Month]:[Multiple (England)]],MATCH('1. Input energy data'!$L203, Degrees15[Month], 1) + $I$2 - 1,MATCH(IF('1. Input energy data'!$G$11="Multiple (England)", '1. Input energy data'!$J203, '1. Input energy data'!$G$11),Degrees15[#Headers], 0))))</f>
        <v/>
      </c>
      <c r="J186" s="151" t="str" cm="1">
        <f t="array" ref="J186">IF(OR(CalcTable[[#This Row],[Building]]=0, '1. Input energy data'!$T203=""), "",IF(OR('1. Input energy data'!$F203="Hospital",'1. Input energy data'!$F203="Nursing residential homes and hostels"),INDEX(Degrees18[[Month]:[Multiple (England)]],MATCH('1. Input energy data'!$L203, Degrees18[Month], 1) + $J$2 - 1,MATCH(IF('1. Input energy data'!$G$11="Multiple (England)", '1. Input energy data'!$J203, '1. Input energy data'!$G$11),Degrees18[#Headers], 0)),INDEX(Degrees15[[Month]:[Multiple (England)]],MATCH('1. Input energy data'!$L203, Degrees15[Month], 1) + $J$2 - 1,MATCH(IF('1. Input energy data'!$G$11="Multiple (England)", '1. Input energy data'!$J203, '1. Input energy data'!$G$11),Degrees15[#Headers], 0))))</f>
        <v/>
      </c>
      <c r="K186" s="151" t="str" cm="1">
        <f t="array" ref="K186">IF(OR(CalcTable[[#This Row],[Building]]=0, '1. Input energy data'!$U203=""), "",IF(OR('1. Input energy data'!$F203="Hospital",'1. Input energy data'!$F203="Nursing residential homes and hostels"),INDEX(Degrees18[[Month]:[Multiple (England)]],MATCH('1. Input energy data'!$L203, Degrees18[Month], 1) + $K$2 - 1,MATCH(IF('1. Input energy data'!$G$11="Multiple (England)", '1. Input energy data'!$J203, '1. Input energy data'!$G$11),Degrees18[#Headers], 0)),INDEX(Degrees15[[Month]:[Multiple (England)]],MATCH('1. Input energy data'!$L203, Degrees15[Month], 1) + $K$2 - 1,MATCH(IF('1. Input energy data'!$G$11="Multiple (England)", '1. Input energy data'!$J203, '1. Input energy data'!$G$11),Degrees15[#Headers], 0))))</f>
        <v/>
      </c>
      <c r="L186" s="151" t="str" cm="1">
        <f t="array" ref="L186">IF(OR(CalcTable[[#This Row],[Building]]=0, '1. Input energy data'!$V203=""), "",IF(OR('1. Input energy data'!$F203="Hospital",'1. Input energy data'!$F203="Nursing residential homes and hostels"),INDEX(Degrees18[[Month]:[Multiple (England)]],MATCH('1. Input energy data'!$L203, Degrees18[Month], 1) + $L$2 - 1,MATCH(IF('1. Input energy data'!$G$11="Multiple (England)", '1. Input energy data'!$J203, '1. Input energy data'!$G$11),Degrees18[#Headers], 0)),INDEX(Degrees15[[Month]:[Multiple (England)]],MATCH('1. Input energy data'!$L203, Degrees15[Month], 1) + $L$2 - 1,MATCH(IF('1. Input energy data'!$G$11="Multiple (England)", '1. Input energy data'!$J203, '1. Input energy data'!$G$11),Degrees15[#Headers], 0))))</f>
        <v/>
      </c>
      <c r="M186" s="151" t="str" cm="1">
        <f t="array" ref="M186">IF(OR(CalcTable[[#This Row],[Building]]=0, '1. Input energy data'!$W203=""), "",IF(OR('1. Input energy data'!$F203="Hospital",'1. Input energy data'!$F203="Nursing residential homes and hostels"),INDEX(Degrees18[[Month]:[Multiple (England)]],MATCH('1. Input energy data'!$L203, Degrees18[Month], 1) + $M$2 - 1,MATCH(IF('1. Input energy data'!$G$11="Multiple (England)", '1. Input energy data'!$J203, '1. Input energy data'!$G$11),Degrees18[#Headers], 0)),INDEX(Degrees15[[Month]:[Multiple (England)]],MATCH('1. Input energy data'!$L203, Degrees15[Month], 1) + $M$2 - 1,MATCH(IF('1. Input energy data'!$G$11="Multiple (England)", '1. Input energy data'!$J203, '1. Input energy data'!$G$11),Degrees15[#Headers], 0))))</f>
        <v/>
      </c>
      <c r="N186" s="151" t="str" cm="1">
        <f t="array" ref="N186">IF(OR(CalcTable[[#This Row],[Building]]=0, '1. Input energy data'!$X203=""), "",IF(OR('1. Input energy data'!$F203="Hospital",'1. Input energy data'!$F203="Nursing residential homes and hostels"),INDEX(Degrees18[[Month]:[Multiple (England)]],MATCH('1. Input energy data'!$L203, Degrees18[Month], 1) + $N$2 - 1,MATCH(IF('1. Input energy data'!$G$11="Multiple (England)", '1. Input energy data'!$J203, '1. Input energy data'!$G$11),Degrees18[#Headers], 0)),INDEX(Degrees15[[Month]:[Multiple (England)]],MATCH('1. Input energy data'!$L203, Degrees15[Month], 1) + $N$2 - 1,MATCH(IF('1. Input energy data'!$G$11="Multiple (England)", '1. Input energy data'!$J203, '1. Input energy data'!$G$11),Degrees15[#Headers], 0))))</f>
        <v/>
      </c>
      <c r="O186" s="151" t="str" cm="1">
        <f t="array" ref="O186">IF(OR(CalcTable[[#This Row],[Building]]=0, '1. Input energy data'!$Y203=""), "",IF(OR('1. Input energy data'!$F203="Hospital",'1. Input energy data'!$F203="Nursing residential homes and hostels"),INDEX(Degrees18[[Month]:[Multiple (England)]],MATCH('1. Input energy data'!$L203, Degrees18[Month], 1) + $O$2 - 1,MATCH(IF('1. Input energy data'!$G$11="Multiple (England)", '1. Input energy data'!$J203, '1. Input energy data'!$G$11),Degrees18[#Headers], 0)),INDEX(Degrees15[[Month]:[Multiple (England)]],MATCH('1. Input energy data'!$L203, Degrees15[Month], 1) + $O$2 - 1,MATCH(IF('1. Input energy data'!$G$11="Multiple (England)", '1. Input energy data'!$J203, '1. Input energy data'!$G$11),Degrees15[#Headers], 0))))</f>
        <v/>
      </c>
      <c r="P186" t="str">
        <f>IF(CalcTable[[#This Row],[Building]]=0,"",SLOPE('1. Input energy data'!N203:Y203,CalcTable[[#This Row],[1]:[12]]))</f>
        <v/>
      </c>
      <c r="Q186" t="str">
        <f>IF(CalcTable[[#This Row],[Building]]=0,"",INTERCEPT('1. Input energy data'!N203:Y203,CalcTable[[#This Row],[1]:[12]]))</f>
        <v/>
      </c>
      <c r="R186" t="str">
        <f>IF(CalcTable[[#This Row],[Building]]=0,"",RSQ('1. Input energy data'!N203:Y203,CalcTable[[#This Row],[1]:[12]]))</f>
        <v/>
      </c>
      <c r="S186" s="151" t="str" cm="1">
        <f t="array" ref="S186">IF(OR($A186=0, '1. Input energy data'!$AF203=""), "",IF(OR('1. Input energy data'!$F203="Hospital",'1. Input energy data'!$F203="Nursing residential homes and hostels"),INDEX(Degrees18[[Month]:[Multiple (England)]],MATCH('1. Input energy data'!$AD203, Degrees18[Month], 1)+S$2-13,MATCH(IF('1. Input energy data'!$G$11="Multiple (England)", '1. Input energy data'!$J203, '1. Input energy data'!$G$11),Degrees18[#Headers], 0)),INDEX(Degrees15[[Month]:[Multiple (England)]],MATCH('1. Input energy data'!$AD203, Degrees15[Month], 1)+S$2-13,MATCH(IF('1. Input energy data'!$G$11="Multiple (England)", '1. Input energy data'!$J203, '1. Input energy data'!$G$11),Degrees15[#Headers], 0))))</f>
        <v/>
      </c>
      <c r="T186" s="151" t="str" cm="1">
        <f t="array" ref="T186">IF(OR($A186=0, '1. Input energy data'!$AG203=""), "",IF(OR('1. Input energy data'!$F203="Hospital",'1. Input energy data'!$F203="Nursing residential homes and hostels"),INDEX(Degrees18[[Month]:[Multiple (England)]],MATCH('1. Input energy data'!$AD203, Degrees18[Month], 1)+T$2-13,MATCH(IF('1. Input energy data'!$G$11="Multiple (England)", '1. Input energy data'!$J203, '1. Input energy data'!$G$11),Degrees18[#Headers], 0)),INDEX(Degrees15[[Month]:[Multiple (England)]],MATCH('1. Input energy data'!$AD203,Degrees15[Month], 1)+T$2-13,MATCH(IF('1. Input energy data'!$G$11="Multiple (England)", '1. Input energy data'!$J203, '1. Input energy data'!$G$11),Degrees15[#Headers], 0))))</f>
        <v/>
      </c>
      <c r="U186" s="151" t="str" cm="1">
        <f t="array" ref="U186">IF(OR($A186=0, '1. Input energy data'!$AH203=""), "",IF(OR('1. Input energy data'!$F203="Hospital",'1. Input energy data'!$F203="Nursing residential homes and hostels"),INDEX(Degrees18[[Month]:[Multiple (England)]],MATCH('1. Input energy data'!$AD203, Degrees18[Month], 1)+U$2-13,MATCH(IF('1. Input energy data'!$G$11="Multiple (England)", '1. Input energy data'!$J203, '1. Input energy data'!$G$11),Degrees18[#Headers], 0)),INDEX(Degrees15[[Month]:[Multiple (England)]],MATCH('1. Input energy data'!$AD203,Degrees15[Month], 1)+U$2-13,MATCH(IF('1. Input energy data'!$G$11="Multiple (England)", '1. Input energy data'!$J203, '1. Input energy data'!$G$11),Degrees15[#Headers], 0))))</f>
        <v/>
      </c>
      <c r="V186" s="151" t="str" cm="1">
        <f t="array" ref="V186">IF(OR($A186=0, '1. Input energy data'!$AI203=""), "",IF(OR('1. Input energy data'!$F203="Hospital",'1. Input energy data'!$F203="Nursing residential homes and hostels"),INDEX(Degrees18[[Month]:[Multiple (England)]],MATCH('1. Input energy data'!$AD203, Degrees18[Month], 1)+V$2-13,MATCH(IF('1. Input energy data'!$G$11="Multiple (England)", '1. Input energy data'!$J203, '1. Input energy data'!$G$11),Degrees18[#Headers], 0)),INDEX(Degrees15[[Month]:[Multiple (England)]],MATCH('1. Input energy data'!$AD203,Degrees15[Month], 1)+V$2-13,MATCH(IF('1. Input energy data'!$G$11="Multiple (England)", '1. Input energy data'!$J203, '1. Input energy data'!$G$11),Degrees15[#Headers], 0))))</f>
        <v/>
      </c>
      <c r="W186" s="151" t="str" cm="1">
        <f t="array" ref="W186">IF(OR($A186=0, '1. Input energy data'!$AJ203=""), "",IF(OR('1. Input energy data'!$F203="Hospital",'1. Input energy data'!$F203="Nursing residential homes and hostels"),INDEX(Degrees18[[Month]:[Multiple (England)]],MATCH('1. Input energy data'!$AD203, Degrees18[Month], 1)+W$2-13,MATCH(IF('1. Input energy data'!$G$11="Multiple (England)", '1. Input energy data'!$J203, '1. Input energy data'!$G$11),Degrees18[#Headers], 0)),INDEX(Degrees15[[Month]:[Multiple (England)]],MATCH('1. Input energy data'!$AD203,Degrees15[Month], 1)+W$2-13,MATCH(IF('1. Input energy data'!$G$11="Multiple (England)", '1. Input energy data'!$J203, '1. Input energy data'!$G$11),Degrees15[#Headers], 0))))</f>
        <v/>
      </c>
      <c r="X186" s="151" t="str" cm="1">
        <f t="array" ref="X186">IF(OR($A186=0, '1. Input energy data'!$AK203=""), "",IF(OR('1. Input energy data'!$F203="Hospital",'1. Input energy data'!$F203="Nursing residential homes and hostels"),INDEX(Degrees18[[Month]:[Multiple (England)]],MATCH('1. Input energy data'!$AD203, Degrees18[Month], 1)+X$2-13,MATCH(IF('1. Input energy data'!$G$11="Multiple (England)", '1. Input energy data'!$J203, '1. Input energy data'!$G$11),Degrees18[#Headers], 0)),INDEX(Degrees15[[Month]:[Multiple (England)]],MATCH('1. Input energy data'!$AD203,Degrees15[Month], 1)+X$2-13,MATCH(IF('1. Input energy data'!$G$11="Multiple (England)", '1. Input energy data'!$J203, '1. Input energy data'!$G$11),Degrees15[#Headers], 0))))</f>
        <v/>
      </c>
      <c r="Y186" s="151" t="str" cm="1">
        <f t="array" ref="Y186">IF(OR($A186=0, '1. Input energy data'!$AL203=""), "",IF(OR('1. Input energy data'!$F203="Hospital",'1. Input energy data'!$F203="Nursing residential homes and hostels"),INDEX(Degrees18[[Month]:[Multiple (England)]],MATCH('1. Input energy data'!$AD203, Degrees18[Month], 1)+Y$2-13,MATCH(IF('1. Input energy data'!$G$11="Multiple (England)", '1. Input energy data'!$J203, '1. Input energy data'!$G$11),Degrees18[#Headers], 0)),INDEX(Degrees15[[Month]:[Multiple (England)]],MATCH('1. Input energy data'!$AD203,Degrees15[Month], 1)+Y$2-13,MATCH(IF('1. Input energy data'!$G$11="Multiple (England)", '1. Input energy data'!$J203, '1. Input energy data'!$G$11),Degrees15[#Headers], 0))))</f>
        <v/>
      </c>
      <c r="Z186" s="151" t="str" cm="1">
        <f t="array" ref="Z186">IF(OR($A186=0, '1. Input energy data'!$AM203=""), "",IF(OR('1. Input energy data'!$F203="Hospital",'1. Input energy data'!$F203="Nursing residential homes and hostels"),INDEX(Degrees18[[Month]:[Multiple (England)]],MATCH('1. Input energy data'!$AD203, Degrees18[Month], 1)+Z$2-13,MATCH(IF('1. Input energy data'!$G$11="Multiple (England)", '1. Input energy data'!$J203, '1. Input energy data'!$G$11),Degrees18[#Headers], 0)),INDEX(Degrees15[[Month]:[Multiple (England)]],MATCH('1. Input energy data'!$AD203,Degrees15[Month], 1)+Z$2-13,MATCH(IF('1. Input energy data'!$G$11="Multiple (England)", '1. Input energy data'!$J203, '1. Input energy data'!$G$11),Degrees15[#Headers], 0))))</f>
        <v/>
      </c>
      <c r="AA186" s="151" t="str" cm="1">
        <f t="array" ref="AA186">IF(OR($A186=0, '1. Input energy data'!$AN203=""), "",IF(OR('1. Input energy data'!$F203="Hospital",'1. Input energy data'!$F203="Nursing residential homes and hostels"),INDEX(Degrees18[[Month]:[Multiple (England)]],MATCH('1. Input energy data'!$AD203, Degrees18[Month], 1)+AA$2-13,MATCH(IF('1. Input energy data'!$G$11="Multiple (England)", '1. Input energy data'!$J203, '1. Input energy data'!$G$11),Degrees18[#Headers], 0)),INDEX(Degrees15[[Month]:[Multiple (England)]],MATCH('1. Input energy data'!$AD203,Degrees15[Month], 1)+AA$2-13,MATCH(IF('1. Input energy data'!$G$11="Multiple (England)", '1. Input energy data'!$J203, '1. Input energy data'!$G$11),Degrees15[#Headers], 0))))</f>
        <v/>
      </c>
      <c r="AB186" s="151" t="str" cm="1">
        <f t="array" ref="AB186">IF(OR($A186=0, '1. Input energy data'!$AO203=""), "",IF(OR('1. Input energy data'!$F203="Hospital",'1. Input energy data'!$F203="Nursing residential homes and hostels"),INDEX(Degrees18[[Month]:[Multiple (England)]],MATCH('1. Input energy data'!$AD203, Degrees18[Month], 1)+AB$2-13,MATCH(IF('1. Input energy data'!$G$11="Multiple (England)", '1. Input energy data'!$J203, '1. Input energy data'!$G$11),Degrees18[#Headers], 0)),INDEX(Degrees15[[Month]:[Multiple (England)]],MATCH('1. Input energy data'!$AD203,Degrees15[Month], 1)+AB$2-13,MATCH(IF('1. Input energy data'!$G$11="Multiple (England)", '1. Input energy data'!$J203, '1. Input energy data'!$G$11),Degrees15[#Headers], 0))))</f>
        <v/>
      </c>
      <c r="AC186" s="151" t="str" cm="1">
        <f t="array" ref="AC186">IF(OR($A186=0, '1. Input energy data'!$AP203=""), "",IF(OR('1. Input energy data'!$F203="Hospital",'1. Input energy data'!$F203="Nursing residential homes and hostels"),INDEX(Degrees18[[Month]:[Multiple (England)]],MATCH('1. Input energy data'!$AD203, Degrees18[Month], 1)+AC$2-13,MATCH(IF('1. Input energy data'!$G$11="Multiple (England)", '1. Input energy data'!$J203, '1. Input energy data'!$G$11),Degrees18[#Headers], 0)),INDEX(Degrees15[[Month]:[Multiple (England)]],MATCH('1. Input energy data'!$AD203,Degrees15[Month], 1)+AC$2-13,MATCH(IF('1. Input energy data'!$G$11="Multiple (England)", '1. Input energy data'!$J203, '1. Input energy data'!$G$11),Degrees15[#Headers], 0))))</f>
        <v/>
      </c>
      <c r="AD186" s="151" t="str" cm="1">
        <f t="array" ref="AD186">IF(OR($A186=0, '1. Input energy data'!$AQ203=""), "",IF(OR('1. Input energy data'!$F203="Hospital",'1. Input energy data'!$F203="Nursing residential homes and hostels"),INDEX(Degrees18[[Month]:[Multiple (England)]],MATCH('1. Input energy data'!$AD203, Degrees18[Month], 1)+AD$2-13,MATCH(IF('1. Input energy data'!$G$11="Multiple (England)", '1. Input energy data'!$J203, '1. Input energy data'!$G$11),Degrees18[#Headers], 0)),INDEX(Degrees15[[Month]:[Multiple (England)]],MATCH('1. Input energy data'!$AD203,Degrees15[Month], 1)+AD$2-13,MATCH(IF('1. Input energy data'!$G$11="Multiple (England)", '1. Input energy data'!$J203, '1. Input energy data'!$G$11),Degrees15[#Headers], 0))))</f>
        <v/>
      </c>
      <c r="AE186" s="151" t="str">
        <f>IF(OR($A186=0, $P186="", CalcTable[[#This Row],[13]]="", $Q186="", '1. Input energy data'!AF203=""), "", ($P186*CalcTable[[#This Row],[13]]+$Q186)-'1. Input energy data'!AF203)</f>
        <v/>
      </c>
      <c r="AF186" s="151" t="str">
        <f>IF(OR($A186=0, $P186="", CalcTable[[#This Row],[14]]="", $Q186="", '1. Input energy data'!AG203=""), "", ($P186*CalcTable[[#This Row],[14]]+$Q186)-'1. Input energy data'!AG203)</f>
        <v/>
      </c>
      <c r="AG186" s="151" t="str">
        <f>IF(OR($A186=0, $P186="", CalcTable[[#This Row],[15]]="", $Q186="", '1. Input energy data'!AH203=""), "", ($P186*CalcTable[[#This Row],[15]]+$Q186)-'1. Input energy data'!AH203)</f>
        <v/>
      </c>
      <c r="AH186" s="151" t="str">
        <f>IF(OR($A186=0, $P186="", CalcTable[[#This Row],[16]]="", $Q186="", '1. Input energy data'!AI203=""), "", ($P186*CalcTable[[#This Row],[16]]+$Q186)-'1. Input energy data'!AI203)</f>
        <v/>
      </c>
      <c r="AI186" s="151" t="str">
        <f>IF(OR($A186=0, $P186="", CalcTable[[#This Row],[17]]="", $Q186="", '1. Input energy data'!AJ203=""), "", ($P186*CalcTable[[#This Row],[17]]+$Q186)-'1. Input energy data'!AJ203)</f>
        <v/>
      </c>
      <c r="AJ186" s="151" t="str">
        <f>IF(OR($A186=0, $P186="", CalcTable[[#This Row],[18]]="", $Q186="", '1. Input energy data'!AK203=""), "", ($P186*CalcTable[[#This Row],[18]]+$Q186)-'1. Input energy data'!AK203)</f>
        <v/>
      </c>
      <c r="AK186" s="151" t="str">
        <f>IF(OR($A186=0, $P186="", CalcTable[[#This Row],[19]]="", $Q186="", '1. Input energy data'!AL203=""), "", ($P186*CalcTable[[#This Row],[19]]+$Q186)-'1. Input energy data'!AL203)</f>
        <v/>
      </c>
      <c r="AL186" s="151" t="str">
        <f>IF(OR($A186=0, $P186="", CalcTable[[#This Row],[20]]="", $Q186="", '1. Input energy data'!AM203=""), "", ($P186*CalcTable[[#This Row],[20]]+$Q186)-'1. Input energy data'!AM203)</f>
        <v/>
      </c>
      <c r="AM186" s="151" t="str">
        <f>IF(OR($A186=0, $P186="", CalcTable[[#This Row],[21]]="", $Q186="", '1. Input energy data'!AN203=""), "", ($P186*CalcTable[[#This Row],[21]]+$Q186)-'1. Input energy data'!AN203)</f>
        <v/>
      </c>
      <c r="AN186" s="151" t="str">
        <f>IF(OR($A186=0, $P186="", CalcTable[[#This Row],[22]]="", $Q186="", '1. Input energy data'!AO203=""), "", ($P186*CalcTable[[#This Row],[22]]+$Q186)-'1. Input energy data'!AO203)</f>
        <v/>
      </c>
      <c r="AO186" s="151" t="str">
        <f>IF(OR($A186=0, $P186="", CalcTable[[#This Row],[23]]="", $Q186="", '1. Input energy data'!AP203=""), "", ($P186*CalcTable[[#This Row],[23]]+$Q186)-'1. Input energy data'!AP203)</f>
        <v/>
      </c>
      <c r="AP186" s="151" t="str">
        <f>IF(OR($A186=0, $P186="", CalcTable[[#This Row],[24]]="", $Q186="", '1. Input energy data'!AQ203=""), "", ($P186*CalcTable[[#This Row],[24]]+$Q186)-'1. Input energy data'!AQ203)</f>
        <v/>
      </c>
      <c r="AQ186" s="239" t="str">
        <f>IF(CalcTable[[#This Row],[Building]]=0,"",1-((1-CalcTable[[#This Row],[R2]])*(COUNT('1. Input energy data'!N203:Y203)-1)/(COUNT('1. Input energy data'!N203:Y203)-2)))</f>
        <v/>
      </c>
      <c r="AR186" s="165" t="str">
        <f>IF(CalcTable[[#This Row],[Building]]=0,"",1.26*TINV(0.1,COUNT('1. Input energy data'!N203:Y203)-2)*STEYX('1. Input energy data'!N203:Y203,CalcTable[[#This Row],[1]:[12]])*((1+2/COUNT('1. Input energy data'!N203:Y203))*COUNT(CalcTable[[#This Row],[Month 1 avoided kWh]:[Month 12]]))^0.5)</f>
        <v/>
      </c>
      <c r="AS186" s="166" t="str">
        <f>IF(CalcTable[[#This Row],[Building]]=0,"",ABS(CalcTable[[#This Row],[Absolute Uncertainty]]/SUM(CalcTable[[#This Row],[Month 1 avoided kWh]:[Month 12]])))</f>
        <v/>
      </c>
      <c r="AT186" s="165" t="str">
        <f>IF(CalcTable[[#This Row],[Building]]=0,"",COUNT('1. Input energy data'!N203:Y203))</f>
        <v/>
      </c>
      <c r="AU186" s="165" t="str">
        <f>IF(CalcTable[[#This Row],[Building]]=0,"",COUNT('1. Input energy data'!AF203:AQ203))</f>
        <v/>
      </c>
      <c r="AV186" s="151" t="str" cm="1">
        <f t="array" ref="AV186">_xlfn.IFS(CalcTable[[#This Row],[Building]]=0,"",AND(OR('1. Input energy data'!AT203="Energy Bills - Actual",'1. Input energy data'!AT203="Meter Readings",'1. Input energy data'!AT203="Half Hourly Data"),OR('1. Input energy data'!Z203="Energy Bills - Actual",'1. Input energy data'!Z203="Meter Readings",'1. Input energy data'!Z203="Half Hourly Data")),"ACTUAL",OR('1. Input energy data'!AT203="",'1. Input energy data'!Z203=""),"BLANK",OR('1. Input energy data'!AT203="Other (specify in commentary)",'1. Input energy data'!Z203="Other (specify in commentary)"),"OTHER",OR('1. Input energy data'!AT203="Energy Bills - Estimated",'1. Input energy data'!Z203="Energy Bills - Estimated"),"ESTIMATED",OR('1. Input energy data'!AT203="Energy Bills - Partially Estimated",'1. Input energy data'!Z203="Energy Bills - Partially Estimated"),"PARTIALLY ESTIMATED",TRUE,"BLANK")</f>
        <v/>
      </c>
    </row>
    <row r="187" spans="1:48">
      <c r="A187">
        <f>'1. Input energy data'!C204</f>
        <v>0</v>
      </c>
      <c r="B187" s="150">
        <f>'1. Input energy data'!F204</f>
        <v>0</v>
      </c>
      <c r="C187">
        <f>'1. Input energy data'!G204</f>
        <v>0</v>
      </c>
      <c r="D187" s="151" t="str">
        <f>IF(OR(CalcTable[[#This Row],[Building]]=0, '1. Input energy data'!$N204=""), "",IF(OR('1. Input energy data'!$F204="Hospital",'1. Input energy data'!$F204="Nursing residential homes and hostels"),INDEX(Degrees18[[Month]:[Multiple (England)]],MATCH('1. Input energy data'!$L204, Degrees18[Month], 1),MATCH(IF('1. Input energy data'!$G$11="Multiple (England)", '1. Input energy data'!$J204, '1. Input energy data'!$G$11), Degrees18[#Headers], 0)),INDEX(Degrees15[[Month]:[Multiple (England)]],MATCH('1. Input energy data'!$L204, Degrees15[Month], 1),MATCH(IF('1. Input energy data'!$G$11="Multiple (England)", '1. Input energy data'!$J204, '1. Input energy data'!$G$11), Degrees15[#Headers], 0))))</f>
        <v/>
      </c>
      <c r="E187" s="151" t="str" cm="1">
        <f t="array" ref="E187">IF(OR(CalcTable[[#This Row],[Building]]=0, '1. Input energy data'!$O204=""), "",IF(OR('1. Input energy data'!$F204="Hospital",'1. Input energy data'!$F204="Nursing residential homes and hostels"),INDEX(Degrees18[[Month]:[Multiple (England)]],MATCH('1. Input energy data'!$L204, Degrees18[Month], 1) + $E$2 - 1,MATCH(IF('1. Input energy data'!$G$11="Multiple (England)", '1. Input energy data'!$J204, '1. Input energy data'!$G$11),Degrees18[#Headers], 0)),INDEX(Degrees15[[Month]:[Multiple (England)]],MATCH('1. Input energy data'!$L204, Degrees15[Month], 1) + $E$2 - 1,MATCH(IF('1. Input energy data'!$G$11="Multiple (England)", '1. Input energy data'!$J204, '1. Input energy data'!$G$11),Degrees15[#Headers], 0))))</f>
        <v/>
      </c>
      <c r="F187" s="151" t="str" cm="1">
        <f t="array" ref="F187">IF(OR(CalcTable[[#This Row],[Building]]=0, '1. Input energy data'!$P204=""), "",IF(OR('1. Input energy data'!$F204="Hospital",'1. Input energy data'!$F204="Nursing residential homes and hostels"),INDEX(Degrees18[[Month]:[Multiple (England)]],MATCH('1. Input energy data'!$L204, Degrees18[Month], 1) + $F$2 - 1,MATCH(IF('1. Input energy data'!$G$11="Multiple (England)", '1. Input energy data'!$J204, '1. Input energy data'!$G$11),Degrees18[#Headers], 0)),INDEX(Degrees15[[Month]:[Multiple (England)]],MATCH('1. Input energy data'!$L204, Degrees15[Month], 1) + $F$2 - 1,MATCH(IF('1. Input energy data'!$G$11="Multiple (England)", '1. Input energy data'!$J204, '1. Input energy data'!$G$11),Degrees15[#Headers], 0))))</f>
        <v/>
      </c>
      <c r="G187" s="151" t="str" cm="1">
        <f t="array" ref="G187">IF(OR(CalcTable[[#This Row],[Building]]=0, '1. Input energy data'!$Q204=""), "",IF(OR('1. Input energy data'!$F204="Hospital",'1. Input energy data'!$F204="Nursing residential homes and hostels"),INDEX(Degrees18[[Month]:[Multiple (England)]],MATCH('1. Input energy data'!$L204, Degrees18[Month], 1) + $G$2 - 1,MATCH(IF('1. Input energy data'!$G$11="Multiple (England)", '1. Input energy data'!$J204, '1. Input energy data'!$G$11),Degrees18[#Headers], 0)),INDEX(Degrees15[[Month]:[Multiple (England)]],MATCH('1. Input energy data'!$L204, Degrees15[Month], 1) + $G$2 - 1,MATCH(IF('1. Input energy data'!$G$11="Multiple (England)", '1. Input energy data'!$J204, '1. Input energy data'!$G$11),Degrees15[#Headers], 0))))</f>
        <v/>
      </c>
      <c r="H187" s="151" t="str" cm="1">
        <f t="array" ref="H187">IF(OR(CalcTable[[#This Row],[Building]]=0, '1. Input energy data'!$R204=""), "",IF(OR('1. Input energy data'!$F204="Hospital",'1. Input energy data'!$F204="Nursing residential homes and hostels"),INDEX(Degrees18[[Month]:[Multiple (England)]],MATCH('1. Input energy data'!$L204, Degrees18[Month], 1) + $H$2 - 1,MATCH(IF('1. Input energy data'!$G$11="Multiple (England)", '1. Input energy data'!$J204, '1. Input energy data'!$G$11),Degrees18[#Headers], 0)),INDEX(Degrees15[[Month]:[Multiple (England)]],MATCH('1. Input energy data'!$L204, Degrees15[Month], 1) + $H$2 - 1,MATCH(IF('1. Input energy data'!$G$11="Multiple (England)", '1. Input energy data'!$J204, '1. Input energy data'!$G$11),Degrees15[#Headers], 0))))</f>
        <v/>
      </c>
      <c r="I187" s="151" t="str" cm="1">
        <f t="array" ref="I187">IF(OR(CalcTable[[#This Row],[Building]]=0, '1. Input energy data'!$S204=""), "",IF(OR('1. Input energy data'!$F204="Hospital",'1. Input energy data'!$F204="Nursing residential homes and hostels"),INDEX(Degrees18[[Month]:[Multiple (England)]],MATCH('1. Input energy data'!$L204, Degrees18[Month], 1) + $I$2 - 1,MATCH(IF('1. Input energy data'!$G$11="Multiple (England)", '1. Input energy data'!$J204, '1. Input energy data'!$G$11),Degrees18[#Headers], 0)),INDEX(Degrees15[[Month]:[Multiple (England)]],MATCH('1. Input energy data'!$L204, Degrees15[Month], 1) + $I$2 - 1,MATCH(IF('1. Input energy data'!$G$11="Multiple (England)", '1. Input energy data'!$J204, '1. Input energy data'!$G$11),Degrees15[#Headers], 0))))</f>
        <v/>
      </c>
      <c r="J187" s="151" t="str" cm="1">
        <f t="array" ref="J187">IF(OR(CalcTable[[#This Row],[Building]]=0, '1. Input energy data'!$T204=""), "",IF(OR('1. Input energy data'!$F204="Hospital",'1. Input energy data'!$F204="Nursing residential homes and hostels"),INDEX(Degrees18[[Month]:[Multiple (England)]],MATCH('1. Input energy data'!$L204, Degrees18[Month], 1) + $J$2 - 1,MATCH(IF('1. Input energy data'!$G$11="Multiple (England)", '1. Input energy data'!$J204, '1. Input energy data'!$G$11),Degrees18[#Headers], 0)),INDEX(Degrees15[[Month]:[Multiple (England)]],MATCH('1. Input energy data'!$L204, Degrees15[Month], 1) + $J$2 - 1,MATCH(IF('1. Input energy data'!$G$11="Multiple (England)", '1. Input energy data'!$J204, '1. Input energy data'!$G$11),Degrees15[#Headers], 0))))</f>
        <v/>
      </c>
      <c r="K187" s="151" t="str" cm="1">
        <f t="array" ref="K187">IF(OR(CalcTable[[#This Row],[Building]]=0, '1. Input energy data'!$U204=""), "",IF(OR('1. Input energy data'!$F204="Hospital",'1. Input energy data'!$F204="Nursing residential homes and hostels"),INDEX(Degrees18[[Month]:[Multiple (England)]],MATCH('1. Input energy data'!$L204, Degrees18[Month], 1) + $K$2 - 1,MATCH(IF('1. Input energy data'!$G$11="Multiple (England)", '1. Input energy data'!$J204, '1. Input energy data'!$G$11),Degrees18[#Headers], 0)),INDEX(Degrees15[[Month]:[Multiple (England)]],MATCH('1. Input energy data'!$L204, Degrees15[Month], 1) + $K$2 - 1,MATCH(IF('1. Input energy data'!$G$11="Multiple (England)", '1. Input energy data'!$J204, '1. Input energy data'!$G$11),Degrees15[#Headers], 0))))</f>
        <v/>
      </c>
      <c r="L187" s="151" t="str" cm="1">
        <f t="array" ref="L187">IF(OR(CalcTable[[#This Row],[Building]]=0, '1. Input energy data'!$V204=""), "",IF(OR('1. Input energy data'!$F204="Hospital",'1. Input energy data'!$F204="Nursing residential homes and hostels"),INDEX(Degrees18[[Month]:[Multiple (England)]],MATCH('1. Input energy data'!$L204, Degrees18[Month], 1) + $L$2 - 1,MATCH(IF('1. Input energy data'!$G$11="Multiple (England)", '1. Input energy data'!$J204, '1. Input energy data'!$G$11),Degrees18[#Headers], 0)),INDEX(Degrees15[[Month]:[Multiple (England)]],MATCH('1. Input energy data'!$L204, Degrees15[Month], 1) + $L$2 - 1,MATCH(IF('1. Input energy data'!$G$11="Multiple (England)", '1. Input energy data'!$J204, '1. Input energy data'!$G$11),Degrees15[#Headers], 0))))</f>
        <v/>
      </c>
      <c r="M187" s="151" t="str" cm="1">
        <f t="array" ref="M187">IF(OR(CalcTable[[#This Row],[Building]]=0, '1. Input energy data'!$W204=""), "",IF(OR('1. Input energy data'!$F204="Hospital",'1. Input energy data'!$F204="Nursing residential homes and hostels"),INDEX(Degrees18[[Month]:[Multiple (England)]],MATCH('1. Input energy data'!$L204, Degrees18[Month], 1) + $M$2 - 1,MATCH(IF('1. Input energy data'!$G$11="Multiple (England)", '1. Input energy data'!$J204, '1. Input energy data'!$G$11),Degrees18[#Headers], 0)),INDEX(Degrees15[[Month]:[Multiple (England)]],MATCH('1. Input energy data'!$L204, Degrees15[Month], 1) + $M$2 - 1,MATCH(IF('1. Input energy data'!$G$11="Multiple (England)", '1. Input energy data'!$J204, '1. Input energy data'!$G$11),Degrees15[#Headers], 0))))</f>
        <v/>
      </c>
      <c r="N187" s="151" t="str" cm="1">
        <f t="array" ref="N187">IF(OR(CalcTable[[#This Row],[Building]]=0, '1. Input energy data'!$X204=""), "",IF(OR('1. Input energy data'!$F204="Hospital",'1. Input energy data'!$F204="Nursing residential homes and hostels"),INDEX(Degrees18[[Month]:[Multiple (England)]],MATCH('1. Input energy data'!$L204, Degrees18[Month], 1) + $N$2 - 1,MATCH(IF('1. Input energy data'!$G$11="Multiple (England)", '1. Input energy data'!$J204, '1. Input energy data'!$G$11),Degrees18[#Headers], 0)),INDEX(Degrees15[[Month]:[Multiple (England)]],MATCH('1. Input energy data'!$L204, Degrees15[Month], 1) + $N$2 - 1,MATCH(IF('1. Input energy data'!$G$11="Multiple (England)", '1. Input energy data'!$J204, '1. Input energy data'!$G$11),Degrees15[#Headers], 0))))</f>
        <v/>
      </c>
      <c r="O187" s="151" t="str" cm="1">
        <f t="array" ref="O187">IF(OR(CalcTable[[#This Row],[Building]]=0, '1. Input energy data'!$Y204=""), "",IF(OR('1. Input energy data'!$F204="Hospital",'1. Input energy data'!$F204="Nursing residential homes and hostels"),INDEX(Degrees18[[Month]:[Multiple (England)]],MATCH('1. Input energy data'!$L204, Degrees18[Month], 1) + $O$2 - 1,MATCH(IF('1. Input energy data'!$G$11="Multiple (England)", '1. Input energy data'!$J204, '1. Input energy data'!$G$11),Degrees18[#Headers], 0)),INDEX(Degrees15[[Month]:[Multiple (England)]],MATCH('1. Input energy data'!$L204, Degrees15[Month], 1) + $O$2 - 1,MATCH(IF('1. Input energy data'!$G$11="Multiple (England)", '1. Input energy data'!$J204, '1. Input energy data'!$G$11),Degrees15[#Headers], 0))))</f>
        <v/>
      </c>
      <c r="P187" t="str">
        <f>IF(CalcTable[[#This Row],[Building]]=0,"",SLOPE('1. Input energy data'!N204:Y204,CalcTable[[#This Row],[1]:[12]]))</f>
        <v/>
      </c>
      <c r="Q187" t="str">
        <f>IF(CalcTable[[#This Row],[Building]]=0,"",INTERCEPT('1. Input energy data'!N204:Y204,CalcTable[[#This Row],[1]:[12]]))</f>
        <v/>
      </c>
      <c r="R187" t="str">
        <f>IF(CalcTable[[#This Row],[Building]]=0,"",RSQ('1. Input energy data'!N204:Y204,CalcTable[[#This Row],[1]:[12]]))</f>
        <v/>
      </c>
      <c r="S187" s="151" t="str" cm="1">
        <f t="array" ref="S187">IF(OR($A187=0, '1. Input energy data'!$AF204=""), "",IF(OR('1. Input energy data'!$F204="Hospital",'1. Input energy data'!$F204="Nursing residential homes and hostels"),INDEX(Degrees18[[Month]:[Multiple (England)]],MATCH('1. Input energy data'!$AD204, Degrees18[Month], 1)+S$2-13,MATCH(IF('1. Input energy data'!$G$11="Multiple (England)", '1. Input energy data'!$J204, '1. Input energy data'!$G$11),Degrees18[#Headers], 0)),INDEX(Degrees15[[Month]:[Multiple (England)]],MATCH('1. Input energy data'!$AD204, Degrees15[Month], 1)+S$2-13,MATCH(IF('1. Input energy data'!$G$11="Multiple (England)", '1. Input energy data'!$J204, '1. Input energy data'!$G$11),Degrees15[#Headers], 0))))</f>
        <v/>
      </c>
      <c r="T187" s="151" t="str" cm="1">
        <f t="array" ref="T187">IF(OR($A187=0, '1. Input energy data'!$AG204=""), "",IF(OR('1. Input energy data'!$F204="Hospital",'1. Input energy data'!$F204="Nursing residential homes and hostels"),INDEX(Degrees18[[Month]:[Multiple (England)]],MATCH('1. Input energy data'!$AD204, Degrees18[Month], 1)+T$2-13,MATCH(IF('1. Input energy data'!$G$11="Multiple (England)", '1. Input energy data'!$J204, '1. Input energy data'!$G$11),Degrees18[#Headers], 0)),INDEX(Degrees15[[Month]:[Multiple (England)]],MATCH('1. Input energy data'!$AD204,Degrees15[Month], 1)+T$2-13,MATCH(IF('1. Input energy data'!$G$11="Multiple (England)", '1. Input energy data'!$J204, '1. Input energy data'!$G$11),Degrees15[#Headers], 0))))</f>
        <v/>
      </c>
      <c r="U187" s="151" t="str" cm="1">
        <f t="array" ref="U187">IF(OR($A187=0, '1. Input energy data'!$AH204=""), "",IF(OR('1. Input energy data'!$F204="Hospital",'1. Input energy data'!$F204="Nursing residential homes and hostels"),INDEX(Degrees18[[Month]:[Multiple (England)]],MATCH('1. Input energy data'!$AD204, Degrees18[Month], 1)+U$2-13,MATCH(IF('1. Input energy data'!$G$11="Multiple (England)", '1. Input energy data'!$J204, '1. Input energy data'!$G$11),Degrees18[#Headers], 0)),INDEX(Degrees15[[Month]:[Multiple (England)]],MATCH('1. Input energy data'!$AD204,Degrees15[Month], 1)+U$2-13,MATCH(IF('1. Input energy data'!$G$11="Multiple (England)", '1. Input energy data'!$J204, '1. Input energy data'!$G$11),Degrees15[#Headers], 0))))</f>
        <v/>
      </c>
      <c r="V187" s="151" t="str" cm="1">
        <f t="array" ref="V187">IF(OR($A187=0, '1. Input energy data'!$AI204=""), "",IF(OR('1. Input energy data'!$F204="Hospital",'1. Input energy data'!$F204="Nursing residential homes and hostels"),INDEX(Degrees18[[Month]:[Multiple (England)]],MATCH('1. Input energy data'!$AD204, Degrees18[Month], 1)+V$2-13,MATCH(IF('1. Input energy data'!$G$11="Multiple (England)", '1. Input energy data'!$J204, '1. Input energy data'!$G$11),Degrees18[#Headers], 0)),INDEX(Degrees15[[Month]:[Multiple (England)]],MATCH('1. Input energy data'!$AD204,Degrees15[Month], 1)+V$2-13,MATCH(IF('1. Input energy data'!$G$11="Multiple (England)", '1. Input energy data'!$J204, '1. Input energy data'!$G$11),Degrees15[#Headers], 0))))</f>
        <v/>
      </c>
      <c r="W187" s="151" t="str" cm="1">
        <f t="array" ref="W187">IF(OR($A187=0, '1. Input energy data'!$AJ204=""), "",IF(OR('1. Input energy data'!$F204="Hospital",'1. Input energy data'!$F204="Nursing residential homes and hostels"),INDEX(Degrees18[[Month]:[Multiple (England)]],MATCH('1. Input energy data'!$AD204, Degrees18[Month], 1)+W$2-13,MATCH(IF('1. Input energy data'!$G$11="Multiple (England)", '1. Input energy data'!$J204, '1. Input energy data'!$G$11),Degrees18[#Headers], 0)),INDEX(Degrees15[[Month]:[Multiple (England)]],MATCH('1. Input energy data'!$AD204,Degrees15[Month], 1)+W$2-13,MATCH(IF('1. Input energy data'!$G$11="Multiple (England)", '1. Input energy data'!$J204, '1. Input energy data'!$G$11),Degrees15[#Headers], 0))))</f>
        <v/>
      </c>
      <c r="X187" s="151" t="str" cm="1">
        <f t="array" ref="X187">IF(OR($A187=0, '1. Input energy data'!$AK204=""), "",IF(OR('1. Input energy data'!$F204="Hospital",'1. Input energy data'!$F204="Nursing residential homes and hostels"),INDEX(Degrees18[[Month]:[Multiple (England)]],MATCH('1. Input energy data'!$AD204, Degrees18[Month], 1)+X$2-13,MATCH(IF('1. Input energy data'!$G$11="Multiple (England)", '1. Input energy data'!$J204, '1. Input energy data'!$G$11),Degrees18[#Headers], 0)),INDEX(Degrees15[[Month]:[Multiple (England)]],MATCH('1. Input energy data'!$AD204,Degrees15[Month], 1)+X$2-13,MATCH(IF('1. Input energy data'!$G$11="Multiple (England)", '1. Input energy data'!$J204, '1. Input energy data'!$G$11),Degrees15[#Headers], 0))))</f>
        <v/>
      </c>
      <c r="Y187" s="151" t="str" cm="1">
        <f t="array" ref="Y187">IF(OR($A187=0, '1. Input energy data'!$AL204=""), "",IF(OR('1. Input energy data'!$F204="Hospital",'1. Input energy data'!$F204="Nursing residential homes and hostels"),INDEX(Degrees18[[Month]:[Multiple (England)]],MATCH('1. Input energy data'!$AD204, Degrees18[Month], 1)+Y$2-13,MATCH(IF('1. Input energy data'!$G$11="Multiple (England)", '1. Input energy data'!$J204, '1. Input energy data'!$G$11),Degrees18[#Headers], 0)),INDEX(Degrees15[[Month]:[Multiple (England)]],MATCH('1. Input energy data'!$AD204,Degrees15[Month], 1)+Y$2-13,MATCH(IF('1. Input energy data'!$G$11="Multiple (England)", '1. Input energy data'!$J204, '1. Input energy data'!$G$11),Degrees15[#Headers], 0))))</f>
        <v/>
      </c>
      <c r="Z187" s="151" t="str" cm="1">
        <f t="array" ref="Z187">IF(OR($A187=0, '1. Input energy data'!$AM204=""), "",IF(OR('1. Input energy data'!$F204="Hospital",'1. Input energy data'!$F204="Nursing residential homes and hostels"),INDEX(Degrees18[[Month]:[Multiple (England)]],MATCH('1. Input energy data'!$AD204, Degrees18[Month], 1)+Z$2-13,MATCH(IF('1. Input energy data'!$G$11="Multiple (England)", '1. Input energy data'!$J204, '1. Input energy data'!$G$11),Degrees18[#Headers], 0)),INDEX(Degrees15[[Month]:[Multiple (England)]],MATCH('1. Input energy data'!$AD204,Degrees15[Month], 1)+Z$2-13,MATCH(IF('1. Input energy data'!$G$11="Multiple (England)", '1. Input energy data'!$J204, '1. Input energy data'!$G$11),Degrees15[#Headers], 0))))</f>
        <v/>
      </c>
      <c r="AA187" s="151" t="str" cm="1">
        <f t="array" ref="AA187">IF(OR($A187=0, '1. Input energy data'!$AN204=""), "",IF(OR('1. Input energy data'!$F204="Hospital",'1. Input energy data'!$F204="Nursing residential homes and hostels"),INDEX(Degrees18[[Month]:[Multiple (England)]],MATCH('1. Input energy data'!$AD204, Degrees18[Month], 1)+AA$2-13,MATCH(IF('1. Input energy data'!$G$11="Multiple (England)", '1. Input energy data'!$J204, '1. Input energy data'!$G$11),Degrees18[#Headers], 0)),INDEX(Degrees15[[Month]:[Multiple (England)]],MATCH('1. Input energy data'!$AD204,Degrees15[Month], 1)+AA$2-13,MATCH(IF('1. Input energy data'!$G$11="Multiple (England)", '1. Input energy data'!$J204, '1. Input energy data'!$G$11),Degrees15[#Headers], 0))))</f>
        <v/>
      </c>
      <c r="AB187" s="151" t="str" cm="1">
        <f t="array" ref="AB187">IF(OR($A187=0, '1. Input energy data'!$AO204=""), "",IF(OR('1. Input energy data'!$F204="Hospital",'1. Input energy data'!$F204="Nursing residential homes and hostels"),INDEX(Degrees18[[Month]:[Multiple (England)]],MATCH('1. Input energy data'!$AD204, Degrees18[Month], 1)+AB$2-13,MATCH(IF('1. Input energy data'!$G$11="Multiple (England)", '1. Input energy data'!$J204, '1. Input energy data'!$G$11),Degrees18[#Headers], 0)),INDEX(Degrees15[[Month]:[Multiple (England)]],MATCH('1. Input energy data'!$AD204,Degrees15[Month], 1)+AB$2-13,MATCH(IF('1. Input energy data'!$G$11="Multiple (England)", '1. Input energy data'!$J204, '1. Input energy data'!$G$11),Degrees15[#Headers], 0))))</f>
        <v/>
      </c>
      <c r="AC187" s="151" t="str" cm="1">
        <f t="array" ref="AC187">IF(OR($A187=0, '1. Input energy data'!$AP204=""), "",IF(OR('1. Input energy data'!$F204="Hospital",'1. Input energy data'!$F204="Nursing residential homes and hostels"),INDEX(Degrees18[[Month]:[Multiple (England)]],MATCH('1. Input energy data'!$AD204, Degrees18[Month], 1)+AC$2-13,MATCH(IF('1. Input energy data'!$G$11="Multiple (England)", '1. Input energy data'!$J204, '1. Input energy data'!$G$11),Degrees18[#Headers], 0)),INDEX(Degrees15[[Month]:[Multiple (England)]],MATCH('1. Input energy data'!$AD204,Degrees15[Month], 1)+AC$2-13,MATCH(IF('1. Input energy data'!$G$11="Multiple (England)", '1. Input energy data'!$J204, '1. Input energy data'!$G$11),Degrees15[#Headers], 0))))</f>
        <v/>
      </c>
      <c r="AD187" s="151" t="str" cm="1">
        <f t="array" ref="AD187">IF(OR($A187=0, '1. Input energy data'!$AQ204=""), "",IF(OR('1. Input energy data'!$F204="Hospital",'1. Input energy data'!$F204="Nursing residential homes and hostels"),INDEX(Degrees18[[Month]:[Multiple (England)]],MATCH('1. Input energy data'!$AD204, Degrees18[Month], 1)+AD$2-13,MATCH(IF('1. Input energy data'!$G$11="Multiple (England)", '1. Input energy data'!$J204, '1. Input energy data'!$G$11),Degrees18[#Headers], 0)),INDEX(Degrees15[[Month]:[Multiple (England)]],MATCH('1. Input energy data'!$AD204,Degrees15[Month], 1)+AD$2-13,MATCH(IF('1. Input energy data'!$G$11="Multiple (England)", '1. Input energy data'!$J204, '1. Input energy data'!$G$11),Degrees15[#Headers], 0))))</f>
        <v/>
      </c>
      <c r="AE187" s="151" t="str">
        <f>IF(OR($A187=0, $P187="", CalcTable[[#This Row],[13]]="", $Q187="", '1. Input energy data'!AF204=""), "", ($P187*CalcTable[[#This Row],[13]]+$Q187)-'1. Input energy data'!AF204)</f>
        <v/>
      </c>
      <c r="AF187" s="151" t="str">
        <f>IF(OR($A187=0, $P187="", CalcTable[[#This Row],[14]]="", $Q187="", '1. Input energy data'!AG204=""), "", ($P187*CalcTable[[#This Row],[14]]+$Q187)-'1. Input energy data'!AG204)</f>
        <v/>
      </c>
      <c r="AG187" s="151" t="str">
        <f>IF(OR($A187=0, $P187="", CalcTable[[#This Row],[15]]="", $Q187="", '1. Input energy data'!AH204=""), "", ($P187*CalcTable[[#This Row],[15]]+$Q187)-'1. Input energy data'!AH204)</f>
        <v/>
      </c>
      <c r="AH187" s="151" t="str">
        <f>IF(OR($A187=0, $P187="", CalcTable[[#This Row],[16]]="", $Q187="", '1. Input energy data'!AI204=""), "", ($P187*CalcTable[[#This Row],[16]]+$Q187)-'1. Input energy data'!AI204)</f>
        <v/>
      </c>
      <c r="AI187" s="151" t="str">
        <f>IF(OR($A187=0, $P187="", CalcTable[[#This Row],[17]]="", $Q187="", '1. Input energy data'!AJ204=""), "", ($P187*CalcTable[[#This Row],[17]]+$Q187)-'1. Input energy data'!AJ204)</f>
        <v/>
      </c>
      <c r="AJ187" s="151" t="str">
        <f>IF(OR($A187=0, $P187="", CalcTable[[#This Row],[18]]="", $Q187="", '1. Input energy data'!AK204=""), "", ($P187*CalcTable[[#This Row],[18]]+$Q187)-'1. Input energy data'!AK204)</f>
        <v/>
      </c>
      <c r="AK187" s="151" t="str">
        <f>IF(OR($A187=0, $P187="", CalcTable[[#This Row],[19]]="", $Q187="", '1. Input energy data'!AL204=""), "", ($P187*CalcTable[[#This Row],[19]]+$Q187)-'1. Input energy data'!AL204)</f>
        <v/>
      </c>
      <c r="AL187" s="151" t="str">
        <f>IF(OR($A187=0, $P187="", CalcTable[[#This Row],[20]]="", $Q187="", '1. Input energy data'!AM204=""), "", ($P187*CalcTable[[#This Row],[20]]+$Q187)-'1. Input energy data'!AM204)</f>
        <v/>
      </c>
      <c r="AM187" s="151" t="str">
        <f>IF(OR($A187=0, $P187="", CalcTable[[#This Row],[21]]="", $Q187="", '1. Input energy data'!AN204=""), "", ($P187*CalcTable[[#This Row],[21]]+$Q187)-'1. Input energy data'!AN204)</f>
        <v/>
      </c>
      <c r="AN187" s="151" t="str">
        <f>IF(OR($A187=0, $P187="", CalcTable[[#This Row],[22]]="", $Q187="", '1. Input energy data'!AO204=""), "", ($P187*CalcTable[[#This Row],[22]]+$Q187)-'1. Input energy data'!AO204)</f>
        <v/>
      </c>
      <c r="AO187" s="151" t="str">
        <f>IF(OR($A187=0, $P187="", CalcTable[[#This Row],[23]]="", $Q187="", '1. Input energy data'!AP204=""), "", ($P187*CalcTable[[#This Row],[23]]+$Q187)-'1. Input energy data'!AP204)</f>
        <v/>
      </c>
      <c r="AP187" s="151" t="str">
        <f>IF(OR($A187=0, $P187="", CalcTable[[#This Row],[24]]="", $Q187="", '1. Input energy data'!AQ204=""), "", ($P187*CalcTable[[#This Row],[24]]+$Q187)-'1. Input energy data'!AQ204)</f>
        <v/>
      </c>
      <c r="AQ187" s="239" t="str">
        <f>IF(CalcTable[[#This Row],[Building]]=0,"",1-((1-CalcTable[[#This Row],[R2]])*(COUNT('1. Input energy data'!N204:Y204)-1)/(COUNT('1. Input energy data'!N204:Y204)-2)))</f>
        <v/>
      </c>
      <c r="AR187" s="165" t="str">
        <f>IF(CalcTable[[#This Row],[Building]]=0,"",1.26*TINV(0.1,COUNT('1. Input energy data'!N204:Y204)-2)*STEYX('1. Input energy data'!N204:Y204,CalcTable[[#This Row],[1]:[12]])*((1+2/COUNT('1. Input energy data'!N204:Y204))*COUNT(CalcTable[[#This Row],[Month 1 avoided kWh]:[Month 12]]))^0.5)</f>
        <v/>
      </c>
      <c r="AS187" s="166" t="str">
        <f>IF(CalcTable[[#This Row],[Building]]=0,"",ABS(CalcTable[[#This Row],[Absolute Uncertainty]]/SUM(CalcTable[[#This Row],[Month 1 avoided kWh]:[Month 12]])))</f>
        <v/>
      </c>
      <c r="AT187" s="165" t="str">
        <f>IF(CalcTable[[#This Row],[Building]]=0,"",COUNT('1. Input energy data'!N204:Y204))</f>
        <v/>
      </c>
      <c r="AU187" s="165" t="str">
        <f>IF(CalcTable[[#This Row],[Building]]=0,"",COUNT('1. Input energy data'!AF204:AQ204))</f>
        <v/>
      </c>
      <c r="AV187" s="151" t="str" cm="1">
        <f t="array" ref="AV187">_xlfn.IFS(CalcTable[[#This Row],[Building]]=0,"",AND(OR('1. Input energy data'!AT204="Energy Bills - Actual",'1. Input energy data'!AT204="Meter Readings",'1. Input energy data'!AT204="Half Hourly Data"),OR('1. Input energy data'!Z204="Energy Bills - Actual",'1. Input energy data'!Z204="Meter Readings",'1. Input energy data'!Z204="Half Hourly Data")),"ACTUAL",OR('1. Input energy data'!AT204="",'1. Input energy data'!Z204=""),"BLANK",OR('1. Input energy data'!AT204="Other (specify in commentary)",'1. Input energy data'!Z204="Other (specify in commentary)"),"OTHER",OR('1. Input energy data'!AT204="Energy Bills - Estimated",'1. Input energy data'!Z204="Energy Bills - Estimated"),"ESTIMATED",OR('1. Input energy data'!AT204="Energy Bills - Partially Estimated",'1. Input energy data'!Z204="Energy Bills - Partially Estimated"),"PARTIALLY ESTIMATED",TRUE,"BLANK")</f>
        <v/>
      </c>
    </row>
    <row r="188" spans="1:48">
      <c r="A188">
        <f>'1. Input energy data'!C205</f>
        <v>0</v>
      </c>
      <c r="B188" s="150">
        <f>'1. Input energy data'!F205</f>
        <v>0</v>
      </c>
      <c r="C188">
        <f>'1. Input energy data'!G205</f>
        <v>0</v>
      </c>
      <c r="D188" s="151" t="str">
        <f>IF(OR(CalcTable[[#This Row],[Building]]=0, '1. Input energy data'!$N205=""), "",IF(OR('1. Input energy data'!$F205="Hospital",'1. Input energy data'!$F205="Nursing residential homes and hostels"),INDEX(Degrees18[[Month]:[Multiple (England)]],MATCH('1. Input energy data'!$L205, Degrees18[Month], 1),MATCH(IF('1. Input energy data'!$G$11="Multiple (England)", '1. Input energy data'!$J205, '1. Input energy data'!$G$11), Degrees18[#Headers], 0)),INDEX(Degrees15[[Month]:[Multiple (England)]],MATCH('1. Input energy data'!$L205, Degrees15[Month], 1),MATCH(IF('1. Input energy data'!$G$11="Multiple (England)", '1. Input energy data'!$J205, '1. Input energy data'!$G$11), Degrees15[#Headers], 0))))</f>
        <v/>
      </c>
      <c r="E188" s="151" t="str" cm="1">
        <f t="array" ref="E188">IF(OR(CalcTable[[#This Row],[Building]]=0, '1. Input energy data'!$O205=""), "",IF(OR('1. Input energy data'!$F205="Hospital",'1. Input energy data'!$F205="Nursing residential homes and hostels"),INDEX(Degrees18[[Month]:[Multiple (England)]],MATCH('1. Input energy data'!$L205, Degrees18[Month], 1) + $E$2 - 1,MATCH(IF('1. Input energy data'!$G$11="Multiple (England)", '1. Input energy data'!$J205, '1. Input energy data'!$G$11),Degrees18[#Headers], 0)),INDEX(Degrees15[[Month]:[Multiple (England)]],MATCH('1. Input energy data'!$L205, Degrees15[Month], 1) + $E$2 - 1,MATCH(IF('1. Input energy data'!$G$11="Multiple (England)", '1. Input energy data'!$J205, '1. Input energy data'!$G$11),Degrees15[#Headers], 0))))</f>
        <v/>
      </c>
      <c r="F188" s="151" t="str" cm="1">
        <f t="array" ref="F188">IF(OR(CalcTable[[#This Row],[Building]]=0, '1. Input energy data'!$P205=""), "",IF(OR('1. Input energy data'!$F205="Hospital",'1. Input energy data'!$F205="Nursing residential homes and hostels"),INDEX(Degrees18[[Month]:[Multiple (England)]],MATCH('1. Input energy data'!$L205, Degrees18[Month], 1) + $F$2 - 1,MATCH(IF('1. Input energy data'!$G$11="Multiple (England)", '1. Input energy data'!$J205, '1. Input energy data'!$G$11),Degrees18[#Headers], 0)),INDEX(Degrees15[[Month]:[Multiple (England)]],MATCH('1. Input energy data'!$L205, Degrees15[Month], 1) + $F$2 - 1,MATCH(IF('1. Input energy data'!$G$11="Multiple (England)", '1. Input energy data'!$J205, '1. Input energy data'!$G$11),Degrees15[#Headers], 0))))</f>
        <v/>
      </c>
      <c r="G188" s="151" t="str" cm="1">
        <f t="array" ref="G188">IF(OR(CalcTable[[#This Row],[Building]]=0, '1. Input energy data'!$Q205=""), "",IF(OR('1. Input energy data'!$F205="Hospital",'1. Input energy data'!$F205="Nursing residential homes and hostels"),INDEX(Degrees18[[Month]:[Multiple (England)]],MATCH('1. Input energy data'!$L205, Degrees18[Month], 1) + $G$2 - 1,MATCH(IF('1. Input energy data'!$G$11="Multiple (England)", '1. Input energy data'!$J205, '1. Input energy data'!$G$11),Degrees18[#Headers], 0)),INDEX(Degrees15[[Month]:[Multiple (England)]],MATCH('1. Input energy data'!$L205, Degrees15[Month], 1) + $G$2 - 1,MATCH(IF('1. Input energy data'!$G$11="Multiple (England)", '1. Input energy data'!$J205, '1. Input energy data'!$G$11),Degrees15[#Headers], 0))))</f>
        <v/>
      </c>
      <c r="H188" s="151" t="str" cm="1">
        <f t="array" ref="H188">IF(OR(CalcTable[[#This Row],[Building]]=0, '1. Input energy data'!$R205=""), "",IF(OR('1. Input energy data'!$F205="Hospital",'1. Input energy data'!$F205="Nursing residential homes and hostels"),INDEX(Degrees18[[Month]:[Multiple (England)]],MATCH('1. Input energy data'!$L205, Degrees18[Month], 1) + $H$2 - 1,MATCH(IF('1. Input energy data'!$G$11="Multiple (England)", '1. Input energy data'!$J205, '1. Input energy data'!$G$11),Degrees18[#Headers], 0)),INDEX(Degrees15[[Month]:[Multiple (England)]],MATCH('1. Input energy data'!$L205, Degrees15[Month], 1) + $H$2 - 1,MATCH(IF('1. Input energy data'!$G$11="Multiple (England)", '1. Input energy data'!$J205, '1. Input energy data'!$G$11),Degrees15[#Headers], 0))))</f>
        <v/>
      </c>
      <c r="I188" s="151" t="str" cm="1">
        <f t="array" ref="I188">IF(OR(CalcTable[[#This Row],[Building]]=0, '1. Input energy data'!$S205=""), "",IF(OR('1. Input energy data'!$F205="Hospital",'1. Input energy data'!$F205="Nursing residential homes and hostels"),INDEX(Degrees18[[Month]:[Multiple (England)]],MATCH('1. Input energy data'!$L205, Degrees18[Month], 1) + $I$2 - 1,MATCH(IF('1. Input energy data'!$G$11="Multiple (England)", '1. Input energy data'!$J205, '1. Input energy data'!$G$11),Degrees18[#Headers], 0)),INDEX(Degrees15[[Month]:[Multiple (England)]],MATCH('1. Input energy data'!$L205, Degrees15[Month], 1) + $I$2 - 1,MATCH(IF('1. Input energy data'!$G$11="Multiple (England)", '1. Input energy data'!$J205, '1. Input energy data'!$G$11),Degrees15[#Headers], 0))))</f>
        <v/>
      </c>
      <c r="J188" s="151" t="str" cm="1">
        <f t="array" ref="J188">IF(OR(CalcTable[[#This Row],[Building]]=0, '1. Input energy data'!$T205=""), "",IF(OR('1. Input energy data'!$F205="Hospital",'1. Input energy data'!$F205="Nursing residential homes and hostels"),INDEX(Degrees18[[Month]:[Multiple (England)]],MATCH('1. Input energy data'!$L205, Degrees18[Month], 1) + $J$2 - 1,MATCH(IF('1. Input energy data'!$G$11="Multiple (England)", '1. Input energy data'!$J205, '1. Input energy data'!$G$11),Degrees18[#Headers], 0)),INDEX(Degrees15[[Month]:[Multiple (England)]],MATCH('1. Input energy data'!$L205, Degrees15[Month], 1) + $J$2 - 1,MATCH(IF('1. Input energy data'!$G$11="Multiple (England)", '1. Input energy data'!$J205, '1. Input energy data'!$G$11),Degrees15[#Headers], 0))))</f>
        <v/>
      </c>
      <c r="K188" s="151" t="str" cm="1">
        <f t="array" ref="K188">IF(OR(CalcTable[[#This Row],[Building]]=0, '1. Input energy data'!$U205=""), "",IF(OR('1. Input energy data'!$F205="Hospital",'1. Input energy data'!$F205="Nursing residential homes and hostels"),INDEX(Degrees18[[Month]:[Multiple (England)]],MATCH('1. Input energy data'!$L205, Degrees18[Month], 1) + $K$2 - 1,MATCH(IF('1. Input energy data'!$G$11="Multiple (England)", '1. Input energy data'!$J205, '1. Input energy data'!$G$11),Degrees18[#Headers], 0)),INDEX(Degrees15[[Month]:[Multiple (England)]],MATCH('1. Input energy data'!$L205, Degrees15[Month], 1) + $K$2 - 1,MATCH(IF('1. Input energy data'!$G$11="Multiple (England)", '1. Input energy data'!$J205, '1. Input energy data'!$G$11),Degrees15[#Headers], 0))))</f>
        <v/>
      </c>
      <c r="L188" s="151" t="str" cm="1">
        <f t="array" ref="L188">IF(OR(CalcTable[[#This Row],[Building]]=0, '1. Input energy data'!$V205=""), "",IF(OR('1. Input energy data'!$F205="Hospital",'1. Input energy data'!$F205="Nursing residential homes and hostels"),INDEX(Degrees18[[Month]:[Multiple (England)]],MATCH('1. Input energy data'!$L205, Degrees18[Month], 1) + $L$2 - 1,MATCH(IF('1. Input energy data'!$G$11="Multiple (England)", '1. Input energy data'!$J205, '1. Input energy data'!$G$11),Degrees18[#Headers], 0)),INDEX(Degrees15[[Month]:[Multiple (England)]],MATCH('1. Input energy data'!$L205, Degrees15[Month], 1) + $L$2 - 1,MATCH(IF('1. Input energy data'!$G$11="Multiple (England)", '1. Input energy data'!$J205, '1. Input energy data'!$G$11),Degrees15[#Headers], 0))))</f>
        <v/>
      </c>
      <c r="M188" s="151" t="str" cm="1">
        <f t="array" ref="M188">IF(OR(CalcTable[[#This Row],[Building]]=0, '1. Input energy data'!$W205=""), "",IF(OR('1. Input energy data'!$F205="Hospital",'1. Input energy data'!$F205="Nursing residential homes and hostels"),INDEX(Degrees18[[Month]:[Multiple (England)]],MATCH('1. Input energy data'!$L205, Degrees18[Month], 1) + $M$2 - 1,MATCH(IF('1. Input energy data'!$G$11="Multiple (England)", '1. Input energy data'!$J205, '1. Input energy data'!$G$11),Degrees18[#Headers], 0)),INDEX(Degrees15[[Month]:[Multiple (England)]],MATCH('1. Input energy data'!$L205, Degrees15[Month], 1) + $M$2 - 1,MATCH(IF('1. Input energy data'!$G$11="Multiple (England)", '1. Input energy data'!$J205, '1. Input energy data'!$G$11),Degrees15[#Headers], 0))))</f>
        <v/>
      </c>
      <c r="N188" s="151" t="str" cm="1">
        <f t="array" ref="N188">IF(OR(CalcTable[[#This Row],[Building]]=0, '1. Input energy data'!$X205=""), "",IF(OR('1. Input energy data'!$F205="Hospital",'1. Input energy data'!$F205="Nursing residential homes and hostels"),INDEX(Degrees18[[Month]:[Multiple (England)]],MATCH('1. Input energy data'!$L205, Degrees18[Month], 1) + $N$2 - 1,MATCH(IF('1. Input energy data'!$G$11="Multiple (England)", '1. Input energy data'!$J205, '1. Input energy data'!$G$11),Degrees18[#Headers], 0)),INDEX(Degrees15[[Month]:[Multiple (England)]],MATCH('1. Input energy data'!$L205, Degrees15[Month], 1) + $N$2 - 1,MATCH(IF('1. Input energy data'!$G$11="Multiple (England)", '1. Input energy data'!$J205, '1. Input energy data'!$G$11),Degrees15[#Headers], 0))))</f>
        <v/>
      </c>
      <c r="O188" s="151" t="str" cm="1">
        <f t="array" ref="O188">IF(OR(CalcTable[[#This Row],[Building]]=0, '1. Input energy data'!$Y205=""), "",IF(OR('1. Input energy data'!$F205="Hospital",'1. Input energy data'!$F205="Nursing residential homes and hostels"),INDEX(Degrees18[[Month]:[Multiple (England)]],MATCH('1. Input energy data'!$L205, Degrees18[Month], 1) + $O$2 - 1,MATCH(IF('1. Input energy data'!$G$11="Multiple (England)", '1. Input energy data'!$J205, '1. Input energy data'!$G$11),Degrees18[#Headers], 0)),INDEX(Degrees15[[Month]:[Multiple (England)]],MATCH('1. Input energy data'!$L205, Degrees15[Month], 1) + $O$2 - 1,MATCH(IF('1. Input energy data'!$G$11="Multiple (England)", '1. Input energy data'!$J205, '1. Input energy data'!$G$11),Degrees15[#Headers], 0))))</f>
        <v/>
      </c>
      <c r="P188" t="str">
        <f>IF(CalcTable[[#This Row],[Building]]=0,"",SLOPE('1. Input energy data'!N205:Y205,CalcTable[[#This Row],[1]:[12]]))</f>
        <v/>
      </c>
      <c r="Q188" t="str">
        <f>IF(CalcTable[[#This Row],[Building]]=0,"",INTERCEPT('1. Input energy data'!N205:Y205,CalcTable[[#This Row],[1]:[12]]))</f>
        <v/>
      </c>
      <c r="R188" t="str">
        <f>IF(CalcTable[[#This Row],[Building]]=0,"",RSQ('1. Input energy data'!N205:Y205,CalcTable[[#This Row],[1]:[12]]))</f>
        <v/>
      </c>
      <c r="S188" s="151" t="str" cm="1">
        <f t="array" ref="S188">IF(OR($A188=0, '1. Input energy data'!$AF205=""), "",IF(OR('1. Input energy data'!$F205="Hospital",'1. Input energy data'!$F205="Nursing residential homes and hostels"),INDEX(Degrees18[[Month]:[Multiple (England)]],MATCH('1. Input energy data'!$AD205, Degrees18[Month], 1)+S$2-13,MATCH(IF('1. Input energy data'!$G$11="Multiple (England)", '1. Input energy data'!$J205, '1. Input energy data'!$G$11),Degrees18[#Headers], 0)),INDEX(Degrees15[[Month]:[Multiple (England)]],MATCH('1. Input energy data'!$AD205, Degrees15[Month], 1)+S$2-13,MATCH(IF('1. Input energy data'!$G$11="Multiple (England)", '1. Input energy data'!$J205, '1. Input energy data'!$G$11),Degrees15[#Headers], 0))))</f>
        <v/>
      </c>
      <c r="T188" s="151" t="str" cm="1">
        <f t="array" ref="T188">IF(OR($A188=0, '1. Input energy data'!$AG205=""), "",IF(OR('1. Input energy data'!$F205="Hospital",'1. Input energy data'!$F205="Nursing residential homes and hostels"),INDEX(Degrees18[[Month]:[Multiple (England)]],MATCH('1. Input energy data'!$AD205, Degrees18[Month], 1)+T$2-13,MATCH(IF('1. Input energy data'!$G$11="Multiple (England)", '1. Input energy data'!$J205, '1. Input energy data'!$G$11),Degrees18[#Headers], 0)),INDEX(Degrees15[[Month]:[Multiple (England)]],MATCH('1. Input energy data'!$AD205,Degrees15[Month], 1)+T$2-13,MATCH(IF('1. Input energy data'!$G$11="Multiple (England)", '1. Input energy data'!$J205, '1. Input energy data'!$G$11),Degrees15[#Headers], 0))))</f>
        <v/>
      </c>
      <c r="U188" s="151" t="str" cm="1">
        <f t="array" ref="U188">IF(OR($A188=0, '1. Input energy data'!$AH205=""), "",IF(OR('1. Input energy data'!$F205="Hospital",'1. Input energy data'!$F205="Nursing residential homes and hostels"),INDEX(Degrees18[[Month]:[Multiple (England)]],MATCH('1. Input energy data'!$AD205, Degrees18[Month], 1)+U$2-13,MATCH(IF('1. Input energy data'!$G$11="Multiple (England)", '1. Input energy data'!$J205, '1. Input energy data'!$G$11),Degrees18[#Headers], 0)),INDEX(Degrees15[[Month]:[Multiple (England)]],MATCH('1. Input energy data'!$AD205,Degrees15[Month], 1)+U$2-13,MATCH(IF('1. Input energy data'!$G$11="Multiple (England)", '1. Input energy data'!$J205, '1. Input energy data'!$G$11),Degrees15[#Headers], 0))))</f>
        <v/>
      </c>
      <c r="V188" s="151" t="str" cm="1">
        <f t="array" ref="V188">IF(OR($A188=0, '1. Input energy data'!$AI205=""), "",IF(OR('1. Input energy data'!$F205="Hospital",'1. Input energy data'!$F205="Nursing residential homes and hostels"),INDEX(Degrees18[[Month]:[Multiple (England)]],MATCH('1. Input energy data'!$AD205, Degrees18[Month], 1)+V$2-13,MATCH(IF('1. Input energy data'!$G$11="Multiple (England)", '1. Input energy data'!$J205, '1. Input energy data'!$G$11),Degrees18[#Headers], 0)),INDEX(Degrees15[[Month]:[Multiple (England)]],MATCH('1. Input energy data'!$AD205,Degrees15[Month], 1)+V$2-13,MATCH(IF('1. Input energy data'!$G$11="Multiple (England)", '1. Input energy data'!$J205, '1. Input energy data'!$G$11),Degrees15[#Headers], 0))))</f>
        <v/>
      </c>
      <c r="W188" s="151" t="str" cm="1">
        <f t="array" ref="W188">IF(OR($A188=0, '1. Input energy data'!$AJ205=""), "",IF(OR('1. Input energy data'!$F205="Hospital",'1. Input energy data'!$F205="Nursing residential homes and hostels"),INDEX(Degrees18[[Month]:[Multiple (England)]],MATCH('1. Input energy data'!$AD205, Degrees18[Month], 1)+W$2-13,MATCH(IF('1. Input energy data'!$G$11="Multiple (England)", '1. Input energy data'!$J205, '1. Input energy data'!$G$11),Degrees18[#Headers], 0)),INDEX(Degrees15[[Month]:[Multiple (England)]],MATCH('1. Input energy data'!$AD205,Degrees15[Month], 1)+W$2-13,MATCH(IF('1. Input energy data'!$G$11="Multiple (England)", '1. Input energy data'!$J205, '1. Input energy data'!$G$11),Degrees15[#Headers], 0))))</f>
        <v/>
      </c>
      <c r="X188" s="151" t="str" cm="1">
        <f t="array" ref="X188">IF(OR($A188=0, '1. Input energy data'!$AK205=""), "",IF(OR('1. Input energy data'!$F205="Hospital",'1. Input energy data'!$F205="Nursing residential homes and hostels"),INDEX(Degrees18[[Month]:[Multiple (England)]],MATCH('1. Input energy data'!$AD205, Degrees18[Month], 1)+X$2-13,MATCH(IF('1. Input energy data'!$G$11="Multiple (England)", '1. Input energy data'!$J205, '1. Input energy data'!$G$11),Degrees18[#Headers], 0)),INDEX(Degrees15[[Month]:[Multiple (England)]],MATCH('1. Input energy data'!$AD205,Degrees15[Month], 1)+X$2-13,MATCH(IF('1. Input energy data'!$G$11="Multiple (England)", '1. Input energy data'!$J205, '1. Input energy data'!$G$11),Degrees15[#Headers], 0))))</f>
        <v/>
      </c>
      <c r="Y188" s="151" t="str" cm="1">
        <f t="array" ref="Y188">IF(OR($A188=0, '1. Input energy data'!$AL205=""), "",IF(OR('1. Input energy data'!$F205="Hospital",'1. Input energy data'!$F205="Nursing residential homes and hostels"),INDEX(Degrees18[[Month]:[Multiple (England)]],MATCH('1. Input energy data'!$AD205, Degrees18[Month], 1)+Y$2-13,MATCH(IF('1. Input energy data'!$G$11="Multiple (England)", '1. Input energy data'!$J205, '1. Input energy data'!$G$11),Degrees18[#Headers], 0)),INDEX(Degrees15[[Month]:[Multiple (England)]],MATCH('1. Input energy data'!$AD205,Degrees15[Month], 1)+Y$2-13,MATCH(IF('1. Input energy data'!$G$11="Multiple (England)", '1. Input energy data'!$J205, '1. Input energy data'!$G$11),Degrees15[#Headers], 0))))</f>
        <v/>
      </c>
      <c r="Z188" s="151" t="str" cm="1">
        <f t="array" ref="Z188">IF(OR($A188=0, '1. Input energy data'!$AM205=""), "",IF(OR('1. Input energy data'!$F205="Hospital",'1. Input energy data'!$F205="Nursing residential homes and hostels"),INDEX(Degrees18[[Month]:[Multiple (England)]],MATCH('1. Input energy data'!$AD205, Degrees18[Month], 1)+Z$2-13,MATCH(IF('1. Input energy data'!$G$11="Multiple (England)", '1. Input energy data'!$J205, '1. Input energy data'!$G$11),Degrees18[#Headers], 0)),INDEX(Degrees15[[Month]:[Multiple (England)]],MATCH('1. Input energy data'!$AD205,Degrees15[Month], 1)+Z$2-13,MATCH(IF('1. Input energy data'!$G$11="Multiple (England)", '1. Input energy data'!$J205, '1. Input energy data'!$G$11),Degrees15[#Headers], 0))))</f>
        <v/>
      </c>
      <c r="AA188" s="151" t="str" cm="1">
        <f t="array" ref="AA188">IF(OR($A188=0, '1. Input energy data'!$AN205=""), "",IF(OR('1. Input energy data'!$F205="Hospital",'1. Input energy data'!$F205="Nursing residential homes and hostels"),INDEX(Degrees18[[Month]:[Multiple (England)]],MATCH('1. Input energy data'!$AD205, Degrees18[Month], 1)+AA$2-13,MATCH(IF('1. Input energy data'!$G$11="Multiple (England)", '1. Input energy data'!$J205, '1. Input energy data'!$G$11),Degrees18[#Headers], 0)),INDEX(Degrees15[[Month]:[Multiple (England)]],MATCH('1. Input energy data'!$AD205,Degrees15[Month], 1)+AA$2-13,MATCH(IF('1. Input energy data'!$G$11="Multiple (England)", '1. Input energy data'!$J205, '1. Input energy data'!$G$11),Degrees15[#Headers], 0))))</f>
        <v/>
      </c>
      <c r="AB188" s="151" t="str" cm="1">
        <f t="array" ref="AB188">IF(OR($A188=0, '1. Input energy data'!$AO205=""), "",IF(OR('1. Input energy data'!$F205="Hospital",'1. Input energy data'!$F205="Nursing residential homes and hostels"),INDEX(Degrees18[[Month]:[Multiple (England)]],MATCH('1. Input energy data'!$AD205, Degrees18[Month], 1)+AB$2-13,MATCH(IF('1. Input energy data'!$G$11="Multiple (England)", '1. Input energy data'!$J205, '1. Input energy data'!$G$11),Degrees18[#Headers], 0)),INDEX(Degrees15[[Month]:[Multiple (England)]],MATCH('1. Input energy data'!$AD205,Degrees15[Month], 1)+AB$2-13,MATCH(IF('1. Input energy data'!$G$11="Multiple (England)", '1. Input energy data'!$J205, '1. Input energy data'!$G$11),Degrees15[#Headers], 0))))</f>
        <v/>
      </c>
      <c r="AC188" s="151" t="str" cm="1">
        <f t="array" ref="AC188">IF(OR($A188=0, '1. Input energy data'!$AP205=""), "",IF(OR('1. Input energy data'!$F205="Hospital",'1. Input energy data'!$F205="Nursing residential homes and hostels"),INDEX(Degrees18[[Month]:[Multiple (England)]],MATCH('1. Input energy data'!$AD205, Degrees18[Month], 1)+AC$2-13,MATCH(IF('1. Input energy data'!$G$11="Multiple (England)", '1. Input energy data'!$J205, '1. Input energy data'!$G$11),Degrees18[#Headers], 0)),INDEX(Degrees15[[Month]:[Multiple (England)]],MATCH('1. Input energy data'!$AD205,Degrees15[Month], 1)+AC$2-13,MATCH(IF('1. Input energy data'!$G$11="Multiple (England)", '1. Input energy data'!$J205, '1. Input energy data'!$G$11),Degrees15[#Headers], 0))))</f>
        <v/>
      </c>
      <c r="AD188" s="151" t="str" cm="1">
        <f t="array" ref="AD188">IF(OR($A188=0, '1. Input energy data'!$AQ205=""), "",IF(OR('1. Input energy data'!$F205="Hospital",'1. Input energy data'!$F205="Nursing residential homes and hostels"),INDEX(Degrees18[[Month]:[Multiple (England)]],MATCH('1. Input energy data'!$AD205, Degrees18[Month], 1)+AD$2-13,MATCH(IF('1. Input energy data'!$G$11="Multiple (England)", '1. Input energy data'!$J205, '1. Input energy data'!$G$11),Degrees18[#Headers], 0)),INDEX(Degrees15[[Month]:[Multiple (England)]],MATCH('1. Input energy data'!$AD205,Degrees15[Month], 1)+AD$2-13,MATCH(IF('1. Input energy data'!$G$11="Multiple (England)", '1. Input energy data'!$J205, '1. Input energy data'!$G$11),Degrees15[#Headers], 0))))</f>
        <v/>
      </c>
      <c r="AE188" s="151" t="str">
        <f>IF(OR($A188=0, $P188="", CalcTable[[#This Row],[13]]="", $Q188="", '1. Input energy data'!AF205=""), "", ($P188*CalcTable[[#This Row],[13]]+$Q188)-'1. Input energy data'!AF205)</f>
        <v/>
      </c>
      <c r="AF188" s="151" t="str">
        <f>IF(OR($A188=0, $P188="", CalcTable[[#This Row],[14]]="", $Q188="", '1. Input energy data'!AG205=""), "", ($P188*CalcTable[[#This Row],[14]]+$Q188)-'1. Input energy data'!AG205)</f>
        <v/>
      </c>
      <c r="AG188" s="151" t="str">
        <f>IF(OR($A188=0, $P188="", CalcTable[[#This Row],[15]]="", $Q188="", '1. Input energy data'!AH205=""), "", ($P188*CalcTable[[#This Row],[15]]+$Q188)-'1. Input energy data'!AH205)</f>
        <v/>
      </c>
      <c r="AH188" s="151" t="str">
        <f>IF(OR($A188=0, $P188="", CalcTable[[#This Row],[16]]="", $Q188="", '1. Input energy data'!AI205=""), "", ($P188*CalcTable[[#This Row],[16]]+$Q188)-'1. Input energy data'!AI205)</f>
        <v/>
      </c>
      <c r="AI188" s="151" t="str">
        <f>IF(OR($A188=0, $P188="", CalcTable[[#This Row],[17]]="", $Q188="", '1. Input energy data'!AJ205=""), "", ($P188*CalcTable[[#This Row],[17]]+$Q188)-'1. Input energy data'!AJ205)</f>
        <v/>
      </c>
      <c r="AJ188" s="151" t="str">
        <f>IF(OR($A188=0, $P188="", CalcTable[[#This Row],[18]]="", $Q188="", '1. Input energy data'!AK205=""), "", ($P188*CalcTable[[#This Row],[18]]+$Q188)-'1. Input energy data'!AK205)</f>
        <v/>
      </c>
      <c r="AK188" s="151" t="str">
        <f>IF(OR($A188=0, $P188="", CalcTable[[#This Row],[19]]="", $Q188="", '1. Input energy data'!AL205=""), "", ($P188*CalcTable[[#This Row],[19]]+$Q188)-'1. Input energy data'!AL205)</f>
        <v/>
      </c>
      <c r="AL188" s="151" t="str">
        <f>IF(OR($A188=0, $P188="", CalcTable[[#This Row],[20]]="", $Q188="", '1. Input energy data'!AM205=""), "", ($P188*CalcTable[[#This Row],[20]]+$Q188)-'1. Input energy data'!AM205)</f>
        <v/>
      </c>
      <c r="AM188" s="151" t="str">
        <f>IF(OR($A188=0, $P188="", CalcTable[[#This Row],[21]]="", $Q188="", '1. Input energy data'!AN205=""), "", ($P188*CalcTable[[#This Row],[21]]+$Q188)-'1. Input energy data'!AN205)</f>
        <v/>
      </c>
      <c r="AN188" s="151" t="str">
        <f>IF(OR($A188=0, $P188="", CalcTable[[#This Row],[22]]="", $Q188="", '1. Input energy data'!AO205=""), "", ($P188*CalcTable[[#This Row],[22]]+$Q188)-'1. Input energy data'!AO205)</f>
        <v/>
      </c>
      <c r="AO188" s="151" t="str">
        <f>IF(OR($A188=0, $P188="", CalcTable[[#This Row],[23]]="", $Q188="", '1. Input energy data'!AP205=""), "", ($P188*CalcTable[[#This Row],[23]]+$Q188)-'1. Input energy data'!AP205)</f>
        <v/>
      </c>
      <c r="AP188" s="151" t="str">
        <f>IF(OR($A188=0, $P188="", CalcTable[[#This Row],[24]]="", $Q188="", '1. Input energy data'!AQ205=""), "", ($P188*CalcTable[[#This Row],[24]]+$Q188)-'1. Input energy data'!AQ205)</f>
        <v/>
      </c>
      <c r="AQ188" s="239" t="str">
        <f>IF(CalcTable[[#This Row],[Building]]=0,"",1-((1-CalcTable[[#This Row],[R2]])*(COUNT('1. Input energy data'!N205:Y205)-1)/(COUNT('1. Input energy data'!N205:Y205)-2)))</f>
        <v/>
      </c>
      <c r="AR188" s="165" t="str">
        <f>IF(CalcTable[[#This Row],[Building]]=0,"",1.26*TINV(0.1,COUNT('1. Input energy data'!N205:Y205)-2)*STEYX('1. Input energy data'!N205:Y205,CalcTable[[#This Row],[1]:[12]])*((1+2/COUNT('1. Input energy data'!N205:Y205))*COUNT(CalcTable[[#This Row],[Month 1 avoided kWh]:[Month 12]]))^0.5)</f>
        <v/>
      </c>
      <c r="AS188" s="166" t="str">
        <f>IF(CalcTable[[#This Row],[Building]]=0,"",ABS(CalcTable[[#This Row],[Absolute Uncertainty]]/SUM(CalcTable[[#This Row],[Month 1 avoided kWh]:[Month 12]])))</f>
        <v/>
      </c>
      <c r="AT188" s="165" t="str">
        <f>IF(CalcTable[[#This Row],[Building]]=0,"",COUNT('1. Input energy data'!N205:Y205))</f>
        <v/>
      </c>
      <c r="AU188" s="165" t="str">
        <f>IF(CalcTable[[#This Row],[Building]]=0,"",COUNT('1. Input energy data'!AF205:AQ205))</f>
        <v/>
      </c>
      <c r="AV188" s="151" t="str" cm="1">
        <f t="array" ref="AV188">_xlfn.IFS(CalcTable[[#This Row],[Building]]=0,"",AND(OR('1. Input energy data'!AT205="Energy Bills - Actual",'1. Input energy data'!AT205="Meter Readings",'1. Input energy data'!AT205="Half Hourly Data"),OR('1. Input energy data'!Z205="Energy Bills - Actual",'1. Input energy data'!Z205="Meter Readings",'1. Input energy data'!Z205="Half Hourly Data")),"ACTUAL",OR('1. Input energy data'!AT205="",'1. Input energy data'!Z205=""),"BLANK",OR('1. Input energy data'!AT205="Other (specify in commentary)",'1. Input energy data'!Z205="Other (specify in commentary)"),"OTHER",OR('1. Input energy data'!AT205="Energy Bills - Estimated",'1. Input energy data'!Z205="Energy Bills - Estimated"),"ESTIMATED",OR('1. Input energy data'!AT205="Energy Bills - Partially Estimated",'1. Input energy data'!Z205="Energy Bills - Partially Estimated"),"PARTIALLY ESTIMATED",TRUE,"BLANK")</f>
        <v/>
      </c>
    </row>
    <row r="189" spans="1:48">
      <c r="A189">
        <f>'1. Input energy data'!C206</f>
        <v>0</v>
      </c>
      <c r="B189" s="150">
        <f>'1. Input energy data'!F206</f>
        <v>0</v>
      </c>
      <c r="C189">
        <f>'1. Input energy data'!G206</f>
        <v>0</v>
      </c>
      <c r="D189" s="151" t="str">
        <f>IF(OR(CalcTable[[#This Row],[Building]]=0, '1. Input energy data'!$N206=""), "",IF(OR('1. Input energy data'!$F206="Hospital",'1. Input energy data'!$F206="Nursing residential homes and hostels"),INDEX(Degrees18[[Month]:[Multiple (England)]],MATCH('1. Input energy data'!$L206, Degrees18[Month], 1),MATCH(IF('1. Input energy data'!$G$11="Multiple (England)", '1. Input energy data'!$J206, '1. Input energy data'!$G$11), Degrees18[#Headers], 0)),INDEX(Degrees15[[Month]:[Multiple (England)]],MATCH('1. Input energy data'!$L206, Degrees15[Month], 1),MATCH(IF('1. Input energy data'!$G$11="Multiple (England)", '1. Input energy data'!$J206, '1. Input energy data'!$G$11), Degrees15[#Headers], 0))))</f>
        <v/>
      </c>
      <c r="E189" s="151" t="str" cm="1">
        <f t="array" ref="E189">IF(OR(CalcTable[[#This Row],[Building]]=0, '1. Input energy data'!$O206=""), "",IF(OR('1. Input energy data'!$F206="Hospital",'1. Input energy data'!$F206="Nursing residential homes and hostels"),INDEX(Degrees18[[Month]:[Multiple (England)]],MATCH('1. Input energy data'!$L206, Degrees18[Month], 1) + $E$2 - 1,MATCH(IF('1. Input energy data'!$G$11="Multiple (England)", '1. Input energy data'!$J206, '1. Input energy data'!$G$11),Degrees18[#Headers], 0)),INDEX(Degrees15[[Month]:[Multiple (England)]],MATCH('1. Input energy data'!$L206, Degrees15[Month], 1) + $E$2 - 1,MATCH(IF('1. Input energy data'!$G$11="Multiple (England)", '1. Input energy data'!$J206, '1. Input energy data'!$G$11),Degrees15[#Headers], 0))))</f>
        <v/>
      </c>
      <c r="F189" s="151" t="str" cm="1">
        <f t="array" ref="F189">IF(OR(CalcTable[[#This Row],[Building]]=0, '1. Input energy data'!$P206=""), "",IF(OR('1. Input energy data'!$F206="Hospital",'1. Input energy data'!$F206="Nursing residential homes and hostels"),INDEX(Degrees18[[Month]:[Multiple (England)]],MATCH('1. Input energy data'!$L206, Degrees18[Month], 1) + $F$2 - 1,MATCH(IF('1. Input energy data'!$G$11="Multiple (England)", '1. Input energy data'!$J206, '1. Input energy data'!$G$11),Degrees18[#Headers], 0)),INDEX(Degrees15[[Month]:[Multiple (England)]],MATCH('1. Input energy data'!$L206, Degrees15[Month], 1) + $F$2 - 1,MATCH(IF('1. Input energy data'!$G$11="Multiple (England)", '1. Input energy data'!$J206, '1. Input energy data'!$G$11),Degrees15[#Headers], 0))))</f>
        <v/>
      </c>
      <c r="G189" s="151" t="str" cm="1">
        <f t="array" ref="G189">IF(OR(CalcTable[[#This Row],[Building]]=0, '1. Input energy data'!$Q206=""), "",IF(OR('1. Input energy data'!$F206="Hospital",'1. Input energy data'!$F206="Nursing residential homes and hostels"),INDEX(Degrees18[[Month]:[Multiple (England)]],MATCH('1. Input energy data'!$L206, Degrees18[Month], 1) + $G$2 - 1,MATCH(IF('1. Input energy data'!$G$11="Multiple (England)", '1. Input energy data'!$J206, '1. Input energy data'!$G$11),Degrees18[#Headers], 0)),INDEX(Degrees15[[Month]:[Multiple (England)]],MATCH('1. Input energy data'!$L206, Degrees15[Month], 1) + $G$2 - 1,MATCH(IF('1. Input energy data'!$G$11="Multiple (England)", '1. Input energy data'!$J206, '1. Input energy data'!$G$11),Degrees15[#Headers], 0))))</f>
        <v/>
      </c>
      <c r="H189" s="151" t="str" cm="1">
        <f t="array" ref="H189">IF(OR(CalcTable[[#This Row],[Building]]=0, '1. Input energy data'!$R206=""), "",IF(OR('1. Input energy data'!$F206="Hospital",'1. Input energy data'!$F206="Nursing residential homes and hostels"),INDEX(Degrees18[[Month]:[Multiple (England)]],MATCH('1. Input energy data'!$L206, Degrees18[Month], 1) + $H$2 - 1,MATCH(IF('1. Input energy data'!$G$11="Multiple (England)", '1. Input energy data'!$J206, '1. Input energy data'!$G$11),Degrees18[#Headers], 0)),INDEX(Degrees15[[Month]:[Multiple (England)]],MATCH('1. Input energy data'!$L206, Degrees15[Month], 1) + $H$2 - 1,MATCH(IF('1. Input energy data'!$G$11="Multiple (England)", '1. Input energy data'!$J206, '1. Input energy data'!$G$11),Degrees15[#Headers], 0))))</f>
        <v/>
      </c>
      <c r="I189" s="151" t="str" cm="1">
        <f t="array" ref="I189">IF(OR(CalcTable[[#This Row],[Building]]=0, '1. Input energy data'!$S206=""), "",IF(OR('1. Input energy data'!$F206="Hospital",'1. Input energy data'!$F206="Nursing residential homes and hostels"),INDEX(Degrees18[[Month]:[Multiple (England)]],MATCH('1. Input energy data'!$L206, Degrees18[Month], 1) + $I$2 - 1,MATCH(IF('1. Input energy data'!$G$11="Multiple (England)", '1. Input energy data'!$J206, '1. Input energy data'!$G$11),Degrees18[#Headers], 0)),INDEX(Degrees15[[Month]:[Multiple (England)]],MATCH('1. Input energy data'!$L206, Degrees15[Month], 1) + $I$2 - 1,MATCH(IF('1. Input energy data'!$G$11="Multiple (England)", '1. Input energy data'!$J206, '1. Input energy data'!$G$11),Degrees15[#Headers], 0))))</f>
        <v/>
      </c>
      <c r="J189" s="151" t="str" cm="1">
        <f t="array" ref="J189">IF(OR(CalcTable[[#This Row],[Building]]=0, '1. Input energy data'!$T206=""), "",IF(OR('1. Input energy data'!$F206="Hospital",'1. Input energy data'!$F206="Nursing residential homes and hostels"),INDEX(Degrees18[[Month]:[Multiple (England)]],MATCH('1. Input energy data'!$L206, Degrees18[Month], 1) + $J$2 - 1,MATCH(IF('1. Input energy data'!$G$11="Multiple (England)", '1. Input energy data'!$J206, '1. Input energy data'!$G$11),Degrees18[#Headers], 0)),INDEX(Degrees15[[Month]:[Multiple (England)]],MATCH('1. Input energy data'!$L206, Degrees15[Month], 1) + $J$2 - 1,MATCH(IF('1. Input energy data'!$G$11="Multiple (England)", '1. Input energy data'!$J206, '1. Input energy data'!$G$11),Degrees15[#Headers], 0))))</f>
        <v/>
      </c>
      <c r="K189" s="151" t="str" cm="1">
        <f t="array" ref="K189">IF(OR(CalcTable[[#This Row],[Building]]=0, '1. Input energy data'!$U206=""), "",IF(OR('1. Input energy data'!$F206="Hospital",'1. Input energy data'!$F206="Nursing residential homes and hostels"),INDEX(Degrees18[[Month]:[Multiple (England)]],MATCH('1. Input energy data'!$L206, Degrees18[Month], 1) + $K$2 - 1,MATCH(IF('1. Input energy data'!$G$11="Multiple (England)", '1. Input energy data'!$J206, '1. Input energy data'!$G$11),Degrees18[#Headers], 0)),INDEX(Degrees15[[Month]:[Multiple (England)]],MATCH('1. Input energy data'!$L206, Degrees15[Month], 1) + $K$2 - 1,MATCH(IF('1. Input energy data'!$G$11="Multiple (England)", '1. Input energy data'!$J206, '1. Input energy data'!$G$11),Degrees15[#Headers], 0))))</f>
        <v/>
      </c>
      <c r="L189" s="151" t="str" cm="1">
        <f t="array" ref="L189">IF(OR(CalcTable[[#This Row],[Building]]=0, '1. Input energy data'!$V206=""), "",IF(OR('1. Input energy data'!$F206="Hospital",'1. Input energy data'!$F206="Nursing residential homes and hostels"),INDEX(Degrees18[[Month]:[Multiple (England)]],MATCH('1. Input energy data'!$L206, Degrees18[Month], 1) + $L$2 - 1,MATCH(IF('1. Input energy data'!$G$11="Multiple (England)", '1. Input energy data'!$J206, '1. Input energy data'!$G$11),Degrees18[#Headers], 0)),INDEX(Degrees15[[Month]:[Multiple (England)]],MATCH('1. Input energy data'!$L206, Degrees15[Month], 1) + $L$2 - 1,MATCH(IF('1. Input energy data'!$G$11="Multiple (England)", '1. Input energy data'!$J206, '1. Input energy data'!$G$11),Degrees15[#Headers], 0))))</f>
        <v/>
      </c>
      <c r="M189" s="151" t="str" cm="1">
        <f t="array" ref="M189">IF(OR(CalcTable[[#This Row],[Building]]=0, '1. Input energy data'!$W206=""), "",IF(OR('1. Input energy data'!$F206="Hospital",'1. Input energy data'!$F206="Nursing residential homes and hostels"),INDEX(Degrees18[[Month]:[Multiple (England)]],MATCH('1. Input energy data'!$L206, Degrees18[Month], 1) + $M$2 - 1,MATCH(IF('1. Input energy data'!$G$11="Multiple (England)", '1. Input energy data'!$J206, '1. Input energy data'!$G$11),Degrees18[#Headers], 0)),INDEX(Degrees15[[Month]:[Multiple (England)]],MATCH('1. Input energy data'!$L206, Degrees15[Month], 1) + $M$2 - 1,MATCH(IF('1. Input energy data'!$G$11="Multiple (England)", '1. Input energy data'!$J206, '1. Input energy data'!$G$11),Degrees15[#Headers], 0))))</f>
        <v/>
      </c>
      <c r="N189" s="151" t="str" cm="1">
        <f t="array" ref="N189">IF(OR(CalcTable[[#This Row],[Building]]=0, '1. Input energy data'!$X206=""), "",IF(OR('1. Input energy data'!$F206="Hospital",'1. Input energy data'!$F206="Nursing residential homes and hostels"),INDEX(Degrees18[[Month]:[Multiple (England)]],MATCH('1. Input energy data'!$L206, Degrees18[Month], 1) + $N$2 - 1,MATCH(IF('1. Input energy data'!$G$11="Multiple (England)", '1. Input energy data'!$J206, '1. Input energy data'!$G$11),Degrees18[#Headers], 0)),INDEX(Degrees15[[Month]:[Multiple (England)]],MATCH('1. Input energy data'!$L206, Degrees15[Month], 1) + $N$2 - 1,MATCH(IF('1. Input energy data'!$G$11="Multiple (England)", '1. Input energy data'!$J206, '1. Input energy data'!$G$11),Degrees15[#Headers], 0))))</f>
        <v/>
      </c>
      <c r="O189" s="151" t="str" cm="1">
        <f t="array" ref="O189">IF(OR(CalcTable[[#This Row],[Building]]=0, '1. Input energy data'!$Y206=""), "",IF(OR('1. Input energy data'!$F206="Hospital",'1. Input energy data'!$F206="Nursing residential homes and hostels"),INDEX(Degrees18[[Month]:[Multiple (England)]],MATCH('1. Input energy data'!$L206, Degrees18[Month], 1) + $O$2 - 1,MATCH(IF('1. Input energy data'!$G$11="Multiple (England)", '1. Input energy data'!$J206, '1. Input energy data'!$G$11),Degrees18[#Headers], 0)),INDEX(Degrees15[[Month]:[Multiple (England)]],MATCH('1. Input energy data'!$L206, Degrees15[Month], 1) + $O$2 - 1,MATCH(IF('1. Input energy data'!$G$11="Multiple (England)", '1. Input energy data'!$J206, '1. Input energy data'!$G$11),Degrees15[#Headers], 0))))</f>
        <v/>
      </c>
      <c r="P189" t="str">
        <f>IF(CalcTable[[#This Row],[Building]]=0,"",SLOPE('1. Input energy data'!N206:Y206,CalcTable[[#This Row],[1]:[12]]))</f>
        <v/>
      </c>
      <c r="Q189" t="str">
        <f>IF(CalcTable[[#This Row],[Building]]=0,"",INTERCEPT('1. Input energy data'!N206:Y206,CalcTable[[#This Row],[1]:[12]]))</f>
        <v/>
      </c>
      <c r="R189" t="str">
        <f>IF(CalcTable[[#This Row],[Building]]=0,"",RSQ('1. Input energy data'!N206:Y206,CalcTable[[#This Row],[1]:[12]]))</f>
        <v/>
      </c>
      <c r="S189" s="151" t="str" cm="1">
        <f t="array" ref="S189">IF(OR($A189=0, '1. Input energy data'!$AF206=""), "",IF(OR('1. Input energy data'!$F206="Hospital",'1. Input energy data'!$F206="Nursing residential homes and hostels"),INDEX(Degrees18[[Month]:[Multiple (England)]],MATCH('1. Input energy data'!$AD206, Degrees18[Month], 1)+S$2-13,MATCH(IF('1. Input energy data'!$G$11="Multiple (England)", '1. Input energy data'!$J206, '1. Input energy data'!$G$11),Degrees18[#Headers], 0)),INDEX(Degrees15[[Month]:[Multiple (England)]],MATCH('1. Input energy data'!$AD206, Degrees15[Month], 1)+S$2-13,MATCH(IF('1. Input energy data'!$G$11="Multiple (England)", '1. Input energy data'!$J206, '1. Input energy data'!$G$11),Degrees15[#Headers], 0))))</f>
        <v/>
      </c>
      <c r="T189" s="151" t="str" cm="1">
        <f t="array" ref="T189">IF(OR($A189=0, '1. Input energy data'!$AG206=""), "",IF(OR('1. Input energy data'!$F206="Hospital",'1. Input energy data'!$F206="Nursing residential homes and hostels"),INDEX(Degrees18[[Month]:[Multiple (England)]],MATCH('1. Input energy data'!$AD206, Degrees18[Month], 1)+T$2-13,MATCH(IF('1. Input energy data'!$G$11="Multiple (England)", '1. Input energy data'!$J206, '1. Input energy data'!$G$11),Degrees18[#Headers], 0)),INDEX(Degrees15[[Month]:[Multiple (England)]],MATCH('1. Input energy data'!$AD206,Degrees15[Month], 1)+T$2-13,MATCH(IF('1. Input energy data'!$G$11="Multiple (England)", '1. Input energy data'!$J206, '1. Input energy data'!$G$11),Degrees15[#Headers], 0))))</f>
        <v/>
      </c>
      <c r="U189" s="151" t="str" cm="1">
        <f t="array" ref="U189">IF(OR($A189=0, '1. Input energy data'!$AH206=""), "",IF(OR('1. Input energy data'!$F206="Hospital",'1. Input energy data'!$F206="Nursing residential homes and hostels"),INDEX(Degrees18[[Month]:[Multiple (England)]],MATCH('1. Input energy data'!$AD206, Degrees18[Month], 1)+U$2-13,MATCH(IF('1. Input energy data'!$G$11="Multiple (England)", '1. Input energy data'!$J206, '1. Input energy data'!$G$11),Degrees18[#Headers], 0)),INDEX(Degrees15[[Month]:[Multiple (England)]],MATCH('1. Input energy data'!$AD206,Degrees15[Month], 1)+U$2-13,MATCH(IF('1. Input energy data'!$G$11="Multiple (England)", '1. Input energy data'!$J206, '1. Input energy data'!$G$11),Degrees15[#Headers], 0))))</f>
        <v/>
      </c>
      <c r="V189" s="151" t="str" cm="1">
        <f t="array" ref="V189">IF(OR($A189=0, '1. Input energy data'!$AI206=""), "",IF(OR('1. Input energy data'!$F206="Hospital",'1. Input energy data'!$F206="Nursing residential homes and hostels"),INDEX(Degrees18[[Month]:[Multiple (England)]],MATCH('1. Input energy data'!$AD206, Degrees18[Month], 1)+V$2-13,MATCH(IF('1. Input energy data'!$G$11="Multiple (England)", '1. Input energy data'!$J206, '1. Input energy data'!$G$11),Degrees18[#Headers], 0)),INDEX(Degrees15[[Month]:[Multiple (England)]],MATCH('1. Input energy data'!$AD206,Degrees15[Month], 1)+V$2-13,MATCH(IF('1. Input energy data'!$G$11="Multiple (England)", '1. Input energy data'!$J206, '1. Input energy data'!$G$11),Degrees15[#Headers], 0))))</f>
        <v/>
      </c>
      <c r="W189" s="151" t="str" cm="1">
        <f t="array" ref="W189">IF(OR($A189=0, '1. Input energy data'!$AJ206=""), "",IF(OR('1. Input energy data'!$F206="Hospital",'1. Input energy data'!$F206="Nursing residential homes and hostels"),INDEX(Degrees18[[Month]:[Multiple (England)]],MATCH('1. Input energy data'!$AD206, Degrees18[Month], 1)+W$2-13,MATCH(IF('1. Input energy data'!$G$11="Multiple (England)", '1. Input energy data'!$J206, '1. Input energy data'!$G$11),Degrees18[#Headers], 0)),INDEX(Degrees15[[Month]:[Multiple (England)]],MATCH('1. Input energy data'!$AD206,Degrees15[Month], 1)+W$2-13,MATCH(IF('1. Input energy data'!$G$11="Multiple (England)", '1. Input energy data'!$J206, '1. Input energy data'!$G$11),Degrees15[#Headers], 0))))</f>
        <v/>
      </c>
      <c r="X189" s="151" t="str" cm="1">
        <f t="array" ref="X189">IF(OR($A189=0, '1. Input energy data'!$AK206=""), "",IF(OR('1. Input energy data'!$F206="Hospital",'1. Input energy data'!$F206="Nursing residential homes and hostels"),INDEX(Degrees18[[Month]:[Multiple (England)]],MATCH('1. Input energy data'!$AD206, Degrees18[Month], 1)+X$2-13,MATCH(IF('1. Input energy data'!$G$11="Multiple (England)", '1. Input energy data'!$J206, '1. Input energy data'!$G$11),Degrees18[#Headers], 0)),INDEX(Degrees15[[Month]:[Multiple (England)]],MATCH('1. Input energy data'!$AD206,Degrees15[Month], 1)+X$2-13,MATCH(IF('1. Input energy data'!$G$11="Multiple (England)", '1. Input energy data'!$J206, '1. Input energy data'!$G$11),Degrees15[#Headers], 0))))</f>
        <v/>
      </c>
      <c r="Y189" s="151" t="str" cm="1">
        <f t="array" ref="Y189">IF(OR($A189=0, '1. Input energy data'!$AL206=""), "",IF(OR('1. Input energy data'!$F206="Hospital",'1. Input energy data'!$F206="Nursing residential homes and hostels"),INDEX(Degrees18[[Month]:[Multiple (England)]],MATCH('1. Input energy data'!$AD206, Degrees18[Month], 1)+Y$2-13,MATCH(IF('1. Input energy data'!$G$11="Multiple (England)", '1. Input energy data'!$J206, '1. Input energy data'!$G$11),Degrees18[#Headers], 0)),INDEX(Degrees15[[Month]:[Multiple (England)]],MATCH('1. Input energy data'!$AD206,Degrees15[Month], 1)+Y$2-13,MATCH(IF('1. Input energy data'!$G$11="Multiple (England)", '1. Input energy data'!$J206, '1. Input energy data'!$G$11),Degrees15[#Headers], 0))))</f>
        <v/>
      </c>
      <c r="Z189" s="151" t="str" cm="1">
        <f t="array" ref="Z189">IF(OR($A189=0, '1. Input energy data'!$AM206=""), "",IF(OR('1. Input energy data'!$F206="Hospital",'1. Input energy data'!$F206="Nursing residential homes and hostels"),INDEX(Degrees18[[Month]:[Multiple (England)]],MATCH('1. Input energy data'!$AD206, Degrees18[Month], 1)+Z$2-13,MATCH(IF('1. Input energy data'!$G$11="Multiple (England)", '1. Input energy data'!$J206, '1. Input energy data'!$G$11),Degrees18[#Headers], 0)),INDEX(Degrees15[[Month]:[Multiple (England)]],MATCH('1. Input energy data'!$AD206,Degrees15[Month], 1)+Z$2-13,MATCH(IF('1. Input energy data'!$G$11="Multiple (England)", '1. Input energy data'!$J206, '1. Input energy data'!$G$11),Degrees15[#Headers], 0))))</f>
        <v/>
      </c>
      <c r="AA189" s="151" t="str" cm="1">
        <f t="array" ref="AA189">IF(OR($A189=0, '1. Input energy data'!$AN206=""), "",IF(OR('1. Input energy data'!$F206="Hospital",'1. Input energy data'!$F206="Nursing residential homes and hostels"),INDEX(Degrees18[[Month]:[Multiple (England)]],MATCH('1. Input energy data'!$AD206, Degrees18[Month], 1)+AA$2-13,MATCH(IF('1. Input energy data'!$G$11="Multiple (England)", '1. Input energy data'!$J206, '1. Input energy data'!$G$11),Degrees18[#Headers], 0)),INDEX(Degrees15[[Month]:[Multiple (England)]],MATCH('1. Input energy data'!$AD206,Degrees15[Month], 1)+AA$2-13,MATCH(IF('1. Input energy data'!$G$11="Multiple (England)", '1. Input energy data'!$J206, '1. Input energy data'!$G$11),Degrees15[#Headers], 0))))</f>
        <v/>
      </c>
      <c r="AB189" s="151" t="str" cm="1">
        <f t="array" ref="AB189">IF(OR($A189=0, '1. Input energy data'!$AO206=""), "",IF(OR('1. Input energy data'!$F206="Hospital",'1. Input energy data'!$F206="Nursing residential homes and hostels"),INDEX(Degrees18[[Month]:[Multiple (England)]],MATCH('1. Input energy data'!$AD206, Degrees18[Month], 1)+AB$2-13,MATCH(IF('1. Input energy data'!$G$11="Multiple (England)", '1. Input energy data'!$J206, '1. Input energy data'!$G$11),Degrees18[#Headers], 0)),INDEX(Degrees15[[Month]:[Multiple (England)]],MATCH('1. Input energy data'!$AD206,Degrees15[Month], 1)+AB$2-13,MATCH(IF('1. Input energy data'!$G$11="Multiple (England)", '1. Input energy data'!$J206, '1. Input energy data'!$G$11),Degrees15[#Headers], 0))))</f>
        <v/>
      </c>
      <c r="AC189" s="151" t="str" cm="1">
        <f t="array" ref="AC189">IF(OR($A189=0, '1. Input energy data'!$AP206=""), "",IF(OR('1. Input energy data'!$F206="Hospital",'1. Input energy data'!$F206="Nursing residential homes and hostels"),INDEX(Degrees18[[Month]:[Multiple (England)]],MATCH('1. Input energy data'!$AD206, Degrees18[Month], 1)+AC$2-13,MATCH(IF('1. Input energy data'!$G$11="Multiple (England)", '1. Input energy data'!$J206, '1. Input energy data'!$G$11),Degrees18[#Headers], 0)),INDEX(Degrees15[[Month]:[Multiple (England)]],MATCH('1. Input energy data'!$AD206,Degrees15[Month], 1)+AC$2-13,MATCH(IF('1. Input energy data'!$G$11="Multiple (England)", '1. Input energy data'!$J206, '1. Input energy data'!$G$11),Degrees15[#Headers], 0))))</f>
        <v/>
      </c>
      <c r="AD189" s="151" t="str" cm="1">
        <f t="array" ref="AD189">IF(OR($A189=0, '1. Input energy data'!$AQ206=""), "",IF(OR('1. Input energy data'!$F206="Hospital",'1. Input energy data'!$F206="Nursing residential homes and hostels"),INDEX(Degrees18[[Month]:[Multiple (England)]],MATCH('1. Input energy data'!$AD206, Degrees18[Month], 1)+AD$2-13,MATCH(IF('1. Input energy data'!$G$11="Multiple (England)", '1. Input energy data'!$J206, '1. Input energy data'!$G$11),Degrees18[#Headers], 0)),INDEX(Degrees15[[Month]:[Multiple (England)]],MATCH('1. Input energy data'!$AD206,Degrees15[Month], 1)+AD$2-13,MATCH(IF('1. Input energy data'!$G$11="Multiple (England)", '1. Input energy data'!$J206, '1. Input energy data'!$G$11),Degrees15[#Headers], 0))))</f>
        <v/>
      </c>
      <c r="AE189" s="151" t="str">
        <f>IF(OR($A189=0, $P189="", CalcTable[[#This Row],[13]]="", $Q189="", '1. Input energy data'!AF206=""), "", ($P189*CalcTable[[#This Row],[13]]+$Q189)-'1. Input energy data'!AF206)</f>
        <v/>
      </c>
      <c r="AF189" s="151" t="str">
        <f>IF(OR($A189=0, $P189="", CalcTable[[#This Row],[14]]="", $Q189="", '1. Input energy data'!AG206=""), "", ($P189*CalcTable[[#This Row],[14]]+$Q189)-'1. Input energy data'!AG206)</f>
        <v/>
      </c>
      <c r="AG189" s="151" t="str">
        <f>IF(OR($A189=0, $P189="", CalcTable[[#This Row],[15]]="", $Q189="", '1. Input energy data'!AH206=""), "", ($P189*CalcTable[[#This Row],[15]]+$Q189)-'1. Input energy data'!AH206)</f>
        <v/>
      </c>
      <c r="AH189" s="151" t="str">
        <f>IF(OR($A189=0, $P189="", CalcTable[[#This Row],[16]]="", $Q189="", '1. Input energy data'!AI206=""), "", ($P189*CalcTable[[#This Row],[16]]+$Q189)-'1. Input energy data'!AI206)</f>
        <v/>
      </c>
      <c r="AI189" s="151" t="str">
        <f>IF(OR($A189=0, $P189="", CalcTable[[#This Row],[17]]="", $Q189="", '1. Input energy data'!AJ206=""), "", ($P189*CalcTable[[#This Row],[17]]+$Q189)-'1. Input energy data'!AJ206)</f>
        <v/>
      </c>
      <c r="AJ189" s="151" t="str">
        <f>IF(OR($A189=0, $P189="", CalcTable[[#This Row],[18]]="", $Q189="", '1. Input energy data'!AK206=""), "", ($P189*CalcTable[[#This Row],[18]]+$Q189)-'1. Input energy data'!AK206)</f>
        <v/>
      </c>
      <c r="AK189" s="151" t="str">
        <f>IF(OR($A189=0, $P189="", CalcTable[[#This Row],[19]]="", $Q189="", '1. Input energy data'!AL206=""), "", ($P189*CalcTable[[#This Row],[19]]+$Q189)-'1. Input energy data'!AL206)</f>
        <v/>
      </c>
      <c r="AL189" s="151" t="str">
        <f>IF(OR($A189=0, $P189="", CalcTable[[#This Row],[20]]="", $Q189="", '1. Input energy data'!AM206=""), "", ($P189*CalcTable[[#This Row],[20]]+$Q189)-'1. Input energy data'!AM206)</f>
        <v/>
      </c>
      <c r="AM189" s="151" t="str">
        <f>IF(OR($A189=0, $P189="", CalcTable[[#This Row],[21]]="", $Q189="", '1. Input energy data'!AN206=""), "", ($P189*CalcTable[[#This Row],[21]]+$Q189)-'1. Input energy data'!AN206)</f>
        <v/>
      </c>
      <c r="AN189" s="151" t="str">
        <f>IF(OR($A189=0, $P189="", CalcTable[[#This Row],[22]]="", $Q189="", '1. Input energy data'!AO206=""), "", ($P189*CalcTable[[#This Row],[22]]+$Q189)-'1. Input energy data'!AO206)</f>
        <v/>
      </c>
      <c r="AO189" s="151" t="str">
        <f>IF(OR($A189=0, $P189="", CalcTable[[#This Row],[23]]="", $Q189="", '1. Input energy data'!AP206=""), "", ($P189*CalcTable[[#This Row],[23]]+$Q189)-'1. Input energy data'!AP206)</f>
        <v/>
      </c>
      <c r="AP189" s="151" t="str">
        <f>IF(OR($A189=0, $P189="", CalcTable[[#This Row],[24]]="", $Q189="", '1. Input energy data'!AQ206=""), "", ($P189*CalcTable[[#This Row],[24]]+$Q189)-'1. Input energy data'!AQ206)</f>
        <v/>
      </c>
      <c r="AQ189" s="239" t="str">
        <f>IF(CalcTable[[#This Row],[Building]]=0,"",1-((1-CalcTable[[#This Row],[R2]])*(COUNT('1. Input energy data'!N206:Y206)-1)/(COUNT('1. Input energy data'!N206:Y206)-2)))</f>
        <v/>
      </c>
      <c r="AR189" s="165" t="str">
        <f>IF(CalcTable[[#This Row],[Building]]=0,"",1.26*TINV(0.1,COUNT('1. Input energy data'!N206:Y206)-2)*STEYX('1. Input energy data'!N206:Y206,CalcTable[[#This Row],[1]:[12]])*((1+2/COUNT('1. Input energy data'!N206:Y206))*COUNT(CalcTable[[#This Row],[Month 1 avoided kWh]:[Month 12]]))^0.5)</f>
        <v/>
      </c>
      <c r="AS189" s="166" t="str">
        <f>IF(CalcTable[[#This Row],[Building]]=0,"",ABS(CalcTable[[#This Row],[Absolute Uncertainty]]/SUM(CalcTable[[#This Row],[Month 1 avoided kWh]:[Month 12]])))</f>
        <v/>
      </c>
      <c r="AT189" s="165" t="str">
        <f>IF(CalcTable[[#This Row],[Building]]=0,"",COUNT('1. Input energy data'!N206:Y206))</f>
        <v/>
      </c>
      <c r="AU189" s="165" t="str">
        <f>IF(CalcTable[[#This Row],[Building]]=0,"",COUNT('1. Input energy data'!AF206:AQ206))</f>
        <v/>
      </c>
      <c r="AV189" s="151" t="str" cm="1">
        <f t="array" ref="AV189">_xlfn.IFS(CalcTable[[#This Row],[Building]]=0,"",AND(OR('1. Input energy data'!AT206="Energy Bills - Actual",'1. Input energy data'!AT206="Meter Readings",'1. Input energy data'!AT206="Half Hourly Data"),OR('1. Input energy data'!Z206="Energy Bills - Actual",'1. Input energy data'!Z206="Meter Readings",'1. Input energy data'!Z206="Half Hourly Data")),"ACTUAL",OR('1. Input energy data'!AT206="",'1. Input energy data'!Z206=""),"BLANK",OR('1. Input energy data'!AT206="Other (specify in commentary)",'1. Input energy data'!Z206="Other (specify in commentary)"),"OTHER",OR('1. Input energy data'!AT206="Energy Bills - Estimated",'1. Input energy data'!Z206="Energy Bills - Estimated"),"ESTIMATED",OR('1. Input energy data'!AT206="Energy Bills - Partially Estimated",'1. Input energy data'!Z206="Energy Bills - Partially Estimated"),"PARTIALLY ESTIMATED",TRUE,"BLANK")</f>
        <v/>
      </c>
    </row>
    <row r="190" spans="1:48">
      <c r="A190">
        <f>'1. Input energy data'!C207</f>
        <v>0</v>
      </c>
      <c r="B190" s="150">
        <f>'1. Input energy data'!F207</f>
        <v>0</v>
      </c>
      <c r="C190">
        <f>'1. Input energy data'!G207</f>
        <v>0</v>
      </c>
      <c r="D190" s="151" t="str">
        <f>IF(OR(CalcTable[[#This Row],[Building]]=0, '1. Input energy data'!$N207=""), "",IF(OR('1. Input energy data'!$F207="Hospital",'1. Input energy data'!$F207="Nursing residential homes and hostels"),INDEX(Degrees18[[Month]:[Multiple (England)]],MATCH('1. Input energy data'!$L207, Degrees18[Month], 1),MATCH(IF('1. Input energy data'!$G$11="Multiple (England)", '1. Input energy data'!$J207, '1. Input energy data'!$G$11), Degrees18[#Headers], 0)),INDEX(Degrees15[[Month]:[Multiple (England)]],MATCH('1. Input energy data'!$L207, Degrees15[Month], 1),MATCH(IF('1. Input energy data'!$G$11="Multiple (England)", '1. Input energy data'!$J207, '1. Input energy data'!$G$11), Degrees15[#Headers], 0))))</f>
        <v/>
      </c>
      <c r="E190" s="151" t="str" cm="1">
        <f t="array" ref="E190">IF(OR(CalcTable[[#This Row],[Building]]=0, '1. Input energy data'!$O207=""), "",IF(OR('1. Input energy data'!$F207="Hospital",'1. Input energy data'!$F207="Nursing residential homes and hostels"),INDEX(Degrees18[[Month]:[Multiple (England)]],MATCH('1. Input energy data'!$L207, Degrees18[Month], 1) + $E$2 - 1,MATCH(IF('1. Input energy data'!$G$11="Multiple (England)", '1. Input energy data'!$J207, '1. Input energy data'!$G$11),Degrees18[#Headers], 0)),INDEX(Degrees15[[Month]:[Multiple (England)]],MATCH('1. Input energy data'!$L207, Degrees15[Month], 1) + $E$2 - 1,MATCH(IF('1. Input energy data'!$G$11="Multiple (England)", '1. Input energy data'!$J207, '1. Input energy data'!$G$11),Degrees15[#Headers], 0))))</f>
        <v/>
      </c>
      <c r="F190" s="151" t="str" cm="1">
        <f t="array" ref="F190">IF(OR(CalcTable[[#This Row],[Building]]=0, '1. Input energy data'!$P207=""), "",IF(OR('1. Input energy data'!$F207="Hospital",'1. Input energy data'!$F207="Nursing residential homes and hostels"),INDEX(Degrees18[[Month]:[Multiple (England)]],MATCH('1. Input energy data'!$L207, Degrees18[Month], 1) + $F$2 - 1,MATCH(IF('1. Input energy data'!$G$11="Multiple (England)", '1. Input energy data'!$J207, '1. Input energy data'!$G$11),Degrees18[#Headers], 0)),INDEX(Degrees15[[Month]:[Multiple (England)]],MATCH('1. Input energy data'!$L207, Degrees15[Month], 1) + $F$2 - 1,MATCH(IF('1. Input energy data'!$G$11="Multiple (England)", '1. Input energy data'!$J207, '1. Input energy data'!$G$11),Degrees15[#Headers], 0))))</f>
        <v/>
      </c>
      <c r="G190" s="151" t="str" cm="1">
        <f t="array" ref="G190">IF(OR(CalcTable[[#This Row],[Building]]=0, '1. Input energy data'!$Q207=""), "",IF(OR('1. Input energy data'!$F207="Hospital",'1. Input energy data'!$F207="Nursing residential homes and hostels"),INDEX(Degrees18[[Month]:[Multiple (England)]],MATCH('1. Input energy data'!$L207, Degrees18[Month], 1) + $G$2 - 1,MATCH(IF('1. Input energy data'!$G$11="Multiple (England)", '1. Input energy data'!$J207, '1. Input energy data'!$G$11),Degrees18[#Headers], 0)),INDEX(Degrees15[[Month]:[Multiple (England)]],MATCH('1. Input energy data'!$L207, Degrees15[Month], 1) + $G$2 - 1,MATCH(IF('1. Input energy data'!$G$11="Multiple (England)", '1. Input energy data'!$J207, '1. Input energy data'!$G$11),Degrees15[#Headers], 0))))</f>
        <v/>
      </c>
      <c r="H190" s="151" t="str" cm="1">
        <f t="array" ref="H190">IF(OR(CalcTable[[#This Row],[Building]]=0, '1. Input energy data'!$R207=""), "",IF(OR('1. Input energy data'!$F207="Hospital",'1. Input energy data'!$F207="Nursing residential homes and hostels"),INDEX(Degrees18[[Month]:[Multiple (England)]],MATCH('1. Input energy data'!$L207, Degrees18[Month], 1) + $H$2 - 1,MATCH(IF('1. Input energy data'!$G$11="Multiple (England)", '1. Input energy data'!$J207, '1. Input energy data'!$G$11),Degrees18[#Headers], 0)),INDEX(Degrees15[[Month]:[Multiple (England)]],MATCH('1. Input energy data'!$L207, Degrees15[Month], 1) + $H$2 - 1,MATCH(IF('1. Input energy data'!$G$11="Multiple (England)", '1. Input energy data'!$J207, '1. Input energy data'!$G$11),Degrees15[#Headers], 0))))</f>
        <v/>
      </c>
      <c r="I190" s="151" t="str" cm="1">
        <f t="array" ref="I190">IF(OR(CalcTable[[#This Row],[Building]]=0, '1. Input energy data'!$S207=""), "",IF(OR('1. Input energy data'!$F207="Hospital",'1. Input energy data'!$F207="Nursing residential homes and hostels"),INDEX(Degrees18[[Month]:[Multiple (England)]],MATCH('1. Input energy data'!$L207, Degrees18[Month], 1) + $I$2 - 1,MATCH(IF('1. Input energy data'!$G$11="Multiple (England)", '1. Input energy data'!$J207, '1. Input energy data'!$G$11),Degrees18[#Headers], 0)),INDEX(Degrees15[[Month]:[Multiple (England)]],MATCH('1. Input energy data'!$L207, Degrees15[Month], 1) + $I$2 - 1,MATCH(IF('1. Input energy data'!$G$11="Multiple (England)", '1. Input energy data'!$J207, '1. Input energy data'!$G$11),Degrees15[#Headers], 0))))</f>
        <v/>
      </c>
      <c r="J190" s="151" t="str" cm="1">
        <f t="array" ref="J190">IF(OR(CalcTable[[#This Row],[Building]]=0, '1. Input energy data'!$T207=""), "",IF(OR('1. Input energy data'!$F207="Hospital",'1. Input energy data'!$F207="Nursing residential homes and hostels"),INDEX(Degrees18[[Month]:[Multiple (England)]],MATCH('1. Input energy data'!$L207, Degrees18[Month], 1) + $J$2 - 1,MATCH(IF('1. Input energy data'!$G$11="Multiple (England)", '1. Input energy data'!$J207, '1. Input energy data'!$G$11),Degrees18[#Headers], 0)),INDEX(Degrees15[[Month]:[Multiple (England)]],MATCH('1. Input energy data'!$L207, Degrees15[Month], 1) + $J$2 - 1,MATCH(IF('1. Input energy data'!$G$11="Multiple (England)", '1. Input energy data'!$J207, '1. Input energy data'!$G$11),Degrees15[#Headers], 0))))</f>
        <v/>
      </c>
      <c r="K190" s="151" t="str" cm="1">
        <f t="array" ref="K190">IF(OR(CalcTable[[#This Row],[Building]]=0, '1. Input energy data'!$U207=""), "",IF(OR('1. Input energy data'!$F207="Hospital",'1. Input energy data'!$F207="Nursing residential homes and hostels"),INDEX(Degrees18[[Month]:[Multiple (England)]],MATCH('1. Input energy data'!$L207, Degrees18[Month], 1) + $K$2 - 1,MATCH(IF('1. Input energy data'!$G$11="Multiple (England)", '1. Input energy data'!$J207, '1. Input energy data'!$G$11),Degrees18[#Headers], 0)),INDEX(Degrees15[[Month]:[Multiple (England)]],MATCH('1. Input energy data'!$L207, Degrees15[Month], 1) + $K$2 - 1,MATCH(IF('1. Input energy data'!$G$11="Multiple (England)", '1. Input energy data'!$J207, '1. Input energy data'!$G$11),Degrees15[#Headers], 0))))</f>
        <v/>
      </c>
      <c r="L190" s="151" t="str" cm="1">
        <f t="array" ref="L190">IF(OR(CalcTable[[#This Row],[Building]]=0, '1. Input energy data'!$V207=""), "",IF(OR('1. Input energy data'!$F207="Hospital",'1. Input energy data'!$F207="Nursing residential homes and hostels"),INDEX(Degrees18[[Month]:[Multiple (England)]],MATCH('1. Input energy data'!$L207, Degrees18[Month], 1) + $L$2 - 1,MATCH(IF('1. Input energy data'!$G$11="Multiple (England)", '1. Input energy data'!$J207, '1. Input energy data'!$G$11),Degrees18[#Headers], 0)),INDEX(Degrees15[[Month]:[Multiple (England)]],MATCH('1. Input energy data'!$L207, Degrees15[Month], 1) + $L$2 - 1,MATCH(IF('1. Input energy data'!$G$11="Multiple (England)", '1. Input energy data'!$J207, '1. Input energy data'!$G$11),Degrees15[#Headers], 0))))</f>
        <v/>
      </c>
      <c r="M190" s="151" t="str" cm="1">
        <f t="array" ref="M190">IF(OR(CalcTable[[#This Row],[Building]]=0, '1. Input energy data'!$W207=""), "",IF(OR('1. Input energy data'!$F207="Hospital",'1. Input energy data'!$F207="Nursing residential homes and hostels"),INDEX(Degrees18[[Month]:[Multiple (England)]],MATCH('1. Input energy data'!$L207, Degrees18[Month], 1) + $M$2 - 1,MATCH(IF('1. Input energy data'!$G$11="Multiple (England)", '1. Input energy data'!$J207, '1. Input energy data'!$G$11),Degrees18[#Headers], 0)),INDEX(Degrees15[[Month]:[Multiple (England)]],MATCH('1. Input energy data'!$L207, Degrees15[Month], 1) + $M$2 - 1,MATCH(IF('1. Input energy data'!$G$11="Multiple (England)", '1. Input energy data'!$J207, '1. Input energy data'!$G$11),Degrees15[#Headers], 0))))</f>
        <v/>
      </c>
      <c r="N190" s="151" t="str" cm="1">
        <f t="array" ref="N190">IF(OR(CalcTable[[#This Row],[Building]]=0, '1. Input energy data'!$X207=""), "",IF(OR('1. Input energy data'!$F207="Hospital",'1. Input energy data'!$F207="Nursing residential homes and hostels"),INDEX(Degrees18[[Month]:[Multiple (England)]],MATCH('1. Input energy data'!$L207, Degrees18[Month], 1) + $N$2 - 1,MATCH(IF('1. Input energy data'!$G$11="Multiple (England)", '1. Input energy data'!$J207, '1. Input energy data'!$G$11),Degrees18[#Headers], 0)),INDEX(Degrees15[[Month]:[Multiple (England)]],MATCH('1. Input energy data'!$L207, Degrees15[Month], 1) + $N$2 - 1,MATCH(IF('1. Input energy data'!$G$11="Multiple (England)", '1. Input energy data'!$J207, '1. Input energy data'!$G$11),Degrees15[#Headers], 0))))</f>
        <v/>
      </c>
      <c r="O190" s="151" t="str" cm="1">
        <f t="array" ref="O190">IF(OR(CalcTable[[#This Row],[Building]]=0, '1. Input energy data'!$Y207=""), "",IF(OR('1. Input energy data'!$F207="Hospital",'1. Input energy data'!$F207="Nursing residential homes and hostels"),INDEX(Degrees18[[Month]:[Multiple (England)]],MATCH('1. Input energy data'!$L207, Degrees18[Month], 1) + $O$2 - 1,MATCH(IF('1. Input energy data'!$G$11="Multiple (England)", '1. Input energy data'!$J207, '1. Input energy data'!$G$11),Degrees18[#Headers], 0)),INDEX(Degrees15[[Month]:[Multiple (England)]],MATCH('1. Input energy data'!$L207, Degrees15[Month], 1) + $O$2 - 1,MATCH(IF('1. Input energy data'!$G$11="Multiple (England)", '1. Input energy data'!$J207, '1. Input energy data'!$G$11),Degrees15[#Headers], 0))))</f>
        <v/>
      </c>
      <c r="P190" t="str">
        <f>IF(CalcTable[[#This Row],[Building]]=0,"",SLOPE('1. Input energy data'!N207:Y207,CalcTable[[#This Row],[1]:[12]]))</f>
        <v/>
      </c>
      <c r="Q190" t="str">
        <f>IF(CalcTable[[#This Row],[Building]]=0,"",INTERCEPT('1. Input energy data'!N207:Y207,CalcTable[[#This Row],[1]:[12]]))</f>
        <v/>
      </c>
      <c r="R190" t="str">
        <f>IF(CalcTable[[#This Row],[Building]]=0,"",RSQ('1. Input energy data'!N207:Y207,CalcTable[[#This Row],[1]:[12]]))</f>
        <v/>
      </c>
      <c r="S190" s="151" t="str" cm="1">
        <f t="array" ref="S190">IF(OR($A190=0, '1. Input energy data'!$AF207=""), "",IF(OR('1. Input energy data'!$F207="Hospital",'1. Input energy data'!$F207="Nursing residential homes and hostels"),INDEX(Degrees18[[Month]:[Multiple (England)]],MATCH('1. Input energy data'!$AD207, Degrees18[Month], 1)+S$2-13,MATCH(IF('1. Input energy data'!$G$11="Multiple (England)", '1. Input energy data'!$J207, '1. Input energy data'!$G$11),Degrees18[#Headers], 0)),INDEX(Degrees15[[Month]:[Multiple (England)]],MATCH('1. Input energy data'!$AD207, Degrees15[Month], 1)+S$2-13,MATCH(IF('1. Input energy data'!$G$11="Multiple (England)", '1. Input energy data'!$J207, '1. Input energy data'!$G$11),Degrees15[#Headers], 0))))</f>
        <v/>
      </c>
      <c r="T190" s="151" t="str" cm="1">
        <f t="array" ref="T190">IF(OR($A190=0, '1. Input energy data'!$AG207=""), "",IF(OR('1. Input energy data'!$F207="Hospital",'1. Input energy data'!$F207="Nursing residential homes and hostels"),INDEX(Degrees18[[Month]:[Multiple (England)]],MATCH('1. Input energy data'!$AD207, Degrees18[Month], 1)+T$2-13,MATCH(IF('1. Input energy data'!$G$11="Multiple (England)", '1. Input energy data'!$J207, '1. Input energy data'!$G$11),Degrees18[#Headers], 0)),INDEX(Degrees15[[Month]:[Multiple (England)]],MATCH('1. Input energy data'!$AD207,Degrees15[Month], 1)+T$2-13,MATCH(IF('1. Input energy data'!$G$11="Multiple (England)", '1. Input energy data'!$J207, '1. Input energy data'!$G$11),Degrees15[#Headers], 0))))</f>
        <v/>
      </c>
      <c r="U190" s="151" t="str" cm="1">
        <f t="array" ref="U190">IF(OR($A190=0, '1. Input energy data'!$AH207=""), "",IF(OR('1. Input energy data'!$F207="Hospital",'1. Input energy data'!$F207="Nursing residential homes and hostels"),INDEX(Degrees18[[Month]:[Multiple (England)]],MATCH('1. Input energy data'!$AD207, Degrees18[Month], 1)+U$2-13,MATCH(IF('1. Input energy data'!$G$11="Multiple (England)", '1. Input energy data'!$J207, '1. Input energy data'!$G$11),Degrees18[#Headers], 0)),INDEX(Degrees15[[Month]:[Multiple (England)]],MATCH('1. Input energy data'!$AD207,Degrees15[Month], 1)+U$2-13,MATCH(IF('1. Input energy data'!$G$11="Multiple (England)", '1. Input energy data'!$J207, '1. Input energy data'!$G$11),Degrees15[#Headers], 0))))</f>
        <v/>
      </c>
      <c r="V190" s="151" t="str" cm="1">
        <f t="array" ref="V190">IF(OR($A190=0, '1. Input energy data'!$AI207=""), "",IF(OR('1. Input energy data'!$F207="Hospital",'1. Input energy data'!$F207="Nursing residential homes and hostels"),INDEX(Degrees18[[Month]:[Multiple (England)]],MATCH('1. Input energy data'!$AD207, Degrees18[Month], 1)+V$2-13,MATCH(IF('1. Input energy data'!$G$11="Multiple (England)", '1. Input energy data'!$J207, '1. Input energy data'!$G$11),Degrees18[#Headers], 0)),INDEX(Degrees15[[Month]:[Multiple (England)]],MATCH('1. Input energy data'!$AD207,Degrees15[Month], 1)+V$2-13,MATCH(IF('1. Input energy data'!$G$11="Multiple (England)", '1. Input energy data'!$J207, '1. Input energy data'!$G$11),Degrees15[#Headers], 0))))</f>
        <v/>
      </c>
      <c r="W190" s="151" t="str" cm="1">
        <f t="array" ref="W190">IF(OR($A190=0, '1. Input energy data'!$AJ207=""), "",IF(OR('1. Input energy data'!$F207="Hospital",'1. Input energy data'!$F207="Nursing residential homes and hostels"),INDEX(Degrees18[[Month]:[Multiple (England)]],MATCH('1. Input energy data'!$AD207, Degrees18[Month], 1)+W$2-13,MATCH(IF('1. Input energy data'!$G$11="Multiple (England)", '1. Input energy data'!$J207, '1. Input energy data'!$G$11),Degrees18[#Headers], 0)),INDEX(Degrees15[[Month]:[Multiple (England)]],MATCH('1. Input energy data'!$AD207,Degrees15[Month], 1)+W$2-13,MATCH(IF('1. Input energy data'!$G$11="Multiple (England)", '1. Input energy data'!$J207, '1. Input energy data'!$G$11),Degrees15[#Headers], 0))))</f>
        <v/>
      </c>
      <c r="X190" s="151" t="str" cm="1">
        <f t="array" ref="X190">IF(OR($A190=0, '1. Input energy data'!$AK207=""), "",IF(OR('1. Input energy data'!$F207="Hospital",'1. Input energy data'!$F207="Nursing residential homes and hostels"),INDEX(Degrees18[[Month]:[Multiple (England)]],MATCH('1. Input energy data'!$AD207, Degrees18[Month], 1)+X$2-13,MATCH(IF('1. Input energy data'!$G$11="Multiple (England)", '1. Input energy data'!$J207, '1. Input energy data'!$G$11),Degrees18[#Headers], 0)),INDEX(Degrees15[[Month]:[Multiple (England)]],MATCH('1. Input energy data'!$AD207,Degrees15[Month], 1)+X$2-13,MATCH(IF('1. Input energy data'!$G$11="Multiple (England)", '1. Input energy data'!$J207, '1. Input energy data'!$G$11),Degrees15[#Headers], 0))))</f>
        <v/>
      </c>
      <c r="Y190" s="151" t="str" cm="1">
        <f t="array" ref="Y190">IF(OR($A190=0, '1. Input energy data'!$AL207=""), "",IF(OR('1. Input energy data'!$F207="Hospital",'1. Input energy data'!$F207="Nursing residential homes and hostels"),INDEX(Degrees18[[Month]:[Multiple (England)]],MATCH('1. Input energy data'!$AD207, Degrees18[Month], 1)+Y$2-13,MATCH(IF('1. Input energy data'!$G$11="Multiple (England)", '1. Input energy data'!$J207, '1. Input energy data'!$G$11),Degrees18[#Headers], 0)),INDEX(Degrees15[[Month]:[Multiple (England)]],MATCH('1. Input energy data'!$AD207,Degrees15[Month], 1)+Y$2-13,MATCH(IF('1. Input energy data'!$G$11="Multiple (England)", '1. Input energy data'!$J207, '1. Input energy data'!$G$11),Degrees15[#Headers], 0))))</f>
        <v/>
      </c>
      <c r="Z190" s="151" t="str" cm="1">
        <f t="array" ref="Z190">IF(OR($A190=0, '1. Input energy data'!$AM207=""), "",IF(OR('1. Input energy data'!$F207="Hospital",'1. Input energy data'!$F207="Nursing residential homes and hostels"),INDEX(Degrees18[[Month]:[Multiple (England)]],MATCH('1. Input energy data'!$AD207, Degrees18[Month], 1)+Z$2-13,MATCH(IF('1. Input energy data'!$G$11="Multiple (England)", '1. Input energy data'!$J207, '1. Input energy data'!$G$11),Degrees18[#Headers], 0)),INDEX(Degrees15[[Month]:[Multiple (England)]],MATCH('1. Input energy data'!$AD207,Degrees15[Month], 1)+Z$2-13,MATCH(IF('1. Input energy data'!$G$11="Multiple (England)", '1. Input energy data'!$J207, '1. Input energy data'!$G$11),Degrees15[#Headers], 0))))</f>
        <v/>
      </c>
      <c r="AA190" s="151" t="str" cm="1">
        <f t="array" ref="AA190">IF(OR($A190=0, '1. Input energy data'!$AN207=""), "",IF(OR('1. Input energy data'!$F207="Hospital",'1. Input energy data'!$F207="Nursing residential homes and hostels"),INDEX(Degrees18[[Month]:[Multiple (England)]],MATCH('1. Input energy data'!$AD207, Degrees18[Month], 1)+AA$2-13,MATCH(IF('1. Input energy data'!$G$11="Multiple (England)", '1. Input energy data'!$J207, '1. Input energy data'!$G$11),Degrees18[#Headers], 0)),INDEX(Degrees15[[Month]:[Multiple (England)]],MATCH('1. Input energy data'!$AD207,Degrees15[Month], 1)+AA$2-13,MATCH(IF('1. Input energy data'!$G$11="Multiple (England)", '1. Input energy data'!$J207, '1. Input energy data'!$G$11),Degrees15[#Headers], 0))))</f>
        <v/>
      </c>
      <c r="AB190" s="151" t="str" cm="1">
        <f t="array" ref="AB190">IF(OR($A190=0, '1. Input energy data'!$AO207=""), "",IF(OR('1. Input energy data'!$F207="Hospital",'1. Input energy data'!$F207="Nursing residential homes and hostels"),INDEX(Degrees18[[Month]:[Multiple (England)]],MATCH('1. Input energy data'!$AD207, Degrees18[Month], 1)+AB$2-13,MATCH(IF('1. Input energy data'!$G$11="Multiple (England)", '1. Input energy data'!$J207, '1. Input energy data'!$G$11),Degrees18[#Headers], 0)),INDEX(Degrees15[[Month]:[Multiple (England)]],MATCH('1. Input energy data'!$AD207,Degrees15[Month], 1)+AB$2-13,MATCH(IF('1. Input energy data'!$G$11="Multiple (England)", '1. Input energy data'!$J207, '1. Input energy data'!$G$11),Degrees15[#Headers], 0))))</f>
        <v/>
      </c>
      <c r="AC190" s="151" t="str" cm="1">
        <f t="array" ref="AC190">IF(OR($A190=0, '1. Input energy data'!$AP207=""), "",IF(OR('1. Input energy data'!$F207="Hospital",'1. Input energy data'!$F207="Nursing residential homes and hostels"),INDEX(Degrees18[[Month]:[Multiple (England)]],MATCH('1. Input energy data'!$AD207, Degrees18[Month], 1)+AC$2-13,MATCH(IF('1. Input energy data'!$G$11="Multiple (England)", '1. Input energy data'!$J207, '1. Input energy data'!$G$11),Degrees18[#Headers], 0)),INDEX(Degrees15[[Month]:[Multiple (England)]],MATCH('1. Input energy data'!$AD207,Degrees15[Month], 1)+AC$2-13,MATCH(IF('1. Input energy data'!$G$11="Multiple (England)", '1. Input energy data'!$J207, '1. Input energy data'!$G$11),Degrees15[#Headers], 0))))</f>
        <v/>
      </c>
      <c r="AD190" s="151" t="str" cm="1">
        <f t="array" ref="AD190">IF(OR($A190=0, '1. Input energy data'!$AQ207=""), "",IF(OR('1. Input energy data'!$F207="Hospital",'1. Input energy data'!$F207="Nursing residential homes and hostels"),INDEX(Degrees18[[Month]:[Multiple (England)]],MATCH('1. Input energy data'!$AD207, Degrees18[Month], 1)+AD$2-13,MATCH(IF('1. Input energy data'!$G$11="Multiple (England)", '1. Input energy data'!$J207, '1. Input energy data'!$G$11),Degrees18[#Headers], 0)),INDEX(Degrees15[[Month]:[Multiple (England)]],MATCH('1. Input energy data'!$AD207,Degrees15[Month], 1)+AD$2-13,MATCH(IF('1. Input energy data'!$G$11="Multiple (England)", '1. Input energy data'!$J207, '1. Input energy data'!$G$11),Degrees15[#Headers], 0))))</f>
        <v/>
      </c>
      <c r="AE190" s="151" t="str">
        <f>IF(OR($A190=0, $P190="", CalcTable[[#This Row],[13]]="", $Q190="", '1. Input energy data'!AF207=""), "", ($P190*CalcTable[[#This Row],[13]]+$Q190)-'1. Input energy data'!AF207)</f>
        <v/>
      </c>
      <c r="AF190" s="151" t="str">
        <f>IF(OR($A190=0, $P190="", CalcTable[[#This Row],[14]]="", $Q190="", '1. Input energy data'!AG207=""), "", ($P190*CalcTable[[#This Row],[14]]+$Q190)-'1. Input energy data'!AG207)</f>
        <v/>
      </c>
      <c r="AG190" s="151" t="str">
        <f>IF(OR($A190=0, $P190="", CalcTable[[#This Row],[15]]="", $Q190="", '1. Input energy data'!AH207=""), "", ($P190*CalcTable[[#This Row],[15]]+$Q190)-'1. Input energy data'!AH207)</f>
        <v/>
      </c>
      <c r="AH190" s="151" t="str">
        <f>IF(OR($A190=0, $P190="", CalcTable[[#This Row],[16]]="", $Q190="", '1. Input energy data'!AI207=""), "", ($P190*CalcTable[[#This Row],[16]]+$Q190)-'1. Input energy data'!AI207)</f>
        <v/>
      </c>
      <c r="AI190" s="151" t="str">
        <f>IF(OR($A190=0, $P190="", CalcTable[[#This Row],[17]]="", $Q190="", '1. Input energy data'!AJ207=""), "", ($P190*CalcTable[[#This Row],[17]]+$Q190)-'1. Input energy data'!AJ207)</f>
        <v/>
      </c>
      <c r="AJ190" s="151" t="str">
        <f>IF(OR($A190=0, $P190="", CalcTable[[#This Row],[18]]="", $Q190="", '1. Input energy data'!AK207=""), "", ($P190*CalcTable[[#This Row],[18]]+$Q190)-'1. Input energy data'!AK207)</f>
        <v/>
      </c>
      <c r="AK190" s="151" t="str">
        <f>IF(OR($A190=0, $P190="", CalcTable[[#This Row],[19]]="", $Q190="", '1. Input energy data'!AL207=""), "", ($P190*CalcTable[[#This Row],[19]]+$Q190)-'1. Input energy data'!AL207)</f>
        <v/>
      </c>
      <c r="AL190" s="151" t="str">
        <f>IF(OR($A190=0, $P190="", CalcTable[[#This Row],[20]]="", $Q190="", '1. Input energy data'!AM207=""), "", ($P190*CalcTable[[#This Row],[20]]+$Q190)-'1. Input energy data'!AM207)</f>
        <v/>
      </c>
      <c r="AM190" s="151" t="str">
        <f>IF(OR($A190=0, $P190="", CalcTable[[#This Row],[21]]="", $Q190="", '1. Input energy data'!AN207=""), "", ($P190*CalcTable[[#This Row],[21]]+$Q190)-'1. Input energy data'!AN207)</f>
        <v/>
      </c>
      <c r="AN190" s="151" t="str">
        <f>IF(OR($A190=0, $P190="", CalcTable[[#This Row],[22]]="", $Q190="", '1. Input energy data'!AO207=""), "", ($P190*CalcTable[[#This Row],[22]]+$Q190)-'1. Input energy data'!AO207)</f>
        <v/>
      </c>
      <c r="AO190" s="151" t="str">
        <f>IF(OR($A190=0, $P190="", CalcTable[[#This Row],[23]]="", $Q190="", '1. Input energy data'!AP207=""), "", ($P190*CalcTable[[#This Row],[23]]+$Q190)-'1. Input energy data'!AP207)</f>
        <v/>
      </c>
      <c r="AP190" s="151" t="str">
        <f>IF(OR($A190=0, $P190="", CalcTable[[#This Row],[24]]="", $Q190="", '1. Input energy data'!AQ207=""), "", ($P190*CalcTable[[#This Row],[24]]+$Q190)-'1. Input energy data'!AQ207)</f>
        <v/>
      </c>
      <c r="AQ190" s="239" t="str">
        <f>IF(CalcTable[[#This Row],[Building]]=0,"",1-((1-CalcTable[[#This Row],[R2]])*(COUNT('1. Input energy data'!N207:Y207)-1)/(COUNT('1. Input energy data'!N207:Y207)-2)))</f>
        <v/>
      </c>
      <c r="AR190" s="165" t="str">
        <f>IF(CalcTable[[#This Row],[Building]]=0,"",1.26*TINV(0.1,COUNT('1. Input energy data'!N207:Y207)-2)*STEYX('1. Input energy data'!N207:Y207,CalcTable[[#This Row],[1]:[12]])*((1+2/COUNT('1. Input energy data'!N207:Y207))*COUNT(CalcTable[[#This Row],[Month 1 avoided kWh]:[Month 12]]))^0.5)</f>
        <v/>
      </c>
      <c r="AS190" s="166" t="str">
        <f>IF(CalcTable[[#This Row],[Building]]=0,"",ABS(CalcTable[[#This Row],[Absolute Uncertainty]]/SUM(CalcTable[[#This Row],[Month 1 avoided kWh]:[Month 12]])))</f>
        <v/>
      </c>
      <c r="AT190" s="165" t="str">
        <f>IF(CalcTable[[#This Row],[Building]]=0,"",COUNT('1. Input energy data'!N207:Y207))</f>
        <v/>
      </c>
      <c r="AU190" s="165" t="str">
        <f>IF(CalcTable[[#This Row],[Building]]=0,"",COUNT('1. Input energy data'!AF207:AQ207))</f>
        <v/>
      </c>
      <c r="AV190" s="151" t="str" cm="1">
        <f t="array" ref="AV190">_xlfn.IFS(CalcTable[[#This Row],[Building]]=0,"",AND(OR('1. Input energy data'!AT207="Energy Bills - Actual",'1. Input energy data'!AT207="Meter Readings",'1. Input energy data'!AT207="Half Hourly Data"),OR('1. Input energy data'!Z207="Energy Bills - Actual",'1. Input energy data'!Z207="Meter Readings",'1. Input energy data'!Z207="Half Hourly Data")),"ACTUAL",OR('1. Input energy data'!AT207="",'1. Input energy data'!Z207=""),"BLANK",OR('1. Input energy data'!AT207="Other (specify in commentary)",'1. Input energy data'!Z207="Other (specify in commentary)"),"OTHER",OR('1. Input energy data'!AT207="Energy Bills - Estimated",'1. Input energy data'!Z207="Energy Bills - Estimated"),"ESTIMATED",OR('1. Input energy data'!AT207="Energy Bills - Partially Estimated",'1. Input energy data'!Z207="Energy Bills - Partially Estimated"),"PARTIALLY ESTIMATED",TRUE,"BLANK")</f>
        <v/>
      </c>
    </row>
    <row r="191" spans="1:48">
      <c r="A191">
        <f>'1. Input energy data'!C208</f>
        <v>0</v>
      </c>
      <c r="B191" s="150">
        <f>'1. Input energy data'!F208</f>
        <v>0</v>
      </c>
      <c r="C191">
        <f>'1. Input energy data'!G208</f>
        <v>0</v>
      </c>
      <c r="D191" s="151" t="str">
        <f>IF(OR(CalcTable[[#This Row],[Building]]=0, '1. Input energy data'!$N208=""), "",IF(OR('1. Input energy data'!$F208="Hospital",'1. Input energy data'!$F208="Nursing residential homes and hostels"),INDEX(Degrees18[[Month]:[Multiple (England)]],MATCH('1. Input energy data'!$L208, Degrees18[Month], 1),MATCH(IF('1. Input energy data'!$G$11="Multiple (England)", '1. Input energy data'!$J208, '1. Input energy data'!$G$11), Degrees18[#Headers], 0)),INDEX(Degrees15[[Month]:[Multiple (England)]],MATCH('1. Input energy data'!$L208, Degrees15[Month], 1),MATCH(IF('1. Input energy data'!$G$11="Multiple (England)", '1. Input energy data'!$J208, '1. Input energy data'!$G$11), Degrees15[#Headers], 0))))</f>
        <v/>
      </c>
      <c r="E191" s="151" t="str" cm="1">
        <f t="array" ref="E191">IF(OR(CalcTable[[#This Row],[Building]]=0, '1. Input energy data'!$O208=""), "",IF(OR('1. Input energy data'!$F208="Hospital",'1. Input energy data'!$F208="Nursing residential homes and hostels"),INDEX(Degrees18[[Month]:[Multiple (England)]],MATCH('1. Input energy data'!$L208, Degrees18[Month], 1) + $E$2 - 1,MATCH(IF('1. Input energy data'!$G$11="Multiple (England)", '1. Input energy data'!$J208, '1. Input energy data'!$G$11),Degrees18[#Headers], 0)),INDEX(Degrees15[[Month]:[Multiple (England)]],MATCH('1. Input energy data'!$L208, Degrees15[Month], 1) + $E$2 - 1,MATCH(IF('1. Input energy data'!$G$11="Multiple (England)", '1. Input energy data'!$J208, '1. Input energy data'!$G$11),Degrees15[#Headers], 0))))</f>
        <v/>
      </c>
      <c r="F191" s="151" t="str" cm="1">
        <f t="array" ref="F191">IF(OR(CalcTable[[#This Row],[Building]]=0, '1. Input energy data'!$P208=""), "",IF(OR('1. Input energy data'!$F208="Hospital",'1. Input energy data'!$F208="Nursing residential homes and hostels"),INDEX(Degrees18[[Month]:[Multiple (England)]],MATCH('1. Input energy data'!$L208, Degrees18[Month], 1) + $F$2 - 1,MATCH(IF('1. Input energy data'!$G$11="Multiple (England)", '1. Input energy data'!$J208, '1. Input energy data'!$G$11),Degrees18[#Headers], 0)),INDEX(Degrees15[[Month]:[Multiple (England)]],MATCH('1. Input energy data'!$L208, Degrees15[Month], 1) + $F$2 - 1,MATCH(IF('1. Input energy data'!$G$11="Multiple (England)", '1. Input energy data'!$J208, '1. Input energy data'!$G$11),Degrees15[#Headers], 0))))</f>
        <v/>
      </c>
      <c r="G191" s="151" t="str" cm="1">
        <f t="array" ref="G191">IF(OR(CalcTable[[#This Row],[Building]]=0, '1. Input energy data'!$Q208=""), "",IF(OR('1. Input energy data'!$F208="Hospital",'1. Input energy data'!$F208="Nursing residential homes and hostels"),INDEX(Degrees18[[Month]:[Multiple (England)]],MATCH('1. Input energy data'!$L208, Degrees18[Month], 1) + $G$2 - 1,MATCH(IF('1. Input energy data'!$G$11="Multiple (England)", '1. Input energy data'!$J208, '1. Input energy data'!$G$11),Degrees18[#Headers], 0)),INDEX(Degrees15[[Month]:[Multiple (England)]],MATCH('1. Input energy data'!$L208, Degrees15[Month], 1) + $G$2 - 1,MATCH(IF('1. Input energy data'!$G$11="Multiple (England)", '1. Input energy data'!$J208, '1. Input energy data'!$G$11),Degrees15[#Headers], 0))))</f>
        <v/>
      </c>
      <c r="H191" s="151" t="str" cm="1">
        <f t="array" ref="H191">IF(OR(CalcTable[[#This Row],[Building]]=0, '1. Input energy data'!$R208=""), "",IF(OR('1. Input energy data'!$F208="Hospital",'1. Input energy data'!$F208="Nursing residential homes and hostels"),INDEX(Degrees18[[Month]:[Multiple (England)]],MATCH('1. Input energy data'!$L208, Degrees18[Month], 1) + $H$2 - 1,MATCH(IF('1. Input energy data'!$G$11="Multiple (England)", '1. Input energy data'!$J208, '1. Input energy data'!$G$11),Degrees18[#Headers], 0)),INDEX(Degrees15[[Month]:[Multiple (England)]],MATCH('1. Input energy data'!$L208, Degrees15[Month], 1) + $H$2 - 1,MATCH(IF('1. Input energy data'!$G$11="Multiple (England)", '1. Input energy data'!$J208, '1. Input energy data'!$G$11),Degrees15[#Headers], 0))))</f>
        <v/>
      </c>
      <c r="I191" s="151" t="str" cm="1">
        <f t="array" ref="I191">IF(OR(CalcTable[[#This Row],[Building]]=0, '1. Input energy data'!$S208=""), "",IF(OR('1. Input energy data'!$F208="Hospital",'1. Input energy data'!$F208="Nursing residential homes and hostels"),INDEX(Degrees18[[Month]:[Multiple (England)]],MATCH('1. Input energy data'!$L208, Degrees18[Month], 1) + $I$2 - 1,MATCH(IF('1. Input energy data'!$G$11="Multiple (England)", '1. Input energy data'!$J208, '1. Input energy data'!$G$11),Degrees18[#Headers], 0)),INDEX(Degrees15[[Month]:[Multiple (England)]],MATCH('1. Input energy data'!$L208, Degrees15[Month], 1) + $I$2 - 1,MATCH(IF('1. Input energy data'!$G$11="Multiple (England)", '1. Input energy data'!$J208, '1. Input energy data'!$G$11),Degrees15[#Headers], 0))))</f>
        <v/>
      </c>
      <c r="J191" s="151" t="str" cm="1">
        <f t="array" ref="J191">IF(OR(CalcTable[[#This Row],[Building]]=0, '1. Input energy data'!$T208=""), "",IF(OR('1. Input energy data'!$F208="Hospital",'1. Input energy data'!$F208="Nursing residential homes and hostels"),INDEX(Degrees18[[Month]:[Multiple (England)]],MATCH('1. Input energy data'!$L208, Degrees18[Month], 1) + $J$2 - 1,MATCH(IF('1. Input energy data'!$G$11="Multiple (England)", '1. Input energy data'!$J208, '1. Input energy data'!$G$11),Degrees18[#Headers], 0)),INDEX(Degrees15[[Month]:[Multiple (England)]],MATCH('1. Input energy data'!$L208, Degrees15[Month], 1) + $J$2 - 1,MATCH(IF('1. Input energy data'!$G$11="Multiple (England)", '1. Input energy data'!$J208, '1. Input energy data'!$G$11),Degrees15[#Headers], 0))))</f>
        <v/>
      </c>
      <c r="K191" s="151" t="str" cm="1">
        <f t="array" ref="K191">IF(OR(CalcTable[[#This Row],[Building]]=0, '1. Input energy data'!$U208=""), "",IF(OR('1. Input energy data'!$F208="Hospital",'1. Input energy data'!$F208="Nursing residential homes and hostels"),INDEX(Degrees18[[Month]:[Multiple (England)]],MATCH('1. Input energy data'!$L208, Degrees18[Month], 1) + $K$2 - 1,MATCH(IF('1. Input energy data'!$G$11="Multiple (England)", '1. Input energy data'!$J208, '1. Input energy data'!$G$11),Degrees18[#Headers], 0)),INDEX(Degrees15[[Month]:[Multiple (England)]],MATCH('1. Input energy data'!$L208, Degrees15[Month], 1) + $K$2 - 1,MATCH(IF('1. Input energy data'!$G$11="Multiple (England)", '1. Input energy data'!$J208, '1. Input energy data'!$G$11),Degrees15[#Headers], 0))))</f>
        <v/>
      </c>
      <c r="L191" s="151" t="str" cm="1">
        <f t="array" ref="L191">IF(OR(CalcTable[[#This Row],[Building]]=0, '1. Input energy data'!$V208=""), "",IF(OR('1. Input energy data'!$F208="Hospital",'1. Input energy data'!$F208="Nursing residential homes and hostels"),INDEX(Degrees18[[Month]:[Multiple (England)]],MATCH('1. Input energy data'!$L208, Degrees18[Month], 1) + $L$2 - 1,MATCH(IF('1. Input energy data'!$G$11="Multiple (England)", '1. Input energy data'!$J208, '1. Input energy data'!$G$11),Degrees18[#Headers], 0)),INDEX(Degrees15[[Month]:[Multiple (England)]],MATCH('1. Input energy data'!$L208, Degrees15[Month], 1) + $L$2 - 1,MATCH(IF('1. Input energy data'!$G$11="Multiple (England)", '1. Input energy data'!$J208, '1. Input energy data'!$G$11),Degrees15[#Headers], 0))))</f>
        <v/>
      </c>
      <c r="M191" s="151" t="str" cm="1">
        <f t="array" ref="M191">IF(OR(CalcTable[[#This Row],[Building]]=0, '1. Input energy data'!$W208=""), "",IF(OR('1. Input energy data'!$F208="Hospital",'1. Input energy data'!$F208="Nursing residential homes and hostels"),INDEX(Degrees18[[Month]:[Multiple (England)]],MATCH('1. Input energy data'!$L208, Degrees18[Month], 1) + $M$2 - 1,MATCH(IF('1. Input energy data'!$G$11="Multiple (England)", '1. Input energy data'!$J208, '1. Input energy data'!$G$11),Degrees18[#Headers], 0)),INDEX(Degrees15[[Month]:[Multiple (England)]],MATCH('1. Input energy data'!$L208, Degrees15[Month], 1) + $M$2 - 1,MATCH(IF('1. Input energy data'!$G$11="Multiple (England)", '1. Input energy data'!$J208, '1. Input energy data'!$G$11),Degrees15[#Headers], 0))))</f>
        <v/>
      </c>
      <c r="N191" s="151" t="str" cm="1">
        <f t="array" ref="N191">IF(OR(CalcTable[[#This Row],[Building]]=0, '1. Input energy data'!$X208=""), "",IF(OR('1. Input energy data'!$F208="Hospital",'1. Input energy data'!$F208="Nursing residential homes and hostels"),INDEX(Degrees18[[Month]:[Multiple (England)]],MATCH('1. Input energy data'!$L208, Degrees18[Month], 1) + $N$2 - 1,MATCH(IF('1. Input energy data'!$G$11="Multiple (England)", '1. Input energy data'!$J208, '1. Input energy data'!$G$11),Degrees18[#Headers], 0)),INDEX(Degrees15[[Month]:[Multiple (England)]],MATCH('1. Input energy data'!$L208, Degrees15[Month], 1) + $N$2 - 1,MATCH(IF('1. Input energy data'!$G$11="Multiple (England)", '1. Input energy data'!$J208, '1. Input energy data'!$G$11),Degrees15[#Headers], 0))))</f>
        <v/>
      </c>
      <c r="O191" s="151" t="str" cm="1">
        <f t="array" ref="O191">IF(OR(CalcTable[[#This Row],[Building]]=0, '1. Input energy data'!$Y208=""), "",IF(OR('1. Input energy data'!$F208="Hospital",'1. Input energy data'!$F208="Nursing residential homes and hostels"),INDEX(Degrees18[[Month]:[Multiple (England)]],MATCH('1. Input energy data'!$L208, Degrees18[Month], 1) + $O$2 - 1,MATCH(IF('1. Input energy data'!$G$11="Multiple (England)", '1. Input energy data'!$J208, '1. Input energy data'!$G$11),Degrees18[#Headers], 0)),INDEX(Degrees15[[Month]:[Multiple (England)]],MATCH('1. Input energy data'!$L208, Degrees15[Month], 1) + $O$2 - 1,MATCH(IF('1. Input energy data'!$G$11="Multiple (England)", '1. Input energy data'!$J208, '1. Input energy data'!$G$11),Degrees15[#Headers], 0))))</f>
        <v/>
      </c>
      <c r="P191" t="str">
        <f>IF(CalcTable[[#This Row],[Building]]=0,"",SLOPE('1. Input energy data'!N208:Y208,CalcTable[[#This Row],[1]:[12]]))</f>
        <v/>
      </c>
      <c r="Q191" t="str">
        <f>IF(CalcTable[[#This Row],[Building]]=0,"",INTERCEPT('1. Input energy data'!N208:Y208,CalcTable[[#This Row],[1]:[12]]))</f>
        <v/>
      </c>
      <c r="R191" t="str">
        <f>IF(CalcTable[[#This Row],[Building]]=0,"",RSQ('1. Input energy data'!N208:Y208,CalcTable[[#This Row],[1]:[12]]))</f>
        <v/>
      </c>
      <c r="S191" s="151" t="str" cm="1">
        <f t="array" ref="S191">IF(OR($A191=0, '1. Input energy data'!$AF208=""), "",IF(OR('1. Input energy data'!$F208="Hospital",'1. Input energy data'!$F208="Nursing residential homes and hostels"),INDEX(Degrees18[[Month]:[Multiple (England)]],MATCH('1. Input energy data'!$AD208, Degrees18[Month], 1)+S$2-13,MATCH(IF('1. Input energy data'!$G$11="Multiple (England)", '1. Input energy data'!$J208, '1. Input energy data'!$G$11),Degrees18[#Headers], 0)),INDEX(Degrees15[[Month]:[Multiple (England)]],MATCH('1. Input energy data'!$AD208, Degrees15[Month], 1)+S$2-13,MATCH(IF('1. Input energy data'!$G$11="Multiple (England)", '1. Input energy data'!$J208, '1. Input energy data'!$G$11),Degrees15[#Headers], 0))))</f>
        <v/>
      </c>
      <c r="T191" s="151" t="str" cm="1">
        <f t="array" ref="T191">IF(OR($A191=0, '1. Input energy data'!$AG208=""), "",IF(OR('1. Input energy data'!$F208="Hospital",'1. Input energy data'!$F208="Nursing residential homes and hostels"),INDEX(Degrees18[[Month]:[Multiple (England)]],MATCH('1. Input energy data'!$AD208, Degrees18[Month], 1)+T$2-13,MATCH(IF('1. Input energy data'!$G$11="Multiple (England)", '1. Input energy data'!$J208, '1. Input energy data'!$G$11),Degrees18[#Headers], 0)),INDEX(Degrees15[[Month]:[Multiple (England)]],MATCH('1. Input energy data'!$AD208,Degrees15[Month], 1)+T$2-13,MATCH(IF('1. Input energy data'!$G$11="Multiple (England)", '1. Input energy data'!$J208, '1. Input energy data'!$G$11),Degrees15[#Headers], 0))))</f>
        <v/>
      </c>
      <c r="U191" s="151" t="str" cm="1">
        <f t="array" ref="U191">IF(OR($A191=0, '1. Input energy data'!$AH208=""), "",IF(OR('1. Input energy data'!$F208="Hospital",'1. Input energy data'!$F208="Nursing residential homes and hostels"),INDEX(Degrees18[[Month]:[Multiple (England)]],MATCH('1. Input energy data'!$AD208, Degrees18[Month], 1)+U$2-13,MATCH(IF('1. Input energy data'!$G$11="Multiple (England)", '1. Input energy data'!$J208, '1. Input energy data'!$G$11),Degrees18[#Headers], 0)),INDEX(Degrees15[[Month]:[Multiple (England)]],MATCH('1. Input energy data'!$AD208,Degrees15[Month], 1)+U$2-13,MATCH(IF('1. Input energy data'!$G$11="Multiple (England)", '1. Input energy data'!$J208, '1. Input energy data'!$G$11),Degrees15[#Headers], 0))))</f>
        <v/>
      </c>
      <c r="V191" s="151" t="str" cm="1">
        <f t="array" ref="V191">IF(OR($A191=0, '1. Input energy data'!$AI208=""), "",IF(OR('1. Input energy data'!$F208="Hospital",'1. Input energy data'!$F208="Nursing residential homes and hostels"),INDEX(Degrees18[[Month]:[Multiple (England)]],MATCH('1. Input energy data'!$AD208, Degrees18[Month], 1)+V$2-13,MATCH(IF('1. Input energy data'!$G$11="Multiple (England)", '1. Input energy data'!$J208, '1. Input energy data'!$G$11),Degrees18[#Headers], 0)),INDEX(Degrees15[[Month]:[Multiple (England)]],MATCH('1. Input energy data'!$AD208,Degrees15[Month], 1)+V$2-13,MATCH(IF('1. Input energy data'!$G$11="Multiple (England)", '1. Input energy data'!$J208, '1. Input energy data'!$G$11),Degrees15[#Headers], 0))))</f>
        <v/>
      </c>
      <c r="W191" s="151" t="str" cm="1">
        <f t="array" ref="W191">IF(OR($A191=0, '1. Input energy data'!$AJ208=""), "",IF(OR('1. Input energy data'!$F208="Hospital",'1. Input energy data'!$F208="Nursing residential homes and hostels"),INDEX(Degrees18[[Month]:[Multiple (England)]],MATCH('1. Input energy data'!$AD208, Degrees18[Month], 1)+W$2-13,MATCH(IF('1. Input energy data'!$G$11="Multiple (England)", '1. Input energy data'!$J208, '1. Input energy data'!$G$11),Degrees18[#Headers], 0)),INDEX(Degrees15[[Month]:[Multiple (England)]],MATCH('1. Input energy data'!$AD208,Degrees15[Month], 1)+W$2-13,MATCH(IF('1. Input energy data'!$G$11="Multiple (England)", '1. Input energy data'!$J208, '1. Input energy data'!$G$11),Degrees15[#Headers], 0))))</f>
        <v/>
      </c>
      <c r="X191" s="151" t="str" cm="1">
        <f t="array" ref="X191">IF(OR($A191=0, '1. Input energy data'!$AK208=""), "",IF(OR('1. Input energy data'!$F208="Hospital",'1. Input energy data'!$F208="Nursing residential homes and hostels"),INDEX(Degrees18[[Month]:[Multiple (England)]],MATCH('1. Input energy data'!$AD208, Degrees18[Month], 1)+X$2-13,MATCH(IF('1. Input energy data'!$G$11="Multiple (England)", '1. Input energy data'!$J208, '1. Input energy data'!$G$11),Degrees18[#Headers], 0)),INDEX(Degrees15[[Month]:[Multiple (England)]],MATCH('1. Input energy data'!$AD208,Degrees15[Month], 1)+X$2-13,MATCH(IF('1. Input energy data'!$G$11="Multiple (England)", '1. Input energy data'!$J208, '1. Input energy data'!$G$11),Degrees15[#Headers], 0))))</f>
        <v/>
      </c>
      <c r="Y191" s="151" t="str" cm="1">
        <f t="array" ref="Y191">IF(OR($A191=0, '1. Input energy data'!$AL208=""), "",IF(OR('1. Input energy data'!$F208="Hospital",'1. Input energy data'!$F208="Nursing residential homes and hostels"),INDEX(Degrees18[[Month]:[Multiple (England)]],MATCH('1. Input energy data'!$AD208, Degrees18[Month], 1)+Y$2-13,MATCH(IF('1. Input energy data'!$G$11="Multiple (England)", '1. Input energy data'!$J208, '1. Input energy data'!$G$11),Degrees18[#Headers], 0)),INDEX(Degrees15[[Month]:[Multiple (England)]],MATCH('1. Input energy data'!$AD208,Degrees15[Month], 1)+Y$2-13,MATCH(IF('1. Input energy data'!$G$11="Multiple (England)", '1. Input energy data'!$J208, '1. Input energy data'!$G$11),Degrees15[#Headers], 0))))</f>
        <v/>
      </c>
      <c r="Z191" s="151" t="str" cm="1">
        <f t="array" ref="Z191">IF(OR($A191=0, '1. Input energy data'!$AM208=""), "",IF(OR('1. Input energy data'!$F208="Hospital",'1. Input energy data'!$F208="Nursing residential homes and hostels"),INDEX(Degrees18[[Month]:[Multiple (England)]],MATCH('1. Input energy data'!$AD208, Degrees18[Month], 1)+Z$2-13,MATCH(IF('1. Input energy data'!$G$11="Multiple (England)", '1. Input energy data'!$J208, '1. Input energy data'!$G$11),Degrees18[#Headers], 0)),INDEX(Degrees15[[Month]:[Multiple (England)]],MATCH('1. Input energy data'!$AD208,Degrees15[Month], 1)+Z$2-13,MATCH(IF('1. Input energy data'!$G$11="Multiple (England)", '1. Input energy data'!$J208, '1. Input energy data'!$G$11),Degrees15[#Headers], 0))))</f>
        <v/>
      </c>
      <c r="AA191" s="151" t="str" cm="1">
        <f t="array" ref="AA191">IF(OR($A191=0, '1. Input energy data'!$AN208=""), "",IF(OR('1. Input energy data'!$F208="Hospital",'1. Input energy data'!$F208="Nursing residential homes and hostels"),INDEX(Degrees18[[Month]:[Multiple (England)]],MATCH('1. Input energy data'!$AD208, Degrees18[Month], 1)+AA$2-13,MATCH(IF('1. Input energy data'!$G$11="Multiple (England)", '1. Input energy data'!$J208, '1. Input energy data'!$G$11),Degrees18[#Headers], 0)),INDEX(Degrees15[[Month]:[Multiple (England)]],MATCH('1. Input energy data'!$AD208,Degrees15[Month], 1)+AA$2-13,MATCH(IF('1. Input energy data'!$G$11="Multiple (England)", '1. Input energy data'!$J208, '1. Input energy data'!$G$11),Degrees15[#Headers], 0))))</f>
        <v/>
      </c>
      <c r="AB191" s="151" t="str" cm="1">
        <f t="array" ref="AB191">IF(OR($A191=0, '1. Input energy data'!$AO208=""), "",IF(OR('1. Input energy data'!$F208="Hospital",'1. Input energy data'!$F208="Nursing residential homes and hostels"),INDEX(Degrees18[[Month]:[Multiple (England)]],MATCH('1. Input energy data'!$AD208, Degrees18[Month], 1)+AB$2-13,MATCH(IF('1. Input energy data'!$G$11="Multiple (England)", '1. Input energy data'!$J208, '1. Input energy data'!$G$11),Degrees18[#Headers], 0)),INDEX(Degrees15[[Month]:[Multiple (England)]],MATCH('1. Input energy data'!$AD208,Degrees15[Month], 1)+AB$2-13,MATCH(IF('1. Input energy data'!$G$11="Multiple (England)", '1. Input energy data'!$J208, '1. Input energy data'!$G$11),Degrees15[#Headers], 0))))</f>
        <v/>
      </c>
      <c r="AC191" s="151" t="str" cm="1">
        <f t="array" ref="AC191">IF(OR($A191=0, '1. Input energy data'!$AP208=""), "",IF(OR('1. Input energy data'!$F208="Hospital",'1. Input energy data'!$F208="Nursing residential homes and hostels"),INDEX(Degrees18[[Month]:[Multiple (England)]],MATCH('1. Input energy data'!$AD208, Degrees18[Month], 1)+AC$2-13,MATCH(IF('1. Input energy data'!$G$11="Multiple (England)", '1. Input energy data'!$J208, '1. Input energy data'!$G$11),Degrees18[#Headers], 0)),INDEX(Degrees15[[Month]:[Multiple (England)]],MATCH('1. Input energy data'!$AD208,Degrees15[Month], 1)+AC$2-13,MATCH(IF('1. Input energy data'!$G$11="Multiple (England)", '1. Input energy data'!$J208, '1. Input energy data'!$G$11),Degrees15[#Headers], 0))))</f>
        <v/>
      </c>
      <c r="AD191" s="151" t="str" cm="1">
        <f t="array" ref="AD191">IF(OR($A191=0, '1. Input energy data'!$AQ208=""), "",IF(OR('1. Input energy data'!$F208="Hospital",'1. Input energy data'!$F208="Nursing residential homes and hostels"),INDEX(Degrees18[[Month]:[Multiple (England)]],MATCH('1. Input energy data'!$AD208, Degrees18[Month], 1)+AD$2-13,MATCH(IF('1. Input energy data'!$G$11="Multiple (England)", '1. Input energy data'!$J208, '1. Input energy data'!$G$11),Degrees18[#Headers], 0)),INDEX(Degrees15[[Month]:[Multiple (England)]],MATCH('1. Input energy data'!$AD208,Degrees15[Month], 1)+AD$2-13,MATCH(IF('1. Input energy data'!$G$11="Multiple (England)", '1. Input energy data'!$J208, '1. Input energy data'!$G$11),Degrees15[#Headers], 0))))</f>
        <v/>
      </c>
      <c r="AE191" s="151" t="str">
        <f>IF(OR($A191=0, $P191="", CalcTable[[#This Row],[13]]="", $Q191="", '1. Input energy data'!AF208=""), "", ($P191*CalcTable[[#This Row],[13]]+$Q191)-'1. Input energy data'!AF208)</f>
        <v/>
      </c>
      <c r="AF191" s="151" t="str">
        <f>IF(OR($A191=0, $P191="", CalcTable[[#This Row],[14]]="", $Q191="", '1. Input energy data'!AG208=""), "", ($P191*CalcTable[[#This Row],[14]]+$Q191)-'1. Input energy data'!AG208)</f>
        <v/>
      </c>
      <c r="AG191" s="151" t="str">
        <f>IF(OR($A191=0, $P191="", CalcTable[[#This Row],[15]]="", $Q191="", '1. Input energy data'!AH208=""), "", ($P191*CalcTable[[#This Row],[15]]+$Q191)-'1. Input energy data'!AH208)</f>
        <v/>
      </c>
      <c r="AH191" s="151" t="str">
        <f>IF(OR($A191=0, $P191="", CalcTable[[#This Row],[16]]="", $Q191="", '1. Input energy data'!AI208=""), "", ($P191*CalcTable[[#This Row],[16]]+$Q191)-'1. Input energy data'!AI208)</f>
        <v/>
      </c>
      <c r="AI191" s="151" t="str">
        <f>IF(OR($A191=0, $P191="", CalcTable[[#This Row],[17]]="", $Q191="", '1. Input energy data'!AJ208=""), "", ($P191*CalcTable[[#This Row],[17]]+$Q191)-'1. Input energy data'!AJ208)</f>
        <v/>
      </c>
      <c r="AJ191" s="151" t="str">
        <f>IF(OR($A191=0, $P191="", CalcTable[[#This Row],[18]]="", $Q191="", '1. Input energy data'!AK208=""), "", ($P191*CalcTable[[#This Row],[18]]+$Q191)-'1. Input energy data'!AK208)</f>
        <v/>
      </c>
      <c r="AK191" s="151" t="str">
        <f>IF(OR($A191=0, $P191="", CalcTable[[#This Row],[19]]="", $Q191="", '1. Input energy data'!AL208=""), "", ($P191*CalcTable[[#This Row],[19]]+$Q191)-'1. Input energy data'!AL208)</f>
        <v/>
      </c>
      <c r="AL191" s="151" t="str">
        <f>IF(OR($A191=0, $P191="", CalcTable[[#This Row],[20]]="", $Q191="", '1. Input energy data'!AM208=""), "", ($P191*CalcTable[[#This Row],[20]]+$Q191)-'1. Input energy data'!AM208)</f>
        <v/>
      </c>
      <c r="AM191" s="151" t="str">
        <f>IF(OR($A191=0, $P191="", CalcTable[[#This Row],[21]]="", $Q191="", '1. Input energy data'!AN208=""), "", ($P191*CalcTable[[#This Row],[21]]+$Q191)-'1. Input energy data'!AN208)</f>
        <v/>
      </c>
      <c r="AN191" s="151" t="str">
        <f>IF(OR($A191=0, $P191="", CalcTable[[#This Row],[22]]="", $Q191="", '1. Input energy data'!AO208=""), "", ($P191*CalcTable[[#This Row],[22]]+$Q191)-'1. Input energy data'!AO208)</f>
        <v/>
      </c>
      <c r="AO191" s="151" t="str">
        <f>IF(OR($A191=0, $P191="", CalcTable[[#This Row],[23]]="", $Q191="", '1. Input energy data'!AP208=""), "", ($P191*CalcTable[[#This Row],[23]]+$Q191)-'1. Input energy data'!AP208)</f>
        <v/>
      </c>
      <c r="AP191" s="151" t="str">
        <f>IF(OR($A191=0, $P191="", CalcTable[[#This Row],[24]]="", $Q191="", '1. Input energy data'!AQ208=""), "", ($P191*CalcTable[[#This Row],[24]]+$Q191)-'1. Input energy data'!AQ208)</f>
        <v/>
      </c>
      <c r="AQ191" s="239" t="str">
        <f>IF(CalcTable[[#This Row],[Building]]=0,"",1-((1-CalcTable[[#This Row],[R2]])*(COUNT('1. Input energy data'!N208:Y208)-1)/(COUNT('1. Input energy data'!N208:Y208)-2)))</f>
        <v/>
      </c>
      <c r="AR191" s="165" t="str">
        <f>IF(CalcTable[[#This Row],[Building]]=0,"",1.26*TINV(0.1,COUNT('1. Input energy data'!N208:Y208)-2)*STEYX('1. Input energy data'!N208:Y208,CalcTable[[#This Row],[1]:[12]])*((1+2/COUNT('1. Input energy data'!N208:Y208))*COUNT(CalcTable[[#This Row],[Month 1 avoided kWh]:[Month 12]]))^0.5)</f>
        <v/>
      </c>
      <c r="AS191" s="166" t="str">
        <f>IF(CalcTable[[#This Row],[Building]]=0,"",ABS(CalcTable[[#This Row],[Absolute Uncertainty]]/SUM(CalcTable[[#This Row],[Month 1 avoided kWh]:[Month 12]])))</f>
        <v/>
      </c>
      <c r="AT191" s="165" t="str">
        <f>IF(CalcTable[[#This Row],[Building]]=0,"",COUNT('1. Input energy data'!N208:Y208))</f>
        <v/>
      </c>
      <c r="AU191" s="165" t="str">
        <f>IF(CalcTable[[#This Row],[Building]]=0,"",COUNT('1. Input energy data'!AF208:AQ208))</f>
        <v/>
      </c>
      <c r="AV191" s="151" t="str" cm="1">
        <f t="array" ref="AV191">_xlfn.IFS(CalcTable[[#This Row],[Building]]=0,"",AND(OR('1. Input energy data'!AT208="Energy Bills - Actual",'1. Input energy data'!AT208="Meter Readings",'1. Input energy data'!AT208="Half Hourly Data"),OR('1. Input energy data'!Z208="Energy Bills - Actual",'1. Input energy data'!Z208="Meter Readings",'1. Input energy data'!Z208="Half Hourly Data")),"ACTUAL",OR('1. Input energy data'!AT208="",'1. Input energy data'!Z208=""),"BLANK",OR('1. Input energy data'!AT208="Other (specify in commentary)",'1. Input energy data'!Z208="Other (specify in commentary)"),"OTHER",OR('1. Input energy data'!AT208="Energy Bills - Estimated",'1. Input energy data'!Z208="Energy Bills - Estimated"),"ESTIMATED",OR('1. Input energy data'!AT208="Energy Bills - Partially Estimated",'1. Input energy data'!Z208="Energy Bills - Partially Estimated"),"PARTIALLY ESTIMATED",TRUE,"BLANK")</f>
        <v/>
      </c>
    </row>
    <row r="192" spans="1:48">
      <c r="A192">
        <f>'1. Input energy data'!C209</f>
        <v>0</v>
      </c>
      <c r="B192" s="150">
        <f>'1. Input energy data'!F209</f>
        <v>0</v>
      </c>
      <c r="C192">
        <f>'1. Input energy data'!G209</f>
        <v>0</v>
      </c>
      <c r="D192" s="151" t="str">
        <f>IF(OR(CalcTable[[#This Row],[Building]]=0, '1. Input energy data'!$N209=""), "",IF(OR('1. Input energy data'!$F209="Hospital",'1. Input energy data'!$F209="Nursing residential homes and hostels"),INDEX(Degrees18[[Month]:[Multiple (England)]],MATCH('1. Input energy data'!$L209, Degrees18[Month], 1),MATCH(IF('1. Input energy data'!$G$11="Multiple (England)", '1. Input energy data'!$J209, '1. Input energy data'!$G$11), Degrees18[#Headers], 0)),INDEX(Degrees15[[Month]:[Multiple (England)]],MATCH('1. Input energy data'!$L209, Degrees15[Month], 1),MATCH(IF('1. Input energy data'!$G$11="Multiple (England)", '1. Input energy data'!$J209, '1. Input energy data'!$G$11), Degrees15[#Headers], 0))))</f>
        <v/>
      </c>
      <c r="E192" s="151" t="str" cm="1">
        <f t="array" ref="E192">IF(OR(CalcTable[[#This Row],[Building]]=0, '1. Input energy data'!$O209=""), "",IF(OR('1. Input energy data'!$F209="Hospital",'1. Input energy data'!$F209="Nursing residential homes and hostels"),INDEX(Degrees18[[Month]:[Multiple (England)]],MATCH('1. Input energy data'!$L209, Degrees18[Month], 1) + $E$2 - 1,MATCH(IF('1. Input energy data'!$G$11="Multiple (England)", '1. Input energy data'!$J209, '1. Input energy data'!$G$11),Degrees18[#Headers], 0)),INDEX(Degrees15[[Month]:[Multiple (England)]],MATCH('1. Input energy data'!$L209, Degrees15[Month], 1) + $E$2 - 1,MATCH(IF('1. Input energy data'!$G$11="Multiple (England)", '1. Input energy data'!$J209, '1. Input energy data'!$G$11),Degrees15[#Headers], 0))))</f>
        <v/>
      </c>
      <c r="F192" s="151" t="str" cm="1">
        <f t="array" ref="F192">IF(OR(CalcTable[[#This Row],[Building]]=0, '1. Input energy data'!$P209=""), "",IF(OR('1. Input energy data'!$F209="Hospital",'1. Input energy data'!$F209="Nursing residential homes and hostels"),INDEX(Degrees18[[Month]:[Multiple (England)]],MATCH('1. Input energy data'!$L209, Degrees18[Month], 1) + $F$2 - 1,MATCH(IF('1. Input energy data'!$G$11="Multiple (England)", '1. Input energy data'!$J209, '1. Input energy data'!$G$11),Degrees18[#Headers], 0)),INDEX(Degrees15[[Month]:[Multiple (England)]],MATCH('1. Input energy data'!$L209, Degrees15[Month], 1) + $F$2 - 1,MATCH(IF('1. Input energy data'!$G$11="Multiple (England)", '1. Input energy data'!$J209, '1. Input energy data'!$G$11),Degrees15[#Headers], 0))))</f>
        <v/>
      </c>
      <c r="G192" s="151" t="str" cm="1">
        <f t="array" ref="G192">IF(OR(CalcTable[[#This Row],[Building]]=0, '1. Input energy data'!$Q209=""), "",IF(OR('1. Input energy data'!$F209="Hospital",'1. Input energy data'!$F209="Nursing residential homes and hostels"),INDEX(Degrees18[[Month]:[Multiple (England)]],MATCH('1. Input energy data'!$L209, Degrees18[Month], 1) + $G$2 - 1,MATCH(IF('1. Input energy data'!$G$11="Multiple (England)", '1. Input energy data'!$J209, '1. Input energy data'!$G$11),Degrees18[#Headers], 0)),INDEX(Degrees15[[Month]:[Multiple (England)]],MATCH('1. Input energy data'!$L209, Degrees15[Month], 1) + $G$2 - 1,MATCH(IF('1. Input energy data'!$G$11="Multiple (England)", '1. Input energy data'!$J209, '1. Input energy data'!$G$11),Degrees15[#Headers], 0))))</f>
        <v/>
      </c>
      <c r="H192" s="151" t="str" cm="1">
        <f t="array" ref="H192">IF(OR(CalcTable[[#This Row],[Building]]=0, '1. Input energy data'!$R209=""), "",IF(OR('1. Input energy data'!$F209="Hospital",'1. Input energy data'!$F209="Nursing residential homes and hostels"),INDEX(Degrees18[[Month]:[Multiple (England)]],MATCH('1. Input energy data'!$L209, Degrees18[Month], 1) + $H$2 - 1,MATCH(IF('1. Input energy data'!$G$11="Multiple (England)", '1. Input energy data'!$J209, '1. Input energy data'!$G$11),Degrees18[#Headers], 0)),INDEX(Degrees15[[Month]:[Multiple (England)]],MATCH('1. Input energy data'!$L209, Degrees15[Month], 1) + $H$2 - 1,MATCH(IF('1. Input energy data'!$G$11="Multiple (England)", '1. Input energy data'!$J209, '1. Input energy data'!$G$11),Degrees15[#Headers], 0))))</f>
        <v/>
      </c>
      <c r="I192" s="151" t="str" cm="1">
        <f t="array" ref="I192">IF(OR(CalcTable[[#This Row],[Building]]=0, '1. Input energy data'!$S209=""), "",IF(OR('1. Input energy data'!$F209="Hospital",'1. Input energy data'!$F209="Nursing residential homes and hostels"),INDEX(Degrees18[[Month]:[Multiple (England)]],MATCH('1. Input energy data'!$L209, Degrees18[Month], 1) + $I$2 - 1,MATCH(IF('1. Input energy data'!$G$11="Multiple (England)", '1. Input energy data'!$J209, '1. Input energy data'!$G$11),Degrees18[#Headers], 0)),INDEX(Degrees15[[Month]:[Multiple (England)]],MATCH('1. Input energy data'!$L209, Degrees15[Month], 1) + $I$2 - 1,MATCH(IF('1. Input energy data'!$G$11="Multiple (England)", '1. Input energy data'!$J209, '1. Input energy data'!$G$11),Degrees15[#Headers], 0))))</f>
        <v/>
      </c>
      <c r="J192" s="151" t="str" cm="1">
        <f t="array" ref="J192">IF(OR(CalcTable[[#This Row],[Building]]=0, '1. Input energy data'!$T209=""), "",IF(OR('1. Input energy data'!$F209="Hospital",'1. Input energy data'!$F209="Nursing residential homes and hostels"),INDEX(Degrees18[[Month]:[Multiple (England)]],MATCH('1. Input energy data'!$L209, Degrees18[Month], 1) + $J$2 - 1,MATCH(IF('1. Input energy data'!$G$11="Multiple (England)", '1. Input energy data'!$J209, '1. Input energy data'!$G$11),Degrees18[#Headers], 0)),INDEX(Degrees15[[Month]:[Multiple (England)]],MATCH('1. Input energy data'!$L209, Degrees15[Month], 1) + $J$2 - 1,MATCH(IF('1. Input energy data'!$G$11="Multiple (England)", '1. Input energy data'!$J209, '1. Input energy data'!$G$11),Degrees15[#Headers], 0))))</f>
        <v/>
      </c>
      <c r="K192" s="151" t="str" cm="1">
        <f t="array" ref="K192">IF(OR(CalcTable[[#This Row],[Building]]=0, '1. Input energy data'!$U209=""), "",IF(OR('1. Input energy data'!$F209="Hospital",'1. Input energy data'!$F209="Nursing residential homes and hostels"),INDEX(Degrees18[[Month]:[Multiple (England)]],MATCH('1. Input energy data'!$L209, Degrees18[Month], 1) + $K$2 - 1,MATCH(IF('1. Input energy data'!$G$11="Multiple (England)", '1. Input energy data'!$J209, '1. Input energy data'!$G$11),Degrees18[#Headers], 0)),INDEX(Degrees15[[Month]:[Multiple (England)]],MATCH('1. Input energy data'!$L209, Degrees15[Month], 1) + $K$2 - 1,MATCH(IF('1. Input energy data'!$G$11="Multiple (England)", '1. Input energy data'!$J209, '1. Input energy data'!$G$11),Degrees15[#Headers], 0))))</f>
        <v/>
      </c>
      <c r="L192" s="151" t="str" cm="1">
        <f t="array" ref="L192">IF(OR(CalcTable[[#This Row],[Building]]=0, '1. Input energy data'!$V209=""), "",IF(OR('1. Input energy data'!$F209="Hospital",'1. Input energy data'!$F209="Nursing residential homes and hostels"),INDEX(Degrees18[[Month]:[Multiple (England)]],MATCH('1. Input energy data'!$L209, Degrees18[Month], 1) + $L$2 - 1,MATCH(IF('1. Input energy data'!$G$11="Multiple (England)", '1. Input energy data'!$J209, '1. Input energy data'!$G$11),Degrees18[#Headers], 0)),INDEX(Degrees15[[Month]:[Multiple (England)]],MATCH('1. Input energy data'!$L209, Degrees15[Month], 1) + $L$2 - 1,MATCH(IF('1. Input energy data'!$G$11="Multiple (England)", '1. Input energy data'!$J209, '1. Input energy data'!$G$11),Degrees15[#Headers], 0))))</f>
        <v/>
      </c>
      <c r="M192" s="151" t="str" cm="1">
        <f t="array" ref="M192">IF(OR(CalcTable[[#This Row],[Building]]=0, '1. Input energy data'!$W209=""), "",IF(OR('1. Input energy data'!$F209="Hospital",'1. Input energy data'!$F209="Nursing residential homes and hostels"),INDEX(Degrees18[[Month]:[Multiple (England)]],MATCH('1. Input energy data'!$L209, Degrees18[Month], 1) + $M$2 - 1,MATCH(IF('1. Input energy data'!$G$11="Multiple (England)", '1. Input energy data'!$J209, '1. Input energy data'!$G$11),Degrees18[#Headers], 0)),INDEX(Degrees15[[Month]:[Multiple (England)]],MATCH('1. Input energy data'!$L209, Degrees15[Month], 1) + $M$2 - 1,MATCH(IF('1. Input energy data'!$G$11="Multiple (England)", '1. Input energy data'!$J209, '1. Input energy data'!$G$11),Degrees15[#Headers], 0))))</f>
        <v/>
      </c>
      <c r="N192" s="151" t="str" cm="1">
        <f t="array" ref="N192">IF(OR(CalcTable[[#This Row],[Building]]=0, '1. Input energy data'!$X209=""), "",IF(OR('1. Input energy data'!$F209="Hospital",'1. Input energy data'!$F209="Nursing residential homes and hostels"),INDEX(Degrees18[[Month]:[Multiple (England)]],MATCH('1. Input energy data'!$L209, Degrees18[Month], 1) + $N$2 - 1,MATCH(IF('1. Input energy data'!$G$11="Multiple (England)", '1. Input energy data'!$J209, '1. Input energy data'!$G$11),Degrees18[#Headers], 0)),INDEX(Degrees15[[Month]:[Multiple (England)]],MATCH('1. Input energy data'!$L209, Degrees15[Month], 1) + $N$2 - 1,MATCH(IF('1. Input energy data'!$G$11="Multiple (England)", '1. Input energy data'!$J209, '1. Input energy data'!$G$11),Degrees15[#Headers], 0))))</f>
        <v/>
      </c>
      <c r="O192" s="151" t="str" cm="1">
        <f t="array" ref="O192">IF(OR(CalcTable[[#This Row],[Building]]=0, '1. Input energy data'!$Y209=""), "",IF(OR('1. Input energy data'!$F209="Hospital",'1. Input energy data'!$F209="Nursing residential homes and hostels"),INDEX(Degrees18[[Month]:[Multiple (England)]],MATCH('1. Input energy data'!$L209, Degrees18[Month], 1) + $O$2 - 1,MATCH(IF('1. Input energy data'!$G$11="Multiple (England)", '1. Input energy data'!$J209, '1. Input energy data'!$G$11),Degrees18[#Headers], 0)),INDEX(Degrees15[[Month]:[Multiple (England)]],MATCH('1. Input energy data'!$L209, Degrees15[Month], 1) + $O$2 - 1,MATCH(IF('1. Input energy data'!$G$11="Multiple (England)", '1. Input energy data'!$J209, '1. Input energy data'!$G$11),Degrees15[#Headers], 0))))</f>
        <v/>
      </c>
      <c r="P192" t="str">
        <f>IF(CalcTable[[#This Row],[Building]]=0,"",SLOPE('1. Input energy data'!N209:Y209,CalcTable[[#This Row],[1]:[12]]))</f>
        <v/>
      </c>
      <c r="Q192" t="str">
        <f>IF(CalcTable[[#This Row],[Building]]=0,"",INTERCEPT('1. Input energy data'!N209:Y209,CalcTable[[#This Row],[1]:[12]]))</f>
        <v/>
      </c>
      <c r="R192" t="str">
        <f>IF(CalcTable[[#This Row],[Building]]=0,"",RSQ('1. Input energy data'!N209:Y209,CalcTable[[#This Row],[1]:[12]]))</f>
        <v/>
      </c>
      <c r="S192" s="151" t="str" cm="1">
        <f t="array" ref="S192">IF(OR($A192=0, '1. Input energy data'!$AF209=""), "",IF(OR('1. Input energy data'!$F209="Hospital",'1. Input energy data'!$F209="Nursing residential homes and hostels"),INDEX(Degrees18[[Month]:[Multiple (England)]],MATCH('1. Input energy data'!$AD209, Degrees18[Month], 1)+S$2-13,MATCH(IF('1. Input energy data'!$G$11="Multiple (England)", '1. Input energy data'!$J209, '1. Input energy data'!$G$11),Degrees18[#Headers], 0)),INDEX(Degrees15[[Month]:[Multiple (England)]],MATCH('1. Input energy data'!$AD209, Degrees15[Month], 1)+S$2-13,MATCH(IF('1. Input energy data'!$G$11="Multiple (England)", '1. Input energy data'!$J209, '1. Input energy data'!$G$11),Degrees15[#Headers], 0))))</f>
        <v/>
      </c>
      <c r="T192" s="151" t="str" cm="1">
        <f t="array" ref="T192">IF(OR($A192=0, '1. Input energy data'!$AG209=""), "",IF(OR('1. Input energy data'!$F209="Hospital",'1. Input energy data'!$F209="Nursing residential homes and hostels"),INDEX(Degrees18[[Month]:[Multiple (England)]],MATCH('1. Input energy data'!$AD209, Degrees18[Month], 1)+T$2-13,MATCH(IF('1. Input energy data'!$G$11="Multiple (England)", '1. Input energy data'!$J209, '1. Input energy data'!$G$11),Degrees18[#Headers], 0)),INDEX(Degrees15[[Month]:[Multiple (England)]],MATCH('1. Input energy data'!$AD209,Degrees15[Month], 1)+T$2-13,MATCH(IF('1. Input energy data'!$G$11="Multiple (England)", '1. Input energy data'!$J209, '1. Input energy data'!$G$11),Degrees15[#Headers], 0))))</f>
        <v/>
      </c>
      <c r="U192" s="151" t="str" cm="1">
        <f t="array" ref="U192">IF(OR($A192=0, '1. Input energy data'!$AH209=""), "",IF(OR('1. Input energy data'!$F209="Hospital",'1. Input energy data'!$F209="Nursing residential homes and hostels"),INDEX(Degrees18[[Month]:[Multiple (England)]],MATCH('1. Input energy data'!$AD209, Degrees18[Month], 1)+U$2-13,MATCH(IF('1. Input energy data'!$G$11="Multiple (England)", '1. Input energy data'!$J209, '1. Input energy data'!$G$11),Degrees18[#Headers], 0)),INDEX(Degrees15[[Month]:[Multiple (England)]],MATCH('1. Input energy data'!$AD209,Degrees15[Month], 1)+U$2-13,MATCH(IF('1. Input energy data'!$G$11="Multiple (England)", '1. Input energy data'!$J209, '1. Input energy data'!$G$11),Degrees15[#Headers], 0))))</f>
        <v/>
      </c>
      <c r="V192" s="151" t="str" cm="1">
        <f t="array" ref="V192">IF(OR($A192=0, '1. Input energy data'!$AI209=""), "",IF(OR('1. Input energy data'!$F209="Hospital",'1. Input energy data'!$F209="Nursing residential homes and hostels"),INDEX(Degrees18[[Month]:[Multiple (England)]],MATCH('1. Input energy data'!$AD209, Degrees18[Month], 1)+V$2-13,MATCH(IF('1. Input energy data'!$G$11="Multiple (England)", '1. Input energy data'!$J209, '1. Input energy data'!$G$11),Degrees18[#Headers], 0)),INDEX(Degrees15[[Month]:[Multiple (England)]],MATCH('1. Input energy data'!$AD209,Degrees15[Month], 1)+V$2-13,MATCH(IF('1. Input energy data'!$G$11="Multiple (England)", '1. Input energy data'!$J209, '1. Input energy data'!$G$11),Degrees15[#Headers], 0))))</f>
        <v/>
      </c>
      <c r="W192" s="151" t="str" cm="1">
        <f t="array" ref="W192">IF(OR($A192=0, '1. Input energy data'!$AJ209=""), "",IF(OR('1. Input energy data'!$F209="Hospital",'1. Input energy data'!$F209="Nursing residential homes and hostels"),INDEX(Degrees18[[Month]:[Multiple (England)]],MATCH('1. Input energy data'!$AD209, Degrees18[Month], 1)+W$2-13,MATCH(IF('1. Input energy data'!$G$11="Multiple (England)", '1. Input energy data'!$J209, '1. Input energy data'!$G$11),Degrees18[#Headers], 0)),INDEX(Degrees15[[Month]:[Multiple (England)]],MATCH('1. Input energy data'!$AD209,Degrees15[Month], 1)+W$2-13,MATCH(IF('1. Input energy data'!$G$11="Multiple (England)", '1. Input energy data'!$J209, '1. Input energy data'!$G$11),Degrees15[#Headers], 0))))</f>
        <v/>
      </c>
      <c r="X192" s="151" t="str" cm="1">
        <f t="array" ref="X192">IF(OR($A192=0, '1. Input energy data'!$AK209=""), "",IF(OR('1. Input energy data'!$F209="Hospital",'1. Input energy data'!$F209="Nursing residential homes and hostels"),INDEX(Degrees18[[Month]:[Multiple (England)]],MATCH('1. Input energy data'!$AD209, Degrees18[Month], 1)+X$2-13,MATCH(IF('1. Input energy data'!$G$11="Multiple (England)", '1. Input energy data'!$J209, '1. Input energy data'!$G$11),Degrees18[#Headers], 0)),INDEX(Degrees15[[Month]:[Multiple (England)]],MATCH('1. Input energy data'!$AD209,Degrees15[Month], 1)+X$2-13,MATCH(IF('1. Input energy data'!$G$11="Multiple (England)", '1. Input energy data'!$J209, '1. Input energy data'!$G$11),Degrees15[#Headers], 0))))</f>
        <v/>
      </c>
      <c r="Y192" s="151" t="str" cm="1">
        <f t="array" ref="Y192">IF(OR($A192=0, '1. Input energy data'!$AL209=""), "",IF(OR('1. Input energy data'!$F209="Hospital",'1. Input energy data'!$F209="Nursing residential homes and hostels"),INDEX(Degrees18[[Month]:[Multiple (England)]],MATCH('1. Input energy data'!$AD209, Degrees18[Month], 1)+Y$2-13,MATCH(IF('1. Input energy data'!$G$11="Multiple (England)", '1. Input energy data'!$J209, '1. Input energy data'!$G$11),Degrees18[#Headers], 0)),INDEX(Degrees15[[Month]:[Multiple (England)]],MATCH('1. Input energy data'!$AD209,Degrees15[Month], 1)+Y$2-13,MATCH(IF('1. Input energy data'!$G$11="Multiple (England)", '1. Input energy data'!$J209, '1. Input energy data'!$G$11),Degrees15[#Headers], 0))))</f>
        <v/>
      </c>
      <c r="Z192" s="151" t="str" cm="1">
        <f t="array" ref="Z192">IF(OR($A192=0, '1. Input energy data'!$AM209=""), "",IF(OR('1. Input energy data'!$F209="Hospital",'1. Input energy data'!$F209="Nursing residential homes and hostels"),INDEX(Degrees18[[Month]:[Multiple (England)]],MATCH('1. Input energy data'!$AD209, Degrees18[Month], 1)+Z$2-13,MATCH(IF('1. Input energy data'!$G$11="Multiple (England)", '1. Input energy data'!$J209, '1. Input energy data'!$G$11),Degrees18[#Headers], 0)),INDEX(Degrees15[[Month]:[Multiple (England)]],MATCH('1. Input energy data'!$AD209,Degrees15[Month], 1)+Z$2-13,MATCH(IF('1. Input energy data'!$G$11="Multiple (England)", '1. Input energy data'!$J209, '1. Input energy data'!$G$11),Degrees15[#Headers], 0))))</f>
        <v/>
      </c>
      <c r="AA192" s="151" t="str" cm="1">
        <f t="array" ref="AA192">IF(OR($A192=0, '1. Input energy data'!$AN209=""), "",IF(OR('1. Input energy data'!$F209="Hospital",'1. Input energy data'!$F209="Nursing residential homes and hostels"),INDEX(Degrees18[[Month]:[Multiple (England)]],MATCH('1. Input energy data'!$AD209, Degrees18[Month], 1)+AA$2-13,MATCH(IF('1. Input energy data'!$G$11="Multiple (England)", '1. Input energy data'!$J209, '1. Input energy data'!$G$11),Degrees18[#Headers], 0)),INDEX(Degrees15[[Month]:[Multiple (England)]],MATCH('1. Input energy data'!$AD209,Degrees15[Month], 1)+AA$2-13,MATCH(IF('1. Input energy data'!$G$11="Multiple (England)", '1. Input energy data'!$J209, '1. Input energy data'!$G$11),Degrees15[#Headers], 0))))</f>
        <v/>
      </c>
      <c r="AB192" s="151" t="str" cm="1">
        <f t="array" ref="AB192">IF(OR($A192=0, '1. Input energy data'!$AO209=""), "",IF(OR('1. Input energy data'!$F209="Hospital",'1. Input energy data'!$F209="Nursing residential homes and hostels"),INDEX(Degrees18[[Month]:[Multiple (England)]],MATCH('1. Input energy data'!$AD209, Degrees18[Month], 1)+AB$2-13,MATCH(IF('1. Input energy data'!$G$11="Multiple (England)", '1. Input energy data'!$J209, '1. Input energy data'!$G$11),Degrees18[#Headers], 0)),INDEX(Degrees15[[Month]:[Multiple (England)]],MATCH('1. Input energy data'!$AD209,Degrees15[Month], 1)+AB$2-13,MATCH(IF('1. Input energy data'!$G$11="Multiple (England)", '1. Input energy data'!$J209, '1. Input energy data'!$G$11),Degrees15[#Headers], 0))))</f>
        <v/>
      </c>
      <c r="AC192" s="151" t="str" cm="1">
        <f t="array" ref="AC192">IF(OR($A192=0, '1. Input energy data'!$AP209=""), "",IF(OR('1. Input energy data'!$F209="Hospital",'1. Input energy data'!$F209="Nursing residential homes and hostels"),INDEX(Degrees18[[Month]:[Multiple (England)]],MATCH('1. Input energy data'!$AD209, Degrees18[Month], 1)+AC$2-13,MATCH(IF('1. Input energy data'!$G$11="Multiple (England)", '1. Input energy data'!$J209, '1. Input energy data'!$G$11),Degrees18[#Headers], 0)),INDEX(Degrees15[[Month]:[Multiple (England)]],MATCH('1. Input energy data'!$AD209,Degrees15[Month], 1)+AC$2-13,MATCH(IF('1. Input energy data'!$G$11="Multiple (England)", '1. Input energy data'!$J209, '1. Input energy data'!$G$11),Degrees15[#Headers], 0))))</f>
        <v/>
      </c>
      <c r="AD192" s="151" t="str" cm="1">
        <f t="array" ref="AD192">IF(OR($A192=0, '1. Input energy data'!$AQ209=""), "",IF(OR('1. Input energy data'!$F209="Hospital",'1. Input energy data'!$F209="Nursing residential homes and hostels"),INDEX(Degrees18[[Month]:[Multiple (England)]],MATCH('1. Input energy data'!$AD209, Degrees18[Month], 1)+AD$2-13,MATCH(IF('1. Input energy data'!$G$11="Multiple (England)", '1. Input energy data'!$J209, '1. Input energy data'!$G$11),Degrees18[#Headers], 0)),INDEX(Degrees15[[Month]:[Multiple (England)]],MATCH('1. Input energy data'!$AD209,Degrees15[Month], 1)+AD$2-13,MATCH(IF('1. Input energy data'!$G$11="Multiple (England)", '1. Input energy data'!$J209, '1. Input energy data'!$G$11),Degrees15[#Headers], 0))))</f>
        <v/>
      </c>
      <c r="AE192" s="151" t="str">
        <f>IF(OR($A192=0, $P192="", CalcTable[[#This Row],[13]]="", $Q192="", '1. Input energy data'!AF209=""), "", ($P192*CalcTable[[#This Row],[13]]+$Q192)-'1. Input energy data'!AF209)</f>
        <v/>
      </c>
      <c r="AF192" s="151" t="str">
        <f>IF(OR($A192=0, $P192="", CalcTable[[#This Row],[14]]="", $Q192="", '1. Input energy data'!AG209=""), "", ($P192*CalcTable[[#This Row],[14]]+$Q192)-'1. Input energy data'!AG209)</f>
        <v/>
      </c>
      <c r="AG192" s="151" t="str">
        <f>IF(OR($A192=0, $P192="", CalcTable[[#This Row],[15]]="", $Q192="", '1. Input energy data'!AH209=""), "", ($P192*CalcTable[[#This Row],[15]]+$Q192)-'1. Input energy data'!AH209)</f>
        <v/>
      </c>
      <c r="AH192" s="151" t="str">
        <f>IF(OR($A192=0, $P192="", CalcTable[[#This Row],[16]]="", $Q192="", '1. Input energy data'!AI209=""), "", ($P192*CalcTable[[#This Row],[16]]+$Q192)-'1. Input energy data'!AI209)</f>
        <v/>
      </c>
      <c r="AI192" s="151" t="str">
        <f>IF(OR($A192=0, $P192="", CalcTable[[#This Row],[17]]="", $Q192="", '1. Input energy data'!AJ209=""), "", ($P192*CalcTable[[#This Row],[17]]+$Q192)-'1. Input energy data'!AJ209)</f>
        <v/>
      </c>
      <c r="AJ192" s="151" t="str">
        <f>IF(OR($A192=0, $P192="", CalcTable[[#This Row],[18]]="", $Q192="", '1. Input energy data'!AK209=""), "", ($P192*CalcTable[[#This Row],[18]]+$Q192)-'1. Input energy data'!AK209)</f>
        <v/>
      </c>
      <c r="AK192" s="151" t="str">
        <f>IF(OR($A192=0, $P192="", CalcTable[[#This Row],[19]]="", $Q192="", '1. Input energy data'!AL209=""), "", ($P192*CalcTable[[#This Row],[19]]+$Q192)-'1. Input energy data'!AL209)</f>
        <v/>
      </c>
      <c r="AL192" s="151" t="str">
        <f>IF(OR($A192=0, $P192="", CalcTable[[#This Row],[20]]="", $Q192="", '1. Input energy data'!AM209=""), "", ($P192*CalcTable[[#This Row],[20]]+$Q192)-'1. Input energy data'!AM209)</f>
        <v/>
      </c>
      <c r="AM192" s="151" t="str">
        <f>IF(OR($A192=0, $P192="", CalcTable[[#This Row],[21]]="", $Q192="", '1. Input energy data'!AN209=""), "", ($P192*CalcTable[[#This Row],[21]]+$Q192)-'1. Input energy data'!AN209)</f>
        <v/>
      </c>
      <c r="AN192" s="151" t="str">
        <f>IF(OR($A192=0, $P192="", CalcTable[[#This Row],[22]]="", $Q192="", '1. Input energy data'!AO209=""), "", ($P192*CalcTable[[#This Row],[22]]+$Q192)-'1. Input energy data'!AO209)</f>
        <v/>
      </c>
      <c r="AO192" s="151" t="str">
        <f>IF(OR($A192=0, $P192="", CalcTable[[#This Row],[23]]="", $Q192="", '1. Input energy data'!AP209=""), "", ($P192*CalcTable[[#This Row],[23]]+$Q192)-'1. Input energy data'!AP209)</f>
        <v/>
      </c>
      <c r="AP192" s="151" t="str">
        <f>IF(OR($A192=0, $P192="", CalcTable[[#This Row],[24]]="", $Q192="", '1. Input energy data'!AQ209=""), "", ($P192*CalcTable[[#This Row],[24]]+$Q192)-'1. Input energy data'!AQ209)</f>
        <v/>
      </c>
      <c r="AQ192" s="239" t="str">
        <f>IF(CalcTable[[#This Row],[Building]]=0,"",1-((1-CalcTable[[#This Row],[R2]])*(COUNT('1. Input energy data'!N209:Y209)-1)/(COUNT('1. Input energy data'!N209:Y209)-2)))</f>
        <v/>
      </c>
      <c r="AR192" s="165" t="str">
        <f>IF(CalcTable[[#This Row],[Building]]=0,"",1.26*TINV(0.1,COUNT('1. Input energy data'!N209:Y209)-2)*STEYX('1. Input energy data'!N209:Y209,CalcTable[[#This Row],[1]:[12]])*((1+2/COUNT('1. Input energy data'!N209:Y209))*COUNT(CalcTable[[#This Row],[Month 1 avoided kWh]:[Month 12]]))^0.5)</f>
        <v/>
      </c>
      <c r="AS192" s="166" t="str">
        <f>IF(CalcTable[[#This Row],[Building]]=0,"",ABS(CalcTable[[#This Row],[Absolute Uncertainty]]/SUM(CalcTable[[#This Row],[Month 1 avoided kWh]:[Month 12]])))</f>
        <v/>
      </c>
      <c r="AT192" s="165" t="str">
        <f>IF(CalcTable[[#This Row],[Building]]=0,"",COUNT('1. Input energy data'!N209:Y209))</f>
        <v/>
      </c>
      <c r="AU192" s="165" t="str">
        <f>IF(CalcTable[[#This Row],[Building]]=0,"",COUNT('1. Input energy data'!AF209:AQ209))</f>
        <v/>
      </c>
      <c r="AV192" s="151" t="str" cm="1">
        <f t="array" ref="AV192">_xlfn.IFS(CalcTable[[#This Row],[Building]]=0,"",AND(OR('1. Input energy data'!AT209="Energy Bills - Actual",'1. Input energy data'!AT209="Meter Readings",'1. Input energy data'!AT209="Half Hourly Data"),OR('1. Input energy data'!Z209="Energy Bills - Actual",'1. Input energy data'!Z209="Meter Readings",'1. Input energy data'!Z209="Half Hourly Data")),"ACTUAL",OR('1. Input energy data'!AT209="",'1. Input energy data'!Z209=""),"BLANK",OR('1. Input energy data'!AT209="Other (specify in commentary)",'1. Input energy data'!Z209="Other (specify in commentary)"),"OTHER",OR('1. Input energy data'!AT209="Energy Bills - Estimated",'1. Input energy data'!Z209="Energy Bills - Estimated"),"ESTIMATED",OR('1. Input energy data'!AT209="Energy Bills - Partially Estimated",'1. Input energy data'!Z209="Energy Bills - Partially Estimated"),"PARTIALLY ESTIMATED",TRUE,"BLANK")</f>
        <v/>
      </c>
    </row>
    <row r="193" spans="1:48">
      <c r="A193">
        <f>'1. Input energy data'!C210</f>
        <v>0</v>
      </c>
      <c r="B193" s="150">
        <f>'1. Input energy data'!F210</f>
        <v>0</v>
      </c>
      <c r="C193">
        <f>'1. Input energy data'!G210</f>
        <v>0</v>
      </c>
      <c r="D193" s="151" t="str">
        <f>IF(OR(CalcTable[[#This Row],[Building]]=0, '1. Input energy data'!$N210=""), "",IF(OR('1. Input energy data'!$F210="Hospital",'1. Input energy data'!$F210="Nursing residential homes and hostels"),INDEX(Degrees18[[Month]:[Multiple (England)]],MATCH('1. Input energy data'!$L210, Degrees18[Month], 1),MATCH(IF('1. Input energy data'!$G$11="Multiple (England)", '1. Input energy data'!$J210, '1. Input energy data'!$G$11), Degrees18[#Headers], 0)),INDEX(Degrees15[[Month]:[Multiple (England)]],MATCH('1. Input energy data'!$L210, Degrees15[Month], 1),MATCH(IF('1. Input energy data'!$G$11="Multiple (England)", '1. Input energy data'!$J210, '1. Input energy data'!$G$11), Degrees15[#Headers], 0))))</f>
        <v/>
      </c>
      <c r="E193" s="151" t="str" cm="1">
        <f t="array" ref="E193">IF(OR(CalcTable[[#This Row],[Building]]=0, '1. Input energy data'!$O210=""), "",IF(OR('1. Input energy data'!$F210="Hospital",'1. Input energy data'!$F210="Nursing residential homes and hostels"),INDEX(Degrees18[[Month]:[Multiple (England)]],MATCH('1. Input energy data'!$L210, Degrees18[Month], 1) + $E$2 - 1,MATCH(IF('1. Input energy data'!$G$11="Multiple (England)", '1. Input energy data'!$J210, '1. Input energy data'!$G$11),Degrees18[#Headers], 0)),INDEX(Degrees15[[Month]:[Multiple (England)]],MATCH('1. Input energy data'!$L210, Degrees15[Month], 1) + $E$2 - 1,MATCH(IF('1. Input energy data'!$G$11="Multiple (England)", '1. Input energy data'!$J210, '1. Input energy data'!$G$11),Degrees15[#Headers], 0))))</f>
        <v/>
      </c>
      <c r="F193" s="151" t="str" cm="1">
        <f t="array" ref="F193">IF(OR(CalcTable[[#This Row],[Building]]=0, '1. Input energy data'!$P210=""), "",IF(OR('1. Input energy data'!$F210="Hospital",'1. Input energy data'!$F210="Nursing residential homes and hostels"),INDEX(Degrees18[[Month]:[Multiple (England)]],MATCH('1. Input energy data'!$L210, Degrees18[Month], 1) + $F$2 - 1,MATCH(IF('1. Input energy data'!$G$11="Multiple (England)", '1. Input energy data'!$J210, '1. Input energy data'!$G$11),Degrees18[#Headers], 0)),INDEX(Degrees15[[Month]:[Multiple (England)]],MATCH('1. Input energy data'!$L210, Degrees15[Month], 1) + $F$2 - 1,MATCH(IF('1. Input energy data'!$G$11="Multiple (England)", '1. Input energy data'!$J210, '1. Input energy data'!$G$11),Degrees15[#Headers], 0))))</f>
        <v/>
      </c>
      <c r="G193" s="151" t="str" cm="1">
        <f t="array" ref="G193">IF(OR(CalcTable[[#This Row],[Building]]=0, '1. Input energy data'!$Q210=""), "",IF(OR('1. Input energy data'!$F210="Hospital",'1. Input energy data'!$F210="Nursing residential homes and hostels"),INDEX(Degrees18[[Month]:[Multiple (England)]],MATCH('1. Input energy data'!$L210, Degrees18[Month], 1) + $G$2 - 1,MATCH(IF('1. Input energy data'!$G$11="Multiple (England)", '1. Input energy data'!$J210, '1. Input energy data'!$G$11),Degrees18[#Headers], 0)),INDEX(Degrees15[[Month]:[Multiple (England)]],MATCH('1. Input energy data'!$L210, Degrees15[Month], 1) + $G$2 - 1,MATCH(IF('1. Input energy data'!$G$11="Multiple (England)", '1. Input energy data'!$J210, '1. Input energy data'!$G$11),Degrees15[#Headers], 0))))</f>
        <v/>
      </c>
      <c r="H193" s="151" t="str" cm="1">
        <f t="array" ref="H193">IF(OR(CalcTable[[#This Row],[Building]]=0, '1. Input energy data'!$R210=""), "",IF(OR('1. Input energy data'!$F210="Hospital",'1. Input energy data'!$F210="Nursing residential homes and hostels"),INDEX(Degrees18[[Month]:[Multiple (England)]],MATCH('1. Input energy data'!$L210, Degrees18[Month], 1) + $H$2 - 1,MATCH(IF('1. Input energy data'!$G$11="Multiple (England)", '1. Input energy data'!$J210, '1. Input energy data'!$G$11),Degrees18[#Headers], 0)),INDEX(Degrees15[[Month]:[Multiple (England)]],MATCH('1. Input energy data'!$L210, Degrees15[Month], 1) + $H$2 - 1,MATCH(IF('1. Input energy data'!$G$11="Multiple (England)", '1. Input energy data'!$J210, '1. Input energy data'!$G$11),Degrees15[#Headers], 0))))</f>
        <v/>
      </c>
      <c r="I193" s="151" t="str" cm="1">
        <f t="array" ref="I193">IF(OR(CalcTable[[#This Row],[Building]]=0, '1. Input energy data'!$S210=""), "",IF(OR('1. Input energy data'!$F210="Hospital",'1. Input energy data'!$F210="Nursing residential homes and hostels"),INDEX(Degrees18[[Month]:[Multiple (England)]],MATCH('1. Input energy data'!$L210, Degrees18[Month], 1) + $I$2 - 1,MATCH(IF('1. Input energy data'!$G$11="Multiple (England)", '1. Input energy data'!$J210, '1. Input energy data'!$G$11),Degrees18[#Headers], 0)),INDEX(Degrees15[[Month]:[Multiple (England)]],MATCH('1. Input energy data'!$L210, Degrees15[Month], 1) + $I$2 - 1,MATCH(IF('1. Input energy data'!$G$11="Multiple (England)", '1. Input energy data'!$J210, '1. Input energy data'!$G$11),Degrees15[#Headers], 0))))</f>
        <v/>
      </c>
      <c r="J193" s="151" t="str" cm="1">
        <f t="array" ref="J193">IF(OR(CalcTable[[#This Row],[Building]]=0, '1. Input energy data'!$T210=""), "",IF(OR('1. Input energy data'!$F210="Hospital",'1. Input energy data'!$F210="Nursing residential homes and hostels"),INDEX(Degrees18[[Month]:[Multiple (England)]],MATCH('1. Input energy data'!$L210, Degrees18[Month], 1) + $J$2 - 1,MATCH(IF('1. Input energy data'!$G$11="Multiple (England)", '1. Input energy data'!$J210, '1. Input energy data'!$G$11),Degrees18[#Headers], 0)),INDEX(Degrees15[[Month]:[Multiple (England)]],MATCH('1. Input energy data'!$L210, Degrees15[Month], 1) + $J$2 - 1,MATCH(IF('1. Input energy data'!$G$11="Multiple (England)", '1. Input energy data'!$J210, '1. Input energy data'!$G$11),Degrees15[#Headers], 0))))</f>
        <v/>
      </c>
      <c r="K193" s="151" t="str" cm="1">
        <f t="array" ref="K193">IF(OR(CalcTable[[#This Row],[Building]]=0, '1. Input energy data'!$U210=""), "",IF(OR('1. Input energy data'!$F210="Hospital",'1. Input energy data'!$F210="Nursing residential homes and hostels"),INDEX(Degrees18[[Month]:[Multiple (England)]],MATCH('1. Input energy data'!$L210, Degrees18[Month], 1) + $K$2 - 1,MATCH(IF('1. Input energy data'!$G$11="Multiple (England)", '1. Input energy data'!$J210, '1. Input energy data'!$G$11),Degrees18[#Headers], 0)),INDEX(Degrees15[[Month]:[Multiple (England)]],MATCH('1. Input energy data'!$L210, Degrees15[Month], 1) + $K$2 - 1,MATCH(IF('1. Input energy data'!$G$11="Multiple (England)", '1. Input energy data'!$J210, '1. Input energy data'!$G$11),Degrees15[#Headers], 0))))</f>
        <v/>
      </c>
      <c r="L193" s="151" t="str" cm="1">
        <f t="array" ref="L193">IF(OR(CalcTable[[#This Row],[Building]]=0, '1. Input energy data'!$V210=""), "",IF(OR('1. Input energy data'!$F210="Hospital",'1. Input energy data'!$F210="Nursing residential homes and hostels"),INDEX(Degrees18[[Month]:[Multiple (England)]],MATCH('1. Input energy data'!$L210, Degrees18[Month], 1) + $L$2 - 1,MATCH(IF('1. Input energy data'!$G$11="Multiple (England)", '1. Input energy data'!$J210, '1. Input energy data'!$G$11),Degrees18[#Headers], 0)),INDEX(Degrees15[[Month]:[Multiple (England)]],MATCH('1. Input energy data'!$L210, Degrees15[Month], 1) + $L$2 - 1,MATCH(IF('1. Input energy data'!$G$11="Multiple (England)", '1. Input energy data'!$J210, '1. Input energy data'!$G$11),Degrees15[#Headers], 0))))</f>
        <v/>
      </c>
      <c r="M193" s="151" t="str" cm="1">
        <f t="array" ref="M193">IF(OR(CalcTable[[#This Row],[Building]]=0, '1. Input energy data'!$W210=""), "",IF(OR('1. Input energy data'!$F210="Hospital",'1. Input energy data'!$F210="Nursing residential homes and hostels"),INDEX(Degrees18[[Month]:[Multiple (England)]],MATCH('1. Input energy data'!$L210, Degrees18[Month], 1) + $M$2 - 1,MATCH(IF('1. Input energy data'!$G$11="Multiple (England)", '1. Input energy data'!$J210, '1. Input energy data'!$G$11),Degrees18[#Headers], 0)),INDEX(Degrees15[[Month]:[Multiple (England)]],MATCH('1. Input energy data'!$L210, Degrees15[Month], 1) + $M$2 - 1,MATCH(IF('1. Input energy data'!$G$11="Multiple (England)", '1. Input energy data'!$J210, '1. Input energy data'!$G$11),Degrees15[#Headers], 0))))</f>
        <v/>
      </c>
      <c r="N193" s="151" t="str" cm="1">
        <f t="array" ref="N193">IF(OR(CalcTable[[#This Row],[Building]]=0, '1. Input energy data'!$X210=""), "",IF(OR('1. Input energy data'!$F210="Hospital",'1. Input energy data'!$F210="Nursing residential homes and hostels"),INDEX(Degrees18[[Month]:[Multiple (England)]],MATCH('1. Input energy data'!$L210, Degrees18[Month], 1) + $N$2 - 1,MATCH(IF('1. Input energy data'!$G$11="Multiple (England)", '1. Input energy data'!$J210, '1. Input energy data'!$G$11),Degrees18[#Headers], 0)),INDEX(Degrees15[[Month]:[Multiple (England)]],MATCH('1. Input energy data'!$L210, Degrees15[Month], 1) + $N$2 - 1,MATCH(IF('1. Input energy data'!$G$11="Multiple (England)", '1. Input energy data'!$J210, '1. Input energy data'!$G$11),Degrees15[#Headers], 0))))</f>
        <v/>
      </c>
      <c r="O193" s="151" t="str" cm="1">
        <f t="array" ref="O193">IF(OR(CalcTable[[#This Row],[Building]]=0, '1. Input energy data'!$Y210=""), "",IF(OR('1. Input energy data'!$F210="Hospital",'1. Input energy data'!$F210="Nursing residential homes and hostels"),INDEX(Degrees18[[Month]:[Multiple (England)]],MATCH('1. Input energy data'!$L210, Degrees18[Month], 1) + $O$2 - 1,MATCH(IF('1. Input energy data'!$G$11="Multiple (England)", '1. Input energy data'!$J210, '1. Input energy data'!$G$11),Degrees18[#Headers], 0)),INDEX(Degrees15[[Month]:[Multiple (England)]],MATCH('1. Input energy data'!$L210, Degrees15[Month], 1) + $O$2 - 1,MATCH(IF('1. Input energy data'!$G$11="Multiple (England)", '1. Input energy data'!$J210, '1. Input energy data'!$G$11),Degrees15[#Headers], 0))))</f>
        <v/>
      </c>
      <c r="P193" t="str">
        <f>IF(CalcTable[[#This Row],[Building]]=0,"",SLOPE('1. Input energy data'!N210:Y210,CalcTable[[#This Row],[1]:[12]]))</f>
        <v/>
      </c>
      <c r="Q193" t="str">
        <f>IF(CalcTable[[#This Row],[Building]]=0,"",INTERCEPT('1. Input energy data'!N210:Y210,CalcTable[[#This Row],[1]:[12]]))</f>
        <v/>
      </c>
      <c r="R193" t="str">
        <f>IF(CalcTable[[#This Row],[Building]]=0,"",RSQ('1. Input energy data'!N210:Y210,CalcTable[[#This Row],[1]:[12]]))</f>
        <v/>
      </c>
      <c r="S193" s="151" t="str" cm="1">
        <f t="array" ref="S193">IF(OR($A193=0, '1. Input energy data'!$AF210=""), "",IF(OR('1. Input energy data'!$F210="Hospital",'1. Input energy data'!$F210="Nursing residential homes and hostels"),INDEX(Degrees18[[Month]:[Multiple (England)]],MATCH('1. Input energy data'!$AD210, Degrees18[Month], 1)+S$2-13,MATCH(IF('1. Input energy data'!$G$11="Multiple (England)", '1. Input energy data'!$J210, '1. Input energy data'!$G$11),Degrees18[#Headers], 0)),INDEX(Degrees15[[Month]:[Multiple (England)]],MATCH('1. Input energy data'!$AD210, Degrees15[Month], 1)+S$2-13,MATCH(IF('1. Input energy data'!$G$11="Multiple (England)", '1. Input energy data'!$J210, '1. Input energy data'!$G$11),Degrees15[#Headers], 0))))</f>
        <v/>
      </c>
      <c r="T193" s="151" t="str" cm="1">
        <f t="array" ref="T193">IF(OR($A193=0, '1. Input energy data'!$AG210=""), "",IF(OR('1. Input energy data'!$F210="Hospital",'1. Input energy data'!$F210="Nursing residential homes and hostels"),INDEX(Degrees18[[Month]:[Multiple (England)]],MATCH('1. Input energy data'!$AD210, Degrees18[Month], 1)+T$2-13,MATCH(IF('1. Input energy data'!$G$11="Multiple (England)", '1. Input energy data'!$J210, '1. Input energy data'!$G$11),Degrees18[#Headers], 0)),INDEX(Degrees15[[Month]:[Multiple (England)]],MATCH('1. Input energy data'!$AD210,Degrees15[Month], 1)+T$2-13,MATCH(IF('1. Input energy data'!$G$11="Multiple (England)", '1. Input energy data'!$J210, '1. Input energy data'!$G$11),Degrees15[#Headers], 0))))</f>
        <v/>
      </c>
      <c r="U193" s="151" t="str" cm="1">
        <f t="array" ref="U193">IF(OR($A193=0, '1. Input energy data'!$AH210=""), "",IF(OR('1. Input energy data'!$F210="Hospital",'1. Input energy data'!$F210="Nursing residential homes and hostels"),INDEX(Degrees18[[Month]:[Multiple (England)]],MATCH('1. Input energy data'!$AD210, Degrees18[Month], 1)+U$2-13,MATCH(IF('1. Input energy data'!$G$11="Multiple (England)", '1. Input energy data'!$J210, '1. Input energy data'!$G$11),Degrees18[#Headers], 0)),INDEX(Degrees15[[Month]:[Multiple (England)]],MATCH('1. Input energy data'!$AD210,Degrees15[Month], 1)+U$2-13,MATCH(IF('1. Input energy data'!$G$11="Multiple (England)", '1. Input energy data'!$J210, '1. Input energy data'!$G$11),Degrees15[#Headers], 0))))</f>
        <v/>
      </c>
      <c r="V193" s="151" t="str" cm="1">
        <f t="array" ref="V193">IF(OR($A193=0, '1. Input energy data'!$AI210=""), "",IF(OR('1. Input energy data'!$F210="Hospital",'1. Input energy data'!$F210="Nursing residential homes and hostels"),INDEX(Degrees18[[Month]:[Multiple (England)]],MATCH('1. Input energy data'!$AD210, Degrees18[Month], 1)+V$2-13,MATCH(IF('1. Input energy data'!$G$11="Multiple (England)", '1. Input energy data'!$J210, '1. Input energy data'!$G$11),Degrees18[#Headers], 0)),INDEX(Degrees15[[Month]:[Multiple (England)]],MATCH('1. Input energy data'!$AD210,Degrees15[Month], 1)+V$2-13,MATCH(IF('1. Input energy data'!$G$11="Multiple (England)", '1. Input energy data'!$J210, '1. Input energy data'!$G$11),Degrees15[#Headers], 0))))</f>
        <v/>
      </c>
      <c r="W193" s="151" t="str" cm="1">
        <f t="array" ref="W193">IF(OR($A193=0, '1. Input energy data'!$AJ210=""), "",IF(OR('1. Input energy data'!$F210="Hospital",'1. Input energy data'!$F210="Nursing residential homes and hostels"),INDEX(Degrees18[[Month]:[Multiple (England)]],MATCH('1. Input energy data'!$AD210, Degrees18[Month], 1)+W$2-13,MATCH(IF('1. Input energy data'!$G$11="Multiple (England)", '1. Input energy data'!$J210, '1. Input energy data'!$G$11),Degrees18[#Headers], 0)),INDEX(Degrees15[[Month]:[Multiple (England)]],MATCH('1. Input energy data'!$AD210,Degrees15[Month], 1)+W$2-13,MATCH(IF('1. Input energy data'!$G$11="Multiple (England)", '1. Input energy data'!$J210, '1. Input energy data'!$G$11),Degrees15[#Headers], 0))))</f>
        <v/>
      </c>
      <c r="X193" s="151" t="str" cm="1">
        <f t="array" ref="X193">IF(OR($A193=0, '1. Input energy data'!$AK210=""), "",IF(OR('1. Input energy data'!$F210="Hospital",'1. Input energy data'!$F210="Nursing residential homes and hostels"),INDEX(Degrees18[[Month]:[Multiple (England)]],MATCH('1. Input energy data'!$AD210, Degrees18[Month], 1)+X$2-13,MATCH(IF('1. Input energy data'!$G$11="Multiple (England)", '1. Input energy data'!$J210, '1. Input energy data'!$G$11),Degrees18[#Headers], 0)),INDEX(Degrees15[[Month]:[Multiple (England)]],MATCH('1. Input energy data'!$AD210,Degrees15[Month], 1)+X$2-13,MATCH(IF('1. Input energy data'!$G$11="Multiple (England)", '1. Input energy data'!$J210, '1. Input energy data'!$G$11),Degrees15[#Headers], 0))))</f>
        <v/>
      </c>
      <c r="Y193" s="151" t="str" cm="1">
        <f t="array" ref="Y193">IF(OR($A193=0, '1. Input energy data'!$AL210=""), "",IF(OR('1. Input energy data'!$F210="Hospital",'1. Input energy data'!$F210="Nursing residential homes and hostels"),INDEX(Degrees18[[Month]:[Multiple (England)]],MATCH('1. Input energy data'!$AD210, Degrees18[Month], 1)+Y$2-13,MATCH(IF('1. Input energy data'!$G$11="Multiple (England)", '1. Input energy data'!$J210, '1. Input energy data'!$G$11),Degrees18[#Headers], 0)),INDEX(Degrees15[[Month]:[Multiple (England)]],MATCH('1. Input energy data'!$AD210,Degrees15[Month], 1)+Y$2-13,MATCH(IF('1. Input energy data'!$G$11="Multiple (England)", '1. Input energy data'!$J210, '1. Input energy data'!$G$11),Degrees15[#Headers], 0))))</f>
        <v/>
      </c>
      <c r="Z193" s="151" t="str" cm="1">
        <f t="array" ref="Z193">IF(OR($A193=0, '1. Input energy data'!$AM210=""), "",IF(OR('1. Input energy data'!$F210="Hospital",'1. Input energy data'!$F210="Nursing residential homes and hostels"),INDEX(Degrees18[[Month]:[Multiple (England)]],MATCH('1. Input energy data'!$AD210, Degrees18[Month], 1)+Z$2-13,MATCH(IF('1. Input energy data'!$G$11="Multiple (England)", '1. Input energy data'!$J210, '1. Input energy data'!$G$11),Degrees18[#Headers], 0)),INDEX(Degrees15[[Month]:[Multiple (England)]],MATCH('1. Input energy data'!$AD210,Degrees15[Month], 1)+Z$2-13,MATCH(IF('1. Input energy data'!$G$11="Multiple (England)", '1. Input energy data'!$J210, '1. Input energy data'!$G$11),Degrees15[#Headers], 0))))</f>
        <v/>
      </c>
      <c r="AA193" s="151" t="str" cm="1">
        <f t="array" ref="AA193">IF(OR($A193=0, '1. Input energy data'!$AN210=""), "",IF(OR('1. Input energy data'!$F210="Hospital",'1. Input energy data'!$F210="Nursing residential homes and hostels"),INDEX(Degrees18[[Month]:[Multiple (England)]],MATCH('1. Input energy data'!$AD210, Degrees18[Month], 1)+AA$2-13,MATCH(IF('1. Input energy data'!$G$11="Multiple (England)", '1. Input energy data'!$J210, '1. Input energy data'!$G$11),Degrees18[#Headers], 0)),INDEX(Degrees15[[Month]:[Multiple (England)]],MATCH('1. Input energy data'!$AD210,Degrees15[Month], 1)+AA$2-13,MATCH(IF('1. Input energy data'!$G$11="Multiple (England)", '1. Input energy data'!$J210, '1. Input energy data'!$G$11),Degrees15[#Headers], 0))))</f>
        <v/>
      </c>
      <c r="AB193" s="151" t="str" cm="1">
        <f t="array" ref="AB193">IF(OR($A193=0, '1. Input energy data'!$AO210=""), "",IF(OR('1. Input energy data'!$F210="Hospital",'1. Input energy data'!$F210="Nursing residential homes and hostels"),INDEX(Degrees18[[Month]:[Multiple (England)]],MATCH('1. Input energy data'!$AD210, Degrees18[Month], 1)+AB$2-13,MATCH(IF('1. Input energy data'!$G$11="Multiple (England)", '1. Input energy data'!$J210, '1. Input energy data'!$G$11),Degrees18[#Headers], 0)),INDEX(Degrees15[[Month]:[Multiple (England)]],MATCH('1. Input energy data'!$AD210,Degrees15[Month], 1)+AB$2-13,MATCH(IF('1. Input energy data'!$G$11="Multiple (England)", '1. Input energy data'!$J210, '1. Input energy data'!$G$11),Degrees15[#Headers], 0))))</f>
        <v/>
      </c>
      <c r="AC193" s="151" t="str" cm="1">
        <f t="array" ref="AC193">IF(OR($A193=0, '1. Input energy data'!$AP210=""), "",IF(OR('1. Input energy data'!$F210="Hospital",'1. Input energy data'!$F210="Nursing residential homes and hostels"),INDEX(Degrees18[[Month]:[Multiple (England)]],MATCH('1. Input energy data'!$AD210, Degrees18[Month], 1)+AC$2-13,MATCH(IF('1. Input energy data'!$G$11="Multiple (England)", '1. Input energy data'!$J210, '1. Input energy data'!$G$11),Degrees18[#Headers], 0)),INDEX(Degrees15[[Month]:[Multiple (England)]],MATCH('1. Input energy data'!$AD210,Degrees15[Month], 1)+AC$2-13,MATCH(IF('1. Input energy data'!$G$11="Multiple (England)", '1. Input energy data'!$J210, '1. Input energy data'!$G$11),Degrees15[#Headers], 0))))</f>
        <v/>
      </c>
      <c r="AD193" s="151" t="str" cm="1">
        <f t="array" ref="AD193">IF(OR($A193=0, '1. Input energy data'!$AQ210=""), "",IF(OR('1. Input energy data'!$F210="Hospital",'1. Input energy data'!$F210="Nursing residential homes and hostels"),INDEX(Degrees18[[Month]:[Multiple (England)]],MATCH('1. Input energy data'!$AD210, Degrees18[Month], 1)+AD$2-13,MATCH(IF('1. Input energy data'!$G$11="Multiple (England)", '1. Input energy data'!$J210, '1. Input energy data'!$G$11),Degrees18[#Headers], 0)),INDEX(Degrees15[[Month]:[Multiple (England)]],MATCH('1. Input energy data'!$AD210,Degrees15[Month], 1)+AD$2-13,MATCH(IF('1. Input energy data'!$G$11="Multiple (England)", '1. Input energy data'!$J210, '1. Input energy data'!$G$11),Degrees15[#Headers], 0))))</f>
        <v/>
      </c>
      <c r="AE193" s="151" t="str">
        <f>IF(OR($A193=0, $P193="", CalcTable[[#This Row],[13]]="", $Q193="", '1. Input energy data'!AF210=""), "", ($P193*CalcTable[[#This Row],[13]]+$Q193)-'1. Input energy data'!AF210)</f>
        <v/>
      </c>
      <c r="AF193" s="151" t="str">
        <f>IF(OR($A193=0, $P193="", CalcTable[[#This Row],[14]]="", $Q193="", '1. Input energy data'!AG210=""), "", ($P193*CalcTable[[#This Row],[14]]+$Q193)-'1. Input energy data'!AG210)</f>
        <v/>
      </c>
      <c r="AG193" s="151" t="str">
        <f>IF(OR($A193=0, $P193="", CalcTable[[#This Row],[15]]="", $Q193="", '1. Input energy data'!AH210=""), "", ($P193*CalcTable[[#This Row],[15]]+$Q193)-'1. Input energy data'!AH210)</f>
        <v/>
      </c>
      <c r="AH193" s="151" t="str">
        <f>IF(OR($A193=0, $P193="", CalcTable[[#This Row],[16]]="", $Q193="", '1. Input energy data'!AI210=""), "", ($P193*CalcTable[[#This Row],[16]]+$Q193)-'1. Input energy data'!AI210)</f>
        <v/>
      </c>
      <c r="AI193" s="151" t="str">
        <f>IF(OR($A193=0, $P193="", CalcTable[[#This Row],[17]]="", $Q193="", '1. Input energy data'!AJ210=""), "", ($P193*CalcTable[[#This Row],[17]]+$Q193)-'1. Input energy data'!AJ210)</f>
        <v/>
      </c>
      <c r="AJ193" s="151" t="str">
        <f>IF(OR($A193=0, $P193="", CalcTable[[#This Row],[18]]="", $Q193="", '1. Input energy data'!AK210=""), "", ($P193*CalcTable[[#This Row],[18]]+$Q193)-'1. Input energy data'!AK210)</f>
        <v/>
      </c>
      <c r="AK193" s="151" t="str">
        <f>IF(OR($A193=0, $P193="", CalcTable[[#This Row],[19]]="", $Q193="", '1. Input energy data'!AL210=""), "", ($P193*CalcTable[[#This Row],[19]]+$Q193)-'1. Input energy data'!AL210)</f>
        <v/>
      </c>
      <c r="AL193" s="151" t="str">
        <f>IF(OR($A193=0, $P193="", CalcTable[[#This Row],[20]]="", $Q193="", '1. Input energy data'!AM210=""), "", ($P193*CalcTable[[#This Row],[20]]+$Q193)-'1. Input energy data'!AM210)</f>
        <v/>
      </c>
      <c r="AM193" s="151" t="str">
        <f>IF(OR($A193=0, $P193="", CalcTable[[#This Row],[21]]="", $Q193="", '1. Input energy data'!AN210=""), "", ($P193*CalcTable[[#This Row],[21]]+$Q193)-'1. Input energy data'!AN210)</f>
        <v/>
      </c>
      <c r="AN193" s="151" t="str">
        <f>IF(OR($A193=0, $P193="", CalcTable[[#This Row],[22]]="", $Q193="", '1. Input energy data'!AO210=""), "", ($P193*CalcTable[[#This Row],[22]]+$Q193)-'1. Input energy data'!AO210)</f>
        <v/>
      </c>
      <c r="AO193" s="151" t="str">
        <f>IF(OR($A193=0, $P193="", CalcTable[[#This Row],[23]]="", $Q193="", '1. Input energy data'!AP210=""), "", ($P193*CalcTable[[#This Row],[23]]+$Q193)-'1. Input energy data'!AP210)</f>
        <v/>
      </c>
      <c r="AP193" s="151" t="str">
        <f>IF(OR($A193=0, $P193="", CalcTable[[#This Row],[24]]="", $Q193="", '1. Input energy data'!AQ210=""), "", ($P193*CalcTable[[#This Row],[24]]+$Q193)-'1. Input energy data'!AQ210)</f>
        <v/>
      </c>
      <c r="AQ193" s="239" t="str">
        <f>IF(CalcTable[[#This Row],[Building]]=0,"",1-((1-CalcTable[[#This Row],[R2]])*(COUNT('1. Input energy data'!N210:Y210)-1)/(COUNT('1. Input energy data'!N210:Y210)-2)))</f>
        <v/>
      </c>
      <c r="AR193" s="165" t="str">
        <f>IF(CalcTable[[#This Row],[Building]]=0,"",1.26*TINV(0.1,COUNT('1. Input energy data'!N210:Y210)-2)*STEYX('1. Input energy data'!N210:Y210,CalcTable[[#This Row],[1]:[12]])*((1+2/COUNT('1. Input energy data'!N210:Y210))*COUNT(CalcTable[[#This Row],[Month 1 avoided kWh]:[Month 12]]))^0.5)</f>
        <v/>
      </c>
      <c r="AS193" s="166" t="str">
        <f>IF(CalcTable[[#This Row],[Building]]=0,"",ABS(CalcTable[[#This Row],[Absolute Uncertainty]]/SUM(CalcTable[[#This Row],[Month 1 avoided kWh]:[Month 12]])))</f>
        <v/>
      </c>
      <c r="AT193" s="165" t="str">
        <f>IF(CalcTable[[#This Row],[Building]]=0,"",COUNT('1. Input energy data'!N210:Y210))</f>
        <v/>
      </c>
      <c r="AU193" s="165" t="str">
        <f>IF(CalcTable[[#This Row],[Building]]=0,"",COUNT('1. Input energy data'!AF210:AQ210))</f>
        <v/>
      </c>
      <c r="AV193" s="151" t="str" cm="1">
        <f t="array" ref="AV193">_xlfn.IFS(CalcTable[[#This Row],[Building]]=0,"",AND(OR('1. Input energy data'!AT210="Energy Bills - Actual",'1. Input energy data'!AT210="Meter Readings",'1. Input energy data'!AT210="Half Hourly Data"),OR('1. Input energy data'!Z210="Energy Bills - Actual",'1. Input energy data'!Z210="Meter Readings",'1. Input energy data'!Z210="Half Hourly Data")),"ACTUAL",OR('1. Input energy data'!AT210="",'1. Input energy data'!Z210=""),"BLANK",OR('1. Input energy data'!AT210="Other (specify in commentary)",'1. Input energy data'!Z210="Other (specify in commentary)"),"OTHER",OR('1. Input energy data'!AT210="Energy Bills - Estimated",'1. Input energy data'!Z210="Energy Bills - Estimated"),"ESTIMATED",OR('1. Input energy data'!AT210="Energy Bills - Partially Estimated",'1. Input energy data'!Z210="Energy Bills - Partially Estimated"),"PARTIALLY ESTIMATED",TRUE,"BLANK")</f>
        <v/>
      </c>
    </row>
    <row r="194" spans="1:48">
      <c r="A194">
        <f>'1. Input energy data'!C211</f>
        <v>0</v>
      </c>
      <c r="B194" s="150">
        <f>'1. Input energy data'!F211</f>
        <v>0</v>
      </c>
      <c r="C194">
        <f>'1. Input energy data'!G211</f>
        <v>0</v>
      </c>
      <c r="D194" s="151" t="str">
        <f>IF(OR(CalcTable[[#This Row],[Building]]=0, '1. Input energy data'!$N211=""), "",IF(OR('1. Input energy data'!$F211="Hospital",'1. Input energy data'!$F211="Nursing residential homes and hostels"),INDEX(Degrees18[[Month]:[Multiple (England)]],MATCH('1. Input energy data'!$L211, Degrees18[Month], 1),MATCH(IF('1. Input energy data'!$G$11="Multiple (England)", '1. Input energy data'!$J211, '1. Input energy data'!$G$11), Degrees18[#Headers], 0)),INDEX(Degrees15[[Month]:[Multiple (England)]],MATCH('1. Input energy data'!$L211, Degrees15[Month], 1),MATCH(IF('1. Input energy data'!$G$11="Multiple (England)", '1. Input energy data'!$J211, '1. Input energy data'!$G$11), Degrees15[#Headers], 0))))</f>
        <v/>
      </c>
      <c r="E194" s="151" t="str" cm="1">
        <f t="array" ref="E194">IF(OR(CalcTable[[#This Row],[Building]]=0, '1. Input energy data'!$O211=""), "",IF(OR('1. Input energy data'!$F211="Hospital",'1. Input energy data'!$F211="Nursing residential homes and hostels"),INDEX(Degrees18[[Month]:[Multiple (England)]],MATCH('1. Input energy data'!$L211, Degrees18[Month], 1) + $E$2 - 1,MATCH(IF('1. Input energy data'!$G$11="Multiple (England)", '1. Input energy data'!$J211, '1. Input energy data'!$G$11),Degrees18[#Headers], 0)),INDEX(Degrees15[[Month]:[Multiple (England)]],MATCH('1. Input energy data'!$L211, Degrees15[Month], 1) + $E$2 - 1,MATCH(IF('1. Input energy data'!$G$11="Multiple (England)", '1. Input energy data'!$J211, '1. Input energy data'!$G$11),Degrees15[#Headers], 0))))</f>
        <v/>
      </c>
      <c r="F194" s="151" t="str" cm="1">
        <f t="array" ref="F194">IF(OR(CalcTable[[#This Row],[Building]]=0, '1. Input energy data'!$P211=""), "",IF(OR('1. Input energy data'!$F211="Hospital",'1. Input energy data'!$F211="Nursing residential homes and hostels"),INDEX(Degrees18[[Month]:[Multiple (England)]],MATCH('1. Input energy data'!$L211, Degrees18[Month], 1) + $F$2 - 1,MATCH(IF('1. Input energy data'!$G$11="Multiple (England)", '1. Input energy data'!$J211, '1. Input energy data'!$G$11),Degrees18[#Headers], 0)),INDEX(Degrees15[[Month]:[Multiple (England)]],MATCH('1. Input energy data'!$L211, Degrees15[Month], 1) + $F$2 - 1,MATCH(IF('1. Input energy data'!$G$11="Multiple (England)", '1. Input energy data'!$J211, '1. Input energy data'!$G$11),Degrees15[#Headers], 0))))</f>
        <v/>
      </c>
      <c r="G194" s="151" t="str" cm="1">
        <f t="array" ref="G194">IF(OR(CalcTable[[#This Row],[Building]]=0, '1. Input energy data'!$Q211=""), "",IF(OR('1. Input energy data'!$F211="Hospital",'1. Input energy data'!$F211="Nursing residential homes and hostels"),INDEX(Degrees18[[Month]:[Multiple (England)]],MATCH('1. Input energy data'!$L211, Degrees18[Month], 1) + $G$2 - 1,MATCH(IF('1. Input energy data'!$G$11="Multiple (England)", '1. Input energy data'!$J211, '1. Input energy data'!$G$11),Degrees18[#Headers], 0)),INDEX(Degrees15[[Month]:[Multiple (England)]],MATCH('1. Input energy data'!$L211, Degrees15[Month], 1) + $G$2 - 1,MATCH(IF('1. Input energy data'!$G$11="Multiple (England)", '1. Input energy data'!$J211, '1. Input energy data'!$G$11),Degrees15[#Headers], 0))))</f>
        <v/>
      </c>
      <c r="H194" s="151" t="str" cm="1">
        <f t="array" ref="H194">IF(OR(CalcTable[[#This Row],[Building]]=0, '1. Input energy data'!$R211=""), "",IF(OR('1. Input energy data'!$F211="Hospital",'1. Input energy data'!$F211="Nursing residential homes and hostels"),INDEX(Degrees18[[Month]:[Multiple (England)]],MATCH('1. Input energy data'!$L211, Degrees18[Month], 1) + $H$2 - 1,MATCH(IF('1. Input energy data'!$G$11="Multiple (England)", '1. Input energy data'!$J211, '1. Input energy data'!$G$11),Degrees18[#Headers], 0)),INDEX(Degrees15[[Month]:[Multiple (England)]],MATCH('1. Input energy data'!$L211, Degrees15[Month], 1) + $H$2 - 1,MATCH(IF('1. Input energy data'!$G$11="Multiple (England)", '1. Input energy data'!$J211, '1. Input energy data'!$G$11),Degrees15[#Headers], 0))))</f>
        <v/>
      </c>
      <c r="I194" s="151" t="str" cm="1">
        <f t="array" ref="I194">IF(OR(CalcTable[[#This Row],[Building]]=0, '1. Input energy data'!$S211=""), "",IF(OR('1. Input energy data'!$F211="Hospital",'1. Input energy data'!$F211="Nursing residential homes and hostels"),INDEX(Degrees18[[Month]:[Multiple (England)]],MATCH('1. Input energy data'!$L211, Degrees18[Month], 1) + $I$2 - 1,MATCH(IF('1. Input energy data'!$G$11="Multiple (England)", '1. Input energy data'!$J211, '1. Input energy data'!$G$11),Degrees18[#Headers], 0)),INDEX(Degrees15[[Month]:[Multiple (England)]],MATCH('1. Input energy data'!$L211, Degrees15[Month], 1) + $I$2 - 1,MATCH(IF('1. Input energy data'!$G$11="Multiple (England)", '1. Input energy data'!$J211, '1. Input energy data'!$G$11),Degrees15[#Headers], 0))))</f>
        <v/>
      </c>
      <c r="J194" s="151" t="str" cm="1">
        <f t="array" ref="J194">IF(OR(CalcTable[[#This Row],[Building]]=0, '1. Input energy data'!$T211=""), "",IF(OR('1. Input energy data'!$F211="Hospital",'1. Input energy data'!$F211="Nursing residential homes and hostels"),INDEX(Degrees18[[Month]:[Multiple (England)]],MATCH('1. Input energy data'!$L211, Degrees18[Month], 1) + $J$2 - 1,MATCH(IF('1. Input energy data'!$G$11="Multiple (England)", '1. Input energy data'!$J211, '1. Input energy data'!$G$11),Degrees18[#Headers], 0)),INDEX(Degrees15[[Month]:[Multiple (England)]],MATCH('1. Input energy data'!$L211, Degrees15[Month], 1) + $J$2 - 1,MATCH(IF('1. Input energy data'!$G$11="Multiple (England)", '1. Input energy data'!$J211, '1. Input energy data'!$G$11),Degrees15[#Headers], 0))))</f>
        <v/>
      </c>
      <c r="K194" s="151" t="str" cm="1">
        <f t="array" ref="K194">IF(OR(CalcTable[[#This Row],[Building]]=0, '1. Input energy data'!$U211=""), "",IF(OR('1. Input energy data'!$F211="Hospital",'1. Input energy data'!$F211="Nursing residential homes and hostels"),INDEX(Degrees18[[Month]:[Multiple (England)]],MATCH('1. Input energy data'!$L211, Degrees18[Month], 1) + $K$2 - 1,MATCH(IF('1. Input energy data'!$G$11="Multiple (England)", '1. Input energy data'!$J211, '1. Input energy data'!$G$11),Degrees18[#Headers], 0)),INDEX(Degrees15[[Month]:[Multiple (England)]],MATCH('1. Input energy data'!$L211, Degrees15[Month], 1) + $K$2 - 1,MATCH(IF('1. Input energy data'!$G$11="Multiple (England)", '1. Input energy data'!$J211, '1. Input energy data'!$G$11),Degrees15[#Headers], 0))))</f>
        <v/>
      </c>
      <c r="L194" s="151" t="str" cm="1">
        <f t="array" ref="L194">IF(OR(CalcTable[[#This Row],[Building]]=0, '1. Input energy data'!$V211=""), "",IF(OR('1. Input energy data'!$F211="Hospital",'1. Input energy data'!$F211="Nursing residential homes and hostels"),INDEX(Degrees18[[Month]:[Multiple (England)]],MATCH('1. Input energy data'!$L211, Degrees18[Month], 1) + $L$2 - 1,MATCH(IF('1. Input energy data'!$G$11="Multiple (England)", '1. Input energy data'!$J211, '1. Input energy data'!$G$11),Degrees18[#Headers], 0)),INDEX(Degrees15[[Month]:[Multiple (England)]],MATCH('1. Input energy data'!$L211, Degrees15[Month], 1) + $L$2 - 1,MATCH(IF('1. Input energy data'!$G$11="Multiple (England)", '1. Input energy data'!$J211, '1. Input energy data'!$G$11),Degrees15[#Headers], 0))))</f>
        <v/>
      </c>
      <c r="M194" s="151" t="str" cm="1">
        <f t="array" ref="M194">IF(OR(CalcTable[[#This Row],[Building]]=0, '1. Input energy data'!$W211=""), "",IF(OR('1. Input energy data'!$F211="Hospital",'1. Input energy data'!$F211="Nursing residential homes and hostels"),INDEX(Degrees18[[Month]:[Multiple (England)]],MATCH('1. Input energy data'!$L211, Degrees18[Month], 1) + $M$2 - 1,MATCH(IF('1. Input energy data'!$G$11="Multiple (England)", '1. Input energy data'!$J211, '1. Input energy data'!$G$11),Degrees18[#Headers], 0)),INDEX(Degrees15[[Month]:[Multiple (England)]],MATCH('1. Input energy data'!$L211, Degrees15[Month], 1) + $M$2 - 1,MATCH(IF('1. Input energy data'!$G$11="Multiple (England)", '1. Input energy data'!$J211, '1. Input energy data'!$G$11),Degrees15[#Headers], 0))))</f>
        <v/>
      </c>
      <c r="N194" s="151" t="str" cm="1">
        <f t="array" ref="N194">IF(OR(CalcTable[[#This Row],[Building]]=0, '1. Input energy data'!$X211=""), "",IF(OR('1. Input energy data'!$F211="Hospital",'1. Input energy data'!$F211="Nursing residential homes and hostels"),INDEX(Degrees18[[Month]:[Multiple (England)]],MATCH('1. Input energy data'!$L211, Degrees18[Month], 1) + $N$2 - 1,MATCH(IF('1. Input energy data'!$G$11="Multiple (England)", '1. Input energy data'!$J211, '1. Input energy data'!$G$11),Degrees18[#Headers], 0)),INDEX(Degrees15[[Month]:[Multiple (England)]],MATCH('1. Input energy data'!$L211, Degrees15[Month], 1) + $N$2 - 1,MATCH(IF('1. Input energy data'!$G$11="Multiple (England)", '1. Input energy data'!$J211, '1. Input energy data'!$G$11),Degrees15[#Headers], 0))))</f>
        <v/>
      </c>
      <c r="O194" s="151" t="str" cm="1">
        <f t="array" ref="O194">IF(OR(CalcTable[[#This Row],[Building]]=0, '1. Input energy data'!$Y211=""), "",IF(OR('1. Input energy data'!$F211="Hospital",'1. Input energy data'!$F211="Nursing residential homes and hostels"),INDEX(Degrees18[[Month]:[Multiple (England)]],MATCH('1. Input energy data'!$L211, Degrees18[Month], 1) + $O$2 - 1,MATCH(IF('1. Input energy data'!$G$11="Multiple (England)", '1. Input energy data'!$J211, '1. Input energy data'!$G$11),Degrees18[#Headers], 0)),INDEX(Degrees15[[Month]:[Multiple (England)]],MATCH('1. Input energy data'!$L211, Degrees15[Month], 1) + $O$2 - 1,MATCH(IF('1. Input energy data'!$G$11="Multiple (England)", '1. Input energy data'!$J211, '1. Input energy data'!$G$11),Degrees15[#Headers], 0))))</f>
        <v/>
      </c>
      <c r="P194" t="str">
        <f>IF(CalcTable[[#This Row],[Building]]=0,"",SLOPE('1. Input energy data'!N211:Y211,CalcTable[[#This Row],[1]:[12]]))</f>
        <v/>
      </c>
      <c r="Q194" t="str">
        <f>IF(CalcTable[[#This Row],[Building]]=0,"",INTERCEPT('1. Input energy data'!N211:Y211,CalcTable[[#This Row],[1]:[12]]))</f>
        <v/>
      </c>
      <c r="R194" t="str">
        <f>IF(CalcTable[[#This Row],[Building]]=0,"",RSQ('1. Input energy data'!N211:Y211,CalcTable[[#This Row],[1]:[12]]))</f>
        <v/>
      </c>
      <c r="S194" s="151" t="str" cm="1">
        <f t="array" ref="S194">IF(OR($A194=0, '1. Input energy data'!$AF211=""), "",IF(OR('1. Input energy data'!$F211="Hospital",'1. Input energy data'!$F211="Nursing residential homes and hostels"),INDEX(Degrees18[[Month]:[Multiple (England)]],MATCH('1. Input energy data'!$AD211, Degrees18[Month], 1)+S$2-13,MATCH(IF('1. Input energy data'!$G$11="Multiple (England)", '1. Input energy data'!$J211, '1. Input energy data'!$G$11),Degrees18[#Headers], 0)),INDEX(Degrees15[[Month]:[Multiple (England)]],MATCH('1. Input energy data'!$AD211, Degrees15[Month], 1)+S$2-13,MATCH(IF('1. Input energy data'!$G$11="Multiple (England)", '1. Input energy data'!$J211, '1. Input energy data'!$G$11),Degrees15[#Headers], 0))))</f>
        <v/>
      </c>
      <c r="T194" s="151" t="str" cm="1">
        <f t="array" ref="T194">IF(OR($A194=0, '1. Input energy data'!$AG211=""), "",IF(OR('1. Input energy data'!$F211="Hospital",'1. Input energy data'!$F211="Nursing residential homes and hostels"),INDEX(Degrees18[[Month]:[Multiple (England)]],MATCH('1. Input energy data'!$AD211, Degrees18[Month], 1)+T$2-13,MATCH(IF('1. Input energy data'!$G$11="Multiple (England)", '1. Input energy data'!$J211, '1. Input energy data'!$G$11),Degrees18[#Headers], 0)),INDEX(Degrees15[[Month]:[Multiple (England)]],MATCH('1. Input energy data'!$AD211,Degrees15[Month], 1)+T$2-13,MATCH(IF('1. Input energy data'!$G$11="Multiple (England)", '1. Input energy data'!$J211, '1. Input energy data'!$G$11),Degrees15[#Headers], 0))))</f>
        <v/>
      </c>
      <c r="U194" s="151" t="str" cm="1">
        <f t="array" ref="U194">IF(OR($A194=0, '1. Input energy data'!$AH211=""), "",IF(OR('1. Input energy data'!$F211="Hospital",'1. Input energy data'!$F211="Nursing residential homes and hostels"),INDEX(Degrees18[[Month]:[Multiple (England)]],MATCH('1. Input energy data'!$AD211, Degrees18[Month], 1)+U$2-13,MATCH(IF('1. Input energy data'!$G$11="Multiple (England)", '1. Input energy data'!$J211, '1. Input energy data'!$G$11),Degrees18[#Headers], 0)),INDEX(Degrees15[[Month]:[Multiple (England)]],MATCH('1. Input energy data'!$AD211,Degrees15[Month], 1)+U$2-13,MATCH(IF('1. Input energy data'!$G$11="Multiple (England)", '1. Input energy data'!$J211, '1. Input energy data'!$G$11),Degrees15[#Headers], 0))))</f>
        <v/>
      </c>
      <c r="V194" s="151" t="str" cm="1">
        <f t="array" ref="V194">IF(OR($A194=0, '1. Input energy data'!$AI211=""), "",IF(OR('1. Input energy data'!$F211="Hospital",'1. Input energy data'!$F211="Nursing residential homes and hostels"),INDEX(Degrees18[[Month]:[Multiple (England)]],MATCH('1. Input energy data'!$AD211, Degrees18[Month], 1)+V$2-13,MATCH(IF('1. Input energy data'!$G$11="Multiple (England)", '1. Input energy data'!$J211, '1. Input energy data'!$G$11),Degrees18[#Headers], 0)),INDEX(Degrees15[[Month]:[Multiple (England)]],MATCH('1. Input energy data'!$AD211,Degrees15[Month], 1)+V$2-13,MATCH(IF('1. Input energy data'!$G$11="Multiple (England)", '1. Input energy data'!$J211, '1. Input energy data'!$G$11),Degrees15[#Headers], 0))))</f>
        <v/>
      </c>
      <c r="W194" s="151" t="str" cm="1">
        <f t="array" ref="W194">IF(OR($A194=0, '1. Input energy data'!$AJ211=""), "",IF(OR('1. Input energy data'!$F211="Hospital",'1. Input energy data'!$F211="Nursing residential homes and hostels"),INDEX(Degrees18[[Month]:[Multiple (England)]],MATCH('1. Input energy data'!$AD211, Degrees18[Month], 1)+W$2-13,MATCH(IF('1. Input energy data'!$G$11="Multiple (England)", '1. Input energy data'!$J211, '1. Input energy data'!$G$11),Degrees18[#Headers], 0)),INDEX(Degrees15[[Month]:[Multiple (England)]],MATCH('1. Input energy data'!$AD211,Degrees15[Month], 1)+W$2-13,MATCH(IF('1. Input energy data'!$G$11="Multiple (England)", '1. Input energy data'!$J211, '1. Input energy data'!$G$11),Degrees15[#Headers], 0))))</f>
        <v/>
      </c>
      <c r="X194" s="151" t="str" cm="1">
        <f t="array" ref="X194">IF(OR($A194=0, '1. Input energy data'!$AK211=""), "",IF(OR('1. Input energy data'!$F211="Hospital",'1. Input energy data'!$F211="Nursing residential homes and hostels"),INDEX(Degrees18[[Month]:[Multiple (England)]],MATCH('1. Input energy data'!$AD211, Degrees18[Month], 1)+X$2-13,MATCH(IF('1. Input energy data'!$G$11="Multiple (England)", '1. Input energy data'!$J211, '1. Input energy data'!$G$11),Degrees18[#Headers], 0)),INDEX(Degrees15[[Month]:[Multiple (England)]],MATCH('1. Input energy data'!$AD211,Degrees15[Month], 1)+X$2-13,MATCH(IF('1. Input energy data'!$G$11="Multiple (England)", '1. Input energy data'!$J211, '1. Input energy data'!$G$11),Degrees15[#Headers], 0))))</f>
        <v/>
      </c>
      <c r="Y194" s="151" t="str" cm="1">
        <f t="array" ref="Y194">IF(OR($A194=0, '1. Input energy data'!$AL211=""), "",IF(OR('1. Input energy data'!$F211="Hospital",'1. Input energy data'!$F211="Nursing residential homes and hostels"),INDEX(Degrees18[[Month]:[Multiple (England)]],MATCH('1. Input energy data'!$AD211, Degrees18[Month], 1)+Y$2-13,MATCH(IF('1. Input energy data'!$G$11="Multiple (England)", '1. Input energy data'!$J211, '1. Input energy data'!$G$11),Degrees18[#Headers], 0)),INDEX(Degrees15[[Month]:[Multiple (England)]],MATCH('1. Input energy data'!$AD211,Degrees15[Month], 1)+Y$2-13,MATCH(IF('1. Input energy data'!$G$11="Multiple (England)", '1. Input energy data'!$J211, '1. Input energy data'!$G$11),Degrees15[#Headers], 0))))</f>
        <v/>
      </c>
      <c r="Z194" s="151" t="str" cm="1">
        <f t="array" ref="Z194">IF(OR($A194=0, '1. Input energy data'!$AM211=""), "",IF(OR('1. Input energy data'!$F211="Hospital",'1. Input energy data'!$F211="Nursing residential homes and hostels"),INDEX(Degrees18[[Month]:[Multiple (England)]],MATCH('1. Input energy data'!$AD211, Degrees18[Month], 1)+Z$2-13,MATCH(IF('1. Input energy data'!$G$11="Multiple (England)", '1. Input energy data'!$J211, '1. Input energy data'!$G$11),Degrees18[#Headers], 0)),INDEX(Degrees15[[Month]:[Multiple (England)]],MATCH('1. Input energy data'!$AD211,Degrees15[Month], 1)+Z$2-13,MATCH(IF('1. Input energy data'!$G$11="Multiple (England)", '1. Input energy data'!$J211, '1. Input energy data'!$G$11),Degrees15[#Headers], 0))))</f>
        <v/>
      </c>
      <c r="AA194" s="151" t="str" cm="1">
        <f t="array" ref="AA194">IF(OR($A194=0, '1. Input energy data'!$AN211=""), "",IF(OR('1. Input energy data'!$F211="Hospital",'1. Input energy data'!$F211="Nursing residential homes and hostels"),INDEX(Degrees18[[Month]:[Multiple (England)]],MATCH('1. Input energy data'!$AD211, Degrees18[Month], 1)+AA$2-13,MATCH(IF('1. Input energy data'!$G$11="Multiple (England)", '1. Input energy data'!$J211, '1. Input energy data'!$G$11),Degrees18[#Headers], 0)),INDEX(Degrees15[[Month]:[Multiple (England)]],MATCH('1. Input energy data'!$AD211,Degrees15[Month], 1)+AA$2-13,MATCH(IF('1. Input energy data'!$G$11="Multiple (England)", '1. Input energy data'!$J211, '1. Input energy data'!$G$11),Degrees15[#Headers], 0))))</f>
        <v/>
      </c>
      <c r="AB194" s="151" t="str" cm="1">
        <f t="array" ref="AB194">IF(OR($A194=0, '1. Input energy data'!$AO211=""), "",IF(OR('1. Input energy data'!$F211="Hospital",'1. Input energy data'!$F211="Nursing residential homes and hostels"),INDEX(Degrees18[[Month]:[Multiple (England)]],MATCH('1. Input energy data'!$AD211, Degrees18[Month], 1)+AB$2-13,MATCH(IF('1. Input energy data'!$G$11="Multiple (England)", '1. Input energy data'!$J211, '1. Input energy data'!$G$11),Degrees18[#Headers], 0)),INDEX(Degrees15[[Month]:[Multiple (England)]],MATCH('1. Input energy data'!$AD211,Degrees15[Month], 1)+AB$2-13,MATCH(IF('1. Input energy data'!$G$11="Multiple (England)", '1. Input energy data'!$J211, '1. Input energy data'!$G$11),Degrees15[#Headers], 0))))</f>
        <v/>
      </c>
      <c r="AC194" s="151" t="str" cm="1">
        <f t="array" ref="AC194">IF(OR($A194=0, '1. Input energy data'!$AP211=""), "",IF(OR('1. Input energy data'!$F211="Hospital",'1. Input energy data'!$F211="Nursing residential homes and hostels"),INDEX(Degrees18[[Month]:[Multiple (England)]],MATCH('1. Input energy data'!$AD211, Degrees18[Month], 1)+AC$2-13,MATCH(IF('1. Input energy data'!$G$11="Multiple (England)", '1. Input energy data'!$J211, '1. Input energy data'!$G$11),Degrees18[#Headers], 0)),INDEX(Degrees15[[Month]:[Multiple (England)]],MATCH('1. Input energy data'!$AD211,Degrees15[Month], 1)+AC$2-13,MATCH(IF('1. Input energy data'!$G$11="Multiple (England)", '1. Input energy data'!$J211, '1. Input energy data'!$G$11),Degrees15[#Headers], 0))))</f>
        <v/>
      </c>
      <c r="AD194" s="151" t="str" cm="1">
        <f t="array" ref="AD194">IF(OR($A194=0, '1. Input energy data'!$AQ211=""), "",IF(OR('1. Input energy data'!$F211="Hospital",'1. Input energy data'!$F211="Nursing residential homes and hostels"),INDEX(Degrees18[[Month]:[Multiple (England)]],MATCH('1. Input energy data'!$AD211, Degrees18[Month], 1)+AD$2-13,MATCH(IF('1. Input energy data'!$G$11="Multiple (England)", '1. Input energy data'!$J211, '1. Input energy data'!$G$11),Degrees18[#Headers], 0)),INDEX(Degrees15[[Month]:[Multiple (England)]],MATCH('1. Input energy data'!$AD211,Degrees15[Month], 1)+AD$2-13,MATCH(IF('1. Input energy data'!$G$11="Multiple (England)", '1. Input energy data'!$J211, '1. Input energy data'!$G$11),Degrees15[#Headers], 0))))</f>
        <v/>
      </c>
      <c r="AE194" s="151" t="str">
        <f>IF(OR($A194=0, $P194="", CalcTable[[#This Row],[13]]="", $Q194="", '1. Input energy data'!AF211=""), "", ($P194*CalcTable[[#This Row],[13]]+$Q194)-'1. Input energy data'!AF211)</f>
        <v/>
      </c>
      <c r="AF194" s="151" t="str">
        <f>IF(OR($A194=0, $P194="", CalcTable[[#This Row],[14]]="", $Q194="", '1. Input energy data'!AG211=""), "", ($P194*CalcTable[[#This Row],[14]]+$Q194)-'1. Input energy data'!AG211)</f>
        <v/>
      </c>
      <c r="AG194" s="151" t="str">
        <f>IF(OR($A194=0, $P194="", CalcTable[[#This Row],[15]]="", $Q194="", '1. Input energy data'!AH211=""), "", ($P194*CalcTable[[#This Row],[15]]+$Q194)-'1. Input energy data'!AH211)</f>
        <v/>
      </c>
      <c r="AH194" s="151" t="str">
        <f>IF(OR($A194=0, $P194="", CalcTable[[#This Row],[16]]="", $Q194="", '1. Input energy data'!AI211=""), "", ($P194*CalcTable[[#This Row],[16]]+$Q194)-'1. Input energy data'!AI211)</f>
        <v/>
      </c>
      <c r="AI194" s="151" t="str">
        <f>IF(OR($A194=0, $P194="", CalcTable[[#This Row],[17]]="", $Q194="", '1. Input energy data'!AJ211=""), "", ($P194*CalcTable[[#This Row],[17]]+$Q194)-'1. Input energy data'!AJ211)</f>
        <v/>
      </c>
      <c r="AJ194" s="151" t="str">
        <f>IF(OR($A194=0, $P194="", CalcTable[[#This Row],[18]]="", $Q194="", '1. Input energy data'!AK211=""), "", ($P194*CalcTable[[#This Row],[18]]+$Q194)-'1. Input energy data'!AK211)</f>
        <v/>
      </c>
      <c r="AK194" s="151" t="str">
        <f>IF(OR($A194=0, $P194="", CalcTable[[#This Row],[19]]="", $Q194="", '1. Input energy data'!AL211=""), "", ($P194*CalcTable[[#This Row],[19]]+$Q194)-'1. Input energy data'!AL211)</f>
        <v/>
      </c>
      <c r="AL194" s="151" t="str">
        <f>IF(OR($A194=0, $P194="", CalcTable[[#This Row],[20]]="", $Q194="", '1. Input energy data'!AM211=""), "", ($P194*CalcTable[[#This Row],[20]]+$Q194)-'1. Input energy data'!AM211)</f>
        <v/>
      </c>
      <c r="AM194" s="151" t="str">
        <f>IF(OR($A194=0, $P194="", CalcTable[[#This Row],[21]]="", $Q194="", '1. Input energy data'!AN211=""), "", ($P194*CalcTable[[#This Row],[21]]+$Q194)-'1. Input energy data'!AN211)</f>
        <v/>
      </c>
      <c r="AN194" s="151" t="str">
        <f>IF(OR($A194=0, $P194="", CalcTable[[#This Row],[22]]="", $Q194="", '1. Input energy data'!AO211=""), "", ($P194*CalcTable[[#This Row],[22]]+$Q194)-'1. Input energy data'!AO211)</f>
        <v/>
      </c>
      <c r="AO194" s="151" t="str">
        <f>IF(OR($A194=0, $P194="", CalcTable[[#This Row],[23]]="", $Q194="", '1. Input energy data'!AP211=""), "", ($P194*CalcTable[[#This Row],[23]]+$Q194)-'1. Input energy data'!AP211)</f>
        <v/>
      </c>
      <c r="AP194" s="151" t="str">
        <f>IF(OR($A194=0, $P194="", CalcTable[[#This Row],[24]]="", $Q194="", '1. Input energy data'!AQ211=""), "", ($P194*CalcTable[[#This Row],[24]]+$Q194)-'1. Input energy data'!AQ211)</f>
        <v/>
      </c>
      <c r="AQ194" s="239" t="str">
        <f>IF(CalcTable[[#This Row],[Building]]=0,"",1-((1-CalcTable[[#This Row],[R2]])*(COUNT('1. Input energy data'!N211:Y211)-1)/(COUNT('1. Input energy data'!N211:Y211)-2)))</f>
        <v/>
      </c>
      <c r="AR194" s="165" t="str">
        <f>IF(CalcTable[[#This Row],[Building]]=0,"",1.26*TINV(0.1,COUNT('1. Input energy data'!N211:Y211)-2)*STEYX('1. Input energy data'!N211:Y211,CalcTable[[#This Row],[1]:[12]])*((1+2/COUNT('1. Input energy data'!N211:Y211))*COUNT(CalcTable[[#This Row],[Month 1 avoided kWh]:[Month 12]]))^0.5)</f>
        <v/>
      </c>
      <c r="AS194" s="166" t="str">
        <f>IF(CalcTable[[#This Row],[Building]]=0,"",ABS(CalcTable[[#This Row],[Absolute Uncertainty]]/SUM(CalcTable[[#This Row],[Month 1 avoided kWh]:[Month 12]])))</f>
        <v/>
      </c>
      <c r="AT194" s="165" t="str">
        <f>IF(CalcTable[[#This Row],[Building]]=0,"",COUNT('1. Input energy data'!N211:Y211))</f>
        <v/>
      </c>
      <c r="AU194" s="165" t="str">
        <f>IF(CalcTable[[#This Row],[Building]]=0,"",COUNT('1. Input energy data'!AF211:AQ211))</f>
        <v/>
      </c>
      <c r="AV194" s="151" t="str" cm="1">
        <f t="array" ref="AV194">_xlfn.IFS(CalcTable[[#This Row],[Building]]=0,"",AND(OR('1. Input energy data'!AT211="Energy Bills - Actual",'1. Input energy data'!AT211="Meter Readings",'1. Input energy data'!AT211="Half Hourly Data"),OR('1. Input energy data'!Z211="Energy Bills - Actual",'1. Input energy data'!Z211="Meter Readings",'1. Input energy data'!Z211="Half Hourly Data")),"ACTUAL",OR('1. Input energy data'!AT211="",'1. Input energy data'!Z211=""),"BLANK",OR('1. Input energy data'!AT211="Other (specify in commentary)",'1. Input energy data'!Z211="Other (specify in commentary)"),"OTHER",OR('1. Input energy data'!AT211="Energy Bills - Estimated",'1. Input energy data'!Z211="Energy Bills - Estimated"),"ESTIMATED",OR('1. Input energy data'!AT211="Energy Bills - Partially Estimated",'1. Input energy data'!Z211="Energy Bills - Partially Estimated"),"PARTIALLY ESTIMATED",TRUE,"BLANK")</f>
        <v/>
      </c>
    </row>
    <row r="195" spans="1:48">
      <c r="A195">
        <f>'1. Input energy data'!C212</f>
        <v>0</v>
      </c>
      <c r="B195" s="150">
        <f>'1. Input energy data'!F212</f>
        <v>0</v>
      </c>
      <c r="C195">
        <f>'1. Input energy data'!G212</f>
        <v>0</v>
      </c>
      <c r="D195" s="151" t="str">
        <f>IF(OR(CalcTable[[#This Row],[Building]]=0, '1. Input energy data'!$N212=""), "",IF(OR('1. Input energy data'!$F212="Hospital",'1. Input energy data'!$F212="Nursing residential homes and hostels"),INDEX(Degrees18[[Month]:[Multiple (England)]],MATCH('1. Input energy data'!$L212, Degrees18[Month], 1),MATCH(IF('1. Input energy data'!$G$11="Multiple (England)", '1. Input energy data'!$J212, '1. Input energy data'!$G$11), Degrees18[#Headers], 0)),INDEX(Degrees15[[Month]:[Multiple (England)]],MATCH('1. Input energy data'!$L212, Degrees15[Month], 1),MATCH(IF('1. Input energy data'!$G$11="Multiple (England)", '1. Input energy data'!$J212, '1. Input energy data'!$G$11), Degrees15[#Headers], 0))))</f>
        <v/>
      </c>
      <c r="E195" s="151" t="str" cm="1">
        <f t="array" ref="E195">IF(OR(CalcTable[[#This Row],[Building]]=0, '1. Input energy data'!$O212=""), "",IF(OR('1. Input energy data'!$F212="Hospital",'1. Input energy data'!$F212="Nursing residential homes and hostels"),INDEX(Degrees18[[Month]:[Multiple (England)]],MATCH('1. Input energy data'!$L212, Degrees18[Month], 1) + $E$2 - 1,MATCH(IF('1. Input energy data'!$G$11="Multiple (England)", '1. Input energy data'!$J212, '1. Input energy data'!$G$11),Degrees18[#Headers], 0)),INDEX(Degrees15[[Month]:[Multiple (England)]],MATCH('1. Input energy data'!$L212, Degrees15[Month], 1) + $E$2 - 1,MATCH(IF('1. Input energy data'!$G$11="Multiple (England)", '1. Input energy data'!$J212, '1. Input energy data'!$G$11),Degrees15[#Headers], 0))))</f>
        <v/>
      </c>
      <c r="F195" s="151" t="str" cm="1">
        <f t="array" ref="F195">IF(OR(CalcTable[[#This Row],[Building]]=0, '1. Input energy data'!$P212=""), "",IF(OR('1. Input energy data'!$F212="Hospital",'1. Input energy data'!$F212="Nursing residential homes and hostels"),INDEX(Degrees18[[Month]:[Multiple (England)]],MATCH('1. Input energy data'!$L212, Degrees18[Month], 1) + $F$2 - 1,MATCH(IF('1. Input energy data'!$G$11="Multiple (England)", '1. Input energy data'!$J212, '1. Input energy data'!$G$11),Degrees18[#Headers], 0)),INDEX(Degrees15[[Month]:[Multiple (England)]],MATCH('1. Input energy data'!$L212, Degrees15[Month], 1) + $F$2 - 1,MATCH(IF('1. Input energy data'!$G$11="Multiple (England)", '1. Input energy data'!$J212, '1. Input energy data'!$G$11),Degrees15[#Headers], 0))))</f>
        <v/>
      </c>
      <c r="G195" s="151" t="str" cm="1">
        <f t="array" ref="G195">IF(OR(CalcTable[[#This Row],[Building]]=0, '1. Input energy data'!$Q212=""), "",IF(OR('1. Input energy data'!$F212="Hospital",'1. Input energy data'!$F212="Nursing residential homes and hostels"),INDEX(Degrees18[[Month]:[Multiple (England)]],MATCH('1. Input energy data'!$L212, Degrees18[Month], 1) + $G$2 - 1,MATCH(IF('1. Input energy data'!$G$11="Multiple (England)", '1. Input energy data'!$J212, '1. Input energy data'!$G$11),Degrees18[#Headers], 0)),INDEX(Degrees15[[Month]:[Multiple (England)]],MATCH('1. Input energy data'!$L212, Degrees15[Month], 1) + $G$2 - 1,MATCH(IF('1. Input energy data'!$G$11="Multiple (England)", '1. Input energy data'!$J212, '1. Input energy data'!$G$11),Degrees15[#Headers], 0))))</f>
        <v/>
      </c>
      <c r="H195" s="151" t="str" cm="1">
        <f t="array" ref="H195">IF(OR(CalcTable[[#This Row],[Building]]=0, '1. Input energy data'!$R212=""), "",IF(OR('1. Input energy data'!$F212="Hospital",'1. Input energy data'!$F212="Nursing residential homes and hostels"),INDEX(Degrees18[[Month]:[Multiple (England)]],MATCH('1. Input energy data'!$L212, Degrees18[Month], 1) + $H$2 - 1,MATCH(IF('1. Input energy data'!$G$11="Multiple (England)", '1. Input energy data'!$J212, '1. Input energy data'!$G$11),Degrees18[#Headers], 0)),INDEX(Degrees15[[Month]:[Multiple (England)]],MATCH('1. Input energy data'!$L212, Degrees15[Month], 1) + $H$2 - 1,MATCH(IF('1. Input energy data'!$G$11="Multiple (England)", '1. Input energy data'!$J212, '1. Input energy data'!$G$11),Degrees15[#Headers], 0))))</f>
        <v/>
      </c>
      <c r="I195" s="151" t="str" cm="1">
        <f t="array" ref="I195">IF(OR(CalcTable[[#This Row],[Building]]=0, '1. Input energy data'!$S212=""), "",IF(OR('1. Input energy data'!$F212="Hospital",'1. Input energy data'!$F212="Nursing residential homes and hostels"),INDEX(Degrees18[[Month]:[Multiple (England)]],MATCH('1. Input energy data'!$L212, Degrees18[Month], 1) + $I$2 - 1,MATCH(IF('1. Input energy data'!$G$11="Multiple (England)", '1. Input energy data'!$J212, '1. Input energy data'!$G$11),Degrees18[#Headers], 0)),INDEX(Degrees15[[Month]:[Multiple (England)]],MATCH('1. Input energy data'!$L212, Degrees15[Month], 1) + $I$2 - 1,MATCH(IF('1. Input energy data'!$G$11="Multiple (England)", '1. Input energy data'!$J212, '1. Input energy data'!$G$11),Degrees15[#Headers], 0))))</f>
        <v/>
      </c>
      <c r="J195" s="151" t="str" cm="1">
        <f t="array" ref="J195">IF(OR(CalcTable[[#This Row],[Building]]=0, '1. Input energy data'!$T212=""), "",IF(OR('1. Input energy data'!$F212="Hospital",'1. Input energy data'!$F212="Nursing residential homes and hostels"),INDEX(Degrees18[[Month]:[Multiple (England)]],MATCH('1. Input energy data'!$L212, Degrees18[Month], 1) + $J$2 - 1,MATCH(IF('1. Input energy data'!$G$11="Multiple (England)", '1. Input energy data'!$J212, '1. Input energy data'!$G$11),Degrees18[#Headers], 0)),INDEX(Degrees15[[Month]:[Multiple (England)]],MATCH('1. Input energy data'!$L212, Degrees15[Month], 1) + $J$2 - 1,MATCH(IF('1. Input energy data'!$G$11="Multiple (England)", '1. Input energy data'!$J212, '1. Input energy data'!$G$11),Degrees15[#Headers], 0))))</f>
        <v/>
      </c>
      <c r="K195" s="151" t="str" cm="1">
        <f t="array" ref="K195">IF(OR(CalcTable[[#This Row],[Building]]=0, '1. Input energy data'!$U212=""), "",IF(OR('1. Input energy data'!$F212="Hospital",'1. Input energy data'!$F212="Nursing residential homes and hostels"),INDEX(Degrees18[[Month]:[Multiple (England)]],MATCH('1. Input energy data'!$L212, Degrees18[Month], 1) + $K$2 - 1,MATCH(IF('1. Input energy data'!$G$11="Multiple (England)", '1. Input energy data'!$J212, '1. Input energy data'!$G$11),Degrees18[#Headers], 0)),INDEX(Degrees15[[Month]:[Multiple (England)]],MATCH('1. Input energy data'!$L212, Degrees15[Month], 1) + $K$2 - 1,MATCH(IF('1. Input energy data'!$G$11="Multiple (England)", '1. Input energy data'!$J212, '1. Input energy data'!$G$11),Degrees15[#Headers], 0))))</f>
        <v/>
      </c>
      <c r="L195" s="151" t="str" cm="1">
        <f t="array" ref="L195">IF(OR(CalcTable[[#This Row],[Building]]=0, '1. Input energy data'!$V212=""), "",IF(OR('1. Input energy data'!$F212="Hospital",'1. Input energy data'!$F212="Nursing residential homes and hostels"),INDEX(Degrees18[[Month]:[Multiple (England)]],MATCH('1. Input energy data'!$L212, Degrees18[Month], 1) + $L$2 - 1,MATCH(IF('1. Input energy data'!$G$11="Multiple (England)", '1. Input energy data'!$J212, '1. Input energy data'!$G$11),Degrees18[#Headers], 0)),INDEX(Degrees15[[Month]:[Multiple (England)]],MATCH('1. Input energy data'!$L212, Degrees15[Month], 1) + $L$2 - 1,MATCH(IF('1. Input energy data'!$G$11="Multiple (England)", '1. Input energy data'!$J212, '1. Input energy data'!$G$11),Degrees15[#Headers], 0))))</f>
        <v/>
      </c>
      <c r="M195" s="151" t="str" cm="1">
        <f t="array" ref="M195">IF(OR(CalcTable[[#This Row],[Building]]=0, '1. Input energy data'!$W212=""), "",IF(OR('1. Input energy data'!$F212="Hospital",'1. Input energy data'!$F212="Nursing residential homes and hostels"),INDEX(Degrees18[[Month]:[Multiple (England)]],MATCH('1. Input energy data'!$L212, Degrees18[Month], 1) + $M$2 - 1,MATCH(IF('1. Input energy data'!$G$11="Multiple (England)", '1. Input energy data'!$J212, '1. Input energy data'!$G$11),Degrees18[#Headers], 0)),INDEX(Degrees15[[Month]:[Multiple (England)]],MATCH('1. Input energy data'!$L212, Degrees15[Month], 1) + $M$2 - 1,MATCH(IF('1. Input energy data'!$G$11="Multiple (England)", '1. Input energy data'!$J212, '1. Input energy data'!$G$11),Degrees15[#Headers], 0))))</f>
        <v/>
      </c>
      <c r="N195" s="151" t="str" cm="1">
        <f t="array" ref="N195">IF(OR(CalcTable[[#This Row],[Building]]=0, '1. Input energy data'!$X212=""), "",IF(OR('1. Input energy data'!$F212="Hospital",'1. Input energy data'!$F212="Nursing residential homes and hostels"),INDEX(Degrees18[[Month]:[Multiple (England)]],MATCH('1. Input energy data'!$L212, Degrees18[Month], 1) + $N$2 - 1,MATCH(IF('1. Input energy data'!$G$11="Multiple (England)", '1. Input energy data'!$J212, '1. Input energy data'!$G$11),Degrees18[#Headers], 0)),INDEX(Degrees15[[Month]:[Multiple (England)]],MATCH('1. Input energy data'!$L212, Degrees15[Month], 1) + $N$2 - 1,MATCH(IF('1. Input energy data'!$G$11="Multiple (England)", '1. Input energy data'!$J212, '1. Input energy data'!$G$11),Degrees15[#Headers], 0))))</f>
        <v/>
      </c>
      <c r="O195" s="151" t="str" cm="1">
        <f t="array" ref="O195">IF(OR(CalcTable[[#This Row],[Building]]=0, '1. Input energy data'!$Y212=""), "",IF(OR('1. Input energy data'!$F212="Hospital",'1. Input energy data'!$F212="Nursing residential homes and hostels"),INDEX(Degrees18[[Month]:[Multiple (England)]],MATCH('1. Input energy data'!$L212, Degrees18[Month], 1) + $O$2 - 1,MATCH(IF('1. Input energy data'!$G$11="Multiple (England)", '1. Input energy data'!$J212, '1. Input energy data'!$G$11),Degrees18[#Headers], 0)),INDEX(Degrees15[[Month]:[Multiple (England)]],MATCH('1. Input energy data'!$L212, Degrees15[Month], 1) + $O$2 - 1,MATCH(IF('1. Input energy data'!$G$11="Multiple (England)", '1. Input energy data'!$J212, '1. Input energy data'!$G$11),Degrees15[#Headers], 0))))</f>
        <v/>
      </c>
      <c r="P195" t="str">
        <f>IF(CalcTable[[#This Row],[Building]]=0,"",SLOPE('1. Input energy data'!N212:Y212,CalcTable[[#This Row],[1]:[12]]))</f>
        <v/>
      </c>
      <c r="Q195" t="str">
        <f>IF(CalcTable[[#This Row],[Building]]=0,"",INTERCEPT('1. Input energy data'!N212:Y212,CalcTable[[#This Row],[1]:[12]]))</f>
        <v/>
      </c>
      <c r="R195" t="str">
        <f>IF(CalcTable[[#This Row],[Building]]=0,"",RSQ('1. Input energy data'!N212:Y212,CalcTable[[#This Row],[1]:[12]]))</f>
        <v/>
      </c>
      <c r="S195" s="151" t="str" cm="1">
        <f t="array" ref="S195">IF(OR($A195=0, '1. Input energy data'!$AF212=""), "",IF(OR('1. Input energy data'!$F212="Hospital",'1. Input energy data'!$F212="Nursing residential homes and hostels"),INDEX(Degrees18[[Month]:[Multiple (England)]],MATCH('1. Input energy data'!$AD212, Degrees18[Month], 1)+S$2-13,MATCH(IF('1. Input energy data'!$G$11="Multiple (England)", '1. Input energy data'!$J212, '1. Input energy data'!$G$11),Degrees18[#Headers], 0)),INDEX(Degrees15[[Month]:[Multiple (England)]],MATCH('1. Input energy data'!$AD212, Degrees15[Month], 1)+S$2-13,MATCH(IF('1. Input energy data'!$G$11="Multiple (England)", '1. Input energy data'!$J212, '1. Input energy data'!$G$11),Degrees15[#Headers], 0))))</f>
        <v/>
      </c>
      <c r="T195" s="151" t="str" cm="1">
        <f t="array" ref="T195">IF(OR($A195=0, '1. Input energy data'!$AG212=""), "",IF(OR('1. Input energy data'!$F212="Hospital",'1. Input energy data'!$F212="Nursing residential homes and hostels"),INDEX(Degrees18[[Month]:[Multiple (England)]],MATCH('1. Input energy data'!$AD212, Degrees18[Month], 1)+T$2-13,MATCH(IF('1. Input energy data'!$G$11="Multiple (England)", '1. Input energy data'!$J212, '1. Input energy data'!$G$11),Degrees18[#Headers], 0)),INDEX(Degrees15[[Month]:[Multiple (England)]],MATCH('1. Input energy data'!$AD212,Degrees15[Month], 1)+T$2-13,MATCH(IF('1. Input energy data'!$G$11="Multiple (England)", '1. Input energy data'!$J212, '1. Input energy data'!$G$11),Degrees15[#Headers], 0))))</f>
        <v/>
      </c>
      <c r="U195" s="151" t="str" cm="1">
        <f t="array" ref="U195">IF(OR($A195=0, '1. Input energy data'!$AH212=""), "",IF(OR('1. Input energy data'!$F212="Hospital",'1. Input energy data'!$F212="Nursing residential homes and hostels"),INDEX(Degrees18[[Month]:[Multiple (England)]],MATCH('1. Input energy data'!$AD212, Degrees18[Month], 1)+U$2-13,MATCH(IF('1. Input energy data'!$G$11="Multiple (England)", '1. Input energy data'!$J212, '1. Input energy data'!$G$11),Degrees18[#Headers], 0)),INDEX(Degrees15[[Month]:[Multiple (England)]],MATCH('1. Input energy data'!$AD212,Degrees15[Month], 1)+U$2-13,MATCH(IF('1. Input energy data'!$G$11="Multiple (England)", '1. Input energy data'!$J212, '1. Input energy data'!$G$11),Degrees15[#Headers], 0))))</f>
        <v/>
      </c>
      <c r="V195" s="151" t="str" cm="1">
        <f t="array" ref="V195">IF(OR($A195=0, '1. Input energy data'!$AI212=""), "",IF(OR('1. Input energy data'!$F212="Hospital",'1. Input energy data'!$F212="Nursing residential homes and hostels"),INDEX(Degrees18[[Month]:[Multiple (England)]],MATCH('1. Input energy data'!$AD212, Degrees18[Month], 1)+V$2-13,MATCH(IF('1. Input energy data'!$G$11="Multiple (England)", '1. Input energy data'!$J212, '1. Input energy data'!$G$11),Degrees18[#Headers], 0)),INDEX(Degrees15[[Month]:[Multiple (England)]],MATCH('1. Input energy data'!$AD212,Degrees15[Month], 1)+V$2-13,MATCH(IF('1. Input energy data'!$G$11="Multiple (England)", '1. Input energy data'!$J212, '1. Input energy data'!$G$11),Degrees15[#Headers], 0))))</f>
        <v/>
      </c>
      <c r="W195" s="151" t="str" cm="1">
        <f t="array" ref="W195">IF(OR($A195=0, '1. Input energy data'!$AJ212=""), "",IF(OR('1. Input energy data'!$F212="Hospital",'1. Input energy data'!$F212="Nursing residential homes and hostels"),INDEX(Degrees18[[Month]:[Multiple (England)]],MATCH('1. Input energy data'!$AD212, Degrees18[Month], 1)+W$2-13,MATCH(IF('1. Input energy data'!$G$11="Multiple (England)", '1. Input energy data'!$J212, '1. Input energy data'!$G$11),Degrees18[#Headers], 0)),INDEX(Degrees15[[Month]:[Multiple (England)]],MATCH('1. Input energy data'!$AD212,Degrees15[Month], 1)+W$2-13,MATCH(IF('1. Input energy data'!$G$11="Multiple (England)", '1. Input energy data'!$J212, '1. Input energy data'!$G$11),Degrees15[#Headers], 0))))</f>
        <v/>
      </c>
      <c r="X195" s="151" t="str" cm="1">
        <f t="array" ref="X195">IF(OR($A195=0, '1. Input energy data'!$AK212=""), "",IF(OR('1. Input energy data'!$F212="Hospital",'1. Input energy data'!$F212="Nursing residential homes and hostels"),INDEX(Degrees18[[Month]:[Multiple (England)]],MATCH('1. Input energy data'!$AD212, Degrees18[Month], 1)+X$2-13,MATCH(IF('1. Input energy data'!$G$11="Multiple (England)", '1. Input energy data'!$J212, '1. Input energy data'!$G$11),Degrees18[#Headers], 0)),INDEX(Degrees15[[Month]:[Multiple (England)]],MATCH('1. Input energy data'!$AD212,Degrees15[Month], 1)+X$2-13,MATCH(IF('1. Input energy data'!$G$11="Multiple (England)", '1. Input energy data'!$J212, '1. Input energy data'!$G$11),Degrees15[#Headers], 0))))</f>
        <v/>
      </c>
      <c r="Y195" s="151" t="str" cm="1">
        <f t="array" ref="Y195">IF(OR($A195=0, '1. Input energy data'!$AL212=""), "",IF(OR('1. Input energy data'!$F212="Hospital",'1. Input energy data'!$F212="Nursing residential homes and hostels"),INDEX(Degrees18[[Month]:[Multiple (England)]],MATCH('1. Input energy data'!$AD212, Degrees18[Month], 1)+Y$2-13,MATCH(IF('1. Input energy data'!$G$11="Multiple (England)", '1. Input energy data'!$J212, '1. Input energy data'!$G$11),Degrees18[#Headers], 0)),INDEX(Degrees15[[Month]:[Multiple (England)]],MATCH('1. Input energy data'!$AD212,Degrees15[Month], 1)+Y$2-13,MATCH(IF('1. Input energy data'!$G$11="Multiple (England)", '1. Input energy data'!$J212, '1. Input energy data'!$G$11),Degrees15[#Headers], 0))))</f>
        <v/>
      </c>
      <c r="Z195" s="151" t="str" cm="1">
        <f t="array" ref="Z195">IF(OR($A195=0, '1. Input energy data'!$AM212=""), "",IF(OR('1. Input energy data'!$F212="Hospital",'1. Input energy data'!$F212="Nursing residential homes and hostels"),INDEX(Degrees18[[Month]:[Multiple (England)]],MATCH('1. Input energy data'!$AD212, Degrees18[Month], 1)+Z$2-13,MATCH(IF('1. Input energy data'!$G$11="Multiple (England)", '1. Input energy data'!$J212, '1. Input energy data'!$G$11),Degrees18[#Headers], 0)),INDEX(Degrees15[[Month]:[Multiple (England)]],MATCH('1. Input energy data'!$AD212,Degrees15[Month], 1)+Z$2-13,MATCH(IF('1. Input energy data'!$G$11="Multiple (England)", '1. Input energy data'!$J212, '1. Input energy data'!$G$11),Degrees15[#Headers], 0))))</f>
        <v/>
      </c>
      <c r="AA195" s="151" t="str" cm="1">
        <f t="array" ref="AA195">IF(OR($A195=0, '1. Input energy data'!$AN212=""), "",IF(OR('1. Input energy data'!$F212="Hospital",'1. Input energy data'!$F212="Nursing residential homes and hostels"),INDEX(Degrees18[[Month]:[Multiple (England)]],MATCH('1. Input energy data'!$AD212, Degrees18[Month], 1)+AA$2-13,MATCH(IF('1. Input energy data'!$G$11="Multiple (England)", '1. Input energy data'!$J212, '1. Input energy data'!$G$11),Degrees18[#Headers], 0)),INDEX(Degrees15[[Month]:[Multiple (England)]],MATCH('1. Input energy data'!$AD212,Degrees15[Month], 1)+AA$2-13,MATCH(IF('1. Input energy data'!$G$11="Multiple (England)", '1. Input energy data'!$J212, '1. Input energy data'!$G$11),Degrees15[#Headers], 0))))</f>
        <v/>
      </c>
      <c r="AB195" s="151" t="str" cm="1">
        <f t="array" ref="AB195">IF(OR($A195=0, '1. Input energy data'!$AO212=""), "",IF(OR('1. Input energy data'!$F212="Hospital",'1. Input energy data'!$F212="Nursing residential homes and hostels"),INDEX(Degrees18[[Month]:[Multiple (England)]],MATCH('1. Input energy data'!$AD212, Degrees18[Month], 1)+AB$2-13,MATCH(IF('1. Input energy data'!$G$11="Multiple (England)", '1. Input energy data'!$J212, '1. Input energy data'!$G$11),Degrees18[#Headers], 0)),INDEX(Degrees15[[Month]:[Multiple (England)]],MATCH('1. Input energy data'!$AD212,Degrees15[Month], 1)+AB$2-13,MATCH(IF('1. Input energy data'!$G$11="Multiple (England)", '1. Input energy data'!$J212, '1. Input energy data'!$G$11),Degrees15[#Headers], 0))))</f>
        <v/>
      </c>
      <c r="AC195" s="151" t="str" cm="1">
        <f t="array" ref="AC195">IF(OR($A195=0, '1. Input energy data'!$AP212=""), "",IF(OR('1. Input energy data'!$F212="Hospital",'1. Input energy data'!$F212="Nursing residential homes and hostels"),INDEX(Degrees18[[Month]:[Multiple (England)]],MATCH('1. Input energy data'!$AD212, Degrees18[Month], 1)+AC$2-13,MATCH(IF('1. Input energy data'!$G$11="Multiple (England)", '1. Input energy data'!$J212, '1. Input energy data'!$G$11),Degrees18[#Headers], 0)),INDEX(Degrees15[[Month]:[Multiple (England)]],MATCH('1. Input energy data'!$AD212,Degrees15[Month], 1)+AC$2-13,MATCH(IF('1. Input energy data'!$G$11="Multiple (England)", '1. Input energy data'!$J212, '1. Input energy data'!$G$11),Degrees15[#Headers], 0))))</f>
        <v/>
      </c>
      <c r="AD195" s="151" t="str" cm="1">
        <f t="array" ref="AD195">IF(OR($A195=0, '1. Input energy data'!$AQ212=""), "",IF(OR('1. Input energy data'!$F212="Hospital",'1. Input energy data'!$F212="Nursing residential homes and hostels"),INDEX(Degrees18[[Month]:[Multiple (England)]],MATCH('1. Input energy data'!$AD212, Degrees18[Month], 1)+AD$2-13,MATCH(IF('1. Input energy data'!$G$11="Multiple (England)", '1. Input energy data'!$J212, '1. Input energy data'!$G$11),Degrees18[#Headers], 0)),INDEX(Degrees15[[Month]:[Multiple (England)]],MATCH('1. Input energy data'!$AD212,Degrees15[Month], 1)+AD$2-13,MATCH(IF('1. Input energy data'!$G$11="Multiple (England)", '1. Input energy data'!$J212, '1. Input energy data'!$G$11),Degrees15[#Headers], 0))))</f>
        <v/>
      </c>
      <c r="AE195" s="151" t="str">
        <f>IF(OR($A195=0, $P195="", CalcTable[[#This Row],[13]]="", $Q195="", '1. Input energy data'!AF212=""), "", ($P195*CalcTable[[#This Row],[13]]+$Q195)-'1. Input energy data'!AF212)</f>
        <v/>
      </c>
      <c r="AF195" s="151" t="str">
        <f>IF(OR($A195=0, $P195="", CalcTable[[#This Row],[14]]="", $Q195="", '1. Input energy data'!AG212=""), "", ($P195*CalcTable[[#This Row],[14]]+$Q195)-'1. Input energy data'!AG212)</f>
        <v/>
      </c>
      <c r="AG195" s="151" t="str">
        <f>IF(OR($A195=0, $P195="", CalcTable[[#This Row],[15]]="", $Q195="", '1. Input energy data'!AH212=""), "", ($P195*CalcTable[[#This Row],[15]]+$Q195)-'1. Input energy data'!AH212)</f>
        <v/>
      </c>
      <c r="AH195" s="151" t="str">
        <f>IF(OR($A195=0, $P195="", CalcTable[[#This Row],[16]]="", $Q195="", '1. Input energy data'!AI212=""), "", ($P195*CalcTable[[#This Row],[16]]+$Q195)-'1. Input energy data'!AI212)</f>
        <v/>
      </c>
      <c r="AI195" s="151" t="str">
        <f>IF(OR($A195=0, $P195="", CalcTable[[#This Row],[17]]="", $Q195="", '1. Input energy data'!AJ212=""), "", ($P195*CalcTable[[#This Row],[17]]+$Q195)-'1. Input energy data'!AJ212)</f>
        <v/>
      </c>
      <c r="AJ195" s="151" t="str">
        <f>IF(OR($A195=0, $P195="", CalcTable[[#This Row],[18]]="", $Q195="", '1. Input energy data'!AK212=""), "", ($P195*CalcTable[[#This Row],[18]]+$Q195)-'1. Input energy data'!AK212)</f>
        <v/>
      </c>
      <c r="AK195" s="151" t="str">
        <f>IF(OR($A195=0, $P195="", CalcTable[[#This Row],[19]]="", $Q195="", '1. Input energy data'!AL212=""), "", ($P195*CalcTable[[#This Row],[19]]+$Q195)-'1. Input energy data'!AL212)</f>
        <v/>
      </c>
      <c r="AL195" s="151" t="str">
        <f>IF(OR($A195=0, $P195="", CalcTable[[#This Row],[20]]="", $Q195="", '1. Input energy data'!AM212=""), "", ($P195*CalcTable[[#This Row],[20]]+$Q195)-'1. Input energy data'!AM212)</f>
        <v/>
      </c>
      <c r="AM195" s="151" t="str">
        <f>IF(OR($A195=0, $P195="", CalcTable[[#This Row],[21]]="", $Q195="", '1. Input energy data'!AN212=""), "", ($P195*CalcTable[[#This Row],[21]]+$Q195)-'1. Input energy data'!AN212)</f>
        <v/>
      </c>
      <c r="AN195" s="151" t="str">
        <f>IF(OR($A195=0, $P195="", CalcTable[[#This Row],[22]]="", $Q195="", '1. Input energy data'!AO212=""), "", ($P195*CalcTable[[#This Row],[22]]+$Q195)-'1. Input energy data'!AO212)</f>
        <v/>
      </c>
      <c r="AO195" s="151" t="str">
        <f>IF(OR($A195=0, $P195="", CalcTable[[#This Row],[23]]="", $Q195="", '1. Input energy data'!AP212=""), "", ($P195*CalcTable[[#This Row],[23]]+$Q195)-'1. Input energy data'!AP212)</f>
        <v/>
      </c>
      <c r="AP195" s="151" t="str">
        <f>IF(OR($A195=0, $P195="", CalcTable[[#This Row],[24]]="", $Q195="", '1. Input energy data'!AQ212=""), "", ($P195*CalcTable[[#This Row],[24]]+$Q195)-'1. Input energy data'!AQ212)</f>
        <v/>
      </c>
      <c r="AQ195" s="239" t="str">
        <f>IF(CalcTable[[#This Row],[Building]]=0,"",1-((1-CalcTable[[#This Row],[R2]])*(COUNT('1. Input energy data'!N212:Y212)-1)/(COUNT('1. Input energy data'!N212:Y212)-2)))</f>
        <v/>
      </c>
      <c r="AR195" s="165" t="str">
        <f>IF(CalcTable[[#This Row],[Building]]=0,"",1.26*TINV(0.1,COUNT('1. Input energy data'!N212:Y212)-2)*STEYX('1. Input energy data'!N212:Y212,CalcTable[[#This Row],[1]:[12]])*((1+2/COUNT('1. Input energy data'!N212:Y212))*COUNT(CalcTable[[#This Row],[Month 1 avoided kWh]:[Month 12]]))^0.5)</f>
        <v/>
      </c>
      <c r="AS195" s="166" t="str">
        <f>IF(CalcTable[[#This Row],[Building]]=0,"",ABS(CalcTable[[#This Row],[Absolute Uncertainty]]/SUM(CalcTable[[#This Row],[Month 1 avoided kWh]:[Month 12]])))</f>
        <v/>
      </c>
      <c r="AT195" s="165" t="str">
        <f>IF(CalcTable[[#This Row],[Building]]=0,"",COUNT('1. Input energy data'!N212:Y212))</f>
        <v/>
      </c>
      <c r="AU195" s="165" t="str">
        <f>IF(CalcTable[[#This Row],[Building]]=0,"",COUNT('1. Input energy data'!AF212:AQ212))</f>
        <v/>
      </c>
      <c r="AV195" s="151" t="str" cm="1">
        <f t="array" ref="AV195">_xlfn.IFS(CalcTable[[#This Row],[Building]]=0,"",AND(OR('1. Input energy data'!AT212="Energy Bills - Actual",'1. Input energy data'!AT212="Meter Readings",'1. Input energy data'!AT212="Half Hourly Data"),OR('1. Input energy data'!Z212="Energy Bills - Actual",'1. Input energy data'!Z212="Meter Readings",'1. Input energy data'!Z212="Half Hourly Data")),"ACTUAL",OR('1. Input energy data'!AT212="",'1. Input energy data'!Z212=""),"BLANK",OR('1. Input energy data'!AT212="Other (specify in commentary)",'1. Input energy data'!Z212="Other (specify in commentary)"),"OTHER",OR('1. Input energy data'!AT212="Energy Bills - Estimated",'1. Input energy data'!Z212="Energy Bills - Estimated"),"ESTIMATED",OR('1. Input energy data'!AT212="Energy Bills - Partially Estimated",'1. Input energy data'!Z212="Energy Bills - Partially Estimated"),"PARTIALLY ESTIMATED",TRUE,"BLANK")</f>
        <v/>
      </c>
    </row>
    <row r="196" spans="1:48">
      <c r="A196">
        <f>'1. Input energy data'!C213</f>
        <v>0</v>
      </c>
      <c r="B196" s="150">
        <f>'1. Input energy data'!F213</f>
        <v>0</v>
      </c>
      <c r="C196">
        <f>'1. Input energy data'!G213</f>
        <v>0</v>
      </c>
      <c r="D196" s="151" t="str">
        <f>IF(OR(CalcTable[[#This Row],[Building]]=0, '1. Input energy data'!$N213=""), "",IF(OR('1. Input energy data'!$F213="Hospital",'1. Input energy data'!$F213="Nursing residential homes and hostels"),INDEX(Degrees18[[Month]:[Multiple (England)]],MATCH('1. Input energy data'!$L213, Degrees18[Month], 1),MATCH(IF('1. Input energy data'!$G$11="Multiple (England)", '1. Input energy data'!$J213, '1. Input energy data'!$G$11), Degrees18[#Headers], 0)),INDEX(Degrees15[[Month]:[Multiple (England)]],MATCH('1. Input energy data'!$L213, Degrees15[Month], 1),MATCH(IF('1. Input energy data'!$G$11="Multiple (England)", '1. Input energy data'!$J213, '1. Input energy data'!$G$11), Degrees15[#Headers], 0))))</f>
        <v/>
      </c>
      <c r="E196" s="151" t="str" cm="1">
        <f t="array" ref="E196">IF(OR(CalcTable[[#This Row],[Building]]=0, '1. Input energy data'!$O213=""), "",IF(OR('1. Input energy data'!$F213="Hospital",'1. Input energy data'!$F213="Nursing residential homes and hostels"),INDEX(Degrees18[[Month]:[Multiple (England)]],MATCH('1. Input energy data'!$L213, Degrees18[Month], 1) + $E$2 - 1,MATCH(IF('1. Input energy data'!$G$11="Multiple (England)", '1. Input energy data'!$J213, '1. Input energy data'!$G$11),Degrees18[#Headers], 0)),INDEX(Degrees15[[Month]:[Multiple (England)]],MATCH('1. Input energy data'!$L213, Degrees15[Month], 1) + $E$2 - 1,MATCH(IF('1. Input energy data'!$G$11="Multiple (England)", '1. Input energy data'!$J213, '1. Input energy data'!$G$11),Degrees15[#Headers], 0))))</f>
        <v/>
      </c>
      <c r="F196" s="151" t="str" cm="1">
        <f t="array" ref="F196">IF(OR(CalcTable[[#This Row],[Building]]=0, '1. Input energy data'!$P213=""), "",IF(OR('1. Input energy data'!$F213="Hospital",'1. Input energy data'!$F213="Nursing residential homes and hostels"),INDEX(Degrees18[[Month]:[Multiple (England)]],MATCH('1. Input energy data'!$L213, Degrees18[Month], 1) + $F$2 - 1,MATCH(IF('1. Input energy data'!$G$11="Multiple (England)", '1. Input energy data'!$J213, '1. Input energy data'!$G$11),Degrees18[#Headers], 0)),INDEX(Degrees15[[Month]:[Multiple (England)]],MATCH('1. Input energy data'!$L213, Degrees15[Month], 1) + $F$2 - 1,MATCH(IF('1. Input energy data'!$G$11="Multiple (England)", '1. Input energy data'!$J213, '1. Input energy data'!$G$11),Degrees15[#Headers], 0))))</f>
        <v/>
      </c>
      <c r="G196" s="151" t="str" cm="1">
        <f t="array" ref="G196">IF(OR(CalcTable[[#This Row],[Building]]=0, '1. Input energy data'!$Q213=""), "",IF(OR('1. Input energy data'!$F213="Hospital",'1. Input energy data'!$F213="Nursing residential homes and hostels"),INDEX(Degrees18[[Month]:[Multiple (England)]],MATCH('1. Input energy data'!$L213, Degrees18[Month], 1) + $G$2 - 1,MATCH(IF('1. Input energy data'!$G$11="Multiple (England)", '1. Input energy data'!$J213, '1. Input energy data'!$G$11),Degrees18[#Headers], 0)),INDEX(Degrees15[[Month]:[Multiple (England)]],MATCH('1. Input energy data'!$L213, Degrees15[Month], 1) + $G$2 - 1,MATCH(IF('1. Input energy data'!$G$11="Multiple (England)", '1. Input energy data'!$J213, '1. Input energy data'!$G$11),Degrees15[#Headers], 0))))</f>
        <v/>
      </c>
      <c r="H196" s="151" t="str" cm="1">
        <f t="array" ref="H196">IF(OR(CalcTable[[#This Row],[Building]]=0, '1. Input energy data'!$R213=""), "",IF(OR('1. Input energy data'!$F213="Hospital",'1. Input energy data'!$F213="Nursing residential homes and hostels"),INDEX(Degrees18[[Month]:[Multiple (England)]],MATCH('1. Input energy data'!$L213, Degrees18[Month], 1) + $H$2 - 1,MATCH(IF('1. Input energy data'!$G$11="Multiple (England)", '1. Input energy data'!$J213, '1. Input energy data'!$G$11),Degrees18[#Headers], 0)),INDEX(Degrees15[[Month]:[Multiple (England)]],MATCH('1. Input energy data'!$L213, Degrees15[Month], 1) + $H$2 - 1,MATCH(IF('1. Input energy data'!$G$11="Multiple (England)", '1. Input energy data'!$J213, '1. Input energy data'!$G$11),Degrees15[#Headers], 0))))</f>
        <v/>
      </c>
      <c r="I196" s="151" t="str" cm="1">
        <f t="array" ref="I196">IF(OR(CalcTable[[#This Row],[Building]]=0, '1. Input energy data'!$S213=""), "",IF(OR('1. Input energy data'!$F213="Hospital",'1. Input energy data'!$F213="Nursing residential homes and hostels"),INDEX(Degrees18[[Month]:[Multiple (England)]],MATCH('1. Input energy data'!$L213, Degrees18[Month], 1) + $I$2 - 1,MATCH(IF('1. Input energy data'!$G$11="Multiple (England)", '1. Input energy data'!$J213, '1. Input energy data'!$G$11),Degrees18[#Headers], 0)),INDEX(Degrees15[[Month]:[Multiple (England)]],MATCH('1. Input energy data'!$L213, Degrees15[Month], 1) + $I$2 - 1,MATCH(IF('1. Input energy data'!$G$11="Multiple (England)", '1. Input energy data'!$J213, '1. Input energy data'!$G$11),Degrees15[#Headers], 0))))</f>
        <v/>
      </c>
      <c r="J196" s="151" t="str" cm="1">
        <f t="array" ref="J196">IF(OR(CalcTable[[#This Row],[Building]]=0, '1. Input energy data'!$T213=""), "",IF(OR('1. Input energy data'!$F213="Hospital",'1. Input energy data'!$F213="Nursing residential homes and hostels"),INDEX(Degrees18[[Month]:[Multiple (England)]],MATCH('1. Input energy data'!$L213, Degrees18[Month], 1) + $J$2 - 1,MATCH(IF('1. Input energy data'!$G$11="Multiple (England)", '1. Input energy data'!$J213, '1. Input energy data'!$G$11),Degrees18[#Headers], 0)),INDEX(Degrees15[[Month]:[Multiple (England)]],MATCH('1. Input energy data'!$L213, Degrees15[Month], 1) + $J$2 - 1,MATCH(IF('1. Input energy data'!$G$11="Multiple (England)", '1. Input energy data'!$J213, '1. Input energy data'!$G$11),Degrees15[#Headers], 0))))</f>
        <v/>
      </c>
      <c r="K196" s="151" t="str" cm="1">
        <f t="array" ref="K196">IF(OR(CalcTable[[#This Row],[Building]]=0, '1. Input energy data'!$U213=""), "",IF(OR('1. Input energy data'!$F213="Hospital",'1. Input energy data'!$F213="Nursing residential homes and hostels"),INDEX(Degrees18[[Month]:[Multiple (England)]],MATCH('1. Input energy data'!$L213, Degrees18[Month], 1) + $K$2 - 1,MATCH(IF('1. Input energy data'!$G$11="Multiple (England)", '1. Input energy data'!$J213, '1. Input energy data'!$G$11),Degrees18[#Headers], 0)),INDEX(Degrees15[[Month]:[Multiple (England)]],MATCH('1. Input energy data'!$L213, Degrees15[Month], 1) + $K$2 - 1,MATCH(IF('1. Input energy data'!$G$11="Multiple (England)", '1. Input energy data'!$J213, '1. Input energy data'!$G$11),Degrees15[#Headers], 0))))</f>
        <v/>
      </c>
      <c r="L196" s="151" t="str" cm="1">
        <f t="array" ref="L196">IF(OR(CalcTable[[#This Row],[Building]]=0, '1. Input energy data'!$V213=""), "",IF(OR('1. Input energy data'!$F213="Hospital",'1. Input energy data'!$F213="Nursing residential homes and hostels"),INDEX(Degrees18[[Month]:[Multiple (England)]],MATCH('1. Input energy data'!$L213, Degrees18[Month], 1) + $L$2 - 1,MATCH(IF('1. Input energy data'!$G$11="Multiple (England)", '1. Input energy data'!$J213, '1. Input energy data'!$G$11),Degrees18[#Headers], 0)),INDEX(Degrees15[[Month]:[Multiple (England)]],MATCH('1. Input energy data'!$L213, Degrees15[Month], 1) + $L$2 - 1,MATCH(IF('1. Input energy data'!$G$11="Multiple (England)", '1. Input energy data'!$J213, '1. Input energy data'!$G$11),Degrees15[#Headers], 0))))</f>
        <v/>
      </c>
      <c r="M196" s="151" t="str" cm="1">
        <f t="array" ref="M196">IF(OR(CalcTable[[#This Row],[Building]]=0, '1. Input energy data'!$W213=""), "",IF(OR('1. Input energy data'!$F213="Hospital",'1. Input energy data'!$F213="Nursing residential homes and hostels"),INDEX(Degrees18[[Month]:[Multiple (England)]],MATCH('1. Input energy data'!$L213, Degrees18[Month], 1) + $M$2 - 1,MATCH(IF('1. Input energy data'!$G$11="Multiple (England)", '1. Input energy data'!$J213, '1. Input energy data'!$G$11),Degrees18[#Headers], 0)),INDEX(Degrees15[[Month]:[Multiple (England)]],MATCH('1. Input energy data'!$L213, Degrees15[Month], 1) + $M$2 - 1,MATCH(IF('1. Input energy data'!$G$11="Multiple (England)", '1. Input energy data'!$J213, '1. Input energy data'!$G$11),Degrees15[#Headers], 0))))</f>
        <v/>
      </c>
      <c r="N196" s="151" t="str" cm="1">
        <f t="array" ref="N196">IF(OR(CalcTable[[#This Row],[Building]]=0, '1. Input energy data'!$X213=""), "",IF(OR('1. Input energy data'!$F213="Hospital",'1. Input energy data'!$F213="Nursing residential homes and hostels"),INDEX(Degrees18[[Month]:[Multiple (England)]],MATCH('1. Input energy data'!$L213, Degrees18[Month], 1) + $N$2 - 1,MATCH(IF('1. Input energy data'!$G$11="Multiple (England)", '1. Input energy data'!$J213, '1. Input energy data'!$G$11),Degrees18[#Headers], 0)),INDEX(Degrees15[[Month]:[Multiple (England)]],MATCH('1. Input energy data'!$L213, Degrees15[Month], 1) + $N$2 - 1,MATCH(IF('1. Input energy data'!$G$11="Multiple (England)", '1. Input energy data'!$J213, '1. Input energy data'!$G$11),Degrees15[#Headers], 0))))</f>
        <v/>
      </c>
      <c r="O196" s="151" t="str" cm="1">
        <f t="array" ref="O196">IF(OR(CalcTable[[#This Row],[Building]]=0, '1. Input energy data'!$Y213=""), "",IF(OR('1. Input energy data'!$F213="Hospital",'1. Input energy data'!$F213="Nursing residential homes and hostels"),INDEX(Degrees18[[Month]:[Multiple (England)]],MATCH('1. Input energy data'!$L213, Degrees18[Month], 1) + $O$2 - 1,MATCH(IF('1. Input energy data'!$G$11="Multiple (England)", '1. Input energy data'!$J213, '1. Input energy data'!$G$11),Degrees18[#Headers], 0)),INDEX(Degrees15[[Month]:[Multiple (England)]],MATCH('1. Input energy data'!$L213, Degrees15[Month], 1) + $O$2 - 1,MATCH(IF('1. Input energy data'!$G$11="Multiple (England)", '1. Input energy data'!$J213, '1. Input energy data'!$G$11),Degrees15[#Headers], 0))))</f>
        <v/>
      </c>
      <c r="P196" t="str">
        <f>IF(CalcTable[[#This Row],[Building]]=0,"",SLOPE('1. Input energy data'!N213:Y213,CalcTable[[#This Row],[1]:[12]]))</f>
        <v/>
      </c>
      <c r="Q196" t="str">
        <f>IF(CalcTable[[#This Row],[Building]]=0,"",INTERCEPT('1. Input energy data'!N213:Y213,CalcTable[[#This Row],[1]:[12]]))</f>
        <v/>
      </c>
      <c r="R196" t="str">
        <f>IF(CalcTable[[#This Row],[Building]]=0,"",RSQ('1. Input energy data'!N213:Y213,CalcTable[[#This Row],[1]:[12]]))</f>
        <v/>
      </c>
      <c r="S196" s="151" t="str" cm="1">
        <f t="array" ref="S196">IF(OR($A196=0, '1. Input energy data'!$AF213=""), "",IF(OR('1. Input energy data'!$F213="Hospital",'1. Input energy data'!$F213="Nursing residential homes and hostels"),INDEX(Degrees18[[Month]:[Multiple (England)]],MATCH('1. Input energy data'!$AD213, Degrees18[Month], 1)+S$2-13,MATCH(IF('1. Input energy data'!$G$11="Multiple (England)", '1. Input energy data'!$J213, '1. Input energy data'!$G$11),Degrees18[#Headers], 0)),INDEX(Degrees15[[Month]:[Multiple (England)]],MATCH('1. Input energy data'!$AD213, Degrees15[Month], 1)+S$2-13,MATCH(IF('1. Input energy data'!$G$11="Multiple (England)", '1. Input energy data'!$J213, '1. Input energy data'!$G$11),Degrees15[#Headers], 0))))</f>
        <v/>
      </c>
      <c r="T196" s="151" t="str" cm="1">
        <f t="array" ref="T196">IF(OR($A196=0, '1. Input energy data'!$AG213=""), "",IF(OR('1. Input energy data'!$F213="Hospital",'1. Input energy data'!$F213="Nursing residential homes and hostels"),INDEX(Degrees18[[Month]:[Multiple (England)]],MATCH('1. Input energy data'!$AD213, Degrees18[Month], 1)+T$2-13,MATCH(IF('1. Input energy data'!$G$11="Multiple (England)", '1. Input energy data'!$J213, '1. Input energy data'!$G$11),Degrees18[#Headers], 0)),INDEX(Degrees15[[Month]:[Multiple (England)]],MATCH('1. Input energy data'!$AD213,Degrees15[Month], 1)+T$2-13,MATCH(IF('1. Input energy data'!$G$11="Multiple (England)", '1. Input energy data'!$J213, '1. Input energy data'!$G$11),Degrees15[#Headers], 0))))</f>
        <v/>
      </c>
      <c r="U196" s="151" t="str" cm="1">
        <f t="array" ref="U196">IF(OR($A196=0, '1. Input energy data'!$AH213=""), "",IF(OR('1. Input energy data'!$F213="Hospital",'1. Input energy data'!$F213="Nursing residential homes and hostels"),INDEX(Degrees18[[Month]:[Multiple (England)]],MATCH('1. Input energy data'!$AD213, Degrees18[Month], 1)+U$2-13,MATCH(IF('1. Input energy data'!$G$11="Multiple (England)", '1. Input energy data'!$J213, '1. Input energy data'!$G$11),Degrees18[#Headers], 0)),INDEX(Degrees15[[Month]:[Multiple (England)]],MATCH('1. Input energy data'!$AD213,Degrees15[Month], 1)+U$2-13,MATCH(IF('1. Input energy data'!$G$11="Multiple (England)", '1. Input energy data'!$J213, '1. Input energy data'!$G$11),Degrees15[#Headers], 0))))</f>
        <v/>
      </c>
      <c r="V196" s="151" t="str" cm="1">
        <f t="array" ref="V196">IF(OR($A196=0, '1. Input energy data'!$AI213=""), "",IF(OR('1. Input energy data'!$F213="Hospital",'1. Input energy data'!$F213="Nursing residential homes and hostels"),INDEX(Degrees18[[Month]:[Multiple (England)]],MATCH('1. Input energy data'!$AD213, Degrees18[Month], 1)+V$2-13,MATCH(IF('1. Input energy data'!$G$11="Multiple (England)", '1. Input energy data'!$J213, '1. Input energy data'!$G$11),Degrees18[#Headers], 0)),INDEX(Degrees15[[Month]:[Multiple (England)]],MATCH('1. Input energy data'!$AD213,Degrees15[Month], 1)+V$2-13,MATCH(IF('1. Input energy data'!$G$11="Multiple (England)", '1. Input energy data'!$J213, '1. Input energy data'!$G$11),Degrees15[#Headers], 0))))</f>
        <v/>
      </c>
      <c r="W196" s="151" t="str" cm="1">
        <f t="array" ref="W196">IF(OR($A196=0, '1. Input energy data'!$AJ213=""), "",IF(OR('1. Input energy data'!$F213="Hospital",'1. Input energy data'!$F213="Nursing residential homes and hostels"),INDEX(Degrees18[[Month]:[Multiple (England)]],MATCH('1. Input energy data'!$AD213, Degrees18[Month], 1)+W$2-13,MATCH(IF('1. Input energy data'!$G$11="Multiple (England)", '1. Input energy data'!$J213, '1. Input energy data'!$G$11),Degrees18[#Headers], 0)),INDEX(Degrees15[[Month]:[Multiple (England)]],MATCH('1. Input energy data'!$AD213,Degrees15[Month], 1)+W$2-13,MATCH(IF('1. Input energy data'!$G$11="Multiple (England)", '1. Input energy data'!$J213, '1. Input energy data'!$G$11),Degrees15[#Headers], 0))))</f>
        <v/>
      </c>
      <c r="X196" s="151" t="str" cm="1">
        <f t="array" ref="X196">IF(OR($A196=0, '1. Input energy data'!$AK213=""), "",IF(OR('1. Input energy data'!$F213="Hospital",'1. Input energy data'!$F213="Nursing residential homes and hostels"),INDEX(Degrees18[[Month]:[Multiple (England)]],MATCH('1. Input energy data'!$AD213, Degrees18[Month], 1)+X$2-13,MATCH(IF('1. Input energy data'!$G$11="Multiple (England)", '1. Input energy data'!$J213, '1. Input energy data'!$G$11),Degrees18[#Headers], 0)),INDEX(Degrees15[[Month]:[Multiple (England)]],MATCH('1. Input energy data'!$AD213,Degrees15[Month], 1)+X$2-13,MATCH(IF('1. Input energy data'!$G$11="Multiple (England)", '1. Input energy data'!$J213, '1. Input energy data'!$G$11),Degrees15[#Headers], 0))))</f>
        <v/>
      </c>
      <c r="Y196" s="151" t="str" cm="1">
        <f t="array" ref="Y196">IF(OR($A196=0, '1. Input energy data'!$AL213=""), "",IF(OR('1. Input energy data'!$F213="Hospital",'1. Input energy data'!$F213="Nursing residential homes and hostels"),INDEX(Degrees18[[Month]:[Multiple (England)]],MATCH('1. Input energy data'!$AD213, Degrees18[Month], 1)+Y$2-13,MATCH(IF('1. Input energy data'!$G$11="Multiple (England)", '1. Input energy data'!$J213, '1. Input energy data'!$G$11),Degrees18[#Headers], 0)),INDEX(Degrees15[[Month]:[Multiple (England)]],MATCH('1. Input energy data'!$AD213,Degrees15[Month], 1)+Y$2-13,MATCH(IF('1. Input energy data'!$G$11="Multiple (England)", '1. Input energy data'!$J213, '1. Input energy data'!$G$11),Degrees15[#Headers], 0))))</f>
        <v/>
      </c>
      <c r="Z196" s="151" t="str" cm="1">
        <f t="array" ref="Z196">IF(OR($A196=0, '1. Input energy data'!$AM213=""), "",IF(OR('1. Input energy data'!$F213="Hospital",'1. Input energy data'!$F213="Nursing residential homes and hostels"),INDEX(Degrees18[[Month]:[Multiple (England)]],MATCH('1. Input energy data'!$AD213, Degrees18[Month], 1)+Z$2-13,MATCH(IF('1. Input energy data'!$G$11="Multiple (England)", '1. Input energy data'!$J213, '1. Input energy data'!$G$11),Degrees18[#Headers], 0)),INDEX(Degrees15[[Month]:[Multiple (England)]],MATCH('1. Input energy data'!$AD213,Degrees15[Month], 1)+Z$2-13,MATCH(IF('1. Input energy data'!$G$11="Multiple (England)", '1. Input energy data'!$J213, '1. Input energy data'!$G$11),Degrees15[#Headers], 0))))</f>
        <v/>
      </c>
      <c r="AA196" s="151" t="str" cm="1">
        <f t="array" ref="AA196">IF(OR($A196=0, '1. Input energy data'!$AN213=""), "",IF(OR('1. Input energy data'!$F213="Hospital",'1. Input energy data'!$F213="Nursing residential homes and hostels"),INDEX(Degrees18[[Month]:[Multiple (England)]],MATCH('1. Input energy data'!$AD213, Degrees18[Month], 1)+AA$2-13,MATCH(IF('1. Input energy data'!$G$11="Multiple (England)", '1. Input energy data'!$J213, '1. Input energy data'!$G$11),Degrees18[#Headers], 0)),INDEX(Degrees15[[Month]:[Multiple (England)]],MATCH('1. Input energy data'!$AD213,Degrees15[Month], 1)+AA$2-13,MATCH(IF('1. Input energy data'!$G$11="Multiple (England)", '1. Input energy data'!$J213, '1. Input energy data'!$G$11),Degrees15[#Headers], 0))))</f>
        <v/>
      </c>
      <c r="AB196" s="151" t="str" cm="1">
        <f t="array" ref="AB196">IF(OR($A196=0, '1. Input energy data'!$AO213=""), "",IF(OR('1. Input energy data'!$F213="Hospital",'1. Input energy data'!$F213="Nursing residential homes and hostels"),INDEX(Degrees18[[Month]:[Multiple (England)]],MATCH('1. Input energy data'!$AD213, Degrees18[Month], 1)+AB$2-13,MATCH(IF('1. Input energy data'!$G$11="Multiple (England)", '1. Input energy data'!$J213, '1. Input energy data'!$G$11),Degrees18[#Headers], 0)),INDEX(Degrees15[[Month]:[Multiple (England)]],MATCH('1. Input energy data'!$AD213,Degrees15[Month], 1)+AB$2-13,MATCH(IF('1. Input energy data'!$G$11="Multiple (England)", '1. Input energy data'!$J213, '1. Input energy data'!$G$11),Degrees15[#Headers], 0))))</f>
        <v/>
      </c>
      <c r="AC196" s="151" t="str" cm="1">
        <f t="array" ref="AC196">IF(OR($A196=0, '1. Input energy data'!$AP213=""), "",IF(OR('1. Input energy data'!$F213="Hospital",'1. Input energy data'!$F213="Nursing residential homes and hostels"),INDEX(Degrees18[[Month]:[Multiple (England)]],MATCH('1. Input energy data'!$AD213, Degrees18[Month], 1)+AC$2-13,MATCH(IF('1. Input energy data'!$G$11="Multiple (England)", '1. Input energy data'!$J213, '1. Input energy data'!$G$11),Degrees18[#Headers], 0)),INDEX(Degrees15[[Month]:[Multiple (England)]],MATCH('1. Input energy data'!$AD213,Degrees15[Month], 1)+AC$2-13,MATCH(IF('1. Input energy data'!$G$11="Multiple (England)", '1. Input energy data'!$J213, '1. Input energy data'!$G$11),Degrees15[#Headers], 0))))</f>
        <v/>
      </c>
      <c r="AD196" s="151" t="str" cm="1">
        <f t="array" ref="AD196">IF(OR($A196=0, '1. Input energy data'!$AQ213=""), "",IF(OR('1. Input energy data'!$F213="Hospital",'1. Input energy data'!$F213="Nursing residential homes and hostels"),INDEX(Degrees18[[Month]:[Multiple (England)]],MATCH('1. Input energy data'!$AD213, Degrees18[Month], 1)+AD$2-13,MATCH(IF('1. Input energy data'!$G$11="Multiple (England)", '1. Input energy data'!$J213, '1. Input energy data'!$G$11),Degrees18[#Headers], 0)),INDEX(Degrees15[[Month]:[Multiple (England)]],MATCH('1. Input energy data'!$AD213,Degrees15[Month], 1)+AD$2-13,MATCH(IF('1. Input energy data'!$G$11="Multiple (England)", '1. Input energy data'!$J213, '1. Input energy data'!$G$11),Degrees15[#Headers], 0))))</f>
        <v/>
      </c>
      <c r="AE196" s="151" t="str">
        <f>IF(OR($A196=0, $P196="", CalcTable[[#This Row],[13]]="", $Q196="", '1. Input energy data'!AF213=""), "", ($P196*CalcTable[[#This Row],[13]]+$Q196)-'1. Input energy data'!AF213)</f>
        <v/>
      </c>
      <c r="AF196" s="151" t="str">
        <f>IF(OR($A196=0, $P196="", CalcTable[[#This Row],[14]]="", $Q196="", '1. Input energy data'!AG213=""), "", ($P196*CalcTable[[#This Row],[14]]+$Q196)-'1. Input energy data'!AG213)</f>
        <v/>
      </c>
      <c r="AG196" s="151" t="str">
        <f>IF(OR($A196=0, $P196="", CalcTable[[#This Row],[15]]="", $Q196="", '1. Input energy data'!AH213=""), "", ($P196*CalcTable[[#This Row],[15]]+$Q196)-'1. Input energy data'!AH213)</f>
        <v/>
      </c>
      <c r="AH196" s="151" t="str">
        <f>IF(OR($A196=0, $P196="", CalcTable[[#This Row],[16]]="", $Q196="", '1. Input energy data'!AI213=""), "", ($P196*CalcTable[[#This Row],[16]]+$Q196)-'1. Input energy data'!AI213)</f>
        <v/>
      </c>
      <c r="AI196" s="151" t="str">
        <f>IF(OR($A196=0, $P196="", CalcTable[[#This Row],[17]]="", $Q196="", '1. Input energy data'!AJ213=""), "", ($P196*CalcTable[[#This Row],[17]]+$Q196)-'1. Input energy data'!AJ213)</f>
        <v/>
      </c>
      <c r="AJ196" s="151" t="str">
        <f>IF(OR($A196=0, $P196="", CalcTable[[#This Row],[18]]="", $Q196="", '1. Input energy data'!AK213=""), "", ($P196*CalcTable[[#This Row],[18]]+$Q196)-'1. Input energy data'!AK213)</f>
        <v/>
      </c>
      <c r="AK196" s="151" t="str">
        <f>IF(OR($A196=0, $P196="", CalcTable[[#This Row],[19]]="", $Q196="", '1. Input energy data'!AL213=""), "", ($P196*CalcTable[[#This Row],[19]]+$Q196)-'1. Input energy data'!AL213)</f>
        <v/>
      </c>
      <c r="AL196" s="151" t="str">
        <f>IF(OR($A196=0, $P196="", CalcTable[[#This Row],[20]]="", $Q196="", '1. Input energy data'!AM213=""), "", ($P196*CalcTable[[#This Row],[20]]+$Q196)-'1. Input energy data'!AM213)</f>
        <v/>
      </c>
      <c r="AM196" s="151" t="str">
        <f>IF(OR($A196=0, $P196="", CalcTable[[#This Row],[21]]="", $Q196="", '1. Input energy data'!AN213=""), "", ($P196*CalcTable[[#This Row],[21]]+$Q196)-'1. Input energy data'!AN213)</f>
        <v/>
      </c>
      <c r="AN196" s="151" t="str">
        <f>IF(OR($A196=0, $P196="", CalcTable[[#This Row],[22]]="", $Q196="", '1. Input energy data'!AO213=""), "", ($P196*CalcTable[[#This Row],[22]]+$Q196)-'1. Input energy data'!AO213)</f>
        <v/>
      </c>
      <c r="AO196" s="151" t="str">
        <f>IF(OR($A196=0, $P196="", CalcTable[[#This Row],[23]]="", $Q196="", '1. Input energy data'!AP213=""), "", ($P196*CalcTable[[#This Row],[23]]+$Q196)-'1. Input energy data'!AP213)</f>
        <v/>
      </c>
      <c r="AP196" s="151" t="str">
        <f>IF(OR($A196=0, $P196="", CalcTable[[#This Row],[24]]="", $Q196="", '1. Input energy data'!AQ213=""), "", ($P196*CalcTable[[#This Row],[24]]+$Q196)-'1. Input energy data'!AQ213)</f>
        <v/>
      </c>
      <c r="AQ196" s="239" t="str">
        <f>IF(CalcTable[[#This Row],[Building]]=0,"",1-((1-CalcTable[[#This Row],[R2]])*(COUNT('1. Input energy data'!N213:Y213)-1)/(COUNT('1. Input energy data'!N213:Y213)-2)))</f>
        <v/>
      </c>
      <c r="AR196" s="165" t="str">
        <f>IF(CalcTable[[#This Row],[Building]]=0,"",1.26*TINV(0.1,COUNT('1. Input energy data'!N213:Y213)-2)*STEYX('1. Input energy data'!N213:Y213,CalcTable[[#This Row],[1]:[12]])*((1+2/COUNT('1. Input energy data'!N213:Y213))*COUNT(CalcTable[[#This Row],[Month 1 avoided kWh]:[Month 12]]))^0.5)</f>
        <v/>
      </c>
      <c r="AS196" s="166" t="str">
        <f>IF(CalcTable[[#This Row],[Building]]=0,"",ABS(CalcTable[[#This Row],[Absolute Uncertainty]]/SUM(CalcTable[[#This Row],[Month 1 avoided kWh]:[Month 12]])))</f>
        <v/>
      </c>
      <c r="AT196" s="165" t="str">
        <f>IF(CalcTable[[#This Row],[Building]]=0,"",COUNT('1. Input energy data'!N213:Y213))</f>
        <v/>
      </c>
      <c r="AU196" s="165" t="str">
        <f>IF(CalcTable[[#This Row],[Building]]=0,"",COUNT('1. Input energy data'!AF213:AQ213))</f>
        <v/>
      </c>
      <c r="AV196" s="151" t="str" cm="1">
        <f t="array" ref="AV196">_xlfn.IFS(CalcTable[[#This Row],[Building]]=0,"",AND(OR('1. Input energy data'!AT213="Energy Bills - Actual",'1. Input energy data'!AT213="Meter Readings",'1. Input energy data'!AT213="Half Hourly Data"),OR('1. Input energy data'!Z213="Energy Bills - Actual",'1. Input energy data'!Z213="Meter Readings",'1. Input energy data'!Z213="Half Hourly Data")),"ACTUAL",OR('1. Input energy data'!AT213="",'1. Input energy data'!Z213=""),"BLANK",OR('1. Input energy data'!AT213="Other (specify in commentary)",'1. Input energy data'!Z213="Other (specify in commentary)"),"OTHER",OR('1. Input energy data'!AT213="Energy Bills - Estimated",'1. Input energy data'!Z213="Energy Bills - Estimated"),"ESTIMATED",OR('1. Input energy data'!AT213="Energy Bills - Partially Estimated",'1. Input energy data'!Z213="Energy Bills - Partially Estimated"),"PARTIALLY ESTIMATED",TRUE,"BLANK")</f>
        <v/>
      </c>
    </row>
    <row r="197" spans="1:48">
      <c r="A197">
        <f>'1. Input energy data'!C214</f>
        <v>0</v>
      </c>
      <c r="B197" s="150">
        <f>'1. Input energy data'!F214</f>
        <v>0</v>
      </c>
      <c r="C197">
        <f>'1. Input energy data'!G214</f>
        <v>0</v>
      </c>
      <c r="D197" s="151" t="str">
        <f>IF(OR(CalcTable[[#This Row],[Building]]=0, '1. Input energy data'!$N214=""), "",IF(OR('1. Input energy data'!$F214="Hospital",'1. Input energy data'!$F214="Nursing residential homes and hostels"),INDEX(Degrees18[[Month]:[Multiple (England)]],MATCH('1. Input energy data'!$L214, Degrees18[Month], 1),MATCH(IF('1. Input energy data'!$G$11="Multiple (England)", '1. Input energy data'!$J214, '1. Input energy data'!$G$11), Degrees18[#Headers], 0)),INDEX(Degrees15[[Month]:[Multiple (England)]],MATCH('1. Input energy data'!$L214, Degrees15[Month], 1),MATCH(IF('1. Input energy data'!$G$11="Multiple (England)", '1. Input energy data'!$J214, '1. Input energy data'!$G$11), Degrees15[#Headers], 0))))</f>
        <v/>
      </c>
      <c r="E197" s="151" t="str" cm="1">
        <f t="array" ref="E197">IF(OR(CalcTable[[#This Row],[Building]]=0, '1. Input energy data'!$O214=""), "",IF(OR('1. Input energy data'!$F214="Hospital",'1. Input energy data'!$F214="Nursing residential homes and hostels"),INDEX(Degrees18[[Month]:[Multiple (England)]],MATCH('1. Input energy data'!$L214, Degrees18[Month], 1) + $E$2 - 1,MATCH(IF('1. Input energy data'!$G$11="Multiple (England)", '1. Input energy data'!$J214, '1. Input energy data'!$G$11),Degrees18[#Headers], 0)),INDEX(Degrees15[[Month]:[Multiple (England)]],MATCH('1. Input energy data'!$L214, Degrees15[Month], 1) + $E$2 - 1,MATCH(IF('1. Input energy data'!$G$11="Multiple (England)", '1. Input energy data'!$J214, '1. Input energy data'!$G$11),Degrees15[#Headers], 0))))</f>
        <v/>
      </c>
      <c r="F197" s="151" t="str" cm="1">
        <f t="array" ref="F197">IF(OR(CalcTable[[#This Row],[Building]]=0, '1. Input energy data'!$P214=""), "",IF(OR('1. Input energy data'!$F214="Hospital",'1. Input energy data'!$F214="Nursing residential homes and hostels"),INDEX(Degrees18[[Month]:[Multiple (England)]],MATCH('1. Input energy data'!$L214, Degrees18[Month], 1) + $F$2 - 1,MATCH(IF('1. Input energy data'!$G$11="Multiple (England)", '1. Input energy data'!$J214, '1. Input energy data'!$G$11),Degrees18[#Headers], 0)),INDEX(Degrees15[[Month]:[Multiple (England)]],MATCH('1. Input energy data'!$L214, Degrees15[Month], 1) + $F$2 - 1,MATCH(IF('1. Input energy data'!$G$11="Multiple (England)", '1. Input energy data'!$J214, '1. Input energy data'!$G$11),Degrees15[#Headers], 0))))</f>
        <v/>
      </c>
      <c r="G197" s="151" t="str" cm="1">
        <f t="array" ref="G197">IF(OR(CalcTable[[#This Row],[Building]]=0, '1. Input energy data'!$Q214=""), "",IF(OR('1. Input energy data'!$F214="Hospital",'1. Input energy data'!$F214="Nursing residential homes and hostels"),INDEX(Degrees18[[Month]:[Multiple (England)]],MATCH('1. Input energy data'!$L214, Degrees18[Month], 1) + $G$2 - 1,MATCH(IF('1. Input energy data'!$G$11="Multiple (England)", '1. Input energy data'!$J214, '1. Input energy data'!$G$11),Degrees18[#Headers], 0)),INDEX(Degrees15[[Month]:[Multiple (England)]],MATCH('1. Input energy data'!$L214, Degrees15[Month], 1) + $G$2 - 1,MATCH(IF('1. Input energy data'!$G$11="Multiple (England)", '1. Input energy data'!$J214, '1. Input energy data'!$G$11),Degrees15[#Headers], 0))))</f>
        <v/>
      </c>
      <c r="H197" s="151" t="str" cm="1">
        <f t="array" ref="H197">IF(OR(CalcTable[[#This Row],[Building]]=0, '1. Input energy data'!$R214=""), "",IF(OR('1. Input energy data'!$F214="Hospital",'1. Input energy data'!$F214="Nursing residential homes and hostels"),INDEX(Degrees18[[Month]:[Multiple (England)]],MATCH('1. Input energy data'!$L214, Degrees18[Month], 1) + $H$2 - 1,MATCH(IF('1. Input energy data'!$G$11="Multiple (England)", '1. Input energy data'!$J214, '1. Input energy data'!$G$11),Degrees18[#Headers], 0)),INDEX(Degrees15[[Month]:[Multiple (England)]],MATCH('1. Input energy data'!$L214, Degrees15[Month], 1) + $H$2 - 1,MATCH(IF('1. Input energy data'!$G$11="Multiple (England)", '1. Input energy data'!$J214, '1. Input energy data'!$G$11),Degrees15[#Headers], 0))))</f>
        <v/>
      </c>
      <c r="I197" s="151" t="str" cm="1">
        <f t="array" ref="I197">IF(OR(CalcTable[[#This Row],[Building]]=0, '1. Input energy data'!$S214=""), "",IF(OR('1. Input energy data'!$F214="Hospital",'1. Input energy data'!$F214="Nursing residential homes and hostels"),INDEX(Degrees18[[Month]:[Multiple (England)]],MATCH('1. Input energy data'!$L214, Degrees18[Month], 1) + $I$2 - 1,MATCH(IF('1. Input energy data'!$G$11="Multiple (England)", '1. Input energy data'!$J214, '1. Input energy data'!$G$11),Degrees18[#Headers], 0)),INDEX(Degrees15[[Month]:[Multiple (England)]],MATCH('1. Input energy data'!$L214, Degrees15[Month], 1) + $I$2 - 1,MATCH(IF('1. Input energy data'!$G$11="Multiple (England)", '1. Input energy data'!$J214, '1. Input energy data'!$G$11),Degrees15[#Headers], 0))))</f>
        <v/>
      </c>
      <c r="J197" s="151" t="str" cm="1">
        <f t="array" ref="J197">IF(OR(CalcTable[[#This Row],[Building]]=0, '1. Input energy data'!$T214=""), "",IF(OR('1. Input energy data'!$F214="Hospital",'1. Input energy data'!$F214="Nursing residential homes and hostels"),INDEX(Degrees18[[Month]:[Multiple (England)]],MATCH('1. Input energy data'!$L214, Degrees18[Month], 1) + $J$2 - 1,MATCH(IF('1. Input energy data'!$G$11="Multiple (England)", '1. Input energy data'!$J214, '1. Input energy data'!$G$11),Degrees18[#Headers], 0)),INDEX(Degrees15[[Month]:[Multiple (England)]],MATCH('1. Input energy data'!$L214, Degrees15[Month], 1) + $J$2 - 1,MATCH(IF('1. Input energy data'!$G$11="Multiple (England)", '1. Input energy data'!$J214, '1. Input energy data'!$G$11),Degrees15[#Headers], 0))))</f>
        <v/>
      </c>
      <c r="K197" s="151" t="str" cm="1">
        <f t="array" ref="K197">IF(OR(CalcTable[[#This Row],[Building]]=0, '1. Input energy data'!$U214=""), "",IF(OR('1. Input energy data'!$F214="Hospital",'1. Input energy data'!$F214="Nursing residential homes and hostels"),INDEX(Degrees18[[Month]:[Multiple (England)]],MATCH('1. Input energy data'!$L214, Degrees18[Month], 1) + $K$2 - 1,MATCH(IF('1. Input energy data'!$G$11="Multiple (England)", '1. Input energy data'!$J214, '1. Input energy data'!$G$11),Degrees18[#Headers], 0)),INDEX(Degrees15[[Month]:[Multiple (England)]],MATCH('1. Input energy data'!$L214, Degrees15[Month], 1) + $K$2 - 1,MATCH(IF('1. Input energy data'!$G$11="Multiple (England)", '1. Input energy data'!$J214, '1. Input energy data'!$G$11),Degrees15[#Headers], 0))))</f>
        <v/>
      </c>
      <c r="L197" s="151" t="str" cm="1">
        <f t="array" ref="L197">IF(OR(CalcTable[[#This Row],[Building]]=0, '1. Input energy data'!$V214=""), "",IF(OR('1. Input energy data'!$F214="Hospital",'1. Input energy data'!$F214="Nursing residential homes and hostels"),INDEX(Degrees18[[Month]:[Multiple (England)]],MATCH('1. Input energy data'!$L214, Degrees18[Month], 1) + $L$2 - 1,MATCH(IF('1. Input energy data'!$G$11="Multiple (England)", '1. Input energy data'!$J214, '1. Input energy data'!$G$11),Degrees18[#Headers], 0)),INDEX(Degrees15[[Month]:[Multiple (England)]],MATCH('1. Input energy data'!$L214, Degrees15[Month], 1) + $L$2 - 1,MATCH(IF('1. Input energy data'!$G$11="Multiple (England)", '1. Input energy data'!$J214, '1. Input energy data'!$G$11),Degrees15[#Headers], 0))))</f>
        <v/>
      </c>
      <c r="M197" s="151" t="str" cm="1">
        <f t="array" ref="M197">IF(OR(CalcTable[[#This Row],[Building]]=0, '1. Input energy data'!$W214=""), "",IF(OR('1. Input energy data'!$F214="Hospital",'1. Input energy data'!$F214="Nursing residential homes and hostels"),INDEX(Degrees18[[Month]:[Multiple (England)]],MATCH('1. Input energy data'!$L214, Degrees18[Month], 1) + $M$2 - 1,MATCH(IF('1. Input energy data'!$G$11="Multiple (England)", '1. Input energy data'!$J214, '1. Input energy data'!$G$11),Degrees18[#Headers], 0)),INDEX(Degrees15[[Month]:[Multiple (England)]],MATCH('1. Input energy data'!$L214, Degrees15[Month], 1) + $M$2 - 1,MATCH(IF('1. Input energy data'!$G$11="Multiple (England)", '1. Input energy data'!$J214, '1. Input energy data'!$G$11),Degrees15[#Headers], 0))))</f>
        <v/>
      </c>
      <c r="N197" s="151" t="str" cm="1">
        <f t="array" ref="N197">IF(OR(CalcTable[[#This Row],[Building]]=0, '1. Input energy data'!$X214=""), "",IF(OR('1. Input energy data'!$F214="Hospital",'1. Input energy data'!$F214="Nursing residential homes and hostels"),INDEX(Degrees18[[Month]:[Multiple (England)]],MATCH('1. Input energy data'!$L214, Degrees18[Month], 1) + $N$2 - 1,MATCH(IF('1. Input energy data'!$G$11="Multiple (England)", '1. Input energy data'!$J214, '1. Input energy data'!$G$11),Degrees18[#Headers], 0)),INDEX(Degrees15[[Month]:[Multiple (England)]],MATCH('1. Input energy data'!$L214, Degrees15[Month], 1) + $N$2 - 1,MATCH(IF('1. Input energy data'!$G$11="Multiple (England)", '1. Input energy data'!$J214, '1. Input energy data'!$G$11),Degrees15[#Headers], 0))))</f>
        <v/>
      </c>
      <c r="O197" s="151" t="str" cm="1">
        <f t="array" ref="O197">IF(OR(CalcTable[[#This Row],[Building]]=0, '1. Input energy data'!$Y214=""), "",IF(OR('1. Input energy data'!$F214="Hospital",'1. Input energy data'!$F214="Nursing residential homes and hostels"),INDEX(Degrees18[[Month]:[Multiple (England)]],MATCH('1. Input energy data'!$L214, Degrees18[Month], 1) + $O$2 - 1,MATCH(IF('1. Input energy data'!$G$11="Multiple (England)", '1. Input energy data'!$J214, '1. Input energy data'!$G$11),Degrees18[#Headers], 0)),INDEX(Degrees15[[Month]:[Multiple (England)]],MATCH('1. Input energy data'!$L214, Degrees15[Month], 1) + $O$2 - 1,MATCH(IF('1. Input energy data'!$G$11="Multiple (England)", '1. Input energy data'!$J214, '1. Input energy data'!$G$11),Degrees15[#Headers], 0))))</f>
        <v/>
      </c>
      <c r="P197" t="str">
        <f>IF(CalcTable[[#This Row],[Building]]=0,"",SLOPE('1. Input energy data'!N214:Y214,CalcTable[[#This Row],[1]:[12]]))</f>
        <v/>
      </c>
      <c r="Q197" t="str">
        <f>IF(CalcTable[[#This Row],[Building]]=0,"",INTERCEPT('1. Input energy data'!N214:Y214,CalcTable[[#This Row],[1]:[12]]))</f>
        <v/>
      </c>
      <c r="R197" t="str">
        <f>IF(CalcTable[[#This Row],[Building]]=0,"",RSQ('1. Input energy data'!N214:Y214,CalcTable[[#This Row],[1]:[12]]))</f>
        <v/>
      </c>
      <c r="S197" s="151" t="str" cm="1">
        <f t="array" ref="S197">IF(OR($A197=0, '1. Input energy data'!$AF214=""), "",IF(OR('1. Input energy data'!$F214="Hospital",'1. Input energy data'!$F214="Nursing residential homes and hostels"),INDEX(Degrees18[[Month]:[Multiple (England)]],MATCH('1. Input energy data'!$AD214, Degrees18[Month], 1)+S$2-13,MATCH(IF('1. Input energy data'!$G$11="Multiple (England)", '1. Input energy data'!$J214, '1. Input energy data'!$G$11),Degrees18[#Headers], 0)),INDEX(Degrees15[[Month]:[Multiple (England)]],MATCH('1. Input energy data'!$AD214, Degrees15[Month], 1)+S$2-13,MATCH(IF('1. Input energy data'!$G$11="Multiple (England)", '1. Input energy data'!$J214, '1. Input energy data'!$G$11),Degrees15[#Headers], 0))))</f>
        <v/>
      </c>
      <c r="T197" s="151" t="str" cm="1">
        <f t="array" ref="T197">IF(OR($A197=0, '1. Input energy data'!$AG214=""), "",IF(OR('1. Input energy data'!$F214="Hospital",'1. Input energy data'!$F214="Nursing residential homes and hostels"),INDEX(Degrees18[[Month]:[Multiple (England)]],MATCH('1. Input energy data'!$AD214, Degrees18[Month], 1)+T$2-13,MATCH(IF('1. Input energy data'!$G$11="Multiple (England)", '1. Input energy data'!$J214, '1. Input energy data'!$G$11),Degrees18[#Headers], 0)),INDEX(Degrees15[[Month]:[Multiple (England)]],MATCH('1. Input energy data'!$AD214,Degrees15[Month], 1)+T$2-13,MATCH(IF('1. Input energy data'!$G$11="Multiple (England)", '1. Input energy data'!$J214, '1. Input energy data'!$G$11),Degrees15[#Headers], 0))))</f>
        <v/>
      </c>
      <c r="U197" s="151" t="str" cm="1">
        <f t="array" ref="U197">IF(OR($A197=0, '1. Input energy data'!$AH214=""), "",IF(OR('1. Input energy data'!$F214="Hospital",'1. Input energy data'!$F214="Nursing residential homes and hostels"),INDEX(Degrees18[[Month]:[Multiple (England)]],MATCH('1. Input energy data'!$AD214, Degrees18[Month], 1)+U$2-13,MATCH(IF('1. Input energy data'!$G$11="Multiple (England)", '1. Input energy data'!$J214, '1. Input energy data'!$G$11),Degrees18[#Headers], 0)),INDEX(Degrees15[[Month]:[Multiple (England)]],MATCH('1. Input energy data'!$AD214,Degrees15[Month], 1)+U$2-13,MATCH(IF('1. Input energy data'!$G$11="Multiple (England)", '1. Input energy data'!$J214, '1. Input energy data'!$G$11),Degrees15[#Headers], 0))))</f>
        <v/>
      </c>
      <c r="V197" s="151" t="str" cm="1">
        <f t="array" ref="V197">IF(OR($A197=0, '1. Input energy data'!$AI214=""), "",IF(OR('1. Input energy data'!$F214="Hospital",'1. Input energy data'!$F214="Nursing residential homes and hostels"),INDEX(Degrees18[[Month]:[Multiple (England)]],MATCH('1. Input energy data'!$AD214, Degrees18[Month], 1)+V$2-13,MATCH(IF('1. Input energy data'!$G$11="Multiple (England)", '1. Input energy data'!$J214, '1. Input energy data'!$G$11),Degrees18[#Headers], 0)),INDEX(Degrees15[[Month]:[Multiple (England)]],MATCH('1. Input energy data'!$AD214,Degrees15[Month], 1)+V$2-13,MATCH(IF('1. Input energy data'!$G$11="Multiple (England)", '1. Input energy data'!$J214, '1. Input energy data'!$G$11),Degrees15[#Headers], 0))))</f>
        <v/>
      </c>
      <c r="W197" s="151" t="str" cm="1">
        <f t="array" ref="W197">IF(OR($A197=0, '1. Input energy data'!$AJ214=""), "",IF(OR('1. Input energy data'!$F214="Hospital",'1. Input energy data'!$F214="Nursing residential homes and hostels"),INDEX(Degrees18[[Month]:[Multiple (England)]],MATCH('1. Input energy data'!$AD214, Degrees18[Month], 1)+W$2-13,MATCH(IF('1. Input energy data'!$G$11="Multiple (England)", '1. Input energy data'!$J214, '1. Input energy data'!$G$11),Degrees18[#Headers], 0)),INDEX(Degrees15[[Month]:[Multiple (England)]],MATCH('1. Input energy data'!$AD214,Degrees15[Month], 1)+W$2-13,MATCH(IF('1. Input energy data'!$G$11="Multiple (England)", '1. Input energy data'!$J214, '1. Input energy data'!$G$11),Degrees15[#Headers], 0))))</f>
        <v/>
      </c>
      <c r="X197" s="151" t="str" cm="1">
        <f t="array" ref="X197">IF(OR($A197=0, '1. Input energy data'!$AK214=""), "",IF(OR('1. Input energy data'!$F214="Hospital",'1. Input energy data'!$F214="Nursing residential homes and hostels"),INDEX(Degrees18[[Month]:[Multiple (England)]],MATCH('1. Input energy data'!$AD214, Degrees18[Month], 1)+X$2-13,MATCH(IF('1. Input energy data'!$G$11="Multiple (England)", '1. Input energy data'!$J214, '1. Input energy data'!$G$11),Degrees18[#Headers], 0)),INDEX(Degrees15[[Month]:[Multiple (England)]],MATCH('1. Input energy data'!$AD214,Degrees15[Month], 1)+X$2-13,MATCH(IF('1. Input energy data'!$G$11="Multiple (England)", '1. Input energy data'!$J214, '1. Input energy data'!$G$11),Degrees15[#Headers], 0))))</f>
        <v/>
      </c>
      <c r="Y197" s="151" t="str" cm="1">
        <f t="array" ref="Y197">IF(OR($A197=0, '1. Input energy data'!$AL214=""), "",IF(OR('1. Input energy data'!$F214="Hospital",'1. Input energy data'!$F214="Nursing residential homes and hostels"),INDEX(Degrees18[[Month]:[Multiple (England)]],MATCH('1. Input energy data'!$AD214, Degrees18[Month], 1)+Y$2-13,MATCH(IF('1. Input energy data'!$G$11="Multiple (England)", '1. Input energy data'!$J214, '1. Input energy data'!$G$11),Degrees18[#Headers], 0)),INDEX(Degrees15[[Month]:[Multiple (England)]],MATCH('1. Input energy data'!$AD214,Degrees15[Month], 1)+Y$2-13,MATCH(IF('1. Input energy data'!$G$11="Multiple (England)", '1. Input energy data'!$J214, '1. Input energy data'!$G$11),Degrees15[#Headers], 0))))</f>
        <v/>
      </c>
      <c r="Z197" s="151" t="str" cm="1">
        <f t="array" ref="Z197">IF(OR($A197=0, '1. Input energy data'!$AM214=""), "",IF(OR('1. Input energy data'!$F214="Hospital",'1. Input energy data'!$F214="Nursing residential homes and hostels"),INDEX(Degrees18[[Month]:[Multiple (England)]],MATCH('1. Input energy data'!$AD214, Degrees18[Month], 1)+Z$2-13,MATCH(IF('1. Input energy data'!$G$11="Multiple (England)", '1. Input energy data'!$J214, '1. Input energy data'!$G$11),Degrees18[#Headers], 0)),INDEX(Degrees15[[Month]:[Multiple (England)]],MATCH('1. Input energy data'!$AD214,Degrees15[Month], 1)+Z$2-13,MATCH(IF('1. Input energy data'!$G$11="Multiple (England)", '1. Input energy data'!$J214, '1. Input energy data'!$G$11),Degrees15[#Headers], 0))))</f>
        <v/>
      </c>
      <c r="AA197" s="151" t="str" cm="1">
        <f t="array" ref="AA197">IF(OR($A197=0, '1. Input energy data'!$AN214=""), "",IF(OR('1. Input energy data'!$F214="Hospital",'1. Input energy data'!$F214="Nursing residential homes and hostels"),INDEX(Degrees18[[Month]:[Multiple (England)]],MATCH('1. Input energy data'!$AD214, Degrees18[Month], 1)+AA$2-13,MATCH(IF('1. Input energy data'!$G$11="Multiple (England)", '1. Input energy data'!$J214, '1. Input energy data'!$G$11),Degrees18[#Headers], 0)),INDEX(Degrees15[[Month]:[Multiple (England)]],MATCH('1. Input energy data'!$AD214,Degrees15[Month], 1)+AA$2-13,MATCH(IF('1. Input energy data'!$G$11="Multiple (England)", '1. Input energy data'!$J214, '1. Input energy data'!$G$11),Degrees15[#Headers], 0))))</f>
        <v/>
      </c>
      <c r="AB197" s="151" t="str" cm="1">
        <f t="array" ref="AB197">IF(OR($A197=0, '1. Input energy data'!$AO214=""), "",IF(OR('1. Input energy data'!$F214="Hospital",'1. Input energy data'!$F214="Nursing residential homes and hostels"),INDEX(Degrees18[[Month]:[Multiple (England)]],MATCH('1. Input energy data'!$AD214, Degrees18[Month], 1)+AB$2-13,MATCH(IF('1. Input energy data'!$G$11="Multiple (England)", '1. Input energy data'!$J214, '1. Input energy data'!$G$11),Degrees18[#Headers], 0)),INDEX(Degrees15[[Month]:[Multiple (England)]],MATCH('1. Input energy data'!$AD214,Degrees15[Month], 1)+AB$2-13,MATCH(IF('1. Input energy data'!$G$11="Multiple (England)", '1. Input energy data'!$J214, '1. Input energy data'!$G$11),Degrees15[#Headers], 0))))</f>
        <v/>
      </c>
      <c r="AC197" s="151" t="str" cm="1">
        <f t="array" ref="AC197">IF(OR($A197=0, '1. Input energy data'!$AP214=""), "",IF(OR('1. Input energy data'!$F214="Hospital",'1. Input energy data'!$F214="Nursing residential homes and hostels"),INDEX(Degrees18[[Month]:[Multiple (England)]],MATCH('1. Input energy data'!$AD214, Degrees18[Month], 1)+AC$2-13,MATCH(IF('1. Input energy data'!$G$11="Multiple (England)", '1. Input energy data'!$J214, '1. Input energy data'!$G$11),Degrees18[#Headers], 0)),INDEX(Degrees15[[Month]:[Multiple (England)]],MATCH('1. Input energy data'!$AD214,Degrees15[Month], 1)+AC$2-13,MATCH(IF('1. Input energy data'!$G$11="Multiple (England)", '1. Input energy data'!$J214, '1. Input energy data'!$G$11),Degrees15[#Headers], 0))))</f>
        <v/>
      </c>
      <c r="AD197" s="151" t="str" cm="1">
        <f t="array" ref="AD197">IF(OR($A197=0, '1. Input energy data'!$AQ214=""), "",IF(OR('1. Input energy data'!$F214="Hospital",'1. Input energy data'!$F214="Nursing residential homes and hostels"),INDEX(Degrees18[[Month]:[Multiple (England)]],MATCH('1. Input energy data'!$AD214, Degrees18[Month], 1)+AD$2-13,MATCH(IF('1. Input energy data'!$G$11="Multiple (England)", '1. Input energy data'!$J214, '1. Input energy data'!$G$11),Degrees18[#Headers], 0)),INDEX(Degrees15[[Month]:[Multiple (England)]],MATCH('1. Input energy data'!$AD214,Degrees15[Month], 1)+AD$2-13,MATCH(IF('1. Input energy data'!$G$11="Multiple (England)", '1. Input energy data'!$J214, '1. Input energy data'!$G$11),Degrees15[#Headers], 0))))</f>
        <v/>
      </c>
      <c r="AE197" s="151" t="str">
        <f>IF(OR($A197=0, $P197="", CalcTable[[#This Row],[13]]="", $Q197="", '1. Input energy data'!AF214=""), "", ($P197*CalcTable[[#This Row],[13]]+$Q197)-'1. Input energy data'!AF214)</f>
        <v/>
      </c>
      <c r="AF197" s="151" t="str">
        <f>IF(OR($A197=0, $P197="", CalcTable[[#This Row],[14]]="", $Q197="", '1. Input energy data'!AG214=""), "", ($P197*CalcTable[[#This Row],[14]]+$Q197)-'1. Input energy data'!AG214)</f>
        <v/>
      </c>
      <c r="AG197" s="151" t="str">
        <f>IF(OR($A197=0, $P197="", CalcTable[[#This Row],[15]]="", $Q197="", '1. Input energy data'!AH214=""), "", ($P197*CalcTable[[#This Row],[15]]+$Q197)-'1. Input energy data'!AH214)</f>
        <v/>
      </c>
      <c r="AH197" s="151" t="str">
        <f>IF(OR($A197=0, $P197="", CalcTable[[#This Row],[16]]="", $Q197="", '1. Input energy data'!AI214=""), "", ($P197*CalcTable[[#This Row],[16]]+$Q197)-'1. Input energy data'!AI214)</f>
        <v/>
      </c>
      <c r="AI197" s="151" t="str">
        <f>IF(OR($A197=0, $P197="", CalcTable[[#This Row],[17]]="", $Q197="", '1. Input energy data'!AJ214=""), "", ($P197*CalcTable[[#This Row],[17]]+$Q197)-'1. Input energy data'!AJ214)</f>
        <v/>
      </c>
      <c r="AJ197" s="151" t="str">
        <f>IF(OR($A197=0, $P197="", CalcTable[[#This Row],[18]]="", $Q197="", '1. Input energy data'!AK214=""), "", ($P197*CalcTable[[#This Row],[18]]+$Q197)-'1. Input energy data'!AK214)</f>
        <v/>
      </c>
      <c r="AK197" s="151" t="str">
        <f>IF(OR($A197=0, $P197="", CalcTable[[#This Row],[19]]="", $Q197="", '1. Input energy data'!AL214=""), "", ($P197*CalcTable[[#This Row],[19]]+$Q197)-'1. Input energy data'!AL214)</f>
        <v/>
      </c>
      <c r="AL197" s="151" t="str">
        <f>IF(OR($A197=0, $P197="", CalcTable[[#This Row],[20]]="", $Q197="", '1. Input energy data'!AM214=""), "", ($P197*CalcTable[[#This Row],[20]]+$Q197)-'1. Input energy data'!AM214)</f>
        <v/>
      </c>
      <c r="AM197" s="151" t="str">
        <f>IF(OR($A197=0, $P197="", CalcTable[[#This Row],[21]]="", $Q197="", '1. Input energy data'!AN214=""), "", ($P197*CalcTable[[#This Row],[21]]+$Q197)-'1. Input energy data'!AN214)</f>
        <v/>
      </c>
      <c r="AN197" s="151" t="str">
        <f>IF(OR($A197=0, $P197="", CalcTable[[#This Row],[22]]="", $Q197="", '1. Input energy data'!AO214=""), "", ($P197*CalcTable[[#This Row],[22]]+$Q197)-'1. Input energy data'!AO214)</f>
        <v/>
      </c>
      <c r="AO197" s="151" t="str">
        <f>IF(OR($A197=0, $P197="", CalcTable[[#This Row],[23]]="", $Q197="", '1. Input energy data'!AP214=""), "", ($P197*CalcTable[[#This Row],[23]]+$Q197)-'1. Input energy data'!AP214)</f>
        <v/>
      </c>
      <c r="AP197" s="151" t="str">
        <f>IF(OR($A197=0, $P197="", CalcTable[[#This Row],[24]]="", $Q197="", '1. Input energy data'!AQ214=""), "", ($P197*CalcTable[[#This Row],[24]]+$Q197)-'1. Input energy data'!AQ214)</f>
        <v/>
      </c>
      <c r="AQ197" s="239" t="str">
        <f>IF(CalcTable[[#This Row],[Building]]=0,"",1-((1-CalcTable[[#This Row],[R2]])*(COUNT('1. Input energy data'!N214:Y214)-1)/(COUNT('1. Input energy data'!N214:Y214)-2)))</f>
        <v/>
      </c>
      <c r="AR197" s="165" t="str">
        <f>IF(CalcTable[[#This Row],[Building]]=0,"",1.26*TINV(0.1,COUNT('1. Input energy data'!N214:Y214)-2)*STEYX('1. Input energy data'!N214:Y214,CalcTable[[#This Row],[1]:[12]])*((1+2/COUNT('1. Input energy data'!N214:Y214))*COUNT(CalcTable[[#This Row],[Month 1 avoided kWh]:[Month 12]]))^0.5)</f>
        <v/>
      </c>
      <c r="AS197" s="166" t="str">
        <f>IF(CalcTable[[#This Row],[Building]]=0,"",ABS(CalcTable[[#This Row],[Absolute Uncertainty]]/SUM(CalcTable[[#This Row],[Month 1 avoided kWh]:[Month 12]])))</f>
        <v/>
      </c>
      <c r="AT197" s="165" t="str">
        <f>IF(CalcTable[[#This Row],[Building]]=0,"",COUNT('1. Input energy data'!N214:Y214))</f>
        <v/>
      </c>
      <c r="AU197" s="165" t="str">
        <f>IF(CalcTable[[#This Row],[Building]]=0,"",COUNT('1. Input energy data'!AF214:AQ214))</f>
        <v/>
      </c>
      <c r="AV197" s="151" t="str" cm="1">
        <f t="array" ref="AV197">_xlfn.IFS(CalcTable[[#This Row],[Building]]=0,"",AND(OR('1. Input energy data'!AT214="Energy Bills - Actual",'1. Input energy data'!AT214="Meter Readings",'1. Input energy data'!AT214="Half Hourly Data"),OR('1. Input energy data'!Z214="Energy Bills - Actual",'1. Input energy data'!Z214="Meter Readings",'1. Input energy data'!Z214="Half Hourly Data")),"ACTUAL",OR('1. Input energy data'!AT214="",'1. Input energy data'!Z214=""),"BLANK",OR('1. Input energy data'!AT214="Other (specify in commentary)",'1. Input energy data'!Z214="Other (specify in commentary)"),"OTHER",OR('1. Input energy data'!AT214="Energy Bills - Estimated",'1. Input energy data'!Z214="Energy Bills - Estimated"),"ESTIMATED",OR('1. Input energy data'!AT214="Energy Bills - Partially Estimated",'1. Input energy data'!Z214="Energy Bills - Partially Estimated"),"PARTIALLY ESTIMATED",TRUE,"BLANK")</f>
        <v/>
      </c>
    </row>
    <row r="198" spans="1:48">
      <c r="A198">
        <f>'1. Input energy data'!C215</f>
        <v>0</v>
      </c>
      <c r="B198" s="150">
        <f>'1. Input energy data'!F215</f>
        <v>0</v>
      </c>
      <c r="C198">
        <f>'1. Input energy data'!G215</f>
        <v>0</v>
      </c>
      <c r="D198" s="151" t="str">
        <f>IF(OR(CalcTable[[#This Row],[Building]]=0, '1. Input energy data'!$N215=""), "",IF(OR('1. Input energy data'!$F215="Hospital",'1. Input energy data'!$F215="Nursing residential homes and hostels"),INDEX(Degrees18[[Month]:[Multiple (England)]],MATCH('1. Input energy data'!$L215, Degrees18[Month], 1),MATCH(IF('1. Input energy data'!$G$11="Multiple (England)", '1. Input energy data'!$J215, '1. Input energy data'!$G$11), Degrees18[#Headers], 0)),INDEX(Degrees15[[Month]:[Multiple (England)]],MATCH('1. Input energy data'!$L215, Degrees15[Month], 1),MATCH(IF('1. Input energy data'!$G$11="Multiple (England)", '1. Input energy data'!$J215, '1. Input energy data'!$G$11), Degrees15[#Headers], 0))))</f>
        <v/>
      </c>
      <c r="E198" s="151" t="str" cm="1">
        <f t="array" ref="E198">IF(OR(CalcTable[[#This Row],[Building]]=0, '1. Input energy data'!$O215=""), "",IF(OR('1. Input energy data'!$F215="Hospital",'1. Input energy data'!$F215="Nursing residential homes and hostels"),INDEX(Degrees18[[Month]:[Multiple (England)]],MATCH('1. Input energy data'!$L215, Degrees18[Month], 1) + $E$2 - 1,MATCH(IF('1. Input energy data'!$G$11="Multiple (England)", '1. Input energy data'!$J215, '1. Input energy data'!$G$11),Degrees18[#Headers], 0)),INDEX(Degrees15[[Month]:[Multiple (England)]],MATCH('1. Input energy data'!$L215, Degrees15[Month], 1) + $E$2 - 1,MATCH(IF('1. Input energy data'!$G$11="Multiple (England)", '1. Input energy data'!$J215, '1. Input energy data'!$G$11),Degrees15[#Headers], 0))))</f>
        <v/>
      </c>
      <c r="F198" s="151" t="str" cm="1">
        <f t="array" ref="F198">IF(OR(CalcTable[[#This Row],[Building]]=0, '1. Input energy data'!$P215=""), "",IF(OR('1. Input energy data'!$F215="Hospital",'1. Input energy data'!$F215="Nursing residential homes and hostels"),INDEX(Degrees18[[Month]:[Multiple (England)]],MATCH('1. Input energy data'!$L215, Degrees18[Month], 1) + $F$2 - 1,MATCH(IF('1. Input energy data'!$G$11="Multiple (England)", '1. Input energy data'!$J215, '1. Input energy data'!$G$11),Degrees18[#Headers], 0)),INDEX(Degrees15[[Month]:[Multiple (England)]],MATCH('1. Input energy data'!$L215, Degrees15[Month], 1) + $F$2 - 1,MATCH(IF('1. Input energy data'!$G$11="Multiple (England)", '1. Input energy data'!$J215, '1. Input energy data'!$G$11),Degrees15[#Headers], 0))))</f>
        <v/>
      </c>
      <c r="G198" s="151" t="str" cm="1">
        <f t="array" ref="G198">IF(OR(CalcTable[[#This Row],[Building]]=0, '1. Input energy data'!$Q215=""), "",IF(OR('1. Input energy data'!$F215="Hospital",'1. Input energy data'!$F215="Nursing residential homes and hostels"),INDEX(Degrees18[[Month]:[Multiple (England)]],MATCH('1. Input energy data'!$L215, Degrees18[Month], 1) + $G$2 - 1,MATCH(IF('1. Input energy data'!$G$11="Multiple (England)", '1. Input energy data'!$J215, '1. Input energy data'!$G$11),Degrees18[#Headers], 0)),INDEX(Degrees15[[Month]:[Multiple (England)]],MATCH('1. Input energy data'!$L215, Degrees15[Month], 1) + $G$2 - 1,MATCH(IF('1. Input energy data'!$G$11="Multiple (England)", '1. Input energy data'!$J215, '1. Input energy data'!$G$11),Degrees15[#Headers], 0))))</f>
        <v/>
      </c>
      <c r="H198" s="151" t="str" cm="1">
        <f t="array" ref="H198">IF(OR(CalcTable[[#This Row],[Building]]=0, '1. Input energy data'!$R215=""), "",IF(OR('1. Input energy data'!$F215="Hospital",'1. Input energy data'!$F215="Nursing residential homes and hostels"),INDEX(Degrees18[[Month]:[Multiple (England)]],MATCH('1. Input energy data'!$L215, Degrees18[Month], 1) + $H$2 - 1,MATCH(IF('1. Input energy data'!$G$11="Multiple (England)", '1. Input energy data'!$J215, '1. Input energy data'!$G$11),Degrees18[#Headers], 0)),INDEX(Degrees15[[Month]:[Multiple (England)]],MATCH('1. Input energy data'!$L215, Degrees15[Month], 1) + $H$2 - 1,MATCH(IF('1. Input energy data'!$G$11="Multiple (England)", '1. Input energy data'!$J215, '1. Input energy data'!$G$11),Degrees15[#Headers], 0))))</f>
        <v/>
      </c>
      <c r="I198" s="151" t="str" cm="1">
        <f t="array" ref="I198">IF(OR(CalcTable[[#This Row],[Building]]=0, '1. Input energy data'!$S215=""), "",IF(OR('1. Input energy data'!$F215="Hospital",'1. Input energy data'!$F215="Nursing residential homes and hostels"),INDEX(Degrees18[[Month]:[Multiple (England)]],MATCH('1. Input energy data'!$L215, Degrees18[Month], 1) + $I$2 - 1,MATCH(IF('1. Input energy data'!$G$11="Multiple (England)", '1. Input energy data'!$J215, '1. Input energy data'!$G$11),Degrees18[#Headers], 0)),INDEX(Degrees15[[Month]:[Multiple (England)]],MATCH('1. Input energy data'!$L215, Degrees15[Month], 1) + $I$2 - 1,MATCH(IF('1. Input energy data'!$G$11="Multiple (England)", '1. Input energy data'!$J215, '1. Input energy data'!$G$11),Degrees15[#Headers], 0))))</f>
        <v/>
      </c>
      <c r="J198" s="151" t="str" cm="1">
        <f t="array" ref="J198">IF(OR(CalcTable[[#This Row],[Building]]=0, '1. Input energy data'!$T215=""), "",IF(OR('1. Input energy data'!$F215="Hospital",'1. Input energy data'!$F215="Nursing residential homes and hostels"),INDEX(Degrees18[[Month]:[Multiple (England)]],MATCH('1. Input energy data'!$L215, Degrees18[Month], 1) + $J$2 - 1,MATCH(IF('1. Input energy data'!$G$11="Multiple (England)", '1. Input energy data'!$J215, '1. Input energy data'!$G$11),Degrees18[#Headers], 0)),INDEX(Degrees15[[Month]:[Multiple (England)]],MATCH('1. Input energy data'!$L215, Degrees15[Month], 1) + $J$2 - 1,MATCH(IF('1. Input energy data'!$G$11="Multiple (England)", '1. Input energy data'!$J215, '1. Input energy data'!$G$11),Degrees15[#Headers], 0))))</f>
        <v/>
      </c>
      <c r="K198" s="151" t="str" cm="1">
        <f t="array" ref="K198">IF(OR(CalcTable[[#This Row],[Building]]=0, '1. Input energy data'!$U215=""), "",IF(OR('1. Input energy data'!$F215="Hospital",'1. Input energy data'!$F215="Nursing residential homes and hostels"),INDEX(Degrees18[[Month]:[Multiple (England)]],MATCH('1. Input energy data'!$L215, Degrees18[Month], 1) + $K$2 - 1,MATCH(IF('1. Input energy data'!$G$11="Multiple (England)", '1. Input energy data'!$J215, '1. Input energy data'!$G$11),Degrees18[#Headers], 0)),INDEX(Degrees15[[Month]:[Multiple (England)]],MATCH('1. Input energy data'!$L215, Degrees15[Month], 1) + $K$2 - 1,MATCH(IF('1. Input energy data'!$G$11="Multiple (England)", '1. Input energy data'!$J215, '1. Input energy data'!$G$11),Degrees15[#Headers], 0))))</f>
        <v/>
      </c>
      <c r="L198" s="151" t="str" cm="1">
        <f t="array" ref="L198">IF(OR(CalcTable[[#This Row],[Building]]=0, '1. Input energy data'!$V215=""), "",IF(OR('1. Input energy data'!$F215="Hospital",'1. Input energy data'!$F215="Nursing residential homes and hostels"),INDEX(Degrees18[[Month]:[Multiple (England)]],MATCH('1. Input energy data'!$L215, Degrees18[Month], 1) + $L$2 - 1,MATCH(IF('1. Input energy data'!$G$11="Multiple (England)", '1. Input energy data'!$J215, '1. Input energy data'!$G$11),Degrees18[#Headers], 0)),INDEX(Degrees15[[Month]:[Multiple (England)]],MATCH('1. Input energy data'!$L215, Degrees15[Month], 1) + $L$2 - 1,MATCH(IF('1. Input energy data'!$G$11="Multiple (England)", '1. Input energy data'!$J215, '1. Input energy data'!$G$11),Degrees15[#Headers], 0))))</f>
        <v/>
      </c>
      <c r="M198" s="151" t="str" cm="1">
        <f t="array" ref="M198">IF(OR(CalcTable[[#This Row],[Building]]=0, '1. Input energy data'!$W215=""), "",IF(OR('1. Input energy data'!$F215="Hospital",'1. Input energy data'!$F215="Nursing residential homes and hostels"),INDEX(Degrees18[[Month]:[Multiple (England)]],MATCH('1. Input energy data'!$L215, Degrees18[Month], 1) + $M$2 - 1,MATCH(IF('1. Input energy data'!$G$11="Multiple (England)", '1. Input energy data'!$J215, '1. Input energy data'!$G$11),Degrees18[#Headers], 0)),INDEX(Degrees15[[Month]:[Multiple (England)]],MATCH('1. Input energy data'!$L215, Degrees15[Month], 1) + $M$2 - 1,MATCH(IF('1. Input energy data'!$G$11="Multiple (England)", '1. Input energy data'!$J215, '1. Input energy data'!$G$11),Degrees15[#Headers], 0))))</f>
        <v/>
      </c>
      <c r="N198" s="151" t="str" cm="1">
        <f t="array" ref="N198">IF(OR(CalcTable[[#This Row],[Building]]=0, '1. Input energy data'!$X215=""), "",IF(OR('1. Input energy data'!$F215="Hospital",'1. Input energy data'!$F215="Nursing residential homes and hostels"),INDEX(Degrees18[[Month]:[Multiple (England)]],MATCH('1. Input energy data'!$L215, Degrees18[Month], 1) + $N$2 - 1,MATCH(IF('1. Input energy data'!$G$11="Multiple (England)", '1. Input energy data'!$J215, '1. Input energy data'!$G$11),Degrees18[#Headers], 0)),INDEX(Degrees15[[Month]:[Multiple (England)]],MATCH('1. Input energy data'!$L215, Degrees15[Month], 1) + $N$2 - 1,MATCH(IF('1. Input energy data'!$G$11="Multiple (England)", '1. Input energy data'!$J215, '1. Input energy data'!$G$11),Degrees15[#Headers], 0))))</f>
        <v/>
      </c>
      <c r="O198" s="151" t="str" cm="1">
        <f t="array" ref="O198">IF(OR(CalcTable[[#This Row],[Building]]=0, '1. Input energy data'!$Y215=""), "",IF(OR('1. Input energy data'!$F215="Hospital",'1. Input energy data'!$F215="Nursing residential homes and hostels"),INDEX(Degrees18[[Month]:[Multiple (England)]],MATCH('1. Input energy data'!$L215, Degrees18[Month], 1) + $O$2 - 1,MATCH(IF('1. Input energy data'!$G$11="Multiple (England)", '1. Input energy data'!$J215, '1. Input energy data'!$G$11),Degrees18[#Headers], 0)),INDEX(Degrees15[[Month]:[Multiple (England)]],MATCH('1. Input energy data'!$L215, Degrees15[Month], 1) + $O$2 - 1,MATCH(IF('1. Input energy data'!$G$11="Multiple (England)", '1. Input energy data'!$J215, '1. Input energy data'!$G$11),Degrees15[#Headers], 0))))</f>
        <v/>
      </c>
      <c r="P198" t="str">
        <f>IF(CalcTable[[#This Row],[Building]]=0,"",SLOPE('1. Input energy data'!N215:Y215,CalcTable[[#This Row],[1]:[12]]))</f>
        <v/>
      </c>
      <c r="Q198" t="str">
        <f>IF(CalcTable[[#This Row],[Building]]=0,"",INTERCEPT('1. Input energy data'!N215:Y215,CalcTable[[#This Row],[1]:[12]]))</f>
        <v/>
      </c>
      <c r="R198" t="str">
        <f>IF(CalcTable[[#This Row],[Building]]=0,"",RSQ('1. Input energy data'!N215:Y215,CalcTable[[#This Row],[1]:[12]]))</f>
        <v/>
      </c>
      <c r="S198" s="151" t="str" cm="1">
        <f t="array" ref="S198">IF(OR($A198=0, '1. Input energy data'!$AF215=""), "",IF(OR('1. Input energy data'!$F215="Hospital",'1. Input energy data'!$F215="Nursing residential homes and hostels"),INDEX(Degrees18[[Month]:[Multiple (England)]],MATCH('1. Input energy data'!$AD215, Degrees18[Month], 1)+S$2-13,MATCH(IF('1. Input energy data'!$G$11="Multiple (England)", '1. Input energy data'!$J215, '1. Input energy data'!$G$11),Degrees18[#Headers], 0)),INDEX(Degrees15[[Month]:[Multiple (England)]],MATCH('1. Input energy data'!$AD215, Degrees15[Month], 1)+S$2-13,MATCH(IF('1. Input energy data'!$G$11="Multiple (England)", '1. Input energy data'!$J215, '1. Input energy data'!$G$11),Degrees15[#Headers], 0))))</f>
        <v/>
      </c>
      <c r="T198" s="151" t="str" cm="1">
        <f t="array" ref="T198">IF(OR($A198=0, '1. Input energy data'!$AG215=""), "",IF(OR('1. Input energy data'!$F215="Hospital",'1. Input energy data'!$F215="Nursing residential homes and hostels"),INDEX(Degrees18[[Month]:[Multiple (England)]],MATCH('1. Input energy data'!$AD215, Degrees18[Month], 1)+T$2-13,MATCH(IF('1. Input energy data'!$G$11="Multiple (England)", '1. Input energy data'!$J215, '1. Input energy data'!$G$11),Degrees18[#Headers], 0)),INDEX(Degrees15[[Month]:[Multiple (England)]],MATCH('1. Input energy data'!$AD215,Degrees15[Month], 1)+T$2-13,MATCH(IF('1. Input energy data'!$G$11="Multiple (England)", '1. Input energy data'!$J215, '1. Input energy data'!$G$11),Degrees15[#Headers], 0))))</f>
        <v/>
      </c>
      <c r="U198" s="151" t="str" cm="1">
        <f t="array" ref="U198">IF(OR($A198=0, '1. Input energy data'!$AH215=""), "",IF(OR('1. Input energy data'!$F215="Hospital",'1. Input energy data'!$F215="Nursing residential homes and hostels"),INDEX(Degrees18[[Month]:[Multiple (England)]],MATCH('1. Input energy data'!$AD215, Degrees18[Month], 1)+U$2-13,MATCH(IF('1. Input energy data'!$G$11="Multiple (England)", '1. Input energy data'!$J215, '1. Input energy data'!$G$11),Degrees18[#Headers], 0)),INDEX(Degrees15[[Month]:[Multiple (England)]],MATCH('1. Input energy data'!$AD215,Degrees15[Month], 1)+U$2-13,MATCH(IF('1. Input energy data'!$G$11="Multiple (England)", '1. Input energy data'!$J215, '1. Input energy data'!$G$11),Degrees15[#Headers], 0))))</f>
        <v/>
      </c>
      <c r="V198" s="151" t="str" cm="1">
        <f t="array" ref="V198">IF(OR($A198=0, '1. Input energy data'!$AI215=""), "",IF(OR('1. Input energy data'!$F215="Hospital",'1. Input energy data'!$F215="Nursing residential homes and hostels"),INDEX(Degrees18[[Month]:[Multiple (England)]],MATCH('1. Input energy data'!$AD215, Degrees18[Month], 1)+V$2-13,MATCH(IF('1. Input energy data'!$G$11="Multiple (England)", '1. Input energy data'!$J215, '1. Input energy data'!$G$11),Degrees18[#Headers], 0)),INDEX(Degrees15[[Month]:[Multiple (England)]],MATCH('1. Input energy data'!$AD215,Degrees15[Month], 1)+V$2-13,MATCH(IF('1. Input energy data'!$G$11="Multiple (England)", '1. Input energy data'!$J215, '1. Input energy data'!$G$11),Degrees15[#Headers], 0))))</f>
        <v/>
      </c>
      <c r="W198" s="151" t="str" cm="1">
        <f t="array" ref="W198">IF(OR($A198=0, '1. Input energy data'!$AJ215=""), "",IF(OR('1. Input energy data'!$F215="Hospital",'1. Input energy data'!$F215="Nursing residential homes and hostels"),INDEX(Degrees18[[Month]:[Multiple (England)]],MATCH('1. Input energy data'!$AD215, Degrees18[Month], 1)+W$2-13,MATCH(IF('1. Input energy data'!$G$11="Multiple (England)", '1. Input energy data'!$J215, '1. Input energy data'!$G$11),Degrees18[#Headers], 0)),INDEX(Degrees15[[Month]:[Multiple (England)]],MATCH('1. Input energy data'!$AD215,Degrees15[Month], 1)+W$2-13,MATCH(IF('1. Input energy data'!$G$11="Multiple (England)", '1. Input energy data'!$J215, '1. Input energy data'!$G$11),Degrees15[#Headers], 0))))</f>
        <v/>
      </c>
      <c r="X198" s="151" t="str" cm="1">
        <f t="array" ref="X198">IF(OR($A198=0, '1. Input energy data'!$AK215=""), "",IF(OR('1. Input energy data'!$F215="Hospital",'1. Input energy data'!$F215="Nursing residential homes and hostels"),INDEX(Degrees18[[Month]:[Multiple (England)]],MATCH('1. Input energy data'!$AD215, Degrees18[Month], 1)+X$2-13,MATCH(IF('1. Input energy data'!$G$11="Multiple (England)", '1. Input energy data'!$J215, '1. Input energy data'!$G$11),Degrees18[#Headers], 0)),INDEX(Degrees15[[Month]:[Multiple (England)]],MATCH('1. Input energy data'!$AD215,Degrees15[Month], 1)+X$2-13,MATCH(IF('1. Input energy data'!$G$11="Multiple (England)", '1. Input energy data'!$J215, '1. Input energy data'!$G$11),Degrees15[#Headers], 0))))</f>
        <v/>
      </c>
      <c r="Y198" s="151" t="str" cm="1">
        <f t="array" ref="Y198">IF(OR($A198=0, '1. Input energy data'!$AL215=""), "",IF(OR('1. Input energy data'!$F215="Hospital",'1. Input energy data'!$F215="Nursing residential homes and hostels"),INDEX(Degrees18[[Month]:[Multiple (England)]],MATCH('1. Input energy data'!$AD215, Degrees18[Month], 1)+Y$2-13,MATCH(IF('1. Input energy data'!$G$11="Multiple (England)", '1. Input energy data'!$J215, '1. Input energy data'!$G$11),Degrees18[#Headers], 0)),INDEX(Degrees15[[Month]:[Multiple (England)]],MATCH('1. Input energy data'!$AD215,Degrees15[Month], 1)+Y$2-13,MATCH(IF('1. Input energy data'!$G$11="Multiple (England)", '1. Input energy data'!$J215, '1. Input energy data'!$G$11),Degrees15[#Headers], 0))))</f>
        <v/>
      </c>
      <c r="Z198" s="151" t="str" cm="1">
        <f t="array" ref="Z198">IF(OR($A198=0, '1. Input energy data'!$AM215=""), "",IF(OR('1. Input energy data'!$F215="Hospital",'1. Input energy data'!$F215="Nursing residential homes and hostels"),INDEX(Degrees18[[Month]:[Multiple (England)]],MATCH('1. Input energy data'!$AD215, Degrees18[Month], 1)+Z$2-13,MATCH(IF('1. Input energy data'!$G$11="Multiple (England)", '1. Input energy data'!$J215, '1. Input energy data'!$G$11),Degrees18[#Headers], 0)),INDEX(Degrees15[[Month]:[Multiple (England)]],MATCH('1. Input energy data'!$AD215,Degrees15[Month], 1)+Z$2-13,MATCH(IF('1. Input energy data'!$G$11="Multiple (England)", '1. Input energy data'!$J215, '1. Input energy data'!$G$11),Degrees15[#Headers], 0))))</f>
        <v/>
      </c>
      <c r="AA198" s="151" t="str" cm="1">
        <f t="array" ref="AA198">IF(OR($A198=0, '1. Input energy data'!$AN215=""), "",IF(OR('1. Input energy data'!$F215="Hospital",'1. Input energy data'!$F215="Nursing residential homes and hostels"),INDEX(Degrees18[[Month]:[Multiple (England)]],MATCH('1. Input energy data'!$AD215, Degrees18[Month], 1)+AA$2-13,MATCH(IF('1. Input energy data'!$G$11="Multiple (England)", '1. Input energy data'!$J215, '1. Input energy data'!$G$11),Degrees18[#Headers], 0)),INDEX(Degrees15[[Month]:[Multiple (England)]],MATCH('1. Input energy data'!$AD215,Degrees15[Month], 1)+AA$2-13,MATCH(IF('1. Input energy data'!$G$11="Multiple (England)", '1. Input energy data'!$J215, '1. Input energy data'!$G$11),Degrees15[#Headers], 0))))</f>
        <v/>
      </c>
      <c r="AB198" s="151" t="str" cm="1">
        <f t="array" ref="AB198">IF(OR($A198=0, '1. Input energy data'!$AO215=""), "",IF(OR('1. Input energy data'!$F215="Hospital",'1. Input energy data'!$F215="Nursing residential homes and hostels"),INDEX(Degrees18[[Month]:[Multiple (England)]],MATCH('1. Input energy data'!$AD215, Degrees18[Month], 1)+AB$2-13,MATCH(IF('1. Input energy data'!$G$11="Multiple (England)", '1. Input energy data'!$J215, '1. Input energy data'!$G$11),Degrees18[#Headers], 0)),INDEX(Degrees15[[Month]:[Multiple (England)]],MATCH('1. Input energy data'!$AD215,Degrees15[Month], 1)+AB$2-13,MATCH(IF('1. Input energy data'!$G$11="Multiple (England)", '1. Input energy data'!$J215, '1. Input energy data'!$G$11),Degrees15[#Headers], 0))))</f>
        <v/>
      </c>
      <c r="AC198" s="151" t="str" cm="1">
        <f t="array" ref="AC198">IF(OR($A198=0, '1. Input energy data'!$AP215=""), "",IF(OR('1. Input energy data'!$F215="Hospital",'1. Input energy data'!$F215="Nursing residential homes and hostels"),INDEX(Degrees18[[Month]:[Multiple (England)]],MATCH('1. Input energy data'!$AD215, Degrees18[Month], 1)+AC$2-13,MATCH(IF('1. Input energy data'!$G$11="Multiple (England)", '1. Input energy data'!$J215, '1. Input energy data'!$G$11),Degrees18[#Headers], 0)),INDEX(Degrees15[[Month]:[Multiple (England)]],MATCH('1. Input energy data'!$AD215,Degrees15[Month], 1)+AC$2-13,MATCH(IF('1. Input energy data'!$G$11="Multiple (England)", '1. Input energy data'!$J215, '1. Input energy data'!$G$11),Degrees15[#Headers], 0))))</f>
        <v/>
      </c>
      <c r="AD198" s="151" t="str" cm="1">
        <f t="array" ref="AD198">IF(OR($A198=0, '1. Input energy data'!$AQ215=""), "",IF(OR('1. Input energy data'!$F215="Hospital",'1. Input energy data'!$F215="Nursing residential homes and hostels"),INDEX(Degrees18[[Month]:[Multiple (England)]],MATCH('1. Input energy data'!$AD215, Degrees18[Month], 1)+AD$2-13,MATCH(IF('1. Input energy data'!$G$11="Multiple (England)", '1. Input energy data'!$J215, '1. Input energy data'!$G$11),Degrees18[#Headers], 0)),INDEX(Degrees15[[Month]:[Multiple (England)]],MATCH('1. Input energy data'!$AD215,Degrees15[Month], 1)+AD$2-13,MATCH(IF('1. Input energy data'!$G$11="Multiple (England)", '1. Input energy data'!$J215, '1. Input energy data'!$G$11),Degrees15[#Headers], 0))))</f>
        <v/>
      </c>
      <c r="AE198" s="151" t="str">
        <f>IF(OR($A198=0, $P198="", CalcTable[[#This Row],[13]]="", $Q198="", '1. Input energy data'!AF215=""), "", ($P198*CalcTable[[#This Row],[13]]+$Q198)-'1. Input energy data'!AF215)</f>
        <v/>
      </c>
      <c r="AF198" s="151" t="str">
        <f>IF(OR($A198=0, $P198="", CalcTable[[#This Row],[14]]="", $Q198="", '1. Input energy data'!AG215=""), "", ($P198*CalcTable[[#This Row],[14]]+$Q198)-'1. Input energy data'!AG215)</f>
        <v/>
      </c>
      <c r="AG198" s="151" t="str">
        <f>IF(OR($A198=0, $P198="", CalcTable[[#This Row],[15]]="", $Q198="", '1. Input energy data'!AH215=""), "", ($P198*CalcTable[[#This Row],[15]]+$Q198)-'1. Input energy data'!AH215)</f>
        <v/>
      </c>
      <c r="AH198" s="151" t="str">
        <f>IF(OR($A198=0, $P198="", CalcTable[[#This Row],[16]]="", $Q198="", '1. Input energy data'!AI215=""), "", ($P198*CalcTable[[#This Row],[16]]+$Q198)-'1. Input energy data'!AI215)</f>
        <v/>
      </c>
      <c r="AI198" s="151" t="str">
        <f>IF(OR($A198=0, $P198="", CalcTable[[#This Row],[17]]="", $Q198="", '1. Input energy data'!AJ215=""), "", ($P198*CalcTable[[#This Row],[17]]+$Q198)-'1. Input energy data'!AJ215)</f>
        <v/>
      </c>
      <c r="AJ198" s="151" t="str">
        <f>IF(OR($A198=0, $P198="", CalcTable[[#This Row],[18]]="", $Q198="", '1. Input energy data'!AK215=""), "", ($P198*CalcTable[[#This Row],[18]]+$Q198)-'1. Input energy data'!AK215)</f>
        <v/>
      </c>
      <c r="AK198" s="151" t="str">
        <f>IF(OR($A198=0, $P198="", CalcTable[[#This Row],[19]]="", $Q198="", '1. Input energy data'!AL215=""), "", ($P198*CalcTable[[#This Row],[19]]+$Q198)-'1. Input energy data'!AL215)</f>
        <v/>
      </c>
      <c r="AL198" s="151" t="str">
        <f>IF(OR($A198=0, $P198="", CalcTable[[#This Row],[20]]="", $Q198="", '1. Input energy data'!AM215=""), "", ($P198*CalcTable[[#This Row],[20]]+$Q198)-'1. Input energy data'!AM215)</f>
        <v/>
      </c>
      <c r="AM198" s="151" t="str">
        <f>IF(OR($A198=0, $P198="", CalcTable[[#This Row],[21]]="", $Q198="", '1. Input energy data'!AN215=""), "", ($P198*CalcTable[[#This Row],[21]]+$Q198)-'1. Input energy data'!AN215)</f>
        <v/>
      </c>
      <c r="AN198" s="151" t="str">
        <f>IF(OR($A198=0, $P198="", CalcTable[[#This Row],[22]]="", $Q198="", '1. Input energy data'!AO215=""), "", ($P198*CalcTable[[#This Row],[22]]+$Q198)-'1. Input energy data'!AO215)</f>
        <v/>
      </c>
      <c r="AO198" s="151" t="str">
        <f>IF(OR($A198=0, $P198="", CalcTable[[#This Row],[23]]="", $Q198="", '1. Input energy data'!AP215=""), "", ($P198*CalcTable[[#This Row],[23]]+$Q198)-'1. Input energy data'!AP215)</f>
        <v/>
      </c>
      <c r="AP198" s="151" t="str">
        <f>IF(OR($A198=0, $P198="", CalcTable[[#This Row],[24]]="", $Q198="", '1. Input energy data'!AQ215=""), "", ($P198*CalcTable[[#This Row],[24]]+$Q198)-'1. Input energy data'!AQ215)</f>
        <v/>
      </c>
      <c r="AQ198" s="239" t="str">
        <f>IF(CalcTable[[#This Row],[Building]]=0,"",1-((1-CalcTable[[#This Row],[R2]])*(COUNT('1. Input energy data'!N215:Y215)-1)/(COUNT('1. Input energy data'!N215:Y215)-2)))</f>
        <v/>
      </c>
      <c r="AR198" s="165" t="str">
        <f>IF(CalcTable[[#This Row],[Building]]=0,"",1.26*TINV(0.1,COUNT('1. Input energy data'!N215:Y215)-2)*STEYX('1. Input energy data'!N215:Y215,CalcTable[[#This Row],[1]:[12]])*((1+2/COUNT('1. Input energy data'!N215:Y215))*COUNT(CalcTable[[#This Row],[Month 1 avoided kWh]:[Month 12]]))^0.5)</f>
        <v/>
      </c>
      <c r="AS198" s="166" t="str">
        <f>IF(CalcTable[[#This Row],[Building]]=0,"",ABS(CalcTable[[#This Row],[Absolute Uncertainty]]/SUM(CalcTable[[#This Row],[Month 1 avoided kWh]:[Month 12]])))</f>
        <v/>
      </c>
      <c r="AT198" s="165" t="str">
        <f>IF(CalcTable[[#This Row],[Building]]=0,"",COUNT('1. Input energy data'!N215:Y215))</f>
        <v/>
      </c>
      <c r="AU198" s="165" t="str">
        <f>IF(CalcTable[[#This Row],[Building]]=0,"",COUNT('1. Input energy data'!AF215:AQ215))</f>
        <v/>
      </c>
      <c r="AV198" s="151" t="str" cm="1">
        <f t="array" ref="AV198">_xlfn.IFS(CalcTable[[#This Row],[Building]]=0,"",AND(OR('1. Input energy data'!AT215="Energy Bills - Actual",'1. Input energy data'!AT215="Meter Readings",'1. Input energy data'!AT215="Half Hourly Data"),OR('1. Input energy data'!Z215="Energy Bills - Actual",'1. Input energy data'!Z215="Meter Readings",'1. Input energy data'!Z215="Half Hourly Data")),"ACTUAL",OR('1. Input energy data'!AT215="",'1. Input energy data'!Z215=""),"BLANK",OR('1. Input energy data'!AT215="Other (specify in commentary)",'1. Input energy data'!Z215="Other (specify in commentary)"),"OTHER",OR('1. Input energy data'!AT215="Energy Bills - Estimated",'1. Input energy data'!Z215="Energy Bills - Estimated"),"ESTIMATED",OR('1. Input energy data'!AT215="Energy Bills - Partially Estimated",'1. Input energy data'!Z215="Energy Bills - Partially Estimated"),"PARTIALLY ESTIMATED",TRUE,"BLANK")</f>
        <v/>
      </c>
    </row>
    <row r="199" spans="1:48">
      <c r="A199">
        <f>'1. Input energy data'!C216</f>
        <v>0</v>
      </c>
      <c r="B199" s="150">
        <f>'1. Input energy data'!F216</f>
        <v>0</v>
      </c>
      <c r="C199">
        <f>'1. Input energy data'!G216</f>
        <v>0</v>
      </c>
      <c r="D199" s="151" t="str">
        <f>IF(OR(CalcTable[[#This Row],[Building]]=0, '1. Input energy data'!$N216=""), "",IF(OR('1. Input energy data'!$F216="Hospital",'1. Input energy data'!$F216="Nursing residential homes and hostels"),INDEX(Degrees18[[Month]:[Multiple (England)]],MATCH('1. Input energy data'!$L216, Degrees18[Month], 1),MATCH(IF('1. Input energy data'!$G$11="Multiple (England)", '1. Input energy data'!$J216, '1. Input energy data'!$G$11), Degrees18[#Headers], 0)),INDEX(Degrees15[[Month]:[Multiple (England)]],MATCH('1. Input energy data'!$L216, Degrees15[Month], 1),MATCH(IF('1. Input energy data'!$G$11="Multiple (England)", '1. Input energy data'!$J216, '1. Input energy data'!$G$11), Degrees15[#Headers], 0))))</f>
        <v/>
      </c>
      <c r="E199" s="151" t="str" cm="1">
        <f t="array" ref="E199">IF(OR(CalcTable[[#This Row],[Building]]=0, '1. Input energy data'!$O216=""), "",IF(OR('1. Input energy data'!$F216="Hospital",'1. Input energy data'!$F216="Nursing residential homes and hostels"),INDEX(Degrees18[[Month]:[Multiple (England)]],MATCH('1. Input energy data'!$L216, Degrees18[Month], 1) + $E$2 - 1,MATCH(IF('1. Input energy data'!$G$11="Multiple (England)", '1. Input energy data'!$J216, '1. Input energy data'!$G$11),Degrees18[#Headers], 0)),INDEX(Degrees15[[Month]:[Multiple (England)]],MATCH('1. Input energy data'!$L216, Degrees15[Month], 1) + $E$2 - 1,MATCH(IF('1. Input energy data'!$G$11="Multiple (England)", '1. Input energy data'!$J216, '1. Input energy data'!$G$11),Degrees15[#Headers], 0))))</f>
        <v/>
      </c>
      <c r="F199" s="151" t="str" cm="1">
        <f t="array" ref="F199">IF(OR(CalcTable[[#This Row],[Building]]=0, '1. Input energy data'!$P216=""), "",IF(OR('1. Input energy data'!$F216="Hospital",'1. Input energy data'!$F216="Nursing residential homes and hostels"),INDEX(Degrees18[[Month]:[Multiple (England)]],MATCH('1. Input energy data'!$L216, Degrees18[Month], 1) + $F$2 - 1,MATCH(IF('1. Input energy data'!$G$11="Multiple (England)", '1. Input energy data'!$J216, '1. Input energy data'!$G$11),Degrees18[#Headers], 0)),INDEX(Degrees15[[Month]:[Multiple (England)]],MATCH('1. Input energy data'!$L216, Degrees15[Month], 1) + $F$2 - 1,MATCH(IF('1. Input energy data'!$G$11="Multiple (England)", '1. Input energy data'!$J216, '1. Input energy data'!$G$11),Degrees15[#Headers], 0))))</f>
        <v/>
      </c>
      <c r="G199" s="151" t="str" cm="1">
        <f t="array" ref="G199">IF(OR(CalcTable[[#This Row],[Building]]=0, '1. Input energy data'!$Q216=""), "",IF(OR('1. Input energy data'!$F216="Hospital",'1. Input energy data'!$F216="Nursing residential homes and hostels"),INDEX(Degrees18[[Month]:[Multiple (England)]],MATCH('1. Input energy data'!$L216, Degrees18[Month], 1) + $G$2 - 1,MATCH(IF('1. Input energy data'!$G$11="Multiple (England)", '1. Input energy data'!$J216, '1. Input energy data'!$G$11),Degrees18[#Headers], 0)),INDEX(Degrees15[[Month]:[Multiple (England)]],MATCH('1. Input energy data'!$L216, Degrees15[Month], 1) + $G$2 - 1,MATCH(IF('1. Input energy data'!$G$11="Multiple (England)", '1. Input energy data'!$J216, '1. Input energy data'!$G$11),Degrees15[#Headers], 0))))</f>
        <v/>
      </c>
      <c r="H199" s="151" t="str" cm="1">
        <f t="array" ref="H199">IF(OR(CalcTable[[#This Row],[Building]]=0, '1. Input energy data'!$R216=""), "",IF(OR('1. Input energy data'!$F216="Hospital",'1. Input energy data'!$F216="Nursing residential homes and hostels"),INDEX(Degrees18[[Month]:[Multiple (England)]],MATCH('1. Input energy data'!$L216, Degrees18[Month], 1) + $H$2 - 1,MATCH(IF('1. Input energy data'!$G$11="Multiple (England)", '1. Input energy data'!$J216, '1. Input energy data'!$G$11),Degrees18[#Headers], 0)),INDEX(Degrees15[[Month]:[Multiple (England)]],MATCH('1. Input energy data'!$L216, Degrees15[Month], 1) + $H$2 - 1,MATCH(IF('1. Input energy data'!$G$11="Multiple (England)", '1. Input energy data'!$J216, '1. Input energy data'!$G$11),Degrees15[#Headers], 0))))</f>
        <v/>
      </c>
      <c r="I199" s="151" t="str" cm="1">
        <f t="array" ref="I199">IF(OR(CalcTable[[#This Row],[Building]]=0, '1. Input energy data'!$S216=""), "",IF(OR('1. Input energy data'!$F216="Hospital",'1. Input energy data'!$F216="Nursing residential homes and hostels"),INDEX(Degrees18[[Month]:[Multiple (England)]],MATCH('1. Input energy data'!$L216, Degrees18[Month], 1) + $I$2 - 1,MATCH(IF('1. Input energy data'!$G$11="Multiple (England)", '1. Input energy data'!$J216, '1. Input energy data'!$G$11),Degrees18[#Headers], 0)),INDEX(Degrees15[[Month]:[Multiple (England)]],MATCH('1. Input energy data'!$L216, Degrees15[Month], 1) + $I$2 - 1,MATCH(IF('1. Input energy data'!$G$11="Multiple (England)", '1. Input energy data'!$J216, '1. Input energy data'!$G$11),Degrees15[#Headers], 0))))</f>
        <v/>
      </c>
      <c r="J199" s="151" t="str" cm="1">
        <f t="array" ref="J199">IF(OR(CalcTable[[#This Row],[Building]]=0, '1. Input energy data'!$T216=""), "",IF(OR('1. Input energy data'!$F216="Hospital",'1. Input energy data'!$F216="Nursing residential homes and hostels"),INDEX(Degrees18[[Month]:[Multiple (England)]],MATCH('1. Input energy data'!$L216, Degrees18[Month], 1) + $J$2 - 1,MATCH(IF('1. Input energy data'!$G$11="Multiple (England)", '1. Input energy data'!$J216, '1. Input energy data'!$G$11),Degrees18[#Headers], 0)),INDEX(Degrees15[[Month]:[Multiple (England)]],MATCH('1. Input energy data'!$L216, Degrees15[Month], 1) + $J$2 - 1,MATCH(IF('1. Input energy data'!$G$11="Multiple (England)", '1. Input energy data'!$J216, '1. Input energy data'!$G$11),Degrees15[#Headers], 0))))</f>
        <v/>
      </c>
      <c r="K199" s="151" t="str" cm="1">
        <f t="array" ref="K199">IF(OR(CalcTable[[#This Row],[Building]]=0, '1. Input energy data'!$U216=""), "",IF(OR('1. Input energy data'!$F216="Hospital",'1. Input energy data'!$F216="Nursing residential homes and hostels"),INDEX(Degrees18[[Month]:[Multiple (England)]],MATCH('1. Input energy data'!$L216, Degrees18[Month], 1) + $K$2 - 1,MATCH(IF('1. Input energy data'!$G$11="Multiple (England)", '1. Input energy data'!$J216, '1. Input energy data'!$G$11),Degrees18[#Headers], 0)),INDEX(Degrees15[[Month]:[Multiple (England)]],MATCH('1. Input energy data'!$L216, Degrees15[Month], 1) + $K$2 - 1,MATCH(IF('1. Input energy data'!$G$11="Multiple (England)", '1. Input energy data'!$J216, '1. Input energy data'!$G$11),Degrees15[#Headers], 0))))</f>
        <v/>
      </c>
      <c r="L199" s="151" t="str" cm="1">
        <f t="array" ref="L199">IF(OR(CalcTable[[#This Row],[Building]]=0, '1. Input energy data'!$V216=""), "",IF(OR('1. Input energy data'!$F216="Hospital",'1. Input energy data'!$F216="Nursing residential homes and hostels"),INDEX(Degrees18[[Month]:[Multiple (England)]],MATCH('1. Input energy data'!$L216, Degrees18[Month], 1) + $L$2 - 1,MATCH(IF('1. Input energy data'!$G$11="Multiple (England)", '1. Input energy data'!$J216, '1. Input energy data'!$G$11),Degrees18[#Headers], 0)),INDEX(Degrees15[[Month]:[Multiple (England)]],MATCH('1. Input energy data'!$L216, Degrees15[Month], 1) + $L$2 - 1,MATCH(IF('1. Input energy data'!$G$11="Multiple (England)", '1. Input energy data'!$J216, '1. Input energy data'!$G$11),Degrees15[#Headers], 0))))</f>
        <v/>
      </c>
      <c r="M199" s="151" t="str" cm="1">
        <f t="array" ref="M199">IF(OR(CalcTable[[#This Row],[Building]]=0, '1. Input energy data'!$W216=""), "",IF(OR('1. Input energy data'!$F216="Hospital",'1. Input energy data'!$F216="Nursing residential homes and hostels"),INDEX(Degrees18[[Month]:[Multiple (England)]],MATCH('1. Input energy data'!$L216, Degrees18[Month], 1) + $M$2 - 1,MATCH(IF('1. Input energy data'!$G$11="Multiple (England)", '1. Input energy data'!$J216, '1. Input energy data'!$G$11),Degrees18[#Headers], 0)),INDEX(Degrees15[[Month]:[Multiple (England)]],MATCH('1. Input energy data'!$L216, Degrees15[Month], 1) + $M$2 - 1,MATCH(IF('1. Input energy data'!$G$11="Multiple (England)", '1. Input energy data'!$J216, '1. Input energy data'!$G$11),Degrees15[#Headers], 0))))</f>
        <v/>
      </c>
      <c r="N199" s="151" t="str" cm="1">
        <f t="array" ref="N199">IF(OR(CalcTable[[#This Row],[Building]]=0, '1. Input energy data'!$X216=""), "",IF(OR('1. Input energy data'!$F216="Hospital",'1. Input energy data'!$F216="Nursing residential homes and hostels"),INDEX(Degrees18[[Month]:[Multiple (England)]],MATCH('1. Input energy data'!$L216, Degrees18[Month], 1) + $N$2 - 1,MATCH(IF('1. Input energy data'!$G$11="Multiple (England)", '1. Input energy data'!$J216, '1. Input energy data'!$G$11),Degrees18[#Headers], 0)),INDEX(Degrees15[[Month]:[Multiple (England)]],MATCH('1. Input energy data'!$L216, Degrees15[Month], 1) + $N$2 - 1,MATCH(IF('1. Input energy data'!$G$11="Multiple (England)", '1. Input energy data'!$J216, '1. Input energy data'!$G$11),Degrees15[#Headers], 0))))</f>
        <v/>
      </c>
      <c r="O199" s="151" t="str" cm="1">
        <f t="array" ref="O199">IF(OR(CalcTable[[#This Row],[Building]]=0, '1. Input energy data'!$Y216=""), "",IF(OR('1. Input energy data'!$F216="Hospital",'1. Input energy data'!$F216="Nursing residential homes and hostels"),INDEX(Degrees18[[Month]:[Multiple (England)]],MATCH('1. Input energy data'!$L216, Degrees18[Month], 1) + $O$2 - 1,MATCH(IF('1. Input energy data'!$G$11="Multiple (England)", '1. Input energy data'!$J216, '1. Input energy data'!$G$11),Degrees18[#Headers], 0)),INDEX(Degrees15[[Month]:[Multiple (England)]],MATCH('1. Input energy data'!$L216, Degrees15[Month], 1) + $O$2 - 1,MATCH(IF('1. Input energy data'!$G$11="Multiple (England)", '1. Input energy data'!$J216, '1. Input energy data'!$G$11),Degrees15[#Headers], 0))))</f>
        <v/>
      </c>
      <c r="P199" t="str">
        <f>IF(CalcTable[[#This Row],[Building]]=0,"",SLOPE('1. Input energy data'!N216:Y216,CalcTable[[#This Row],[1]:[12]]))</f>
        <v/>
      </c>
      <c r="Q199" t="str">
        <f>IF(CalcTable[[#This Row],[Building]]=0,"",INTERCEPT('1. Input energy data'!N216:Y216,CalcTable[[#This Row],[1]:[12]]))</f>
        <v/>
      </c>
      <c r="R199" t="str">
        <f>IF(CalcTable[[#This Row],[Building]]=0,"",RSQ('1. Input energy data'!N216:Y216,CalcTable[[#This Row],[1]:[12]]))</f>
        <v/>
      </c>
      <c r="S199" s="151" t="str" cm="1">
        <f t="array" ref="S199">IF(OR($A199=0, '1. Input energy data'!$AF216=""), "",IF(OR('1. Input energy data'!$F216="Hospital",'1. Input energy data'!$F216="Nursing residential homes and hostels"),INDEX(Degrees18[[Month]:[Multiple (England)]],MATCH('1. Input energy data'!$AD216, Degrees18[Month], 1)+S$2-13,MATCH(IF('1. Input energy data'!$G$11="Multiple (England)", '1. Input energy data'!$J216, '1. Input energy data'!$G$11),Degrees18[#Headers], 0)),INDEX(Degrees15[[Month]:[Multiple (England)]],MATCH('1. Input energy data'!$AD216, Degrees15[Month], 1)+S$2-13,MATCH(IF('1. Input energy data'!$G$11="Multiple (England)", '1. Input energy data'!$J216, '1. Input energy data'!$G$11),Degrees15[#Headers], 0))))</f>
        <v/>
      </c>
      <c r="T199" s="151" t="str" cm="1">
        <f t="array" ref="T199">IF(OR($A199=0, '1. Input energy data'!$AG216=""), "",IF(OR('1. Input energy data'!$F216="Hospital",'1. Input energy data'!$F216="Nursing residential homes and hostels"),INDEX(Degrees18[[Month]:[Multiple (England)]],MATCH('1. Input energy data'!$AD216, Degrees18[Month], 1)+T$2-13,MATCH(IF('1. Input energy data'!$G$11="Multiple (England)", '1. Input energy data'!$J216, '1. Input energy data'!$G$11),Degrees18[#Headers], 0)),INDEX(Degrees15[[Month]:[Multiple (England)]],MATCH('1. Input energy data'!$AD216,Degrees15[Month], 1)+T$2-13,MATCH(IF('1. Input energy data'!$G$11="Multiple (England)", '1. Input energy data'!$J216, '1. Input energy data'!$G$11),Degrees15[#Headers], 0))))</f>
        <v/>
      </c>
      <c r="U199" s="151" t="str" cm="1">
        <f t="array" ref="U199">IF(OR($A199=0, '1. Input energy data'!$AH216=""), "",IF(OR('1. Input energy data'!$F216="Hospital",'1. Input energy data'!$F216="Nursing residential homes and hostels"),INDEX(Degrees18[[Month]:[Multiple (England)]],MATCH('1. Input energy data'!$AD216, Degrees18[Month], 1)+U$2-13,MATCH(IF('1. Input energy data'!$G$11="Multiple (England)", '1. Input energy data'!$J216, '1. Input energy data'!$G$11),Degrees18[#Headers], 0)),INDEX(Degrees15[[Month]:[Multiple (England)]],MATCH('1. Input energy data'!$AD216,Degrees15[Month], 1)+U$2-13,MATCH(IF('1. Input energy data'!$G$11="Multiple (England)", '1. Input energy data'!$J216, '1. Input energy data'!$G$11),Degrees15[#Headers], 0))))</f>
        <v/>
      </c>
      <c r="V199" s="151" t="str" cm="1">
        <f t="array" ref="V199">IF(OR($A199=0, '1. Input energy data'!$AI216=""), "",IF(OR('1. Input energy data'!$F216="Hospital",'1. Input energy data'!$F216="Nursing residential homes and hostels"),INDEX(Degrees18[[Month]:[Multiple (England)]],MATCH('1. Input energy data'!$AD216, Degrees18[Month], 1)+V$2-13,MATCH(IF('1. Input energy data'!$G$11="Multiple (England)", '1. Input energy data'!$J216, '1. Input energy data'!$G$11),Degrees18[#Headers], 0)),INDEX(Degrees15[[Month]:[Multiple (England)]],MATCH('1. Input energy data'!$AD216,Degrees15[Month], 1)+V$2-13,MATCH(IF('1. Input energy data'!$G$11="Multiple (England)", '1. Input energy data'!$J216, '1. Input energy data'!$G$11),Degrees15[#Headers], 0))))</f>
        <v/>
      </c>
      <c r="W199" s="151" t="str" cm="1">
        <f t="array" ref="W199">IF(OR($A199=0, '1. Input energy data'!$AJ216=""), "",IF(OR('1. Input energy data'!$F216="Hospital",'1. Input energy data'!$F216="Nursing residential homes and hostels"),INDEX(Degrees18[[Month]:[Multiple (England)]],MATCH('1. Input energy data'!$AD216, Degrees18[Month], 1)+W$2-13,MATCH(IF('1. Input energy data'!$G$11="Multiple (England)", '1. Input energy data'!$J216, '1. Input energy data'!$G$11),Degrees18[#Headers], 0)),INDEX(Degrees15[[Month]:[Multiple (England)]],MATCH('1. Input energy data'!$AD216,Degrees15[Month], 1)+W$2-13,MATCH(IF('1. Input energy data'!$G$11="Multiple (England)", '1. Input energy data'!$J216, '1. Input energy data'!$G$11),Degrees15[#Headers], 0))))</f>
        <v/>
      </c>
      <c r="X199" s="151" t="str" cm="1">
        <f t="array" ref="X199">IF(OR($A199=0, '1. Input energy data'!$AK216=""), "",IF(OR('1. Input energy data'!$F216="Hospital",'1. Input energy data'!$F216="Nursing residential homes and hostels"),INDEX(Degrees18[[Month]:[Multiple (England)]],MATCH('1. Input energy data'!$AD216, Degrees18[Month], 1)+X$2-13,MATCH(IF('1. Input energy data'!$G$11="Multiple (England)", '1. Input energy data'!$J216, '1. Input energy data'!$G$11),Degrees18[#Headers], 0)),INDEX(Degrees15[[Month]:[Multiple (England)]],MATCH('1. Input energy data'!$AD216,Degrees15[Month], 1)+X$2-13,MATCH(IF('1. Input energy data'!$G$11="Multiple (England)", '1. Input energy data'!$J216, '1. Input energy data'!$G$11),Degrees15[#Headers], 0))))</f>
        <v/>
      </c>
      <c r="Y199" s="151" t="str" cm="1">
        <f t="array" ref="Y199">IF(OR($A199=0, '1. Input energy data'!$AL216=""), "",IF(OR('1. Input energy data'!$F216="Hospital",'1. Input energy data'!$F216="Nursing residential homes and hostels"),INDEX(Degrees18[[Month]:[Multiple (England)]],MATCH('1. Input energy data'!$AD216, Degrees18[Month], 1)+Y$2-13,MATCH(IF('1. Input energy data'!$G$11="Multiple (England)", '1. Input energy data'!$J216, '1. Input energy data'!$G$11),Degrees18[#Headers], 0)),INDEX(Degrees15[[Month]:[Multiple (England)]],MATCH('1. Input energy data'!$AD216,Degrees15[Month], 1)+Y$2-13,MATCH(IF('1. Input energy data'!$G$11="Multiple (England)", '1. Input energy data'!$J216, '1. Input energy data'!$G$11),Degrees15[#Headers], 0))))</f>
        <v/>
      </c>
      <c r="Z199" s="151" t="str" cm="1">
        <f t="array" ref="Z199">IF(OR($A199=0, '1. Input energy data'!$AM216=""), "",IF(OR('1. Input energy data'!$F216="Hospital",'1. Input energy data'!$F216="Nursing residential homes and hostels"),INDEX(Degrees18[[Month]:[Multiple (England)]],MATCH('1. Input energy data'!$AD216, Degrees18[Month], 1)+Z$2-13,MATCH(IF('1. Input energy data'!$G$11="Multiple (England)", '1. Input energy data'!$J216, '1. Input energy data'!$G$11),Degrees18[#Headers], 0)),INDEX(Degrees15[[Month]:[Multiple (England)]],MATCH('1. Input energy data'!$AD216,Degrees15[Month], 1)+Z$2-13,MATCH(IF('1. Input energy data'!$G$11="Multiple (England)", '1. Input energy data'!$J216, '1. Input energy data'!$G$11),Degrees15[#Headers], 0))))</f>
        <v/>
      </c>
      <c r="AA199" s="151" t="str" cm="1">
        <f t="array" ref="AA199">IF(OR($A199=0, '1. Input energy data'!$AN216=""), "",IF(OR('1. Input energy data'!$F216="Hospital",'1. Input energy data'!$F216="Nursing residential homes and hostels"),INDEX(Degrees18[[Month]:[Multiple (England)]],MATCH('1. Input energy data'!$AD216, Degrees18[Month], 1)+AA$2-13,MATCH(IF('1. Input energy data'!$G$11="Multiple (England)", '1. Input energy data'!$J216, '1. Input energy data'!$G$11),Degrees18[#Headers], 0)),INDEX(Degrees15[[Month]:[Multiple (England)]],MATCH('1. Input energy data'!$AD216,Degrees15[Month], 1)+AA$2-13,MATCH(IF('1. Input energy data'!$G$11="Multiple (England)", '1. Input energy data'!$J216, '1. Input energy data'!$G$11),Degrees15[#Headers], 0))))</f>
        <v/>
      </c>
      <c r="AB199" s="151" t="str" cm="1">
        <f t="array" ref="AB199">IF(OR($A199=0, '1. Input energy data'!$AO216=""), "",IF(OR('1. Input energy data'!$F216="Hospital",'1. Input energy data'!$F216="Nursing residential homes and hostels"),INDEX(Degrees18[[Month]:[Multiple (England)]],MATCH('1. Input energy data'!$AD216, Degrees18[Month], 1)+AB$2-13,MATCH(IF('1. Input energy data'!$G$11="Multiple (England)", '1. Input energy data'!$J216, '1. Input energy data'!$G$11),Degrees18[#Headers], 0)),INDEX(Degrees15[[Month]:[Multiple (England)]],MATCH('1. Input energy data'!$AD216,Degrees15[Month], 1)+AB$2-13,MATCH(IF('1. Input energy data'!$G$11="Multiple (England)", '1. Input energy data'!$J216, '1. Input energy data'!$G$11),Degrees15[#Headers], 0))))</f>
        <v/>
      </c>
      <c r="AC199" s="151" t="str" cm="1">
        <f t="array" ref="AC199">IF(OR($A199=0, '1. Input energy data'!$AP216=""), "",IF(OR('1. Input energy data'!$F216="Hospital",'1. Input energy data'!$F216="Nursing residential homes and hostels"),INDEX(Degrees18[[Month]:[Multiple (England)]],MATCH('1. Input energy data'!$AD216, Degrees18[Month], 1)+AC$2-13,MATCH(IF('1. Input energy data'!$G$11="Multiple (England)", '1. Input energy data'!$J216, '1. Input energy data'!$G$11),Degrees18[#Headers], 0)),INDEX(Degrees15[[Month]:[Multiple (England)]],MATCH('1. Input energy data'!$AD216,Degrees15[Month], 1)+AC$2-13,MATCH(IF('1. Input energy data'!$G$11="Multiple (England)", '1. Input energy data'!$J216, '1. Input energy data'!$G$11),Degrees15[#Headers], 0))))</f>
        <v/>
      </c>
      <c r="AD199" s="151" t="str" cm="1">
        <f t="array" ref="AD199">IF(OR($A199=0, '1. Input energy data'!$AQ216=""), "",IF(OR('1. Input energy data'!$F216="Hospital",'1. Input energy data'!$F216="Nursing residential homes and hostels"),INDEX(Degrees18[[Month]:[Multiple (England)]],MATCH('1. Input energy data'!$AD216, Degrees18[Month], 1)+AD$2-13,MATCH(IF('1. Input energy data'!$G$11="Multiple (England)", '1. Input energy data'!$J216, '1. Input energy data'!$G$11),Degrees18[#Headers], 0)),INDEX(Degrees15[[Month]:[Multiple (England)]],MATCH('1. Input energy data'!$AD216,Degrees15[Month], 1)+AD$2-13,MATCH(IF('1. Input energy data'!$G$11="Multiple (England)", '1. Input energy data'!$J216, '1. Input energy data'!$G$11),Degrees15[#Headers], 0))))</f>
        <v/>
      </c>
      <c r="AE199" s="151" t="str">
        <f>IF(OR($A199=0, $P199="", CalcTable[[#This Row],[13]]="", $Q199="", '1. Input energy data'!AF216=""), "", ($P199*CalcTable[[#This Row],[13]]+$Q199)-'1. Input energy data'!AF216)</f>
        <v/>
      </c>
      <c r="AF199" s="151" t="str">
        <f>IF(OR($A199=0, $P199="", CalcTable[[#This Row],[14]]="", $Q199="", '1. Input energy data'!AG216=""), "", ($P199*CalcTable[[#This Row],[14]]+$Q199)-'1. Input energy data'!AG216)</f>
        <v/>
      </c>
      <c r="AG199" s="151" t="str">
        <f>IF(OR($A199=0, $P199="", CalcTable[[#This Row],[15]]="", $Q199="", '1. Input energy data'!AH216=""), "", ($P199*CalcTable[[#This Row],[15]]+$Q199)-'1. Input energy data'!AH216)</f>
        <v/>
      </c>
      <c r="AH199" s="151" t="str">
        <f>IF(OR($A199=0, $P199="", CalcTable[[#This Row],[16]]="", $Q199="", '1. Input energy data'!AI216=""), "", ($P199*CalcTable[[#This Row],[16]]+$Q199)-'1. Input energy data'!AI216)</f>
        <v/>
      </c>
      <c r="AI199" s="151" t="str">
        <f>IF(OR($A199=0, $P199="", CalcTable[[#This Row],[17]]="", $Q199="", '1. Input energy data'!AJ216=""), "", ($P199*CalcTable[[#This Row],[17]]+$Q199)-'1. Input energy data'!AJ216)</f>
        <v/>
      </c>
      <c r="AJ199" s="151" t="str">
        <f>IF(OR($A199=0, $P199="", CalcTable[[#This Row],[18]]="", $Q199="", '1. Input energy data'!AK216=""), "", ($P199*CalcTable[[#This Row],[18]]+$Q199)-'1. Input energy data'!AK216)</f>
        <v/>
      </c>
      <c r="AK199" s="151" t="str">
        <f>IF(OR($A199=0, $P199="", CalcTable[[#This Row],[19]]="", $Q199="", '1. Input energy data'!AL216=""), "", ($P199*CalcTable[[#This Row],[19]]+$Q199)-'1. Input energy data'!AL216)</f>
        <v/>
      </c>
      <c r="AL199" s="151" t="str">
        <f>IF(OR($A199=0, $P199="", CalcTable[[#This Row],[20]]="", $Q199="", '1. Input energy data'!AM216=""), "", ($P199*CalcTable[[#This Row],[20]]+$Q199)-'1. Input energy data'!AM216)</f>
        <v/>
      </c>
      <c r="AM199" s="151" t="str">
        <f>IF(OR($A199=0, $P199="", CalcTable[[#This Row],[21]]="", $Q199="", '1. Input energy data'!AN216=""), "", ($P199*CalcTable[[#This Row],[21]]+$Q199)-'1. Input energy data'!AN216)</f>
        <v/>
      </c>
      <c r="AN199" s="151" t="str">
        <f>IF(OR($A199=0, $P199="", CalcTable[[#This Row],[22]]="", $Q199="", '1. Input energy data'!AO216=""), "", ($P199*CalcTable[[#This Row],[22]]+$Q199)-'1. Input energy data'!AO216)</f>
        <v/>
      </c>
      <c r="AO199" s="151" t="str">
        <f>IF(OR($A199=0, $P199="", CalcTable[[#This Row],[23]]="", $Q199="", '1. Input energy data'!AP216=""), "", ($P199*CalcTable[[#This Row],[23]]+$Q199)-'1. Input energy data'!AP216)</f>
        <v/>
      </c>
      <c r="AP199" s="151" t="str">
        <f>IF(OR($A199=0, $P199="", CalcTable[[#This Row],[24]]="", $Q199="", '1. Input energy data'!AQ216=""), "", ($P199*CalcTable[[#This Row],[24]]+$Q199)-'1. Input energy data'!AQ216)</f>
        <v/>
      </c>
      <c r="AQ199" s="239" t="str">
        <f>IF(CalcTable[[#This Row],[Building]]=0,"",1-((1-CalcTable[[#This Row],[R2]])*(COUNT('1. Input energy data'!N216:Y216)-1)/(COUNT('1. Input energy data'!N216:Y216)-2)))</f>
        <v/>
      </c>
      <c r="AR199" s="165" t="str">
        <f>IF(CalcTable[[#This Row],[Building]]=0,"",1.26*TINV(0.1,COUNT('1. Input energy data'!N216:Y216)-2)*STEYX('1. Input energy data'!N216:Y216,CalcTable[[#This Row],[1]:[12]])*((1+2/COUNT('1. Input energy data'!N216:Y216))*COUNT(CalcTable[[#This Row],[Month 1 avoided kWh]:[Month 12]]))^0.5)</f>
        <v/>
      </c>
      <c r="AS199" s="166" t="str">
        <f>IF(CalcTable[[#This Row],[Building]]=0,"",ABS(CalcTable[[#This Row],[Absolute Uncertainty]]/SUM(CalcTable[[#This Row],[Month 1 avoided kWh]:[Month 12]])))</f>
        <v/>
      </c>
      <c r="AT199" s="165" t="str">
        <f>IF(CalcTable[[#This Row],[Building]]=0,"",COUNT('1. Input energy data'!N216:Y216))</f>
        <v/>
      </c>
      <c r="AU199" s="165" t="str">
        <f>IF(CalcTable[[#This Row],[Building]]=0,"",COUNT('1. Input energy data'!AF216:AQ216))</f>
        <v/>
      </c>
      <c r="AV199" s="151" t="str" cm="1">
        <f t="array" ref="AV199">_xlfn.IFS(CalcTable[[#This Row],[Building]]=0,"",AND(OR('1. Input energy data'!AT216="Energy Bills - Actual",'1. Input energy data'!AT216="Meter Readings",'1. Input energy data'!AT216="Half Hourly Data"),OR('1. Input energy data'!Z216="Energy Bills - Actual",'1. Input energy data'!Z216="Meter Readings",'1. Input energy data'!Z216="Half Hourly Data")),"ACTUAL",OR('1. Input energy data'!AT216="",'1. Input energy data'!Z216=""),"BLANK",OR('1. Input energy data'!AT216="Other (specify in commentary)",'1. Input energy data'!Z216="Other (specify in commentary)"),"OTHER",OR('1. Input energy data'!AT216="Energy Bills - Estimated",'1. Input energy data'!Z216="Energy Bills - Estimated"),"ESTIMATED",OR('1. Input energy data'!AT216="Energy Bills - Partially Estimated",'1. Input energy data'!Z216="Energy Bills - Partially Estimated"),"PARTIALLY ESTIMATED",TRUE,"BLANK")</f>
        <v/>
      </c>
    </row>
    <row r="200" spans="1:48">
      <c r="A200">
        <f>'1. Input energy data'!C217</f>
        <v>0</v>
      </c>
      <c r="B200" s="150">
        <f>'1. Input energy data'!F217</f>
        <v>0</v>
      </c>
      <c r="C200">
        <f>'1. Input energy data'!G217</f>
        <v>0</v>
      </c>
      <c r="D200" s="151" t="str">
        <f>IF(OR(CalcTable[[#This Row],[Building]]=0, '1. Input energy data'!$N217=""), "",IF(OR('1. Input energy data'!$F217="Hospital",'1. Input energy data'!$F217="Nursing residential homes and hostels"),INDEX(Degrees18[[Month]:[Multiple (England)]],MATCH('1. Input energy data'!$L217, Degrees18[Month], 1),MATCH(IF('1. Input energy data'!$G$11="Multiple (England)", '1. Input energy data'!$J217, '1. Input energy data'!$G$11), Degrees18[#Headers], 0)),INDEX(Degrees15[[Month]:[Multiple (England)]],MATCH('1. Input energy data'!$L217, Degrees15[Month], 1),MATCH(IF('1. Input energy data'!$G$11="Multiple (England)", '1. Input energy data'!$J217, '1. Input energy data'!$G$11), Degrees15[#Headers], 0))))</f>
        <v/>
      </c>
      <c r="E200" s="151" t="str" cm="1">
        <f t="array" ref="E200">IF(OR(CalcTable[[#This Row],[Building]]=0, '1. Input energy data'!$O217=""), "",IF(OR('1. Input energy data'!$F217="Hospital",'1. Input energy data'!$F217="Nursing residential homes and hostels"),INDEX(Degrees18[[Month]:[Multiple (England)]],MATCH('1. Input energy data'!$L217, Degrees18[Month], 1) + $E$2 - 1,MATCH(IF('1. Input energy data'!$G$11="Multiple (England)", '1. Input energy data'!$J217, '1. Input energy data'!$G$11),Degrees18[#Headers], 0)),INDEX(Degrees15[[Month]:[Multiple (England)]],MATCH('1. Input energy data'!$L217, Degrees15[Month], 1) + $E$2 - 1,MATCH(IF('1. Input energy data'!$G$11="Multiple (England)", '1. Input energy data'!$J217, '1. Input energy data'!$G$11),Degrees15[#Headers], 0))))</f>
        <v/>
      </c>
      <c r="F200" s="151" t="str" cm="1">
        <f t="array" ref="F200">IF(OR(CalcTable[[#This Row],[Building]]=0, '1. Input energy data'!$P217=""), "",IF(OR('1. Input energy data'!$F217="Hospital",'1. Input energy data'!$F217="Nursing residential homes and hostels"),INDEX(Degrees18[[Month]:[Multiple (England)]],MATCH('1. Input energy data'!$L217, Degrees18[Month], 1) + $F$2 - 1,MATCH(IF('1. Input energy data'!$G$11="Multiple (England)", '1. Input energy data'!$J217, '1. Input energy data'!$G$11),Degrees18[#Headers], 0)),INDEX(Degrees15[[Month]:[Multiple (England)]],MATCH('1. Input energy data'!$L217, Degrees15[Month], 1) + $F$2 - 1,MATCH(IF('1. Input energy data'!$G$11="Multiple (England)", '1. Input energy data'!$J217, '1. Input energy data'!$G$11),Degrees15[#Headers], 0))))</f>
        <v/>
      </c>
      <c r="G200" s="151" t="str" cm="1">
        <f t="array" ref="G200">IF(OR(CalcTable[[#This Row],[Building]]=0, '1. Input energy data'!$Q217=""), "",IF(OR('1. Input energy data'!$F217="Hospital",'1. Input energy data'!$F217="Nursing residential homes and hostels"),INDEX(Degrees18[[Month]:[Multiple (England)]],MATCH('1. Input energy data'!$L217, Degrees18[Month], 1) + $G$2 - 1,MATCH(IF('1. Input energy data'!$G$11="Multiple (England)", '1. Input energy data'!$J217, '1. Input energy data'!$G$11),Degrees18[#Headers], 0)),INDEX(Degrees15[[Month]:[Multiple (England)]],MATCH('1. Input energy data'!$L217, Degrees15[Month], 1) + $G$2 - 1,MATCH(IF('1. Input energy data'!$G$11="Multiple (England)", '1. Input energy data'!$J217, '1. Input energy data'!$G$11),Degrees15[#Headers], 0))))</f>
        <v/>
      </c>
      <c r="H200" s="151" t="str" cm="1">
        <f t="array" ref="H200">IF(OR(CalcTable[[#This Row],[Building]]=0, '1. Input energy data'!$R217=""), "",IF(OR('1. Input energy data'!$F217="Hospital",'1. Input energy data'!$F217="Nursing residential homes and hostels"),INDEX(Degrees18[[Month]:[Multiple (England)]],MATCH('1. Input energy data'!$L217, Degrees18[Month], 1) + $H$2 - 1,MATCH(IF('1. Input energy data'!$G$11="Multiple (England)", '1. Input energy data'!$J217, '1. Input energy data'!$G$11),Degrees18[#Headers], 0)),INDEX(Degrees15[[Month]:[Multiple (England)]],MATCH('1. Input energy data'!$L217, Degrees15[Month], 1) + $H$2 - 1,MATCH(IF('1. Input energy data'!$G$11="Multiple (England)", '1. Input energy data'!$J217, '1. Input energy data'!$G$11),Degrees15[#Headers], 0))))</f>
        <v/>
      </c>
      <c r="I200" s="151" t="str" cm="1">
        <f t="array" ref="I200">IF(OR(CalcTable[[#This Row],[Building]]=0, '1. Input energy data'!$S217=""), "",IF(OR('1. Input energy data'!$F217="Hospital",'1. Input energy data'!$F217="Nursing residential homes and hostels"),INDEX(Degrees18[[Month]:[Multiple (England)]],MATCH('1. Input energy data'!$L217, Degrees18[Month], 1) + $I$2 - 1,MATCH(IF('1. Input energy data'!$G$11="Multiple (England)", '1. Input energy data'!$J217, '1. Input energy data'!$G$11),Degrees18[#Headers], 0)),INDEX(Degrees15[[Month]:[Multiple (England)]],MATCH('1. Input energy data'!$L217, Degrees15[Month], 1) + $I$2 - 1,MATCH(IF('1. Input energy data'!$G$11="Multiple (England)", '1. Input energy data'!$J217, '1. Input energy data'!$G$11),Degrees15[#Headers], 0))))</f>
        <v/>
      </c>
      <c r="J200" s="151" t="str" cm="1">
        <f t="array" ref="J200">IF(OR(CalcTable[[#This Row],[Building]]=0, '1. Input energy data'!$T217=""), "",IF(OR('1. Input energy data'!$F217="Hospital",'1. Input energy data'!$F217="Nursing residential homes and hostels"),INDEX(Degrees18[[Month]:[Multiple (England)]],MATCH('1. Input energy data'!$L217, Degrees18[Month], 1) + $J$2 - 1,MATCH(IF('1. Input energy data'!$G$11="Multiple (England)", '1. Input energy data'!$J217, '1. Input energy data'!$G$11),Degrees18[#Headers], 0)),INDEX(Degrees15[[Month]:[Multiple (England)]],MATCH('1. Input energy data'!$L217, Degrees15[Month], 1) + $J$2 - 1,MATCH(IF('1. Input energy data'!$G$11="Multiple (England)", '1. Input energy data'!$J217, '1. Input energy data'!$G$11),Degrees15[#Headers], 0))))</f>
        <v/>
      </c>
      <c r="K200" s="151" t="str" cm="1">
        <f t="array" ref="K200">IF(OR(CalcTable[[#This Row],[Building]]=0, '1. Input energy data'!$U217=""), "",IF(OR('1. Input energy data'!$F217="Hospital",'1. Input energy data'!$F217="Nursing residential homes and hostels"),INDEX(Degrees18[[Month]:[Multiple (England)]],MATCH('1. Input energy data'!$L217, Degrees18[Month], 1) + $K$2 - 1,MATCH(IF('1. Input energy data'!$G$11="Multiple (England)", '1. Input energy data'!$J217, '1. Input energy data'!$G$11),Degrees18[#Headers], 0)),INDEX(Degrees15[[Month]:[Multiple (England)]],MATCH('1. Input energy data'!$L217, Degrees15[Month], 1) + $K$2 - 1,MATCH(IF('1. Input energy data'!$G$11="Multiple (England)", '1. Input energy data'!$J217, '1. Input energy data'!$G$11),Degrees15[#Headers], 0))))</f>
        <v/>
      </c>
      <c r="L200" s="151" t="str" cm="1">
        <f t="array" ref="L200">IF(OR(CalcTable[[#This Row],[Building]]=0, '1. Input energy data'!$V217=""), "",IF(OR('1. Input energy data'!$F217="Hospital",'1. Input energy data'!$F217="Nursing residential homes and hostels"),INDEX(Degrees18[[Month]:[Multiple (England)]],MATCH('1. Input energy data'!$L217, Degrees18[Month], 1) + $L$2 - 1,MATCH(IF('1. Input energy data'!$G$11="Multiple (England)", '1. Input energy data'!$J217, '1. Input energy data'!$G$11),Degrees18[#Headers], 0)),INDEX(Degrees15[[Month]:[Multiple (England)]],MATCH('1. Input energy data'!$L217, Degrees15[Month], 1) + $L$2 - 1,MATCH(IF('1. Input energy data'!$G$11="Multiple (England)", '1. Input energy data'!$J217, '1. Input energy data'!$G$11),Degrees15[#Headers], 0))))</f>
        <v/>
      </c>
      <c r="M200" s="151" t="str" cm="1">
        <f t="array" ref="M200">IF(OR(CalcTable[[#This Row],[Building]]=0, '1. Input energy data'!$W217=""), "",IF(OR('1. Input energy data'!$F217="Hospital",'1. Input energy data'!$F217="Nursing residential homes and hostels"),INDEX(Degrees18[[Month]:[Multiple (England)]],MATCH('1. Input energy data'!$L217, Degrees18[Month], 1) + $M$2 - 1,MATCH(IF('1. Input energy data'!$G$11="Multiple (England)", '1. Input energy data'!$J217, '1. Input energy data'!$G$11),Degrees18[#Headers], 0)),INDEX(Degrees15[[Month]:[Multiple (England)]],MATCH('1. Input energy data'!$L217, Degrees15[Month], 1) + $M$2 - 1,MATCH(IF('1. Input energy data'!$G$11="Multiple (England)", '1. Input energy data'!$J217, '1. Input energy data'!$G$11),Degrees15[#Headers], 0))))</f>
        <v/>
      </c>
      <c r="N200" s="151" t="str" cm="1">
        <f t="array" ref="N200">IF(OR(CalcTable[[#This Row],[Building]]=0, '1. Input energy data'!$X217=""), "",IF(OR('1. Input energy data'!$F217="Hospital",'1. Input energy data'!$F217="Nursing residential homes and hostels"),INDEX(Degrees18[[Month]:[Multiple (England)]],MATCH('1. Input energy data'!$L217, Degrees18[Month], 1) + $N$2 - 1,MATCH(IF('1. Input energy data'!$G$11="Multiple (England)", '1. Input energy data'!$J217, '1. Input energy data'!$G$11),Degrees18[#Headers], 0)),INDEX(Degrees15[[Month]:[Multiple (England)]],MATCH('1. Input energy data'!$L217, Degrees15[Month], 1) + $N$2 - 1,MATCH(IF('1. Input energy data'!$G$11="Multiple (England)", '1. Input energy data'!$J217, '1. Input energy data'!$G$11),Degrees15[#Headers], 0))))</f>
        <v/>
      </c>
      <c r="O200" s="151" t="str" cm="1">
        <f t="array" ref="O200">IF(OR(CalcTable[[#This Row],[Building]]=0, '1. Input energy data'!$Y217=""), "",IF(OR('1. Input energy data'!$F217="Hospital",'1. Input energy data'!$F217="Nursing residential homes and hostels"),INDEX(Degrees18[[Month]:[Multiple (England)]],MATCH('1. Input energy data'!$L217, Degrees18[Month], 1) + $O$2 - 1,MATCH(IF('1. Input energy data'!$G$11="Multiple (England)", '1. Input energy data'!$J217, '1. Input energy data'!$G$11),Degrees18[#Headers], 0)),INDEX(Degrees15[[Month]:[Multiple (England)]],MATCH('1. Input energy data'!$L217, Degrees15[Month], 1) + $O$2 - 1,MATCH(IF('1. Input energy data'!$G$11="Multiple (England)", '1. Input energy data'!$J217, '1. Input energy data'!$G$11),Degrees15[#Headers], 0))))</f>
        <v/>
      </c>
      <c r="P200" t="str">
        <f>IF(CalcTable[[#This Row],[Building]]=0,"",SLOPE('1. Input energy data'!N217:Y217,CalcTable[[#This Row],[1]:[12]]))</f>
        <v/>
      </c>
      <c r="Q200" t="str">
        <f>IF(CalcTable[[#This Row],[Building]]=0,"",INTERCEPT('1. Input energy data'!N217:Y217,CalcTable[[#This Row],[1]:[12]]))</f>
        <v/>
      </c>
      <c r="R200" t="str">
        <f>IF(CalcTable[[#This Row],[Building]]=0,"",RSQ('1. Input energy data'!N217:Y217,CalcTable[[#This Row],[1]:[12]]))</f>
        <v/>
      </c>
      <c r="S200" s="151" t="str" cm="1">
        <f t="array" ref="S200">IF(OR($A200=0, '1. Input energy data'!$AF217=""), "",IF(OR('1. Input energy data'!$F217="Hospital",'1. Input energy data'!$F217="Nursing residential homes and hostels"),INDEX(Degrees18[[Month]:[Multiple (England)]],MATCH('1. Input energy data'!$AD217, Degrees18[Month], 1)+S$2-13,MATCH(IF('1. Input energy data'!$G$11="Multiple (England)", '1. Input energy data'!$J217, '1. Input energy data'!$G$11),Degrees18[#Headers], 0)),INDEX(Degrees15[[Month]:[Multiple (England)]],MATCH('1. Input energy data'!$AD217, Degrees15[Month], 1)+S$2-13,MATCH(IF('1. Input energy data'!$G$11="Multiple (England)", '1. Input energy data'!$J217, '1. Input energy data'!$G$11),Degrees15[#Headers], 0))))</f>
        <v/>
      </c>
      <c r="T200" s="151" t="str" cm="1">
        <f t="array" ref="T200">IF(OR($A200=0, '1. Input energy data'!$AG217=""), "",IF(OR('1. Input energy data'!$F217="Hospital",'1. Input energy data'!$F217="Nursing residential homes and hostels"),INDEX(Degrees18[[Month]:[Multiple (England)]],MATCH('1. Input energy data'!$AD217, Degrees18[Month], 1)+T$2-13,MATCH(IF('1. Input energy data'!$G$11="Multiple (England)", '1. Input energy data'!$J217, '1. Input energy data'!$G$11),Degrees18[#Headers], 0)),INDEX(Degrees15[[Month]:[Multiple (England)]],MATCH('1. Input energy data'!$AD217,Degrees15[Month], 1)+T$2-13,MATCH(IF('1. Input energy data'!$G$11="Multiple (England)", '1. Input energy data'!$J217, '1. Input energy data'!$G$11),Degrees15[#Headers], 0))))</f>
        <v/>
      </c>
      <c r="U200" s="151" t="str" cm="1">
        <f t="array" ref="U200">IF(OR($A200=0, '1. Input energy data'!$AH217=""), "",IF(OR('1. Input energy data'!$F217="Hospital",'1. Input energy data'!$F217="Nursing residential homes and hostels"),INDEX(Degrees18[[Month]:[Multiple (England)]],MATCH('1. Input energy data'!$AD217, Degrees18[Month], 1)+U$2-13,MATCH(IF('1. Input energy data'!$G$11="Multiple (England)", '1. Input energy data'!$J217, '1. Input energy data'!$G$11),Degrees18[#Headers], 0)),INDEX(Degrees15[[Month]:[Multiple (England)]],MATCH('1. Input energy data'!$AD217,Degrees15[Month], 1)+U$2-13,MATCH(IF('1. Input energy data'!$G$11="Multiple (England)", '1. Input energy data'!$J217, '1. Input energy data'!$G$11),Degrees15[#Headers], 0))))</f>
        <v/>
      </c>
      <c r="V200" s="151" t="str" cm="1">
        <f t="array" ref="V200">IF(OR($A200=0, '1. Input energy data'!$AI217=""), "",IF(OR('1. Input energy data'!$F217="Hospital",'1. Input energy data'!$F217="Nursing residential homes and hostels"),INDEX(Degrees18[[Month]:[Multiple (England)]],MATCH('1. Input energy data'!$AD217, Degrees18[Month], 1)+V$2-13,MATCH(IF('1. Input energy data'!$G$11="Multiple (England)", '1. Input energy data'!$J217, '1. Input energy data'!$G$11),Degrees18[#Headers], 0)),INDEX(Degrees15[[Month]:[Multiple (England)]],MATCH('1. Input energy data'!$AD217,Degrees15[Month], 1)+V$2-13,MATCH(IF('1. Input energy data'!$G$11="Multiple (England)", '1. Input energy data'!$J217, '1. Input energy data'!$G$11),Degrees15[#Headers], 0))))</f>
        <v/>
      </c>
      <c r="W200" s="151" t="str" cm="1">
        <f t="array" ref="W200">IF(OR($A200=0, '1. Input energy data'!$AJ217=""), "",IF(OR('1. Input energy data'!$F217="Hospital",'1. Input energy data'!$F217="Nursing residential homes and hostels"),INDEX(Degrees18[[Month]:[Multiple (England)]],MATCH('1. Input energy data'!$AD217, Degrees18[Month], 1)+W$2-13,MATCH(IF('1. Input energy data'!$G$11="Multiple (England)", '1. Input energy data'!$J217, '1. Input energy data'!$G$11),Degrees18[#Headers], 0)),INDEX(Degrees15[[Month]:[Multiple (England)]],MATCH('1. Input energy data'!$AD217,Degrees15[Month], 1)+W$2-13,MATCH(IF('1. Input energy data'!$G$11="Multiple (England)", '1. Input energy data'!$J217, '1. Input energy data'!$G$11),Degrees15[#Headers], 0))))</f>
        <v/>
      </c>
      <c r="X200" s="151" t="str" cm="1">
        <f t="array" ref="X200">IF(OR($A200=0, '1. Input energy data'!$AK217=""), "",IF(OR('1. Input energy data'!$F217="Hospital",'1. Input energy data'!$F217="Nursing residential homes and hostels"),INDEX(Degrees18[[Month]:[Multiple (England)]],MATCH('1. Input energy data'!$AD217, Degrees18[Month], 1)+X$2-13,MATCH(IF('1. Input energy data'!$G$11="Multiple (England)", '1. Input energy data'!$J217, '1. Input energy data'!$G$11),Degrees18[#Headers], 0)),INDEX(Degrees15[[Month]:[Multiple (England)]],MATCH('1. Input energy data'!$AD217,Degrees15[Month], 1)+X$2-13,MATCH(IF('1. Input energy data'!$G$11="Multiple (England)", '1. Input energy data'!$J217, '1. Input energy data'!$G$11),Degrees15[#Headers], 0))))</f>
        <v/>
      </c>
      <c r="Y200" s="151" t="str" cm="1">
        <f t="array" ref="Y200">IF(OR($A200=0, '1. Input energy data'!$AL217=""), "",IF(OR('1. Input energy data'!$F217="Hospital",'1. Input energy data'!$F217="Nursing residential homes and hostels"),INDEX(Degrees18[[Month]:[Multiple (England)]],MATCH('1. Input energy data'!$AD217, Degrees18[Month], 1)+Y$2-13,MATCH(IF('1. Input energy data'!$G$11="Multiple (England)", '1. Input energy data'!$J217, '1. Input energy data'!$G$11),Degrees18[#Headers], 0)),INDEX(Degrees15[[Month]:[Multiple (England)]],MATCH('1. Input energy data'!$AD217,Degrees15[Month], 1)+Y$2-13,MATCH(IF('1. Input energy data'!$G$11="Multiple (England)", '1. Input energy data'!$J217, '1. Input energy data'!$G$11),Degrees15[#Headers], 0))))</f>
        <v/>
      </c>
      <c r="Z200" s="151" t="str" cm="1">
        <f t="array" ref="Z200">IF(OR($A200=0, '1. Input energy data'!$AM217=""), "",IF(OR('1. Input energy data'!$F217="Hospital",'1. Input energy data'!$F217="Nursing residential homes and hostels"),INDEX(Degrees18[[Month]:[Multiple (England)]],MATCH('1. Input energy data'!$AD217, Degrees18[Month], 1)+Z$2-13,MATCH(IF('1. Input energy data'!$G$11="Multiple (England)", '1. Input energy data'!$J217, '1. Input energy data'!$G$11),Degrees18[#Headers], 0)),INDEX(Degrees15[[Month]:[Multiple (England)]],MATCH('1. Input energy data'!$AD217,Degrees15[Month], 1)+Z$2-13,MATCH(IF('1. Input energy data'!$G$11="Multiple (England)", '1. Input energy data'!$J217, '1. Input energy data'!$G$11),Degrees15[#Headers], 0))))</f>
        <v/>
      </c>
      <c r="AA200" s="151" t="str" cm="1">
        <f t="array" ref="AA200">IF(OR($A200=0, '1. Input energy data'!$AN217=""), "",IF(OR('1. Input energy data'!$F217="Hospital",'1. Input energy data'!$F217="Nursing residential homes and hostels"),INDEX(Degrees18[[Month]:[Multiple (England)]],MATCH('1. Input energy data'!$AD217, Degrees18[Month], 1)+AA$2-13,MATCH(IF('1. Input energy data'!$G$11="Multiple (England)", '1. Input energy data'!$J217, '1. Input energy data'!$G$11),Degrees18[#Headers], 0)),INDEX(Degrees15[[Month]:[Multiple (England)]],MATCH('1. Input energy data'!$AD217,Degrees15[Month], 1)+AA$2-13,MATCH(IF('1. Input energy data'!$G$11="Multiple (England)", '1. Input energy data'!$J217, '1. Input energy data'!$G$11),Degrees15[#Headers], 0))))</f>
        <v/>
      </c>
      <c r="AB200" s="151" t="str" cm="1">
        <f t="array" ref="AB200">IF(OR($A200=0, '1. Input energy data'!$AO217=""), "",IF(OR('1. Input energy data'!$F217="Hospital",'1. Input energy data'!$F217="Nursing residential homes and hostels"),INDEX(Degrees18[[Month]:[Multiple (England)]],MATCH('1. Input energy data'!$AD217, Degrees18[Month], 1)+AB$2-13,MATCH(IF('1. Input energy data'!$G$11="Multiple (England)", '1. Input energy data'!$J217, '1. Input energy data'!$G$11),Degrees18[#Headers], 0)),INDEX(Degrees15[[Month]:[Multiple (England)]],MATCH('1. Input energy data'!$AD217,Degrees15[Month], 1)+AB$2-13,MATCH(IF('1. Input energy data'!$G$11="Multiple (England)", '1. Input energy data'!$J217, '1. Input energy data'!$G$11),Degrees15[#Headers], 0))))</f>
        <v/>
      </c>
      <c r="AC200" s="151" t="str" cm="1">
        <f t="array" ref="AC200">IF(OR($A200=0, '1. Input energy data'!$AP217=""), "",IF(OR('1. Input energy data'!$F217="Hospital",'1. Input energy data'!$F217="Nursing residential homes and hostels"),INDEX(Degrees18[[Month]:[Multiple (England)]],MATCH('1. Input energy data'!$AD217, Degrees18[Month], 1)+AC$2-13,MATCH(IF('1. Input energy data'!$G$11="Multiple (England)", '1. Input energy data'!$J217, '1. Input energy data'!$G$11),Degrees18[#Headers], 0)),INDEX(Degrees15[[Month]:[Multiple (England)]],MATCH('1. Input energy data'!$AD217,Degrees15[Month], 1)+AC$2-13,MATCH(IF('1. Input energy data'!$G$11="Multiple (England)", '1. Input energy data'!$J217, '1. Input energy data'!$G$11),Degrees15[#Headers], 0))))</f>
        <v/>
      </c>
      <c r="AD200" s="151" t="str" cm="1">
        <f t="array" ref="AD200">IF(OR($A200=0, '1. Input energy data'!$AQ217=""), "",IF(OR('1. Input energy data'!$F217="Hospital",'1. Input energy data'!$F217="Nursing residential homes and hostels"),INDEX(Degrees18[[Month]:[Multiple (England)]],MATCH('1. Input energy data'!$AD217, Degrees18[Month], 1)+AD$2-13,MATCH(IF('1. Input energy data'!$G$11="Multiple (England)", '1. Input energy data'!$J217, '1. Input energy data'!$G$11),Degrees18[#Headers], 0)),INDEX(Degrees15[[Month]:[Multiple (England)]],MATCH('1. Input energy data'!$AD217,Degrees15[Month], 1)+AD$2-13,MATCH(IF('1. Input energy data'!$G$11="Multiple (England)", '1. Input energy data'!$J217, '1. Input energy data'!$G$11),Degrees15[#Headers], 0))))</f>
        <v/>
      </c>
      <c r="AE200" s="151" t="str">
        <f>IF(OR($A200=0, $P200="", CalcTable[[#This Row],[13]]="", $Q200="", '1. Input energy data'!AF217=""), "", ($P200*CalcTable[[#This Row],[13]]+$Q200)-'1. Input energy data'!AF217)</f>
        <v/>
      </c>
      <c r="AF200" s="151" t="str">
        <f>IF(OR($A200=0, $P200="", CalcTable[[#This Row],[14]]="", $Q200="", '1. Input energy data'!AG217=""), "", ($P200*CalcTable[[#This Row],[14]]+$Q200)-'1. Input energy data'!AG217)</f>
        <v/>
      </c>
      <c r="AG200" s="151" t="str">
        <f>IF(OR($A200=0, $P200="", CalcTable[[#This Row],[15]]="", $Q200="", '1. Input energy data'!AH217=""), "", ($P200*CalcTable[[#This Row],[15]]+$Q200)-'1. Input energy data'!AH217)</f>
        <v/>
      </c>
      <c r="AH200" s="151" t="str">
        <f>IF(OR($A200=0, $P200="", CalcTable[[#This Row],[16]]="", $Q200="", '1. Input energy data'!AI217=""), "", ($P200*CalcTable[[#This Row],[16]]+$Q200)-'1. Input energy data'!AI217)</f>
        <v/>
      </c>
      <c r="AI200" s="151" t="str">
        <f>IF(OR($A200=0, $P200="", CalcTable[[#This Row],[17]]="", $Q200="", '1. Input energy data'!AJ217=""), "", ($P200*CalcTable[[#This Row],[17]]+$Q200)-'1. Input energy data'!AJ217)</f>
        <v/>
      </c>
      <c r="AJ200" s="151" t="str">
        <f>IF(OR($A200=0, $P200="", CalcTable[[#This Row],[18]]="", $Q200="", '1. Input energy data'!AK217=""), "", ($P200*CalcTable[[#This Row],[18]]+$Q200)-'1. Input energy data'!AK217)</f>
        <v/>
      </c>
      <c r="AK200" s="151" t="str">
        <f>IF(OR($A200=0, $P200="", CalcTable[[#This Row],[19]]="", $Q200="", '1. Input energy data'!AL217=""), "", ($P200*CalcTable[[#This Row],[19]]+$Q200)-'1. Input energy data'!AL217)</f>
        <v/>
      </c>
      <c r="AL200" s="151" t="str">
        <f>IF(OR($A200=0, $P200="", CalcTable[[#This Row],[20]]="", $Q200="", '1. Input energy data'!AM217=""), "", ($P200*CalcTable[[#This Row],[20]]+$Q200)-'1. Input energy data'!AM217)</f>
        <v/>
      </c>
      <c r="AM200" s="151" t="str">
        <f>IF(OR($A200=0, $P200="", CalcTable[[#This Row],[21]]="", $Q200="", '1. Input energy data'!AN217=""), "", ($P200*CalcTable[[#This Row],[21]]+$Q200)-'1. Input energy data'!AN217)</f>
        <v/>
      </c>
      <c r="AN200" s="151" t="str">
        <f>IF(OR($A200=0, $P200="", CalcTable[[#This Row],[22]]="", $Q200="", '1. Input energy data'!AO217=""), "", ($P200*CalcTable[[#This Row],[22]]+$Q200)-'1. Input energy data'!AO217)</f>
        <v/>
      </c>
      <c r="AO200" s="151" t="str">
        <f>IF(OR($A200=0, $P200="", CalcTable[[#This Row],[23]]="", $Q200="", '1. Input energy data'!AP217=""), "", ($P200*CalcTable[[#This Row],[23]]+$Q200)-'1. Input energy data'!AP217)</f>
        <v/>
      </c>
      <c r="AP200" s="151" t="str">
        <f>IF(OR($A200=0, $P200="", CalcTable[[#This Row],[24]]="", $Q200="", '1. Input energy data'!AQ217=""), "", ($P200*CalcTable[[#This Row],[24]]+$Q200)-'1. Input energy data'!AQ217)</f>
        <v/>
      </c>
      <c r="AQ200" s="239" t="str">
        <f>IF(CalcTable[[#This Row],[Building]]=0,"",1-((1-CalcTable[[#This Row],[R2]])*(COUNT('1. Input energy data'!N217:Y217)-1)/(COUNT('1. Input energy data'!N217:Y217)-2)))</f>
        <v/>
      </c>
      <c r="AR200" s="165" t="str">
        <f>IF(CalcTable[[#This Row],[Building]]=0,"",1.26*TINV(0.1,COUNT('1. Input energy data'!N217:Y217)-2)*STEYX('1. Input energy data'!N217:Y217,CalcTable[[#This Row],[1]:[12]])*((1+2/COUNT('1. Input energy data'!N217:Y217))*COUNT(CalcTable[[#This Row],[Month 1 avoided kWh]:[Month 12]]))^0.5)</f>
        <v/>
      </c>
      <c r="AS200" s="166" t="str">
        <f>IF(CalcTable[[#This Row],[Building]]=0,"",ABS(CalcTable[[#This Row],[Absolute Uncertainty]]/SUM(CalcTable[[#This Row],[Month 1 avoided kWh]:[Month 12]])))</f>
        <v/>
      </c>
      <c r="AT200" s="165" t="str">
        <f>IF(CalcTable[[#This Row],[Building]]=0,"",COUNT('1. Input energy data'!N217:Y217))</f>
        <v/>
      </c>
      <c r="AU200" s="165" t="str">
        <f>IF(CalcTable[[#This Row],[Building]]=0,"",COUNT('1. Input energy data'!AF217:AQ217))</f>
        <v/>
      </c>
      <c r="AV200" s="151" t="str" cm="1">
        <f t="array" ref="AV200">_xlfn.IFS(CalcTable[[#This Row],[Building]]=0,"",AND(OR('1. Input energy data'!AT217="Energy Bills - Actual",'1. Input energy data'!AT217="Meter Readings",'1. Input energy data'!AT217="Half Hourly Data"),OR('1. Input energy data'!Z217="Energy Bills - Actual",'1. Input energy data'!Z217="Meter Readings",'1. Input energy data'!Z217="Half Hourly Data")),"ACTUAL",OR('1. Input energy data'!AT217="",'1. Input energy data'!Z217=""),"BLANK",OR('1. Input energy data'!AT217="Other (specify in commentary)",'1. Input energy data'!Z217="Other (specify in commentary)"),"OTHER",OR('1. Input energy data'!AT217="Energy Bills - Estimated",'1. Input energy data'!Z217="Energy Bills - Estimated"),"ESTIMATED",OR('1. Input energy data'!AT217="Energy Bills - Partially Estimated",'1. Input energy data'!Z217="Energy Bills - Partially Estimated"),"PARTIALLY ESTIMATED",TRUE,"BLANK")</f>
        <v/>
      </c>
    </row>
    <row r="201" spans="1:48">
      <c r="A201">
        <f>'1. Input energy data'!C218</f>
        <v>0</v>
      </c>
      <c r="B201" s="150">
        <f>'1. Input energy data'!F218</f>
        <v>0</v>
      </c>
      <c r="C201">
        <f>'1. Input energy data'!G218</f>
        <v>0</v>
      </c>
      <c r="D201" s="151" t="str">
        <f>IF(OR(CalcTable[[#This Row],[Building]]=0, '1. Input energy data'!$N218=""), "",IF(OR('1. Input energy data'!$F218="Hospital",'1. Input energy data'!$F218="Nursing residential homes and hostels"),INDEX(Degrees18[[Month]:[Multiple (England)]],MATCH('1. Input energy data'!$L218, Degrees18[Month], 1),MATCH(IF('1. Input energy data'!$G$11="Multiple (England)", '1. Input energy data'!$J218, '1. Input energy data'!$G$11), Degrees18[#Headers], 0)),INDEX(Degrees15[[Month]:[Multiple (England)]],MATCH('1. Input energy data'!$L218, Degrees15[Month], 1),MATCH(IF('1. Input energy data'!$G$11="Multiple (England)", '1. Input energy data'!$J218, '1. Input energy data'!$G$11), Degrees15[#Headers], 0))))</f>
        <v/>
      </c>
      <c r="E201" s="151" t="str" cm="1">
        <f t="array" ref="E201">IF(OR(CalcTable[[#This Row],[Building]]=0, '1. Input energy data'!$O218=""), "",IF(OR('1. Input energy data'!$F218="Hospital",'1. Input energy data'!$F218="Nursing residential homes and hostels"),INDEX(Degrees18[[Month]:[Multiple (England)]],MATCH('1. Input energy data'!$L218, Degrees18[Month], 1) + $E$2 - 1,MATCH(IF('1. Input energy data'!$G$11="Multiple (England)", '1. Input energy data'!$J218, '1. Input energy data'!$G$11),Degrees18[#Headers], 0)),INDEX(Degrees15[[Month]:[Multiple (England)]],MATCH('1. Input energy data'!$L218, Degrees15[Month], 1) + $E$2 - 1,MATCH(IF('1. Input energy data'!$G$11="Multiple (England)", '1. Input energy data'!$J218, '1. Input energy data'!$G$11),Degrees15[#Headers], 0))))</f>
        <v/>
      </c>
      <c r="F201" s="151" t="str" cm="1">
        <f t="array" ref="F201">IF(OR(CalcTable[[#This Row],[Building]]=0, '1. Input energy data'!$P218=""), "",IF(OR('1. Input energy data'!$F218="Hospital",'1. Input energy data'!$F218="Nursing residential homes and hostels"),INDEX(Degrees18[[Month]:[Multiple (England)]],MATCH('1. Input energy data'!$L218, Degrees18[Month], 1) + $F$2 - 1,MATCH(IF('1. Input energy data'!$G$11="Multiple (England)", '1. Input energy data'!$J218, '1. Input energy data'!$G$11),Degrees18[#Headers], 0)),INDEX(Degrees15[[Month]:[Multiple (England)]],MATCH('1. Input energy data'!$L218, Degrees15[Month], 1) + $F$2 - 1,MATCH(IF('1. Input energy data'!$G$11="Multiple (England)", '1. Input energy data'!$J218, '1. Input energy data'!$G$11),Degrees15[#Headers], 0))))</f>
        <v/>
      </c>
      <c r="G201" s="151" t="str" cm="1">
        <f t="array" ref="G201">IF(OR(CalcTable[[#This Row],[Building]]=0, '1. Input energy data'!$Q218=""), "",IF(OR('1. Input energy data'!$F218="Hospital",'1. Input energy data'!$F218="Nursing residential homes and hostels"),INDEX(Degrees18[[Month]:[Multiple (England)]],MATCH('1. Input energy data'!$L218, Degrees18[Month], 1) + $G$2 - 1,MATCH(IF('1. Input energy data'!$G$11="Multiple (England)", '1. Input energy data'!$J218, '1. Input energy data'!$G$11),Degrees18[#Headers], 0)),INDEX(Degrees15[[Month]:[Multiple (England)]],MATCH('1. Input energy data'!$L218, Degrees15[Month], 1) + $G$2 - 1,MATCH(IF('1. Input energy data'!$G$11="Multiple (England)", '1. Input energy data'!$J218, '1. Input energy data'!$G$11),Degrees15[#Headers], 0))))</f>
        <v/>
      </c>
      <c r="H201" s="151" t="str" cm="1">
        <f t="array" ref="H201">IF(OR(CalcTable[[#This Row],[Building]]=0, '1. Input energy data'!$R218=""), "",IF(OR('1. Input energy data'!$F218="Hospital",'1. Input energy data'!$F218="Nursing residential homes and hostels"),INDEX(Degrees18[[Month]:[Multiple (England)]],MATCH('1. Input energy data'!$L218, Degrees18[Month], 1) + $H$2 - 1,MATCH(IF('1. Input energy data'!$G$11="Multiple (England)", '1. Input energy data'!$J218, '1. Input energy data'!$G$11),Degrees18[#Headers], 0)),INDEX(Degrees15[[Month]:[Multiple (England)]],MATCH('1. Input energy data'!$L218, Degrees15[Month], 1) + $H$2 - 1,MATCH(IF('1. Input energy data'!$G$11="Multiple (England)", '1. Input energy data'!$J218, '1. Input energy data'!$G$11),Degrees15[#Headers], 0))))</f>
        <v/>
      </c>
      <c r="I201" s="151" t="str" cm="1">
        <f t="array" ref="I201">IF(OR(CalcTable[[#This Row],[Building]]=0, '1. Input energy data'!$S218=""), "",IF(OR('1. Input energy data'!$F218="Hospital",'1. Input energy data'!$F218="Nursing residential homes and hostels"),INDEX(Degrees18[[Month]:[Multiple (England)]],MATCH('1. Input energy data'!$L218, Degrees18[Month], 1) + $I$2 - 1,MATCH(IF('1. Input energy data'!$G$11="Multiple (England)", '1. Input energy data'!$J218, '1. Input energy data'!$G$11),Degrees18[#Headers], 0)),INDEX(Degrees15[[Month]:[Multiple (England)]],MATCH('1. Input energy data'!$L218, Degrees15[Month], 1) + $I$2 - 1,MATCH(IF('1. Input energy data'!$G$11="Multiple (England)", '1. Input energy data'!$J218, '1. Input energy data'!$G$11),Degrees15[#Headers], 0))))</f>
        <v/>
      </c>
      <c r="J201" s="151" t="str" cm="1">
        <f t="array" ref="J201">IF(OR(CalcTable[[#This Row],[Building]]=0, '1. Input energy data'!$T218=""), "",IF(OR('1. Input energy data'!$F218="Hospital",'1. Input energy data'!$F218="Nursing residential homes and hostels"),INDEX(Degrees18[[Month]:[Multiple (England)]],MATCH('1. Input energy data'!$L218, Degrees18[Month], 1) + $J$2 - 1,MATCH(IF('1. Input energy data'!$G$11="Multiple (England)", '1. Input energy data'!$J218, '1. Input energy data'!$G$11),Degrees18[#Headers], 0)),INDEX(Degrees15[[Month]:[Multiple (England)]],MATCH('1. Input energy data'!$L218, Degrees15[Month], 1) + $J$2 - 1,MATCH(IF('1. Input energy data'!$G$11="Multiple (England)", '1. Input energy data'!$J218, '1. Input energy data'!$G$11),Degrees15[#Headers], 0))))</f>
        <v/>
      </c>
      <c r="K201" s="151" t="str" cm="1">
        <f t="array" ref="K201">IF(OR(CalcTable[[#This Row],[Building]]=0, '1. Input energy data'!$U218=""), "",IF(OR('1. Input energy data'!$F218="Hospital",'1. Input energy data'!$F218="Nursing residential homes and hostels"),INDEX(Degrees18[[Month]:[Multiple (England)]],MATCH('1. Input energy data'!$L218, Degrees18[Month], 1) + $K$2 - 1,MATCH(IF('1. Input energy data'!$G$11="Multiple (England)", '1. Input energy data'!$J218, '1. Input energy data'!$G$11),Degrees18[#Headers], 0)),INDEX(Degrees15[[Month]:[Multiple (England)]],MATCH('1. Input energy data'!$L218, Degrees15[Month], 1) + $K$2 - 1,MATCH(IF('1. Input energy data'!$G$11="Multiple (England)", '1. Input energy data'!$J218, '1. Input energy data'!$G$11),Degrees15[#Headers], 0))))</f>
        <v/>
      </c>
      <c r="L201" s="151" t="str" cm="1">
        <f t="array" ref="L201">IF(OR(CalcTable[[#This Row],[Building]]=0, '1. Input energy data'!$V218=""), "",IF(OR('1. Input energy data'!$F218="Hospital",'1. Input energy data'!$F218="Nursing residential homes and hostels"),INDEX(Degrees18[[Month]:[Multiple (England)]],MATCH('1. Input energy data'!$L218, Degrees18[Month], 1) + $L$2 - 1,MATCH(IF('1. Input energy data'!$G$11="Multiple (England)", '1. Input energy data'!$J218, '1. Input energy data'!$G$11),Degrees18[#Headers], 0)),INDEX(Degrees15[[Month]:[Multiple (England)]],MATCH('1. Input energy data'!$L218, Degrees15[Month], 1) + $L$2 - 1,MATCH(IF('1. Input energy data'!$G$11="Multiple (England)", '1. Input energy data'!$J218, '1. Input energy data'!$G$11),Degrees15[#Headers], 0))))</f>
        <v/>
      </c>
      <c r="M201" s="151" t="str" cm="1">
        <f t="array" ref="M201">IF(OR(CalcTable[[#This Row],[Building]]=0, '1. Input energy data'!$W218=""), "",IF(OR('1. Input energy data'!$F218="Hospital",'1. Input energy data'!$F218="Nursing residential homes and hostels"),INDEX(Degrees18[[Month]:[Multiple (England)]],MATCH('1. Input energy data'!$L218, Degrees18[Month], 1) + $M$2 - 1,MATCH(IF('1. Input energy data'!$G$11="Multiple (England)", '1. Input energy data'!$J218, '1. Input energy data'!$G$11),Degrees18[#Headers], 0)),INDEX(Degrees15[[Month]:[Multiple (England)]],MATCH('1. Input energy data'!$L218, Degrees15[Month], 1) + $M$2 - 1,MATCH(IF('1. Input energy data'!$G$11="Multiple (England)", '1. Input energy data'!$J218, '1. Input energy data'!$G$11),Degrees15[#Headers], 0))))</f>
        <v/>
      </c>
      <c r="N201" s="151" t="str" cm="1">
        <f t="array" ref="N201">IF(OR(CalcTable[[#This Row],[Building]]=0, '1. Input energy data'!$X218=""), "",IF(OR('1. Input energy data'!$F218="Hospital",'1. Input energy data'!$F218="Nursing residential homes and hostels"),INDEX(Degrees18[[Month]:[Multiple (England)]],MATCH('1. Input energy data'!$L218, Degrees18[Month], 1) + $N$2 - 1,MATCH(IF('1. Input energy data'!$G$11="Multiple (England)", '1. Input energy data'!$J218, '1. Input energy data'!$G$11),Degrees18[#Headers], 0)),INDEX(Degrees15[[Month]:[Multiple (England)]],MATCH('1. Input energy data'!$L218, Degrees15[Month], 1) + $N$2 - 1,MATCH(IF('1. Input energy data'!$G$11="Multiple (England)", '1. Input energy data'!$J218, '1. Input energy data'!$G$11),Degrees15[#Headers], 0))))</f>
        <v/>
      </c>
      <c r="O201" s="151" t="str" cm="1">
        <f t="array" ref="O201">IF(OR(CalcTable[[#This Row],[Building]]=0, '1. Input energy data'!$Y218=""), "",IF(OR('1. Input energy data'!$F218="Hospital",'1. Input energy data'!$F218="Nursing residential homes and hostels"),INDEX(Degrees18[[Month]:[Multiple (England)]],MATCH('1. Input energy data'!$L218, Degrees18[Month], 1) + $O$2 - 1,MATCH(IF('1. Input energy data'!$G$11="Multiple (England)", '1. Input energy data'!$J218, '1. Input energy data'!$G$11),Degrees18[#Headers], 0)),INDEX(Degrees15[[Month]:[Multiple (England)]],MATCH('1. Input energy data'!$L218, Degrees15[Month], 1) + $O$2 - 1,MATCH(IF('1. Input energy data'!$G$11="Multiple (England)", '1. Input energy data'!$J218, '1. Input energy data'!$G$11),Degrees15[#Headers], 0))))</f>
        <v/>
      </c>
      <c r="P201" t="str">
        <f>IF(CalcTable[[#This Row],[Building]]=0,"",SLOPE('1. Input energy data'!N218:Y218,CalcTable[[#This Row],[1]:[12]]))</f>
        <v/>
      </c>
      <c r="Q201" t="str">
        <f>IF(CalcTable[[#This Row],[Building]]=0,"",INTERCEPT('1. Input energy data'!N218:Y218,CalcTable[[#This Row],[1]:[12]]))</f>
        <v/>
      </c>
      <c r="R201" t="str">
        <f>IF(CalcTable[[#This Row],[Building]]=0,"",RSQ('1. Input energy data'!N218:Y218,CalcTable[[#This Row],[1]:[12]]))</f>
        <v/>
      </c>
      <c r="S201" s="151" t="str" cm="1">
        <f t="array" ref="S201">IF(OR($A201=0, '1. Input energy data'!$AF218=""), "",IF(OR('1. Input energy data'!$F218="Hospital",'1. Input energy data'!$F218="Nursing residential homes and hostels"),INDEX(Degrees18[[Month]:[Multiple (England)]],MATCH('1. Input energy data'!$AD218, Degrees18[Month], 1)+S$2-13,MATCH(IF('1. Input energy data'!$G$11="Multiple (England)", '1. Input energy data'!$J218, '1. Input energy data'!$G$11),Degrees18[#Headers], 0)),INDEX(Degrees15[[Month]:[Multiple (England)]],MATCH('1. Input energy data'!$AD218, Degrees15[Month], 1)+S$2-13,MATCH(IF('1. Input energy data'!$G$11="Multiple (England)", '1. Input energy data'!$J218, '1. Input energy data'!$G$11),Degrees15[#Headers], 0))))</f>
        <v/>
      </c>
      <c r="T201" s="151" t="str" cm="1">
        <f t="array" ref="T201">IF(OR($A201=0, '1. Input energy data'!$AG218=""), "",IF(OR('1. Input energy data'!$F218="Hospital",'1. Input energy data'!$F218="Nursing residential homes and hostels"),INDEX(Degrees18[[Month]:[Multiple (England)]],MATCH('1. Input energy data'!$AD218, Degrees18[Month], 1)+T$2-13,MATCH(IF('1. Input energy data'!$G$11="Multiple (England)", '1. Input energy data'!$J218, '1. Input energy data'!$G$11),Degrees18[#Headers], 0)),INDEX(Degrees15[[Month]:[Multiple (England)]],MATCH('1. Input energy data'!$AD218,Degrees15[Month], 1)+T$2-13,MATCH(IF('1. Input energy data'!$G$11="Multiple (England)", '1. Input energy data'!$J218, '1. Input energy data'!$G$11),Degrees15[#Headers], 0))))</f>
        <v/>
      </c>
      <c r="U201" s="151" t="str" cm="1">
        <f t="array" ref="U201">IF(OR($A201=0, '1. Input energy data'!$AH218=""), "",IF(OR('1. Input energy data'!$F218="Hospital",'1. Input energy data'!$F218="Nursing residential homes and hostels"),INDEX(Degrees18[[Month]:[Multiple (England)]],MATCH('1. Input energy data'!$AD218, Degrees18[Month], 1)+U$2-13,MATCH(IF('1. Input energy data'!$G$11="Multiple (England)", '1. Input energy data'!$J218, '1. Input energy data'!$G$11),Degrees18[#Headers], 0)),INDEX(Degrees15[[Month]:[Multiple (England)]],MATCH('1. Input energy data'!$AD218,Degrees15[Month], 1)+U$2-13,MATCH(IF('1. Input energy data'!$G$11="Multiple (England)", '1. Input energy data'!$J218, '1. Input energy data'!$G$11),Degrees15[#Headers], 0))))</f>
        <v/>
      </c>
      <c r="V201" s="151" t="str" cm="1">
        <f t="array" ref="V201">IF(OR($A201=0, '1. Input energy data'!$AI218=""), "",IF(OR('1. Input energy data'!$F218="Hospital",'1. Input energy data'!$F218="Nursing residential homes and hostels"),INDEX(Degrees18[[Month]:[Multiple (England)]],MATCH('1. Input energy data'!$AD218, Degrees18[Month], 1)+V$2-13,MATCH(IF('1. Input energy data'!$G$11="Multiple (England)", '1. Input energy data'!$J218, '1. Input energy data'!$G$11),Degrees18[#Headers], 0)),INDEX(Degrees15[[Month]:[Multiple (England)]],MATCH('1. Input energy data'!$AD218,Degrees15[Month], 1)+V$2-13,MATCH(IF('1. Input energy data'!$G$11="Multiple (England)", '1. Input energy data'!$J218, '1. Input energy data'!$G$11),Degrees15[#Headers], 0))))</f>
        <v/>
      </c>
      <c r="W201" s="151" t="str" cm="1">
        <f t="array" ref="W201">IF(OR($A201=0, '1. Input energy data'!$AJ218=""), "",IF(OR('1. Input energy data'!$F218="Hospital",'1. Input energy data'!$F218="Nursing residential homes and hostels"),INDEX(Degrees18[[Month]:[Multiple (England)]],MATCH('1. Input energy data'!$AD218, Degrees18[Month], 1)+W$2-13,MATCH(IF('1. Input energy data'!$G$11="Multiple (England)", '1. Input energy data'!$J218, '1. Input energy data'!$G$11),Degrees18[#Headers], 0)),INDEX(Degrees15[[Month]:[Multiple (England)]],MATCH('1. Input energy data'!$AD218,Degrees15[Month], 1)+W$2-13,MATCH(IF('1. Input energy data'!$G$11="Multiple (England)", '1. Input energy data'!$J218, '1. Input energy data'!$G$11),Degrees15[#Headers], 0))))</f>
        <v/>
      </c>
      <c r="X201" s="151" t="str" cm="1">
        <f t="array" ref="X201">IF(OR($A201=0, '1. Input energy data'!$AK218=""), "",IF(OR('1. Input energy data'!$F218="Hospital",'1. Input energy data'!$F218="Nursing residential homes and hostels"),INDEX(Degrees18[[Month]:[Multiple (England)]],MATCH('1. Input energy data'!$AD218, Degrees18[Month], 1)+X$2-13,MATCH(IF('1. Input energy data'!$G$11="Multiple (England)", '1. Input energy data'!$J218, '1. Input energy data'!$G$11),Degrees18[#Headers], 0)),INDEX(Degrees15[[Month]:[Multiple (England)]],MATCH('1. Input energy data'!$AD218,Degrees15[Month], 1)+X$2-13,MATCH(IF('1. Input energy data'!$G$11="Multiple (England)", '1. Input energy data'!$J218, '1. Input energy data'!$G$11),Degrees15[#Headers], 0))))</f>
        <v/>
      </c>
      <c r="Y201" s="151" t="str" cm="1">
        <f t="array" ref="Y201">IF(OR($A201=0, '1. Input energy data'!$AL218=""), "",IF(OR('1. Input energy data'!$F218="Hospital",'1. Input energy data'!$F218="Nursing residential homes and hostels"),INDEX(Degrees18[[Month]:[Multiple (England)]],MATCH('1. Input energy data'!$AD218, Degrees18[Month], 1)+Y$2-13,MATCH(IF('1. Input energy data'!$G$11="Multiple (England)", '1. Input energy data'!$J218, '1. Input energy data'!$G$11),Degrees18[#Headers], 0)),INDEX(Degrees15[[Month]:[Multiple (England)]],MATCH('1. Input energy data'!$AD218,Degrees15[Month], 1)+Y$2-13,MATCH(IF('1. Input energy data'!$G$11="Multiple (England)", '1. Input energy data'!$J218, '1. Input energy data'!$G$11),Degrees15[#Headers], 0))))</f>
        <v/>
      </c>
      <c r="Z201" s="151" t="str" cm="1">
        <f t="array" ref="Z201">IF(OR($A201=0, '1. Input energy data'!$AM218=""), "",IF(OR('1. Input energy data'!$F218="Hospital",'1. Input energy data'!$F218="Nursing residential homes and hostels"),INDEX(Degrees18[[Month]:[Multiple (England)]],MATCH('1. Input energy data'!$AD218, Degrees18[Month], 1)+Z$2-13,MATCH(IF('1. Input energy data'!$G$11="Multiple (England)", '1. Input energy data'!$J218, '1. Input energy data'!$G$11),Degrees18[#Headers], 0)),INDEX(Degrees15[[Month]:[Multiple (England)]],MATCH('1. Input energy data'!$AD218,Degrees15[Month], 1)+Z$2-13,MATCH(IF('1. Input energy data'!$G$11="Multiple (England)", '1. Input energy data'!$J218, '1. Input energy data'!$G$11),Degrees15[#Headers], 0))))</f>
        <v/>
      </c>
      <c r="AA201" s="151" t="str" cm="1">
        <f t="array" ref="AA201">IF(OR($A201=0, '1. Input energy data'!$AN218=""), "",IF(OR('1. Input energy data'!$F218="Hospital",'1. Input energy data'!$F218="Nursing residential homes and hostels"),INDEX(Degrees18[[Month]:[Multiple (England)]],MATCH('1. Input energy data'!$AD218, Degrees18[Month], 1)+AA$2-13,MATCH(IF('1. Input energy data'!$G$11="Multiple (England)", '1. Input energy data'!$J218, '1. Input energy data'!$G$11),Degrees18[#Headers], 0)),INDEX(Degrees15[[Month]:[Multiple (England)]],MATCH('1. Input energy data'!$AD218,Degrees15[Month], 1)+AA$2-13,MATCH(IF('1. Input energy data'!$G$11="Multiple (England)", '1. Input energy data'!$J218, '1. Input energy data'!$G$11),Degrees15[#Headers], 0))))</f>
        <v/>
      </c>
      <c r="AB201" s="151" t="str" cm="1">
        <f t="array" ref="AB201">IF(OR($A201=0, '1. Input energy data'!$AO218=""), "",IF(OR('1. Input energy data'!$F218="Hospital",'1. Input energy data'!$F218="Nursing residential homes and hostels"),INDEX(Degrees18[[Month]:[Multiple (England)]],MATCH('1. Input energy data'!$AD218, Degrees18[Month], 1)+AB$2-13,MATCH(IF('1. Input energy data'!$G$11="Multiple (England)", '1. Input energy data'!$J218, '1. Input energy data'!$G$11),Degrees18[#Headers], 0)),INDEX(Degrees15[[Month]:[Multiple (England)]],MATCH('1. Input energy data'!$AD218,Degrees15[Month], 1)+AB$2-13,MATCH(IF('1. Input energy data'!$G$11="Multiple (England)", '1. Input energy data'!$J218, '1. Input energy data'!$G$11),Degrees15[#Headers], 0))))</f>
        <v/>
      </c>
      <c r="AC201" s="151" t="str" cm="1">
        <f t="array" ref="AC201">IF(OR($A201=0, '1. Input energy data'!$AP218=""), "",IF(OR('1. Input energy data'!$F218="Hospital",'1. Input energy data'!$F218="Nursing residential homes and hostels"),INDEX(Degrees18[[Month]:[Multiple (England)]],MATCH('1. Input energy data'!$AD218, Degrees18[Month], 1)+AC$2-13,MATCH(IF('1. Input energy data'!$G$11="Multiple (England)", '1. Input energy data'!$J218, '1. Input energy data'!$G$11),Degrees18[#Headers], 0)),INDEX(Degrees15[[Month]:[Multiple (England)]],MATCH('1. Input energy data'!$AD218,Degrees15[Month], 1)+AC$2-13,MATCH(IF('1. Input energy data'!$G$11="Multiple (England)", '1. Input energy data'!$J218, '1. Input energy data'!$G$11),Degrees15[#Headers], 0))))</f>
        <v/>
      </c>
      <c r="AD201" s="151" t="str" cm="1">
        <f t="array" ref="AD201">IF(OR($A201=0, '1. Input energy data'!$AQ218=""), "",IF(OR('1. Input energy data'!$F218="Hospital",'1. Input energy data'!$F218="Nursing residential homes and hostels"),INDEX(Degrees18[[Month]:[Multiple (England)]],MATCH('1. Input energy data'!$AD218, Degrees18[Month], 1)+AD$2-13,MATCH(IF('1. Input energy data'!$G$11="Multiple (England)", '1. Input energy data'!$J218, '1. Input energy data'!$G$11),Degrees18[#Headers], 0)),INDEX(Degrees15[[Month]:[Multiple (England)]],MATCH('1. Input energy data'!$AD218,Degrees15[Month], 1)+AD$2-13,MATCH(IF('1. Input energy data'!$G$11="Multiple (England)", '1. Input energy data'!$J218, '1. Input energy data'!$G$11),Degrees15[#Headers], 0))))</f>
        <v/>
      </c>
      <c r="AE201" s="151" t="str">
        <f>IF(OR($A201=0, $P201="", CalcTable[[#This Row],[13]]="", $Q201="", '1. Input energy data'!AF218=""), "", ($P201*CalcTable[[#This Row],[13]]+$Q201)-'1. Input energy data'!AF218)</f>
        <v/>
      </c>
      <c r="AF201" s="151" t="str">
        <f>IF(OR($A201=0, $P201="", CalcTable[[#This Row],[14]]="", $Q201="", '1. Input energy data'!AG218=""), "", ($P201*CalcTable[[#This Row],[14]]+$Q201)-'1. Input energy data'!AG218)</f>
        <v/>
      </c>
      <c r="AG201" s="151" t="str">
        <f>IF(OR($A201=0, $P201="", CalcTable[[#This Row],[15]]="", $Q201="", '1. Input energy data'!AH218=""), "", ($P201*CalcTable[[#This Row],[15]]+$Q201)-'1. Input energy data'!AH218)</f>
        <v/>
      </c>
      <c r="AH201" s="151" t="str">
        <f>IF(OR($A201=0, $P201="", CalcTable[[#This Row],[16]]="", $Q201="", '1. Input energy data'!AI218=""), "", ($P201*CalcTable[[#This Row],[16]]+$Q201)-'1. Input energy data'!AI218)</f>
        <v/>
      </c>
      <c r="AI201" s="151" t="str">
        <f>IF(OR($A201=0, $P201="", CalcTable[[#This Row],[17]]="", $Q201="", '1. Input energy data'!AJ218=""), "", ($P201*CalcTable[[#This Row],[17]]+$Q201)-'1. Input energy data'!AJ218)</f>
        <v/>
      </c>
      <c r="AJ201" s="151" t="str">
        <f>IF(OR($A201=0, $P201="", CalcTable[[#This Row],[18]]="", $Q201="", '1. Input energy data'!AK218=""), "", ($P201*CalcTable[[#This Row],[18]]+$Q201)-'1. Input energy data'!AK218)</f>
        <v/>
      </c>
      <c r="AK201" s="151" t="str">
        <f>IF(OR($A201=0, $P201="", CalcTable[[#This Row],[19]]="", $Q201="", '1. Input energy data'!AL218=""), "", ($P201*CalcTable[[#This Row],[19]]+$Q201)-'1. Input energy data'!AL218)</f>
        <v/>
      </c>
      <c r="AL201" s="151" t="str">
        <f>IF(OR($A201=0, $P201="", CalcTable[[#This Row],[20]]="", $Q201="", '1. Input energy data'!AM218=""), "", ($P201*CalcTable[[#This Row],[20]]+$Q201)-'1. Input energy data'!AM218)</f>
        <v/>
      </c>
      <c r="AM201" s="151" t="str">
        <f>IF(OR($A201=0, $P201="", CalcTable[[#This Row],[21]]="", $Q201="", '1. Input energy data'!AN218=""), "", ($P201*CalcTable[[#This Row],[21]]+$Q201)-'1. Input energy data'!AN218)</f>
        <v/>
      </c>
      <c r="AN201" s="151" t="str">
        <f>IF(OR($A201=0, $P201="", CalcTable[[#This Row],[22]]="", $Q201="", '1. Input energy data'!AO218=""), "", ($P201*CalcTable[[#This Row],[22]]+$Q201)-'1. Input energy data'!AO218)</f>
        <v/>
      </c>
      <c r="AO201" s="151" t="str">
        <f>IF(OR($A201=0, $P201="", CalcTable[[#This Row],[23]]="", $Q201="", '1. Input energy data'!AP218=""), "", ($P201*CalcTable[[#This Row],[23]]+$Q201)-'1. Input energy data'!AP218)</f>
        <v/>
      </c>
      <c r="AP201" s="151" t="str">
        <f>IF(OR($A201=0, $P201="", CalcTable[[#This Row],[24]]="", $Q201="", '1. Input energy data'!AQ218=""), "", ($P201*CalcTable[[#This Row],[24]]+$Q201)-'1. Input energy data'!AQ218)</f>
        <v/>
      </c>
      <c r="AQ201" s="239" t="str">
        <f>IF(CalcTable[[#This Row],[Building]]=0,"",1-((1-CalcTable[[#This Row],[R2]])*(COUNT('1. Input energy data'!N218:Y218)-1)/(COUNT('1. Input energy data'!N218:Y218)-2)))</f>
        <v/>
      </c>
      <c r="AR201" s="165" t="str">
        <f>IF(CalcTable[[#This Row],[Building]]=0,"",1.26*TINV(0.1,COUNT('1. Input energy data'!N218:Y218)-2)*STEYX('1. Input energy data'!N218:Y218,CalcTable[[#This Row],[1]:[12]])*((1+2/COUNT('1. Input energy data'!N218:Y218))*COUNT(CalcTable[[#This Row],[Month 1 avoided kWh]:[Month 12]]))^0.5)</f>
        <v/>
      </c>
      <c r="AS201" s="166" t="str">
        <f>IF(CalcTable[[#This Row],[Building]]=0,"",ABS(CalcTable[[#This Row],[Absolute Uncertainty]]/SUM(CalcTable[[#This Row],[Month 1 avoided kWh]:[Month 12]])))</f>
        <v/>
      </c>
      <c r="AT201" s="165" t="str">
        <f>IF(CalcTable[[#This Row],[Building]]=0,"",COUNT('1. Input energy data'!N218:Y218))</f>
        <v/>
      </c>
      <c r="AU201" s="165" t="str">
        <f>IF(CalcTable[[#This Row],[Building]]=0,"",COUNT('1. Input energy data'!AF218:AQ218))</f>
        <v/>
      </c>
      <c r="AV201" s="151" t="str" cm="1">
        <f t="array" ref="AV201">_xlfn.IFS(CalcTable[[#This Row],[Building]]=0,"",AND(OR('1. Input energy data'!AT218="Energy Bills - Actual",'1. Input energy data'!AT218="Meter Readings",'1. Input energy data'!AT218="Half Hourly Data"),OR('1. Input energy data'!Z218="Energy Bills - Actual",'1. Input energy data'!Z218="Meter Readings",'1. Input energy data'!Z218="Half Hourly Data")),"ACTUAL",OR('1. Input energy data'!AT218="",'1. Input energy data'!Z218=""),"BLANK",OR('1. Input energy data'!AT218="Other (specify in commentary)",'1. Input energy data'!Z218="Other (specify in commentary)"),"OTHER",OR('1. Input energy data'!AT218="Energy Bills - Estimated",'1. Input energy data'!Z218="Energy Bills - Estimated"),"ESTIMATED",OR('1. Input energy data'!AT218="Energy Bills - Partially Estimated",'1. Input energy data'!Z218="Energy Bills - Partially Estimated"),"PARTIALLY ESTIMATED",TRUE,"BLANK")</f>
        <v/>
      </c>
    </row>
    <row r="202" spans="1:48">
      <c r="A202">
        <f>'1. Input energy data'!C219</f>
        <v>0</v>
      </c>
      <c r="B202" s="150">
        <f>'1. Input energy data'!F219</f>
        <v>0</v>
      </c>
      <c r="C202">
        <f>'1. Input energy data'!G219</f>
        <v>0</v>
      </c>
      <c r="D202" s="151" t="str">
        <f>IF(OR(CalcTable[[#This Row],[Building]]=0, '1. Input energy data'!$N219=""), "",IF(OR('1. Input energy data'!$F219="Hospital",'1. Input energy data'!$F219="Nursing residential homes and hostels"),INDEX(Degrees18[[Month]:[Multiple (England)]],MATCH('1. Input energy data'!$L219, Degrees18[Month], 1),MATCH(IF('1. Input energy data'!$G$11="Multiple (England)", '1. Input energy data'!$J219, '1. Input energy data'!$G$11), Degrees18[#Headers], 0)),INDEX(Degrees15[[Month]:[Multiple (England)]],MATCH('1. Input energy data'!$L219, Degrees15[Month], 1),MATCH(IF('1. Input energy data'!$G$11="Multiple (England)", '1. Input energy data'!$J219, '1. Input energy data'!$G$11), Degrees15[#Headers], 0))))</f>
        <v/>
      </c>
      <c r="E202" s="151" t="str" cm="1">
        <f t="array" ref="E202">IF(OR(CalcTable[[#This Row],[Building]]=0, '1. Input energy data'!$O219=""), "",IF(OR('1. Input energy data'!$F219="Hospital",'1. Input energy data'!$F219="Nursing residential homes and hostels"),INDEX(Degrees18[[Month]:[Multiple (England)]],MATCH('1. Input energy data'!$L219, Degrees18[Month], 1) + $E$2 - 1,MATCH(IF('1. Input energy data'!$G$11="Multiple (England)", '1. Input energy data'!$J219, '1. Input energy data'!$G$11),Degrees18[#Headers], 0)),INDEX(Degrees15[[Month]:[Multiple (England)]],MATCH('1. Input energy data'!$L219, Degrees15[Month], 1) + $E$2 - 1,MATCH(IF('1. Input energy data'!$G$11="Multiple (England)", '1. Input energy data'!$J219, '1. Input energy data'!$G$11),Degrees15[#Headers], 0))))</f>
        <v/>
      </c>
      <c r="F202" s="151" t="str" cm="1">
        <f t="array" ref="F202">IF(OR(CalcTable[[#This Row],[Building]]=0, '1. Input energy data'!$P219=""), "",IF(OR('1. Input energy data'!$F219="Hospital",'1. Input energy data'!$F219="Nursing residential homes and hostels"),INDEX(Degrees18[[Month]:[Multiple (England)]],MATCH('1. Input energy data'!$L219, Degrees18[Month], 1) + $F$2 - 1,MATCH(IF('1. Input energy data'!$G$11="Multiple (England)", '1. Input energy data'!$J219, '1. Input energy data'!$G$11),Degrees18[#Headers], 0)),INDEX(Degrees15[[Month]:[Multiple (England)]],MATCH('1. Input energy data'!$L219, Degrees15[Month], 1) + $F$2 - 1,MATCH(IF('1. Input energy data'!$G$11="Multiple (England)", '1. Input energy data'!$J219, '1. Input energy data'!$G$11),Degrees15[#Headers], 0))))</f>
        <v/>
      </c>
      <c r="G202" s="151" t="str" cm="1">
        <f t="array" ref="G202">IF(OR(CalcTable[[#This Row],[Building]]=0, '1. Input energy data'!$Q219=""), "",IF(OR('1. Input energy data'!$F219="Hospital",'1. Input energy data'!$F219="Nursing residential homes and hostels"),INDEX(Degrees18[[Month]:[Multiple (England)]],MATCH('1. Input energy data'!$L219, Degrees18[Month], 1) + $G$2 - 1,MATCH(IF('1. Input energy data'!$G$11="Multiple (England)", '1. Input energy data'!$J219, '1. Input energy data'!$G$11),Degrees18[#Headers], 0)),INDEX(Degrees15[[Month]:[Multiple (England)]],MATCH('1. Input energy data'!$L219, Degrees15[Month], 1) + $G$2 - 1,MATCH(IF('1. Input energy data'!$G$11="Multiple (England)", '1. Input energy data'!$J219, '1. Input energy data'!$G$11),Degrees15[#Headers], 0))))</f>
        <v/>
      </c>
      <c r="H202" s="151" t="str" cm="1">
        <f t="array" ref="H202">IF(OR(CalcTable[[#This Row],[Building]]=0, '1. Input energy data'!$R219=""), "",IF(OR('1. Input energy data'!$F219="Hospital",'1. Input energy data'!$F219="Nursing residential homes and hostels"),INDEX(Degrees18[[Month]:[Multiple (England)]],MATCH('1. Input energy data'!$L219, Degrees18[Month], 1) + $H$2 - 1,MATCH(IF('1. Input energy data'!$G$11="Multiple (England)", '1. Input energy data'!$J219, '1. Input energy data'!$G$11),Degrees18[#Headers], 0)),INDEX(Degrees15[[Month]:[Multiple (England)]],MATCH('1. Input energy data'!$L219, Degrees15[Month], 1) + $H$2 - 1,MATCH(IF('1. Input energy data'!$G$11="Multiple (England)", '1. Input energy data'!$J219, '1. Input energy data'!$G$11),Degrees15[#Headers], 0))))</f>
        <v/>
      </c>
      <c r="I202" s="151" t="str" cm="1">
        <f t="array" ref="I202">IF(OR(CalcTable[[#This Row],[Building]]=0, '1. Input energy data'!$S219=""), "",IF(OR('1. Input energy data'!$F219="Hospital",'1. Input energy data'!$F219="Nursing residential homes and hostels"),INDEX(Degrees18[[Month]:[Multiple (England)]],MATCH('1. Input energy data'!$L219, Degrees18[Month], 1) + $I$2 - 1,MATCH(IF('1. Input energy data'!$G$11="Multiple (England)", '1. Input energy data'!$J219, '1. Input energy data'!$G$11),Degrees18[#Headers], 0)),INDEX(Degrees15[[Month]:[Multiple (England)]],MATCH('1. Input energy data'!$L219, Degrees15[Month], 1) + $I$2 - 1,MATCH(IF('1. Input energy data'!$G$11="Multiple (England)", '1. Input energy data'!$J219, '1. Input energy data'!$G$11),Degrees15[#Headers], 0))))</f>
        <v/>
      </c>
      <c r="J202" s="151" t="str" cm="1">
        <f t="array" ref="J202">IF(OR(CalcTable[[#This Row],[Building]]=0, '1. Input energy data'!$T219=""), "",IF(OR('1. Input energy data'!$F219="Hospital",'1. Input energy data'!$F219="Nursing residential homes and hostels"),INDEX(Degrees18[[Month]:[Multiple (England)]],MATCH('1. Input energy data'!$L219, Degrees18[Month], 1) + $J$2 - 1,MATCH(IF('1. Input energy data'!$G$11="Multiple (England)", '1. Input energy data'!$J219, '1. Input energy data'!$G$11),Degrees18[#Headers], 0)),INDEX(Degrees15[[Month]:[Multiple (England)]],MATCH('1. Input energy data'!$L219, Degrees15[Month], 1) + $J$2 - 1,MATCH(IF('1. Input energy data'!$G$11="Multiple (England)", '1. Input energy data'!$J219, '1. Input energy data'!$G$11),Degrees15[#Headers], 0))))</f>
        <v/>
      </c>
      <c r="K202" s="151" t="str" cm="1">
        <f t="array" ref="K202">IF(OR(CalcTable[[#This Row],[Building]]=0, '1. Input energy data'!$U219=""), "",IF(OR('1. Input energy data'!$F219="Hospital",'1. Input energy data'!$F219="Nursing residential homes and hostels"),INDEX(Degrees18[[Month]:[Multiple (England)]],MATCH('1. Input energy data'!$L219, Degrees18[Month], 1) + $K$2 - 1,MATCH(IF('1. Input energy data'!$G$11="Multiple (England)", '1. Input energy data'!$J219, '1. Input energy data'!$G$11),Degrees18[#Headers], 0)),INDEX(Degrees15[[Month]:[Multiple (England)]],MATCH('1. Input energy data'!$L219, Degrees15[Month], 1) + $K$2 - 1,MATCH(IF('1. Input energy data'!$G$11="Multiple (England)", '1. Input energy data'!$J219, '1. Input energy data'!$G$11),Degrees15[#Headers], 0))))</f>
        <v/>
      </c>
      <c r="L202" s="151" t="str" cm="1">
        <f t="array" ref="L202">IF(OR(CalcTable[[#This Row],[Building]]=0, '1. Input energy data'!$V219=""), "",IF(OR('1. Input energy data'!$F219="Hospital",'1. Input energy data'!$F219="Nursing residential homes and hostels"),INDEX(Degrees18[[Month]:[Multiple (England)]],MATCH('1. Input energy data'!$L219, Degrees18[Month], 1) + $L$2 - 1,MATCH(IF('1. Input energy data'!$G$11="Multiple (England)", '1. Input energy data'!$J219, '1. Input energy data'!$G$11),Degrees18[#Headers], 0)),INDEX(Degrees15[[Month]:[Multiple (England)]],MATCH('1. Input energy data'!$L219, Degrees15[Month], 1) + $L$2 - 1,MATCH(IF('1. Input energy data'!$G$11="Multiple (England)", '1. Input energy data'!$J219, '1. Input energy data'!$G$11),Degrees15[#Headers], 0))))</f>
        <v/>
      </c>
      <c r="M202" s="151" t="str" cm="1">
        <f t="array" ref="M202">IF(OR(CalcTable[[#This Row],[Building]]=0, '1. Input energy data'!$W219=""), "",IF(OR('1. Input energy data'!$F219="Hospital",'1. Input energy data'!$F219="Nursing residential homes and hostels"),INDEX(Degrees18[[Month]:[Multiple (England)]],MATCH('1. Input energy data'!$L219, Degrees18[Month], 1) + $M$2 - 1,MATCH(IF('1. Input energy data'!$G$11="Multiple (England)", '1. Input energy data'!$J219, '1. Input energy data'!$G$11),Degrees18[#Headers], 0)),INDEX(Degrees15[[Month]:[Multiple (England)]],MATCH('1. Input energy data'!$L219, Degrees15[Month], 1) + $M$2 - 1,MATCH(IF('1. Input energy data'!$G$11="Multiple (England)", '1. Input energy data'!$J219, '1. Input energy data'!$G$11),Degrees15[#Headers], 0))))</f>
        <v/>
      </c>
      <c r="N202" s="151" t="str" cm="1">
        <f t="array" ref="N202">IF(OR(CalcTable[[#This Row],[Building]]=0, '1. Input energy data'!$X219=""), "",IF(OR('1. Input energy data'!$F219="Hospital",'1. Input energy data'!$F219="Nursing residential homes and hostels"),INDEX(Degrees18[[Month]:[Multiple (England)]],MATCH('1. Input energy data'!$L219, Degrees18[Month], 1) + $N$2 - 1,MATCH(IF('1. Input energy data'!$G$11="Multiple (England)", '1. Input energy data'!$J219, '1. Input energy data'!$G$11),Degrees18[#Headers], 0)),INDEX(Degrees15[[Month]:[Multiple (England)]],MATCH('1. Input energy data'!$L219, Degrees15[Month], 1) + $N$2 - 1,MATCH(IF('1. Input energy data'!$G$11="Multiple (England)", '1. Input energy data'!$J219, '1. Input energy data'!$G$11),Degrees15[#Headers], 0))))</f>
        <v/>
      </c>
      <c r="O202" s="151" t="str" cm="1">
        <f t="array" ref="O202">IF(OR(CalcTable[[#This Row],[Building]]=0, '1. Input energy data'!$Y219=""), "",IF(OR('1. Input energy data'!$F219="Hospital",'1. Input energy data'!$F219="Nursing residential homes and hostels"),INDEX(Degrees18[[Month]:[Multiple (England)]],MATCH('1. Input energy data'!$L219, Degrees18[Month], 1) + $O$2 - 1,MATCH(IF('1. Input energy data'!$G$11="Multiple (England)", '1. Input energy data'!$J219, '1. Input energy data'!$G$11),Degrees18[#Headers], 0)),INDEX(Degrees15[[Month]:[Multiple (England)]],MATCH('1. Input energy data'!$L219, Degrees15[Month], 1) + $O$2 - 1,MATCH(IF('1. Input energy data'!$G$11="Multiple (England)", '1. Input energy data'!$J219, '1. Input energy data'!$G$11),Degrees15[#Headers], 0))))</f>
        <v/>
      </c>
      <c r="P202" t="str">
        <f>IF(CalcTable[[#This Row],[Building]]=0,"",SLOPE('1. Input energy data'!N219:Y219,CalcTable[[#This Row],[1]:[12]]))</f>
        <v/>
      </c>
      <c r="Q202" t="str">
        <f>IF(CalcTable[[#This Row],[Building]]=0,"",INTERCEPT('1. Input energy data'!N219:Y219,CalcTable[[#This Row],[1]:[12]]))</f>
        <v/>
      </c>
      <c r="R202" t="str">
        <f>IF(CalcTable[[#This Row],[Building]]=0,"",RSQ('1. Input energy data'!N219:Y219,CalcTable[[#This Row],[1]:[12]]))</f>
        <v/>
      </c>
      <c r="S202" s="151" t="str" cm="1">
        <f t="array" ref="S202">IF(OR($A202=0, '1. Input energy data'!$AF219=""), "",IF(OR('1. Input energy data'!$F219="Hospital",'1. Input energy data'!$F219="Nursing residential homes and hostels"),INDEX(Degrees18[[Month]:[Multiple (England)]],MATCH('1. Input energy data'!$AD219, Degrees18[Month], 1)+S$2-13,MATCH(IF('1. Input energy data'!$G$11="Multiple (England)", '1. Input energy data'!$J219, '1. Input energy data'!$G$11),Degrees18[#Headers], 0)),INDEX(Degrees15[[Month]:[Multiple (England)]],MATCH('1. Input energy data'!$AD219, Degrees15[Month], 1)+S$2-13,MATCH(IF('1. Input energy data'!$G$11="Multiple (England)", '1. Input energy data'!$J219, '1. Input energy data'!$G$11),Degrees15[#Headers], 0))))</f>
        <v/>
      </c>
      <c r="T202" s="151" t="str" cm="1">
        <f t="array" ref="T202">IF(OR($A202=0, '1. Input energy data'!$AG219=""), "",IF(OR('1. Input energy data'!$F219="Hospital",'1. Input energy data'!$F219="Nursing residential homes and hostels"),INDEX(Degrees18[[Month]:[Multiple (England)]],MATCH('1. Input energy data'!$AD219, Degrees18[Month], 1)+T$2-13,MATCH(IF('1. Input energy data'!$G$11="Multiple (England)", '1. Input energy data'!$J219, '1. Input energy data'!$G$11),Degrees18[#Headers], 0)),INDEX(Degrees15[[Month]:[Multiple (England)]],MATCH('1. Input energy data'!$AD219,Degrees15[Month], 1)+T$2-13,MATCH(IF('1. Input energy data'!$G$11="Multiple (England)", '1. Input energy data'!$J219, '1. Input energy data'!$G$11),Degrees15[#Headers], 0))))</f>
        <v/>
      </c>
      <c r="U202" s="151" t="str" cm="1">
        <f t="array" ref="U202">IF(OR($A202=0, '1. Input energy data'!$AH219=""), "",IF(OR('1. Input energy data'!$F219="Hospital",'1. Input energy data'!$F219="Nursing residential homes and hostels"),INDEX(Degrees18[[Month]:[Multiple (England)]],MATCH('1. Input energy data'!$AD219, Degrees18[Month], 1)+U$2-13,MATCH(IF('1. Input energy data'!$G$11="Multiple (England)", '1. Input energy data'!$J219, '1. Input energy data'!$G$11),Degrees18[#Headers], 0)),INDEX(Degrees15[[Month]:[Multiple (England)]],MATCH('1. Input energy data'!$AD219,Degrees15[Month], 1)+U$2-13,MATCH(IF('1. Input energy data'!$G$11="Multiple (England)", '1. Input energy data'!$J219, '1. Input energy data'!$G$11),Degrees15[#Headers], 0))))</f>
        <v/>
      </c>
      <c r="V202" s="151" t="str" cm="1">
        <f t="array" ref="V202">IF(OR($A202=0, '1. Input energy data'!$AI219=""), "",IF(OR('1. Input energy data'!$F219="Hospital",'1. Input energy data'!$F219="Nursing residential homes and hostels"),INDEX(Degrees18[[Month]:[Multiple (England)]],MATCH('1. Input energy data'!$AD219, Degrees18[Month], 1)+V$2-13,MATCH(IF('1. Input energy data'!$G$11="Multiple (England)", '1. Input energy data'!$J219, '1. Input energy data'!$G$11),Degrees18[#Headers], 0)),INDEX(Degrees15[[Month]:[Multiple (England)]],MATCH('1. Input energy data'!$AD219,Degrees15[Month], 1)+V$2-13,MATCH(IF('1. Input energy data'!$G$11="Multiple (England)", '1. Input energy data'!$J219, '1. Input energy data'!$G$11),Degrees15[#Headers], 0))))</f>
        <v/>
      </c>
      <c r="W202" s="151" t="str" cm="1">
        <f t="array" ref="W202">IF(OR($A202=0, '1. Input energy data'!$AJ219=""), "",IF(OR('1. Input energy data'!$F219="Hospital",'1. Input energy data'!$F219="Nursing residential homes and hostels"),INDEX(Degrees18[[Month]:[Multiple (England)]],MATCH('1. Input energy data'!$AD219, Degrees18[Month], 1)+W$2-13,MATCH(IF('1. Input energy data'!$G$11="Multiple (England)", '1. Input energy data'!$J219, '1. Input energy data'!$G$11),Degrees18[#Headers], 0)),INDEX(Degrees15[[Month]:[Multiple (England)]],MATCH('1. Input energy data'!$AD219,Degrees15[Month], 1)+W$2-13,MATCH(IF('1. Input energy data'!$G$11="Multiple (England)", '1. Input energy data'!$J219, '1. Input energy data'!$G$11),Degrees15[#Headers], 0))))</f>
        <v/>
      </c>
      <c r="X202" s="151" t="str" cm="1">
        <f t="array" ref="X202">IF(OR($A202=0, '1. Input energy data'!$AK219=""), "",IF(OR('1. Input energy data'!$F219="Hospital",'1. Input energy data'!$F219="Nursing residential homes and hostels"),INDEX(Degrees18[[Month]:[Multiple (England)]],MATCH('1. Input energy data'!$AD219, Degrees18[Month], 1)+X$2-13,MATCH(IF('1. Input energy data'!$G$11="Multiple (England)", '1. Input energy data'!$J219, '1. Input energy data'!$G$11),Degrees18[#Headers], 0)),INDEX(Degrees15[[Month]:[Multiple (England)]],MATCH('1. Input energy data'!$AD219,Degrees15[Month], 1)+X$2-13,MATCH(IF('1. Input energy data'!$G$11="Multiple (England)", '1. Input energy data'!$J219, '1. Input energy data'!$G$11),Degrees15[#Headers], 0))))</f>
        <v/>
      </c>
      <c r="Y202" s="151" t="str" cm="1">
        <f t="array" ref="Y202">IF(OR($A202=0, '1. Input energy data'!$AL219=""), "",IF(OR('1. Input energy data'!$F219="Hospital",'1. Input energy data'!$F219="Nursing residential homes and hostels"),INDEX(Degrees18[[Month]:[Multiple (England)]],MATCH('1. Input energy data'!$AD219, Degrees18[Month], 1)+Y$2-13,MATCH(IF('1. Input energy data'!$G$11="Multiple (England)", '1. Input energy data'!$J219, '1. Input energy data'!$G$11),Degrees18[#Headers], 0)),INDEX(Degrees15[[Month]:[Multiple (England)]],MATCH('1. Input energy data'!$AD219,Degrees15[Month], 1)+Y$2-13,MATCH(IF('1. Input energy data'!$G$11="Multiple (England)", '1. Input energy data'!$J219, '1. Input energy data'!$G$11),Degrees15[#Headers], 0))))</f>
        <v/>
      </c>
      <c r="Z202" s="151" t="str" cm="1">
        <f t="array" ref="Z202">IF(OR($A202=0, '1. Input energy data'!$AM219=""), "",IF(OR('1. Input energy data'!$F219="Hospital",'1. Input energy data'!$F219="Nursing residential homes and hostels"),INDEX(Degrees18[[Month]:[Multiple (England)]],MATCH('1. Input energy data'!$AD219, Degrees18[Month], 1)+Z$2-13,MATCH(IF('1. Input energy data'!$G$11="Multiple (England)", '1. Input energy data'!$J219, '1. Input energy data'!$G$11),Degrees18[#Headers], 0)),INDEX(Degrees15[[Month]:[Multiple (England)]],MATCH('1. Input energy data'!$AD219,Degrees15[Month], 1)+Z$2-13,MATCH(IF('1. Input energy data'!$G$11="Multiple (England)", '1. Input energy data'!$J219, '1. Input energy data'!$G$11),Degrees15[#Headers], 0))))</f>
        <v/>
      </c>
      <c r="AA202" s="151" t="str" cm="1">
        <f t="array" ref="AA202">IF(OR($A202=0, '1. Input energy data'!$AN219=""), "",IF(OR('1. Input energy data'!$F219="Hospital",'1. Input energy data'!$F219="Nursing residential homes and hostels"),INDEX(Degrees18[[Month]:[Multiple (England)]],MATCH('1. Input energy data'!$AD219, Degrees18[Month], 1)+AA$2-13,MATCH(IF('1. Input energy data'!$G$11="Multiple (England)", '1. Input energy data'!$J219, '1. Input energy data'!$G$11),Degrees18[#Headers], 0)),INDEX(Degrees15[[Month]:[Multiple (England)]],MATCH('1. Input energy data'!$AD219,Degrees15[Month], 1)+AA$2-13,MATCH(IF('1. Input energy data'!$G$11="Multiple (England)", '1. Input energy data'!$J219, '1. Input energy data'!$G$11),Degrees15[#Headers], 0))))</f>
        <v/>
      </c>
      <c r="AB202" s="151" t="str" cm="1">
        <f t="array" ref="AB202">IF(OR($A202=0, '1. Input energy data'!$AO219=""), "",IF(OR('1. Input energy data'!$F219="Hospital",'1. Input energy data'!$F219="Nursing residential homes and hostels"),INDEX(Degrees18[[Month]:[Multiple (England)]],MATCH('1. Input energy data'!$AD219, Degrees18[Month], 1)+AB$2-13,MATCH(IF('1. Input energy data'!$G$11="Multiple (England)", '1. Input energy data'!$J219, '1. Input energy data'!$G$11),Degrees18[#Headers], 0)),INDEX(Degrees15[[Month]:[Multiple (England)]],MATCH('1. Input energy data'!$AD219,Degrees15[Month], 1)+AB$2-13,MATCH(IF('1. Input energy data'!$G$11="Multiple (England)", '1. Input energy data'!$J219, '1. Input energy data'!$G$11),Degrees15[#Headers], 0))))</f>
        <v/>
      </c>
      <c r="AC202" s="151" t="str" cm="1">
        <f t="array" ref="AC202">IF(OR($A202=0, '1. Input energy data'!$AP219=""), "",IF(OR('1. Input energy data'!$F219="Hospital",'1. Input energy data'!$F219="Nursing residential homes and hostels"),INDEX(Degrees18[[Month]:[Multiple (England)]],MATCH('1. Input energy data'!$AD219, Degrees18[Month], 1)+AC$2-13,MATCH(IF('1. Input energy data'!$G$11="Multiple (England)", '1. Input energy data'!$J219, '1. Input energy data'!$G$11),Degrees18[#Headers], 0)),INDEX(Degrees15[[Month]:[Multiple (England)]],MATCH('1. Input energy data'!$AD219,Degrees15[Month], 1)+AC$2-13,MATCH(IF('1. Input energy data'!$G$11="Multiple (England)", '1. Input energy data'!$J219, '1. Input energy data'!$G$11),Degrees15[#Headers], 0))))</f>
        <v/>
      </c>
      <c r="AD202" s="151" t="str" cm="1">
        <f t="array" ref="AD202">IF(OR($A202=0, '1. Input energy data'!$AQ219=""), "",IF(OR('1. Input energy data'!$F219="Hospital",'1. Input energy data'!$F219="Nursing residential homes and hostels"),INDEX(Degrees18[[Month]:[Multiple (England)]],MATCH('1. Input energy data'!$AD219, Degrees18[Month], 1)+AD$2-13,MATCH(IF('1. Input energy data'!$G$11="Multiple (England)", '1. Input energy data'!$J219, '1. Input energy data'!$G$11),Degrees18[#Headers], 0)),INDEX(Degrees15[[Month]:[Multiple (England)]],MATCH('1. Input energy data'!$AD219,Degrees15[Month], 1)+AD$2-13,MATCH(IF('1. Input energy data'!$G$11="Multiple (England)", '1. Input energy data'!$J219, '1. Input energy data'!$G$11),Degrees15[#Headers], 0))))</f>
        <v/>
      </c>
      <c r="AE202" s="151" t="str">
        <f>IF(OR($A202=0, $P202="", CalcTable[[#This Row],[13]]="", $Q202="", '1. Input energy data'!AF219=""), "", ($P202*CalcTable[[#This Row],[13]]+$Q202)-'1. Input energy data'!AF219)</f>
        <v/>
      </c>
      <c r="AF202" s="151" t="str">
        <f>IF(OR($A202=0, $P202="", CalcTable[[#This Row],[14]]="", $Q202="", '1. Input energy data'!AG219=""), "", ($P202*CalcTable[[#This Row],[14]]+$Q202)-'1. Input energy data'!AG219)</f>
        <v/>
      </c>
      <c r="AG202" s="151" t="str">
        <f>IF(OR($A202=0, $P202="", CalcTable[[#This Row],[15]]="", $Q202="", '1. Input energy data'!AH219=""), "", ($P202*CalcTable[[#This Row],[15]]+$Q202)-'1. Input energy data'!AH219)</f>
        <v/>
      </c>
      <c r="AH202" s="151" t="str">
        <f>IF(OR($A202=0, $P202="", CalcTable[[#This Row],[16]]="", $Q202="", '1. Input energy data'!AI219=""), "", ($P202*CalcTable[[#This Row],[16]]+$Q202)-'1. Input energy data'!AI219)</f>
        <v/>
      </c>
      <c r="AI202" s="151" t="str">
        <f>IF(OR($A202=0, $P202="", CalcTable[[#This Row],[17]]="", $Q202="", '1. Input energy data'!AJ219=""), "", ($P202*CalcTable[[#This Row],[17]]+$Q202)-'1. Input energy data'!AJ219)</f>
        <v/>
      </c>
      <c r="AJ202" s="151" t="str">
        <f>IF(OR($A202=0, $P202="", CalcTable[[#This Row],[18]]="", $Q202="", '1. Input energy data'!AK219=""), "", ($P202*CalcTable[[#This Row],[18]]+$Q202)-'1. Input energy data'!AK219)</f>
        <v/>
      </c>
      <c r="AK202" s="151" t="str">
        <f>IF(OR($A202=0, $P202="", CalcTable[[#This Row],[19]]="", $Q202="", '1. Input energy data'!AL219=""), "", ($P202*CalcTable[[#This Row],[19]]+$Q202)-'1. Input energy data'!AL219)</f>
        <v/>
      </c>
      <c r="AL202" s="151" t="str">
        <f>IF(OR($A202=0, $P202="", CalcTable[[#This Row],[20]]="", $Q202="", '1. Input energy data'!AM219=""), "", ($P202*CalcTable[[#This Row],[20]]+$Q202)-'1. Input energy data'!AM219)</f>
        <v/>
      </c>
      <c r="AM202" s="151" t="str">
        <f>IF(OR($A202=0, $P202="", CalcTable[[#This Row],[21]]="", $Q202="", '1. Input energy data'!AN219=""), "", ($P202*CalcTable[[#This Row],[21]]+$Q202)-'1. Input energy data'!AN219)</f>
        <v/>
      </c>
      <c r="AN202" s="151" t="str">
        <f>IF(OR($A202=0, $P202="", CalcTable[[#This Row],[22]]="", $Q202="", '1. Input energy data'!AO219=""), "", ($P202*CalcTable[[#This Row],[22]]+$Q202)-'1. Input energy data'!AO219)</f>
        <v/>
      </c>
      <c r="AO202" s="151" t="str">
        <f>IF(OR($A202=0, $P202="", CalcTable[[#This Row],[23]]="", $Q202="", '1. Input energy data'!AP219=""), "", ($P202*CalcTable[[#This Row],[23]]+$Q202)-'1. Input energy data'!AP219)</f>
        <v/>
      </c>
      <c r="AP202" s="151" t="str">
        <f>IF(OR($A202=0, $P202="", CalcTable[[#This Row],[24]]="", $Q202="", '1. Input energy data'!AQ219=""), "", ($P202*CalcTable[[#This Row],[24]]+$Q202)-'1. Input energy data'!AQ219)</f>
        <v/>
      </c>
      <c r="AQ202" s="239" t="str">
        <f>IF(CalcTable[[#This Row],[Building]]=0,"",1-((1-CalcTable[[#This Row],[R2]])*(COUNT('1. Input energy data'!N219:Y219)-1)/(COUNT('1. Input energy data'!N219:Y219)-2)))</f>
        <v/>
      </c>
      <c r="AR202" s="165" t="str">
        <f>IF(CalcTable[[#This Row],[Building]]=0,"",1.26*TINV(0.1,COUNT('1. Input energy data'!N219:Y219)-2)*STEYX('1. Input energy data'!N219:Y219,CalcTable[[#This Row],[1]:[12]])*((1+2/COUNT('1. Input energy data'!N219:Y219))*COUNT(CalcTable[[#This Row],[Month 1 avoided kWh]:[Month 12]]))^0.5)</f>
        <v/>
      </c>
      <c r="AS202" s="166" t="str">
        <f>IF(CalcTable[[#This Row],[Building]]=0,"",ABS(CalcTable[[#This Row],[Absolute Uncertainty]]/SUM(CalcTable[[#This Row],[Month 1 avoided kWh]:[Month 12]])))</f>
        <v/>
      </c>
      <c r="AT202" s="165" t="str">
        <f>IF(CalcTable[[#This Row],[Building]]=0,"",COUNT('1. Input energy data'!N219:Y219))</f>
        <v/>
      </c>
      <c r="AU202" s="165" t="str">
        <f>IF(CalcTable[[#This Row],[Building]]=0,"",COUNT('1. Input energy data'!AF219:AQ219))</f>
        <v/>
      </c>
      <c r="AV202" s="151" t="str" cm="1">
        <f t="array" ref="AV202">_xlfn.IFS(CalcTable[[#This Row],[Building]]=0,"",AND(OR('1. Input energy data'!AT219="Energy Bills - Actual",'1. Input energy data'!AT219="Meter Readings",'1. Input energy data'!AT219="Half Hourly Data"),OR('1. Input energy data'!Z219="Energy Bills - Actual",'1. Input energy data'!Z219="Meter Readings",'1. Input energy data'!Z219="Half Hourly Data")),"ACTUAL",OR('1. Input energy data'!AT219="",'1. Input energy data'!Z219=""),"BLANK",OR('1. Input energy data'!AT219="Other (specify in commentary)",'1. Input energy data'!Z219="Other (specify in commentary)"),"OTHER",OR('1. Input energy data'!AT219="Energy Bills - Estimated",'1. Input energy data'!Z219="Energy Bills - Estimated"),"ESTIMATED",OR('1. Input energy data'!AT219="Energy Bills - Partially Estimated",'1. Input energy data'!Z219="Energy Bills - Partially Estimated"),"PARTIALLY ESTIMATED",TRUE,"BLANK")</f>
        <v/>
      </c>
    </row>
  </sheetData>
  <sheetProtection algorithmName="SHA-512" hashValue="5an7Nva0dqwuhwGEvyh5BTBDhPDCdX+veiBlAu214ryRGpMMkay67eCZPosyyJz31635wencp2hrgzEY2K72rQ==" saltValue="jPwJimCAyx9R8ShRQ2nmFQ==" spinCount="100000" sheet="1" objects="1" scenarios="1"/>
  <phoneticPr fontId="24" type="noConversion"/>
  <conditionalFormatting sqref="AV3:AV202">
    <cfRule type="cellIs" dxfId="105" priority="1" operator="equal">
      <formula>"BLANK"</formula>
    </cfRule>
    <cfRule type="cellIs" dxfId="104" priority="2" operator="equal">
      <formula>"ESTIMATED"</formula>
    </cfRule>
    <cfRule type="cellIs" dxfId="103" priority="3" operator="equal">
      <formula>"OTHER"</formula>
    </cfRule>
    <cfRule type="cellIs" dxfId="102" priority="4" operator="equal">
      <formula>"PARTIALLY ESTIMATED"</formula>
    </cfRule>
    <cfRule type="cellIs" dxfId="101" priority="5" operator="equal">
      <formula>"Actual"</formula>
    </cfRule>
  </conditionalFormatting>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50557-ECA2-4AF0-BCB4-4B2AE40C471E}">
  <dimension ref="A1:G200"/>
  <sheetViews>
    <sheetView workbookViewId="0">
      <selection activeCell="G4" sqref="G4"/>
    </sheetView>
  </sheetViews>
  <sheetFormatPr defaultColWidth="8.85546875" defaultRowHeight="14.45"/>
  <cols>
    <col min="1" max="1" width="12" bestFit="1" customWidth="1"/>
    <col min="2" max="2" width="21.140625" customWidth="1"/>
    <col min="3" max="3" width="30.140625" customWidth="1"/>
    <col min="4" max="4" width="29.42578125" customWidth="1"/>
    <col min="5" max="7" width="17.42578125" customWidth="1"/>
  </cols>
  <sheetData>
    <row r="1" spans="1:7">
      <c r="A1" s="81" t="s">
        <v>186</v>
      </c>
    </row>
    <row r="3" spans="1:7" ht="29.1" customHeight="1">
      <c r="A3" s="98" t="s">
        <v>40</v>
      </c>
      <c r="B3" s="98" t="s">
        <v>56</v>
      </c>
      <c r="C3" s="98" t="s">
        <v>57</v>
      </c>
      <c r="D3" s="98" t="s">
        <v>59</v>
      </c>
      <c r="E3" s="98" t="s">
        <v>187</v>
      </c>
      <c r="F3" s="98" t="s">
        <v>188</v>
      </c>
      <c r="G3" s="98" t="s">
        <v>189</v>
      </c>
    </row>
    <row r="4" spans="1:7">
      <c r="A4" s="82" t="str">
        <f>IF(B4=0, "", '1. Input energy data'!$C$11)</f>
        <v/>
      </c>
      <c r="B4" s="82">
        <f>'1. Input energy data'!C20</f>
        <v>0</v>
      </c>
      <c r="C4" s="83">
        <f>'1. Input energy data'!E20</f>
        <v>0</v>
      </c>
      <c r="D4" s="82">
        <f>'1. Input energy data'!G20</f>
        <v>0</v>
      </c>
      <c r="E4" s="82" t="str" cm="1">
        <f t="array" ref="E4">TRANSPOSE(IFERROR(SMALL(IF(('2. Input non-routine changes'!$D$20:$D$119=$B4)*('2. Input non-routine changes'!$E$20:$E$119=$D4),ROW('2. Input non-routine changes'!$D$20:$D$119),""),COLUMN(A1)),""))</f>
        <v/>
      </c>
      <c r="F4" s="82" t="str" cm="1">
        <f t="array" ref="F4">TRANSPOSE(IFERROR(SMALL(IF(('2. Input non-routine changes'!$D$20:$D$119=$B4)*('2. Input non-routine changes'!$E$20:$E$119=$D4),ROW('2. Input non-routine changes'!$D$20:$D$119),""),COLUMN(B1)),""))</f>
        <v/>
      </c>
      <c r="G4" s="82" t="str" cm="1">
        <f t="array" ref="G4">TRANSPOSE(IFERROR(SMALL(IF(('2. Input non-routine changes'!$D$20:$D$119=$B4)*('2. Input non-routine changes'!$E$20:$E$119=$D4),ROW('2. Input non-routine changes'!$D$20:$D$119),""),COLUMN(C1)),""))</f>
        <v/>
      </c>
    </row>
    <row r="5" spans="1:7">
      <c r="A5" s="82" t="str">
        <f>IF(B5=0, "", '1. Input energy data'!$C$11)</f>
        <v/>
      </c>
      <c r="B5" s="82">
        <f>'1. Input energy data'!C21</f>
        <v>0</v>
      </c>
      <c r="C5" s="83">
        <f>'1. Input energy data'!E21</f>
        <v>0</v>
      </c>
      <c r="D5" s="82">
        <f>'1. Input energy data'!G21</f>
        <v>0</v>
      </c>
      <c r="E5" s="82" t="str" cm="1">
        <f t="array" ref="E5">TRANSPOSE(IFERROR(SMALL(IF(('2. Input non-routine changes'!$D$20:$D$119=$B5)*('2. Input non-routine changes'!$E$20:$E$119=$D5),ROW('2. Input non-routine changes'!$D$20:$D$119),""),COLUMN(A2)),""))</f>
        <v/>
      </c>
      <c r="F5" s="82" t="str" cm="1">
        <f t="array" ref="F5">TRANSPOSE(IFERROR(SMALL(IF(('2. Input non-routine changes'!$D$20:$D$119=$B5)*('2. Input non-routine changes'!$E$20:$E$119=$D5),ROW('2. Input non-routine changes'!$D$20:$D$119),""),COLUMN(B2)),""))</f>
        <v/>
      </c>
      <c r="G5" s="82" t="str" cm="1">
        <f t="array" ref="G5">TRANSPOSE(IFERROR(SMALL(IF(('2. Input non-routine changes'!$D$20:$D$119=$B5)*('2. Input non-routine changes'!$E$20:$E$119=$D5),ROW('2. Input non-routine changes'!$D$20:$D$119),""),COLUMN(C2)),""))</f>
        <v/>
      </c>
    </row>
    <row r="6" spans="1:7">
      <c r="A6" s="82" t="str">
        <f>IF(B6=0, "", '1. Input energy data'!$C$11)</f>
        <v/>
      </c>
      <c r="B6" s="82">
        <f>'1. Input energy data'!C22</f>
        <v>0</v>
      </c>
      <c r="C6" s="83">
        <f>'1. Input energy data'!E22</f>
        <v>0</v>
      </c>
      <c r="D6" s="82">
        <f>'1. Input energy data'!G22</f>
        <v>0</v>
      </c>
      <c r="E6" s="82" t="str" cm="1">
        <f t="array" ref="E6">TRANSPOSE(IFERROR(SMALL(IF(('2. Input non-routine changes'!$D$20:$D$119=$B6)*('2. Input non-routine changes'!$E$20:$E$119=$D6),ROW('2. Input non-routine changes'!$D$20:$D$119),""),COLUMN(A3)),""))</f>
        <v/>
      </c>
      <c r="F6" s="82" t="str" cm="1">
        <f t="array" ref="F6">TRANSPOSE(IFERROR(SMALL(IF(('2. Input non-routine changes'!$D$20:$D$119=$B6)*('2. Input non-routine changes'!$E$20:$E$119=$D6),ROW('2. Input non-routine changes'!$D$20:$D$119),""),COLUMN(B3)),""))</f>
        <v/>
      </c>
      <c r="G6" s="82" t="str" cm="1">
        <f t="array" ref="G6">TRANSPOSE(IFERROR(SMALL(IF(('2. Input non-routine changes'!$D$20:$D$119=$B6)*('2. Input non-routine changes'!$E$20:$E$119=$D6),ROW('2. Input non-routine changes'!$D$20:$D$119),""),COLUMN(C3)),""))</f>
        <v/>
      </c>
    </row>
    <row r="7" spans="1:7">
      <c r="A7" s="82" t="str">
        <f>IF(B7=0, "", '1. Input energy data'!$C$11)</f>
        <v/>
      </c>
      <c r="B7" s="82">
        <f>'1. Input energy data'!C23</f>
        <v>0</v>
      </c>
      <c r="C7" s="83">
        <f>'1. Input energy data'!E23</f>
        <v>0</v>
      </c>
      <c r="D7" s="82">
        <f>'1. Input energy data'!G23</f>
        <v>0</v>
      </c>
      <c r="E7" s="82" t="str" cm="1">
        <f t="array" ref="E7">TRANSPOSE(IFERROR(SMALL(IF(('2. Input non-routine changes'!$D$20:$D$119=$B7)*('2. Input non-routine changes'!$E$20:$E$119=$D7),ROW('2. Input non-routine changes'!$D$20:$D$119),""),COLUMN(A4)),""))</f>
        <v/>
      </c>
      <c r="F7" s="82" t="str" cm="1">
        <f t="array" ref="F7">TRANSPOSE(IFERROR(SMALL(IF(('2. Input non-routine changes'!$D$20:$D$119=$B7)*('2. Input non-routine changes'!$E$20:$E$119=$D7),ROW('2. Input non-routine changes'!$D$20:$D$119),""),COLUMN(B4)),""))</f>
        <v/>
      </c>
      <c r="G7" s="82" t="str" cm="1">
        <f t="array" ref="G7">TRANSPOSE(IFERROR(SMALL(IF(('2. Input non-routine changes'!$D$20:$D$119=$B7)*('2. Input non-routine changes'!$E$20:$E$119=$D7),ROW('2. Input non-routine changes'!$D$20:$D$119),""),COLUMN(C4)),""))</f>
        <v/>
      </c>
    </row>
    <row r="8" spans="1:7">
      <c r="A8" s="82" t="str">
        <f>IF(B8=0, "", '1. Input energy data'!$C$11)</f>
        <v/>
      </c>
      <c r="B8" s="82">
        <f>'1. Input energy data'!C24</f>
        <v>0</v>
      </c>
      <c r="C8" s="83">
        <f>'1. Input energy data'!E24</f>
        <v>0</v>
      </c>
      <c r="D8" s="82">
        <f>'1. Input energy data'!G24</f>
        <v>0</v>
      </c>
      <c r="E8" s="82" t="str" cm="1">
        <f t="array" ref="E8">TRANSPOSE(IFERROR(SMALL(IF(('2. Input non-routine changes'!$D$20:$D$119=$B8)*('2. Input non-routine changes'!$E$20:$E$119=$D8),ROW('2. Input non-routine changes'!$D$20:$D$119),""),COLUMN(A5)),""))</f>
        <v/>
      </c>
      <c r="F8" s="82" t="str" cm="1">
        <f t="array" ref="F8">TRANSPOSE(IFERROR(SMALL(IF(('2. Input non-routine changes'!$D$20:$D$119=$B8)*('2. Input non-routine changes'!$E$20:$E$119=$D8),ROW('2. Input non-routine changes'!$D$20:$D$119),""),COLUMN(B5)),""))</f>
        <v/>
      </c>
      <c r="G8" s="82" t="str" cm="1">
        <f t="array" ref="G8">TRANSPOSE(IFERROR(SMALL(IF(('2. Input non-routine changes'!$D$20:$D$119=$B8)*('2. Input non-routine changes'!$E$20:$E$119=$D8),ROW('2. Input non-routine changes'!$D$20:$D$119),""),COLUMN(C5)),""))</f>
        <v/>
      </c>
    </row>
    <row r="9" spans="1:7">
      <c r="A9" s="82" t="str">
        <f>IF(B9=0, "", '1. Input energy data'!$C$11)</f>
        <v/>
      </c>
      <c r="B9" s="82">
        <f>'1. Input energy data'!C25</f>
        <v>0</v>
      </c>
      <c r="C9" s="83">
        <f>'1. Input energy data'!E25</f>
        <v>0</v>
      </c>
      <c r="D9" s="82">
        <f>'1. Input energy data'!G25</f>
        <v>0</v>
      </c>
      <c r="E9" s="82" t="str" cm="1">
        <f t="array" ref="E9">TRANSPOSE(IFERROR(SMALL(IF(('2. Input non-routine changes'!$D$20:$D$119=$B9)*('2. Input non-routine changes'!$E$20:$E$119=$D9),ROW('2. Input non-routine changes'!$D$20:$D$119),""),COLUMN(A6)),""))</f>
        <v/>
      </c>
      <c r="F9" s="82" t="str" cm="1">
        <f t="array" ref="F9">TRANSPOSE(IFERROR(SMALL(IF(('2. Input non-routine changes'!$D$20:$D$119=$B9)*('2. Input non-routine changes'!$E$20:$E$119=$D9),ROW('2. Input non-routine changes'!$D$20:$D$119),""),COLUMN(B6)),""))</f>
        <v/>
      </c>
      <c r="G9" s="82" t="str" cm="1">
        <f t="array" ref="G9">TRANSPOSE(IFERROR(SMALL(IF(('2. Input non-routine changes'!$D$20:$D$119=$B9)*('2. Input non-routine changes'!$E$20:$E$119=$D9),ROW('2. Input non-routine changes'!$D$20:$D$119),""),COLUMN(C6)),""))</f>
        <v/>
      </c>
    </row>
    <row r="10" spans="1:7">
      <c r="A10" s="82" t="str">
        <f>IF(B10=0, "", '1. Input energy data'!$C$11)</f>
        <v/>
      </c>
      <c r="B10" s="82">
        <f>'1. Input energy data'!C26</f>
        <v>0</v>
      </c>
      <c r="C10" s="83">
        <f>'1. Input energy data'!E26</f>
        <v>0</v>
      </c>
      <c r="D10" s="82">
        <f>'1. Input energy data'!G26</f>
        <v>0</v>
      </c>
      <c r="E10" s="82" t="str" cm="1">
        <f t="array" ref="E10">TRANSPOSE(IFERROR(SMALL(IF(('2. Input non-routine changes'!$D$20:$D$119=$B10)*('2. Input non-routine changes'!$E$20:$E$119=$D10),ROW('2. Input non-routine changes'!$D$20:$D$119),""),COLUMN(A7)),""))</f>
        <v/>
      </c>
      <c r="F10" s="82" t="str" cm="1">
        <f t="array" ref="F10">TRANSPOSE(IFERROR(SMALL(IF(('2. Input non-routine changes'!$D$20:$D$119=$B10)*('2. Input non-routine changes'!$E$20:$E$119=$D10),ROW('2. Input non-routine changes'!$D$20:$D$119),""),COLUMN(B7)),""))</f>
        <v/>
      </c>
      <c r="G10" s="82" t="str" cm="1">
        <f t="array" ref="G10">TRANSPOSE(IFERROR(SMALL(IF(('2. Input non-routine changes'!$D$20:$D$119=$B10)*('2. Input non-routine changes'!$E$20:$E$119=$D10),ROW('2. Input non-routine changes'!$D$20:$D$119),""),COLUMN(C7)),""))</f>
        <v/>
      </c>
    </row>
    <row r="11" spans="1:7">
      <c r="A11" s="82" t="str">
        <f>IF(B11=0, "", '1. Input energy data'!$C$11)</f>
        <v/>
      </c>
      <c r="B11" s="82">
        <f>'1. Input energy data'!C27</f>
        <v>0</v>
      </c>
      <c r="C11" s="83">
        <f>'1. Input energy data'!E27</f>
        <v>0</v>
      </c>
      <c r="D11" s="82">
        <f>'1. Input energy data'!G27</f>
        <v>0</v>
      </c>
      <c r="E11" s="82" t="str" cm="1">
        <f t="array" ref="E11">TRANSPOSE(IFERROR(SMALL(IF(('2. Input non-routine changes'!$D$20:$D$119=$B11)*('2. Input non-routine changes'!$E$20:$E$119=$D11),ROW('2. Input non-routine changes'!$D$20:$D$119),""),COLUMN(A8)),""))</f>
        <v/>
      </c>
      <c r="F11" s="82" t="str" cm="1">
        <f t="array" ref="F11">TRANSPOSE(IFERROR(SMALL(IF(('2. Input non-routine changes'!$D$20:$D$119=$B11)*('2. Input non-routine changes'!$E$20:$E$119=$D11),ROW('2. Input non-routine changes'!$D$20:$D$119),""),COLUMN(B8)),""))</f>
        <v/>
      </c>
      <c r="G11" s="82" t="str" cm="1">
        <f t="array" ref="G11">TRANSPOSE(IFERROR(SMALL(IF(('2. Input non-routine changes'!$D$20:$D$119=$B11)*('2. Input non-routine changes'!$E$20:$E$119=$D11),ROW('2. Input non-routine changes'!$D$20:$D$119),""),COLUMN(C8)),""))</f>
        <v/>
      </c>
    </row>
    <row r="12" spans="1:7">
      <c r="A12" s="82" t="str">
        <f>IF(B12=0, "", '1. Input energy data'!$C$11)</f>
        <v/>
      </c>
      <c r="B12" s="82">
        <f>'1. Input energy data'!C28</f>
        <v>0</v>
      </c>
      <c r="C12" s="83">
        <f>'1. Input energy data'!E28</f>
        <v>0</v>
      </c>
      <c r="D12" s="82">
        <f>'1. Input energy data'!G28</f>
        <v>0</v>
      </c>
      <c r="E12" s="82" t="str" cm="1">
        <f t="array" ref="E12">TRANSPOSE(IFERROR(SMALL(IF(('2. Input non-routine changes'!$D$20:$D$119=$B12)*('2. Input non-routine changes'!$E$20:$E$119=$D12),ROW('2. Input non-routine changes'!$D$20:$D$119),""),COLUMN(A9)),""))</f>
        <v/>
      </c>
      <c r="F12" s="82" t="str" cm="1">
        <f t="array" ref="F12">TRANSPOSE(IFERROR(SMALL(IF(('2. Input non-routine changes'!$D$20:$D$119=$B12)*('2. Input non-routine changes'!$E$20:$E$119=$D12),ROW('2. Input non-routine changes'!$D$20:$D$119),""),COLUMN(B9)),""))</f>
        <v/>
      </c>
      <c r="G12" s="82" t="str" cm="1">
        <f t="array" ref="G12">TRANSPOSE(IFERROR(SMALL(IF(('2. Input non-routine changes'!$D$20:$D$119=$B12)*('2. Input non-routine changes'!$E$20:$E$119=$D12),ROW('2. Input non-routine changes'!$D$20:$D$119),""),COLUMN(C9)),""))</f>
        <v/>
      </c>
    </row>
    <row r="13" spans="1:7">
      <c r="A13" s="82" t="str">
        <f>IF(B13=0, "", '1. Input energy data'!$C$11)</f>
        <v/>
      </c>
      <c r="B13" s="82">
        <f>'1. Input energy data'!C29</f>
        <v>0</v>
      </c>
      <c r="C13" s="83">
        <f>'1. Input energy data'!E29</f>
        <v>0</v>
      </c>
      <c r="D13" s="82">
        <f>'1. Input energy data'!G29</f>
        <v>0</v>
      </c>
      <c r="E13" s="82" t="str" cm="1">
        <f t="array" ref="E13">TRANSPOSE(IFERROR(SMALL(IF(('2. Input non-routine changes'!$D$20:$D$119=$B13)*('2. Input non-routine changes'!$E$20:$E$119=$D13),ROW('2. Input non-routine changes'!$D$20:$D$119),""),COLUMN(A10)),""))</f>
        <v/>
      </c>
      <c r="F13" s="82" t="str" cm="1">
        <f t="array" ref="F13">TRANSPOSE(IFERROR(SMALL(IF(('2. Input non-routine changes'!$D$20:$D$119=$B13)*('2. Input non-routine changes'!$E$20:$E$119=$D13),ROW('2. Input non-routine changes'!$D$20:$D$119),""),COLUMN(B10)),""))</f>
        <v/>
      </c>
      <c r="G13" s="82" t="str" cm="1">
        <f t="array" ref="G13">TRANSPOSE(IFERROR(SMALL(IF(('2. Input non-routine changes'!$D$20:$D$119=$B13)*('2. Input non-routine changes'!$E$20:$E$119=$D13),ROW('2. Input non-routine changes'!$D$20:$D$119),""),COLUMN(C10)),""))</f>
        <v/>
      </c>
    </row>
    <row r="14" spans="1:7">
      <c r="A14" s="82" t="str">
        <f>IF(B14=0, "", '1. Input energy data'!$C$11)</f>
        <v/>
      </c>
      <c r="B14" s="82">
        <f>'1. Input energy data'!C30</f>
        <v>0</v>
      </c>
      <c r="C14" s="83">
        <f>'1. Input energy data'!E30</f>
        <v>0</v>
      </c>
      <c r="D14" s="82">
        <f>'1. Input energy data'!G30</f>
        <v>0</v>
      </c>
      <c r="E14" s="82" t="str" cm="1">
        <f t="array" ref="E14">TRANSPOSE(IFERROR(SMALL(IF(('2. Input non-routine changes'!$D$20:$D$119=$B14)*('2. Input non-routine changes'!$E$20:$E$119=$D14),ROW('2. Input non-routine changes'!$D$20:$D$119),""),COLUMN(A11)),""))</f>
        <v/>
      </c>
      <c r="F14" s="82" t="str" cm="1">
        <f t="array" ref="F14">TRANSPOSE(IFERROR(SMALL(IF(('2. Input non-routine changes'!$D$20:$D$119=$B14)*('2. Input non-routine changes'!$E$20:$E$119=$D14),ROW('2. Input non-routine changes'!$D$20:$D$119),""),COLUMN(B11)),""))</f>
        <v/>
      </c>
      <c r="G14" s="82" t="str" cm="1">
        <f t="array" ref="G14">TRANSPOSE(IFERROR(SMALL(IF(('2. Input non-routine changes'!$D$20:$D$119=$B14)*('2. Input non-routine changes'!$E$20:$E$119=$D14),ROW('2. Input non-routine changes'!$D$20:$D$119),""),COLUMN(C11)),""))</f>
        <v/>
      </c>
    </row>
    <row r="15" spans="1:7">
      <c r="A15" s="82" t="str">
        <f>IF(B15=0, "", '1. Input energy data'!$C$11)</f>
        <v/>
      </c>
      <c r="B15" s="82">
        <f>'1. Input energy data'!C31</f>
        <v>0</v>
      </c>
      <c r="C15" s="83">
        <f>'1. Input energy data'!E31</f>
        <v>0</v>
      </c>
      <c r="D15" s="82">
        <f>'1. Input energy data'!G31</f>
        <v>0</v>
      </c>
      <c r="E15" s="82" t="str" cm="1">
        <f t="array" ref="E15">TRANSPOSE(IFERROR(SMALL(IF(('2. Input non-routine changes'!$D$20:$D$119=$B15)*('2. Input non-routine changes'!$E$20:$E$119=$D15),ROW('2. Input non-routine changes'!$D$20:$D$119),""),COLUMN(A12)),""))</f>
        <v/>
      </c>
      <c r="F15" s="82" t="str" cm="1">
        <f t="array" ref="F15">TRANSPOSE(IFERROR(SMALL(IF(('2. Input non-routine changes'!$D$20:$D$119=$B15)*('2. Input non-routine changes'!$E$20:$E$119=$D15),ROW('2. Input non-routine changes'!$D$20:$D$119),""),COLUMN(B12)),""))</f>
        <v/>
      </c>
      <c r="G15" s="82" t="str" cm="1">
        <f t="array" ref="G15">TRANSPOSE(IFERROR(SMALL(IF(('2. Input non-routine changes'!$D$20:$D$119=$B15)*('2. Input non-routine changes'!$E$20:$E$119=$D15),ROW('2. Input non-routine changes'!$D$20:$D$119),""),COLUMN(C12)),""))</f>
        <v/>
      </c>
    </row>
    <row r="16" spans="1:7">
      <c r="A16" s="82" t="str">
        <f>IF(B16=0, "", '1. Input energy data'!$C$11)</f>
        <v/>
      </c>
      <c r="B16" s="82">
        <f>'1. Input energy data'!C32</f>
        <v>0</v>
      </c>
      <c r="C16" s="83">
        <f>'1. Input energy data'!E32</f>
        <v>0</v>
      </c>
      <c r="D16" s="82">
        <f>'1. Input energy data'!G32</f>
        <v>0</v>
      </c>
      <c r="E16" s="82" t="str" cm="1">
        <f t="array" ref="E16">TRANSPOSE(IFERROR(SMALL(IF(('2. Input non-routine changes'!$D$20:$D$119=$B16)*('2. Input non-routine changes'!$E$20:$E$119=$D16),ROW('2. Input non-routine changes'!$D$20:$D$119),""),COLUMN(A13)),""))</f>
        <v/>
      </c>
      <c r="F16" s="82" t="str" cm="1">
        <f t="array" ref="F16">TRANSPOSE(IFERROR(SMALL(IF(('2. Input non-routine changes'!$D$20:$D$119=$B16)*('2. Input non-routine changes'!$E$20:$E$119=$D16),ROW('2. Input non-routine changes'!$D$20:$D$119),""),COLUMN(B13)),""))</f>
        <v/>
      </c>
      <c r="G16" s="82" t="str" cm="1">
        <f t="array" ref="G16">TRANSPOSE(IFERROR(SMALL(IF(('2. Input non-routine changes'!$D$20:$D$119=$B16)*('2. Input non-routine changes'!$E$20:$E$119=$D16),ROW('2. Input non-routine changes'!$D$20:$D$119),""),COLUMN(C13)),""))</f>
        <v/>
      </c>
    </row>
    <row r="17" spans="1:7">
      <c r="A17" s="82" t="str">
        <f>IF(B17=0, "", '1. Input energy data'!$C$11)</f>
        <v/>
      </c>
      <c r="B17" s="82">
        <f>'1. Input energy data'!C33</f>
        <v>0</v>
      </c>
      <c r="C17" s="83">
        <f>'1. Input energy data'!E33</f>
        <v>0</v>
      </c>
      <c r="D17" s="82">
        <f>'1. Input energy data'!G33</f>
        <v>0</v>
      </c>
      <c r="E17" s="82" t="str" cm="1">
        <f t="array" ref="E17">TRANSPOSE(IFERROR(SMALL(IF(('2. Input non-routine changes'!$D$20:$D$119=$B17)*('2. Input non-routine changes'!$E$20:$E$119=$D17),ROW('2. Input non-routine changes'!$D$20:$D$119),""),COLUMN(A14)),""))</f>
        <v/>
      </c>
      <c r="F17" s="82" t="str" cm="1">
        <f t="array" ref="F17">TRANSPOSE(IFERROR(SMALL(IF(('2. Input non-routine changes'!$D$20:$D$119=$B17)*('2. Input non-routine changes'!$E$20:$E$119=$D17),ROW('2. Input non-routine changes'!$D$20:$D$119),""),COLUMN(B14)),""))</f>
        <v/>
      </c>
      <c r="G17" s="82" t="str" cm="1">
        <f t="array" ref="G17">TRANSPOSE(IFERROR(SMALL(IF(('2. Input non-routine changes'!$D$20:$D$119=$B17)*('2. Input non-routine changes'!$E$20:$E$119=$D17),ROW('2. Input non-routine changes'!$D$20:$D$119),""),COLUMN(C14)),""))</f>
        <v/>
      </c>
    </row>
    <row r="18" spans="1:7">
      <c r="A18" s="82" t="str">
        <f>IF(B18=0, "", '1. Input energy data'!$C$11)</f>
        <v/>
      </c>
      <c r="B18" s="82">
        <f>'1. Input energy data'!C34</f>
        <v>0</v>
      </c>
      <c r="C18" s="83">
        <f>'1. Input energy data'!E34</f>
        <v>0</v>
      </c>
      <c r="D18" s="82">
        <f>'1. Input energy data'!G34</f>
        <v>0</v>
      </c>
      <c r="E18" s="82" t="str" cm="1">
        <f t="array" ref="E18">TRANSPOSE(IFERROR(SMALL(IF(('2. Input non-routine changes'!$D$20:$D$119=$B18)*('2. Input non-routine changes'!$E$20:$E$119=$D18),ROW('2. Input non-routine changes'!$D$20:$D$119),""),COLUMN(A15)),""))</f>
        <v/>
      </c>
      <c r="F18" s="82" t="str" cm="1">
        <f t="array" ref="F18">TRANSPOSE(IFERROR(SMALL(IF(('2. Input non-routine changes'!$D$20:$D$119=$B18)*('2. Input non-routine changes'!$E$20:$E$119=$D18),ROW('2. Input non-routine changes'!$D$20:$D$119),""),COLUMN(B15)),""))</f>
        <v/>
      </c>
      <c r="G18" s="82" t="str" cm="1">
        <f t="array" ref="G18">TRANSPOSE(IFERROR(SMALL(IF(('2. Input non-routine changes'!$D$20:$D$119=$B18)*('2. Input non-routine changes'!$E$20:$E$119=$D18),ROW('2. Input non-routine changes'!$D$20:$D$119),""),COLUMN(C15)),""))</f>
        <v/>
      </c>
    </row>
    <row r="19" spans="1:7">
      <c r="A19" s="82" t="str">
        <f>IF(B19=0, "", '1. Input energy data'!$C$11)</f>
        <v/>
      </c>
      <c r="B19" s="82">
        <f>'1. Input energy data'!C35</f>
        <v>0</v>
      </c>
      <c r="C19" s="83">
        <f>'1. Input energy data'!E35</f>
        <v>0</v>
      </c>
      <c r="D19" s="82">
        <f>'1. Input energy data'!G35</f>
        <v>0</v>
      </c>
      <c r="E19" s="82" t="str" cm="1">
        <f t="array" ref="E19">TRANSPOSE(IFERROR(SMALL(IF(('2. Input non-routine changes'!$D$20:$D$119=$B19)*('2. Input non-routine changes'!$E$20:$E$119=$D19),ROW('2. Input non-routine changes'!$D$20:$D$119),""),COLUMN(A16)),""))</f>
        <v/>
      </c>
      <c r="F19" s="82" t="str" cm="1">
        <f t="array" ref="F19">TRANSPOSE(IFERROR(SMALL(IF(('2. Input non-routine changes'!$D$20:$D$119=$B19)*('2. Input non-routine changes'!$E$20:$E$119=$D19),ROW('2. Input non-routine changes'!$D$20:$D$119),""),COLUMN(B16)),""))</f>
        <v/>
      </c>
      <c r="G19" s="82" t="str" cm="1">
        <f t="array" ref="G19">TRANSPOSE(IFERROR(SMALL(IF(('2. Input non-routine changes'!$D$20:$D$119=$B19)*('2. Input non-routine changes'!$E$20:$E$119=$D19),ROW('2. Input non-routine changes'!$D$20:$D$119),""),COLUMN(C16)),""))</f>
        <v/>
      </c>
    </row>
    <row r="20" spans="1:7">
      <c r="A20" s="82" t="str">
        <f>IF(B20=0, "", '1. Input energy data'!$C$11)</f>
        <v/>
      </c>
      <c r="B20" s="82">
        <f>'1. Input energy data'!C36</f>
        <v>0</v>
      </c>
      <c r="C20" s="83">
        <f>'1. Input energy data'!E36</f>
        <v>0</v>
      </c>
      <c r="D20" s="82">
        <f>'1. Input energy data'!G36</f>
        <v>0</v>
      </c>
      <c r="E20" s="82" t="str" cm="1">
        <f t="array" ref="E20">TRANSPOSE(IFERROR(SMALL(IF(('2. Input non-routine changes'!$D$20:$D$119=$B20)*('2. Input non-routine changes'!$E$20:$E$119=$D20),ROW('2. Input non-routine changes'!$D$20:$D$119),""),COLUMN(A17)),""))</f>
        <v/>
      </c>
      <c r="F20" s="82" t="str" cm="1">
        <f t="array" ref="F20">TRANSPOSE(IFERROR(SMALL(IF(('2. Input non-routine changes'!$D$20:$D$119=$B20)*('2. Input non-routine changes'!$E$20:$E$119=$D20),ROW('2. Input non-routine changes'!$D$20:$D$119),""),COLUMN(B17)),""))</f>
        <v/>
      </c>
      <c r="G20" s="82" t="str" cm="1">
        <f t="array" ref="G20">TRANSPOSE(IFERROR(SMALL(IF(('2. Input non-routine changes'!$D$20:$D$119=$B20)*('2. Input non-routine changes'!$E$20:$E$119=$D20),ROW('2. Input non-routine changes'!$D$20:$D$119),""),COLUMN(C17)),""))</f>
        <v/>
      </c>
    </row>
    <row r="21" spans="1:7">
      <c r="A21" s="82" t="str">
        <f>IF(B21=0, "", '1. Input energy data'!$C$11)</f>
        <v/>
      </c>
      <c r="B21" s="82">
        <f>'1. Input energy data'!C37</f>
        <v>0</v>
      </c>
      <c r="C21" s="83">
        <f>'1. Input energy data'!E37</f>
        <v>0</v>
      </c>
      <c r="D21" s="82">
        <f>'1. Input energy data'!G37</f>
        <v>0</v>
      </c>
      <c r="E21" s="82" t="str" cm="1">
        <f t="array" ref="E21">TRANSPOSE(IFERROR(SMALL(IF(('2. Input non-routine changes'!$D$20:$D$119=$B21)*('2. Input non-routine changes'!$E$20:$E$119=$D21),ROW('2. Input non-routine changes'!$D$20:$D$119),""),COLUMN(A18)),""))</f>
        <v/>
      </c>
      <c r="F21" s="82" t="str" cm="1">
        <f t="array" ref="F21">TRANSPOSE(IFERROR(SMALL(IF(('2. Input non-routine changes'!$D$20:$D$119=$B21)*('2. Input non-routine changes'!$E$20:$E$119=$D21),ROW('2. Input non-routine changes'!$D$20:$D$119),""),COLUMN(B18)),""))</f>
        <v/>
      </c>
      <c r="G21" s="82" t="str" cm="1">
        <f t="array" ref="G21">TRANSPOSE(IFERROR(SMALL(IF(('2. Input non-routine changes'!$D$20:$D$119=$B21)*('2. Input non-routine changes'!$E$20:$E$119=$D21),ROW('2. Input non-routine changes'!$D$20:$D$119),""),COLUMN(C18)),""))</f>
        <v/>
      </c>
    </row>
    <row r="22" spans="1:7">
      <c r="A22" s="82" t="str">
        <f>IF(B22=0, "", '1. Input energy data'!$C$11)</f>
        <v/>
      </c>
      <c r="B22" s="82">
        <f>'1. Input energy data'!C38</f>
        <v>0</v>
      </c>
      <c r="C22" s="83">
        <f>'1. Input energy data'!E38</f>
        <v>0</v>
      </c>
      <c r="D22" s="82">
        <f>'1. Input energy data'!G38</f>
        <v>0</v>
      </c>
      <c r="E22" s="82" t="str" cm="1">
        <f t="array" ref="E22">TRANSPOSE(IFERROR(SMALL(IF(('2. Input non-routine changes'!$D$20:$D$119=$B22)*('2. Input non-routine changes'!$E$20:$E$119=$D22),ROW('2. Input non-routine changes'!$D$20:$D$119),""),COLUMN(A19)),""))</f>
        <v/>
      </c>
      <c r="F22" s="82" t="str" cm="1">
        <f t="array" ref="F22">TRANSPOSE(IFERROR(SMALL(IF(('2. Input non-routine changes'!$D$20:$D$119=$B22)*('2. Input non-routine changes'!$E$20:$E$119=$D22),ROW('2. Input non-routine changes'!$D$20:$D$119),""),COLUMN(B19)),""))</f>
        <v/>
      </c>
      <c r="G22" s="82" t="str" cm="1">
        <f t="array" ref="G22">TRANSPOSE(IFERROR(SMALL(IF(('2. Input non-routine changes'!$D$20:$D$119=$B22)*('2. Input non-routine changes'!$E$20:$E$119=$D22),ROW('2. Input non-routine changes'!$D$20:$D$119),""),COLUMN(C19)),""))</f>
        <v/>
      </c>
    </row>
    <row r="23" spans="1:7">
      <c r="A23" s="82" t="str">
        <f>IF(B23=0, "", '1. Input energy data'!$C$11)</f>
        <v/>
      </c>
      <c r="B23" s="82">
        <f>'1. Input energy data'!C39</f>
        <v>0</v>
      </c>
      <c r="C23" s="83">
        <f>'1. Input energy data'!E39</f>
        <v>0</v>
      </c>
      <c r="D23" s="82">
        <f>'1. Input energy data'!G39</f>
        <v>0</v>
      </c>
      <c r="E23" s="82" t="str" cm="1">
        <f t="array" ref="E23">TRANSPOSE(IFERROR(SMALL(IF(('2. Input non-routine changes'!$D$20:$D$119=$B23)*('2. Input non-routine changes'!$E$20:$E$119=$D23),ROW('2. Input non-routine changes'!$D$20:$D$119),""),COLUMN(A20)),""))</f>
        <v/>
      </c>
      <c r="F23" s="82" t="str" cm="1">
        <f t="array" ref="F23">TRANSPOSE(IFERROR(SMALL(IF(('2. Input non-routine changes'!$D$20:$D$119=$B23)*('2. Input non-routine changes'!$E$20:$E$119=$D23),ROW('2. Input non-routine changes'!$D$20:$D$119),""),COLUMN(B20)),""))</f>
        <v/>
      </c>
      <c r="G23" s="82" t="str" cm="1">
        <f t="array" ref="G23">TRANSPOSE(IFERROR(SMALL(IF(('2. Input non-routine changes'!$D$20:$D$119=$B23)*('2. Input non-routine changes'!$E$20:$E$119=$D23),ROW('2. Input non-routine changes'!$D$20:$D$119),""),COLUMN(C20)),""))</f>
        <v/>
      </c>
    </row>
    <row r="24" spans="1:7">
      <c r="A24" s="82" t="str">
        <f>IF(B24=0, "", '1. Input energy data'!$C$11)</f>
        <v/>
      </c>
      <c r="B24" s="82">
        <f>'1. Input energy data'!C40</f>
        <v>0</v>
      </c>
      <c r="C24" s="83">
        <f>'1. Input energy data'!E40</f>
        <v>0</v>
      </c>
      <c r="D24" s="82">
        <f>'1. Input energy data'!G40</f>
        <v>0</v>
      </c>
      <c r="E24" s="82" t="str" cm="1">
        <f t="array" ref="E24">TRANSPOSE(IFERROR(SMALL(IF(('2. Input non-routine changes'!$D$20:$D$119=$B24)*('2. Input non-routine changes'!$E$20:$E$119=$D24),ROW('2. Input non-routine changes'!$D$20:$D$119),""),COLUMN(A21)),""))</f>
        <v/>
      </c>
      <c r="F24" s="82" t="str" cm="1">
        <f t="array" ref="F24">TRANSPOSE(IFERROR(SMALL(IF(('2. Input non-routine changes'!$D$20:$D$119=$B24)*('2. Input non-routine changes'!$E$20:$E$119=$D24),ROW('2. Input non-routine changes'!$D$20:$D$119),""),COLUMN(B21)),""))</f>
        <v/>
      </c>
      <c r="G24" s="82" t="str" cm="1">
        <f t="array" ref="G24">TRANSPOSE(IFERROR(SMALL(IF(('2. Input non-routine changes'!$D$20:$D$119=$B24)*('2. Input non-routine changes'!$E$20:$E$119=$D24),ROW('2. Input non-routine changes'!$D$20:$D$119),""),COLUMN(C21)),""))</f>
        <v/>
      </c>
    </row>
    <row r="25" spans="1:7">
      <c r="A25" s="82" t="str">
        <f>IF(B25=0, "", '1. Input energy data'!$C$11)</f>
        <v/>
      </c>
      <c r="B25" s="82">
        <f>'1. Input energy data'!C41</f>
        <v>0</v>
      </c>
      <c r="C25" s="83">
        <f>'1. Input energy data'!E41</f>
        <v>0</v>
      </c>
      <c r="D25" s="82">
        <f>'1. Input energy data'!G41</f>
        <v>0</v>
      </c>
      <c r="E25" s="82" t="str" cm="1">
        <f t="array" ref="E25">TRANSPOSE(IFERROR(SMALL(IF(('2. Input non-routine changes'!$D$20:$D$119=$B25)*('2. Input non-routine changes'!$E$20:$E$119=$D25),ROW('2. Input non-routine changes'!$D$20:$D$119),""),COLUMN(A22)),""))</f>
        <v/>
      </c>
      <c r="F25" s="82" t="str" cm="1">
        <f t="array" ref="F25">TRANSPOSE(IFERROR(SMALL(IF(('2. Input non-routine changes'!$D$20:$D$119=$B25)*('2. Input non-routine changes'!$E$20:$E$119=$D25),ROW('2. Input non-routine changes'!$D$20:$D$119),""),COLUMN(B22)),""))</f>
        <v/>
      </c>
      <c r="G25" s="82" t="str" cm="1">
        <f t="array" ref="G25">TRANSPOSE(IFERROR(SMALL(IF(('2. Input non-routine changes'!$D$20:$D$119=$B25)*('2. Input non-routine changes'!$E$20:$E$119=$D25),ROW('2. Input non-routine changes'!$D$20:$D$119),""),COLUMN(C22)),""))</f>
        <v/>
      </c>
    </row>
    <row r="26" spans="1:7">
      <c r="A26" s="82" t="str">
        <f>IF(B26=0, "", '1. Input energy data'!$C$11)</f>
        <v/>
      </c>
      <c r="B26" s="82">
        <f>'1. Input energy data'!C42</f>
        <v>0</v>
      </c>
      <c r="C26" s="83">
        <f>'1. Input energy data'!E42</f>
        <v>0</v>
      </c>
      <c r="D26" s="82">
        <f>'1. Input energy data'!G42</f>
        <v>0</v>
      </c>
      <c r="E26" s="82" t="str" cm="1">
        <f t="array" ref="E26">TRANSPOSE(IFERROR(SMALL(IF(('2. Input non-routine changes'!$D$20:$D$119=$B26)*('2. Input non-routine changes'!$E$20:$E$119=$D26),ROW('2. Input non-routine changes'!$D$20:$D$119),""),COLUMN(A23)),""))</f>
        <v/>
      </c>
      <c r="F26" s="82" t="str" cm="1">
        <f t="array" ref="F26">TRANSPOSE(IFERROR(SMALL(IF(('2. Input non-routine changes'!$D$20:$D$119=$B26)*('2. Input non-routine changes'!$E$20:$E$119=$D26),ROW('2. Input non-routine changes'!$D$20:$D$119),""),COLUMN(B23)),""))</f>
        <v/>
      </c>
      <c r="G26" s="82" t="str" cm="1">
        <f t="array" ref="G26">TRANSPOSE(IFERROR(SMALL(IF(('2. Input non-routine changes'!$D$20:$D$119=$B26)*('2. Input non-routine changes'!$E$20:$E$119=$D26),ROW('2. Input non-routine changes'!$D$20:$D$119),""),COLUMN(C23)),""))</f>
        <v/>
      </c>
    </row>
    <row r="27" spans="1:7">
      <c r="A27" s="82" t="str">
        <f>IF(B27=0, "", '1. Input energy data'!$C$11)</f>
        <v/>
      </c>
      <c r="B27" s="82">
        <f>'1. Input energy data'!C43</f>
        <v>0</v>
      </c>
      <c r="C27" s="83">
        <f>'1. Input energy data'!E43</f>
        <v>0</v>
      </c>
      <c r="D27" s="82">
        <f>'1. Input energy data'!G43</f>
        <v>0</v>
      </c>
      <c r="E27" s="82" t="str" cm="1">
        <f t="array" ref="E27">TRANSPOSE(IFERROR(SMALL(IF(('2. Input non-routine changes'!$D$20:$D$119=$B27)*('2. Input non-routine changes'!$E$20:$E$119=$D27),ROW('2. Input non-routine changes'!$D$20:$D$119),""),COLUMN(A24)),""))</f>
        <v/>
      </c>
      <c r="F27" s="82" t="str" cm="1">
        <f t="array" ref="F27">TRANSPOSE(IFERROR(SMALL(IF(('2. Input non-routine changes'!$D$20:$D$119=$B27)*('2. Input non-routine changes'!$E$20:$E$119=$D27),ROW('2. Input non-routine changes'!$D$20:$D$119),""),COLUMN(B24)),""))</f>
        <v/>
      </c>
      <c r="G27" s="82" t="str" cm="1">
        <f t="array" ref="G27">TRANSPOSE(IFERROR(SMALL(IF(('2. Input non-routine changes'!$D$20:$D$119=$B27)*('2. Input non-routine changes'!$E$20:$E$119=$D27),ROW('2. Input non-routine changes'!$D$20:$D$119),""),COLUMN(C24)),""))</f>
        <v/>
      </c>
    </row>
    <row r="28" spans="1:7">
      <c r="A28" s="82" t="str">
        <f>IF(B28=0, "", '1. Input energy data'!$C$11)</f>
        <v/>
      </c>
      <c r="B28" s="82">
        <f>'1. Input energy data'!C44</f>
        <v>0</v>
      </c>
      <c r="C28" s="83">
        <f>'1. Input energy data'!E44</f>
        <v>0</v>
      </c>
      <c r="D28" s="82">
        <f>'1. Input energy data'!G44</f>
        <v>0</v>
      </c>
      <c r="E28" s="82" t="str" cm="1">
        <f t="array" ref="E28">TRANSPOSE(IFERROR(SMALL(IF(('2. Input non-routine changes'!$D$20:$D$119=$B28)*('2. Input non-routine changes'!$E$20:$E$119=$D28),ROW('2. Input non-routine changes'!$D$20:$D$119),""),COLUMN(A25)),""))</f>
        <v/>
      </c>
      <c r="F28" s="82" t="str" cm="1">
        <f t="array" ref="F28">TRANSPOSE(IFERROR(SMALL(IF(('2. Input non-routine changes'!$D$20:$D$119=$B28)*('2. Input non-routine changes'!$E$20:$E$119=$D28),ROW('2. Input non-routine changes'!$D$20:$D$119),""),COLUMN(B25)),""))</f>
        <v/>
      </c>
      <c r="G28" s="82" t="str" cm="1">
        <f t="array" ref="G28">TRANSPOSE(IFERROR(SMALL(IF(('2. Input non-routine changes'!$D$20:$D$119=$B28)*('2. Input non-routine changes'!$E$20:$E$119=$D28),ROW('2. Input non-routine changes'!$D$20:$D$119),""),COLUMN(C25)),""))</f>
        <v/>
      </c>
    </row>
    <row r="29" spans="1:7">
      <c r="A29" s="82" t="str">
        <f>IF(B29=0, "", '1. Input energy data'!$C$11)</f>
        <v/>
      </c>
      <c r="B29" s="82">
        <f>'1. Input energy data'!C45</f>
        <v>0</v>
      </c>
      <c r="C29" s="83">
        <f>'1. Input energy data'!E45</f>
        <v>0</v>
      </c>
      <c r="D29" s="82">
        <f>'1. Input energy data'!G45</f>
        <v>0</v>
      </c>
      <c r="E29" s="82" t="str" cm="1">
        <f t="array" ref="E29">TRANSPOSE(IFERROR(SMALL(IF(('2. Input non-routine changes'!$D$20:$D$119=$B29)*('2. Input non-routine changes'!$E$20:$E$119=$D29),ROW('2. Input non-routine changes'!$D$20:$D$119),""),COLUMN(A26)),""))</f>
        <v/>
      </c>
      <c r="F29" s="82" t="str" cm="1">
        <f t="array" ref="F29">TRANSPOSE(IFERROR(SMALL(IF(('2. Input non-routine changes'!$D$20:$D$119=$B29)*('2. Input non-routine changes'!$E$20:$E$119=$D29),ROW('2. Input non-routine changes'!$D$20:$D$119),""),COLUMN(B26)),""))</f>
        <v/>
      </c>
      <c r="G29" s="82" t="str" cm="1">
        <f t="array" ref="G29">TRANSPOSE(IFERROR(SMALL(IF(('2. Input non-routine changes'!$D$20:$D$119=$B29)*('2. Input non-routine changes'!$E$20:$E$119=$D29),ROW('2. Input non-routine changes'!$D$20:$D$119),""),COLUMN(C26)),""))</f>
        <v/>
      </c>
    </row>
    <row r="30" spans="1:7">
      <c r="A30" s="82" t="str">
        <f>IF(B30=0, "", '1. Input energy data'!$C$11)</f>
        <v/>
      </c>
      <c r="B30" s="82">
        <f>'1. Input energy data'!C46</f>
        <v>0</v>
      </c>
      <c r="C30" s="83">
        <f>'1. Input energy data'!E46</f>
        <v>0</v>
      </c>
      <c r="D30" s="82">
        <f>'1. Input energy data'!G46</f>
        <v>0</v>
      </c>
      <c r="E30" s="82" t="str" cm="1">
        <f t="array" ref="E30">TRANSPOSE(IFERROR(SMALL(IF(('2. Input non-routine changes'!$D$20:$D$119=$B30)*('2. Input non-routine changes'!$E$20:$E$119=$D30),ROW('2. Input non-routine changes'!$D$20:$D$119),""),COLUMN(A27)),""))</f>
        <v/>
      </c>
      <c r="F30" s="82" t="str" cm="1">
        <f t="array" ref="F30">TRANSPOSE(IFERROR(SMALL(IF(('2. Input non-routine changes'!$D$20:$D$119=$B30)*('2. Input non-routine changes'!$E$20:$E$119=$D30),ROW('2. Input non-routine changes'!$D$20:$D$119),""),COLUMN(B27)),""))</f>
        <v/>
      </c>
      <c r="G30" s="82" t="str" cm="1">
        <f t="array" ref="G30">TRANSPOSE(IFERROR(SMALL(IF(('2. Input non-routine changes'!$D$20:$D$119=$B30)*('2. Input non-routine changes'!$E$20:$E$119=$D30),ROW('2. Input non-routine changes'!$D$20:$D$119),""),COLUMN(C27)),""))</f>
        <v/>
      </c>
    </row>
    <row r="31" spans="1:7">
      <c r="A31" s="82" t="str">
        <f>IF(B31=0, "", '1. Input energy data'!$C$11)</f>
        <v/>
      </c>
      <c r="B31" s="82">
        <f>'1. Input energy data'!C47</f>
        <v>0</v>
      </c>
      <c r="C31" s="83">
        <f>'1. Input energy data'!E47</f>
        <v>0</v>
      </c>
      <c r="D31" s="82">
        <f>'1. Input energy data'!G47</f>
        <v>0</v>
      </c>
      <c r="E31" s="82" t="str" cm="1">
        <f t="array" ref="E31">TRANSPOSE(IFERROR(SMALL(IF(('2. Input non-routine changes'!$D$20:$D$119=$B31)*('2. Input non-routine changes'!$E$20:$E$119=$D31),ROW('2. Input non-routine changes'!$D$20:$D$119),""),COLUMN(A28)),""))</f>
        <v/>
      </c>
      <c r="F31" s="82" t="str" cm="1">
        <f t="array" ref="F31">TRANSPOSE(IFERROR(SMALL(IF(('2. Input non-routine changes'!$D$20:$D$119=$B31)*('2. Input non-routine changes'!$E$20:$E$119=$D31),ROW('2. Input non-routine changes'!$D$20:$D$119),""),COLUMN(B28)),""))</f>
        <v/>
      </c>
      <c r="G31" s="82" t="str" cm="1">
        <f t="array" ref="G31">TRANSPOSE(IFERROR(SMALL(IF(('2. Input non-routine changes'!$D$20:$D$119=$B31)*('2. Input non-routine changes'!$E$20:$E$119=$D31),ROW('2. Input non-routine changes'!$D$20:$D$119),""),COLUMN(C28)),""))</f>
        <v/>
      </c>
    </row>
    <row r="32" spans="1:7">
      <c r="A32" s="82" t="str">
        <f>IF(B32=0, "", '1. Input energy data'!$C$11)</f>
        <v/>
      </c>
      <c r="B32" s="82">
        <f>'1. Input energy data'!C48</f>
        <v>0</v>
      </c>
      <c r="C32" s="83">
        <f>'1. Input energy data'!E48</f>
        <v>0</v>
      </c>
      <c r="D32" s="82">
        <f>'1. Input energy data'!G48</f>
        <v>0</v>
      </c>
      <c r="E32" s="82" t="str" cm="1">
        <f t="array" ref="E32">TRANSPOSE(IFERROR(SMALL(IF(('2. Input non-routine changes'!$D$20:$D$119=$B32)*('2. Input non-routine changes'!$E$20:$E$119=$D32),ROW('2. Input non-routine changes'!$D$20:$D$119),""),COLUMN(A29)),""))</f>
        <v/>
      </c>
      <c r="F32" s="82" t="str" cm="1">
        <f t="array" ref="F32">TRANSPOSE(IFERROR(SMALL(IF(('2. Input non-routine changes'!$D$20:$D$119=$B32)*('2. Input non-routine changes'!$E$20:$E$119=$D32),ROW('2. Input non-routine changes'!$D$20:$D$119),""),COLUMN(B29)),""))</f>
        <v/>
      </c>
      <c r="G32" s="82" t="str" cm="1">
        <f t="array" ref="G32">TRANSPOSE(IFERROR(SMALL(IF(('2. Input non-routine changes'!$D$20:$D$119=$B32)*('2. Input non-routine changes'!$E$20:$E$119=$D32),ROW('2. Input non-routine changes'!$D$20:$D$119),""),COLUMN(C29)),""))</f>
        <v/>
      </c>
    </row>
    <row r="33" spans="1:7">
      <c r="A33" s="82" t="str">
        <f>IF(B33=0, "", '1. Input energy data'!$C$11)</f>
        <v/>
      </c>
      <c r="B33" s="82">
        <f>'1. Input energy data'!C49</f>
        <v>0</v>
      </c>
      <c r="C33" s="83">
        <f>'1. Input energy data'!E49</f>
        <v>0</v>
      </c>
      <c r="D33" s="82">
        <f>'1. Input energy data'!G49</f>
        <v>0</v>
      </c>
      <c r="E33" s="82" t="str" cm="1">
        <f t="array" ref="E33">TRANSPOSE(IFERROR(SMALL(IF(('2. Input non-routine changes'!$D$20:$D$119=$B33)*('2. Input non-routine changes'!$E$20:$E$119=$D33),ROW('2. Input non-routine changes'!$D$20:$D$119),""),COLUMN(A30)),""))</f>
        <v/>
      </c>
      <c r="F33" s="82" t="str" cm="1">
        <f t="array" ref="F33">TRANSPOSE(IFERROR(SMALL(IF(('2. Input non-routine changes'!$D$20:$D$119=$B33)*('2. Input non-routine changes'!$E$20:$E$119=$D33),ROW('2. Input non-routine changes'!$D$20:$D$119),""),COLUMN(B30)),""))</f>
        <v/>
      </c>
      <c r="G33" s="82" t="str" cm="1">
        <f t="array" ref="G33">TRANSPOSE(IFERROR(SMALL(IF(('2. Input non-routine changes'!$D$20:$D$119=$B33)*('2. Input non-routine changes'!$E$20:$E$119=$D33),ROW('2. Input non-routine changes'!$D$20:$D$119),""),COLUMN(C30)),""))</f>
        <v/>
      </c>
    </row>
    <row r="34" spans="1:7">
      <c r="A34" s="82" t="str">
        <f>IF(B34=0, "", '1. Input energy data'!$C$11)</f>
        <v/>
      </c>
      <c r="B34" s="82">
        <f>'1. Input energy data'!C50</f>
        <v>0</v>
      </c>
      <c r="C34" s="83">
        <f>'1. Input energy data'!E50</f>
        <v>0</v>
      </c>
      <c r="D34" s="82">
        <f>'1. Input energy data'!G50</f>
        <v>0</v>
      </c>
      <c r="E34" s="82" t="str" cm="1">
        <f t="array" ref="E34">TRANSPOSE(IFERROR(SMALL(IF(('2. Input non-routine changes'!$D$20:$D$119=$B34)*('2. Input non-routine changes'!$E$20:$E$119=$D34),ROW('2. Input non-routine changes'!$D$20:$D$119),""),COLUMN(A31)),""))</f>
        <v/>
      </c>
      <c r="F34" s="82" t="str" cm="1">
        <f t="array" ref="F34">TRANSPOSE(IFERROR(SMALL(IF(('2. Input non-routine changes'!$D$20:$D$119=$B34)*('2. Input non-routine changes'!$E$20:$E$119=$D34),ROW('2. Input non-routine changes'!$D$20:$D$119),""),COLUMN(B31)),""))</f>
        <v/>
      </c>
      <c r="G34" s="82" t="str" cm="1">
        <f t="array" ref="G34">TRANSPOSE(IFERROR(SMALL(IF(('2. Input non-routine changes'!$D$20:$D$119=$B34)*('2. Input non-routine changes'!$E$20:$E$119=$D34),ROW('2. Input non-routine changes'!$D$20:$D$119),""),COLUMN(C31)),""))</f>
        <v/>
      </c>
    </row>
    <row r="35" spans="1:7">
      <c r="A35" s="82" t="str">
        <f>IF(B35=0, "", '1. Input energy data'!$C$11)</f>
        <v/>
      </c>
      <c r="B35" s="82">
        <f>'1. Input energy data'!C51</f>
        <v>0</v>
      </c>
      <c r="C35" s="83">
        <f>'1. Input energy data'!E51</f>
        <v>0</v>
      </c>
      <c r="D35" s="82">
        <f>'1. Input energy data'!G51</f>
        <v>0</v>
      </c>
      <c r="E35" s="82" t="str" cm="1">
        <f t="array" ref="E35">TRANSPOSE(IFERROR(SMALL(IF(('2. Input non-routine changes'!$D$20:$D$119=$B35)*('2. Input non-routine changes'!$E$20:$E$119=$D35),ROW('2. Input non-routine changes'!$D$20:$D$119),""),COLUMN(A32)),""))</f>
        <v/>
      </c>
      <c r="F35" s="82" t="str" cm="1">
        <f t="array" ref="F35">TRANSPOSE(IFERROR(SMALL(IF(('2. Input non-routine changes'!$D$20:$D$119=$B35)*('2. Input non-routine changes'!$E$20:$E$119=$D35),ROW('2. Input non-routine changes'!$D$20:$D$119),""),COLUMN(B32)),""))</f>
        <v/>
      </c>
      <c r="G35" s="82" t="str" cm="1">
        <f t="array" ref="G35">TRANSPOSE(IFERROR(SMALL(IF(('2. Input non-routine changes'!$D$20:$D$119=$B35)*('2. Input non-routine changes'!$E$20:$E$119=$D35),ROW('2. Input non-routine changes'!$D$20:$D$119),""),COLUMN(C32)),""))</f>
        <v/>
      </c>
    </row>
    <row r="36" spans="1:7">
      <c r="A36" s="82" t="str">
        <f>IF(B36=0, "", '1. Input energy data'!$C$11)</f>
        <v/>
      </c>
      <c r="B36" s="82">
        <f>'1. Input energy data'!C52</f>
        <v>0</v>
      </c>
      <c r="C36" s="83">
        <f>'1. Input energy data'!E52</f>
        <v>0</v>
      </c>
      <c r="D36" s="82">
        <f>'1. Input energy data'!G52</f>
        <v>0</v>
      </c>
      <c r="E36" s="82" t="str" cm="1">
        <f t="array" ref="E36">TRANSPOSE(IFERROR(SMALL(IF(('2. Input non-routine changes'!$D$20:$D$119=$B36)*('2. Input non-routine changes'!$E$20:$E$119=$D36),ROW('2. Input non-routine changes'!$D$20:$D$119),""),COLUMN(A33)),""))</f>
        <v/>
      </c>
      <c r="F36" s="82" t="str" cm="1">
        <f t="array" ref="F36">TRANSPOSE(IFERROR(SMALL(IF(('2. Input non-routine changes'!$D$20:$D$119=$B36)*('2. Input non-routine changes'!$E$20:$E$119=$D36),ROW('2. Input non-routine changes'!$D$20:$D$119),""),COLUMN(B33)),""))</f>
        <v/>
      </c>
      <c r="G36" s="82" t="str" cm="1">
        <f t="array" ref="G36">TRANSPOSE(IFERROR(SMALL(IF(('2. Input non-routine changes'!$D$20:$D$119=$B36)*('2. Input non-routine changes'!$E$20:$E$119=$D36),ROW('2. Input non-routine changes'!$D$20:$D$119),""),COLUMN(C33)),""))</f>
        <v/>
      </c>
    </row>
    <row r="37" spans="1:7">
      <c r="A37" s="82" t="str">
        <f>IF(B37=0, "", '1. Input energy data'!$C$11)</f>
        <v/>
      </c>
      <c r="B37" s="82">
        <f>'1. Input energy data'!C53</f>
        <v>0</v>
      </c>
      <c r="C37" s="83">
        <f>'1. Input energy data'!E53</f>
        <v>0</v>
      </c>
      <c r="D37" s="82">
        <f>'1. Input energy data'!G53</f>
        <v>0</v>
      </c>
      <c r="E37" s="82" t="str" cm="1">
        <f t="array" ref="E37">TRANSPOSE(IFERROR(SMALL(IF(('2. Input non-routine changes'!$D$20:$D$119=$B37)*('2. Input non-routine changes'!$E$20:$E$119=$D37),ROW('2. Input non-routine changes'!$D$20:$D$119),""),COLUMN(A34)),""))</f>
        <v/>
      </c>
      <c r="F37" s="82" t="str" cm="1">
        <f t="array" ref="F37">TRANSPOSE(IFERROR(SMALL(IF(('2. Input non-routine changes'!$D$20:$D$119=$B37)*('2. Input non-routine changes'!$E$20:$E$119=$D37),ROW('2. Input non-routine changes'!$D$20:$D$119),""),COLUMN(B34)),""))</f>
        <v/>
      </c>
      <c r="G37" s="82" t="str" cm="1">
        <f t="array" ref="G37">TRANSPOSE(IFERROR(SMALL(IF(('2. Input non-routine changes'!$D$20:$D$119=$B37)*('2. Input non-routine changes'!$E$20:$E$119=$D37),ROW('2. Input non-routine changes'!$D$20:$D$119),""),COLUMN(C34)),""))</f>
        <v/>
      </c>
    </row>
    <row r="38" spans="1:7">
      <c r="A38" s="82" t="str">
        <f>IF(B38=0, "", '1. Input energy data'!$C$11)</f>
        <v/>
      </c>
      <c r="B38" s="82">
        <f>'1. Input energy data'!C54</f>
        <v>0</v>
      </c>
      <c r="C38" s="83">
        <f>'1. Input energy data'!E54</f>
        <v>0</v>
      </c>
      <c r="D38" s="82">
        <f>'1. Input energy data'!G54</f>
        <v>0</v>
      </c>
      <c r="E38" s="82" t="str" cm="1">
        <f t="array" ref="E38">TRANSPOSE(IFERROR(SMALL(IF(('2. Input non-routine changes'!$D$20:$D$119=$B38)*('2. Input non-routine changes'!$E$20:$E$119=$D38),ROW('2. Input non-routine changes'!$D$20:$D$119),""),COLUMN(A35)),""))</f>
        <v/>
      </c>
      <c r="F38" s="82" t="str" cm="1">
        <f t="array" ref="F38">TRANSPOSE(IFERROR(SMALL(IF(('2. Input non-routine changes'!$D$20:$D$119=$B38)*('2. Input non-routine changes'!$E$20:$E$119=$D38),ROW('2. Input non-routine changes'!$D$20:$D$119),""),COLUMN(B35)),""))</f>
        <v/>
      </c>
      <c r="G38" s="82" t="str" cm="1">
        <f t="array" ref="G38">TRANSPOSE(IFERROR(SMALL(IF(('2. Input non-routine changes'!$D$20:$D$119=$B38)*('2. Input non-routine changes'!$E$20:$E$119=$D38),ROW('2. Input non-routine changes'!$D$20:$D$119),""),COLUMN(C35)),""))</f>
        <v/>
      </c>
    </row>
    <row r="39" spans="1:7">
      <c r="A39" s="82" t="str">
        <f>IF(B39=0, "", '1. Input energy data'!$C$11)</f>
        <v/>
      </c>
      <c r="B39" s="82">
        <f>'1. Input energy data'!C55</f>
        <v>0</v>
      </c>
      <c r="C39" s="83">
        <f>'1. Input energy data'!E55</f>
        <v>0</v>
      </c>
      <c r="D39" s="82">
        <f>'1. Input energy data'!G55</f>
        <v>0</v>
      </c>
      <c r="E39" s="82" t="str" cm="1">
        <f t="array" ref="E39">TRANSPOSE(IFERROR(SMALL(IF(('2. Input non-routine changes'!$D$20:$D$119=$B39)*('2. Input non-routine changes'!$E$20:$E$119=$D39),ROW('2. Input non-routine changes'!$D$20:$D$119),""),COLUMN(A36)),""))</f>
        <v/>
      </c>
      <c r="F39" s="82" t="str" cm="1">
        <f t="array" ref="F39">TRANSPOSE(IFERROR(SMALL(IF(('2. Input non-routine changes'!$D$20:$D$119=$B39)*('2. Input non-routine changes'!$E$20:$E$119=$D39),ROW('2. Input non-routine changes'!$D$20:$D$119),""),COLUMN(B36)),""))</f>
        <v/>
      </c>
      <c r="G39" s="82" t="str" cm="1">
        <f t="array" ref="G39">TRANSPOSE(IFERROR(SMALL(IF(('2. Input non-routine changes'!$D$20:$D$119=$B39)*('2. Input non-routine changes'!$E$20:$E$119=$D39),ROW('2. Input non-routine changes'!$D$20:$D$119),""),COLUMN(C36)),""))</f>
        <v/>
      </c>
    </row>
    <row r="40" spans="1:7">
      <c r="A40" s="82" t="str">
        <f>IF(B40=0, "", '1. Input energy data'!$C$11)</f>
        <v/>
      </c>
      <c r="B40" s="82">
        <f>'1. Input energy data'!C56</f>
        <v>0</v>
      </c>
      <c r="C40" s="83">
        <f>'1. Input energy data'!E56</f>
        <v>0</v>
      </c>
      <c r="D40" s="82">
        <f>'1. Input energy data'!G56</f>
        <v>0</v>
      </c>
      <c r="E40" s="82" t="str" cm="1">
        <f t="array" ref="E40">TRANSPOSE(IFERROR(SMALL(IF(('2. Input non-routine changes'!$D$20:$D$119=$B40)*('2. Input non-routine changes'!$E$20:$E$119=$D40),ROW('2. Input non-routine changes'!$D$20:$D$119),""),COLUMN(A37)),""))</f>
        <v/>
      </c>
      <c r="F40" s="82" t="str" cm="1">
        <f t="array" ref="F40">TRANSPOSE(IFERROR(SMALL(IF(('2. Input non-routine changes'!$D$20:$D$119=$B40)*('2. Input non-routine changes'!$E$20:$E$119=$D40),ROW('2. Input non-routine changes'!$D$20:$D$119),""),COLUMN(B37)),""))</f>
        <v/>
      </c>
      <c r="G40" s="82" t="str" cm="1">
        <f t="array" ref="G40">TRANSPOSE(IFERROR(SMALL(IF(('2. Input non-routine changes'!$D$20:$D$119=$B40)*('2. Input non-routine changes'!$E$20:$E$119=$D40),ROW('2. Input non-routine changes'!$D$20:$D$119),""),COLUMN(C37)),""))</f>
        <v/>
      </c>
    </row>
    <row r="41" spans="1:7">
      <c r="A41" s="82" t="str">
        <f>IF(B41=0, "", '1. Input energy data'!$C$11)</f>
        <v/>
      </c>
      <c r="B41" s="82">
        <f>'1. Input energy data'!C57</f>
        <v>0</v>
      </c>
      <c r="C41" s="83">
        <f>'1. Input energy data'!E57</f>
        <v>0</v>
      </c>
      <c r="D41" s="82">
        <f>'1. Input energy data'!G57</f>
        <v>0</v>
      </c>
      <c r="E41" s="82" t="str" cm="1">
        <f t="array" ref="E41">TRANSPOSE(IFERROR(SMALL(IF(('2. Input non-routine changes'!$D$20:$D$119=$B41)*('2. Input non-routine changes'!$E$20:$E$119=$D41),ROW('2. Input non-routine changes'!$D$20:$D$119),""),COLUMN(A38)),""))</f>
        <v/>
      </c>
      <c r="F41" s="82" t="str" cm="1">
        <f t="array" ref="F41">TRANSPOSE(IFERROR(SMALL(IF(('2. Input non-routine changes'!$D$20:$D$119=$B41)*('2. Input non-routine changes'!$E$20:$E$119=$D41),ROW('2. Input non-routine changes'!$D$20:$D$119),""),COLUMN(B38)),""))</f>
        <v/>
      </c>
      <c r="G41" s="82" t="str" cm="1">
        <f t="array" ref="G41">TRANSPOSE(IFERROR(SMALL(IF(('2. Input non-routine changes'!$D$20:$D$119=$B41)*('2. Input non-routine changes'!$E$20:$E$119=$D41),ROW('2. Input non-routine changes'!$D$20:$D$119),""),COLUMN(C38)),""))</f>
        <v/>
      </c>
    </row>
    <row r="42" spans="1:7">
      <c r="A42" s="82" t="str">
        <f>IF(B42=0, "", '1. Input energy data'!$C$11)</f>
        <v/>
      </c>
      <c r="B42" s="82">
        <f>'1. Input energy data'!C58</f>
        <v>0</v>
      </c>
      <c r="C42" s="83">
        <f>'1. Input energy data'!E58</f>
        <v>0</v>
      </c>
      <c r="D42" s="82">
        <f>'1. Input energy data'!G58</f>
        <v>0</v>
      </c>
      <c r="E42" s="82" t="str" cm="1">
        <f t="array" ref="E42">TRANSPOSE(IFERROR(SMALL(IF(('2. Input non-routine changes'!$D$20:$D$119=$B42)*('2. Input non-routine changes'!$E$20:$E$119=$D42),ROW('2. Input non-routine changes'!$D$20:$D$119),""),COLUMN(A39)),""))</f>
        <v/>
      </c>
      <c r="F42" s="82" t="str" cm="1">
        <f t="array" ref="F42">TRANSPOSE(IFERROR(SMALL(IF(('2. Input non-routine changes'!$D$20:$D$119=$B42)*('2. Input non-routine changes'!$E$20:$E$119=$D42),ROW('2. Input non-routine changes'!$D$20:$D$119),""),COLUMN(B39)),""))</f>
        <v/>
      </c>
      <c r="G42" s="82" t="str" cm="1">
        <f t="array" ref="G42">TRANSPOSE(IFERROR(SMALL(IF(('2. Input non-routine changes'!$D$20:$D$119=$B42)*('2. Input non-routine changes'!$E$20:$E$119=$D42),ROW('2. Input non-routine changes'!$D$20:$D$119),""),COLUMN(C39)),""))</f>
        <v/>
      </c>
    </row>
    <row r="43" spans="1:7">
      <c r="A43" s="82" t="str">
        <f>IF(B43=0, "", '1. Input energy data'!$C$11)</f>
        <v/>
      </c>
      <c r="B43" s="82">
        <f>'1. Input energy data'!C59</f>
        <v>0</v>
      </c>
      <c r="C43" s="83">
        <f>'1. Input energy data'!E59</f>
        <v>0</v>
      </c>
      <c r="D43" s="82">
        <f>'1. Input energy data'!G59</f>
        <v>0</v>
      </c>
      <c r="E43" s="82" t="str" cm="1">
        <f t="array" ref="E43">TRANSPOSE(IFERROR(SMALL(IF(('2. Input non-routine changes'!$D$20:$D$119=$B43)*('2. Input non-routine changes'!$E$20:$E$119=$D43),ROW('2. Input non-routine changes'!$D$20:$D$119),""),COLUMN(A40)),""))</f>
        <v/>
      </c>
      <c r="F43" s="82" t="str" cm="1">
        <f t="array" ref="F43">TRANSPOSE(IFERROR(SMALL(IF(('2. Input non-routine changes'!$D$20:$D$119=$B43)*('2. Input non-routine changes'!$E$20:$E$119=$D43),ROW('2. Input non-routine changes'!$D$20:$D$119),""),COLUMN(B40)),""))</f>
        <v/>
      </c>
      <c r="G43" s="82" t="str" cm="1">
        <f t="array" ref="G43">TRANSPOSE(IFERROR(SMALL(IF(('2. Input non-routine changes'!$D$20:$D$119=$B43)*('2. Input non-routine changes'!$E$20:$E$119=$D43),ROW('2. Input non-routine changes'!$D$20:$D$119),""),COLUMN(C40)),""))</f>
        <v/>
      </c>
    </row>
    <row r="44" spans="1:7">
      <c r="A44" s="82" t="str">
        <f>IF(B44=0, "", '1. Input energy data'!$C$11)</f>
        <v/>
      </c>
      <c r="B44" s="82">
        <f>'1. Input energy data'!C60</f>
        <v>0</v>
      </c>
      <c r="C44" s="83">
        <f>'1. Input energy data'!E60</f>
        <v>0</v>
      </c>
      <c r="D44" s="82">
        <f>'1. Input energy data'!G60</f>
        <v>0</v>
      </c>
      <c r="E44" s="82" t="str" cm="1">
        <f t="array" ref="E44">TRANSPOSE(IFERROR(SMALL(IF(('2. Input non-routine changes'!$D$20:$D$119=$B44)*('2. Input non-routine changes'!$E$20:$E$119=$D44),ROW('2. Input non-routine changes'!$D$20:$D$119),""),COLUMN(A41)),""))</f>
        <v/>
      </c>
      <c r="F44" s="82" t="str" cm="1">
        <f t="array" ref="F44">TRANSPOSE(IFERROR(SMALL(IF(('2. Input non-routine changes'!$D$20:$D$119=$B44)*('2. Input non-routine changes'!$E$20:$E$119=$D44),ROW('2. Input non-routine changes'!$D$20:$D$119),""),COLUMN(B41)),""))</f>
        <v/>
      </c>
      <c r="G44" s="82" t="str" cm="1">
        <f t="array" ref="G44">TRANSPOSE(IFERROR(SMALL(IF(('2. Input non-routine changes'!$D$20:$D$119=$B44)*('2. Input non-routine changes'!$E$20:$E$119=$D44),ROW('2. Input non-routine changes'!$D$20:$D$119),""),COLUMN(C41)),""))</f>
        <v/>
      </c>
    </row>
    <row r="45" spans="1:7">
      <c r="A45" s="82" t="str">
        <f>IF(B45=0, "", '1. Input energy data'!$C$11)</f>
        <v/>
      </c>
      <c r="B45" s="82">
        <f>'1. Input energy data'!C61</f>
        <v>0</v>
      </c>
      <c r="C45" s="83">
        <f>'1. Input energy data'!E61</f>
        <v>0</v>
      </c>
      <c r="D45" s="82">
        <f>'1. Input energy data'!G61</f>
        <v>0</v>
      </c>
      <c r="E45" s="82" t="str" cm="1">
        <f t="array" ref="E45">TRANSPOSE(IFERROR(SMALL(IF(('2. Input non-routine changes'!$D$20:$D$119=$B45)*('2. Input non-routine changes'!$E$20:$E$119=$D45),ROW('2. Input non-routine changes'!$D$20:$D$119),""),COLUMN(A42)),""))</f>
        <v/>
      </c>
      <c r="F45" s="82" t="str" cm="1">
        <f t="array" ref="F45">TRANSPOSE(IFERROR(SMALL(IF(('2. Input non-routine changes'!$D$20:$D$119=$B45)*('2. Input non-routine changes'!$E$20:$E$119=$D45),ROW('2. Input non-routine changes'!$D$20:$D$119),""),COLUMN(B42)),""))</f>
        <v/>
      </c>
      <c r="G45" s="82" t="str" cm="1">
        <f t="array" ref="G45">TRANSPOSE(IFERROR(SMALL(IF(('2. Input non-routine changes'!$D$20:$D$119=$B45)*('2. Input non-routine changes'!$E$20:$E$119=$D45),ROW('2. Input non-routine changes'!$D$20:$D$119),""),COLUMN(C42)),""))</f>
        <v/>
      </c>
    </row>
    <row r="46" spans="1:7">
      <c r="A46" s="82" t="str">
        <f>IF(B46=0, "", '1. Input energy data'!$C$11)</f>
        <v/>
      </c>
      <c r="B46" s="82">
        <f>'1. Input energy data'!C62</f>
        <v>0</v>
      </c>
      <c r="C46" s="83">
        <f>'1. Input energy data'!E62</f>
        <v>0</v>
      </c>
      <c r="D46" s="82">
        <f>'1. Input energy data'!G62</f>
        <v>0</v>
      </c>
      <c r="E46" s="82" t="str" cm="1">
        <f t="array" ref="E46">TRANSPOSE(IFERROR(SMALL(IF(('2. Input non-routine changes'!$D$20:$D$119=$B46)*('2. Input non-routine changes'!$E$20:$E$119=$D46),ROW('2. Input non-routine changes'!$D$20:$D$119),""),COLUMN(A43)),""))</f>
        <v/>
      </c>
      <c r="F46" s="82" t="str" cm="1">
        <f t="array" ref="F46">TRANSPOSE(IFERROR(SMALL(IF(('2. Input non-routine changes'!$D$20:$D$119=$B46)*('2. Input non-routine changes'!$E$20:$E$119=$D46),ROW('2. Input non-routine changes'!$D$20:$D$119),""),COLUMN(B43)),""))</f>
        <v/>
      </c>
      <c r="G46" s="82" t="str" cm="1">
        <f t="array" ref="G46">TRANSPOSE(IFERROR(SMALL(IF(('2. Input non-routine changes'!$D$20:$D$119=$B46)*('2. Input non-routine changes'!$E$20:$E$119=$D46),ROW('2. Input non-routine changes'!$D$20:$D$119),""),COLUMN(C43)),""))</f>
        <v/>
      </c>
    </row>
    <row r="47" spans="1:7">
      <c r="A47" s="82" t="str">
        <f>IF(B47=0, "", '1. Input energy data'!$C$11)</f>
        <v/>
      </c>
      <c r="B47" s="82">
        <f>'1. Input energy data'!C63</f>
        <v>0</v>
      </c>
      <c r="C47" s="83">
        <f>'1. Input energy data'!E63</f>
        <v>0</v>
      </c>
      <c r="D47" s="82">
        <f>'1. Input energy data'!G63</f>
        <v>0</v>
      </c>
      <c r="E47" s="82" t="str" cm="1">
        <f t="array" ref="E47">TRANSPOSE(IFERROR(SMALL(IF(('2. Input non-routine changes'!$D$20:$D$119=$B47)*('2. Input non-routine changes'!$E$20:$E$119=$D47),ROW('2. Input non-routine changes'!$D$20:$D$119),""),COLUMN(A44)),""))</f>
        <v/>
      </c>
      <c r="F47" s="82" t="str" cm="1">
        <f t="array" ref="F47">TRANSPOSE(IFERROR(SMALL(IF(('2. Input non-routine changes'!$D$20:$D$119=$B47)*('2. Input non-routine changes'!$E$20:$E$119=$D47),ROW('2. Input non-routine changes'!$D$20:$D$119),""),COLUMN(B44)),""))</f>
        <v/>
      </c>
      <c r="G47" s="82" t="str" cm="1">
        <f t="array" ref="G47">TRANSPOSE(IFERROR(SMALL(IF(('2. Input non-routine changes'!$D$20:$D$119=$B47)*('2. Input non-routine changes'!$E$20:$E$119=$D47),ROW('2. Input non-routine changes'!$D$20:$D$119),""),COLUMN(C44)),""))</f>
        <v/>
      </c>
    </row>
    <row r="48" spans="1:7">
      <c r="A48" s="82" t="str">
        <f>IF(B48=0, "", '1. Input energy data'!$C$11)</f>
        <v/>
      </c>
      <c r="B48" s="82">
        <f>'1. Input energy data'!C64</f>
        <v>0</v>
      </c>
      <c r="C48" s="83">
        <f>'1. Input energy data'!E64</f>
        <v>0</v>
      </c>
      <c r="D48" s="82">
        <f>'1. Input energy data'!G64</f>
        <v>0</v>
      </c>
      <c r="E48" s="82" t="str" cm="1">
        <f t="array" ref="E48">TRANSPOSE(IFERROR(SMALL(IF(('2. Input non-routine changes'!$D$20:$D$119=$B48)*('2. Input non-routine changes'!$E$20:$E$119=$D48),ROW('2. Input non-routine changes'!$D$20:$D$119),""),COLUMN(A45)),""))</f>
        <v/>
      </c>
      <c r="F48" s="82" t="str" cm="1">
        <f t="array" ref="F48">TRANSPOSE(IFERROR(SMALL(IF(('2. Input non-routine changes'!$D$20:$D$119=$B48)*('2. Input non-routine changes'!$E$20:$E$119=$D48),ROW('2. Input non-routine changes'!$D$20:$D$119),""),COLUMN(B45)),""))</f>
        <v/>
      </c>
      <c r="G48" s="82" t="str" cm="1">
        <f t="array" ref="G48">TRANSPOSE(IFERROR(SMALL(IF(('2. Input non-routine changes'!$D$20:$D$119=$B48)*('2. Input non-routine changes'!$E$20:$E$119=$D48),ROW('2. Input non-routine changes'!$D$20:$D$119),""),COLUMN(C45)),""))</f>
        <v/>
      </c>
    </row>
    <row r="49" spans="1:7">
      <c r="A49" s="82" t="str">
        <f>IF(B49=0, "", '1. Input energy data'!$C$11)</f>
        <v/>
      </c>
      <c r="B49" s="82">
        <f>'1. Input energy data'!C65</f>
        <v>0</v>
      </c>
      <c r="C49" s="83">
        <f>'1. Input energy data'!E65</f>
        <v>0</v>
      </c>
      <c r="D49" s="82">
        <f>'1. Input energy data'!G65</f>
        <v>0</v>
      </c>
      <c r="E49" s="82" t="str" cm="1">
        <f t="array" ref="E49">TRANSPOSE(IFERROR(SMALL(IF(('2. Input non-routine changes'!$D$20:$D$119=$B49)*('2. Input non-routine changes'!$E$20:$E$119=$D49),ROW('2. Input non-routine changes'!$D$20:$D$119),""),COLUMN(A46)),""))</f>
        <v/>
      </c>
      <c r="F49" s="82" t="str" cm="1">
        <f t="array" ref="F49">TRANSPOSE(IFERROR(SMALL(IF(('2. Input non-routine changes'!$D$20:$D$119=$B49)*('2. Input non-routine changes'!$E$20:$E$119=$D49),ROW('2. Input non-routine changes'!$D$20:$D$119),""),COLUMN(B46)),""))</f>
        <v/>
      </c>
      <c r="G49" s="82" t="str" cm="1">
        <f t="array" ref="G49">TRANSPOSE(IFERROR(SMALL(IF(('2. Input non-routine changes'!$D$20:$D$119=$B49)*('2. Input non-routine changes'!$E$20:$E$119=$D49),ROW('2. Input non-routine changes'!$D$20:$D$119),""),COLUMN(C46)),""))</f>
        <v/>
      </c>
    </row>
    <row r="50" spans="1:7">
      <c r="A50" s="82" t="str">
        <f>IF(B50=0, "", '1. Input energy data'!$C$11)</f>
        <v/>
      </c>
      <c r="B50" s="82">
        <f>'1. Input energy data'!C66</f>
        <v>0</v>
      </c>
      <c r="C50" s="83">
        <f>'1. Input energy data'!E66</f>
        <v>0</v>
      </c>
      <c r="D50" s="82">
        <f>'1. Input energy data'!G66</f>
        <v>0</v>
      </c>
      <c r="E50" s="82" t="str" cm="1">
        <f t="array" ref="E50">TRANSPOSE(IFERROR(SMALL(IF(('2. Input non-routine changes'!$D$20:$D$119=$B50)*('2. Input non-routine changes'!$E$20:$E$119=$D50),ROW('2. Input non-routine changes'!$D$20:$D$119),""),COLUMN(A47)),""))</f>
        <v/>
      </c>
      <c r="F50" s="82" t="str" cm="1">
        <f t="array" ref="F50">TRANSPOSE(IFERROR(SMALL(IF(('2. Input non-routine changes'!$D$20:$D$119=$B50)*('2. Input non-routine changes'!$E$20:$E$119=$D50),ROW('2. Input non-routine changes'!$D$20:$D$119),""),COLUMN(B47)),""))</f>
        <v/>
      </c>
      <c r="G50" s="82" t="str" cm="1">
        <f t="array" ref="G50">TRANSPOSE(IFERROR(SMALL(IF(('2. Input non-routine changes'!$D$20:$D$119=$B50)*('2. Input non-routine changes'!$E$20:$E$119=$D50),ROW('2. Input non-routine changes'!$D$20:$D$119),""),COLUMN(C47)),""))</f>
        <v/>
      </c>
    </row>
    <row r="51" spans="1:7">
      <c r="A51" s="82" t="str">
        <f>IF(B51=0, "", '1. Input energy data'!$C$11)</f>
        <v/>
      </c>
      <c r="B51" s="82">
        <f>'1. Input energy data'!C67</f>
        <v>0</v>
      </c>
      <c r="C51" s="83">
        <f>'1. Input energy data'!E67</f>
        <v>0</v>
      </c>
      <c r="D51" s="82">
        <f>'1. Input energy data'!G67</f>
        <v>0</v>
      </c>
      <c r="E51" s="82" t="str" cm="1">
        <f t="array" ref="E51">TRANSPOSE(IFERROR(SMALL(IF(('2. Input non-routine changes'!$D$20:$D$119=$B51)*('2. Input non-routine changes'!$E$20:$E$119=$D51),ROW('2. Input non-routine changes'!$D$20:$D$119),""),COLUMN(A48)),""))</f>
        <v/>
      </c>
      <c r="F51" s="82" t="str" cm="1">
        <f t="array" ref="F51">TRANSPOSE(IFERROR(SMALL(IF(('2. Input non-routine changes'!$D$20:$D$119=$B51)*('2. Input non-routine changes'!$E$20:$E$119=$D51),ROW('2. Input non-routine changes'!$D$20:$D$119),""),COLUMN(B48)),""))</f>
        <v/>
      </c>
      <c r="G51" s="82" t="str" cm="1">
        <f t="array" ref="G51">TRANSPOSE(IFERROR(SMALL(IF(('2. Input non-routine changes'!$D$20:$D$119=$B51)*('2. Input non-routine changes'!$E$20:$E$119=$D51),ROW('2. Input non-routine changes'!$D$20:$D$119),""),COLUMN(C48)),""))</f>
        <v/>
      </c>
    </row>
    <row r="52" spans="1:7">
      <c r="A52" s="82" t="str">
        <f>IF(B52=0, "", '1. Input energy data'!$C$11)</f>
        <v/>
      </c>
      <c r="B52" s="82">
        <f>'1. Input energy data'!C68</f>
        <v>0</v>
      </c>
      <c r="C52" s="83">
        <f>'1. Input energy data'!E68</f>
        <v>0</v>
      </c>
      <c r="D52" s="82">
        <f>'1. Input energy data'!G68</f>
        <v>0</v>
      </c>
      <c r="E52" s="82" t="str" cm="1">
        <f t="array" ref="E52">TRANSPOSE(IFERROR(SMALL(IF(('2. Input non-routine changes'!$D$20:$D$119=$B52)*('2. Input non-routine changes'!$E$20:$E$119=$D52),ROW('2. Input non-routine changes'!$D$20:$D$119),""),COLUMN(A49)),""))</f>
        <v/>
      </c>
      <c r="F52" s="82" t="str" cm="1">
        <f t="array" ref="F52">TRANSPOSE(IFERROR(SMALL(IF(('2. Input non-routine changes'!$D$20:$D$119=$B52)*('2. Input non-routine changes'!$E$20:$E$119=$D52),ROW('2. Input non-routine changes'!$D$20:$D$119),""),COLUMN(B49)),""))</f>
        <v/>
      </c>
      <c r="G52" s="82" t="str" cm="1">
        <f t="array" ref="G52">TRANSPOSE(IFERROR(SMALL(IF(('2. Input non-routine changes'!$D$20:$D$119=$B52)*('2. Input non-routine changes'!$E$20:$E$119=$D52),ROW('2. Input non-routine changes'!$D$20:$D$119),""),COLUMN(C49)),""))</f>
        <v/>
      </c>
    </row>
    <row r="53" spans="1:7">
      <c r="A53" s="82" t="str">
        <f>IF(B53=0, "", '1. Input energy data'!$C$11)</f>
        <v/>
      </c>
      <c r="B53" s="82">
        <f>'1. Input energy data'!C69</f>
        <v>0</v>
      </c>
      <c r="C53" s="83">
        <f>'1. Input energy data'!E69</f>
        <v>0</v>
      </c>
      <c r="D53" s="82">
        <f>'1. Input energy data'!G69</f>
        <v>0</v>
      </c>
      <c r="E53" s="82" t="str" cm="1">
        <f t="array" ref="E53">TRANSPOSE(IFERROR(SMALL(IF(('2. Input non-routine changes'!$D$20:$D$119=$B53)*('2. Input non-routine changes'!$E$20:$E$119=$D53),ROW('2. Input non-routine changes'!$D$20:$D$119),""),COLUMN(A50)),""))</f>
        <v/>
      </c>
      <c r="F53" s="82" t="str" cm="1">
        <f t="array" ref="F53">TRANSPOSE(IFERROR(SMALL(IF(('2. Input non-routine changes'!$D$20:$D$119=$B53)*('2. Input non-routine changes'!$E$20:$E$119=$D53),ROW('2. Input non-routine changes'!$D$20:$D$119),""),COLUMN(B50)),""))</f>
        <v/>
      </c>
      <c r="G53" s="82" t="str" cm="1">
        <f t="array" ref="G53">TRANSPOSE(IFERROR(SMALL(IF(('2. Input non-routine changes'!$D$20:$D$119=$B53)*('2. Input non-routine changes'!$E$20:$E$119=$D53),ROW('2. Input non-routine changes'!$D$20:$D$119),""),COLUMN(C50)),""))</f>
        <v/>
      </c>
    </row>
    <row r="54" spans="1:7">
      <c r="A54" s="82" t="str">
        <f>IF(B54=0, "", '1. Input energy data'!$C$11)</f>
        <v/>
      </c>
      <c r="B54" s="82">
        <f>'1. Input energy data'!C70</f>
        <v>0</v>
      </c>
      <c r="C54" s="83">
        <f>'1. Input energy data'!E70</f>
        <v>0</v>
      </c>
      <c r="D54" s="82">
        <f>'1. Input energy data'!G70</f>
        <v>0</v>
      </c>
      <c r="E54" s="82" t="str" cm="1">
        <f t="array" ref="E54">TRANSPOSE(IFERROR(SMALL(IF(('2. Input non-routine changes'!$D$20:$D$119=$B54)*('2. Input non-routine changes'!$E$20:$E$119=$D54),ROW('2. Input non-routine changes'!$D$20:$D$119),""),COLUMN(A51)),""))</f>
        <v/>
      </c>
      <c r="F54" s="82" t="str" cm="1">
        <f t="array" ref="F54">TRANSPOSE(IFERROR(SMALL(IF(('2. Input non-routine changes'!$D$20:$D$119=$B54)*('2. Input non-routine changes'!$E$20:$E$119=$D54),ROW('2. Input non-routine changes'!$D$20:$D$119),""),COLUMN(B51)),""))</f>
        <v/>
      </c>
      <c r="G54" s="82" t="str" cm="1">
        <f t="array" ref="G54">TRANSPOSE(IFERROR(SMALL(IF(('2. Input non-routine changes'!$D$20:$D$119=$B54)*('2. Input non-routine changes'!$E$20:$E$119=$D54),ROW('2. Input non-routine changes'!$D$20:$D$119),""),COLUMN(C51)),""))</f>
        <v/>
      </c>
    </row>
    <row r="55" spans="1:7">
      <c r="A55" s="82" t="str">
        <f>IF(B55=0, "", '1. Input energy data'!$C$11)</f>
        <v/>
      </c>
      <c r="B55" s="82">
        <f>'1. Input energy data'!C71</f>
        <v>0</v>
      </c>
      <c r="C55" s="83">
        <f>'1. Input energy data'!E71</f>
        <v>0</v>
      </c>
      <c r="D55" s="82">
        <f>'1. Input energy data'!G71</f>
        <v>0</v>
      </c>
      <c r="E55" s="82" t="str" cm="1">
        <f t="array" ref="E55">TRANSPOSE(IFERROR(SMALL(IF(('2. Input non-routine changes'!$D$20:$D$119=$B55)*('2. Input non-routine changes'!$E$20:$E$119=$D55),ROW('2. Input non-routine changes'!$D$20:$D$119),""),COLUMN(A52)),""))</f>
        <v/>
      </c>
      <c r="F55" s="82" t="str" cm="1">
        <f t="array" ref="F55">TRANSPOSE(IFERROR(SMALL(IF(('2. Input non-routine changes'!$D$20:$D$119=$B55)*('2. Input non-routine changes'!$E$20:$E$119=$D55),ROW('2. Input non-routine changes'!$D$20:$D$119),""),COLUMN(B52)),""))</f>
        <v/>
      </c>
      <c r="G55" s="82" t="str" cm="1">
        <f t="array" ref="G55">TRANSPOSE(IFERROR(SMALL(IF(('2. Input non-routine changes'!$D$20:$D$119=$B55)*('2. Input non-routine changes'!$E$20:$E$119=$D55),ROW('2. Input non-routine changes'!$D$20:$D$119),""),COLUMN(C52)),""))</f>
        <v/>
      </c>
    </row>
    <row r="56" spans="1:7">
      <c r="A56" s="82" t="str">
        <f>IF(B56=0, "", '1. Input energy data'!$C$11)</f>
        <v/>
      </c>
      <c r="B56" s="82">
        <f>'1. Input energy data'!C72</f>
        <v>0</v>
      </c>
      <c r="C56" s="83">
        <f>'1. Input energy data'!E72</f>
        <v>0</v>
      </c>
      <c r="D56" s="82">
        <f>'1. Input energy data'!G72</f>
        <v>0</v>
      </c>
      <c r="E56" s="82" t="str" cm="1">
        <f t="array" ref="E56">TRANSPOSE(IFERROR(SMALL(IF(('2. Input non-routine changes'!$D$20:$D$119=$B56)*('2. Input non-routine changes'!$E$20:$E$119=$D56),ROW('2. Input non-routine changes'!$D$20:$D$119),""),COLUMN(A53)),""))</f>
        <v/>
      </c>
      <c r="F56" s="82" t="str" cm="1">
        <f t="array" ref="F56">TRANSPOSE(IFERROR(SMALL(IF(('2. Input non-routine changes'!$D$20:$D$119=$B56)*('2. Input non-routine changes'!$E$20:$E$119=$D56),ROW('2. Input non-routine changes'!$D$20:$D$119),""),COLUMN(B53)),""))</f>
        <v/>
      </c>
      <c r="G56" s="82" t="str" cm="1">
        <f t="array" ref="G56">TRANSPOSE(IFERROR(SMALL(IF(('2. Input non-routine changes'!$D$20:$D$119=$B56)*('2. Input non-routine changes'!$E$20:$E$119=$D56),ROW('2. Input non-routine changes'!$D$20:$D$119),""),COLUMN(C53)),""))</f>
        <v/>
      </c>
    </row>
    <row r="57" spans="1:7">
      <c r="A57" s="82" t="str">
        <f>IF(B57=0, "", '1. Input energy data'!$C$11)</f>
        <v/>
      </c>
      <c r="B57" s="82">
        <f>'1. Input energy data'!C73</f>
        <v>0</v>
      </c>
      <c r="C57" s="83">
        <f>'1. Input energy data'!E73</f>
        <v>0</v>
      </c>
      <c r="D57" s="82">
        <f>'1. Input energy data'!G73</f>
        <v>0</v>
      </c>
      <c r="E57" s="82" t="str" cm="1">
        <f t="array" ref="E57">TRANSPOSE(IFERROR(SMALL(IF(('2. Input non-routine changes'!$D$20:$D$119=$B57)*('2. Input non-routine changes'!$E$20:$E$119=$D57),ROW('2. Input non-routine changes'!$D$20:$D$119),""),COLUMN(A54)),""))</f>
        <v/>
      </c>
      <c r="F57" s="82" t="str" cm="1">
        <f t="array" ref="F57">TRANSPOSE(IFERROR(SMALL(IF(('2. Input non-routine changes'!$D$20:$D$119=$B57)*('2. Input non-routine changes'!$E$20:$E$119=$D57),ROW('2. Input non-routine changes'!$D$20:$D$119),""),COLUMN(B54)),""))</f>
        <v/>
      </c>
      <c r="G57" s="82" t="str" cm="1">
        <f t="array" ref="G57">TRANSPOSE(IFERROR(SMALL(IF(('2. Input non-routine changes'!$D$20:$D$119=$B57)*('2. Input non-routine changes'!$E$20:$E$119=$D57),ROW('2. Input non-routine changes'!$D$20:$D$119),""),COLUMN(C54)),""))</f>
        <v/>
      </c>
    </row>
    <row r="58" spans="1:7">
      <c r="A58" s="82" t="str">
        <f>IF(B58=0, "", '1. Input energy data'!$C$11)</f>
        <v/>
      </c>
      <c r="B58" s="82">
        <f>'1. Input energy data'!C74</f>
        <v>0</v>
      </c>
      <c r="C58" s="83">
        <f>'1. Input energy data'!E74</f>
        <v>0</v>
      </c>
      <c r="D58" s="82">
        <f>'1. Input energy data'!G74</f>
        <v>0</v>
      </c>
      <c r="E58" s="82" t="str" cm="1">
        <f t="array" ref="E58">TRANSPOSE(IFERROR(SMALL(IF(('2. Input non-routine changes'!$D$20:$D$119=$B58)*('2. Input non-routine changes'!$E$20:$E$119=$D58),ROW('2. Input non-routine changes'!$D$20:$D$119),""),COLUMN(A55)),""))</f>
        <v/>
      </c>
      <c r="F58" s="82" t="str" cm="1">
        <f t="array" ref="F58">TRANSPOSE(IFERROR(SMALL(IF(('2. Input non-routine changes'!$D$20:$D$119=$B58)*('2. Input non-routine changes'!$E$20:$E$119=$D58),ROW('2. Input non-routine changes'!$D$20:$D$119),""),COLUMN(B55)),""))</f>
        <v/>
      </c>
      <c r="G58" s="82" t="str" cm="1">
        <f t="array" ref="G58">TRANSPOSE(IFERROR(SMALL(IF(('2. Input non-routine changes'!$D$20:$D$119=$B58)*('2. Input non-routine changes'!$E$20:$E$119=$D58),ROW('2. Input non-routine changes'!$D$20:$D$119),""),COLUMN(C55)),""))</f>
        <v/>
      </c>
    </row>
    <row r="59" spans="1:7">
      <c r="A59" s="82" t="str">
        <f>IF(B59=0, "", '1. Input energy data'!$C$11)</f>
        <v/>
      </c>
      <c r="B59" s="82">
        <f>'1. Input energy data'!C75</f>
        <v>0</v>
      </c>
      <c r="C59" s="83">
        <f>'1. Input energy data'!E75</f>
        <v>0</v>
      </c>
      <c r="D59" s="82">
        <f>'1. Input energy data'!G75</f>
        <v>0</v>
      </c>
      <c r="E59" s="82" t="str" cm="1">
        <f t="array" ref="E59">TRANSPOSE(IFERROR(SMALL(IF(('2. Input non-routine changes'!$D$20:$D$119=$B59)*('2. Input non-routine changes'!$E$20:$E$119=$D59),ROW('2. Input non-routine changes'!$D$20:$D$119),""),COLUMN(A56)),""))</f>
        <v/>
      </c>
      <c r="F59" s="82" t="str" cm="1">
        <f t="array" ref="F59">TRANSPOSE(IFERROR(SMALL(IF(('2. Input non-routine changes'!$D$20:$D$119=$B59)*('2. Input non-routine changes'!$E$20:$E$119=$D59),ROW('2. Input non-routine changes'!$D$20:$D$119),""),COLUMN(B56)),""))</f>
        <v/>
      </c>
      <c r="G59" s="82" t="str" cm="1">
        <f t="array" ref="G59">TRANSPOSE(IFERROR(SMALL(IF(('2. Input non-routine changes'!$D$20:$D$119=$B59)*('2. Input non-routine changes'!$E$20:$E$119=$D59),ROW('2. Input non-routine changes'!$D$20:$D$119),""),COLUMN(C56)),""))</f>
        <v/>
      </c>
    </row>
    <row r="60" spans="1:7">
      <c r="A60" s="82" t="str">
        <f>IF(B60=0, "", '1. Input energy data'!$C$11)</f>
        <v/>
      </c>
      <c r="B60" s="82">
        <f>'1. Input energy data'!C76</f>
        <v>0</v>
      </c>
      <c r="C60" s="83">
        <f>'1. Input energy data'!E76</f>
        <v>0</v>
      </c>
      <c r="D60" s="82">
        <f>'1. Input energy data'!G76</f>
        <v>0</v>
      </c>
      <c r="E60" s="82" t="str" cm="1">
        <f t="array" ref="E60">TRANSPOSE(IFERROR(SMALL(IF(('2. Input non-routine changes'!$D$20:$D$119=$B60)*('2. Input non-routine changes'!$E$20:$E$119=$D60),ROW('2. Input non-routine changes'!$D$20:$D$119),""),COLUMN(A57)),""))</f>
        <v/>
      </c>
      <c r="F60" s="82" t="str" cm="1">
        <f t="array" ref="F60">TRANSPOSE(IFERROR(SMALL(IF(('2. Input non-routine changes'!$D$20:$D$119=$B60)*('2. Input non-routine changes'!$E$20:$E$119=$D60),ROW('2. Input non-routine changes'!$D$20:$D$119),""),COLUMN(B57)),""))</f>
        <v/>
      </c>
      <c r="G60" s="82" t="str" cm="1">
        <f t="array" ref="G60">TRANSPOSE(IFERROR(SMALL(IF(('2. Input non-routine changes'!$D$20:$D$119=$B60)*('2. Input non-routine changes'!$E$20:$E$119=$D60),ROW('2. Input non-routine changes'!$D$20:$D$119),""),COLUMN(C57)),""))</f>
        <v/>
      </c>
    </row>
    <row r="61" spans="1:7">
      <c r="A61" s="82" t="str">
        <f>IF(B61=0, "", '1. Input energy data'!$C$11)</f>
        <v/>
      </c>
      <c r="B61" s="82">
        <f>'1. Input energy data'!C77</f>
        <v>0</v>
      </c>
      <c r="C61" s="83">
        <f>'1. Input energy data'!E77</f>
        <v>0</v>
      </c>
      <c r="D61" s="82">
        <f>'1. Input energy data'!G77</f>
        <v>0</v>
      </c>
      <c r="E61" s="82" t="str" cm="1">
        <f t="array" ref="E61">TRANSPOSE(IFERROR(SMALL(IF(('2. Input non-routine changes'!$D$20:$D$119=$B61)*('2. Input non-routine changes'!$E$20:$E$119=$D61),ROW('2. Input non-routine changes'!$D$20:$D$119),""),COLUMN(A58)),""))</f>
        <v/>
      </c>
      <c r="F61" s="82" t="str" cm="1">
        <f t="array" ref="F61">TRANSPOSE(IFERROR(SMALL(IF(('2. Input non-routine changes'!$D$20:$D$119=$B61)*('2. Input non-routine changes'!$E$20:$E$119=$D61),ROW('2. Input non-routine changes'!$D$20:$D$119),""),COLUMN(B58)),""))</f>
        <v/>
      </c>
      <c r="G61" s="82" t="str" cm="1">
        <f t="array" ref="G61">TRANSPOSE(IFERROR(SMALL(IF(('2. Input non-routine changes'!$D$20:$D$119=$B61)*('2. Input non-routine changes'!$E$20:$E$119=$D61),ROW('2. Input non-routine changes'!$D$20:$D$119),""),COLUMN(C58)),""))</f>
        <v/>
      </c>
    </row>
    <row r="62" spans="1:7">
      <c r="A62" s="82" t="str">
        <f>IF(B62=0, "", '1. Input energy data'!$C$11)</f>
        <v/>
      </c>
      <c r="B62" s="82">
        <f>'1. Input energy data'!C78</f>
        <v>0</v>
      </c>
      <c r="C62" s="83">
        <f>'1. Input energy data'!E78</f>
        <v>0</v>
      </c>
      <c r="D62" s="82">
        <f>'1. Input energy data'!G78</f>
        <v>0</v>
      </c>
      <c r="E62" s="82" t="str" cm="1">
        <f t="array" ref="E62">TRANSPOSE(IFERROR(SMALL(IF(('2. Input non-routine changes'!$D$20:$D$119=$B62)*('2. Input non-routine changes'!$E$20:$E$119=$D62),ROW('2. Input non-routine changes'!$D$20:$D$119),""),COLUMN(A59)),""))</f>
        <v/>
      </c>
      <c r="F62" s="82" t="str" cm="1">
        <f t="array" ref="F62">TRANSPOSE(IFERROR(SMALL(IF(('2. Input non-routine changes'!$D$20:$D$119=$B62)*('2. Input non-routine changes'!$E$20:$E$119=$D62),ROW('2. Input non-routine changes'!$D$20:$D$119),""),COLUMN(B59)),""))</f>
        <v/>
      </c>
      <c r="G62" s="82" t="str" cm="1">
        <f t="array" ref="G62">TRANSPOSE(IFERROR(SMALL(IF(('2. Input non-routine changes'!$D$20:$D$119=$B62)*('2. Input non-routine changes'!$E$20:$E$119=$D62),ROW('2. Input non-routine changes'!$D$20:$D$119),""),COLUMN(C59)),""))</f>
        <v/>
      </c>
    </row>
    <row r="63" spans="1:7">
      <c r="A63" s="82" t="str">
        <f>IF(B63=0, "", '1. Input energy data'!$C$11)</f>
        <v/>
      </c>
      <c r="B63" s="82">
        <f>'1. Input energy data'!C79</f>
        <v>0</v>
      </c>
      <c r="C63" s="83">
        <f>'1. Input energy data'!E79</f>
        <v>0</v>
      </c>
      <c r="D63" s="82">
        <f>'1. Input energy data'!G79</f>
        <v>0</v>
      </c>
      <c r="E63" s="82" t="str" cm="1">
        <f t="array" ref="E63">TRANSPOSE(IFERROR(SMALL(IF(('2. Input non-routine changes'!$D$20:$D$119=$B63)*('2. Input non-routine changes'!$E$20:$E$119=$D63),ROW('2. Input non-routine changes'!$D$20:$D$119),""),COLUMN(A60)),""))</f>
        <v/>
      </c>
      <c r="F63" s="82" t="str" cm="1">
        <f t="array" ref="F63">TRANSPOSE(IFERROR(SMALL(IF(('2. Input non-routine changes'!$D$20:$D$119=$B63)*('2. Input non-routine changes'!$E$20:$E$119=$D63),ROW('2. Input non-routine changes'!$D$20:$D$119),""),COLUMN(B60)),""))</f>
        <v/>
      </c>
      <c r="G63" s="82" t="str" cm="1">
        <f t="array" ref="G63">TRANSPOSE(IFERROR(SMALL(IF(('2. Input non-routine changes'!$D$20:$D$119=$B63)*('2. Input non-routine changes'!$E$20:$E$119=$D63),ROW('2. Input non-routine changes'!$D$20:$D$119),""),COLUMN(C60)),""))</f>
        <v/>
      </c>
    </row>
    <row r="64" spans="1:7">
      <c r="A64" s="82" t="str">
        <f>IF(B64=0, "", '1. Input energy data'!$C$11)</f>
        <v/>
      </c>
      <c r="B64" s="82">
        <f>'1. Input energy data'!C80</f>
        <v>0</v>
      </c>
      <c r="C64" s="83">
        <f>'1. Input energy data'!E80</f>
        <v>0</v>
      </c>
      <c r="D64" s="82">
        <f>'1. Input energy data'!G80</f>
        <v>0</v>
      </c>
      <c r="E64" s="82" t="str" cm="1">
        <f t="array" ref="E64">TRANSPOSE(IFERROR(SMALL(IF(('2. Input non-routine changes'!$D$20:$D$119=$B64)*('2. Input non-routine changes'!$E$20:$E$119=$D64),ROW('2. Input non-routine changes'!$D$20:$D$119),""),COLUMN(A61)),""))</f>
        <v/>
      </c>
      <c r="F64" s="82" t="str" cm="1">
        <f t="array" ref="F64">TRANSPOSE(IFERROR(SMALL(IF(('2. Input non-routine changes'!$D$20:$D$119=$B64)*('2. Input non-routine changes'!$E$20:$E$119=$D64),ROW('2. Input non-routine changes'!$D$20:$D$119),""),COLUMN(B61)),""))</f>
        <v/>
      </c>
      <c r="G64" s="82" t="str" cm="1">
        <f t="array" ref="G64">TRANSPOSE(IFERROR(SMALL(IF(('2. Input non-routine changes'!$D$20:$D$119=$B64)*('2. Input non-routine changes'!$E$20:$E$119=$D64),ROW('2. Input non-routine changes'!$D$20:$D$119),""),COLUMN(C61)),""))</f>
        <v/>
      </c>
    </row>
    <row r="65" spans="1:7">
      <c r="A65" s="82" t="str">
        <f>IF(B65=0, "", '1. Input energy data'!$C$11)</f>
        <v/>
      </c>
      <c r="B65" s="82">
        <f>'1. Input energy data'!C81</f>
        <v>0</v>
      </c>
      <c r="C65" s="83">
        <f>'1. Input energy data'!E81</f>
        <v>0</v>
      </c>
      <c r="D65" s="82">
        <f>'1. Input energy data'!G81</f>
        <v>0</v>
      </c>
      <c r="E65" s="82" t="str" cm="1">
        <f t="array" ref="E65">TRANSPOSE(IFERROR(SMALL(IF(('2. Input non-routine changes'!$D$20:$D$119=$B65)*('2. Input non-routine changes'!$E$20:$E$119=$D65),ROW('2. Input non-routine changes'!$D$20:$D$119),""),COLUMN(A62)),""))</f>
        <v/>
      </c>
      <c r="F65" s="82" t="str" cm="1">
        <f t="array" ref="F65">TRANSPOSE(IFERROR(SMALL(IF(('2. Input non-routine changes'!$D$20:$D$119=$B65)*('2. Input non-routine changes'!$E$20:$E$119=$D65),ROW('2. Input non-routine changes'!$D$20:$D$119),""),COLUMN(B62)),""))</f>
        <v/>
      </c>
      <c r="G65" s="82" t="str" cm="1">
        <f t="array" ref="G65">TRANSPOSE(IFERROR(SMALL(IF(('2. Input non-routine changes'!$D$20:$D$119=$B65)*('2. Input non-routine changes'!$E$20:$E$119=$D65),ROW('2. Input non-routine changes'!$D$20:$D$119),""),COLUMN(C62)),""))</f>
        <v/>
      </c>
    </row>
    <row r="66" spans="1:7">
      <c r="A66" s="82" t="str">
        <f>IF(B66=0, "", '1. Input energy data'!$C$11)</f>
        <v/>
      </c>
      <c r="B66" s="82">
        <f>'1. Input energy data'!C82</f>
        <v>0</v>
      </c>
      <c r="C66" s="83">
        <f>'1. Input energy data'!E82</f>
        <v>0</v>
      </c>
      <c r="D66" s="82">
        <f>'1. Input energy data'!G82</f>
        <v>0</v>
      </c>
      <c r="E66" s="82" t="str" cm="1">
        <f t="array" ref="E66">TRANSPOSE(IFERROR(SMALL(IF(('2. Input non-routine changes'!$D$20:$D$119=$B66)*('2. Input non-routine changes'!$E$20:$E$119=$D66),ROW('2. Input non-routine changes'!$D$20:$D$119),""),COLUMN(A63)),""))</f>
        <v/>
      </c>
      <c r="F66" s="82" t="str" cm="1">
        <f t="array" ref="F66">TRANSPOSE(IFERROR(SMALL(IF(('2. Input non-routine changes'!$D$20:$D$119=$B66)*('2. Input non-routine changes'!$E$20:$E$119=$D66),ROW('2. Input non-routine changes'!$D$20:$D$119),""),COLUMN(B63)),""))</f>
        <v/>
      </c>
      <c r="G66" s="82" t="str" cm="1">
        <f t="array" ref="G66">TRANSPOSE(IFERROR(SMALL(IF(('2. Input non-routine changes'!$D$20:$D$119=$B66)*('2. Input non-routine changes'!$E$20:$E$119=$D66),ROW('2. Input non-routine changes'!$D$20:$D$119),""),COLUMN(C63)),""))</f>
        <v/>
      </c>
    </row>
    <row r="67" spans="1:7">
      <c r="A67" s="82" t="str">
        <f>IF(B67=0, "", '1. Input energy data'!$C$11)</f>
        <v/>
      </c>
      <c r="B67" s="82">
        <f>'1. Input energy data'!C83</f>
        <v>0</v>
      </c>
      <c r="C67" s="83">
        <f>'1. Input energy data'!E83</f>
        <v>0</v>
      </c>
      <c r="D67" s="82">
        <f>'1. Input energy data'!G83</f>
        <v>0</v>
      </c>
      <c r="E67" s="82" t="str" cm="1">
        <f t="array" ref="E67">TRANSPOSE(IFERROR(SMALL(IF(('2. Input non-routine changes'!$D$20:$D$119=$B67)*('2. Input non-routine changes'!$E$20:$E$119=$D67),ROW('2. Input non-routine changes'!$D$20:$D$119),""),COLUMN(A64)),""))</f>
        <v/>
      </c>
      <c r="F67" s="82" t="str" cm="1">
        <f t="array" ref="F67">TRANSPOSE(IFERROR(SMALL(IF(('2. Input non-routine changes'!$D$20:$D$119=$B67)*('2. Input non-routine changes'!$E$20:$E$119=$D67),ROW('2. Input non-routine changes'!$D$20:$D$119),""),COLUMN(B64)),""))</f>
        <v/>
      </c>
      <c r="G67" s="82" t="str" cm="1">
        <f t="array" ref="G67">TRANSPOSE(IFERROR(SMALL(IF(('2. Input non-routine changes'!$D$20:$D$119=$B67)*('2. Input non-routine changes'!$E$20:$E$119=$D67),ROW('2. Input non-routine changes'!$D$20:$D$119),""),COLUMN(C64)),""))</f>
        <v/>
      </c>
    </row>
    <row r="68" spans="1:7">
      <c r="A68" s="82" t="str">
        <f>IF(B68=0, "", '1. Input energy data'!$C$11)</f>
        <v/>
      </c>
      <c r="B68" s="82">
        <f>'1. Input energy data'!C84</f>
        <v>0</v>
      </c>
      <c r="C68" s="83">
        <f>'1. Input energy data'!E84</f>
        <v>0</v>
      </c>
      <c r="D68" s="82">
        <f>'1. Input energy data'!G84</f>
        <v>0</v>
      </c>
      <c r="E68" s="82" t="str" cm="1">
        <f t="array" ref="E68">TRANSPOSE(IFERROR(SMALL(IF(('2. Input non-routine changes'!$D$20:$D$119=$B68)*('2. Input non-routine changes'!$E$20:$E$119=$D68),ROW('2. Input non-routine changes'!$D$20:$D$119),""),COLUMN(A65)),""))</f>
        <v/>
      </c>
      <c r="F68" s="82" t="str" cm="1">
        <f t="array" ref="F68">TRANSPOSE(IFERROR(SMALL(IF(('2. Input non-routine changes'!$D$20:$D$119=$B68)*('2. Input non-routine changes'!$E$20:$E$119=$D68),ROW('2. Input non-routine changes'!$D$20:$D$119),""),COLUMN(B65)),""))</f>
        <v/>
      </c>
      <c r="G68" s="82" t="str" cm="1">
        <f t="array" ref="G68">TRANSPOSE(IFERROR(SMALL(IF(('2. Input non-routine changes'!$D$20:$D$119=$B68)*('2. Input non-routine changes'!$E$20:$E$119=$D68),ROW('2. Input non-routine changes'!$D$20:$D$119),""),COLUMN(C65)),""))</f>
        <v/>
      </c>
    </row>
    <row r="69" spans="1:7">
      <c r="A69" s="82" t="str">
        <f>IF(B69=0, "", '1. Input energy data'!$C$11)</f>
        <v/>
      </c>
      <c r="B69" s="82">
        <f>'1. Input energy data'!C85</f>
        <v>0</v>
      </c>
      <c r="C69" s="83">
        <f>'1. Input energy data'!E85</f>
        <v>0</v>
      </c>
      <c r="D69" s="82">
        <f>'1. Input energy data'!G85</f>
        <v>0</v>
      </c>
      <c r="E69" s="82" t="str" cm="1">
        <f t="array" ref="E69">TRANSPOSE(IFERROR(SMALL(IF(('2. Input non-routine changes'!$D$20:$D$119=$B69)*('2. Input non-routine changes'!$E$20:$E$119=$D69),ROW('2. Input non-routine changes'!$D$20:$D$119),""),COLUMN(A66)),""))</f>
        <v/>
      </c>
      <c r="F69" s="82" t="str" cm="1">
        <f t="array" ref="F69">TRANSPOSE(IFERROR(SMALL(IF(('2. Input non-routine changes'!$D$20:$D$119=$B69)*('2. Input non-routine changes'!$E$20:$E$119=$D69),ROW('2. Input non-routine changes'!$D$20:$D$119),""),COLUMN(B66)),""))</f>
        <v/>
      </c>
      <c r="G69" s="82" t="str" cm="1">
        <f t="array" ref="G69">TRANSPOSE(IFERROR(SMALL(IF(('2. Input non-routine changes'!$D$20:$D$119=$B69)*('2. Input non-routine changes'!$E$20:$E$119=$D69),ROW('2. Input non-routine changes'!$D$20:$D$119),""),COLUMN(C66)),""))</f>
        <v/>
      </c>
    </row>
    <row r="70" spans="1:7">
      <c r="A70" s="82" t="str">
        <f>IF(B70=0, "", '1. Input energy data'!$C$11)</f>
        <v/>
      </c>
      <c r="B70" s="82">
        <f>'1. Input energy data'!C86</f>
        <v>0</v>
      </c>
      <c r="C70" s="83">
        <f>'1. Input energy data'!E86</f>
        <v>0</v>
      </c>
      <c r="D70" s="82">
        <f>'1. Input energy data'!G86</f>
        <v>0</v>
      </c>
      <c r="E70" s="82" t="str" cm="1">
        <f t="array" ref="E70">TRANSPOSE(IFERROR(SMALL(IF(('2. Input non-routine changes'!$D$20:$D$119=$B70)*('2. Input non-routine changes'!$E$20:$E$119=$D70),ROW('2. Input non-routine changes'!$D$20:$D$119),""),COLUMN(A67)),""))</f>
        <v/>
      </c>
      <c r="F70" s="82" t="str" cm="1">
        <f t="array" ref="F70">TRANSPOSE(IFERROR(SMALL(IF(('2. Input non-routine changes'!$D$20:$D$119=$B70)*('2. Input non-routine changes'!$E$20:$E$119=$D70),ROW('2. Input non-routine changes'!$D$20:$D$119),""),COLUMN(B67)),""))</f>
        <v/>
      </c>
      <c r="G70" s="82" t="str" cm="1">
        <f t="array" ref="G70">TRANSPOSE(IFERROR(SMALL(IF(('2. Input non-routine changes'!$D$20:$D$119=$B70)*('2. Input non-routine changes'!$E$20:$E$119=$D70),ROW('2. Input non-routine changes'!$D$20:$D$119),""),COLUMN(C67)),""))</f>
        <v/>
      </c>
    </row>
    <row r="71" spans="1:7">
      <c r="A71" s="82" t="str">
        <f>IF(B71=0, "", '1. Input energy data'!$C$11)</f>
        <v/>
      </c>
      <c r="B71" s="82">
        <f>'1. Input energy data'!C87</f>
        <v>0</v>
      </c>
      <c r="C71" s="83">
        <f>'1. Input energy data'!E87</f>
        <v>0</v>
      </c>
      <c r="D71" s="82">
        <f>'1. Input energy data'!G87</f>
        <v>0</v>
      </c>
      <c r="E71" s="82" t="str" cm="1">
        <f t="array" ref="E71">TRANSPOSE(IFERROR(SMALL(IF(('2. Input non-routine changes'!$D$20:$D$119=$B71)*('2. Input non-routine changes'!$E$20:$E$119=$D71),ROW('2. Input non-routine changes'!$D$20:$D$119),""),COLUMN(A68)),""))</f>
        <v/>
      </c>
      <c r="F71" s="82" t="str" cm="1">
        <f t="array" ref="F71">TRANSPOSE(IFERROR(SMALL(IF(('2. Input non-routine changes'!$D$20:$D$119=$B71)*('2. Input non-routine changes'!$E$20:$E$119=$D71),ROW('2. Input non-routine changes'!$D$20:$D$119),""),COLUMN(B68)),""))</f>
        <v/>
      </c>
      <c r="G71" s="82" t="str" cm="1">
        <f t="array" ref="G71">TRANSPOSE(IFERROR(SMALL(IF(('2. Input non-routine changes'!$D$20:$D$119=$B71)*('2. Input non-routine changes'!$E$20:$E$119=$D71),ROW('2. Input non-routine changes'!$D$20:$D$119),""),COLUMN(C68)),""))</f>
        <v/>
      </c>
    </row>
    <row r="72" spans="1:7">
      <c r="A72" s="82" t="str">
        <f>IF(B72=0, "", '1. Input energy data'!$C$11)</f>
        <v/>
      </c>
      <c r="B72" s="82">
        <f>'1. Input energy data'!C88</f>
        <v>0</v>
      </c>
      <c r="C72" s="83">
        <f>'1. Input energy data'!E88</f>
        <v>0</v>
      </c>
      <c r="D72" s="82">
        <f>'1. Input energy data'!G88</f>
        <v>0</v>
      </c>
      <c r="E72" s="82" t="str" cm="1">
        <f t="array" ref="E72">TRANSPOSE(IFERROR(SMALL(IF(('2. Input non-routine changes'!$D$20:$D$119=$B72)*('2. Input non-routine changes'!$E$20:$E$119=$D72),ROW('2. Input non-routine changes'!$D$20:$D$119),""),COLUMN(A69)),""))</f>
        <v/>
      </c>
      <c r="F72" s="82" t="str" cm="1">
        <f t="array" ref="F72">TRANSPOSE(IFERROR(SMALL(IF(('2. Input non-routine changes'!$D$20:$D$119=$B72)*('2. Input non-routine changes'!$E$20:$E$119=$D72),ROW('2. Input non-routine changes'!$D$20:$D$119),""),COLUMN(B69)),""))</f>
        <v/>
      </c>
      <c r="G72" s="82" t="str" cm="1">
        <f t="array" ref="G72">TRANSPOSE(IFERROR(SMALL(IF(('2. Input non-routine changes'!$D$20:$D$119=$B72)*('2. Input non-routine changes'!$E$20:$E$119=$D72),ROW('2. Input non-routine changes'!$D$20:$D$119),""),COLUMN(C69)),""))</f>
        <v/>
      </c>
    </row>
    <row r="73" spans="1:7">
      <c r="A73" s="82" t="str">
        <f>IF(B73=0, "", '1. Input energy data'!$C$11)</f>
        <v/>
      </c>
      <c r="B73" s="82">
        <f>'1. Input energy data'!C89</f>
        <v>0</v>
      </c>
      <c r="C73" s="83">
        <f>'1. Input energy data'!E89</f>
        <v>0</v>
      </c>
      <c r="D73" s="82">
        <f>'1. Input energy data'!G89</f>
        <v>0</v>
      </c>
      <c r="E73" s="82" t="str" cm="1">
        <f t="array" ref="E73">TRANSPOSE(IFERROR(SMALL(IF(('2. Input non-routine changes'!$D$20:$D$119=$B73)*('2. Input non-routine changes'!$E$20:$E$119=$D73),ROW('2. Input non-routine changes'!$D$20:$D$119),""),COLUMN(A70)),""))</f>
        <v/>
      </c>
      <c r="F73" s="82" t="str" cm="1">
        <f t="array" ref="F73">TRANSPOSE(IFERROR(SMALL(IF(('2. Input non-routine changes'!$D$20:$D$119=$B73)*('2. Input non-routine changes'!$E$20:$E$119=$D73),ROW('2. Input non-routine changes'!$D$20:$D$119),""),COLUMN(B70)),""))</f>
        <v/>
      </c>
      <c r="G73" s="82" t="str" cm="1">
        <f t="array" ref="G73">TRANSPOSE(IFERROR(SMALL(IF(('2. Input non-routine changes'!$D$20:$D$119=$B73)*('2. Input non-routine changes'!$E$20:$E$119=$D73),ROW('2. Input non-routine changes'!$D$20:$D$119),""),COLUMN(C70)),""))</f>
        <v/>
      </c>
    </row>
    <row r="74" spans="1:7">
      <c r="A74" s="82" t="str">
        <f>IF(B74=0, "", '1. Input energy data'!$C$11)</f>
        <v/>
      </c>
      <c r="B74" s="82">
        <f>'1. Input energy data'!C90</f>
        <v>0</v>
      </c>
      <c r="C74" s="83">
        <f>'1. Input energy data'!E90</f>
        <v>0</v>
      </c>
      <c r="D74" s="82">
        <f>'1. Input energy data'!G90</f>
        <v>0</v>
      </c>
      <c r="E74" s="82" t="str" cm="1">
        <f t="array" ref="E74">TRANSPOSE(IFERROR(SMALL(IF(('2. Input non-routine changes'!$D$20:$D$119=$B74)*('2. Input non-routine changes'!$E$20:$E$119=$D74),ROW('2. Input non-routine changes'!$D$20:$D$119),""),COLUMN(A71)),""))</f>
        <v/>
      </c>
      <c r="F74" s="82" t="str" cm="1">
        <f t="array" ref="F74">TRANSPOSE(IFERROR(SMALL(IF(('2. Input non-routine changes'!$D$20:$D$119=$B74)*('2. Input non-routine changes'!$E$20:$E$119=$D74),ROW('2. Input non-routine changes'!$D$20:$D$119),""),COLUMN(B71)),""))</f>
        <v/>
      </c>
      <c r="G74" s="82" t="str" cm="1">
        <f t="array" ref="G74">TRANSPOSE(IFERROR(SMALL(IF(('2. Input non-routine changes'!$D$20:$D$119=$B74)*('2. Input non-routine changes'!$E$20:$E$119=$D74),ROW('2. Input non-routine changes'!$D$20:$D$119),""),COLUMN(C71)),""))</f>
        <v/>
      </c>
    </row>
    <row r="75" spans="1:7">
      <c r="A75" s="82" t="str">
        <f>IF(B75=0, "", '1. Input energy data'!$C$11)</f>
        <v/>
      </c>
      <c r="B75" s="82">
        <f>'1. Input energy data'!C91</f>
        <v>0</v>
      </c>
      <c r="C75" s="83">
        <f>'1. Input energy data'!E91</f>
        <v>0</v>
      </c>
      <c r="D75" s="82">
        <f>'1. Input energy data'!G91</f>
        <v>0</v>
      </c>
      <c r="E75" s="82" t="str" cm="1">
        <f t="array" ref="E75">TRANSPOSE(IFERROR(SMALL(IF(('2. Input non-routine changes'!$D$20:$D$119=$B75)*('2. Input non-routine changes'!$E$20:$E$119=$D75),ROW('2. Input non-routine changes'!$D$20:$D$119),""),COLUMN(A72)),""))</f>
        <v/>
      </c>
      <c r="F75" s="82" t="str" cm="1">
        <f t="array" ref="F75">TRANSPOSE(IFERROR(SMALL(IF(('2. Input non-routine changes'!$D$20:$D$119=$B75)*('2. Input non-routine changes'!$E$20:$E$119=$D75),ROW('2. Input non-routine changes'!$D$20:$D$119),""),COLUMN(B72)),""))</f>
        <v/>
      </c>
      <c r="G75" s="82" t="str" cm="1">
        <f t="array" ref="G75">TRANSPOSE(IFERROR(SMALL(IF(('2. Input non-routine changes'!$D$20:$D$119=$B75)*('2. Input non-routine changes'!$E$20:$E$119=$D75),ROW('2. Input non-routine changes'!$D$20:$D$119),""),COLUMN(C72)),""))</f>
        <v/>
      </c>
    </row>
    <row r="76" spans="1:7">
      <c r="A76" s="82" t="str">
        <f>IF(B76=0, "", '1. Input energy data'!$C$11)</f>
        <v/>
      </c>
      <c r="B76" s="82">
        <f>'1. Input energy data'!C92</f>
        <v>0</v>
      </c>
      <c r="C76" s="83">
        <f>'1. Input energy data'!E92</f>
        <v>0</v>
      </c>
      <c r="D76" s="82">
        <f>'1. Input energy data'!G92</f>
        <v>0</v>
      </c>
      <c r="E76" s="82" t="str" cm="1">
        <f t="array" ref="E76">TRANSPOSE(IFERROR(SMALL(IF(('2. Input non-routine changes'!$D$20:$D$119=$B76)*('2. Input non-routine changes'!$E$20:$E$119=$D76),ROW('2. Input non-routine changes'!$D$20:$D$119),""),COLUMN(A73)),""))</f>
        <v/>
      </c>
      <c r="F76" s="82" t="str" cm="1">
        <f t="array" ref="F76">TRANSPOSE(IFERROR(SMALL(IF(('2. Input non-routine changes'!$D$20:$D$119=$B76)*('2. Input non-routine changes'!$E$20:$E$119=$D76),ROW('2. Input non-routine changes'!$D$20:$D$119),""),COLUMN(B73)),""))</f>
        <v/>
      </c>
      <c r="G76" s="82" t="str" cm="1">
        <f t="array" ref="G76">TRANSPOSE(IFERROR(SMALL(IF(('2. Input non-routine changes'!$D$20:$D$119=$B76)*('2. Input non-routine changes'!$E$20:$E$119=$D76),ROW('2. Input non-routine changes'!$D$20:$D$119),""),COLUMN(C73)),""))</f>
        <v/>
      </c>
    </row>
    <row r="77" spans="1:7">
      <c r="A77" s="82" t="str">
        <f>IF(B77=0, "", '1. Input energy data'!$C$11)</f>
        <v/>
      </c>
      <c r="B77" s="82">
        <f>'1. Input energy data'!C93</f>
        <v>0</v>
      </c>
      <c r="C77" s="83">
        <f>'1. Input energy data'!E93</f>
        <v>0</v>
      </c>
      <c r="D77" s="82">
        <f>'1. Input energy data'!G93</f>
        <v>0</v>
      </c>
      <c r="E77" s="82" t="str" cm="1">
        <f t="array" ref="E77">TRANSPOSE(IFERROR(SMALL(IF(('2. Input non-routine changes'!$D$20:$D$119=$B77)*('2. Input non-routine changes'!$E$20:$E$119=$D77),ROW('2. Input non-routine changes'!$D$20:$D$119),""),COLUMN(A74)),""))</f>
        <v/>
      </c>
      <c r="F77" s="82" t="str" cm="1">
        <f t="array" ref="F77">TRANSPOSE(IFERROR(SMALL(IF(('2. Input non-routine changes'!$D$20:$D$119=$B77)*('2. Input non-routine changes'!$E$20:$E$119=$D77),ROW('2. Input non-routine changes'!$D$20:$D$119),""),COLUMN(B74)),""))</f>
        <v/>
      </c>
      <c r="G77" s="82" t="str" cm="1">
        <f t="array" ref="G77">TRANSPOSE(IFERROR(SMALL(IF(('2. Input non-routine changes'!$D$20:$D$119=$B77)*('2. Input non-routine changes'!$E$20:$E$119=$D77),ROW('2. Input non-routine changes'!$D$20:$D$119),""),COLUMN(C74)),""))</f>
        <v/>
      </c>
    </row>
    <row r="78" spans="1:7">
      <c r="A78" s="82" t="str">
        <f>IF(B78=0, "", '1. Input energy data'!$C$11)</f>
        <v/>
      </c>
      <c r="B78" s="82">
        <f>'1. Input energy data'!C94</f>
        <v>0</v>
      </c>
      <c r="C78" s="83">
        <f>'1. Input energy data'!E94</f>
        <v>0</v>
      </c>
      <c r="D78" s="82">
        <f>'1. Input energy data'!G94</f>
        <v>0</v>
      </c>
      <c r="E78" s="82" t="str" cm="1">
        <f t="array" ref="E78">TRANSPOSE(IFERROR(SMALL(IF(('2. Input non-routine changes'!$D$20:$D$119=$B78)*('2. Input non-routine changes'!$E$20:$E$119=$D78),ROW('2. Input non-routine changes'!$D$20:$D$119),""),COLUMN(A75)),""))</f>
        <v/>
      </c>
      <c r="F78" s="82" t="str" cm="1">
        <f t="array" ref="F78">TRANSPOSE(IFERROR(SMALL(IF(('2. Input non-routine changes'!$D$20:$D$119=$B78)*('2. Input non-routine changes'!$E$20:$E$119=$D78),ROW('2. Input non-routine changes'!$D$20:$D$119),""),COLUMN(B75)),""))</f>
        <v/>
      </c>
      <c r="G78" s="82" t="str" cm="1">
        <f t="array" ref="G78">TRANSPOSE(IFERROR(SMALL(IF(('2. Input non-routine changes'!$D$20:$D$119=$B78)*('2. Input non-routine changes'!$E$20:$E$119=$D78),ROW('2. Input non-routine changes'!$D$20:$D$119),""),COLUMN(C75)),""))</f>
        <v/>
      </c>
    </row>
    <row r="79" spans="1:7">
      <c r="A79" s="82" t="str">
        <f>IF(B79=0, "", '1. Input energy data'!$C$11)</f>
        <v/>
      </c>
      <c r="B79" s="82">
        <f>'1. Input energy data'!C95</f>
        <v>0</v>
      </c>
      <c r="C79" s="83">
        <f>'1. Input energy data'!E95</f>
        <v>0</v>
      </c>
      <c r="D79" s="82">
        <f>'1. Input energy data'!G95</f>
        <v>0</v>
      </c>
      <c r="E79" s="82" t="str" cm="1">
        <f t="array" ref="E79">TRANSPOSE(IFERROR(SMALL(IF(('2. Input non-routine changes'!$D$20:$D$119=$B79)*('2. Input non-routine changes'!$E$20:$E$119=$D79),ROW('2. Input non-routine changes'!$D$20:$D$119),""),COLUMN(A76)),""))</f>
        <v/>
      </c>
      <c r="F79" s="82" t="str" cm="1">
        <f t="array" ref="F79">TRANSPOSE(IFERROR(SMALL(IF(('2. Input non-routine changes'!$D$20:$D$119=$B79)*('2. Input non-routine changes'!$E$20:$E$119=$D79),ROW('2. Input non-routine changes'!$D$20:$D$119),""),COLUMN(B76)),""))</f>
        <v/>
      </c>
      <c r="G79" s="82" t="str" cm="1">
        <f t="array" ref="G79">TRANSPOSE(IFERROR(SMALL(IF(('2. Input non-routine changes'!$D$20:$D$119=$B79)*('2. Input non-routine changes'!$E$20:$E$119=$D79),ROW('2. Input non-routine changes'!$D$20:$D$119),""),COLUMN(C76)),""))</f>
        <v/>
      </c>
    </row>
    <row r="80" spans="1:7">
      <c r="A80" s="82" t="str">
        <f>IF(B80=0, "", '1. Input energy data'!$C$11)</f>
        <v/>
      </c>
      <c r="B80" s="82">
        <f>'1. Input energy data'!C96</f>
        <v>0</v>
      </c>
      <c r="C80" s="83">
        <f>'1. Input energy data'!E96</f>
        <v>0</v>
      </c>
      <c r="D80" s="82">
        <f>'1. Input energy data'!G96</f>
        <v>0</v>
      </c>
      <c r="E80" s="82" t="str" cm="1">
        <f t="array" ref="E80">TRANSPOSE(IFERROR(SMALL(IF(('2. Input non-routine changes'!$D$20:$D$119=$B80)*('2. Input non-routine changes'!$E$20:$E$119=$D80),ROW('2. Input non-routine changes'!$D$20:$D$119),""),COLUMN(A77)),""))</f>
        <v/>
      </c>
      <c r="F80" s="82" t="str" cm="1">
        <f t="array" ref="F80">TRANSPOSE(IFERROR(SMALL(IF(('2. Input non-routine changes'!$D$20:$D$119=$B80)*('2. Input non-routine changes'!$E$20:$E$119=$D80),ROW('2. Input non-routine changes'!$D$20:$D$119),""),COLUMN(B77)),""))</f>
        <v/>
      </c>
      <c r="G80" s="82" t="str" cm="1">
        <f t="array" ref="G80">TRANSPOSE(IFERROR(SMALL(IF(('2. Input non-routine changes'!$D$20:$D$119=$B80)*('2. Input non-routine changes'!$E$20:$E$119=$D80),ROW('2. Input non-routine changes'!$D$20:$D$119),""),COLUMN(C77)),""))</f>
        <v/>
      </c>
    </row>
    <row r="81" spans="1:7">
      <c r="A81" s="82" t="str">
        <f>IF(B81=0, "", '1. Input energy data'!$C$11)</f>
        <v/>
      </c>
      <c r="B81" s="82">
        <f>'1. Input energy data'!C97</f>
        <v>0</v>
      </c>
      <c r="C81" s="83">
        <f>'1. Input energy data'!E97</f>
        <v>0</v>
      </c>
      <c r="D81" s="82">
        <f>'1. Input energy data'!G97</f>
        <v>0</v>
      </c>
      <c r="E81" s="82" t="str" cm="1">
        <f t="array" ref="E81">TRANSPOSE(IFERROR(SMALL(IF(('2. Input non-routine changes'!$D$20:$D$119=$B81)*('2. Input non-routine changes'!$E$20:$E$119=$D81),ROW('2. Input non-routine changes'!$D$20:$D$119),""),COLUMN(A78)),""))</f>
        <v/>
      </c>
      <c r="F81" s="82" t="str" cm="1">
        <f t="array" ref="F81">TRANSPOSE(IFERROR(SMALL(IF(('2. Input non-routine changes'!$D$20:$D$119=$B81)*('2. Input non-routine changes'!$E$20:$E$119=$D81),ROW('2. Input non-routine changes'!$D$20:$D$119),""),COLUMN(B78)),""))</f>
        <v/>
      </c>
      <c r="G81" s="82" t="str" cm="1">
        <f t="array" ref="G81">TRANSPOSE(IFERROR(SMALL(IF(('2. Input non-routine changes'!$D$20:$D$119=$B81)*('2. Input non-routine changes'!$E$20:$E$119=$D81),ROW('2. Input non-routine changes'!$D$20:$D$119),""),COLUMN(C78)),""))</f>
        <v/>
      </c>
    </row>
    <row r="82" spans="1:7">
      <c r="A82" s="82" t="str">
        <f>IF(B82=0, "", '1. Input energy data'!$C$11)</f>
        <v/>
      </c>
      <c r="B82" s="82">
        <f>'1. Input energy data'!C98</f>
        <v>0</v>
      </c>
      <c r="C82" s="83">
        <f>'1. Input energy data'!E98</f>
        <v>0</v>
      </c>
      <c r="D82" s="82">
        <f>'1. Input energy data'!G98</f>
        <v>0</v>
      </c>
      <c r="E82" s="82" t="str" cm="1">
        <f t="array" ref="E82">TRANSPOSE(IFERROR(SMALL(IF(('2. Input non-routine changes'!$D$20:$D$119=$B82)*('2. Input non-routine changes'!$E$20:$E$119=$D82),ROW('2. Input non-routine changes'!$D$20:$D$119),""),COLUMN(A79)),""))</f>
        <v/>
      </c>
      <c r="F82" s="82" t="str" cm="1">
        <f t="array" ref="F82">TRANSPOSE(IFERROR(SMALL(IF(('2. Input non-routine changes'!$D$20:$D$119=$B82)*('2. Input non-routine changes'!$E$20:$E$119=$D82),ROW('2. Input non-routine changes'!$D$20:$D$119),""),COLUMN(B79)),""))</f>
        <v/>
      </c>
      <c r="G82" s="82" t="str" cm="1">
        <f t="array" ref="G82">TRANSPOSE(IFERROR(SMALL(IF(('2. Input non-routine changes'!$D$20:$D$119=$B82)*('2. Input non-routine changes'!$E$20:$E$119=$D82),ROW('2. Input non-routine changes'!$D$20:$D$119),""),COLUMN(C79)),""))</f>
        <v/>
      </c>
    </row>
    <row r="83" spans="1:7">
      <c r="A83" s="82" t="str">
        <f>IF(B83=0, "", '1. Input energy data'!$C$11)</f>
        <v/>
      </c>
      <c r="B83" s="82">
        <f>'1. Input energy data'!C99</f>
        <v>0</v>
      </c>
      <c r="C83" s="83">
        <f>'1. Input energy data'!E99</f>
        <v>0</v>
      </c>
      <c r="D83" s="82">
        <f>'1. Input energy data'!G99</f>
        <v>0</v>
      </c>
      <c r="E83" s="82" t="str" cm="1">
        <f t="array" ref="E83">TRANSPOSE(IFERROR(SMALL(IF(('2. Input non-routine changes'!$D$20:$D$119=$B83)*('2. Input non-routine changes'!$E$20:$E$119=$D83),ROW('2. Input non-routine changes'!$D$20:$D$119),""),COLUMN(A80)),""))</f>
        <v/>
      </c>
      <c r="F83" s="82" t="str" cm="1">
        <f t="array" ref="F83">TRANSPOSE(IFERROR(SMALL(IF(('2. Input non-routine changes'!$D$20:$D$119=$B83)*('2. Input non-routine changes'!$E$20:$E$119=$D83),ROW('2. Input non-routine changes'!$D$20:$D$119),""),COLUMN(B80)),""))</f>
        <v/>
      </c>
      <c r="G83" s="82" t="str" cm="1">
        <f t="array" ref="G83">TRANSPOSE(IFERROR(SMALL(IF(('2. Input non-routine changes'!$D$20:$D$119=$B83)*('2. Input non-routine changes'!$E$20:$E$119=$D83),ROW('2. Input non-routine changes'!$D$20:$D$119),""),COLUMN(C80)),""))</f>
        <v/>
      </c>
    </row>
    <row r="84" spans="1:7">
      <c r="A84" s="82" t="str">
        <f>IF(B84=0, "", '1. Input energy data'!$C$11)</f>
        <v/>
      </c>
      <c r="B84" s="82">
        <f>'1. Input energy data'!C100</f>
        <v>0</v>
      </c>
      <c r="C84" s="83">
        <f>'1. Input energy data'!E100</f>
        <v>0</v>
      </c>
      <c r="D84" s="82">
        <f>'1. Input energy data'!G100</f>
        <v>0</v>
      </c>
      <c r="E84" s="82" t="str" cm="1">
        <f t="array" ref="E84">TRANSPOSE(IFERROR(SMALL(IF(('2. Input non-routine changes'!$D$20:$D$119=$B84)*('2. Input non-routine changes'!$E$20:$E$119=$D84),ROW('2. Input non-routine changes'!$D$20:$D$119),""),COLUMN(A81)),""))</f>
        <v/>
      </c>
      <c r="F84" s="82" t="str" cm="1">
        <f t="array" ref="F84">TRANSPOSE(IFERROR(SMALL(IF(('2. Input non-routine changes'!$D$20:$D$119=$B84)*('2. Input non-routine changes'!$E$20:$E$119=$D84),ROW('2. Input non-routine changes'!$D$20:$D$119),""),COLUMN(B81)),""))</f>
        <v/>
      </c>
      <c r="G84" s="82" t="str" cm="1">
        <f t="array" ref="G84">TRANSPOSE(IFERROR(SMALL(IF(('2. Input non-routine changes'!$D$20:$D$119=$B84)*('2. Input non-routine changes'!$E$20:$E$119=$D84),ROW('2. Input non-routine changes'!$D$20:$D$119),""),COLUMN(C81)),""))</f>
        <v/>
      </c>
    </row>
    <row r="85" spans="1:7">
      <c r="A85" s="82" t="str">
        <f>IF(B85=0, "", '1. Input energy data'!$C$11)</f>
        <v/>
      </c>
      <c r="B85" s="82">
        <f>'1. Input energy data'!C101</f>
        <v>0</v>
      </c>
      <c r="C85" s="83">
        <f>'1. Input energy data'!E101</f>
        <v>0</v>
      </c>
      <c r="D85" s="82">
        <f>'1. Input energy data'!G101</f>
        <v>0</v>
      </c>
      <c r="E85" s="82" t="str" cm="1">
        <f t="array" ref="E85">TRANSPOSE(IFERROR(SMALL(IF(('2. Input non-routine changes'!$D$20:$D$119=$B85)*('2. Input non-routine changes'!$E$20:$E$119=$D85),ROW('2. Input non-routine changes'!$D$20:$D$119),""),COLUMN(A82)),""))</f>
        <v/>
      </c>
      <c r="F85" s="82" t="str" cm="1">
        <f t="array" ref="F85">TRANSPOSE(IFERROR(SMALL(IF(('2. Input non-routine changes'!$D$20:$D$119=$B85)*('2. Input non-routine changes'!$E$20:$E$119=$D85),ROW('2. Input non-routine changes'!$D$20:$D$119),""),COLUMN(B82)),""))</f>
        <v/>
      </c>
      <c r="G85" s="82" t="str" cm="1">
        <f t="array" ref="G85">TRANSPOSE(IFERROR(SMALL(IF(('2. Input non-routine changes'!$D$20:$D$119=$B85)*('2. Input non-routine changes'!$E$20:$E$119=$D85),ROW('2. Input non-routine changes'!$D$20:$D$119),""),COLUMN(C82)),""))</f>
        <v/>
      </c>
    </row>
    <row r="86" spans="1:7">
      <c r="A86" s="82" t="str">
        <f>IF(B86=0, "", '1. Input energy data'!$C$11)</f>
        <v/>
      </c>
      <c r="B86" s="82">
        <f>'1. Input energy data'!C102</f>
        <v>0</v>
      </c>
      <c r="C86" s="83">
        <f>'1. Input energy data'!E102</f>
        <v>0</v>
      </c>
      <c r="D86" s="82">
        <f>'1. Input energy data'!G102</f>
        <v>0</v>
      </c>
      <c r="E86" s="82" t="str" cm="1">
        <f t="array" ref="E86">TRANSPOSE(IFERROR(SMALL(IF(('2. Input non-routine changes'!$D$20:$D$119=$B86)*('2. Input non-routine changes'!$E$20:$E$119=$D86),ROW('2. Input non-routine changes'!$D$20:$D$119),""),COLUMN(A83)),""))</f>
        <v/>
      </c>
      <c r="F86" s="82" t="str" cm="1">
        <f t="array" ref="F86">TRANSPOSE(IFERROR(SMALL(IF(('2. Input non-routine changes'!$D$20:$D$119=$B86)*('2. Input non-routine changes'!$E$20:$E$119=$D86),ROW('2. Input non-routine changes'!$D$20:$D$119),""),COLUMN(B83)),""))</f>
        <v/>
      </c>
      <c r="G86" s="82" t="str" cm="1">
        <f t="array" ref="G86">TRANSPOSE(IFERROR(SMALL(IF(('2. Input non-routine changes'!$D$20:$D$119=$B86)*('2. Input non-routine changes'!$E$20:$E$119=$D86),ROW('2. Input non-routine changes'!$D$20:$D$119),""),COLUMN(C83)),""))</f>
        <v/>
      </c>
    </row>
    <row r="87" spans="1:7">
      <c r="A87" s="82" t="str">
        <f>IF(B87=0, "", '1. Input energy data'!$C$11)</f>
        <v/>
      </c>
      <c r="B87" s="82">
        <f>'1. Input energy data'!C103</f>
        <v>0</v>
      </c>
      <c r="C87" s="83">
        <f>'1. Input energy data'!E103</f>
        <v>0</v>
      </c>
      <c r="D87" s="82">
        <f>'1. Input energy data'!G103</f>
        <v>0</v>
      </c>
      <c r="E87" s="82" t="str" cm="1">
        <f t="array" ref="E87">TRANSPOSE(IFERROR(SMALL(IF(('2. Input non-routine changes'!$D$20:$D$119=$B87)*('2. Input non-routine changes'!$E$20:$E$119=$D87),ROW('2. Input non-routine changes'!$D$20:$D$119),""),COLUMN(A84)),""))</f>
        <v/>
      </c>
      <c r="F87" s="82" t="str" cm="1">
        <f t="array" ref="F87">TRANSPOSE(IFERROR(SMALL(IF(('2. Input non-routine changes'!$D$20:$D$119=$B87)*('2. Input non-routine changes'!$E$20:$E$119=$D87),ROW('2. Input non-routine changes'!$D$20:$D$119),""),COLUMN(B84)),""))</f>
        <v/>
      </c>
      <c r="G87" s="82" t="str" cm="1">
        <f t="array" ref="G87">TRANSPOSE(IFERROR(SMALL(IF(('2. Input non-routine changes'!$D$20:$D$119=$B87)*('2. Input non-routine changes'!$E$20:$E$119=$D87),ROW('2. Input non-routine changes'!$D$20:$D$119),""),COLUMN(C84)),""))</f>
        <v/>
      </c>
    </row>
    <row r="88" spans="1:7">
      <c r="A88" s="82" t="str">
        <f>IF(B88=0, "", '1. Input energy data'!$C$11)</f>
        <v/>
      </c>
      <c r="B88" s="82">
        <f>'1. Input energy data'!C104</f>
        <v>0</v>
      </c>
      <c r="C88" s="83">
        <f>'1. Input energy data'!E104</f>
        <v>0</v>
      </c>
      <c r="D88" s="82">
        <f>'1. Input energy data'!G104</f>
        <v>0</v>
      </c>
      <c r="E88" s="82" t="str" cm="1">
        <f t="array" ref="E88">TRANSPOSE(IFERROR(SMALL(IF(('2. Input non-routine changes'!$D$20:$D$119=$B88)*('2. Input non-routine changes'!$E$20:$E$119=$D88),ROW('2. Input non-routine changes'!$D$20:$D$119),""),COLUMN(A85)),""))</f>
        <v/>
      </c>
      <c r="F88" s="82" t="str" cm="1">
        <f t="array" ref="F88">TRANSPOSE(IFERROR(SMALL(IF(('2. Input non-routine changes'!$D$20:$D$119=$B88)*('2. Input non-routine changes'!$E$20:$E$119=$D88),ROW('2. Input non-routine changes'!$D$20:$D$119),""),COLUMN(B85)),""))</f>
        <v/>
      </c>
      <c r="G88" s="82" t="str" cm="1">
        <f t="array" ref="G88">TRANSPOSE(IFERROR(SMALL(IF(('2. Input non-routine changes'!$D$20:$D$119=$B88)*('2. Input non-routine changes'!$E$20:$E$119=$D88),ROW('2. Input non-routine changes'!$D$20:$D$119),""),COLUMN(C85)),""))</f>
        <v/>
      </c>
    </row>
    <row r="89" spans="1:7">
      <c r="A89" s="82" t="str">
        <f>IF(B89=0, "", '1. Input energy data'!$C$11)</f>
        <v/>
      </c>
      <c r="B89" s="82">
        <f>'1. Input energy data'!C105</f>
        <v>0</v>
      </c>
      <c r="C89" s="83">
        <f>'1. Input energy data'!E105</f>
        <v>0</v>
      </c>
      <c r="D89" s="82">
        <f>'1. Input energy data'!G105</f>
        <v>0</v>
      </c>
      <c r="E89" s="82" t="str" cm="1">
        <f t="array" ref="E89">TRANSPOSE(IFERROR(SMALL(IF(('2. Input non-routine changes'!$D$20:$D$119=$B89)*('2. Input non-routine changes'!$E$20:$E$119=$D89),ROW('2. Input non-routine changes'!$D$20:$D$119),""),COLUMN(A86)),""))</f>
        <v/>
      </c>
      <c r="F89" s="82" t="str" cm="1">
        <f t="array" ref="F89">TRANSPOSE(IFERROR(SMALL(IF(('2. Input non-routine changes'!$D$20:$D$119=$B89)*('2. Input non-routine changes'!$E$20:$E$119=$D89),ROW('2. Input non-routine changes'!$D$20:$D$119),""),COLUMN(B86)),""))</f>
        <v/>
      </c>
      <c r="G89" s="82" t="str" cm="1">
        <f t="array" ref="G89">TRANSPOSE(IFERROR(SMALL(IF(('2. Input non-routine changes'!$D$20:$D$119=$B89)*('2. Input non-routine changes'!$E$20:$E$119=$D89),ROW('2. Input non-routine changes'!$D$20:$D$119),""),COLUMN(C86)),""))</f>
        <v/>
      </c>
    </row>
    <row r="90" spans="1:7">
      <c r="A90" s="82" t="str">
        <f>IF(B90=0, "", '1. Input energy data'!$C$11)</f>
        <v/>
      </c>
      <c r="B90" s="82">
        <f>'1. Input energy data'!C106</f>
        <v>0</v>
      </c>
      <c r="C90" s="83">
        <f>'1. Input energy data'!E106</f>
        <v>0</v>
      </c>
      <c r="D90" s="82">
        <f>'1. Input energy data'!G106</f>
        <v>0</v>
      </c>
      <c r="E90" s="82" t="str" cm="1">
        <f t="array" ref="E90">TRANSPOSE(IFERROR(SMALL(IF(('2. Input non-routine changes'!$D$20:$D$119=$B90)*('2. Input non-routine changes'!$E$20:$E$119=$D90),ROW('2. Input non-routine changes'!$D$20:$D$119),""),COLUMN(A87)),""))</f>
        <v/>
      </c>
      <c r="F90" s="82" t="str" cm="1">
        <f t="array" ref="F90">TRANSPOSE(IFERROR(SMALL(IF(('2. Input non-routine changes'!$D$20:$D$119=$B90)*('2. Input non-routine changes'!$E$20:$E$119=$D90),ROW('2. Input non-routine changes'!$D$20:$D$119),""),COLUMN(B87)),""))</f>
        <v/>
      </c>
      <c r="G90" s="82" t="str" cm="1">
        <f t="array" ref="G90">TRANSPOSE(IFERROR(SMALL(IF(('2. Input non-routine changes'!$D$20:$D$119=$B90)*('2. Input non-routine changes'!$E$20:$E$119=$D90),ROW('2. Input non-routine changes'!$D$20:$D$119),""),COLUMN(C87)),""))</f>
        <v/>
      </c>
    </row>
    <row r="91" spans="1:7">
      <c r="A91" s="82" t="str">
        <f>IF(B91=0, "", '1. Input energy data'!$C$11)</f>
        <v/>
      </c>
      <c r="B91" s="82">
        <f>'1. Input energy data'!C107</f>
        <v>0</v>
      </c>
      <c r="C91" s="83">
        <f>'1. Input energy data'!E107</f>
        <v>0</v>
      </c>
      <c r="D91" s="82">
        <f>'1. Input energy data'!G107</f>
        <v>0</v>
      </c>
      <c r="E91" s="82" t="str" cm="1">
        <f t="array" ref="E91">TRANSPOSE(IFERROR(SMALL(IF(('2. Input non-routine changes'!$D$20:$D$119=$B91)*('2. Input non-routine changes'!$E$20:$E$119=$D91),ROW('2. Input non-routine changes'!$D$20:$D$119),""),COLUMN(A88)),""))</f>
        <v/>
      </c>
      <c r="F91" s="82" t="str" cm="1">
        <f t="array" ref="F91">TRANSPOSE(IFERROR(SMALL(IF(('2. Input non-routine changes'!$D$20:$D$119=$B91)*('2. Input non-routine changes'!$E$20:$E$119=$D91),ROW('2. Input non-routine changes'!$D$20:$D$119),""),COLUMN(B88)),""))</f>
        <v/>
      </c>
      <c r="G91" s="82" t="str" cm="1">
        <f t="array" ref="G91">TRANSPOSE(IFERROR(SMALL(IF(('2. Input non-routine changes'!$D$20:$D$119=$B91)*('2. Input non-routine changes'!$E$20:$E$119=$D91),ROW('2. Input non-routine changes'!$D$20:$D$119),""),COLUMN(C88)),""))</f>
        <v/>
      </c>
    </row>
    <row r="92" spans="1:7">
      <c r="A92" s="82" t="str">
        <f>IF(B92=0, "", '1. Input energy data'!$C$11)</f>
        <v/>
      </c>
      <c r="B92" s="82">
        <f>'1. Input energy data'!C108</f>
        <v>0</v>
      </c>
      <c r="C92" s="83">
        <f>'1. Input energy data'!E108</f>
        <v>0</v>
      </c>
      <c r="D92" s="82">
        <f>'1. Input energy data'!G108</f>
        <v>0</v>
      </c>
      <c r="E92" s="82" t="str" cm="1">
        <f t="array" ref="E92">TRANSPOSE(IFERROR(SMALL(IF(('2. Input non-routine changes'!$D$20:$D$119=$B92)*('2. Input non-routine changes'!$E$20:$E$119=$D92),ROW('2. Input non-routine changes'!$D$20:$D$119),""),COLUMN(A89)),""))</f>
        <v/>
      </c>
      <c r="F92" s="82" t="str" cm="1">
        <f t="array" ref="F92">TRANSPOSE(IFERROR(SMALL(IF(('2. Input non-routine changes'!$D$20:$D$119=$B92)*('2. Input non-routine changes'!$E$20:$E$119=$D92),ROW('2. Input non-routine changes'!$D$20:$D$119),""),COLUMN(B89)),""))</f>
        <v/>
      </c>
      <c r="G92" s="82" t="str" cm="1">
        <f t="array" ref="G92">TRANSPOSE(IFERROR(SMALL(IF(('2. Input non-routine changes'!$D$20:$D$119=$B92)*('2. Input non-routine changes'!$E$20:$E$119=$D92),ROW('2. Input non-routine changes'!$D$20:$D$119),""),COLUMN(C89)),""))</f>
        <v/>
      </c>
    </row>
    <row r="93" spans="1:7">
      <c r="A93" s="82" t="str">
        <f>IF(B93=0, "", '1. Input energy data'!$C$11)</f>
        <v/>
      </c>
      <c r="B93" s="82">
        <f>'1. Input energy data'!C109</f>
        <v>0</v>
      </c>
      <c r="C93" s="83">
        <f>'1. Input energy data'!E109</f>
        <v>0</v>
      </c>
      <c r="D93" s="82">
        <f>'1. Input energy data'!G109</f>
        <v>0</v>
      </c>
      <c r="E93" s="82" t="str" cm="1">
        <f t="array" ref="E93">TRANSPOSE(IFERROR(SMALL(IF(('2. Input non-routine changes'!$D$20:$D$119=$B93)*('2. Input non-routine changes'!$E$20:$E$119=$D93),ROW('2. Input non-routine changes'!$D$20:$D$119),""),COLUMN(A90)),""))</f>
        <v/>
      </c>
      <c r="F93" s="82" t="str" cm="1">
        <f t="array" ref="F93">TRANSPOSE(IFERROR(SMALL(IF(('2. Input non-routine changes'!$D$20:$D$119=$B93)*('2. Input non-routine changes'!$E$20:$E$119=$D93),ROW('2. Input non-routine changes'!$D$20:$D$119),""),COLUMN(B90)),""))</f>
        <v/>
      </c>
      <c r="G93" s="82" t="str" cm="1">
        <f t="array" ref="G93">TRANSPOSE(IFERROR(SMALL(IF(('2. Input non-routine changes'!$D$20:$D$119=$B93)*('2. Input non-routine changes'!$E$20:$E$119=$D93),ROW('2. Input non-routine changes'!$D$20:$D$119),""),COLUMN(C90)),""))</f>
        <v/>
      </c>
    </row>
    <row r="94" spans="1:7">
      <c r="A94" s="82" t="str">
        <f>IF(B94=0, "", '1. Input energy data'!$C$11)</f>
        <v/>
      </c>
      <c r="B94" s="82">
        <f>'1. Input energy data'!C110</f>
        <v>0</v>
      </c>
      <c r="C94" s="83">
        <f>'1. Input energy data'!E110</f>
        <v>0</v>
      </c>
      <c r="D94" s="82">
        <f>'1. Input energy data'!G110</f>
        <v>0</v>
      </c>
      <c r="E94" s="82" t="str" cm="1">
        <f t="array" ref="E94">TRANSPOSE(IFERROR(SMALL(IF(('2. Input non-routine changes'!$D$20:$D$119=$B94)*('2. Input non-routine changes'!$E$20:$E$119=$D94),ROW('2. Input non-routine changes'!$D$20:$D$119),""),COLUMN(A91)),""))</f>
        <v/>
      </c>
      <c r="F94" s="82" t="str" cm="1">
        <f t="array" ref="F94">TRANSPOSE(IFERROR(SMALL(IF(('2. Input non-routine changes'!$D$20:$D$119=$B94)*('2. Input non-routine changes'!$E$20:$E$119=$D94),ROW('2. Input non-routine changes'!$D$20:$D$119),""),COLUMN(B91)),""))</f>
        <v/>
      </c>
      <c r="G94" s="82" t="str" cm="1">
        <f t="array" ref="G94">TRANSPOSE(IFERROR(SMALL(IF(('2. Input non-routine changes'!$D$20:$D$119=$B94)*('2. Input non-routine changes'!$E$20:$E$119=$D94),ROW('2. Input non-routine changes'!$D$20:$D$119),""),COLUMN(C91)),""))</f>
        <v/>
      </c>
    </row>
    <row r="95" spans="1:7">
      <c r="A95" s="82" t="str">
        <f>IF(B95=0, "", '1. Input energy data'!$C$11)</f>
        <v/>
      </c>
      <c r="B95" s="82">
        <f>'1. Input energy data'!C111</f>
        <v>0</v>
      </c>
      <c r="C95" s="83">
        <f>'1. Input energy data'!E111</f>
        <v>0</v>
      </c>
      <c r="D95" s="82">
        <f>'1. Input energy data'!G111</f>
        <v>0</v>
      </c>
      <c r="E95" s="82" t="str" cm="1">
        <f t="array" ref="E95">TRANSPOSE(IFERROR(SMALL(IF(('2. Input non-routine changes'!$D$20:$D$119=$B95)*('2. Input non-routine changes'!$E$20:$E$119=$D95),ROW('2. Input non-routine changes'!$D$20:$D$119),""),COLUMN(A92)),""))</f>
        <v/>
      </c>
      <c r="F95" s="82" t="str" cm="1">
        <f t="array" ref="F95">TRANSPOSE(IFERROR(SMALL(IF(('2. Input non-routine changes'!$D$20:$D$119=$B95)*('2. Input non-routine changes'!$E$20:$E$119=$D95),ROW('2. Input non-routine changes'!$D$20:$D$119),""),COLUMN(B92)),""))</f>
        <v/>
      </c>
      <c r="G95" s="82" t="str" cm="1">
        <f t="array" ref="G95">TRANSPOSE(IFERROR(SMALL(IF(('2. Input non-routine changes'!$D$20:$D$119=$B95)*('2. Input non-routine changes'!$E$20:$E$119=$D95),ROW('2. Input non-routine changes'!$D$20:$D$119),""),COLUMN(C92)),""))</f>
        <v/>
      </c>
    </row>
    <row r="96" spans="1:7">
      <c r="A96" s="82" t="str">
        <f>IF(B96=0, "", '1. Input energy data'!$C$11)</f>
        <v/>
      </c>
      <c r="B96" s="82">
        <f>'1. Input energy data'!C112</f>
        <v>0</v>
      </c>
      <c r="C96" s="83">
        <f>'1. Input energy data'!E112</f>
        <v>0</v>
      </c>
      <c r="D96" s="82">
        <f>'1. Input energy data'!G112</f>
        <v>0</v>
      </c>
      <c r="E96" s="82" t="str" cm="1">
        <f t="array" ref="E96">TRANSPOSE(IFERROR(SMALL(IF(('2. Input non-routine changes'!$D$20:$D$119=$B96)*('2. Input non-routine changes'!$E$20:$E$119=$D96),ROW('2. Input non-routine changes'!$D$20:$D$119),""),COLUMN(A93)),""))</f>
        <v/>
      </c>
      <c r="F96" s="82" t="str" cm="1">
        <f t="array" ref="F96">TRANSPOSE(IFERROR(SMALL(IF(('2. Input non-routine changes'!$D$20:$D$119=$B96)*('2. Input non-routine changes'!$E$20:$E$119=$D96),ROW('2. Input non-routine changes'!$D$20:$D$119),""),COLUMN(B93)),""))</f>
        <v/>
      </c>
      <c r="G96" s="82" t="str" cm="1">
        <f t="array" ref="G96">TRANSPOSE(IFERROR(SMALL(IF(('2. Input non-routine changes'!$D$20:$D$119=$B96)*('2. Input non-routine changes'!$E$20:$E$119=$D96),ROW('2. Input non-routine changes'!$D$20:$D$119),""),COLUMN(C93)),""))</f>
        <v/>
      </c>
    </row>
    <row r="97" spans="1:7">
      <c r="A97" s="82" t="str">
        <f>IF(B97=0, "", '1. Input energy data'!$C$11)</f>
        <v/>
      </c>
      <c r="B97" s="82">
        <f>'1. Input energy data'!C113</f>
        <v>0</v>
      </c>
      <c r="C97" s="83">
        <f>'1. Input energy data'!E113</f>
        <v>0</v>
      </c>
      <c r="D97" s="82">
        <f>'1. Input energy data'!G113</f>
        <v>0</v>
      </c>
      <c r="E97" s="82" t="str" cm="1">
        <f t="array" ref="E97">TRANSPOSE(IFERROR(SMALL(IF(('2. Input non-routine changes'!$D$20:$D$119=$B97)*('2. Input non-routine changes'!$E$20:$E$119=$D97),ROW('2. Input non-routine changes'!$D$20:$D$119),""),COLUMN(A94)),""))</f>
        <v/>
      </c>
      <c r="F97" s="82" t="str" cm="1">
        <f t="array" ref="F97">TRANSPOSE(IFERROR(SMALL(IF(('2. Input non-routine changes'!$D$20:$D$119=$B97)*('2. Input non-routine changes'!$E$20:$E$119=$D97),ROW('2. Input non-routine changes'!$D$20:$D$119),""),COLUMN(B94)),""))</f>
        <v/>
      </c>
      <c r="G97" s="82" t="str" cm="1">
        <f t="array" ref="G97">TRANSPOSE(IFERROR(SMALL(IF(('2. Input non-routine changes'!$D$20:$D$119=$B97)*('2. Input non-routine changes'!$E$20:$E$119=$D97),ROW('2. Input non-routine changes'!$D$20:$D$119),""),COLUMN(C94)),""))</f>
        <v/>
      </c>
    </row>
    <row r="98" spans="1:7">
      <c r="A98" s="82" t="str">
        <f>IF(B98=0, "", '1. Input energy data'!$C$11)</f>
        <v/>
      </c>
      <c r="B98" s="82">
        <f>'1. Input energy data'!C114</f>
        <v>0</v>
      </c>
      <c r="C98" s="83">
        <f>'1. Input energy data'!E114</f>
        <v>0</v>
      </c>
      <c r="D98" s="82">
        <f>'1. Input energy data'!G114</f>
        <v>0</v>
      </c>
      <c r="E98" s="82" t="str" cm="1">
        <f t="array" ref="E98">TRANSPOSE(IFERROR(SMALL(IF(('2. Input non-routine changes'!$D$20:$D$119=$B98)*('2. Input non-routine changes'!$E$20:$E$119=$D98),ROW('2. Input non-routine changes'!$D$20:$D$119),""),COLUMN(A95)),""))</f>
        <v/>
      </c>
      <c r="F98" s="82" t="str" cm="1">
        <f t="array" ref="F98">TRANSPOSE(IFERROR(SMALL(IF(('2. Input non-routine changes'!$D$20:$D$119=$B98)*('2. Input non-routine changes'!$E$20:$E$119=$D98),ROW('2. Input non-routine changes'!$D$20:$D$119),""),COLUMN(B95)),""))</f>
        <v/>
      </c>
      <c r="G98" s="82" t="str" cm="1">
        <f t="array" ref="G98">TRANSPOSE(IFERROR(SMALL(IF(('2. Input non-routine changes'!$D$20:$D$119=$B98)*('2. Input non-routine changes'!$E$20:$E$119=$D98),ROW('2. Input non-routine changes'!$D$20:$D$119),""),COLUMN(C95)),""))</f>
        <v/>
      </c>
    </row>
    <row r="99" spans="1:7">
      <c r="A99" s="82" t="str">
        <f>IF(B99=0, "", '1. Input energy data'!$C$11)</f>
        <v/>
      </c>
      <c r="B99" s="82">
        <f>'1. Input energy data'!C115</f>
        <v>0</v>
      </c>
      <c r="C99" s="83">
        <f>'1. Input energy data'!E115</f>
        <v>0</v>
      </c>
      <c r="D99" s="82">
        <f>'1. Input energy data'!G115</f>
        <v>0</v>
      </c>
      <c r="E99" s="82" t="str" cm="1">
        <f t="array" ref="E99">TRANSPOSE(IFERROR(SMALL(IF(('2. Input non-routine changes'!$D$20:$D$119=$B99)*('2. Input non-routine changes'!$E$20:$E$119=$D99),ROW('2. Input non-routine changes'!$D$20:$D$119),""),COLUMN(A96)),""))</f>
        <v/>
      </c>
      <c r="F99" s="82" t="str" cm="1">
        <f t="array" ref="F99">TRANSPOSE(IFERROR(SMALL(IF(('2. Input non-routine changes'!$D$20:$D$119=$B99)*('2. Input non-routine changes'!$E$20:$E$119=$D99),ROW('2. Input non-routine changes'!$D$20:$D$119),""),COLUMN(B96)),""))</f>
        <v/>
      </c>
      <c r="G99" s="82" t="str" cm="1">
        <f t="array" ref="G99">TRANSPOSE(IFERROR(SMALL(IF(('2. Input non-routine changes'!$D$20:$D$119=$B99)*('2. Input non-routine changes'!$E$20:$E$119=$D99),ROW('2. Input non-routine changes'!$D$20:$D$119),""),COLUMN(C96)),""))</f>
        <v/>
      </c>
    </row>
    <row r="100" spans="1:7">
      <c r="A100" s="82" t="str">
        <f>IF(B100=0, "", '1. Input energy data'!$C$11)</f>
        <v/>
      </c>
      <c r="B100" s="82">
        <f>'1. Input energy data'!C116</f>
        <v>0</v>
      </c>
      <c r="C100" s="83">
        <f>'1. Input energy data'!E116</f>
        <v>0</v>
      </c>
      <c r="D100" s="82">
        <f>'1. Input energy data'!G116</f>
        <v>0</v>
      </c>
      <c r="E100" s="82" t="str" cm="1">
        <f t="array" ref="E100">TRANSPOSE(IFERROR(SMALL(IF(('2. Input non-routine changes'!$D$20:$D$119=$B100)*('2. Input non-routine changes'!$E$20:$E$119=$D100),ROW('2. Input non-routine changes'!$D$20:$D$119),""),COLUMN(A97)),""))</f>
        <v/>
      </c>
      <c r="F100" s="82" t="str" cm="1">
        <f t="array" ref="F100">TRANSPOSE(IFERROR(SMALL(IF(('2. Input non-routine changes'!$D$20:$D$119=$B100)*('2. Input non-routine changes'!$E$20:$E$119=$D100),ROW('2. Input non-routine changes'!$D$20:$D$119),""),COLUMN(B97)),""))</f>
        <v/>
      </c>
      <c r="G100" s="82" t="str" cm="1">
        <f t="array" ref="G100">TRANSPOSE(IFERROR(SMALL(IF(('2. Input non-routine changes'!$D$20:$D$119=$B100)*('2. Input non-routine changes'!$E$20:$E$119=$D100),ROW('2. Input non-routine changes'!$D$20:$D$119),""),COLUMN(C97)),""))</f>
        <v/>
      </c>
    </row>
    <row r="101" spans="1:7">
      <c r="A101" s="82" t="str">
        <f>IF(B101=0, "", '1. Input energy data'!$C$11)</f>
        <v/>
      </c>
      <c r="B101" s="82">
        <f>'1. Input energy data'!C117</f>
        <v>0</v>
      </c>
      <c r="C101" s="83">
        <f>'1. Input energy data'!E117</f>
        <v>0</v>
      </c>
      <c r="D101" s="82">
        <f>'1. Input energy data'!G117</f>
        <v>0</v>
      </c>
      <c r="E101" s="82" t="str" cm="1">
        <f t="array" ref="E101">TRANSPOSE(IFERROR(SMALL(IF(('2. Input non-routine changes'!$D$20:$D$119=$B101)*('2. Input non-routine changes'!$E$20:$E$119=$D101),ROW('2. Input non-routine changes'!$D$20:$D$119),""),COLUMN(A98)),""))</f>
        <v/>
      </c>
      <c r="F101" s="82" t="str" cm="1">
        <f t="array" ref="F101">TRANSPOSE(IFERROR(SMALL(IF(('2. Input non-routine changes'!$D$20:$D$119=$B101)*('2. Input non-routine changes'!$E$20:$E$119=$D101),ROW('2. Input non-routine changes'!$D$20:$D$119),""),COLUMN(B98)),""))</f>
        <v/>
      </c>
      <c r="G101" s="82" t="str" cm="1">
        <f t="array" ref="G101">TRANSPOSE(IFERROR(SMALL(IF(('2. Input non-routine changes'!$D$20:$D$119=$B101)*('2. Input non-routine changes'!$E$20:$E$119=$D101),ROW('2. Input non-routine changes'!$D$20:$D$119),""),COLUMN(C98)),""))</f>
        <v/>
      </c>
    </row>
    <row r="102" spans="1:7">
      <c r="A102" s="82" t="str">
        <f>IF(B102=0, "", '1. Input energy data'!$C$11)</f>
        <v/>
      </c>
      <c r="B102" s="82">
        <f>'1. Input energy data'!C118</f>
        <v>0</v>
      </c>
      <c r="C102" s="83">
        <f>'1. Input energy data'!E118</f>
        <v>0</v>
      </c>
      <c r="D102" s="82">
        <f>'1. Input energy data'!G118</f>
        <v>0</v>
      </c>
      <c r="E102" s="82" t="str" cm="1">
        <f t="array" ref="E102">TRANSPOSE(IFERROR(SMALL(IF(('2. Input non-routine changes'!$D$20:$D$119=$B102)*('2. Input non-routine changes'!$E$20:$E$119=$D102),ROW('2. Input non-routine changes'!$D$20:$D$119),""),COLUMN(A99)),""))</f>
        <v/>
      </c>
      <c r="F102" s="82" t="str" cm="1">
        <f t="array" ref="F102">TRANSPOSE(IFERROR(SMALL(IF(('2. Input non-routine changes'!$D$20:$D$119=$B102)*('2. Input non-routine changes'!$E$20:$E$119=$D102),ROW('2. Input non-routine changes'!$D$20:$D$119),""),COLUMN(B99)),""))</f>
        <v/>
      </c>
      <c r="G102" s="82" t="str" cm="1">
        <f t="array" ref="G102">TRANSPOSE(IFERROR(SMALL(IF(('2. Input non-routine changes'!$D$20:$D$119=$B102)*('2. Input non-routine changes'!$E$20:$E$119=$D102),ROW('2. Input non-routine changes'!$D$20:$D$119),""),COLUMN(C99)),""))</f>
        <v/>
      </c>
    </row>
    <row r="103" spans="1:7">
      <c r="A103" s="82" t="str">
        <f>IF(B103=0, "", '1. Input energy data'!$C$11)</f>
        <v/>
      </c>
      <c r="B103" s="82">
        <f>'1. Input energy data'!C119</f>
        <v>0</v>
      </c>
      <c r="C103" s="83">
        <f>'1. Input energy data'!E119</f>
        <v>0</v>
      </c>
      <c r="D103" s="82">
        <f>'1. Input energy data'!G119</f>
        <v>0</v>
      </c>
      <c r="E103" s="82" t="str" cm="1">
        <f t="array" ref="E103">TRANSPOSE(IFERROR(SMALL(IF(('2. Input non-routine changes'!$D$20:$D$119=$B103)*('2. Input non-routine changes'!$E$20:$E$119=$D103),ROW('2. Input non-routine changes'!$D$20:$D$119),""),COLUMN(A100)),""))</f>
        <v/>
      </c>
      <c r="F103" s="82" t="str" cm="1">
        <f t="array" ref="F103">TRANSPOSE(IFERROR(SMALL(IF(('2. Input non-routine changes'!$D$20:$D$119=$B103)*('2. Input non-routine changes'!$E$20:$E$119=$D103),ROW('2. Input non-routine changes'!$D$20:$D$119),""),COLUMN(B100)),""))</f>
        <v/>
      </c>
      <c r="G103" s="82" t="str" cm="1">
        <f t="array" ref="G103">TRANSPOSE(IFERROR(SMALL(IF(('2. Input non-routine changes'!$D$20:$D$119=$B103)*('2. Input non-routine changes'!$E$20:$E$119=$D103),ROW('2. Input non-routine changes'!$D$20:$D$119),""),COLUMN(C100)),""))</f>
        <v/>
      </c>
    </row>
    <row r="104" spans="1:7">
      <c r="A104" s="82" t="str">
        <f>IF(B104=0, "", '1. Input energy data'!$C$11)</f>
        <v/>
      </c>
      <c r="B104" s="82">
        <f>'1. Input energy data'!C120</f>
        <v>0</v>
      </c>
      <c r="C104" s="83">
        <f>'1. Input energy data'!E120</f>
        <v>0</v>
      </c>
      <c r="D104" s="82">
        <f>'1. Input energy data'!G120</f>
        <v>0</v>
      </c>
      <c r="E104" s="82" t="str" cm="1">
        <f t="array" ref="E104">TRANSPOSE(IFERROR(SMALL(IF(('2. Input non-routine changes'!$D$20:$D$119=$B104)*('2. Input non-routine changes'!$E$20:$E$119=$D104),ROW('2. Input non-routine changes'!$D$20:$D$119),""),COLUMN(A101)),""))</f>
        <v/>
      </c>
      <c r="F104" s="82" t="str" cm="1">
        <f t="array" ref="F104">TRANSPOSE(IFERROR(SMALL(IF(('2. Input non-routine changes'!$D$20:$D$119=$B104)*('2. Input non-routine changes'!$E$20:$E$119=$D104),ROW('2. Input non-routine changes'!$D$20:$D$119),""),COLUMN(B101)),""))</f>
        <v/>
      </c>
      <c r="G104" s="82" t="str" cm="1">
        <f t="array" ref="G104">TRANSPOSE(IFERROR(SMALL(IF(('2. Input non-routine changes'!$D$20:$D$119=$B104)*('2. Input non-routine changes'!$E$20:$E$119=$D104),ROW('2. Input non-routine changes'!$D$20:$D$119),""),COLUMN(C101)),""))</f>
        <v/>
      </c>
    </row>
    <row r="105" spans="1:7">
      <c r="A105" s="82" t="str">
        <f>IF(B105=0, "", '1. Input energy data'!$C$11)</f>
        <v/>
      </c>
      <c r="B105" s="82">
        <f>'1. Input energy data'!C121</f>
        <v>0</v>
      </c>
      <c r="C105" s="83">
        <f>'1. Input energy data'!E121</f>
        <v>0</v>
      </c>
      <c r="D105" s="82">
        <f>'1. Input energy data'!G121</f>
        <v>0</v>
      </c>
      <c r="E105" s="82" t="str" cm="1">
        <f t="array" ref="E105">TRANSPOSE(IFERROR(SMALL(IF(('2. Input non-routine changes'!$D$20:$D$119=$B105)*('2. Input non-routine changes'!$E$20:$E$119=$D105),ROW('2. Input non-routine changes'!$D$20:$D$119),""),COLUMN(A102)),""))</f>
        <v/>
      </c>
      <c r="F105" s="82" t="str" cm="1">
        <f t="array" ref="F105">TRANSPOSE(IFERROR(SMALL(IF(('2. Input non-routine changes'!$D$20:$D$119=$B105)*('2. Input non-routine changes'!$E$20:$E$119=$D105),ROW('2. Input non-routine changes'!$D$20:$D$119),""),COLUMN(B102)),""))</f>
        <v/>
      </c>
      <c r="G105" s="82" t="str" cm="1">
        <f t="array" ref="G105">TRANSPOSE(IFERROR(SMALL(IF(('2. Input non-routine changes'!$D$20:$D$119=$B105)*('2. Input non-routine changes'!$E$20:$E$119=$D105),ROW('2. Input non-routine changes'!$D$20:$D$119),""),COLUMN(C102)),""))</f>
        <v/>
      </c>
    </row>
    <row r="106" spans="1:7">
      <c r="A106" s="82" t="str">
        <f>IF(B106=0, "", '1. Input energy data'!$C$11)</f>
        <v/>
      </c>
      <c r="B106" s="82">
        <f>'1. Input energy data'!C122</f>
        <v>0</v>
      </c>
      <c r="C106" s="83">
        <f>'1. Input energy data'!E122</f>
        <v>0</v>
      </c>
      <c r="D106" s="82">
        <f>'1. Input energy data'!G122</f>
        <v>0</v>
      </c>
      <c r="E106" s="82" t="str" cm="1">
        <f t="array" ref="E106">TRANSPOSE(IFERROR(SMALL(IF(('2. Input non-routine changes'!$D$20:$D$119=$B106)*('2. Input non-routine changes'!$E$20:$E$119=$D106),ROW('2. Input non-routine changes'!$D$20:$D$119),""),COLUMN(A103)),""))</f>
        <v/>
      </c>
      <c r="F106" s="82" t="str" cm="1">
        <f t="array" ref="F106">TRANSPOSE(IFERROR(SMALL(IF(('2. Input non-routine changes'!$D$20:$D$119=$B106)*('2. Input non-routine changes'!$E$20:$E$119=$D106),ROW('2. Input non-routine changes'!$D$20:$D$119),""),COLUMN(B103)),""))</f>
        <v/>
      </c>
      <c r="G106" s="82" t="str" cm="1">
        <f t="array" ref="G106">TRANSPOSE(IFERROR(SMALL(IF(('2. Input non-routine changes'!$D$20:$D$119=$B106)*('2. Input non-routine changes'!$E$20:$E$119=$D106),ROW('2. Input non-routine changes'!$D$20:$D$119),""),COLUMN(C103)),""))</f>
        <v/>
      </c>
    </row>
    <row r="107" spans="1:7">
      <c r="A107" s="82" t="str">
        <f>IF(B107=0, "", '1. Input energy data'!$C$11)</f>
        <v/>
      </c>
      <c r="B107" s="82">
        <f>'1. Input energy data'!C123</f>
        <v>0</v>
      </c>
      <c r="C107" s="83">
        <f>'1. Input energy data'!E123</f>
        <v>0</v>
      </c>
      <c r="D107" s="82">
        <f>'1. Input energy data'!G123</f>
        <v>0</v>
      </c>
      <c r="E107" s="82" t="str" cm="1">
        <f t="array" ref="E107">TRANSPOSE(IFERROR(SMALL(IF(('2. Input non-routine changes'!$D$20:$D$119=$B107)*('2. Input non-routine changes'!$E$20:$E$119=$D107),ROW('2. Input non-routine changes'!$D$20:$D$119),""),COLUMN(A104)),""))</f>
        <v/>
      </c>
      <c r="F107" s="82" t="str" cm="1">
        <f t="array" ref="F107">TRANSPOSE(IFERROR(SMALL(IF(('2. Input non-routine changes'!$D$20:$D$119=$B107)*('2. Input non-routine changes'!$E$20:$E$119=$D107),ROW('2. Input non-routine changes'!$D$20:$D$119),""),COLUMN(B104)),""))</f>
        <v/>
      </c>
      <c r="G107" s="82" t="str" cm="1">
        <f t="array" ref="G107">TRANSPOSE(IFERROR(SMALL(IF(('2. Input non-routine changes'!$D$20:$D$119=$B107)*('2. Input non-routine changes'!$E$20:$E$119=$D107),ROW('2. Input non-routine changes'!$D$20:$D$119),""),COLUMN(C104)),""))</f>
        <v/>
      </c>
    </row>
    <row r="108" spans="1:7">
      <c r="A108" s="82" t="str">
        <f>IF(B108=0, "", '1. Input energy data'!$C$11)</f>
        <v/>
      </c>
      <c r="B108" s="82">
        <f>'1. Input energy data'!C124</f>
        <v>0</v>
      </c>
      <c r="C108" s="83">
        <f>'1. Input energy data'!E124</f>
        <v>0</v>
      </c>
      <c r="D108" s="82">
        <f>'1. Input energy data'!G124</f>
        <v>0</v>
      </c>
      <c r="E108" s="82" t="str" cm="1">
        <f t="array" ref="E108">TRANSPOSE(IFERROR(SMALL(IF(('2. Input non-routine changes'!$D$20:$D$119=$B108)*('2. Input non-routine changes'!$E$20:$E$119=$D108),ROW('2. Input non-routine changes'!$D$20:$D$119),""),COLUMN(A105)),""))</f>
        <v/>
      </c>
      <c r="F108" s="82" t="str" cm="1">
        <f t="array" ref="F108">TRANSPOSE(IFERROR(SMALL(IF(('2. Input non-routine changes'!$D$20:$D$119=$B108)*('2. Input non-routine changes'!$E$20:$E$119=$D108),ROW('2. Input non-routine changes'!$D$20:$D$119),""),COLUMN(B105)),""))</f>
        <v/>
      </c>
      <c r="G108" s="82" t="str" cm="1">
        <f t="array" ref="G108">TRANSPOSE(IFERROR(SMALL(IF(('2. Input non-routine changes'!$D$20:$D$119=$B108)*('2. Input non-routine changes'!$E$20:$E$119=$D108),ROW('2. Input non-routine changes'!$D$20:$D$119),""),COLUMN(C105)),""))</f>
        <v/>
      </c>
    </row>
    <row r="109" spans="1:7">
      <c r="A109" s="82" t="str">
        <f>IF(B109=0, "", '1. Input energy data'!$C$11)</f>
        <v/>
      </c>
      <c r="B109" s="82">
        <f>'1. Input energy data'!C125</f>
        <v>0</v>
      </c>
      <c r="C109" s="83">
        <f>'1. Input energy data'!E125</f>
        <v>0</v>
      </c>
      <c r="D109" s="82">
        <f>'1. Input energy data'!G125</f>
        <v>0</v>
      </c>
      <c r="E109" s="82" t="str" cm="1">
        <f t="array" ref="E109">TRANSPOSE(IFERROR(SMALL(IF(('2. Input non-routine changes'!$D$20:$D$119=$B109)*('2. Input non-routine changes'!$E$20:$E$119=$D109),ROW('2. Input non-routine changes'!$D$20:$D$119),""),COLUMN(A106)),""))</f>
        <v/>
      </c>
      <c r="F109" s="82" t="str" cm="1">
        <f t="array" ref="F109">TRANSPOSE(IFERROR(SMALL(IF(('2. Input non-routine changes'!$D$20:$D$119=$B109)*('2. Input non-routine changes'!$E$20:$E$119=$D109),ROW('2. Input non-routine changes'!$D$20:$D$119),""),COLUMN(B106)),""))</f>
        <v/>
      </c>
      <c r="G109" s="82" t="str" cm="1">
        <f t="array" ref="G109">TRANSPOSE(IFERROR(SMALL(IF(('2. Input non-routine changes'!$D$20:$D$119=$B109)*('2. Input non-routine changes'!$E$20:$E$119=$D109),ROW('2. Input non-routine changes'!$D$20:$D$119),""),COLUMN(C106)),""))</f>
        <v/>
      </c>
    </row>
    <row r="110" spans="1:7">
      <c r="A110" s="82" t="str">
        <f>IF(B110=0, "", '1. Input energy data'!$C$11)</f>
        <v/>
      </c>
      <c r="B110" s="82">
        <f>'1. Input energy data'!C126</f>
        <v>0</v>
      </c>
      <c r="C110" s="83">
        <f>'1. Input energy data'!E126</f>
        <v>0</v>
      </c>
      <c r="D110" s="82">
        <f>'1. Input energy data'!G126</f>
        <v>0</v>
      </c>
      <c r="E110" s="82" t="str" cm="1">
        <f t="array" ref="E110">TRANSPOSE(IFERROR(SMALL(IF(('2. Input non-routine changes'!$D$20:$D$119=$B110)*('2. Input non-routine changes'!$E$20:$E$119=$D110),ROW('2. Input non-routine changes'!$D$20:$D$119),""),COLUMN(A107)),""))</f>
        <v/>
      </c>
      <c r="F110" s="82" t="str" cm="1">
        <f t="array" ref="F110">TRANSPOSE(IFERROR(SMALL(IF(('2. Input non-routine changes'!$D$20:$D$119=$B110)*('2. Input non-routine changes'!$E$20:$E$119=$D110),ROW('2. Input non-routine changes'!$D$20:$D$119),""),COLUMN(B107)),""))</f>
        <v/>
      </c>
      <c r="G110" s="82" t="str" cm="1">
        <f t="array" ref="G110">TRANSPOSE(IFERROR(SMALL(IF(('2. Input non-routine changes'!$D$20:$D$119=$B110)*('2. Input non-routine changes'!$E$20:$E$119=$D110),ROW('2. Input non-routine changes'!$D$20:$D$119),""),COLUMN(C107)),""))</f>
        <v/>
      </c>
    </row>
    <row r="111" spans="1:7">
      <c r="A111" s="82" t="str">
        <f>IF(B111=0, "", '1. Input energy data'!$C$11)</f>
        <v/>
      </c>
      <c r="B111" s="82">
        <f>'1. Input energy data'!C127</f>
        <v>0</v>
      </c>
      <c r="C111" s="83">
        <f>'1. Input energy data'!E127</f>
        <v>0</v>
      </c>
      <c r="D111" s="82">
        <f>'1. Input energy data'!G127</f>
        <v>0</v>
      </c>
      <c r="E111" s="82" t="str" cm="1">
        <f t="array" ref="E111">TRANSPOSE(IFERROR(SMALL(IF(('2. Input non-routine changes'!$D$20:$D$119=$B111)*('2. Input non-routine changes'!$E$20:$E$119=$D111),ROW('2. Input non-routine changes'!$D$20:$D$119),""),COLUMN(A108)),""))</f>
        <v/>
      </c>
      <c r="F111" s="82" t="str" cm="1">
        <f t="array" ref="F111">TRANSPOSE(IFERROR(SMALL(IF(('2. Input non-routine changes'!$D$20:$D$119=$B111)*('2. Input non-routine changes'!$E$20:$E$119=$D111),ROW('2. Input non-routine changes'!$D$20:$D$119),""),COLUMN(B108)),""))</f>
        <v/>
      </c>
      <c r="G111" s="82" t="str" cm="1">
        <f t="array" ref="G111">TRANSPOSE(IFERROR(SMALL(IF(('2. Input non-routine changes'!$D$20:$D$119=$B111)*('2. Input non-routine changes'!$E$20:$E$119=$D111),ROW('2. Input non-routine changes'!$D$20:$D$119),""),COLUMN(C108)),""))</f>
        <v/>
      </c>
    </row>
    <row r="112" spans="1:7">
      <c r="A112" s="82" t="str">
        <f>IF(B112=0, "", '1. Input energy data'!$C$11)</f>
        <v/>
      </c>
      <c r="B112" s="82">
        <f>'1. Input energy data'!C128</f>
        <v>0</v>
      </c>
      <c r="C112" s="83">
        <f>'1. Input energy data'!E128</f>
        <v>0</v>
      </c>
      <c r="D112" s="82">
        <f>'1. Input energy data'!G128</f>
        <v>0</v>
      </c>
      <c r="E112" s="82" t="str" cm="1">
        <f t="array" ref="E112">TRANSPOSE(IFERROR(SMALL(IF(('2. Input non-routine changes'!$D$20:$D$119=$B112)*('2. Input non-routine changes'!$E$20:$E$119=$D112),ROW('2. Input non-routine changes'!$D$20:$D$119),""),COLUMN(A109)),""))</f>
        <v/>
      </c>
      <c r="F112" s="82" t="str" cm="1">
        <f t="array" ref="F112">TRANSPOSE(IFERROR(SMALL(IF(('2. Input non-routine changes'!$D$20:$D$119=$B112)*('2. Input non-routine changes'!$E$20:$E$119=$D112),ROW('2. Input non-routine changes'!$D$20:$D$119),""),COLUMN(B109)),""))</f>
        <v/>
      </c>
      <c r="G112" s="82" t="str" cm="1">
        <f t="array" ref="G112">TRANSPOSE(IFERROR(SMALL(IF(('2. Input non-routine changes'!$D$20:$D$119=$B112)*('2. Input non-routine changes'!$E$20:$E$119=$D112),ROW('2. Input non-routine changes'!$D$20:$D$119),""),COLUMN(C109)),""))</f>
        <v/>
      </c>
    </row>
    <row r="113" spans="1:7">
      <c r="A113" s="82" t="str">
        <f>IF(B113=0, "", '1. Input energy data'!$C$11)</f>
        <v/>
      </c>
      <c r="B113" s="82">
        <f>'1. Input energy data'!C129</f>
        <v>0</v>
      </c>
      <c r="C113" s="83">
        <f>'1. Input energy data'!E129</f>
        <v>0</v>
      </c>
      <c r="D113" s="82">
        <f>'1. Input energy data'!G129</f>
        <v>0</v>
      </c>
      <c r="E113" s="82" t="str" cm="1">
        <f t="array" ref="E113">TRANSPOSE(IFERROR(SMALL(IF(('2. Input non-routine changes'!$D$20:$D$119=$B113)*('2. Input non-routine changes'!$E$20:$E$119=$D113),ROW('2. Input non-routine changes'!$D$20:$D$119),""),COLUMN(A110)),""))</f>
        <v/>
      </c>
      <c r="F113" s="82" t="str" cm="1">
        <f t="array" ref="F113">TRANSPOSE(IFERROR(SMALL(IF(('2. Input non-routine changes'!$D$20:$D$119=$B113)*('2. Input non-routine changes'!$E$20:$E$119=$D113),ROW('2. Input non-routine changes'!$D$20:$D$119),""),COLUMN(B110)),""))</f>
        <v/>
      </c>
      <c r="G113" s="82" t="str" cm="1">
        <f t="array" ref="G113">TRANSPOSE(IFERROR(SMALL(IF(('2. Input non-routine changes'!$D$20:$D$119=$B113)*('2. Input non-routine changes'!$E$20:$E$119=$D113),ROW('2. Input non-routine changes'!$D$20:$D$119),""),COLUMN(C110)),""))</f>
        <v/>
      </c>
    </row>
    <row r="114" spans="1:7">
      <c r="A114" s="82" t="str">
        <f>IF(B114=0, "", '1. Input energy data'!$C$11)</f>
        <v/>
      </c>
      <c r="B114" s="82">
        <f>'1. Input energy data'!C130</f>
        <v>0</v>
      </c>
      <c r="C114" s="83">
        <f>'1. Input energy data'!E130</f>
        <v>0</v>
      </c>
      <c r="D114" s="82">
        <f>'1. Input energy data'!G130</f>
        <v>0</v>
      </c>
      <c r="E114" s="82" t="str" cm="1">
        <f t="array" ref="E114">TRANSPOSE(IFERROR(SMALL(IF(('2. Input non-routine changes'!$D$20:$D$119=$B114)*('2. Input non-routine changes'!$E$20:$E$119=$D114),ROW('2. Input non-routine changes'!$D$20:$D$119),""),COLUMN(A111)),""))</f>
        <v/>
      </c>
      <c r="F114" s="82" t="str" cm="1">
        <f t="array" ref="F114">TRANSPOSE(IFERROR(SMALL(IF(('2. Input non-routine changes'!$D$20:$D$119=$B114)*('2. Input non-routine changes'!$E$20:$E$119=$D114),ROW('2. Input non-routine changes'!$D$20:$D$119),""),COLUMN(B111)),""))</f>
        <v/>
      </c>
      <c r="G114" s="82" t="str" cm="1">
        <f t="array" ref="G114">TRANSPOSE(IFERROR(SMALL(IF(('2. Input non-routine changes'!$D$20:$D$119=$B114)*('2. Input non-routine changes'!$E$20:$E$119=$D114),ROW('2. Input non-routine changes'!$D$20:$D$119),""),COLUMN(C111)),""))</f>
        <v/>
      </c>
    </row>
    <row r="115" spans="1:7">
      <c r="A115" s="82" t="str">
        <f>IF(B115=0, "", '1. Input energy data'!$C$11)</f>
        <v/>
      </c>
      <c r="B115" s="82">
        <f>'1. Input energy data'!C131</f>
        <v>0</v>
      </c>
      <c r="C115" s="83">
        <f>'1. Input energy data'!E131</f>
        <v>0</v>
      </c>
      <c r="D115" s="82">
        <f>'1. Input energy data'!G131</f>
        <v>0</v>
      </c>
      <c r="E115" s="82" t="str" cm="1">
        <f t="array" ref="E115">TRANSPOSE(IFERROR(SMALL(IF(('2. Input non-routine changes'!$D$20:$D$119=$B115)*('2. Input non-routine changes'!$E$20:$E$119=$D115),ROW('2. Input non-routine changes'!$D$20:$D$119),""),COLUMN(A112)),""))</f>
        <v/>
      </c>
      <c r="F115" s="82" t="str" cm="1">
        <f t="array" ref="F115">TRANSPOSE(IFERROR(SMALL(IF(('2. Input non-routine changes'!$D$20:$D$119=$B115)*('2. Input non-routine changes'!$E$20:$E$119=$D115),ROW('2. Input non-routine changes'!$D$20:$D$119),""),COLUMN(B112)),""))</f>
        <v/>
      </c>
      <c r="G115" s="82" t="str" cm="1">
        <f t="array" ref="G115">TRANSPOSE(IFERROR(SMALL(IF(('2. Input non-routine changes'!$D$20:$D$119=$B115)*('2. Input non-routine changes'!$E$20:$E$119=$D115),ROW('2. Input non-routine changes'!$D$20:$D$119),""),COLUMN(C112)),""))</f>
        <v/>
      </c>
    </row>
    <row r="116" spans="1:7">
      <c r="A116" s="82" t="str">
        <f>IF(B116=0, "", '1. Input energy data'!$C$11)</f>
        <v/>
      </c>
      <c r="B116" s="82">
        <f>'1. Input energy data'!C132</f>
        <v>0</v>
      </c>
      <c r="C116" s="83">
        <f>'1. Input energy data'!E132</f>
        <v>0</v>
      </c>
      <c r="D116" s="82">
        <f>'1. Input energy data'!G132</f>
        <v>0</v>
      </c>
      <c r="E116" s="82" t="str" cm="1">
        <f t="array" ref="E116">TRANSPOSE(IFERROR(SMALL(IF(('2. Input non-routine changes'!$D$20:$D$119=$B116)*('2. Input non-routine changes'!$E$20:$E$119=$D116),ROW('2. Input non-routine changes'!$D$20:$D$119),""),COLUMN(A113)),""))</f>
        <v/>
      </c>
      <c r="F116" s="82" t="str" cm="1">
        <f t="array" ref="F116">TRANSPOSE(IFERROR(SMALL(IF(('2. Input non-routine changes'!$D$20:$D$119=$B116)*('2. Input non-routine changes'!$E$20:$E$119=$D116),ROW('2. Input non-routine changes'!$D$20:$D$119),""),COLUMN(B113)),""))</f>
        <v/>
      </c>
      <c r="G116" s="82" t="str" cm="1">
        <f t="array" ref="G116">TRANSPOSE(IFERROR(SMALL(IF(('2. Input non-routine changes'!$D$20:$D$119=$B116)*('2. Input non-routine changes'!$E$20:$E$119=$D116),ROW('2. Input non-routine changes'!$D$20:$D$119),""),COLUMN(C113)),""))</f>
        <v/>
      </c>
    </row>
    <row r="117" spans="1:7">
      <c r="A117" s="82" t="str">
        <f>IF(B117=0, "", '1. Input energy data'!$C$11)</f>
        <v/>
      </c>
      <c r="B117" s="82">
        <f>'1. Input energy data'!C133</f>
        <v>0</v>
      </c>
      <c r="C117" s="83">
        <f>'1. Input energy data'!E133</f>
        <v>0</v>
      </c>
      <c r="D117" s="82">
        <f>'1. Input energy data'!G133</f>
        <v>0</v>
      </c>
      <c r="E117" s="82" t="str" cm="1">
        <f t="array" ref="E117">TRANSPOSE(IFERROR(SMALL(IF(('2. Input non-routine changes'!$D$20:$D$119=$B117)*('2. Input non-routine changes'!$E$20:$E$119=$D117),ROW('2. Input non-routine changes'!$D$20:$D$119),""),COLUMN(A114)),""))</f>
        <v/>
      </c>
      <c r="F117" s="82" t="str" cm="1">
        <f t="array" ref="F117">TRANSPOSE(IFERROR(SMALL(IF(('2. Input non-routine changes'!$D$20:$D$119=$B117)*('2. Input non-routine changes'!$E$20:$E$119=$D117),ROW('2. Input non-routine changes'!$D$20:$D$119),""),COLUMN(B114)),""))</f>
        <v/>
      </c>
      <c r="G117" s="82" t="str" cm="1">
        <f t="array" ref="G117">TRANSPOSE(IFERROR(SMALL(IF(('2. Input non-routine changes'!$D$20:$D$119=$B117)*('2. Input non-routine changes'!$E$20:$E$119=$D117),ROW('2. Input non-routine changes'!$D$20:$D$119),""),COLUMN(C114)),""))</f>
        <v/>
      </c>
    </row>
    <row r="118" spans="1:7">
      <c r="A118" s="82" t="str">
        <f>IF(B118=0, "", '1. Input energy data'!$C$11)</f>
        <v/>
      </c>
      <c r="B118" s="82">
        <f>'1. Input energy data'!C134</f>
        <v>0</v>
      </c>
      <c r="C118" s="83">
        <f>'1. Input energy data'!E134</f>
        <v>0</v>
      </c>
      <c r="D118" s="82">
        <f>'1. Input energy data'!G134</f>
        <v>0</v>
      </c>
      <c r="E118" s="82" t="str" cm="1">
        <f t="array" ref="E118">TRANSPOSE(IFERROR(SMALL(IF(('2. Input non-routine changes'!$D$20:$D$119=$B118)*('2. Input non-routine changes'!$E$20:$E$119=$D118),ROW('2. Input non-routine changes'!$D$20:$D$119),""),COLUMN(A115)),""))</f>
        <v/>
      </c>
      <c r="F118" s="82" t="str" cm="1">
        <f t="array" ref="F118">TRANSPOSE(IFERROR(SMALL(IF(('2. Input non-routine changes'!$D$20:$D$119=$B118)*('2. Input non-routine changes'!$E$20:$E$119=$D118),ROW('2. Input non-routine changes'!$D$20:$D$119),""),COLUMN(B115)),""))</f>
        <v/>
      </c>
      <c r="G118" s="82" t="str" cm="1">
        <f t="array" ref="G118">TRANSPOSE(IFERROR(SMALL(IF(('2. Input non-routine changes'!$D$20:$D$119=$B118)*('2. Input non-routine changes'!$E$20:$E$119=$D118),ROW('2. Input non-routine changes'!$D$20:$D$119),""),COLUMN(C115)),""))</f>
        <v/>
      </c>
    </row>
    <row r="119" spans="1:7">
      <c r="A119" s="82" t="str">
        <f>IF(B119=0, "", '1. Input energy data'!$C$11)</f>
        <v/>
      </c>
      <c r="B119" s="82">
        <f>'1. Input energy data'!C135</f>
        <v>0</v>
      </c>
      <c r="C119" s="83">
        <f>'1. Input energy data'!E135</f>
        <v>0</v>
      </c>
      <c r="D119" s="82">
        <f>'1. Input energy data'!G135</f>
        <v>0</v>
      </c>
      <c r="E119" s="82" t="str" cm="1">
        <f t="array" ref="E119">TRANSPOSE(IFERROR(SMALL(IF(('2. Input non-routine changes'!$D$20:$D$119=$B119)*('2. Input non-routine changes'!$E$20:$E$119=$D119),ROW('2. Input non-routine changes'!$D$20:$D$119),""),COLUMN(A116)),""))</f>
        <v/>
      </c>
      <c r="F119" s="82" t="str" cm="1">
        <f t="array" ref="F119">TRANSPOSE(IFERROR(SMALL(IF(('2. Input non-routine changes'!$D$20:$D$119=$B119)*('2. Input non-routine changes'!$E$20:$E$119=$D119),ROW('2. Input non-routine changes'!$D$20:$D$119),""),COLUMN(B116)),""))</f>
        <v/>
      </c>
      <c r="G119" s="82" t="str" cm="1">
        <f t="array" ref="G119">TRANSPOSE(IFERROR(SMALL(IF(('2. Input non-routine changes'!$D$20:$D$119=$B119)*('2. Input non-routine changes'!$E$20:$E$119=$D119),ROW('2. Input non-routine changes'!$D$20:$D$119),""),COLUMN(C116)),""))</f>
        <v/>
      </c>
    </row>
    <row r="120" spans="1:7">
      <c r="A120" s="82" t="str">
        <f>IF(B120=0, "", '1. Input energy data'!$C$11)</f>
        <v/>
      </c>
      <c r="B120" s="82">
        <f>'1. Input energy data'!C136</f>
        <v>0</v>
      </c>
      <c r="C120" s="83">
        <f>'1. Input energy data'!E136</f>
        <v>0</v>
      </c>
      <c r="D120" s="82">
        <f>'1. Input energy data'!G136</f>
        <v>0</v>
      </c>
      <c r="E120" s="82" t="str" cm="1">
        <f t="array" ref="E120">TRANSPOSE(IFERROR(SMALL(IF(('2. Input non-routine changes'!$D$20:$D$119=$B120)*('2. Input non-routine changes'!$E$20:$E$119=$D120),ROW('2. Input non-routine changes'!$D$20:$D$119),""),COLUMN(A117)),""))</f>
        <v/>
      </c>
      <c r="F120" s="82" t="str" cm="1">
        <f t="array" ref="F120">TRANSPOSE(IFERROR(SMALL(IF(('2. Input non-routine changes'!$D$20:$D$119=$B120)*('2. Input non-routine changes'!$E$20:$E$119=$D120),ROW('2. Input non-routine changes'!$D$20:$D$119),""),COLUMN(B117)),""))</f>
        <v/>
      </c>
      <c r="G120" s="82" t="str" cm="1">
        <f t="array" ref="G120">TRANSPOSE(IFERROR(SMALL(IF(('2. Input non-routine changes'!$D$20:$D$119=$B120)*('2. Input non-routine changes'!$E$20:$E$119=$D120),ROW('2. Input non-routine changes'!$D$20:$D$119),""),COLUMN(C117)),""))</f>
        <v/>
      </c>
    </row>
    <row r="121" spans="1:7">
      <c r="A121" s="82" t="str">
        <f>IF(B121=0, "", '1. Input energy data'!$C$11)</f>
        <v/>
      </c>
      <c r="B121" s="82">
        <f>'1. Input energy data'!C137</f>
        <v>0</v>
      </c>
      <c r="C121" s="83">
        <f>'1. Input energy data'!E137</f>
        <v>0</v>
      </c>
      <c r="D121" s="82">
        <f>'1. Input energy data'!G137</f>
        <v>0</v>
      </c>
      <c r="E121" s="82" t="str" cm="1">
        <f t="array" ref="E121">TRANSPOSE(IFERROR(SMALL(IF(('2. Input non-routine changes'!$D$20:$D$119=$B121)*('2. Input non-routine changes'!$E$20:$E$119=$D121),ROW('2. Input non-routine changes'!$D$20:$D$119),""),COLUMN(A118)),""))</f>
        <v/>
      </c>
      <c r="F121" s="82" t="str" cm="1">
        <f t="array" ref="F121">TRANSPOSE(IFERROR(SMALL(IF(('2. Input non-routine changes'!$D$20:$D$119=$B121)*('2. Input non-routine changes'!$E$20:$E$119=$D121),ROW('2. Input non-routine changes'!$D$20:$D$119),""),COLUMN(B118)),""))</f>
        <v/>
      </c>
      <c r="G121" s="82" t="str" cm="1">
        <f t="array" ref="G121">TRANSPOSE(IFERROR(SMALL(IF(('2. Input non-routine changes'!$D$20:$D$119=$B121)*('2. Input non-routine changes'!$E$20:$E$119=$D121),ROW('2. Input non-routine changes'!$D$20:$D$119),""),COLUMN(C118)),""))</f>
        <v/>
      </c>
    </row>
    <row r="122" spans="1:7">
      <c r="A122" s="82" t="str">
        <f>IF(B122=0, "", '1. Input energy data'!$C$11)</f>
        <v/>
      </c>
      <c r="B122" s="82">
        <f>'1. Input energy data'!C138</f>
        <v>0</v>
      </c>
      <c r="C122" s="83">
        <f>'1. Input energy data'!E138</f>
        <v>0</v>
      </c>
      <c r="D122" s="82">
        <f>'1. Input energy data'!G138</f>
        <v>0</v>
      </c>
      <c r="E122" s="82" t="str" cm="1">
        <f t="array" ref="E122">TRANSPOSE(IFERROR(SMALL(IF(('2. Input non-routine changes'!$D$20:$D$119=$B122)*('2. Input non-routine changes'!$E$20:$E$119=$D122),ROW('2. Input non-routine changes'!$D$20:$D$119),""),COLUMN(A119)),""))</f>
        <v/>
      </c>
      <c r="F122" s="82" t="str" cm="1">
        <f t="array" ref="F122">TRANSPOSE(IFERROR(SMALL(IF(('2. Input non-routine changes'!$D$20:$D$119=$B122)*('2. Input non-routine changes'!$E$20:$E$119=$D122),ROW('2. Input non-routine changes'!$D$20:$D$119),""),COLUMN(B119)),""))</f>
        <v/>
      </c>
      <c r="G122" s="82" t="str" cm="1">
        <f t="array" ref="G122">TRANSPOSE(IFERROR(SMALL(IF(('2. Input non-routine changes'!$D$20:$D$119=$B122)*('2. Input non-routine changes'!$E$20:$E$119=$D122),ROW('2. Input non-routine changes'!$D$20:$D$119),""),COLUMN(C119)),""))</f>
        <v/>
      </c>
    </row>
    <row r="123" spans="1:7">
      <c r="A123" s="82" t="str">
        <f>IF(B123=0, "", '1. Input energy data'!$C$11)</f>
        <v/>
      </c>
      <c r="B123" s="82">
        <f>'1. Input energy data'!C139</f>
        <v>0</v>
      </c>
      <c r="C123" s="83">
        <f>'1. Input energy data'!E139</f>
        <v>0</v>
      </c>
      <c r="D123" s="82">
        <f>'1. Input energy data'!G139</f>
        <v>0</v>
      </c>
      <c r="E123" s="82" t="str" cm="1">
        <f t="array" ref="E123">TRANSPOSE(IFERROR(SMALL(IF(('2. Input non-routine changes'!$D$20:$D$119=$B123)*('2. Input non-routine changes'!$E$20:$E$119=$D123),ROW('2. Input non-routine changes'!$D$20:$D$119),""),COLUMN(A120)),""))</f>
        <v/>
      </c>
      <c r="F123" s="82" t="str" cm="1">
        <f t="array" ref="F123">TRANSPOSE(IFERROR(SMALL(IF(('2. Input non-routine changes'!$D$20:$D$119=$B123)*('2. Input non-routine changes'!$E$20:$E$119=$D123),ROW('2. Input non-routine changes'!$D$20:$D$119),""),COLUMN(B120)),""))</f>
        <v/>
      </c>
      <c r="G123" s="82" t="str" cm="1">
        <f t="array" ref="G123">TRANSPOSE(IFERROR(SMALL(IF(('2. Input non-routine changes'!$D$20:$D$119=$B123)*('2. Input non-routine changes'!$E$20:$E$119=$D123),ROW('2. Input non-routine changes'!$D$20:$D$119),""),COLUMN(C120)),""))</f>
        <v/>
      </c>
    </row>
    <row r="124" spans="1:7">
      <c r="A124" s="82" t="str">
        <f>IF(B124=0, "", '1. Input energy data'!$C$11)</f>
        <v/>
      </c>
      <c r="B124" s="82">
        <f>'1. Input energy data'!C140</f>
        <v>0</v>
      </c>
      <c r="C124" s="83">
        <f>'1. Input energy data'!E140</f>
        <v>0</v>
      </c>
      <c r="D124" s="82">
        <f>'1. Input energy data'!G140</f>
        <v>0</v>
      </c>
      <c r="E124" s="82" t="str" cm="1">
        <f t="array" ref="E124">TRANSPOSE(IFERROR(SMALL(IF(('2. Input non-routine changes'!$D$20:$D$119=$B124)*('2. Input non-routine changes'!$E$20:$E$119=$D124),ROW('2. Input non-routine changes'!$D$20:$D$119),""),COLUMN(A121)),""))</f>
        <v/>
      </c>
      <c r="F124" s="82" t="str" cm="1">
        <f t="array" ref="F124">TRANSPOSE(IFERROR(SMALL(IF(('2. Input non-routine changes'!$D$20:$D$119=$B124)*('2. Input non-routine changes'!$E$20:$E$119=$D124),ROW('2. Input non-routine changes'!$D$20:$D$119),""),COLUMN(B121)),""))</f>
        <v/>
      </c>
      <c r="G124" s="82" t="str" cm="1">
        <f t="array" ref="G124">TRANSPOSE(IFERROR(SMALL(IF(('2. Input non-routine changes'!$D$20:$D$119=$B124)*('2. Input non-routine changes'!$E$20:$E$119=$D124),ROW('2. Input non-routine changes'!$D$20:$D$119),""),COLUMN(C121)),""))</f>
        <v/>
      </c>
    </row>
    <row r="125" spans="1:7">
      <c r="A125" s="82" t="str">
        <f>IF(B125=0, "", '1. Input energy data'!$C$11)</f>
        <v/>
      </c>
      <c r="B125" s="82">
        <f>'1. Input energy data'!C141</f>
        <v>0</v>
      </c>
      <c r="C125" s="83">
        <f>'1. Input energy data'!E141</f>
        <v>0</v>
      </c>
      <c r="D125" s="82">
        <f>'1. Input energy data'!G141</f>
        <v>0</v>
      </c>
      <c r="E125" s="82" t="str" cm="1">
        <f t="array" ref="E125">TRANSPOSE(IFERROR(SMALL(IF(('2. Input non-routine changes'!$D$20:$D$119=$B125)*('2. Input non-routine changes'!$E$20:$E$119=$D125),ROW('2. Input non-routine changes'!$D$20:$D$119),""),COLUMN(A122)),""))</f>
        <v/>
      </c>
      <c r="F125" s="82" t="str" cm="1">
        <f t="array" ref="F125">TRANSPOSE(IFERROR(SMALL(IF(('2. Input non-routine changes'!$D$20:$D$119=$B125)*('2. Input non-routine changes'!$E$20:$E$119=$D125),ROW('2. Input non-routine changes'!$D$20:$D$119),""),COLUMN(B122)),""))</f>
        <v/>
      </c>
      <c r="G125" s="82" t="str" cm="1">
        <f t="array" ref="G125">TRANSPOSE(IFERROR(SMALL(IF(('2. Input non-routine changes'!$D$20:$D$119=$B125)*('2. Input non-routine changes'!$E$20:$E$119=$D125),ROW('2. Input non-routine changes'!$D$20:$D$119),""),COLUMN(C122)),""))</f>
        <v/>
      </c>
    </row>
    <row r="126" spans="1:7">
      <c r="A126" s="82" t="str">
        <f>IF(B126=0, "", '1. Input energy data'!$C$11)</f>
        <v/>
      </c>
      <c r="B126" s="82">
        <f>'1. Input energy data'!C142</f>
        <v>0</v>
      </c>
      <c r="C126" s="83">
        <f>'1. Input energy data'!E142</f>
        <v>0</v>
      </c>
      <c r="D126" s="82">
        <f>'1. Input energy data'!G142</f>
        <v>0</v>
      </c>
      <c r="E126" s="82" t="str" cm="1">
        <f t="array" ref="E126">TRANSPOSE(IFERROR(SMALL(IF(('2. Input non-routine changes'!$D$20:$D$119=$B126)*('2. Input non-routine changes'!$E$20:$E$119=$D126),ROW('2. Input non-routine changes'!$D$20:$D$119),""),COLUMN(A123)),""))</f>
        <v/>
      </c>
      <c r="F126" s="82" t="str" cm="1">
        <f t="array" ref="F126">TRANSPOSE(IFERROR(SMALL(IF(('2. Input non-routine changes'!$D$20:$D$119=$B126)*('2. Input non-routine changes'!$E$20:$E$119=$D126),ROW('2. Input non-routine changes'!$D$20:$D$119),""),COLUMN(B123)),""))</f>
        <v/>
      </c>
      <c r="G126" s="82" t="str" cm="1">
        <f t="array" ref="G126">TRANSPOSE(IFERROR(SMALL(IF(('2. Input non-routine changes'!$D$20:$D$119=$B126)*('2. Input non-routine changes'!$E$20:$E$119=$D126),ROW('2. Input non-routine changes'!$D$20:$D$119),""),COLUMN(C123)),""))</f>
        <v/>
      </c>
    </row>
    <row r="127" spans="1:7">
      <c r="A127" s="82" t="str">
        <f>IF(B127=0, "", '1. Input energy data'!$C$11)</f>
        <v/>
      </c>
      <c r="B127" s="82">
        <f>'1. Input energy data'!C143</f>
        <v>0</v>
      </c>
      <c r="C127" s="83">
        <f>'1. Input energy data'!E143</f>
        <v>0</v>
      </c>
      <c r="D127" s="82">
        <f>'1. Input energy data'!G143</f>
        <v>0</v>
      </c>
      <c r="E127" s="82" t="str" cm="1">
        <f t="array" ref="E127">TRANSPOSE(IFERROR(SMALL(IF(('2. Input non-routine changes'!$D$20:$D$119=$B127)*('2. Input non-routine changes'!$E$20:$E$119=$D127),ROW('2. Input non-routine changes'!$D$20:$D$119),""),COLUMN(A124)),""))</f>
        <v/>
      </c>
      <c r="F127" s="82" t="str" cm="1">
        <f t="array" ref="F127">TRANSPOSE(IFERROR(SMALL(IF(('2. Input non-routine changes'!$D$20:$D$119=$B127)*('2. Input non-routine changes'!$E$20:$E$119=$D127),ROW('2. Input non-routine changes'!$D$20:$D$119),""),COLUMN(B124)),""))</f>
        <v/>
      </c>
      <c r="G127" s="82" t="str" cm="1">
        <f t="array" ref="G127">TRANSPOSE(IFERROR(SMALL(IF(('2. Input non-routine changes'!$D$20:$D$119=$B127)*('2. Input non-routine changes'!$E$20:$E$119=$D127),ROW('2. Input non-routine changes'!$D$20:$D$119),""),COLUMN(C124)),""))</f>
        <v/>
      </c>
    </row>
    <row r="128" spans="1:7">
      <c r="A128" s="82" t="str">
        <f>IF(B128=0, "", '1. Input energy data'!$C$11)</f>
        <v/>
      </c>
      <c r="B128" s="82">
        <f>'1. Input energy data'!C144</f>
        <v>0</v>
      </c>
      <c r="C128" s="83">
        <f>'1. Input energy data'!E144</f>
        <v>0</v>
      </c>
      <c r="D128" s="82">
        <f>'1. Input energy data'!G144</f>
        <v>0</v>
      </c>
      <c r="E128" s="82" t="str" cm="1">
        <f t="array" ref="E128">TRANSPOSE(IFERROR(SMALL(IF(('2. Input non-routine changes'!$D$20:$D$119=$B128)*('2. Input non-routine changes'!$E$20:$E$119=$D128),ROW('2. Input non-routine changes'!$D$20:$D$119),""),COLUMN(A125)),""))</f>
        <v/>
      </c>
      <c r="F128" s="82" t="str" cm="1">
        <f t="array" ref="F128">TRANSPOSE(IFERROR(SMALL(IF(('2. Input non-routine changes'!$D$20:$D$119=$B128)*('2. Input non-routine changes'!$E$20:$E$119=$D128),ROW('2. Input non-routine changes'!$D$20:$D$119),""),COLUMN(B125)),""))</f>
        <v/>
      </c>
      <c r="G128" s="82" t="str" cm="1">
        <f t="array" ref="G128">TRANSPOSE(IFERROR(SMALL(IF(('2. Input non-routine changes'!$D$20:$D$119=$B128)*('2. Input non-routine changes'!$E$20:$E$119=$D128),ROW('2. Input non-routine changes'!$D$20:$D$119),""),COLUMN(C125)),""))</f>
        <v/>
      </c>
    </row>
    <row r="129" spans="1:7">
      <c r="A129" s="82" t="str">
        <f>IF(B129=0, "", '1. Input energy data'!$C$11)</f>
        <v/>
      </c>
      <c r="B129" s="82">
        <f>'1. Input energy data'!C145</f>
        <v>0</v>
      </c>
      <c r="C129" s="83">
        <f>'1. Input energy data'!E145</f>
        <v>0</v>
      </c>
      <c r="D129" s="82">
        <f>'1. Input energy data'!G145</f>
        <v>0</v>
      </c>
      <c r="E129" s="82" t="str" cm="1">
        <f t="array" ref="E129">TRANSPOSE(IFERROR(SMALL(IF(('2. Input non-routine changes'!$D$20:$D$119=$B129)*('2. Input non-routine changes'!$E$20:$E$119=$D129),ROW('2. Input non-routine changes'!$D$20:$D$119),""),COLUMN(A126)),""))</f>
        <v/>
      </c>
      <c r="F129" s="82" t="str" cm="1">
        <f t="array" ref="F129">TRANSPOSE(IFERROR(SMALL(IF(('2. Input non-routine changes'!$D$20:$D$119=$B129)*('2. Input non-routine changes'!$E$20:$E$119=$D129),ROW('2. Input non-routine changes'!$D$20:$D$119),""),COLUMN(B126)),""))</f>
        <v/>
      </c>
      <c r="G129" s="82" t="str" cm="1">
        <f t="array" ref="G129">TRANSPOSE(IFERROR(SMALL(IF(('2. Input non-routine changes'!$D$20:$D$119=$B129)*('2. Input non-routine changes'!$E$20:$E$119=$D129),ROW('2. Input non-routine changes'!$D$20:$D$119),""),COLUMN(C126)),""))</f>
        <v/>
      </c>
    </row>
    <row r="130" spans="1:7">
      <c r="A130" s="82" t="str">
        <f>IF(B130=0, "", '1. Input energy data'!$C$11)</f>
        <v/>
      </c>
      <c r="B130" s="82">
        <f>'1. Input energy data'!C146</f>
        <v>0</v>
      </c>
      <c r="C130" s="83">
        <f>'1. Input energy data'!E146</f>
        <v>0</v>
      </c>
      <c r="D130" s="82">
        <f>'1. Input energy data'!G146</f>
        <v>0</v>
      </c>
      <c r="E130" s="82" t="str" cm="1">
        <f t="array" ref="E130">TRANSPOSE(IFERROR(SMALL(IF(('2. Input non-routine changes'!$D$20:$D$119=$B130)*('2. Input non-routine changes'!$E$20:$E$119=$D130),ROW('2. Input non-routine changes'!$D$20:$D$119),""),COLUMN(A127)),""))</f>
        <v/>
      </c>
      <c r="F130" s="82" t="str" cm="1">
        <f t="array" ref="F130">TRANSPOSE(IFERROR(SMALL(IF(('2. Input non-routine changes'!$D$20:$D$119=$B130)*('2. Input non-routine changes'!$E$20:$E$119=$D130),ROW('2. Input non-routine changes'!$D$20:$D$119),""),COLUMN(B127)),""))</f>
        <v/>
      </c>
      <c r="G130" s="82" t="str" cm="1">
        <f t="array" ref="G130">TRANSPOSE(IFERROR(SMALL(IF(('2. Input non-routine changes'!$D$20:$D$119=$B130)*('2. Input non-routine changes'!$E$20:$E$119=$D130),ROW('2. Input non-routine changes'!$D$20:$D$119),""),COLUMN(C127)),""))</f>
        <v/>
      </c>
    </row>
    <row r="131" spans="1:7">
      <c r="A131" s="82" t="str">
        <f>IF(B131=0, "", '1. Input energy data'!$C$11)</f>
        <v/>
      </c>
      <c r="B131" s="82">
        <f>'1. Input energy data'!C147</f>
        <v>0</v>
      </c>
      <c r="C131" s="83">
        <f>'1. Input energy data'!E147</f>
        <v>0</v>
      </c>
      <c r="D131" s="82">
        <f>'1. Input energy data'!G147</f>
        <v>0</v>
      </c>
      <c r="E131" s="82" t="str" cm="1">
        <f t="array" ref="E131">TRANSPOSE(IFERROR(SMALL(IF(('2. Input non-routine changes'!$D$20:$D$119=$B131)*('2. Input non-routine changes'!$E$20:$E$119=$D131),ROW('2. Input non-routine changes'!$D$20:$D$119),""),COLUMN(A128)),""))</f>
        <v/>
      </c>
      <c r="F131" s="82" t="str" cm="1">
        <f t="array" ref="F131">TRANSPOSE(IFERROR(SMALL(IF(('2. Input non-routine changes'!$D$20:$D$119=$B131)*('2. Input non-routine changes'!$E$20:$E$119=$D131),ROW('2. Input non-routine changes'!$D$20:$D$119),""),COLUMN(B128)),""))</f>
        <v/>
      </c>
      <c r="G131" s="82" t="str" cm="1">
        <f t="array" ref="G131">TRANSPOSE(IFERROR(SMALL(IF(('2. Input non-routine changes'!$D$20:$D$119=$B131)*('2. Input non-routine changes'!$E$20:$E$119=$D131),ROW('2. Input non-routine changes'!$D$20:$D$119),""),COLUMN(C128)),""))</f>
        <v/>
      </c>
    </row>
    <row r="132" spans="1:7">
      <c r="A132" s="82" t="str">
        <f>IF(B132=0, "", '1. Input energy data'!$C$11)</f>
        <v/>
      </c>
      <c r="B132" s="82">
        <f>'1. Input energy data'!C148</f>
        <v>0</v>
      </c>
      <c r="C132" s="83">
        <f>'1. Input energy data'!E148</f>
        <v>0</v>
      </c>
      <c r="D132" s="82">
        <f>'1. Input energy data'!G148</f>
        <v>0</v>
      </c>
      <c r="E132" s="82" t="str" cm="1">
        <f t="array" ref="E132">TRANSPOSE(IFERROR(SMALL(IF(('2. Input non-routine changes'!$D$20:$D$119=$B132)*('2. Input non-routine changes'!$E$20:$E$119=$D132),ROW('2. Input non-routine changes'!$D$20:$D$119),""),COLUMN(A129)),""))</f>
        <v/>
      </c>
      <c r="F132" s="82" t="str" cm="1">
        <f t="array" ref="F132">TRANSPOSE(IFERROR(SMALL(IF(('2. Input non-routine changes'!$D$20:$D$119=$B132)*('2. Input non-routine changes'!$E$20:$E$119=$D132),ROW('2. Input non-routine changes'!$D$20:$D$119),""),COLUMN(B129)),""))</f>
        <v/>
      </c>
      <c r="G132" s="82" t="str" cm="1">
        <f t="array" ref="G132">TRANSPOSE(IFERROR(SMALL(IF(('2. Input non-routine changes'!$D$20:$D$119=$B132)*('2. Input non-routine changes'!$E$20:$E$119=$D132),ROW('2. Input non-routine changes'!$D$20:$D$119),""),COLUMN(C129)),""))</f>
        <v/>
      </c>
    </row>
    <row r="133" spans="1:7">
      <c r="A133" s="82" t="str">
        <f>IF(B133=0, "", '1. Input energy data'!$C$11)</f>
        <v/>
      </c>
      <c r="B133" s="82">
        <f>'1. Input energy data'!C149</f>
        <v>0</v>
      </c>
      <c r="C133" s="83">
        <f>'1. Input energy data'!E149</f>
        <v>0</v>
      </c>
      <c r="D133" s="82">
        <f>'1. Input energy data'!G149</f>
        <v>0</v>
      </c>
      <c r="E133" s="82" t="str" cm="1">
        <f t="array" ref="E133">TRANSPOSE(IFERROR(SMALL(IF(('2. Input non-routine changes'!$D$20:$D$119=$B133)*('2. Input non-routine changes'!$E$20:$E$119=$D133),ROW('2. Input non-routine changes'!$D$20:$D$119),""),COLUMN(A130)),""))</f>
        <v/>
      </c>
      <c r="F133" s="82" t="str" cm="1">
        <f t="array" ref="F133">TRANSPOSE(IFERROR(SMALL(IF(('2. Input non-routine changes'!$D$20:$D$119=$B133)*('2. Input non-routine changes'!$E$20:$E$119=$D133),ROW('2. Input non-routine changes'!$D$20:$D$119),""),COLUMN(B130)),""))</f>
        <v/>
      </c>
      <c r="G133" s="82" t="str" cm="1">
        <f t="array" ref="G133">TRANSPOSE(IFERROR(SMALL(IF(('2. Input non-routine changes'!$D$20:$D$119=$B133)*('2. Input non-routine changes'!$E$20:$E$119=$D133),ROW('2. Input non-routine changes'!$D$20:$D$119),""),COLUMN(C130)),""))</f>
        <v/>
      </c>
    </row>
    <row r="134" spans="1:7">
      <c r="A134" s="82" t="str">
        <f>IF(B134=0, "", '1. Input energy data'!$C$11)</f>
        <v/>
      </c>
      <c r="B134" s="82">
        <f>'1. Input energy data'!C150</f>
        <v>0</v>
      </c>
      <c r="C134" s="83">
        <f>'1. Input energy data'!E150</f>
        <v>0</v>
      </c>
      <c r="D134" s="82">
        <f>'1. Input energy data'!G150</f>
        <v>0</v>
      </c>
      <c r="E134" s="82" t="str" cm="1">
        <f t="array" ref="E134">TRANSPOSE(IFERROR(SMALL(IF(('2. Input non-routine changes'!$D$20:$D$119=$B134)*('2. Input non-routine changes'!$E$20:$E$119=$D134),ROW('2. Input non-routine changes'!$D$20:$D$119),""),COLUMN(A131)),""))</f>
        <v/>
      </c>
      <c r="F134" s="82" t="str" cm="1">
        <f t="array" ref="F134">TRANSPOSE(IFERROR(SMALL(IF(('2. Input non-routine changes'!$D$20:$D$119=$B134)*('2. Input non-routine changes'!$E$20:$E$119=$D134),ROW('2. Input non-routine changes'!$D$20:$D$119),""),COLUMN(B131)),""))</f>
        <v/>
      </c>
      <c r="G134" s="82" t="str" cm="1">
        <f t="array" ref="G134">TRANSPOSE(IFERROR(SMALL(IF(('2. Input non-routine changes'!$D$20:$D$119=$B134)*('2. Input non-routine changes'!$E$20:$E$119=$D134),ROW('2. Input non-routine changes'!$D$20:$D$119),""),COLUMN(C131)),""))</f>
        <v/>
      </c>
    </row>
    <row r="135" spans="1:7">
      <c r="A135" s="82" t="str">
        <f>IF(B135=0, "", '1. Input energy data'!$C$11)</f>
        <v/>
      </c>
      <c r="B135" s="82">
        <f>'1. Input energy data'!C151</f>
        <v>0</v>
      </c>
      <c r="C135" s="83">
        <f>'1. Input energy data'!E151</f>
        <v>0</v>
      </c>
      <c r="D135" s="82">
        <f>'1. Input energy data'!G151</f>
        <v>0</v>
      </c>
      <c r="E135" s="82" t="str" cm="1">
        <f t="array" ref="E135">TRANSPOSE(IFERROR(SMALL(IF(('2. Input non-routine changes'!$D$20:$D$119=$B135)*('2. Input non-routine changes'!$E$20:$E$119=$D135),ROW('2. Input non-routine changes'!$D$20:$D$119),""),COLUMN(A132)),""))</f>
        <v/>
      </c>
      <c r="F135" s="82" t="str" cm="1">
        <f t="array" ref="F135">TRANSPOSE(IFERROR(SMALL(IF(('2. Input non-routine changes'!$D$20:$D$119=$B135)*('2. Input non-routine changes'!$E$20:$E$119=$D135),ROW('2. Input non-routine changes'!$D$20:$D$119),""),COLUMN(B132)),""))</f>
        <v/>
      </c>
      <c r="G135" s="82" t="str" cm="1">
        <f t="array" ref="G135">TRANSPOSE(IFERROR(SMALL(IF(('2. Input non-routine changes'!$D$20:$D$119=$B135)*('2. Input non-routine changes'!$E$20:$E$119=$D135),ROW('2. Input non-routine changes'!$D$20:$D$119),""),COLUMN(C132)),""))</f>
        <v/>
      </c>
    </row>
    <row r="136" spans="1:7">
      <c r="A136" s="82" t="str">
        <f>IF(B136=0, "", '1. Input energy data'!$C$11)</f>
        <v/>
      </c>
      <c r="B136" s="82">
        <f>'1. Input energy data'!C152</f>
        <v>0</v>
      </c>
      <c r="C136" s="83">
        <f>'1. Input energy data'!E152</f>
        <v>0</v>
      </c>
      <c r="D136" s="82">
        <f>'1. Input energy data'!G152</f>
        <v>0</v>
      </c>
      <c r="E136" s="82" t="str" cm="1">
        <f t="array" ref="E136">TRANSPOSE(IFERROR(SMALL(IF(('2. Input non-routine changes'!$D$20:$D$119=$B136)*('2. Input non-routine changes'!$E$20:$E$119=$D136),ROW('2. Input non-routine changes'!$D$20:$D$119),""),COLUMN(A133)),""))</f>
        <v/>
      </c>
      <c r="F136" s="82" t="str" cm="1">
        <f t="array" ref="F136">TRANSPOSE(IFERROR(SMALL(IF(('2. Input non-routine changes'!$D$20:$D$119=$B136)*('2. Input non-routine changes'!$E$20:$E$119=$D136),ROW('2. Input non-routine changes'!$D$20:$D$119),""),COLUMN(B133)),""))</f>
        <v/>
      </c>
      <c r="G136" s="82" t="str" cm="1">
        <f t="array" ref="G136">TRANSPOSE(IFERROR(SMALL(IF(('2. Input non-routine changes'!$D$20:$D$119=$B136)*('2. Input non-routine changes'!$E$20:$E$119=$D136),ROW('2. Input non-routine changes'!$D$20:$D$119),""),COLUMN(C133)),""))</f>
        <v/>
      </c>
    </row>
    <row r="137" spans="1:7">
      <c r="A137" s="82" t="str">
        <f>IF(B137=0, "", '1. Input energy data'!$C$11)</f>
        <v/>
      </c>
      <c r="B137" s="82">
        <f>'1. Input energy data'!C153</f>
        <v>0</v>
      </c>
      <c r="C137" s="83">
        <f>'1. Input energy data'!E153</f>
        <v>0</v>
      </c>
      <c r="D137" s="82">
        <f>'1. Input energy data'!G153</f>
        <v>0</v>
      </c>
      <c r="E137" s="82" t="str" cm="1">
        <f t="array" ref="E137">TRANSPOSE(IFERROR(SMALL(IF(('2. Input non-routine changes'!$D$20:$D$119=$B137)*('2. Input non-routine changes'!$E$20:$E$119=$D137),ROW('2. Input non-routine changes'!$D$20:$D$119),""),COLUMN(A134)),""))</f>
        <v/>
      </c>
      <c r="F137" s="82" t="str" cm="1">
        <f t="array" ref="F137">TRANSPOSE(IFERROR(SMALL(IF(('2. Input non-routine changes'!$D$20:$D$119=$B137)*('2. Input non-routine changes'!$E$20:$E$119=$D137),ROW('2. Input non-routine changes'!$D$20:$D$119),""),COLUMN(B134)),""))</f>
        <v/>
      </c>
      <c r="G137" s="82" t="str" cm="1">
        <f t="array" ref="G137">TRANSPOSE(IFERROR(SMALL(IF(('2. Input non-routine changes'!$D$20:$D$119=$B137)*('2. Input non-routine changes'!$E$20:$E$119=$D137),ROW('2. Input non-routine changes'!$D$20:$D$119),""),COLUMN(C134)),""))</f>
        <v/>
      </c>
    </row>
    <row r="138" spans="1:7">
      <c r="A138" s="82" t="str">
        <f>IF(B138=0, "", '1. Input energy data'!$C$11)</f>
        <v/>
      </c>
      <c r="B138" s="82">
        <f>'1. Input energy data'!C154</f>
        <v>0</v>
      </c>
      <c r="C138" s="83">
        <f>'1. Input energy data'!E154</f>
        <v>0</v>
      </c>
      <c r="D138" s="82">
        <f>'1. Input energy data'!G154</f>
        <v>0</v>
      </c>
      <c r="E138" s="82" t="str" cm="1">
        <f t="array" ref="E138">TRANSPOSE(IFERROR(SMALL(IF(('2. Input non-routine changes'!$D$20:$D$119=$B138)*('2. Input non-routine changes'!$E$20:$E$119=$D138),ROW('2. Input non-routine changes'!$D$20:$D$119),""),COLUMN(A135)),""))</f>
        <v/>
      </c>
      <c r="F138" s="82" t="str" cm="1">
        <f t="array" ref="F138">TRANSPOSE(IFERROR(SMALL(IF(('2. Input non-routine changes'!$D$20:$D$119=$B138)*('2. Input non-routine changes'!$E$20:$E$119=$D138),ROW('2. Input non-routine changes'!$D$20:$D$119),""),COLUMN(B135)),""))</f>
        <v/>
      </c>
      <c r="G138" s="82" t="str" cm="1">
        <f t="array" ref="G138">TRANSPOSE(IFERROR(SMALL(IF(('2. Input non-routine changes'!$D$20:$D$119=$B138)*('2. Input non-routine changes'!$E$20:$E$119=$D138),ROW('2. Input non-routine changes'!$D$20:$D$119),""),COLUMN(C135)),""))</f>
        <v/>
      </c>
    </row>
    <row r="139" spans="1:7">
      <c r="A139" s="82" t="str">
        <f>IF(B139=0, "", '1. Input energy data'!$C$11)</f>
        <v/>
      </c>
      <c r="B139" s="82">
        <f>'1. Input energy data'!C155</f>
        <v>0</v>
      </c>
      <c r="C139" s="83">
        <f>'1. Input energy data'!E155</f>
        <v>0</v>
      </c>
      <c r="D139" s="82">
        <f>'1. Input energy data'!G155</f>
        <v>0</v>
      </c>
      <c r="E139" s="82" t="str" cm="1">
        <f t="array" ref="E139">TRANSPOSE(IFERROR(SMALL(IF(('2. Input non-routine changes'!$D$20:$D$119=$B139)*('2. Input non-routine changes'!$E$20:$E$119=$D139),ROW('2. Input non-routine changes'!$D$20:$D$119),""),COLUMN(A136)),""))</f>
        <v/>
      </c>
      <c r="F139" s="82" t="str" cm="1">
        <f t="array" ref="F139">TRANSPOSE(IFERROR(SMALL(IF(('2. Input non-routine changes'!$D$20:$D$119=$B139)*('2. Input non-routine changes'!$E$20:$E$119=$D139),ROW('2. Input non-routine changes'!$D$20:$D$119),""),COLUMN(B136)),""))</f>
        <v/>
      </c>
      <c r="G139" s="82" t="str" cm="1">
        <f t="array" ref="G139">TRANSPOSE(IFERROR(SMALL(IF(('2. Input non-routine changes'!$D$20:$D$119=$B139)*('2. Input non-routine changes'!$E$20:$E$119=$D139),ROW('2. Input non-routine changes'!$D$20:$D$119),""),COLUMN(C136)),""))</f>
        <v/>
      </c>
    </row>
    <row r="140" spans="1:7">
      <c r="A140" s="82" t="str">
        <f>IF(B140=0, "", '1. Input energy data'!$C$11)</f>
        <v/>
      </c>
      <c r="B140" s="82">
        <f>'1. Input energy data'!C156</f>
        <v>0</v>
      </c>
      <c r="C140" s="83">
        <f>'1. Input energy data'!E156</f>
        <v>0</v>
      </c>
      <c r="D140" s="82">
        <f>'1. Input energy data'!G156</f>
        <v>0</v>
      </c>
      <c r="E140" s="82" t="str" cm="1">
        <f t="array" ref="E140">TRANSPOSE(IFERROR(SMALL(IF(('2. Input non-routine changes'!$D$20:$D$119=$B140)*('2. Input non-routine changes'!$E$20:$E$119=$D140),ROW('2. Input non-routine changes'!$D$20:$D$119),""),COLUMN(A137)),""))</f>
        <v/>
      </c>
      <c r="F140" s="82" t="str" cm="1">
        <f t="array" ref="F140">TRANSPOSE(IFERROR(SMALL(IF(('2. Input non-routine changes'!$D$20:$D$119=$B140)*('2. Input non-routine changes'!$E$20:$E$119=$D140),ROW('2. Input non-routine changes'!$D$20:$D$119),""),COLUMN(B137)),""))</f>
        <v/>
      </c>
      <c r="G140" s="82" t="str" cm="1">
        <f t="array" ref="G140">TRANSPOSE(IFERROR(SMALL(IF(('2. Input non-routine changes'!$D$20:$D$119=$B140)*('2. Input non-routine changes'!$E$20:$E$119=$D140),ROW('2. Input non-routine changes'!$D$20:$D$119),""),COLUMN(C137)),""))</f>
        <v/>
      </c>
    </row>
    <row r="141" spans="1:7">
      <c r="A141" s="82" t="str">
        <f>IF(B141=0, "", '1. Input energy data'!$C$11)</f>
        <v/>
      </c>
      <c r="B141" s="82">
        <f>'1. Input energy data'!C157</f>
        <v>0</v>
      </c>
      <c r="C141" s="83">
        <f>'1. Input energy data'!E157</f>
        <v>0</v>
      </c>
      <c r="D141" s="82">
        <f>'1. Input energy data'!G157</f>
        <v>0</v>
      </c>
      <c r="E141" s="82" t="str" cm="1">
        <f t="array" ref="E141">TRANSPOSE(IFERROR(SMALL(IF(('2. Input non-routine changes'!$D$20:$D$119=$B141)*('2. Input non-routine changes'!$E$20:$E$119=$D141),ROW('2. Input non-routine changes'!$D$20:$D$119),""),COLUMN(A138)),""))</f>
        <v/>
      </c>
      <c r="F141" s="82" t="str" cm="1">
        <f t="array" ref="F141">TRANSPOSE(IFERROR(SMALL(IF(('2. Input non-routine changes'!$D$20:$D$119=$B141)*('2. Input non-routine changes'!$E$20:$E$119=$D141),ROW('2. Input non-routine changes'!$D$20:$D$119),""),COLUMN(B138)),""))</f>
        <v/>
      </c>
      <c r="G141" s="82" t="str" cm="1">
        <f t="array" ref="G141">TRANSPOSE(IFERROR(SMALL(IF(('2. Input non-routine changes'!$D$20:$D$119=$B141)*('2. Input non-routine changes'!$E$20:$E$119=$D141),ROW('2. Input non-routine changes'!$D$20:$D$119),""),COLUMN(C138)),""))</f>
        <v/>
      </c>
    </row>
    <row r="142" spans="1:7">
      <c r="A142" s="82" t="str">
        <f>IF(B142=0, "", '1. Input energy data'!$C$11)</f>
        <v/>
      </c>
      <c r="B142" s="82">
        <f>'1. Input energy data'!C158</f>
        <v>0</v>
      </c>
      <c r="C142" s="83">
        <f>'1. Input energy data'!E158</f>
        <v>0</v>
      </c>
      <c r="D142" s="82">
        <f>'1. Input energy data'!G158</f>
        <v>0</v>
      </c>
      <c r="E142" s="82" t="str" cm="1">
        <f t="array" ref="E142">TRANSPOSE(IFERROR(SMALL(IF(('2. Input non-routine changes'!$D$20:$D$119=$B142)*('2. Input non-routine changes'!$E$20:$E$119=$D142),ROW('2. Input non-routine changes'!$D$20:$D$119),""),COLUMN(A139)),""))</f>
        <v/>
      </c>
      <c r="F142" s="82" t="str" cm="1">
        <f t="array" ref="F142">TRANSPOSE(IFERROR(SMALL(IF(('2. Input non-routine changes'!$D$20:$D$119=$B142)*('2. Input non-routine changes'!$E$20:$E$119=$D142),ROW('2. Input non-routine changes'!$D$20:$D$119),""),COLUMN(B139)),""))</f>
        <v/>
      </c>
      <c r="G142" s="82" t="str" cm="1">
        <f t="array" ref="G142">TRANSPOSE(IFERROR(SMALL(IF(('2. Input non-routine changes'!$D$20:$D$119=$B142)*('2. Input non-routine changes'!$E$20:$E$119=$D142),ROW('2. Input non-routine changes'!$D$20:$D$119),""),COLUMN(C139)),""))</f>
        <v/>
      </c>
    </row>
    <row r="143" spans="1:7">
      <c r="A143" s="82" t="str">
        <f>IF(B143=0, "", '1. Input energy data'!$C$11)</f>
        <v/>
      </c>
      <c r="B143" s="82">
        <f>'1. Input energy data'!C159</f>
        <v>0</v>
      </c>
      <c r="C143" s="83">
        <f>'1. Input energy data'!E159</f>
        <v>0</v>
      </c>
      <c r="D143" s="82">
        <f>'1. Input energy data'!G159</f>
        <v>0</v>
      </c>
      <c r="E143" s="82" t="str" cm="1">
        <f t="array" ref="E143">TRANSPOSE(IFERROR(SMALL(IF(('2. Input non-routine changes'!$D$20:$D$119=$B143)*('2. Input non-routine changes'!$E$20:$E$119=$D143),ROW('2. Input non-routine changes'!$D$20:$D$119),""),COLUMN(A140)),""))</f>
        <v/>
      </c>
      <c r="F143" s="82" t="str" cm="1">
        <f t="array" ref="F143">TRANSPOSE(IFERROR(SMALL(IF(('2. Input non-routine changes'!$D$20:$D$119=$B143)*('2. Input non-routine changes'!$E$20:$E$119=$D143),ROW('2. Input non-routine changes'!$D$20:$D$119),""),COLUMN(B140)),""))</f>
        <v/>
      </c>
      <c r="G143" s="82" t="str" cm="1">
        <f t="array" ref="G143">TRANSPOSE(IFERROR(SMALL(IF(('2. Input non-routine changes'!$D$20:$D$119=$B143)*('2. Input non-routine changes'!$E$20:$E$119=$D143),ROW('2. Input non-routine changes'!$D$20:$D$119),""),COLUMN(C140)),""))</f>
        <v/>
      </c>
    </row>
    <row r="144" spans="1:7">
      <c r="A144" s="82" t="str">
        <f>IF(B144=0, "", '1. Input energy data'!$C$11)</f>
        <v/>
      </c>
      <c r="B144" s="82">
        <f>'1. Input energy data'!C160</f>
        <v>0</v>
      </c>
      <c r="C144" s="83">
        <f>'1. Input energy data'!E160</f>
        <v>0</v>
      </c>
      <c r="D144" s="82">
        <f>'1. Input energy data'!G160</f>
        <v>0</v>
      </c>
      <c r="E144" s="82" t="str" cm="1">
        <f t="array" ref="E144">TRANSPOSE(IFERROR(SMALL(IF(('2. Input non-routine changes'!$D$20:$D$119=$B144)*('2. Input non-routine changes'!$E$20:$E$119=$D144),ROW('2. Input non-routine changes'!$D$20:$D$119),""),COLUMN(A141)),""))</f>
        <v/>
      </c>
      <c r="F144" s="82" t="str" cm="1">
        <f t="array" ref="F144">TRANSPOSE(IFERROR(SMALL(IF(('2. Input non-routine changes'!$D$20:$D$119=$B144)*('2. Input non-routine changes'!$E$20:$E$119=$D144),ROW('2. Input non-routine changes'!$D$20:$D$119),""),COLUMN(B141)),""))</f>
        <v/>
      </c>
      <c r="G144" s="82" t="str" cm="1">
        <f t="array" ref="G144">TRANSPOSE(IFERROR(SMALL(IF(('2. Input non-routine changes'!$D$20:$D$119=$B144)*('2. Input non-routine changes'!$E$20:$E$119=$D144),ROW('2. Input non-routine changes'!$D$20:$D$119),""),COLUMN(C141)),""))</f>
        <v/>
      </c>
    </row>
    <row r="145" spans="1:7">
      <c r="A145" s="82" t="str">
        <f>IF(B145=0, "", '1. Input energy data'!$C$11)</f>
        <v/>
      </c>
      <c r="B145" s="82">
        <f>'1. Input energy data'!C161</f>
        <v>0</v>
      </c>
      <c r="C145" s="83">
        <f>'1. Input energy data'!E161</f>
        <v>0</v>
      </c>
      <c r="D145" s="82">
        <f>'1. Input energy data'!G161</f>
        <v>0</v>
      </c>
      <c r="E145" s="82" t="str" cm="1">
        <f t="array" ref="E145">TRANSPOSE(IFERROR(SMALL(IF(('2. Input non-routine changes'!$D$20:$D$119=$B145)*('2. Input non-routine changes'!$E$20:$E$119=$D145),ROW('2. Input non-routine changes'!$D$20:$D$119),""),COLUMN(A142)),""))</f>
        <v/>
      </c>
      <c r="F145" s="82" t="str" cm="1">
        <f t="array" ref="F145">TRANSPOSE(IFERROR(SMALL(IF(('2. Input non-routine changes'!$D$20:$D$119=$B145)*('2. Input non-routine changes'!$E$20:$E$119=$D145),ROW('2. Input non-routine changes'!$D$20:$D$119),""),COLUMN(B142)),""))</f>
        <v/>
      </c>
      <c r="G145" s="82" t="str" cm="1">
        <f t="array" ref="G145">TRANSPOSE(IFERROR(SMALL(IF(('2. Input non-routine changes'!$D$20:$D$119=$B145)*('2. Input non-routine changes'!$E$20:$E$119=$D145),ROW('2. Input non-routine changes'!$D$20:$D$119),""),COLUMN(C142)),""))</f>
        <v/>
      </c>
    </row>
    <row r="146" spans="1:7">
      <c r="A146" s="82" t="str">
        <f>IF(B146=0, "", '1. Input energy data'!$C$11)</f>
        <v/>
      </c>
      <c r="B146" s="82">
        <f>'1. Input energy data'!C162</f>
        <v>0</v>
      </c>
      <c r="C146" s="83">
        <f>'1. Input energy data'!E162</f>
        <v>0</v>
      </c>
      <c r="D146" s="82">
        <f>'1. Input energy data'!G162</f>
        <v>0</v>
      </c>
      <c r="E146" s="82" t="str" cm="1">
        <f t="array" ref="E146">TRANSPOSE(IFERROR(SMALL(IF(('2. Input non-routine changes'!$D$20:$D$119=$B146)*('2. Input non-routine changes'!$E$20:$E$119=$D146),ROW('2. Input non-routine changes'!$D$20:$D$119),""),COLUMN(A143)),""))</f>
        <v/>
      </c>
      <c r="F146" s="82" t="str" cm="1">
        <f t="array" ref="F146">TRANSPOSE(IFERROR(SMALL(IF(('2. Input non-routine changes'!$D$20:$D$119=$B146)*('2. Input non-routine changes'!$E$20:$E$119=$D146),ROW('2. Input non-routine changes'!$D$20:$D$119),""),COLUMN(B143)),""))</f>
        <v/>
      </c>
      <c r="G146" s="82" t="str" cm="1">
        <f t="array" ref="G146">TRANSPOSE(IFERROR(SMALL(IF(('2. Input non-routine changes'!$D$20:$D$119=$B146)*('2. Input non-routine changes'!$E$20:$E$119=$D146),ROW('2. Input non-routine changes'!$D$20:$D$119),""),COLUMN(C143)),""))</f>
        <v/>
      </c>
    </row>
    <row r="147" spans="1:7">
      <c r="A147" s="82" t="str">
        <f>IF(B147=0, "", '1. Input energy data'!$C$11)</f>
        <v/>
      </c>
      <c r="B147" s="82">
        <f>'1. Input energy data'!C163</f>
        <v>0</v>
      </c>
      <c r="C147" s="83">
        <f>'1. Input energy data'!E163</f>
        <v>0</v>
      </c>
      <c r="D147" s="82">
        <f>'1. Input energy data'!G163</f>
        <v>0</v>
      </c>
      <c r="E147" s="82" t="str" cm="1">
        <f t="array" ref="E147">TRANSPOSE(IFERROR(SMALL(IF(('2. Input non-routine changes'!$D$20:$D$119=$B147)*('2. Input non-routine changes'!$E$20:$E$119=$D147),ROW('2. Input non-routine changes'!$D$20:$D$119),""),COLUMN(A144)),""))</f>
        <v/>
      </c>
      <c r="F147" s="82" t="str" cm="1">
        <f t="array" ref="F147">TRANSPOSE(IFERROR(SMALL(IF(('2. Input non-routine changes'!$D$20:$D$119=$B147)*('2. Input non-routine changes'!$E$20:$E$119=$D147),ROW('2. Input non-routine changes'!$D$20:$D$119),""),COLUMN(B144)),""))</f>
        <v/>
      </c>
      <c r="G147" s="82" t="str" cm="1">
        <f t="array" ref="G147">TRANSPOSE(IFERROR(SMALL(IF(('2. Input non-routine changes'!$D$20:$D$119=$B147)*('2. Input non-routine changes'!$E$20:$E$119=$D147),ROW('2. Input non-routine changes'!$D$20:$D$119),""),COLUMN(C144)),""))</f>
        <v/>
      </c>
    </row>
    <row r="148" spans="1:7">
      <c r="A148" s="82" t="str">
        <f>IF(B148=0, "", '1. Input energy data'!$C$11)</f>
        <v/>
      </c>
      <c r="B148" s="82">
        <f>'1. Input energy data'!C164</f>
        <v>0</v>
      </c>
      <c r="C148" s="83">
        <f>'1. Input energy data'!E164</f>
        <v>0</v>
      </c>
      <c r="D148" s="82">
        <f>'1. Input energy data'!G164</f>
        <v>0</v>
      </c>
      <c r="E148" s="82" t="str" cm="1">
        <f t="array" ref="E148">TRANSPOSE(IFERROR(SMALL(IF(('2. Input non-routine changes'!$D$20:$D$119=$B148)*('2. Input non-routine changes'!$E$20:$E$119=$D148),ROW('2. Input non-routine changes'!$D$20:$D$119),""),COLUMN(A145)),""))</f>
        <v/>
      </c>
      <c r="F148" s="82" t="str" cm="1">
        <f t="array" ref="F148">TRANSPOSE(IFERROR(SMALL(IF(('2. Input non-routine changes'!$D$20:$D$119=$B148)*('2. Input non-routine changes'!$E$20:$E$119=$D148),ROW('2. Input non-routine changes'!$D$20:$D$119),""),COLUMN(B145)),""))</f>
        <v/>
      </c>
      <c r="G148" s="82" t="str" cm="1">
        <f t="array" ref="G148">TRANSPOSE(IFERROR(SMALL(IF(('2. Input non-routine changes'!$D$20:$D$119=$B148)*('2. Input non-routine changes'!$E$20:$E$119=$D148),ROW('2. Input non-routine changes'!$D$20:$D$119),""),COLUMN(C145)),""))</f>
        <v/>
      </c>
    </row>
    <row r="149" spans="1:7">
      <c r="A149" s="82" t="str">
        <f>IF(B149=0, "", '1. Input energy data'!$C$11)</f>
        <v/>
      </c>
      <c r="B149" s="82">
        <f>'1. Input energy data'!C165</f>
        <v>0</v>
      </c>
      <c r="C149" s="83">
        <f>'1. Input energy data'!E165</f>
        <v>0</v>
      </c>
      <c r="D149" s="82">
        <f>'1. Input energy data'!G165</f>
        <v>0</v>
      </c>
      <c r="E149" s="82" t="str" cm="1">
        <f t="array" ref="E149">TRANSPOSE(IFERROR(SMALL(IF(('2. Input non-routine changes'!$D$20:$D$119=$B149)*('2. Input non-routine changes'!$E$20:$E$119=$D149),ROW('2. Input non-routine changes'!$D$20:$D$119),""),COLUMN(A146)),""))</f>
        <v/>
      </c>
      <c r="F149" s="82" t="str" cm="1">
        <f t="array" ref="F149">TRANSPOSE(IFERROR(SMALL(IF(('2. Input non-routine changes'!$D$20:$D$119=$B149)*('2. Input non-routine changes'!$E$20:$E$119=$D149),ROW('2. Input non-routine changes'!$D$20:$D$119),""),COLUMN(B146)),""))</f>
        <v/>
      </c>
      <c r="G149" s="82" t="str" cm="1">
        <f t="array" ref="G149">TRANSPOSE(IFERROR(SMALL(IF(('2. Input non-routine changes'!$D$20:$D$119=$B149)*('2. Input non-routine changes'!$E$20:$E$119=$D149),ROW('2. Input non-routine changes'!$D$20:$D$119),""),COLUMN(C146)),""))</f>
        <v/>
      </c>
    </row>
    <row r="150" spans="1:7">
      <c r="A150" s="82" t="str">
        <f>IF(B150=0, "", '1. Input energy data'!$C$11)</f>
        <v/>
      </c>
      <c r="B150" s="82">
        <f>'1. Input energy data'!C166</f>
        <v>0</v>
      </c>
      <c r="C150" s="83">
        <f>'1. Input energy data'!E166</f>
        <v>0</v>
      </c>
      <c r="D150" s="82">
        <f>'1. Input energy data'!G166</f>
        <v>0</v>
      </c>
      <c r="E150" s="82" t="str" cm="1">
        <f t="array" ref="E150">TRANSPOSE(IFERROR(SMALL(IF(('2. Input non-routine changes'!$D$20:$D$119=$B150)*('2. Input non-routine changes'!$E$20:$E$119=$D150),ROW('2. Input non-routine changes'!$D$20:$D$119),""),COLUMN(A147)),""))</f>
        <v/>
      </c>
      <c r="F150" s="82" t="str" cm="1">
        <f t="array" ref="F150">TRANSPOSE(IFERROR(SMALL(IF(('2. Input non-routine changes'!$D$20:$D$119=$B150)*('2. Input non-routine changes'!$E$20:$E$119=$D150),ROW('2. Input non-routine changes'!$D$20:$D$119),""),COLUMN(B147)),""))</f>
        <v/>
      </c>
      <c r="G150" s="82" t="str" cm="1">
        <f t="array" ref="G150">TRANSPOSE(IFERROR(SMALL(IF(('2. Input non-routine changes'!$D$20:$D$119=$B150)*('2. Input non-routine changes'!$E$20:$E$119=$D150),ROW('2. Input non-routine changes'!$D$20:$D$119),""),COLUMN(C147)),""))</f>
        <v/>
      </c>
    </row>
    <row r="151" spans="1:7">
      <c r="A151" s="82" t="str">
        <f>IF(B151=0, "", '1. Input energy data'!$C$11)</f>
        <v/>
      </c>
      <c r="B151" s="82">
        <f>'1. Input energy data'!C167</f>
        <v>0</v>
      </c>
      <c r="C151" s="83">
        <f>'1. Input energy data'!E167</f>
        <v>0</v>
      </c>
      <c r="D151" s="82">
        <f>'1. Input energy data'!G167</f>
        <v>0</v>
      </c>
      <c r="E151" s="82" t="str" cm="1">
        <f t="array" ref="E151">TRANSPOSE(IFERROR(SMALL(IF(('2. Input non-routine changes'!$D$20:$D$119=$B151)*('2. Input non-routine changes'!$E$20:$E$119=$D151),ROW('2. Input non-routine changes'!$D$20:$D$119),""),COLUMN(A148)),""))</f>
        <v/>
      </c>
      <c r="F151" s="82" t="str" cm="1">
        <f t="array" ref="F151">TRANSPOSE(IFERROR(SMALL(IF(('2. Input non-routine changes'!$D$20:$D$119=$B151)*('2. Input non-routine changes'!$E$20:$E$119=$D151),ROW('2. Input non-routine changes'!$D$20:$D$119),""),COLUMN(B148)),""))</f>
        <v/>
      </c>
      <c r="G151" s="82" t="str" cm="1">
        <f t="array" ref="G151">TRANSPOSE(IFERROR(SMALL(IF(('2. Input non-routine changes'!$D$20:$D$119=$B151)*('2. Input non-routine changes'!$E$20:$E$119=$D151),ROW('2. Input non-routine changes'!$D$20:$D$119),""),COLUMN(C148)),""))</f>
        <v/>
      </c>
    </row>
    <row r="152" spans="1:7">
      <c r="A152" s="82" t="str">
        <f>IF(B152=0, "", '1. Input energy data'!$C$11)</f>
        <v/>
      </c>
      <c r="B152" s="82">
        <f>'1. Input energy data'!C168</f>
        <v>0</v>
      </c>
      <c r="C152" s="83">
        <f>'1. Input energy data'!E168</f>
        <v>0</v>
      </c>
      <c r="D152" s="82">
        <f>'1. Input energy data'!G168</f>
        <v>0</v>
      </c>
      <c r="E152" s="82" t="str" cm="1">
        <f t="array" ref="E152">TRANSPOSE(IFERROR(SMALL(IF(('2. Input non-routine changes'!$D$20:$D$119=$B152)*('2. Input non-routine changes'!$E$20:$E$119=$D152),ROW('2. Input non-routine changes'!$D$20:$D$119),""),COLUMN(A149)),""))</f>
        <v/>
      </c>
      <c r="F152" s="82" t="str" cm="1">
        <f t="array" ref="F152">TRANSPOSE(IFERROR(SMALL(IF(('2. Input non-routine changes'!$D$20:$D$119=$B152)*('2. Input non-routine changes'!$E$20:$E$119=$D152),ROW('2. Input non-routine changes'!$D$20:$D$119),""),COLUMN(B149)),""))</f>
        <v/>
      </c>
      <c r="G152" s="82" t="str" cm="1">
        <f t="array" ref="G152">TRANSPOSE(IFERROR(SMALL(IF(('2. Input non-routine changes'!$D$20:$D$119=$B152)*('2. Input non-routine changes'!$E$20:$E$119=$D152),ROW('2. Input non-routine changes'!$D$20:$D$119),""),COLUMN(C149)),""))</f>
        <v/>
      </c>
    </row>
    <row r="153" spans="1:7">
      <c r="A153" s="82" t="str">
        <f>IF(B153=0, "", '1. Input energy data'!$C$11)</f>
        <v/>
      </c>
      <c r="B153" s="82">
        <f>'1. Input energy data'!C169</f>
        <v>0</v>
      </c>
      <c r="C153" s="83">
        <f>'1. Input energy data'!E169</f>
        <v>0</v>
      </c>
      <c r="D153" s="82">
        <f>'1. Input energy data'!G169</f>
        <v>0</v>
      </c>
      <c r="E153" s="82" t="str" cm="1">
        <f t="array" ref="E153">TRANSPOSE(IFERROR(SMALL(IF(('2. Input non-routine changes'!$D$20:$D$119=$B153)*('2. Input non-routine changes'!$E$20:$E$119=$D153),ROW('2. Input non-routine changes'!$D$20:$D$119),""),COLUMN(A150)),""))</f>
        <v/>
      </c>
      <c r="F153" s="82" t="str" cm="1">
        <f t="array" ref="F153">TRANSPOSE(IFERROR(SMALL(IF(('2. Input non-routine changes'!$D$20:$D$119=$B153)*('2. Input non-routine changes'!$E$20:$E$119=$D153),ROW('2. Input non-routine changes'!$D$20:$D$119),""),COLUMN(B150)),""))</f>
        <v/>
      </c>
      <c r="G153" s="82" t="str" cm="1">
        <f t="array" ref="G153">TRANSPOSE(IFERROR(SMALL(IF(('2. Input non-routine changes'!$D$20:$D$119=$B153)*('2. Input non-routine changes'!$E$20:$E$119=$D153),ROW('2. Input non-routine changes'!$D$20:$D$119),""),COLUMN(C150)),""))</f>
        <v/>
      </c>
    </row>
    <row r="154" spans="1:7">
      <c r="A154" s="82" t="str">
        <f>IF(B154=0, "", '1. Input energy data'!$C$11)</f>
        <v/>
      </c>
      <c r="B154" s="82">
        <f>'1. Input energy data'!C170</f>
        <v>0</v>
      </c>
      <c r="C154" s="83">
        <f>'1. Input energy data'!E170</f>
        <v>0</v>
      </c>
      <c r="D154" s="82">
        <f>'1. Input energy data'!G170</f>
        <v>0</v>
      </c>
      <c r="E154" s="82" t="str" cm="1">
        <f t="array" ref="E154">TRANSPOSE(IFERROR(SMALL(IF(('2. Input non-routine changes'!$D$20:$D$119=$B154)*('2. Input non-routine changes'!$E$20:$E$119=$D154),ROW('2. Input non-routine changes'!$D$20:$D$119),""),COLUMN(A151)),""))</f>
        <v/>
      </c>
      <c r="F154" s="82" t="str" cm="1">
        <f t="array" ref="F154">TRANSPOSE(IFERROR(SMALL(IF(('2. Input non-routine changes'!$D$20:$D$119=$B154)*('2. Input non-routine changes'!$E$20:$E$119=$D154),ROW('2. Input non-routine changes'!$D$20:$D$119),""),COLUMN(B151)),""))</f>
        <v/>
      </c>
      <c r="G154" s="82" t="str" cm="1">
        <f t="array" ref="G154">TRANSPOSE(IFERROR(SMALL(IF(('2. Input non-routine changes'!$D$20:$D$119=$B154)*('2. Input non-routine changes'!$E$20:$E$119=$D154),ROW('2. Input non-routine changes'!$D$20:$D$119),""),COLUMN(C151)),""))</f>
        <v/>
      </c>
    </row>
    <row r="155" spans="1:7">
      <c r="A155" s="82" t="str">
        <f>IF(B155=0, "", '1. Input energy data'!$C$11)</f>
        <v/>
      </c>
      <c r="B155" s="82">
        <f>'1. Input energy data'!C171</f>
        <v>0</v>
      </c>
      <c r="C155" s="83">
        <f>'1. Input energy data'!E171</f>
        <v>0</v>
      </c>
      <c r="D155" s="82">
        <f>'1. Input energy data'!G171</f>
        <v>0</v>
      </c>
      <c r="E155" s="82" t="str" cm="1">
        <f t="array" ref="E155">TRANSPOSE(IFERROR(SMALL(IF(('2. Input non-routine changes'!$D$20:$D$119=$B155)*('2. Input non-routine changes'!$E$20:$E$119=$D155),ROW('2. Input non-routine changes'!$D$20:$D$119),""),COLUMN(A152)),""))</f>
        <v/>
      </c>
      <c r="F155" s="82" t="str" cm="1">
        <f t="array" ref="F155">TRANSPOSE(IFERROR(SMALL(IF(('2. Input non-routine changes'!$D$20:$D$119=$B155)*('2. Input non-routine changes'!$E$20:$E$119=$D155),ROW('2. Input non-routine changes'!$D$20:$D$119),""),COLUMN(B152)),""))</f>
        <v/>
      </c>
      <c r="G155" s="82" t="str" cm="1">
        <f t="array" ref="G155">TRANSPOSE(IFERROR(SMALL(IF(('2. Input non-routine changes'!$D$20:$D$119=$B155)*('2. Input non-routine changes'!$E$20:$E$119=$D155),ROW('2. Input non-routine changes'!$D$20:$D$119),""),COLUMN(C152)),""))</f>
        <v/>
      </c>
    </row>
    <row r="156" spans="1:7">
      <c r="A156" s="82" t="str">
        <f>IF(B156=0, "", '1. Input energy data'!$C$11)</f>
        <v/>
      </c>
      <c r="B156" s="82">
        <f>'1. Input energy data'!C172</f>
        <v>0</v>
      </c>
      <c r="C156" s="83">
        <f>'1. Input energy data'!E172</f>
        <v>0</v>
      </c>
      <c r="D156" s="82">
        <f>'1. Input energy data'!G172</f>
        <v>0</v>
      </c>
      <c r="E156" s="82" t="str" cm="1">
        <f t="array" ref="E156">TRANSPOSE(IFERROR(SMALL(IF(('2. Input non-routine changes'!$D$20:$D$119=$B156)*('2. Input non-routine changes'!$E$20:$E$119=$D156),ROW('2. Input non-routine changes'!$D$20:$D$119),""),COLUMN(A153)),""))</f>
        <v/>
      </c>
      <c r="F156" s="82" t="str" cm="1">
        <f t="array" ref="F156">TRANSPOSE(IFERROR(SMALL(IF(('2. Input non-routine changes'!$D$20:$D$119=$B156)*('2. Input non-routine changes'!$E$20:$E$119=$D156),ROW('2. Input non-routine changes'!$D$20:$D$119),""),COLUMN(B153)),""))</f>
        <v/>
      </c>
      <c r="G156" s="82" t="str" cm="1">
        <f t="array" ref="G156">TRANSPOSE(IFERROR(SMALL(IF(('2. Input non-routine changes'!$D$20:$D$119=$B156)*('2. Input non-routine changes'!$E$20:$E$119=$D156),ROW('2. Input non-routine changes'!$D$20:$D$119),""),COLUMN(C153)),""))</f>
        <v/>
      </c>
    </row>
    <row r="157" spans="1:7">
      <c r="A157" s="82" t="str">
        <f>IF(B157=0, "", '1. Input energy data'!$C$11)</f>
        <v/>
      </c>
      <c r="B157" s="82">
        <f>'1. Input energy data'!C173</f>
        <v>0</v>
      </c>
      <c r="C157" s="83">
        <f>'1. Input energy data'!E173</f>
        <v>0</v>
      </c>
      <c r="D157" s="82">
        <f>'1. Input energy data'!G173</f>
        <v>0</v>
      </c>
      <c r="E157" s="82" t="str" cm="1">
        <f t="array" ref="E157">TRANSPOSE(IFERROR(SMALL(IF(('2. Input non-routine changes'!$D$20:$D$119=$B157)*('2. Input non-routine changes'!$E$20:$E$119=$D157),ROW('2. Input non-routine changes'!$D$20:$D$119),""),COLUMN(A154)),""))</f>
        <v/>
      </c>
      <c r="F157" s="82" t="str" cm="1">
        <f t="array" ref="F157">TRANSPOSE(IFERROR(SMALL(IF(('2. Input non-routine changes'!$D$20:$D$119=$B157)*('2. Input non-routine changes'!$E$20:$E$119=$D157),ROW('2. Input non-routine changes'!$D$20:$D$119),""),COLUMN(B154)),""))</f>
        <v/>
      </c>
      <c r="G157" s="82" t="str" cm="1">
        <f t="array" ref="G157">TRANSPOSE(IFERROR(SMALL(IF(('2. Input non-routine changes'!$D$20:$D$119=$B157)*('2. Input non-routine changes'!$E$20:$E$119=$D157),ROW('2. Input non-routine changes'!$D$20:$D$119),""),COLUMN(C154)),""))</f>
        <v/>
      </c>
    </row>
    <row r="158" spans="1:7">
      <c r="A158" s="82" t="str">
        <f>IF(B158=0, "", '1. Input energy data'!$C$11)</f>
        <v/>
      </c>
      <c r="B158" s="82">
        <f>'1. Input energy data'!C174</f>
        <v>0</v>
      </c>
      <c r="C158" s="83">
        <f>'1. Input energy data'!E174</f>
        <v>0</v>
      </c>
      <c r="D158" s="82">
        <f>'1. Input energy data'!G174</f>
        <v>0</v>
      </c>
      <c r="E158" s="82" t="str" cm="1">
        <f t="array" ref="E158">TRANSPOSE(IFERROR(SMALL(IF(('2. Input non-routine changes'!$D$20:$D$119=$B158)*('2. Input non-routine changes'!$E$20:$E$119=$D158),ROW('2. Input non-routine changes'!$D$20:$D$119),""),COLUMN(A155)),""))</f>
        <v/>
      </c>
      <c r="F158" s="82" t="str" cm="1">
        <f t="array" ref="F158">TRANSPOSE(IFERROR(SMALL(IF(('2. Input non-routine changes'!$D$20:$D$119=$B158)*('2. Input non-routine changes'!$E$20:$E$119=$D158),ROW('2. Input non-routine changes'!$D$20:$D$119),""),COLUMN(B155)),""))</f>
        <v/>
      </c>
      <c r="G158" s="82" t="str" cm="1">
        <f t="array" ref="G158">TRANSPOSE(IFERROR(SMALL(IF(('2. Input non-routine changes'!$D$20:$D$119=$B158)*('2. Input non-routine changes'!$E$20:$E$119=$D158),ROW('2. Input non-routine changes'!$D$20:$D$119),""),COLUMN(C155)),""))</f>
        <v/>
      </c>
    </row>
    <row r="159" spans="1:7">
      <c r="A159" s="82" t="str">
        <f>IF(B159=0, "", '1. Input energy data'!$C$11)</f>
        <v/>
      </c>
      <c r="B159" s="82">
        <f>'1. Input energy data'!C175</f>
        <v>0</v>
      </c>
      <c r="C159" s="83">
        <f>'1. Input energy data'!E175</f>
        <v>0</v>
      </c>
      <c r="D159" s="82">
        <f>'1. Input energy data'!G175</f>
        <v>0</v>
      </c>
      <c r="E159" s="82" t="str" cm="1">
        <f t="array" ref="E159">TRANSPOSE(IFERROR(SMALL(IF(('2. Input non-routine changes'!$D$20:$D$119=$B159)*('2. Input non-routine changes'!$E$20:$E$119=$D159),ROW('2. Input non-routine changes'!$D$20:$D$119),""),COLUMN(A156)),""))</f>
        <v/>
      </c>
      <c r="F159" s="82" t="str" cm="1">
        <f t="array" ref="F159">TRANSPOSE(IFERROR(SMALL(IF(('2. Input non-routine changes'!$D$20:$D$119=$B159)*('2. Input non-routine changes'!$E$20:$E$119=$D159),ROW('2. Input non-routine changes'!$D$20:$D$119),""),COLUMN(B156)),""))</f>
        <v/>
      </c>
      <c r="G159" s="82" t="str" cm="1">
        <f t="array" ref="G159">TRANSPOSE(IFERROR(SMALL(IF(('2. Input non-routine changes'!$D$20:$D$119=$B159)*('2. Input non-routine changes'!$E$20:$E$119=$D159),ROW('2. Input non-routine changes'!$D$20:$D$119),""),COLUMN(C156)),""))</f>
        <v/>
      </c>
    </row>
    <row r="160" spans="1:7">
      <c r="A160" s="82" t="str">
        <f>IF(B160=0, "", '1. Input energy data'!$C$11)</f>
        <v/>
      </c>
      <c r="B160" s="82">
        <f>'1. Input energy data'!C176</f>
        <v>0</v>
      </c>
      <c r="C160" s="83">
        <f>'1. Input energy data'!E176</f>
        <v>0</v>
      </c>
      <c r="D160" s="82">
        <f>'1. Input energy data'!G176</f>
        <v>0</v>
      </c>
      <c r="E160" s="82" t="str" cm="1">
        <f t="array" ref="E160">TRANSPOSE(IFERROR(SMALL(IF(('2. Input non-routine changes'!$D$20:$D$119=$B160)*('2. Input non-routine changes'!$E$20:$E$119=$D160),ROW('2. Input non-routine changes'!$D$20:$D$119),""),COLUMN(A157)),""))</f>
        <v/>
      </c>
      <c r="F160" s="82" t="str" cm="1">
        <f t="array" ref="F160">TRANSPOSE(IFERROR(SMALL(IF(('2. Input non-routine changes'!$D$20:$D$119=$B160)*('2. Input non-routine changes'!$E$20:$E$119=$D160),ROW('2. Input non-routine changes'!$D$20:$D$119),""),COLUMN(B157)),""))</f>
        <v/>
      </c>
      <c r="G160" s="82" t="str" cm="1">
        <f t="array" ref="G160">TRANSPOSE(IFERROR(SMALL(IF(('2. Input non-routine changes'!$D$20:$D$119=$B160)*('2. Input non-routine changes'!$E$20:$E$119=$D160),ROW('2. Input non-routine changes'!$D$20:$D$119),""),COLUMN(C157)),""))</f>
        <v/>
      </c>
    </row>
    <row r="161" spans="1:7">
      <c r="A161" s="82" t="str">
        <f>IF(B161=0, "", '1. Input energy data'!$C$11)</f>
        <v/>
      </c>
      <c r="B161" s="82">
        <f>'1. Input energy data'!C177</f>
        <v>0</v>
      </c>
      <c r="C161" s="83">
        <f>'1. Input energy data'!E177</f>
        <v>0</v>
      </c>
      <c r="D161" s="82">
        <f>'1. Input energy data'!G177</f>
        <v>0</v>
      </c>
      <c r="E161" s="82" t="str" cm="1">
        <f t="array" ref="E161">TRANSPOSE(IFERROR(SMALL(IF(('2. Input non-routine changes'!$D$20:$D$119=$B161)*('2. Input non-routine changes'!$E$20:$E$119=$D161),ROW('2. Input non-routine changes'!$D$20:$D$119),""),COLUMN(A158)),""))</f>
        <v/>
      </c>
      <c r="F161" s="82" t="str" cm="1">
        <f t="array" ref="F161">TRANSPOSE(IFERROR(SMALL(IF(('2. Input non-routine changes'!$D$20:$D$119=$B161)*('2. Input non-routine changes'!$E$20:$E$119=$D161),ROW('2. Input non-routine changes'!$D$20:$D$119),""),COLUMN(B158)),""))</f>
        <v/>
      </c>
      <c r="G161" s="82" t="str" cm="1">
        <f t="array" ref="G161">TRANSPOSE(IFERROR(SMALL(IF(('2. Input non-routine changes'!$D$20:$D$119=$B161)*('2. Input non-routine changes'!$E$20:$E$119=$D161),ROW('2. Input non-routine changes'!$D$20:$D$119),""),COLUMN(C158)),""))</f>
        <v/>
      </c>
    </row>
    <row r="162" spans="1:7">
      <c r="A162" s="82" t="str">
        <f>IF(B162=0, "", '1. Input energy data'!$C$11)</f>
        <v/>
      </c>
      <c r="B162" s="82">
        <f>'1. Input energy data'!C178</f>
        <v>0</v>
      </c>
      <c r="C162" s="83">
        <f>'1. Input energy data'!E178</f>
        <v>0</v>
      </c>
      <c r="D162" s="82">
        <f>'1. Input energy data'!G178</f>
        <v>0</v>
      </c>
      <c r="E162" s="82" t="str" cm="1">
        <f t="array" ref="E162">TRANSPOSE(IFERROR(SMALL(IF(('2. Input non-routine changes'!$D$20:$D$119=$B162)*('2. Input non-routine changes'!$E$20:$E$119=$D162),ROW('2. Input non-routine changes'!$D$20:$D$119),""),COLUMN(A159)),""))</f>
        <v/>
      </c>
      <c r="F162" s="82" t="str" cm="1">
        <f t="array" ref="F162">TRANSPOSE(IFERROR(SMALL(IF(('2. Input non-routine changes'!$D$20:$D$119=$B162)*('2. Input non-routine changes'!$E$20:$E$119=$D162),ROW('2. Input non-routine changes'!$D$20:$D$119),""),COLUMN(B159)),""))</f>
        <v/>
      </c>
      <c r="G162" s="82" t="str" cm="1">
        <f t="array" ref="G162">TRANSPOSE(IFERROR(SMALL(IF(('2. Input non-routine changes'!$D$20:$D$119=$B162)*('2. Input non-routine changes'!$E$20:$E$119=$D162),ROW('2. Input non-routine changes'!$D$20:$D$119),""),COLUMN(C159)),""))</f>
        <v/>
      </c>
    </row>
    <row r="163" spans="1:7">
      <c r="A163" s="82" t="str">
        <f>IF(B163=0, "", '1. Input energy data'!$C$11)</f>
        <v/>
      </c>
      <c r="B163" s="82">
        <f>'1. Input energy data'!C179</f>
        <v>0</v>
      </c>
      <c r="C163" s="83">
        <f>'1. Input energy data'!E179</f>
        <v>0</v>
      </c>
      <c r="D163" s="82">
        <f>'1. Input energy data'!G179</f>
        <v>0</v>
      </c>
      <c r="E163" s="82" t="str" cm="1">
        <f t="array" ref="E163">TRANSPOSE(IFERROR(SMALL(IF(('2. Input non-routine changes'!$D$20:$D$119=$B163)*('2. Input non-routine changes'!$E$20:$E$119=$D163),ROW('2. Input non-routine changes'!$D$20:$D$119),""),COLUMN(A160)),""))</f>
        <v/>
      </c>
      <c r="F163" s="82" t="str" cm="1">
        <f t="array" ref="F163">TRANSPOSE(IFERROR(SMALL(IF(('2. Input non-routine changes'!$D$20:$D$119=$B163)*('2. Input non-routine changes'!$E$20:$E$119=$D163),ROW('2. Input non-routine changes'!$D$20:$D$119),""),COLUMN(B160)),""))</f>
        <v/>
      </c>
      <c r="G163" s="82" t="str" cm="1">
        <f t="array" ref="G163">TRANSPOSE(IFERROR(SMALL(IF(('2. Input non-routine changes'!$D$20:$D$119=$B163)*('2. Input non-routine changes'!$E$20:$E$119=$D163),ROW('2. Input non-routine changes'!$D$20:$D$119),""),COLUMN(C160)),""))</f>
        <v/>
      </c>
    </row>
    <row r="164" spans="1:7">
      <c r="A164" s="82" t="str">
        <f>IF(B164=0, "", '1. Input energy data'!$C$11)</f>
        <v/>
      </c>
      <c r="B164" s="82">
        <f>'1. Input energy data'!C180</f>
        <v>0</v>
      </c>
      <c r="C164" s="83">
        <f>'1. Input energy data'!E180</f>
        <v>0</v>
      </c>
      <c r="D164" s="82">
        <f>'1. Input energy data'!G180</f>
        <v>0</v>
      </c>
      <c r="E164" s="82" t="str" cm="1">
        <f t="array" ref="E164">TRANSPOSE(IFERROR(SMALL(IF(('2. Input non-routine changes'!$D$20:$D$119=$B164)*('2. Input non-routine changes'!$E$20:$E$119=$D164),ROW('2. Input non-routine changes'!$D$20:$D$119),""),COLUMN(A161)),""))</f>
        <v/>
      </c>
      <c r="F164" s="82" t="str" cm="1">
        <f t="array" ref="F164">TRANSPOSE(IFERROR(SMALL(IF(('2. Input non-routine changes'!$D$20:$D$119=$B164)*('2. Input non-routine changes'!$E$20:$E$119=$D164),ROW('2. Input non-routine changes'!$D$20:$D$119),""),COLUMN(B161)),""))</f>
        <v/>
      </c>
      <c r="G164" s="82" t="str" cm="1">
        <f t="array" ref="G164">TRANSPOSE(IFERROR(SMALL(IF(('2. Input non-routine changes'!$D$20:$D$119=$B164)*('2. Input non-routine changes'!$E$20:$E$119=$D164),ROW('2. Input non-routine changes'!$D$20:$D$119),""),COLUMN(C161)),""))</f>
        <v/>
      </c>
    </row>
    <row r="165" spans="1:7">
      <c r="A165" s="82" t="str">
        <f>IF(B165=0, "", '1. Input energy data'!$C$11)</f>
        <v/>
      </c>
      <c r="B165" s="82">
        <f>'1. Input energy data'!C181</f>
        <v>0</v>
      </c>
      <c r="C165" s="83">
        <f>'1. Input energy data'!E181</f>
        <v>0</v>
      </c>
      <c r="D165" s="82">
        <f>'1. Input energy data'!G181</f>
        <v>0</v>
      </c>
      <c r="E165" s="82" t="str" cm="1">
        <f t="array" ref="E165">TRANSPOSE(IFERROR(SMALL(IF(('2. Input non-routine changes'!$D$20:$D$119=$B165)*('2. Input non-routine changes'!$E$20:$E$119=$D165),ROW('2. Input non-routine changes'!$D$20:$D$119),""),COLUMN(A162)),""))</f>
        <v/>
      </c>
      <c r="F165" s="82" t="str" cm="1">
        <f t="array" ref="F165">TRANSPOSE(IFERROR(SMALL(IF(('2. Input non-routine changes'!$D$20:$D$119=$B165)*('2. Input non-routine changes'!$E$20:$E$119=$D165),ROW('2. Input non-routine changes'!$D$20:$D$119),""),COLUMN(B162)),""))</f>
        <v/>
      </c>
      <c r="G165" s="82" t="str" cm="1">
        <f t="array" ref="G165">TRANSPOSE(IFERROR(SMALL(IF(('2. Input non-routine changes'!$D$20:$D$119=$B165)*('2. Input non-routine changes'!$E$20:$E$119=$D165),ROW('2. Input non-routine changes'!$D$20:$D$119),""),COLUMN(C162)),""))</f>
        <v/>
      </c>
    </row>
    <row r="166" spans="1:7">
      <c r="A166" s="82" t="str">
        <f>IF(B166=0, "", '1. Input energy data'!$C$11)</f>
        <v/>
      </c>
      <c r="B166" s="82">
        <f>'1. Input energy data'!C182</f>
        <v>0</v>
      </c>
      <c r="C166" s="83">
        <f>'1. Input energy data'!E182</f>
        <v>0</v>
      </c>
      <c r="D166" s="82">
        <f>'1. Input energy data'!G182</f>
        <v>0</v>
      </c>
      <c r="E166" s="82" t="str" cm="1">
        <f t="array" ref="E166">TRANSPOSE(IFERROR(SMALL(IF(('2. Input non-routine changes'!$D$20:$D$119=$B166)*('2. Input non-routine changes'!$E$20:$E$119=$D166),ROW('2. Input non-routine changes'!$D$20:$D$119),""),COLUMN(A163)),""))</f>
        <v/>
      </c>
      <c r="F166" s="82" t="str" cm="1">
        <f t="array" ref="F166">TRANSPOSE(IFERROR(SMALL(IF(('2. Input non-routine changes'!$D$20:$D$119=$B166)*('2. Input non-routine changes'!$E$20:$E$119=$D166),ROW('2. Input non-routine changes'!$D$20:$D$119),""),COLUMN(B163)),""))</f>
        <v/>
      </c>
      <c r="G166" s="82" t="str" cm="1">
        <f t="array" ref="G166">TRANSPOSE(IFERROR(SMALL(IF(('2. Input non-routine changes'!$D$20:$D$119=$B166)*('2. Input non-routine changes'!$E$20:$E$119=$D166),ROW('2. Input non-routine changes'!$D$20:$D$119),""),COLUMN(C163)),""))</f>
        <v/>
      </c>
    </row>
    <row r="167" spans="1:7">
      <c r="A167" s="82" t="str">
        <f>IF(B167=0, "", '1. Input energy data'!$C$11)</f>
        <v/>
      </c>
      <c r="B167" s="82">
        <f>'1. Input energy data'!C183</f>
        <v>0</v>
      </c>
      <c r="C167" s="83">
        <f>'1. Input energy data'!E183</f>
        <v>0</v>
      </c>
      <c r="D167" s="82">
        <f>'1. Input energy data'!G183</f>
        <v>0</v>
      </c>
      <c r="E167" s="82" t="str" cm="1">
        <f t="array" ref="E167">TRANSPOSE(IFERROR(SMALL(IF(('2. Input non-routine changes'!$D$20:$D$119=$B167)*('2. Input non-routine changes'!$E$20:$E$119=$D167),ROW('2. Input non-routine changes'!$D$20:$D$119),""),COLUMN(A164)),""))</f>
        <v/>
      </c>
      <c r="F167" s="82" t="str" cm="1">
        <f t="array" ref="F167">TRANSPOSE(IFERROR(SMALL(IF(('2. Input non-routine changes'!$D$20:$D$119=$B167)*('2. Input non-routine changes'!$E$20:$E$119=$D167),ROW('2. Input non-routine changes'!$D$20:$D$119),""),COLUMN(B164)),""))</f>
        <v/>
      </c>
      <c r="G167" s="82" t="str" cm="1">
        <f t="array" ref="G167">TRANSPOSE(IFERROR(SMALL(IF(('2. Input non-routine changes'!$D$20:$D$119=$B167)*('2. Input non-routine changes'!$E$20:$E$119=$D167),ROW('2. Input non-routine changes'!$D$20:$D$119),""),COLUMN(C164)),""))</f>
        <v/>
      </c>
    </row>
    <row r="168" spans="1:7">
      <c r="A168" s="82" t="str">
        <f>IF(B168=0, "", '1. Input energy data'!$C$11)</f>
        <v/>
      </c>
      <c r="B168" s="82">
        <f>'1. Input energy data'!C184</f>
        <v>0</v>
      </c>
      <c r="C168" s="83">
        <f>'1. Input energy data'!E184</f>
        <v>0</v>
      </c>
      <c r="D168" s="82">
        <f>'1. Input energy data'!G184</f>
        <v>0</v>
      </c>
      <c r="E168" s="82" t="str" cm="1">
        <f t="array" ref="E168">TRANSPOSE(IFERROR(SMALL(IF(('2. Input non-routine changes'!$D$20:$D$119=$B168)*('2. Input non-routine changes'!$E$20:$E$119=$D168),ROW('2. Input non-routine changes'!$D$20:$D$119),""),COLUMN(A165)),""))</f>
        <v/>
      </c>
      <c r="F168" s="82" t="str" cm="1">
        <f t="array" ref="F168">TRANSPOSE(IFERROR(SMALL(IF(('2. Input non-routine changes'!$D$20:$D$119=$B168)*('2. Input non-routine changes'!$E$20:$E$119=$D168),ROW('2. Input non-routine changes'!$D$20:$D$119),""),COLUMN(B165)),""))</f>
        <v/>
      </c>
      <c r="G168" s="82" t="str" cm="1">
        <f t="array" ref="G168">TRANSPOSE(IFERROR(SMALL(IF(('2. Input non-routine changes'!$D$20:$D$119=$B168)*('2. Input non-routine changes'!$E$20:$E$119=$D168),ROW('2. Input non-routine changes'!$D$20:$D$119),""),COLUMN(C165)),""))</f>
        <v/>
      </c>
    </row>
    <row r="169" spans="1:7">
      <c r="A169" s="82" t="str">
        <f>IF(B169=0, "", '1. Input energy data'!$C$11)</f>
        <v/>
      </c>
      <c r="B169" s="82">
        <f>'1. Input energy data'!C185</f>
        <v>0</v>
      </c>
      <c r="C169" s="83">
        <f>'1. Input energy data'!E185</f>
        <v>0</v>
      </c>
      <c r="D169" s="82">
        <f>'1. Input energy data'!G185</f>
        <v>0</v>
      </c>
      <c r="E169" s="82" t="str" cm="1">
        <f t="array" ref="E169">TRANSPOSE(IFERROR(SMALL(IF(('2. Input non-routine changes'!$D$20:$D$119=$B169)*('2. Input non-routine changes'!$E$20:$E$119=$D169),ROW('2. Input non-routine changes'!$D$20:$D$119),""),COLUMN(A166)),""))</f>
        <v/>
      </c>
      <c r="F169" s="82" t="str" cm="1">
        <f t="array" ref="F169">TRANSPOSE(IFERROR(SMALL(IF(('2. Input non-routine changes'!$D$20:$D$119=$B169)*('2. Input non-routine changes'!$E$20:$E$119=$D169),ROW('2. Input non-routine changes'!$D$20:$D$119),""),COLUMN(B166)),""))</f>
        <v/>
      </c>
      <c r="G169" s="82" t="str" cm="1">
        <f t="array" ref="G169">TRANSPOSE(IFERROR(SMALL(IF(('2. Input non-routine changes'!$D$20:$D$119=$B169)*('2. Input non-routine changes'!$E$20:$E$119=$D169),ROW('2. Input non-routine changes'!$D$20:$D$119),""),COLUMN(C166)),""))</f>
        <v/>
      </c>
    </row>
    <row r="170" spans="1:7">
      <c r="A170" s="82" t="str">
        <f>IF(B170=0, "", '1. Input energy data'!$C$11)</f>
        <v/>
      </c>
      <c r="B170" s="82">
        <f>'1. Input energy data'!C186</f>
        <v>0</v>
      </c>
      <c r="C170" s="83">
        <f>'1. Input energy data'!E186</f>
        <v>0</v>
      </c>
      <c r="D170" s="82">
        <f>'1. Input energy data'!G186</f>
        <v>0</v>
      </c>
      <c r="E170" s="82" t="str" cm="1">
        <f t="array" ref="E170">TRANSPOSE(IFERROR(SMALL(IF(('2. Input non-routine changes'!$D$20:$D$119=$B170)*('2. Input non-routine changes'!$E$20:$E$119=$D170),ROW('2. Input non-routine changes'!$D$20:$D$119),""),COLUMN(A167)),""))</f>
        <v/>
      </c>
      <c r="F170" s="82" t="str" cm="1">
        <f t="array" ref="F170">TRANSPOSE(IFERROR(SMALL(IF(('2. Input non-routine changes'!$D$20:$D$119=$B170)*('2. Input non-routine changes'!$E$20:$E$119=$D170),ROW('2. Input non-routine changes'!$D$20:$D$119),""),COLUMN(B167)),""))</f>
        <v/>
      </c>
      <c r="G170" s="82" t="str" cm="1">
        <f t="array" ref="G170">TRANSPOSE(IFERROR(SMALL(IF(('2. Input non-routine changes'!$D$20:$D$119=$B170)*('2. Input non-routine changes'!$E$20:$E$119=$D170),ROW('2. Input non-routine changes'!$D$20:$D$119),""),COLUMN(C167)),""))</f>
        <v/>
      </c>
    </row>
    <row r="171" spans="1:7">
      <c r="A171" s="82" t="str">
        <f>IF(B171=0, "", '1. Input energy data'!$C$11)</f>
        <v/>
      </c>
      <c r="B171" s="82">
        <f>'1. Input energy data'!C187</f>
        <v>0</v>
      </c>
      <c r="C171" s="83">
        <f>'1. Input energy data'!E187</f>
        <v>0</v>
      </c>
      <c r="D171" s="82">
        <f>'1. Input energy data'!G187</f>
        <v>0</v>
      </c>
      <c r="E171" s="82" t="str" cm="1">
        <f t="array" ref="E171">TRANSPOSE(IFERROR(SMALL(IF(('2. Input non-routine changes'!$D$20:$D$119=$B171)*('2. Input non-routine changes'!$E$20:$E$119=$D171),ROW('2. Input non-routine changes'!$D$20:$D$119),""),COLUMN(A168)),""))</f>
        <v/>
      </c>
      <c r="F171" s="82" t="str" cm="1">
        <f t="array" ref="F171">TRANSPOSE(IFERROR(SMALL(IF(('2. Input non-routine changes'!$D$20:$D$119=$B171)*('2. Input non-routine changes'!$E$20:$E$119=$D171),ROW('2. Input non-routine changes'!$D$20:$D$119),""),COLUMN(B168)),""))</f>
        <v/>
      </c>
      <c r="G171" s="82" t="str" cm="1">
        <f t="array" ref="G171">TRANSPOSE(IFERROR(SMALL(IF(('2. Input non-routine changes'!$D$20:$D$119=$B171)*('2. Input non-routine changes'!$E$20:$E$119=$D171),ROW('2. Input non-routine changes'!$D$20:$D$119),""),COLUMN(C168)),""))</f>
        <v/>
      </c>
    </row>
    <row r="172" spans="1:7">
      <c r="A172" s="82" t="str">
        <f>IF(B172=0, "", '1. Input energy data'!$C$11)</f>
        <v/>
      </c>
      <c r="B172" s="82">
        <f>'1. Input energy data'!C188</f>
        <v>0</v>
      </c>
      <c r="C172" s="83">
        <f>'1. Input energy data'!E188</f>
        <v>0</v>
      </c>
      <c r="D172" s="82">
        <f>'1. Input energy data'!G188</f>
        <v>0</v>
      </c>
      <c r="E172" s="82" t="str" cm="1">
        <f t="array" ref="E172">TRANSPOSE(IFERROR(SMALL(IF(('2. Input non-routine changes'!$D$20:$D$119=$B172)*('2. Input non-routine changes'!$E$20:$E$119=$D172),ROW('2. Input non-routine changes'!$D$20:$D$119),""),COLUMN(A169)),""))</f>
        <v/>
      </c>
      <c r="F172" s="82" t="str" cm="1">
        <f t="array" ref="F172">TRANSPOSE(IFERROR(SMALL(IF(('2. Input non-routine changes'!$D$20:$D$119=$B172)*('2. Input non-routine changes'!$E$20:$E$119=$D172),ROW('2. Input non-routine changes'!$D$20:$D$119),""),COLUMN(B169)),""))</f>
        <v/>
      </c>
      <c r="G172" s="82" t="str" cm="1">
        <f t="array" ref="G172">TRANSPOSE(IFERROR(SMALL(IF(('2. Input non-routine changes'!$D$20:$D$119=$B172)*('2. Input non-routine changes'!$E$20:$E$119=$D172),ROW('2. Input non-routine changes'!$D$20:$D$119),""),COLUMN(C169)),""))</f>
        <v/>
      </c>
    </row>
    <row r="173" spans="1:7">
      <c r="A173" s="82" t="str">
        <f>IF(B173=0, "", '1. Input energy data'!$C$11)</f>
        <v/>
      </c>
      <c r="B173" s="82">
        <f>'1. Input energy data'!C189</f>
        <v>0</v>
      </c>
      <c r="C173" s="83">
        <f>'1. Input energy data'!E189</f>
        <v>0</v>
      </c>
      <c r="D173" s="82">
        <f>'1. Input energy data'!G189</f>
        <v>0</v>
      </c>
      <c r="E173" s="82" t="str" cm="1">
        <f t="array" ref="E173">TRANSPOSE(IFERROR(SMALL(IF(('2. Input non-routine changes'!$D$20:$D$119=$B173)*('2. Input non-routine changes'!$E$20:$E$119=$D173),ROW('2. Input non-routine changes'!$D$20:$D$119),""),COLUMN(A170)),""))</f>
        <v/>
      </c>
      <c r="F173" s="82" t="str" cm="1">
        <f t="array" ref="F173">TRANSPOSE(IFERROR(SMALL(IF(('2. Input non-routine changes'!$D$20:$D$119=$B173)*('2. Input non-routine changes'!$E$20:$E$119=$D173),ROW('2. Input non-routine changes'!$D$20:$D$119),""),COLUMN(B170)),""))</f>
        <v/>
      </c>
      <c r="G173" s="82" t="str" cm="1">
        <f t="array" ref="G173">TRANSPOSE(IFERROR(SMALL(IF(('2. Input non-routine changes'!$D$20:$D$119=$B173)*('2. Input non-routine changes'!$E$20:$E$119=$D173),ROW('2. Input non-routine changes'!$D$20:$D$119),""),COLUMN(C170)),""))</f>
        <v/>
      </c>
    </row>
    <row r="174" spans="1:7">
      <c r="A174" s="82" t="str">
        <f>IF(B174=0, "", '1. Input energy data'!$C$11)</f>
        <v/>
      </c>
      <c r="B174" s="82">
        <f>'1. Input energy data'!C190</f>
        <v>0</v>
      </c>
      <c r="C174" s="83">
        <f>'1. Input energy data'!E190</f>
        <v>0</v>
      </c>
      <c r="D174" s="82">
        <f>'1. Input energy data'!G190</f>
        <v>0</v>
      </c>
      <c r="E174" s="82" t="str" cm="1">
        <f t="array" ref="E174">TRANSPOSE(IFERROR(SMALL(IF(('2. Input non-routine changes'!$D$20:$D$119=$B174)*('2. Input non-routine changes'!$E$20:$E$119=$D174),ROW('2. Input non-routine changes'!$D$20:$D$119),""),COLUMN(A171)),""))</f>
        <v/>
      </c>
      <c r="F174" s="82" t="str" cm="1">
        <f t="array" ref="F174">TRANSPOSE(IFERROR(SMALL(IF(('2. Input non-routine changes'!$D$20:$D$119=$B174)*('2. Input non-routine changes'!$E$20:$E$119=$D174),ROW('2. Input non-routine changes'!$D$20:$D$119),""),COLUMN(B171)),""))</f>
        <v/>
      </c>
      <c r="G174" s="82" t="str" cm="1">
        <f t="array" ref="G174">TRANSPOSE(IFERROR(SMALL(IF(('2. Input non-routine changes'!$D$20:$D$119=$B174)*('2. Input non-routine changes'!$E$20:$E$119=$D174),ROW('2. Input non-routine changes'!$D$20:$D$119),""),COLUMN(C171)),""))</f>
        <v/>
      </c>
    </row>
    <row r="175" spans="1:7">
      <c r="A175" s="82" t="str">
        <f>IF(B175=0, "", '1. Input energy data'!$C$11)</f>
        <v/>
      </c>
      <c r="B175" s="82">
        <f>'1. Input energy data'!C191</f>
        <v>0</v>
      </c>
      <c r="C175" s="83">
        <f>'1. Input energy data'!E191</f>
        <v>0</v>
      </c>
      <c r="D175" s="82">
        <f>'1. Input energy data'!G191</f>
        <v>0</v>
      </c>
      <c r="E175" s="82" t="str" cm="1">
        <f t="array" ref="E175">TRANSPOSE(IFERROR(SMALL(IF(('2. Input non-routine changes'!$D$20:$D$119=$B175)*('2. Input non-routine changes'!$E$20:$E$119=$D175),ROW('2. Input non-routine changes'!$D$20:$D$119),""),COLUMN(A172)),""))</f>
        <v/>
      </c>
      <c r="F175" s="82" t="str" cm="1">
        <f t="array" ref="F175">TRANSPOSE(IFERROR(SMALL(IF(('2. Input non-routine changes'!$D$20:$D$119=$B175)*('2. Input non-routine changes'!$E$20:$E$119=$D175),ROW('2. Input non-routine changes'!$D$20:$D$119),""),COLUMN(B172)),""))</f>
        <v/>
      </c>
      <c r="G175" s="82" t="str" cm="1">
        <f t="array" ref="G175">TRANSPOSE(IFERROR(SMALL(IF(('2. Input non-routine changes'!$D$20:$D$119=$B175)*('2. Input non-routine changes'!$E$20:$E$119=$D175),ROW('2. Input non-routine changes'!$D$20:$D$119),""),COLUMN(C172)),""))</f>
        <v/>
      </c>
    </row>
    <row r="176" spans="1:7">
      <c r="A176" s="82" t="str">
        <f>IF(B176=0, "", '1. Input energy data'!$C$11)</f>
        <v/>
      </c>
      <c r="B176" s="82">
        <f>'1. Input energy data'!C192</f>
        <v>0</v>
      </c>
      <c r="C176" s="83">
        <f>'1. Input energy data'!E192</f>
        <v>0</v>
      </c>
      <c r="D176" s="82">
        <f>'1. Input energy data'!G192</f>
        <v>0</v>
      </c>
      <c r="E176" s="82" t="str" cm="1">
        <f t="array" ref="E176">TRANSPOSE(IFERROR(SMALL(IF(('2. Input non-routine changes'!$D$20:$D$119=$B176)*('2. Input non-routine changes'!$E$20:$E$119=$D176),ROW('2. Input non-routine changes'!$D$20:$D$119),""),COLUMN(A173)),""))</f>
        <v/>
      </c>
      <c r="F176" s="82" t="str" cm="1">
        <f t="array" ref="F176">TRANSPOSE(IFERROR(SMALL(IF(('2. Input non-routine changes'!$D$20:$D$119=$B176)*('2. Input non-routine changes'!$E$20:$E$119=$D176),ROW('2. Input non-routine changes'!$D$20:$D$119),""),COLUMN(B173)),""))</f>
        <v/>
      </c>
      <c r="G176" s="82" t="str" cm="1">
        <f t="array" ref="G176">TRANSPOSE(IFERROR(SMALL(IF(('2. Input non-routine changes'!$D$20:$D$119=$B176)*('2. Input non-routine changes'!$E$20:$E$119=$D176),ROW('2. Input non-routine changes'!$D$20:$D$119),""),COLUMN(C173)),""))</f>
        <v/>
      </c>
    </row>
    <row r="177" spans="1:7">
      <c r="A177" s="82" t="str">
        <f>IF(B177=0, "", '1. Input energy data'!$C$11)</f>
        <v/>
      </c>
      <c r="B177" s="82">
        <f>'1. Input energy data'!C193</f>
        <v>0</v>
      </c>
      <c r="C177" s="83">
        <f>'1. Input energy data'!E193</f>
        <v>0</v>
      </c>
      <c r="D177" s="82">
        <f>'1. Input energy data'!G193</f>
        <v>0</v>
      </c>
      <c r="E177" s="82" t="str" cm="1">
        <f t="array" ref="E177">TRANSPOSE(IFERROR(SMALL(IF(('2. Input non-routine changes'!$D$20:$D$119=$B177)*('2. Input non-routine changes'!$E$20:$E$119=$D177),ROW('2. Input non-routine changes'!$D$20:$D$119),""),COLUMN(A174)),""))</f>
        <v/>
      </c>
      <c r="F177" s="82" t="str" cm="1">
        <f t="array" ref="F177">TRANSPOSE(IFERROR(SMALL(IF(('2. Input non-routine changes'!$D$20:$D$119=$B177)*('2. Input non-routine changes'!$E$20:$E$119=$D177),ROW('2. Input non-routine changes'!$D$20:$D$119),""),COLUMN(B174)),""))</f>
        <v/>
      </c>
      <c r="G177" s="82" t="str" cm="1">
        <f t="array" ref="G177">TRANSPOSE(IFERROR(SMALL(IF(('2. Input non-routine changes'!$D$20:$D$119=$B177)*('2. Input non-routine changes'!$E$20:$E$119=$D177),ROW('2. Input non-routine changes'!$D$20:$D$119),""),COLUMN(C174)),""))</f>
        <v/>
      </c>
    </row>
    <row r="178" spans="1:7">
      <c r="A178" s="82" t="str">
        <f>IF(B178=0, "", '1. Input energy data'!$C$11)</f>
        <v/>
      </c>
      <c r="B178" s="82">
        <f>'1. Input energy data'!C194</f>
        <v>0</v>
      </c>
      <c r="C178" s="83">
        <f>'1. Input energy data'!E194</f>
        <v>0</v>
      </c>
      <c r="D178" s="82">
        <f>'1. Input energy data'!G194</f>
        <v>0</v>
      </c>
      <c r="E178" s="82" t="str" cm="1">
        <f t="array" ref="E178">TRANSPOSE(IFERROR(SMALL(IF(('2. Input non-routine changes'!$D$20:$D$119=$B178)*('2. Input non-routine changes'!$E$20:$E$119=$D178),ROW('2. Input non-routine changes'!$D$20:$D$119),""),COLUMN(A175)),""))</f>
        <v/>
      </c>
      <c r="F178" s="82" t="str" cm="1">
        <f t="array" ref="F178">TRANSPOSE(IFERROR(SMALL(IF(('2. Input non-routine changes'!$D$20:$D$119=$B178)*('2. Input non-routine changes'!$E$20:$E$119=$D178),ROW('2. Input non-routine changes'!$D$20:$D$119),""),COLUMN(B175)),""))</f>
        <v/>
      </c>
      <c r="G178" s="82" t="str" cm="1">
        <f t="array" ref="G178">TRANSPOSE(IFERROR(SMALL(IF(('2. Input non-routine changes'!$D$20:$D$119=$B178)*('2. Input non-routine changes'!$E$20:$E$119=$D178),ROW('2. Input non-routine changes'!$D$20:$D$119),""),COLUMN(C175)),""))</f>
        <v/>
      </c>
    </row>
    <row r="179" spans="1:7">
      <c r="A179" s="82" t="str">
        <f>IF(B179=0, "", '1. Input energy data'!$C$11)</f>
        <v/>
      </c>
      <c r="B179" s="82">
        <f>'1. Input energy data'!C195</f>
        <v>0</v>
      </c>
      <c r="C179" s="83">
        <f>'1. Input energy data'!E195</f>
        <v>0</v>
      </c>
      <c r="D179" s="82">
        <f>'1. Input energy data'!G195</f>
        <v>0</v>
      </c>
      <c r="E179" s="82" t="str" cm="1">
        <f t="array" ref="E179">TRANSPOSE(IFERROR(SMALL(IF(('2. Input non-routine changes'!$D$20:$D$119=$B179)*('2. Input non-routine changes'!$E$20:$E$119=$D179),ROW('2. Input non-routine changes'!$D$20:$D$119),""),COLUMN(A176)),""))</f>
        <v/>
      </c>
      <c r="F179" s="82" t="str" cm="1">
        <f t="array" ref="F179">TRANSPOSE(IFERROR(SMALL(IF(('2. Input non-routine changes'!$D$20:$D$119=$B179)*('2. Input non-routine changes'!$E$20:$E$119=$D179),ROW('2. Input non-routine changes'!$D$20:$D$119),""),COLUMN(B176)),""))</f>
        <v/>
      </c>
      <c r="G179" s="82" t="str" cm="1">
        <f t="array" ref="G179">TRANSPOSE(IFERROR(SMALL(IF(('2. Input non-routine changes'!$D$20:$D$119=$B179)*('2. Input non-routine changes'!$E$20:$E$119=$D179),ROW('2. Input non-routine changes'!$D$20:$D$119),""),COLUMN(C176)),""))</f>
        <v/>
      </c>
    </row>
    <row r="180" spans="1:7">
      <c r="A180" s="82" t="str">
        <f>IF(B180=0, "", '1. Input energy data'!$C$11)</f>
        <v/>
      </c>
      <c r="B180" s="82">
        <f>'1. Input energy data'!C196</f>
        <v>0</v>
      </c>
      <c r="C180" s="83">
        <f>'1. Input energy data'!E196</f>
        <v>0</v>
      </c>
      <c r="D180" s="82">
        <f>'1. Input energy data'!G196</f>
        <v>0</v>
      </c>
      <c r="E180" s="82" t="str" cm="1">
        <f t="array" ref="E180">TRANSPOSE(IFERROR(SMALL(IF(('2. Input non-routine changes'!$D$20:$D$119=$B180)*('2. Input non-routine changes'!$E$20:$E$119=$D180),ROW('2. Input non-routine changes'!$D$20:$D$119),""),COLUMN(A177)),""))</f>
        <v/>
      </c>
      <c r="F180" s="82" t="str" cm="1">
        <f t="array" ref="F180">TRANSPOSE(IFERROR(SMALL(IF(('2. Input non-routine changes'!$D$20:$D$119=$B180)*('2. Input non-routine changes'!$E$20:$E$119=$D180),ROW('2. Input non-routine changes'!$D$20:$D$119),""),COLUMN(B177)),""))</f>
        <v/>
      </c>
      <c r="G180" s="82" t="str" cm="1">
        <f t="array" ref="G180">TRANSPOSE(IFERROR(SMALL(IF(('2. Input non-routine changes'!$D$20:$D$119=$B180)*('2. Input non-routine changes'!$E$20:$E$119=$D180),ROW('2. Input non-routine changes'!$D$20:$D$119),""),COLUMN(C177)),""))</f>
        <v/>
      </c>
    </row>
    <row r="181" spans="1:7">
      <c r="A181" s="82" t="str">
        <f>IF(B181=0, "", '1. Input energy data'!$C$11)</f>
        <v/>
      </c>
      <c r="B181" s="82">
        <f>'1. Input energy data'!C197</f>
        <v>0</v>
      </c>
      <c r="C181" s="83">
        <f>'1. Input energy data'!E197</f>
        <v>0</v>
      </c>
      <c r="D181" s="82">
        <f>'1. Input energy data'!G197</f>
        <v>0</v>
      </c>
      <c r="E181" s="82" t="str" cm="1">
        <f t="array" ref="E181">TRANSPOSE(IFERROR(SMALL(IF(('2. Input non-routine changes'!$D$20:$D$119=$B181)*('2. Input non-routine changes'!$E$20:$E$119=$D181),ROW('2. Input non-routine changes'!$D$20:$D$119),""),COLUMN(A178)),""))</f>
        <v/>
      </c>
      <c r="F181" s="82" t="str" cm="1">
        <f t="array" ref="F181">TRANSPOSE(IFERROR(SMALL(IF(('2. Input non-routine changes'!$D$20:$D$119=$B181)*('2. Input non-routine changes'!$E$20:$E$119=$D181),ROW('2. Input non-routine changes'!$D$20:$D$119),""),COLUMN(B178)),""))</f>
        <v/>
      </c>
      <c r="G181" s="82" t="str" cm="1">
        <f t="array" ref="G181">TRANSPOSE(IFERROR(SMALL(IF(('2. Input non-routine changes'!$D$20:$D$119=$B181)*('2. Input non-routine changes'!$E$20:$E$119=$D181),ROW('2. Input non-routine changes'!$D$20:$D$119),""),COLUMN(C178)),""))</f>
        <v/>
      </c>
    </row>
    <row r="182" spans="1:7">
      <c r="A182" s="82" t="str">
        <f>IF(B182=0, "", '1. Input energy data'!$C$11)</f>
        <v/>
      </c>
      <c r="B182" s="82">
        <f>'1. Input energy data'!C198</f>
        <v>0</v>
      </c>
      <c r="C182" s="83">
        <f>'1. Input energy data'!E198</f>
        <v>0</v>
      </c>
      <c r="D182" s="82">
        <f>'1. Input energy data'!G198</f>
        <v>0</v>
      </c>
      <c r="E182" s="82" t="str" cm="1">
        <f t="array" ref="E182">TRANSPOSE(IFERROR(SMALL(IF(('2. Input non-routine changes'!$D$20:$D$119=$B182)*('2. Input non-routine changes'!$E$20:$E$119=$D182),ROW('2. Input non-routine changes'!$D$20:$D$119),""),COLUMN(A179)),""))</f>
        <v/>
      </c>
      <c r="F182" s="82" t="str" cm="1">
        <f t="array" ref="F182">TRANSPOSE(IFERROR(SMALL(IF(('2. Input non-routine changes'!$D$20:$D$119=$B182)*('2. Input non-routine changes'!$E$20:$E$119=$D182),ROW('2. Input non-routine changes'!$D$20:$D$119),""),COLUMN(B179)),""))</f>
        <v/>
      </c>
      <c r="G182" s="82" t="str" cm="1">
        <f t="array" ref="G182">TRANSPOSE(IFERROR(SMALL(IF(('2. Input non-routine changes'!$D$20:$D$119=$B182)*('2. Input non-routine changes'!$E$20:$E$119=$D182),ROW('2. Input non-routine changes'!$D$20:$D$119),""),COLUMN(C179)),""))</f>
        <v/>
      </c>
    </row>
    <row r="183" spans="1:7">
      <c r="A183" s="82" t="str">
        <f>IF(B183=0, "", '1. Input energy data'!$C$11)</f>
        <v/>
      </c>
      <c r="B183" s="82">
        <f>'1. Input energy data'!C199</f>
        <v>0</v>
      </c>
      <c r="C183" s="83">
        <f>'1. Input energy data'!E199</f>
        <v>0</v>
      </c>
      <c r="D183" s="82">
        <f>'1. Input energy data'!G199</f>
        <v>0</v>
      </c>
      <c r="E183" s="82" t="str" cm="1">
        <f t="array" ref="E183">TRANSPOSE(IFERROR(SMALL(IF(('2. Input non-routine changes'!$D$20:$D$119=$B183)*('2. Input non-routine changes'!$E$20:$E$119=$D183),ROW('2. Input non-routine changes'!$D$20:$D$119),""),COLUMN(A180)),""))</f>
        <v/>
      </c>
      <c r="F183" s="82" t="str" cm="1">
        <f t="array" ref="F183">TRANSPOSE(IFERROR(SMALL(IF(('2. Input non-routine changes'!$D$20:$D$119=$B183)*('2. Input non-routine changes'!$E$20:$E$119=$D183),ROW('2. Input non-routine changes'!$D$20:$D$119),""),COLUMN(B180)),""))</f>
        <v/>
      </c>
      <c r="G183" s="82" t="str" cm="1">
        <f t="array" ref="G183">TRANSPOSE(IFERROR(SMALL(IF(('2. Input non-routine changes'!$D$20:$D$119=$B183)*('2. Input non-routine changes'!$E$20:$E$119=$D183),ROW('2. Input non-routine changes'!$D$20:$D$119),""),COLUMN(C180)),""))</f>
        <v/>
      </c>
    </row>
    <row r="184" spans="1:7">
      <c r="A184" s="82" t="str">
        <f>IF(B184=0, "", '1. Input energy data'!$C$11)</f>
        <v/>
      </c>
      <c r="B184" s="82">
        <f>'1. Input energy data'!C200</f>
        <v>0</v>
      </c>
      <c r="C184" s="83">
        <f>'1. Input energy data'!E200</f>
        <v>0</v>
      </c>
      <c r="D184" s="82">
        <f>'1. Input energy data'!G200</f>
        <v>0</v>
      </c>
      <c r="E184" s="82" t="str" cm="1">
        <f t="array" ref="E184">TRANSPOSE(IFERROR(SMALL(IF(('2. Input non-routine changes'!$D$20:$D$119=$B184)*('2. Input non-routine changes'!$E$20:$E$119=$D184),ROW('2. Input non-routine changes'!$D$20:$D$119),""),COLUMN(A181)),""))</f>
        <v/>
      </c>
      <c r="F184" s="82" t="str" cm="1">
        <f t="array" ref="F184">TRANSPOSE(IFERROR(SMALL(IF(('2. Input non-routine changes'!$D$20:$D$119=$B184)*('2. Input non-routine changes'!$E$20:$E$119=$D184),ROW('2. Input non-routine changes'!$D$20:$D$119),""),COLUMN(B181)),""))</f>
        <v/>
      </c>
      <c r="G184" s="82" t="str" cm="1">
        <f t="array" ref="G184">TRANSPOSE(IFERROR(SMALL(IF(('2. Input non-routine changes'!$D$20:$D$119=$B184)*('2. Input non-routine changes'!$E$20:$E$119=$D184),ROW('2. Input non-routine changes'!$D$20:$D$119),""),COLUMN(C181)),""))</f>
        <v/>
      </c>
    </row>
    <row r="185" spans="1:7">
      <c r="A185" s="82" t="str">
        <f>IF(B185=0, "", '1. Input energy data'!$C$11)</f>
        <v/>
      </c>
      <c r="B185" s="82">
        <f>'1. Input energy data'!C201</f>
        <v>0</v>
      </c>
      <c r="C185" s="83">
        <f>'1. Input energy data'!E201</f>
        <v>0</v>
      </c>
      <c r="D185" s="82">
        <f>'1. Input energy data'!G201</f>
        <v>0</v>
      </c>
      <c r="E185" s="82" t="str" cm="1">
        <f t="array" ref="E185">TRANSPOSE(IFERROR(SMALL(IF(('2. Input non-routine changes'!$D$20:$D$119=$B185)*('2. Input non-routine changes'!$E$20:$E$119=$D185),ROW('2. Input non-routine changes'!$D$20:$D$119),""),COLUMN(A182)),""))</f>
        <v/>
      </c>
      <c r="F185" s="82" t="str" cm="1">
        <f t="array" ref="F185">TRANSPOSE(IFERROR(SMALL(IF(('2. Input non-routine changes'!$D$20:$D$119=$B185)*('2. Input non-routine changes'!$E$20:$E$119=$D185),ROW('2. Input non-routine changes'!$D$20:$D$119),""),COLUMN(B182)),""))</f>
        <v/>
      </c>
      <c r="G185" s="82" t="str" cm="1">
        <f t="array" ref="G185">TRANSPOSE(IFERROR(SMALL(IF(('2. Input non-routine changes'!$D$20:$D$119=$B185)*('2. Input non-routine changes'!$E$20:$E$119=$D185),ROW('2. Input non-routine changes'!$D$20:$D$119),""),COLUMN(C182)),""))</f>
        <v/>
      </c>
    </row>
    <row r="186" spans="1:7">
      <c r="A186" s="82" t="str">
        <f>IF(B186=0, "", '1. Input energy data'!$C$11)</f>
        <v/>
      </c>
      <c r="B186" s="82">
        <f>'1. Input energy data'!C202</f>
        <v>0</v>
      </c>
      <c r="C186" s="83">
        <f>'1. Input energy data'!E202</f>
        <v>0</v>
      </c>
      <c r="D186" s="82">
        <f>'1. Input energy data'!G202</f>
        <v>0</v>
      </c>
      <c r="E186" s="82" t="str" cm="1">
        <f t="array" ref="E186">TRANSPOSE(IFERROR(SMALL(IF(('2. Input non-routine changes'!$D$20:$D$119=$B186)*('2. Input non-routine changes'!$E$20:$E$119=$D186),ROW('2. Input non-routine changes'!$D$20:$D$119),""),COLUMN(A183)),""))</f>
        <v/>
      </c>
      <c r="F186" s="82" t="str" cm="1">
        <f t="array" ref="F186">TRANSPOSE(IFERROR(SMALL(IF(('2. Input non-routine changes'!$D$20:$D$119=$B186)*('2. Input non-routine changes'!$E$20:$E$119=$D186),ROW('2. Input non-routine changes'!$D$20:$D$119),""),COLUMN(B183)),""))</f>
        <v/>
      </c>
      <c r="G186" s="82" t="str" cm="1">
        <f t="array" ref="G186">TRANSPOSE(IFERROR(SMALL(IF(('2. Input non-routine changes'!$D$20:$D$119=$B186)*('2. Input non-routine changes'!$E$20:$E$119=$D186),ROW('2. Input non-routine changes'!$D$20:$D$119),""),COLUMN(C183)),""))</f>
        <v/>
      </c>
    </row>
    <row r="187" spans="1:7">
      <c r="A187" s="82" t="str">
        <f>IF(B187=0, "", '1. Input energy data'!$C$11)</f>
        <v/>
      </c>
      <c r="B187" s="82">
        <f>'1. Input energy data'!C203</f>
        <v>0</v>
      </c>
      <c r="C187" s="83">
        <f>'1. Input energy data'!E203</f>
        <v>0</v>
      </c>
      <c r="D187" s="82">
        <f>'1. Input energy data'!G203</f>
        <v>0</v>
      </c>
      <c r="E187" s="82" t="str" cm="1">
        <f t="array" ref="E187">TRANSPOSE(IFERROR(SMALL(IF(('2. Input non-routine changes'!$D$20:$D$119=$B187)*('2. Input non-routine changes'!$E$20:$E$119=$D187),ROW('2. Input non-routine changes'!$D$20:$D$119),""),COLUMN(A184)),""))</f>
        <v/>
      </c>
      <c r="F187" s="82" t="str" cm="1">
        <f t="array" ref="F187">TRANSPOSE(IFERROR(SMALL(IF(('2. Input non-routine changes'!$D$20:$D$119=$B187)*('2. Input non-routine changes'!$E$20:$E$119=$D187),ROW('2. Input non-routine changes'!$D$20:$D$119),""),COLUMN(B184)),""))</f>
        <v/>
      </c>
      <c r="G187" s="82" t="str" cm="1">
        <f t="array" ref="G187">TRANSPOSE(IFERROR(SMALL(IF(('2. Input non-routine changes'!$D$20:$D$119=$B187)*('2. Input non-routine changes'!$E$20:$E$119=$D187),ROW('2. Input non-routine changes'!$D$20:$D$119),""),COLUMN(C184)),""))</f>
        <v/>
      </c>
    </row>
    <row r="188" spans="1:7">
      <c r="A188" s="82" t="str">
        <f>IF(B188=0, "", '1. Input energy data'!$C$11)</f>
        <v/>
      </c>
      <c r="B188" s="82">
        <f>'1. Input energy data'!C204</f>
        <v>0</v>
      </c>
      <c r="C188" s="83">
        <f>'1. Input energy data'!E204</f>
        <v>0</v>
      </c>
      <c r="D188" s="82">
        <f>'1. Input energy data'!G204</f>
        <v>0</v>
      </c>
      <c r="E188" s="82" t="str" cm="1">
        <f t="array" ref="E188">TRANSPOSE(IFERROR(SMALL(IF(('2. Input non-routine changes'!$D$20:$D$119=$B188)*('2. Input non-routine changes'!$E$20:$E$119=$D188),ROW('2. Input non-routine changes'!$D$20:$D$119),""),COLUMN(A185)),""))</f>
        <v/>
      </c>
      <c r="F188" s="82" t="str" cm="1">
        <f t="array" ref="F188">TRANSPOSE(IFERROR(SMALL(IF(('2. Input non-routine changes'!$D$20:$D$119=$B188)*('2. Input non-routine changes'!$E$20:$E$119=$D188),ROW('2. Input non-routine changes'!$D$20:$D$119),""),COLUMN(B185)),""))</f>
        <v/>
      </c>
      <c r="G188" s="82" t="str" cm="1">
        <f t="array" ref="G188">TRANSPOSE(IFERROR(SMALL(IF(('2. Input non-routine changes'!$D$20:$D$119=$B188)*('2. Input non-routine changes'!$E$20:$E$119=$D188),ROW('2. Input non-routine changes'!$D$20:$D$119),""),COLUMN(C185)),""))</f>
        <v/>
      </c>
    </row>
    <row r="189" spans="1:7">
      <c r="A189" s="82" t="str">
        <f>IF(B189=0, "", '1. Input energy data'!$C$11)</f>
        <v/>
      </c>
      <c r="B189" s="82">
        <f>'1. Input energy data'!C205</f>
        <v>0</v>
      </c>
      <c r="C189" s="83">
        <f>'1. Input energy data'!E205</f>
        <v>0</v>
      </c>
      <c r="D189" s="82">
        <f>'1. Input energy data'!G205</f>
        <v>0</v>
      </c>
      <c r="E189" s="82" t="str" cm="1">
        <f t="array" ref="E189">TRANSPOSE(IFERROR(SMALL(IF(('2. Input non-routine changes'!$D$20:$D$119=$B189)*('2. Input non-routine changes'!$E$20:$E$119=$D189),ROW('2. Input non-routine changes'!$D$20:$D$119),""),COLUMN(A186)),""))</f>
        <v/>
      </c>
      <c r="F189" s="82" t="str" cm="1">
        <f t="array" ref="F189">TRANSPOSE(IFERROR(SMALL(IF(('2. Input non-routine changes'!$D$20:$D$119=$B189)*('2. Input non-routine changes'!$E$20:$E$119=$D189),ROW('2. Input non-routine changes'!$D$20:$D$119),""),COLUMN(B186)),""))</f>
        <v/>
      </c>
      <c r="G189" s="82" t="str" cm="1">
        <f t="array" ref="G189">TRANSPOSE(IFERROR(SMALL(IF(('2. Input non-routine changes'!$D$20:$D$119=$B189)*('2. Input non-routine changes'!$E$20:$E$119=$D189),ROW('2. Input non-routine changes'!$D$20:$D$119),""),COLUMN(C186)),""))</f>
        <v/>
      </c>
    </row>
    <row r="190" spans="1:7">
      <c r="A190" s="82" t="str">
        <f>IF(B190=0, "", '1. Input energy data'!$C$11)</f>
        <v/>
      </c>
      <c r="B190" s="82">
        <f>'1. Input energy data'!C206</f>
        <v>0</v>
      </c>
      <c r="C190" s="83">
        <f>'1. Input energy data'!E206</f>
        <v>0</v>
      </c>
      <c r="D190" s="82">
        <f>'1. Input energy data'!G206</f>
        <v>0</v>
      </c>
      <c r="E190" s="82" t="str" cm="1">
        <f t="array" ref="E190">TRANSPOSE(IFERROR(SMALL(IF(('2. Input non-routine changes'!$D$20:$D$119=$B190)*('2. Input non-routine changes'!$E$20:$E$119=$D190),ROW('2. Input non-routine changes'!$D$20:$D$119),""),COLUMN(A187)),""))</f>
        <v/>
      </c>
      <c r="F190" s="82" t="str" cm="1">
        <f t="array" ref="F190">TRANSPOSE(IFERROR(SMALL(IF(('2. Input non-routine changes'!$D$20:$D$119=$B190)*('2. Input non-routine changes'!$E$20:$E$119=$D190),ROW('2. Input non-routine changes'!$D$20:$D$119),""),COLUMN(B187)),""))</f>
        <v/>
      </c>
      <c r="G190" s="82" t="str" cm="1">
        <f t="array" ref="G190">TRANSPOSE(IFERROR(SMALL(IF(('2. Input non-routine changes'!$D$20:$D$119=$B190)*('2. Input non-routine changes'!$E$20:$E$119=$D190),ROW('2. Input non-routine changes'!$D$20:$D$119),""),COLUMN(C187)),""))</f>
        <v/>
      </c>
    </row>
    <row r="191" spans="1:7">
      <c r="A191" s="82" t="str">
        <f>IF(B191=0, "", '1. Input energy data'!$C$11)</f>
        <v/>
      </c>
      <c r="B191" s="82">
        <f>'1. Input energy data'!C207</f>
        <v>0</v>
      </c>
      <c r="C191" s="83">
        <f>'1. Input energy data'!E207</f>
        <v>0</v>
      </c>
      <c r="D191" s="82">
        <f>'1. Input energy data'!G207</f>
        <v>0</v>
      </c>
      <c r="E191" s="82" t="str" cm="1">
        <f t="array" ref="E191">TRANSPOSE(IFERROR(SMALL(IF(('2. Input non-routine changes'!$D$20:$D$119=$B191)*('2. Input non-routine changes'!$E$20:$E$119=$D191),ROW('2. Input non-routine changes'!$D$20:$D$119),""),COLUMN(A188)),""))</f>
        <v/>
      </c>
      <c r="F191" s="82" t="str" cm="1">
        <f t="array" ref="F191">TRANSPOSE(IFERROR(SMALL(IF(('2. Input non-routine changes'!$D$20:$D$119=$B191)*('2. Input non-routine changes'!$E$20:$E$119=$D191),ROW('2. Input non-routine changes'!$D$20:$D$119),""),COLUMN(B188)),""))</f>
        <v/>
      </c>
      <c r="G191" s="82" t="str" cm="1">
        <f t="array" ref="G191">TRANSPOSE(IFERROR(SMALL(IF(('2. Input non-routine changes'!$D$20:$D$119=$B191)*('2. Input non-routine changes'!$E$20:$E$119=$D191),ROW('2. Input non-routine changes'!$D$20:$D$119),""),COLUMN(C188)),""))</f>
        <v/>
      </c>
    </row>
    <row r="192" spans="1:7">
      <c r="A192" s="82" t="str">
        <f>IF(B192=0, "", '1. Input energy data'!$C$11)</f>
        <v/>
      </c>
      <c r="B192" s="82">
        <f>'1. Input energy data'!C208</f>
        <v>0</v>
      </c>
      <c r="C192" s="83">
        <f>'1. Input energy data'!E208</f>
        <v>0</v>
      </c>
      <c r="D192" s="82">
        <f>'1. Input energy data'!G208</f>
        <v>0</v>
      </c>
      <c r="E192" s="82" t="str" cm="1">
        <f t="array" ref="E192">TRANSPOSE(IFERROR(SMALL(IF(('2. Input non-routine changes'!$D$20:$D$119=$B192)*('2. Input non-routine changes'!$E$20:$E$119=$D192),ROW('2. Input non-routine changes'!$D$20:$D$119),""),COLUMN(A189)),""))</f>
        <v/>
      </c>
      <c r="F192" s="82" t="str" cm="1">
        <f t="array" ref="F192">TRANSPOSE(IFERROR(SMALL(IF(('2. Input non-routine changes'!$D$20:$D$119=$B192)*('2. Input non-routine changes'!$E$20:$E$119=$D192),ROW('2. Input non-routine changes'!$D$20:$D$119),""),COLUMN(B189)),""))</f>
        <v/>
      </c>
      <c r="G192" s="82" t="str" cm="1">
        <f t="array" ref="G192">TRANSPOSE(IFERROR(SMALL(IF(('2. Input non-routine changes'!$D$20:$D$119=$B192)*('2. Input non-routine changes'!$E$20:$E$119=$D192),ROW('2. Input non-routine changes'!$D$20:$D$119),""),COLUMN(C189)),""))</f>
        <v/>
      </c>
    </row>
    <row r="193" spans="1:7">
      <c r="A193" s="82" t="str">
        <f>IF(B193=0, "", '1. Input energy data'!$C$11)</f>
        <v/>
      </c>
      <c r="B193" s="82">
        <f>'1. Input energy data'!C209</f>
        <v>0</v>
      </c>
      <c r="C193" s="83">
        <f>'1. Input energy data'!E209</f>
        <v>0</v>
      </c>
      <c r="D193" s="82">
        <f>'1. Input energy data'!G209</f>
        <v>0</v>
      </c>
      <c r="E193" s="82" t="str" cm="1">
        <f t="array" ref="E193">TRANSPOSE(IFERROR(SMALL(IF(('2. Input non-routine changes'!$D$20:$D$119=$B193)*('2. Input non-routine changes'!$E$20:$E$119=$D193),ROW('2. Input non-routine changes'!$D$20:$D$119),""),COLUMN(A190)),""))</f>
        <v/>
      </c>
      <c r="F193" s="82" t="str" cm="1">
        <f t="array" ref="F193">TRANSPOSE(IFERROR(SMALL(IF(('2. Input non-routine changes'!$D$20:$D$119=$B193)*('2. Input non-routine changes'!$E$20:$E$119=$D193),ROW('2. Input non-routine changes'!$D$20:$D$119),""),COLUMN(B190)),""))</f>
        <v/>
      </c>
      <c r="G193" s="82" t="str" cm="1">
        <f t="array" ref="G193">TRANSPOSE(IFERROR(SMALL(IF(('2. Input non-routine changes'!$D$20:$D$119=$B193)*('2. Input non-routine changes'!$E$20:$E$119=$D193),ROW('2. Input non-routine changes'!$D$20:$D$119),""),COLUMN(C190)),""))</f>
        <v/>
      </c>
    </row>
    <row r="194" spans="1:7">
      <c r="A194" s="82" t="str">
        <f>IF(B194=0, "", '1. Input energy data'!$C$11)</f>
        <v/>
      </c>
      <c r="B194" s="82">
        <f>'1. Input energy data'!C210</f>
        <v>0</v>
      </c>
      <c r="C194" s="83">
        <f>'1. Input energy data'!E210</f>
        <v>0</v>
      </c>
      <c r="D194" s="82">
        <f>'1. Input energy data'!G210</f>
        <v>0</v>
      </c>
      <c r="E194" s="82" t="str" cm="1">
        <f t="array" ref="E194">TRANSPOSE(IFERROR(SMALL(IF(('2. Input non-routine changes'!$D$20:$D$119=$B194)*('2. Input non-routine changes'!$E$20:$E$119=$D194),ROW('2. Input non-routine changes'!$D$20:$D$119),""),COLUMN(A191)),""))</f>
        <v/>
      </c>
      <c r="F194" s="82" t="str" cm="1">
        <f t="array" ref="F194">TRANSPOSE(IFERROR(SMALL(IF(('2. Input non-routine changes'!$D$20:$D$119=$B194)*('2. Input non-routine changes'!$E$20:$E$119=$D194),ROW('2. Input non-routine changes'!$D$20:$D$119),""),COLUMN(B191)),""))</f>
        <v/>
      </c>
      <c r="G194" s="82" t="str" cm="1">
        <f t="array" ref="G194">TRANSPOSE(IFERROR(SMALL(IF(('2. Input non-routine changes'!$D$20:$D$119=$B194)*('2. Input non-routine changes'!$E$20:$E$119=$D194),ROW('2. Input non-routine changes'!$D$20:$D$119),""),COLUMN(C191)),""))</f>
        <v/>
      </c>
    </row>
    <row r="195" spans="1:7">
      <c r="A195" s="82" t="str">
        <f>IF(B195=0, "", '1. Input energy data'!$C$11)</f>
        <v/>
      </c>
      <c r="B195" s="82">
        <f>'1. Input energy data'!C211</f>
        <v>0</v>
      </c>
      <c r="C195" s="83">
        <f>'1. Input energy data'!E211</f>
        <v>0</v>
      </c>
      <c r="D195" s="82">
        <f>'1. Input energy data'!G211</f>
        <v>0</v>
      </c>
      <c r="E195" s="82" t="str" cm="1">
        <f t="array" ref="E195">TRANSPOSE(IFERROR(SMALL(IF(('2. Input non-routine changes'!$D$20:$D$119=$B195)*('2. Input non-routine changes'!$E$20:$E$119=$D195),ROW('2. Input non-routine changes'!$D$20:$D$119),""),COLUMN(A192)),""))</f>
        <v/>
      </c>
      <c r="F195" s="82" t="str" cm="1">
        <f t="array" ref="F195">TRANSPOSE(IFERROR(SMALL(IF(('2. Input non-routine changes'!$D$20:$D$119=$B195)*('2. Input non-routine changes'!$E$20:$E$119=$D195),ROW('2. Input non-routine changes'!$D$20:$D$119),""),COLUMN(B192)),""))</f>
        <v/>
      </c>
      <c r="G195" s="82" t="str" cm="1">
        <f t="array" ref="G195">TRANSPOSE(IFERROR(SMALL(IF(('2. Input non-routine changes'!$D$20:$D$119=$B195)*('2. Input non-routine changes'!$E$20:$E$119=$D195),ROW('2. Input non-routine changes'!$D$20:$D$119),""),COLUMN(C192)),""))</f>
        <v/>
      </c>
    </row>
    <row r="196" spans="1:7">
      <c r="A196" s="82" t="str">
        <f>IF(B196=0, "", '1. Input energy data'!$C$11)</f>
        <v/>
      </c>
      <c r="B196" s="82">
        <f>'1. Input energy data'!C212</f>
        <v>0</v>
      </c>
      <c r="C196" s="83">
        <f>'1. Input energy data'!E212</f>
        <v>0</v>
      </c>
      <c r="D196" s="82">
        <f>'1. Input energy data'!G212</f>
        <v>0</v>
      </c>
      <c r="E196" s="82" t="str" cm="1">
        <f t="array" ref="E196">TRANSPOSE(IFERROR(SMALL(IF(('2. Input non-routine changes'!$D$20:$D$119=$B196)*('2. Input non-routine changes'!$E$20:$E$119=$D196),ROW('2. Input non-routine changes'!$D$20:$D$119),""),COLUMN(A193)),""))</f>
        <v/>
      </c>
      <c r="F196" s="82" t="str" cm="1">
        <f t="array" ref="F196">TRANSPOSE(IFERROR(SMALL(IF(('2. Input non-routine changes'!$D$20:$D$119=$B196)*('2. Input non-routine changes'!$E$20:$E$119=$D196),ROW('2. Input non-routine changes'!$D$20:$D$119),""),COLUMN(B193)),""))</f>
        <v/>
      </c>
      <c r="G196" s="82" t="str" cm="1">
        <f t="array" ref="G196">TRANSPOSE(IFERROR(SMALL(IF(('2. Input non-routine changes'!$D$20:$D$119=$B196)*('2. Input non-routine changes'!$E$20:$E$119=$D196),ROW('2. Input non-routine changes'!$D$20:$D$119),""),COLUMN(C193)),""))</f>
        <v/>
      </c>
    </row>
    <row r="197" spans="1:7">
      <c r="A197" s="82" t="str">
        <f>IF(B197=0, "", '1. Input energy data'!$C$11)</f>
        <v/>
      </c>
      <c r="B197" s="82">
        <f>'1. Input energy data'!C213</f>
        <v>0</v>
      </c>
      <c r="C197" s="83">
        <f>'1. Input energy data'!E213</f>
        <v>0</v>
      </c>
      <c r="D197" s="82">
        <f>'1. Input energy data'!G213</f>
        <v>0</v>
      </c>
      <c r="E197" s="82" t="str" cm="1">
        <f t="array" ref="E197">TRANSPOSE(IFERROR(SMALL(IF(('2. Input non-routine changes'!$D$20:$D$119=$B197)*('2. Input non-routine changes'!$E$20:$E$119=$D197),ROW('2. Input non-routine changes'!$D$20:$D$119),""),COLUMN(A194)),""))</f>
        <v/>
      </c>
      <c r="F197" s="82" t="str" cm="1">
        <f t="array" ref="F197">TRANSPOSE(IFERROR(SMALL(IF(('2. Input non-routine changes'!$D$20:$D$119=$B197)*('2. Input non-routine changes'!$E$20:$E$119=$D197),ROW('2. Input non-routine changes'!$D$20:$D$119),""),COLUMN(B194)),""))</f>
        <v/>
      </c>
      <c r="G197" s="82" t="str" cm="1">
        <f t="array" ref="G197">TRANSPOSE(IFERROR(SMALL(IF(('2. Input non-routine changes'!$D$20:$D$119=$B197)*('2. Input non-routine changes'!$E$20:$E$119=$D197),ROW('2. Input non-routine changes'!$D$20:$D$119),""),COLUMN(C194)),""))</f>
        <v/>
      </c>
    </row>
    <row r="198" spans="1:7">
      <c r="A198" s="82" t="str">
        <f>IF(B198=0, "", '1. Input energy data'!$C$11)</f>
        <v/>
      </c>
      <c r="B198" s="82">
        <f>'1. Input energy data'!C214</f>
        <v>0</v>
      </c>
      <c r="C198" s="83">
        <f>'1. Input energy data'!E214</f>
        <v>0</v>
      </c>
      <c r="D198" s="82">
        <f>'1. Input energy data'!G214</f>
        <v>0</v>
      </c>
      <c r="E198" s="82" t="str" cm="1">
        <f t="array" ref="E198">TRANSPOSE(IFERROR(SMALL(IF(('2. Input non-routine changes'!$D$20:$D$119=$B198)*('2. Input non-routine changes'!$E$20:$E$119=$D198),ROW('2. Input non-routine changes'!$D$20:$D$119),""),COLUMN(A195)),""))</f>
        <v/>
      </c>
      <c r="F198" s="82" t="str" cm="1">
        <f t="array" ref="F198">TRANSPOSE(IFERROR(SMALL(IF(('2. Input non-routine changes'!$D$20:$D$119=$B198)*('2. Input non-routine changes'!$E$20:$E$119=$D198),ROW('2. Input non-routine changes'!$D$20:$D$119),""),COLUMN(B195)),""))</f>
        <v/>
      </c>
      <c r="G198" s="82" t="str" cm="1">
        <f t="array" ref="G198">TRANSPOSE(IFERROR(SMALL(IF(('2. Input non-routine changes'!$D$20:$D$119=$B198)*('2. Input non-routine changes'!$E$20:$E$119=$D198),ROW('2. Input non-routine changes'!$D$20:$D$119),""),COLUMN(C195)),""))</f>
        <v/>
      </c>
    </row>
    <row r="199" spans="1:7">
      <c r="A199" s="82" t="str">
        <f>IF(B199=0, "", '1. Input energy data'!$C$11)</f>
        <v/>
      </c>
      <c r="B199" s="82">
        <f>'1. Input energy data'!C215</f>
        <v>0</v>
      </c>
      <c r="C199" s="83">
        <f>'1. Input energy data'!E215</f>
        <v>0</v>
      </c>
      <c r="D199" s="82">
        <f>'1. Input energy data'!G215</f>
        <v>0</v>
      </c>
      <c r="E199" s="82" t="str" cm="1">
        <f t="array" ref="E199">TRANSPOSE(IFERROR(SMALL(IF(('2. Input non-routine changes'!$D$20:$D$119=$B199)*('2. Input non-routine changes'!$E$20:$E$119=$D199),ROW('2. Input non-routine changes'!$D$20:$D$119),""),COLUMN(A196)),""))</f>
        <v/>
      </c>
      <c r="F199" s="82" t="str" cm="1">
        <f t="array" ref="F199">TRANSPOSE(IFERROR(SMALL(IF(('2. Input non-routine changes'!$D$20:$D$119=$B199)*('2. Input non-routine changes'!$E$20:$E$119=$D199),ROW('2. Input non-routine changes'!$D$20:$D$119),""),COLUMN(B196)),""))</f>
        <v/>
      </c>
      <c r="G199" s="82" t="str" cm="1">
        <f t="array" ref="G199">TRANSPOSE(IFERROR(SMALL(IF(('2. Input non-routine changes'!$D$20:$D$119=$B199)*('2. Input non-routine changes'!$E$20:$E$119=$D199),ROW('2. Input non-routine changes'!$D$20:$D$119),""),COLUMN(C196)),""))</f>
        <v/>
      </c>
    </row>
    <row r="200" spans="1:7">
      <c r="A200" s="82" t="str">
        <f>IF(B200=0, "", '1. Input energy data'!$C$11)</f>
        <v/>
      </c>
      <c r="B200" s="82">
        <f>'1. Input energy data'!C216</f>
        <v>0</v>
      </c>
      <c r="C200" s="83">
        <f>'1. Input energy data'!E216</f>
        <v>0</v>
      </c>
      <c r="D200" s="82">
        <f>'1. Input energy data'!G216</f>
        <v>0</v>
      </c>
      <c r="E200" s="82" t="str" cm="1">
        <f t="array" ref="E200">TRANSPOSE(IFERROR(SMALL(IF(('2. Input non-routine changes'!$D$20:$D$119=$B200)*('2. Input non-routine changes'!$E$20:$E$119=$D200),ROW('2. Input non-routine changes'!$D$20:$D$119),""),COLUMN(A197)),""))</f>
        <v/>
      </c>
      <c r="F200" s="82" t="str" cm="1">
        <f t="array" ref="F200">TRANSPOSE(IFERROR(SMALL(IF(('2. Input non-routine changes'!$D$20:$D$119=$B200)*('2. Input non-routine changes'!$E$20:$E$119=$D200),ROW('2. Input non-routine changes'!$D$20:$D$119),""),COLUMN(B197)),""))</f>
        <v/>
      </c>
      <c r="G200" s="82" t="str" cm="1">
        <f t="array" ref="G200">TRANSPOSE(IFERROR(SMALL(IF(('2. Input non-routine changes'!$D$20:$D$119=$B200)*('2. Input non-routine changes'!$E$20:$E$119=$D200),ROW('2. Input non-routine changes'!$D$20:$D$119),""),COLUMN(C197)),""))</f>
        <v/>
      </c>
    </row>
  </sheetData>
  <sheetProtection algorithmName="SHA-512" hashValue="YJK10YASNTiKMza+aYrSg/v5H9rOJCT1DApm+VEPeOl4Kg230lHm9URS1IQ0V2vkiBHMZTzKJL+/2FMkOU1xPA==" saltValue="WoBM76bMmT/cNzOu7Mgn1w==" spinCount="100000" sheet="1" objects="1" scenarios="1"/>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3120F-ACB6-47D2-892B-9FA1E16B61C6}">
  <sheetPr codeName="Sheet4"/>
  <dimension ref="A1:Z103"/>
  <sheetViews>
    <sheetView workbookViewId="0">
      <pane ySplit="3" topLeftCell="A58" activePane="bottomLeft" state="frozen"/>
      <selection pane="bottomLeft" activeCell="B75" sqref="B75"/>
    </sheetView>
  </sheetViews>
  <sheetFormatPr defaultColWidth="8.85546875" defaultRowHeight="14.45"/>
  <cols>
    <col min="1" max="1" width="10.42578125" bestFit="1" customWidth="1"/>
    <col min="2" max="2" width="15.140625" customWidth="1"/>
    <col min="3" max="4" width="15.42578125" customWidth="1"/>
    <col min="5" max="5" width="14.140625" customWidth="1"/>
    <col min="6" max="6" width="12.42578125" bestFit="1" customWidth="1"/>
    <col min="7" max="7" width="14.42578125" customWidth="1"/>
    <col min="8" max="8" width="14.85546875" customWidth="1"/>
    <col min="9" max="9" width="15" customWidth="1"/>
    <col min="10" max="10" width="13.42578125" customWidth="1"/>
    <col min="11" max="11" width="11.85546875" customWidth="1"/>
    <col min="12" max="12" width="9.42578125" customWidth="1"/>
    <col min="15" max="15" width="10.140625" bestFit="1" customWidth="1"/>
    <col min="16" max="16" width="15" customWidth="1"/>
    <col min="17" max="17" width="14.85546875" customWidth="1"/>
    <col min="18" max="18" width="14.140625" customWidth="1"/>
    <col min="19" max="19" width="13.5703125" customWidth="1"/>
    <col min="20" max="20" width="13.85546875" customWidth="1"/>
    <col min="21" max="21" width="14.85546875" customWidth="1"/>
    <col min="22" max="22" width="15" customWidth="1"/>
    <col min="23" max="23" width="14.140625" customWidth="1"/>
    <col min="24" max="25" width="15" customWidth="1"/>
    <col min="26" max="26" width="11.140625" customWidth="1"/>
  </cols>
  <sheetData>
    <row r="1" spans="1:26" s="156" customFormat="1" ht="46.35" customHeight="1">
      <c r="P1" s="156" t="s">
        <v>190</v>
      </c>
      <c r="Q1" s="156" t="s">
        <v>191</v>
      </c>
      <c r="R1" s="156" t="s">
        <v>192</v>
      </c>
      <c r="S1" s="200" t="s">
        <v>193</v>
      </c>
      <c r="T1" s="156" t="s">
        <v>194</v>
      </c>
      <c r="U1" s="200" t="s">
        <v>195</v>
      </c>
      <c r="V1" s="156" t="s">
        <v>196</v>
      </c>
      <c r="W1" s="156" t="s">
        <v>197</v>
      </c>
      <c r="X1" s="156" t="s">
        <v>198</v>
      </c>
      <c r="Y1" s="156" t="s">
        <v>199</v>
      </c>
      <c r="Z1" s="156" t="s">
        <v>200</v>
      </c>
    </row>
    <row r="2" spans="1:26">
      <c r="A2">
        <v>15.5</v>
      </c>
      <c r="B2" t="s">
        <v>201</v>
      </c>
      <c r="C2" t="s">
        <v>202</v>
      </c>
      <c r="D2" t="s">
        <v>203</v>
      </c>
      <c r="E2" t="s">
        <v>204</v>
      </c>
      <c r="F2" t="s">
        <v>205</v>
      </c>
      <c r="G2" t="s">
        <v>206</v>
      </c>
      <c r="H2" t="s">
        <v>207</v>
      </c>
      <c r="I2" t="s">
        <v>208</v>
      </c>
      <c r="J2" t="s">
        <v>209</v>
      </c>
      <c r="K2" t="s">
        <v>210</v>
      </c>
      <c r="L2" t="s">
        <v>211</v>
      </c>
      <c r="O2">
        <v>18.5</v>
      </c>
      <c r="P2" t="s">
        <v>201</v>
      </c>
      <c r="Q2" t="s">
        <v>202</v>
      </c>
      <c r="R2" t="s">
        <v>203</v>
      </c>
      <c r="S2" t="s">
        <v>204</v>
      </c>
      <c r="T2" t="s">
        <v>205</v>
      </c>
      <c r="U2" t="s">
        <v>206</v>
      </c>
      <c r="V2" t="s">
        <v>207</v>
      </c>
      <c r="W2" t="s">
        <v>208</v>
      </c>
      <c r="X2" t="s">
        <v>209</v>
      </c>
      <c r="Y2" t="s">
        <v>210</v>
      </c>
      <c r="Z2" t="s">
        <v>211</v>
      </c>
    </row>
    <row r="3" spans="1:26">
      <c r="A3" t="s">
        <v>212</v>
      </c>
      <c r="B3" t="s">
        <v>108</v>
      </c>
      <c r="C3" t="s">
        <v>213</v>
      </c>
      <c r="D3" t="s">
        <v>214</v>
      </c>
      <c r="E3" t="s">
        <v>215</v>
      </c>
      <c r="F3" t="s">
        <v>101</v>
      </c>
      <c r="G3" t="s">
        <v>216</v>
      </c>
      <c r="H3" t="s">
        <v>217</v>
      </c>
      <c r="I3" t="s">
        <v>218</v>
      </c>
      <c r="J3" t="s">
        <v>219</v>
      </c>
      <c r="K3" t="s">
        <v>220</v>
      </c>
      <c r="L3" t="s">
        <v>221</v>
      </c>
      <c r="O3" t="s">
        <v>212</v>
      </c>
      <c r="P3" t="s">
        <v>108</v>
      </c>
      <c r="Q3" t="s">
        <v>213</v>
      </c>
      <c r="R3" t="s">
        <v>214</v>
      </c>
      <c r="S3" t="s">
        <v>215</v>
      </c>
      <c r="T3" t="s">
        <v>101</v>
      </c>
      <c r="U3" t="s">
        <v>216</v>
      </c>
      <c r="V3" t="s">
        <v>217</v>
      </c>
      <c r="W3" t="s">
        <v>218</v>
      </c>
      <c r="X3" t="s">
        <v>219</v>
      </c>
      <c r="Y3" t="s">
        <v>220</v>
      </c>
      <c r="Z3" t="s">
        <v>221</v>
      </c>
    </row>
    <row r="4" spans="1:26">
      <c r="A4" s="152">
        <v>43191</v>
      </c>
      <c r="B4">
        <v>194.3</v>
      </c>
      <c r="C4">
        <v>173.4</v>
      </c>
      <c r="D4">
        <v>145.19999999999999</v>
      </c>
      <c r="E4">
        <v>226.4</v>
      </c>
      <c r="F4">
        <v>182.8</v>
      </c>
      <c r="G4" s="155">
        <v>154.5</v>
      </c>
      <c r="H4">
        <v>192.4</v>
      </c>
      <c r="I4" s="155">
        <v>182.2</v>
      </c>
      <c r="J4">
        <v>226.2</v>
      </c>
      <c r="L4" s="153">
        <f t="shared" ref="L4:L67" si="0">AVERAGE(B4:J4)</f>
        <v>186.37777777777782</v>
      </c>
      <c r="O4" s="152">
        <v>43191</v>
      </c>
      <c r="P4" s="155">
        <v>278.8</v>
      </c>
      <c r="Q4" s="155">
        <v>256.7</v>
      </c>
      <c r="R4">
        <v>225.4</v>
      </c>
      <c r="S4">
        <v>313.60000000000002</v>
      </c>
      <c r="T4">
        <v>267.7</v>
      </c>
      <c r="U4">
        <v>235.9</v>
      </c>
      <c r="V4">
        <v>278.60000000000002</v>
      </c>
      <c r="W4">
        <v>266.39999999999998</v>
      </c>
      <c r="X4">
        <v>312.60000000000002</v>
      </c>
      <c r="Z4" s="153">
        <f t="shared" ref="Z4:Z53" si="1">AVERAGE(P4:X4)</f>
        <v>270.63333333333338</v>
      </c>
    </row>
    <row r="5" spans="1:26">
      <c r="A5" s="152">
        <v>43221</v>
      </c>
      <c r="B5">
        <v>96.5</v>
      </c>
      <c r="C5">
        <v>98.7</v>
      </c>
      <c r="D5">
        <v>68.400000000000006</v>
      </c>
      <c r="E5">
        <v>130.30000000000001</v>
      </c>
      <c r="F5">
        <v>92.1</v>
      </c>
      <c r="G5" s="155">
        <v>80.3</v>
      </c>
      <c r="H5">
        <v>102.2</v>
      </c>
      <c r="I5" s="155">
        <v>85.6</v>
      </c>
      <c r="J5">
        <v>117</v>
      </c>
      <c r="L5" s="153">
        <f t="shared" si="0"/>
        <v>96.788888888888891</v>
      </c>
      <c r="O5" s="152">
        <v>43221</v>
      </c>
      <c r="P5" s="155">
        <v>169.2</v>
      </c>
      <c r="Q5" s="155">
        <v>174.4</v>
      </c>
      <c r="R5">
        <v>131.80000000000001</v>
      </c>
      <c r="S5">
        <v>209.6</v>
      </c>
      <c r="T5">
        <v>161.69999999999999</v>
      </c>
      <c r="U5">
        <v>146.19999999999999</v>
      </c>
      <c r="V5">
        <v>178.4</v>
      </c>
      <c r="W5">
        <v>156</v>
      </c>
      <c r="X5">
        <v>193.7</v>
      </c>
      <c r="Z5" s="153">
        <f t="shared" si="1"/>
        <v>169.00000000000003</v>
      </c>
    </row>
    <row r="6" spans="1:26">
      <c r="A6" s="152">
        <v>43252</v>
      </c>
      <c r="B6">
        <v>46</v>
      </c>
      <c r="C6">
        <v>44.5</v>
      </c>
      <c r="D6">
        <v>18.7</v>
      </c>
      <c r="E6">
        <v>72.5</v>
      </c>
      <c r="F6">
        <v>34.9</v>
      </c>
      <c r="G6" s="155">
        <v>25.8</v>
      </c>
      <c r="H6">
        <v>30.8</v>
      </c>
      <c r="I6" s="155">
        <v>30.2</v>
      </c>
      <c r="J6">
        <v>57.8</v>
      </c>
      <c r="L6" s="153">
        <f t="shared" si="0"/>
        <v>40.133333333333333</v>
      </c>
      <c r="O6" s="152">
        <v>43252</v>
      </c>
      <c r="P6" s="155">
        <v>102.8</v>
      </c>
      <c r="Q6" s="155">
        <v>104.9</v>
      </c>
      <c r="R6">
        <v>60.7</v>
      </c>
      <c r="S6">
        <v>144.9</v>
      </c>
      <c r="T6">
        <v>86.5</v>
      </c>
      <c r="U6">
        <v>73.900000000000006</v>
      </c>
      <c r="V6">
        <v>85.8</v>
      </c>
      <c r="W6">
        <v>80.099999999999994</v>
      </c>
      <c r="X6">
        <v>123.7</v>
      </c>
      <c r="Z6" s="153">
        <f t="shared" si="1"/>
        <v>95.922222222222217</v>
      </c>
    </row>
    <row r="7" spans="1:26">
      <c r="A7" s="152">
        <v>43282</v>
      </c>
      <c r="B7">
        <v>12.9</v>
      </c>
      <c r="C7">
        <v>10.5</v>
      </c>
      <c r="D7">
        <v>1.1000000000000001</v>
      </c>
      <c r="E7">
        <v>27.8</v>
      </c>
      <c r="F7">
        <v>13.9</v>
      </c>
      <c r="G7" s="155">
        <v>4.5999999999999996</v>
      </c>
      <c r="H7">
        <v>6.2</v>
      </c>
      <c r="I7" s="155">
        <v>7.5</v>
      </c>
      <c r="J7">
        <v>21.8</v>
      </c>
      <c r="L7" s="153">
        <f t="shared" si="0"/>
        <v>11.81111111111111</v>
      </c>
      <c r="O7" s="152">
        <v>43282</v>
      </c>
      <c r="P7" s="155">
        <v>45.6</v>
      </c>
      <c r="Q7" s="155">
        <v>43.8</v>
      </c>
      <c r="R7">
        <v>15.8</v>
      </c>
      <c r="S7">
        <v>75</v>
      </c>
      <c r="T7">
        <v>49.3</v>
      </c>
      <c r="U7">
        <v>27.2</v>
      </c>
      <c r="V7">
        <v>37.700000000000003</v>
      </c>
      <c r="W7">
        <v>32.799999999999997</v>
      </c>
      <c r="X7">
        <v>66.3</v>
      </c>
      <c r="Z7" s="153">
        <f t="shared" si="1"/>
        <v>43.722222222222221</v>
      </c>
    </row>
    <row r="8" spans="1:26">
      <c r="A8" s="152">
        <v>43313</v>
      </c>
      <c r="B8">
        <v>30.6</v>
      </c>
      <c r="C8">
        <v>23.9</v>
      </c>
      <c r="D8">
        <v>16.2</v>
      </c>
      <c r="E8">
        <v>46.7</v>
      </c>
      <c r="F8">
        <v>34.799999999999997</v>
      </c>
      <c r="G8" s="155">
        <v>21</v>
      </c>
      <c r="H8">
        <v>27.4</v>
      </c>
      <c r="I8" s="155">
        <v>26.4</v>
      </c>
      <c r="J8">
        <v>42.2</v>
      </c>
      <c r="L8" s="153">
        <f t="shared" si="0"/>
        <v>29.911111111111111</v>
      </c>
      <c r="O8" s="152">
        <v>43313</v>
      </c>
      <c r="P8" s="155">
        <v>80.900000000000006</v>
      </c>
      <c r="Q8" s="155">
        <v>64.7</v>
      </c>
      <c r="R8">
        <v>49.7</v>
      </c>
      <c r="S8">
        <v>108</v>
      </c>
      <c r="T8">
        <v>89.2</v>
      </c>
      <c r="U8">
        <v>60.9</v>
      </c>
      <c r="V8">
        <v>85.6</v>
      </c>
      <c r="W8">
        <v>72.900000000000006</v>
      </c>
      <c r="X8">
        <v>103.3</v>
      </c>
      <c r="Z8" s="153">
        <f t="shared" si="1"/>
        <v>79.466666666666654</v>
      </c>
    </row>
    <row r="9" spans="1:26">
      <c r="A9" s="152">
        <v>43344</v>
      </c>
      <c r="B9">
        <v>80.900000000000006</v>
      </c>
      <c r="C9">
        <v>69.3</v>
      </c>
      <c r="D9">
        <v>59.3</v>
      </c>
      <c r="E9">
        <v>103.9</v>
      </c>
      <c r="F9">
        <v>87.3</v>
      </c>
      <c r="G9" s="155">
        <v>71.7</v>
      </c>
      <c r="H9">
        <v>73.7</v>
      </c>
      <c r="I9" s="155">
        <v>70.400000000000006</v>
      </c>
      <c r="J9">
        <v>103.5</v>
      </c>
      <c r="L9" s="153">
        <f t="shared" si="0"/>
        <v>80</v>
      </c>
      <c r="O9" s="152">
        <v>43344</v>
      </c>
      <c r="P9" s="155">
        <v>152.4</v>
      </c>
      <c r="Q9" s="155">
        <v>132.69999999999999</v>
      </c>
      <c r="R9">
        <v>114.8</v>
      </c>
      <c r="S9">
        <v>182.5</v>
      </c>
      <c r="T9">
        <v>164.2</v>
      </c>
      <c r="U9">
        <v>131.19999999999999</v>
      </c>
      <c r="V9">
        <v>148.1</v>
      </c>
      <c r="W9">
        <v>138</v>
      </c>
      <c r="X9">
        <v>184</v>
      </c>
      <c r="Z9" s="153">
        <f t="shared" si="1"/>
        <v>149.76666666666668</v>
      </c>
    </row>
    <row r="10" spans="1:26">
      <c r="A10" s="152">
        <v>43374</v>
      </c>
      <c r="B10">
        <v>170.6</v>
      </c>
      <c r="C10">
        <v>134.5</v>
      </c>
      <c r="D10">
        <v>129</v>
      </c>
      <c r="E10">
        <v>184.6</v>
      </c>
      <c r="F10">
        <v>166.4</v>
      </c>
      <c r="G10" s="155">
        <v>140.69999999999999</v>
      </c>
      <c r="H10">
        <v>163.4</v>
      </c>
      <c r="I10" s="155">
        <v>161</v>
      </c>
      <c r="J10">
        <v>187.5</v>
      </c>
      <c r="L10" s="153">
        <f t="shared" si="0"/>
        <v>159.74444444444444</v>
      </c>
      <c r="O10" s="152">
        <v>43374</v>
      </c>
      <c r="P10" s="155">
        <v>256.7</v>
      </c>
      <c r="Q10" s="155">
        <v>214.9</v>
      </c>
      <c r="R10">
        <v>208</v>
      </c>
      <c r="S10">
        <v>273.8</v>
      </c>
      <c r="T10">
        <v>253</v>
      </c>
      <c r="U10">
        <v>220.8</v>
      </c>
      <c r="V10">
        <v>251.7</v>
      </c>
      <c r="W10">
        <v>246.2</v>
      </c>
      <c r="X10">
        <v>276.3</v>
      </c>
      <c r="Z10" s="153">
        <f t="shared" si="1"/>
        <v>244.60000000000002</v>
      </c>
    </row>
    <row r="11" spans="1:26">
      <c r="A11" s="152">
        <v>43405</v>
      </c>
      <c r="B11">
        <v>232.8</v>
      </c>
      <c r="C11">
        <v>208.3</v>
      </c>
      <c r="D11">
        <v>199.4</v>
      </c>
      <c r="E11">
        <v>232.7</v>
      </c>
      <c r="F11">
        <v>217.4</v>
      </c>
      <c r="G11" s="155">
        <v>209.7</v>
      </c>
      <c r="H11">
        <v>223.9</v>
      </c>
      <c r="I11" s="155">
        <v>227.1</v>
      </c>
      <c r="J11">
        <v>255.7</v>
      </c>
      <c r="L11" s="153">
        <f t="shared" si="0"/>
        <v>223.00000000000003</v>
      </c>
      <c r="O11" s="152">
        <v>43405</v>
      </c>
      <c r="P11" s="155">
        <v>322.8</v>
      </c>
      <c r="Q11" s="155">
        <v>298.2</v>
      </c>
      <c r="R11">
        <v>289.39999999999998</v>
      </c>
      <c r="S11">
        <v>322.7</v>
      </c>
      <c r="T11">
        <v>307.39999999999998</v>
      </c>
      <c r="U11">
        <v>299.7</v>
      </c>
      <c r="V11">
        <v>313.89999999999998</v>
      </c>
      <c r="W11">
        <v>317.10000000000002</v>
      </c>
      <c r="X11">
        <v>345.7</v>
      </c>
      <c r="Z11" s="153">
        <f t="shared" si="1"/>
        <v>312.98888888888882</v>
      </c>
    </row>
    <row r="12" spans="1:26">
      <c r="A12" s="152">
        <v>43435</v>
      </c>
      <c r="B12">
        <v>277.5</v>
      </c>
      <c r="C12">
        <v>267.10000000000002</v>
      </c>
      <c r="D12">
        <v>233.6</v>
      </c>
      <c r="E12">
        <v>312.89999999999998</v>
      </c>
      <c r="F12">
        <v>263.2</v>
      </c>
      <c r="G12" s="155">
        <v>247.9</v>
      </c>
      <c r="H12">
        <v>246.7</v>
      </c>
      <c r="I12" s="155">
        <v>259.7</v>
      </c>
      <c r="J12">
        <v>303.39999999999998</v>
      </c>
      <c r="L12" s="153">
        <f t="shared" si="0"/>
        <v>268</v>
      </c>
      <c r="O12" s="152">
        <v>43435</v>
      </c>
      <c r="P12" s="155">
        <v>370.5</v>
      </c>
      <c r="Q12" s="155">
        <v>360.1</v>
      </c>
      <c r="R12">
        <v>326.60000000000002</v>
      </c>
      <c r="S12">
        <v>405.9</v>
      </c>
      <c r="T12">
        <v>356.2</v>
      </c>
      <c r="U12">
        <v>340.9</v>
      </c>
      <c r="V12">
        <v>339.7</v>
      </c>
      <c r="W12">
        <v>352.7</v>
      </c>
      <c r="X12">
        <v>396.4</v>
      </c>
      <c r="Z12" s="153">
        <f t="shared" si="1"/>
        <v>360.99999999999994</v>
      </c>
    </row>
    <row r="13" spans="1:26">
      <c r="A13" s="152">
        <v>43466</v>
      </c>
      <c r="B13">
        <v>363.6</v>
      </c>
      <c r="C13">
        <v>355.4</v>
      </c>
      <c r="D13">
        <v>326.5</v>
      </c>
      <c r="E13">
        <v>364.1</v>
      </c>
      <c r="F13">
        <v>357</v>
      </c>
      <c r="G13" s="155">
        <v>346.4</v>
      </c>
      <c r="H13">
        <v>347.9</v>
      </c>
      <c r="I13" s="155">
        <v>340.6</v>
      </c>
      <c r="J13">
        <v>374.4</v>
      </c>
      <c r="L13" s="153">
        <f t="shared" si="0"/>
        <v>352.87777777777779</v>
      </c>
      <c r="O13" s="152">
        <v>43466</v>
      </c>
      <c r="P13" s="155">
        <v>456.6</v>
      </c>
      <c r="Q13" s="155">
        <v>448.4</v>
      </c>
      <c r="R13">
        <v>419.5</v>
      </c>
      <c r="S13">
        <v>457.1</v>
      </c>
      <c r="T13">
        <v>450</v>
      </c>
      <c r="U13">
        <v>439.4</v>
      </c>
      <c r="V13">
        <v>440.9</v>
      </c>
      <c r="W13">
        <v>433.6</v>
      </c>
      <c r="X13">
        <v>467.4</v>
      </c>
      <c r="Z13" s="153">
        <f t="shared" si="1"/>
        <v>445.87777777777779</v>
      </c>
    </row>
    <row r="14" spans="1:26">
      <c r="A14" s="152">
        <v>43497</v>
      </c>
      <c r="B14">
        <v>248.4</v>
      </c>
      <c r="C14">
        <v>243.7</v>
      </c>
      <c r="D14">
        <v>223.6</v>
      </c>
      <c r="E14">
        <v>256.5</v>
      </c>
      <c r="F14">
        <v>237.2</v>
      </c>
      <c r="G14" s="155">
        <v>244.3</v>
      </c>
      <c r="H14">
        <v>236.1</v>
      </c>
      <c r="I14" s="155">
        <v>250</v>
      </c>
      <c r="J14">
        <v>253.2</v>
      </c>
      <c r="L14" s="153">
        <f t="shared" si="0"/>
        <v>243.66666666666666</v>
      </c>
      <c r="O14" s="152">
        <v>43497</v>
      </c>
      <c r="P14" s="155">
        <v>332.1</v>
      </c>
      <c r="Q14" s="155">
        <v>326.7</v>
      </c>
      <c r="R14">
        <v>305.8</v>
      </c>
      <c r="S14">
        <v>340.1</v>
      </c>
      <c r="T14">
        <v>320.7</v>
      </c>
      <c r="U14">
        <v>326.7</v>
      </c>
      <c r="V14">
        <v>319.8</v>
      </c>
      <c r="W14">
        <v>333.7</v>
      </c>
      <c r="X14">
        <v>337.1</v>
      </c>
      <c r="Z14" s="153">
        <f t="shared" si="1"/>
        <v>326.96666666666664</v>
      </c>
    </row>
    <row r="15" spans="1:26">
      <c r="A15" s="152">
        <v>43525</v>
      </c>
      <c r="B15">
        <v>242.4</v>
      </c>
      <c r="C15">
        <v>228</v>
      </c>
      <c r="D15">
        <v>190.8</v>
      </c>
      <c r="E15">
        <v>271.39999999999998</v>
      </c>
      <c r="F15">
        <v>246.7</v>
      </c>
      <c r="G15" s="155">
        <v>208.1</v>
      </c>
      <c r="H15">
        <v>246.1</v>
      </c>
      <c r="I15" s="155">
        <v>224.5</v>
      </c>
      <c r="J15">
        <v>279.8</v>
      </c>
      <c r="L15" s="153">
        <f t="shared" si="0"/>
        <v>237.5333333333333</v>
      </c>
      <c r="O15" s="152">
        <v>43525</v>
      </c>
      <c r="P15" s="155">
        <v>335.2</v>
      </c>
      <c r="Q15" s="155">
        <v>320.60000000000002</v>
      </c>
      <c r="R15">
        <v>282.7</v>
      </c>
      <c r="S15">
        <v>364.3</v>
      </c>
      <c r="T15">
        <v>339.4</v>
      </c>
      <c r="U15">
        <v>300.3</v>
      </c>
      <c r="V15">
        <v>338.9</v>
      </c>
      <c r="W15">
        <v>317.39999999999998</v>
      </c>
      <c r="X15">
        <v>372.7</v>
      </c>
      <c r="Z15" s="153">
        <f t="shared" si="1"/>
        <v>330.16666666666663</v>
      </c>
    </row>
    <row r="16" spans="1:26">
      <c r="A16" s="152">
        <v>43556</v>
      </c>
      <c r="B16">
        <v>216.2</v>
      </c>
      <c r="C16">
        <v>209.7</v>
      </c>
      <c r="D16">
        <v>172.2</v>
      </c>
      <c r="E16">
        <v>251.6</v>
      </c>
      <c r="F16">
        <v>190.1</v>
      </c>
      <c r="G16" s="155">
        <v>188.4</v>
      </c>
      <c r="H16">
        <v>201.4</v>
      </c>
      <c r="I16" s="155">
        <v>204.4</v>
      </c>
      <c r="J16">
        <v>243.1</v>
      </c>
      <c r="L16" s="153">
        <f t="shared" si="0"/>
        <v>208.56666666666669</v>
      </c>
      <c r="O16" s="152">
        <v>43556</v>
      </c>
      <c r="P16" s="155">
        <v>300.5</v>
      </c>
      <c r="Q16" s="155">
        <v>293.89999999999998</v>
      </c>
      <c r="R16">
        <v>253.6</v>
      </c>
      <c r="S16">
        <v>337.9</v>
      </c>
      <c r="T16">
        <v>271.5</v>
      </c>
      <c r="U16">
        <v>271</v>
      </c>
      <c r="V16">
        <v>285.2</v>
      </c>
      <c r="W16">
        <v>287.5</v>
      </c>
      <c r="X16">
        <v>328.8</v>
      </c>
      <c r="Z16" s="153">
        <f t="shared" si="1"/>
        <v>292.21111111111117</v>
      </c>
    </row>
    <row r="17" spans="1:26">
      <c r="A17" s="152">
        <v>43586</v>
      </c>
      <c r="B17">
        <v>144</v>
      </c>
      <c r="C17">
        <v>142.1</v>
      </c>
      <c r="D17">
        <v>100.7</v>
      </c>
      <c r="E17">
        <v>187.1</v>
      </c>
      <c r="F17">
        <v>136.9</v>
      </c>
      <c r="G17" s="155">
        <v>116.4</v>
      </c>
      <c r="H17">
        <v>137.30000000000001</v>
      </c>
      <c r="I17" s="155">
        <v>122.9</v>
      </c>
      <c r="J17">
        <v>171.2</v>
      </c>
      <c r="L17" s="153">
        <f t="shared" si="0"/>
        <v>139.84444444444446</v>
      </c>
      <c r="O17" s="152">
        <v>43586</v>
      </c>
      <c r="P17" s="155">
        <v>227.3</v>
      </c>
      <c r="Q17" s="155">
        <v>225.7</v>
      </c>
      <c r="R17">
        <v>175.1</v>
      </c>
      <c r="S17">
        <v>275.3</v>
      </c>
      <c r="T17">
        <v>222.4</v>
      </c>
      <c r="U17">
        <v>195.3</v>
      </c>
      <c r="V17">
        <v>223.3</v>
      </c>
      <c r="W17">
        <v>204.1</v>
      </c>
      <c r="X17">
        <v>259.5</v>
      </c>
      <c r="Z17" s="153">
        <f t="shared" si="1"/>
        <v>223.11111111111111</v>
      </c>
    </row>
    <row r="18" spans="1:26">
      <c r="A18" s="152">
        <v>43617</v>
      </c>
      <c r="B18">
        <v>70</v>
      </c>
      <c r="C18">
        <v>45.2</v>
      </c>
      <c r="D18">
        <v>35.1</v>
      </c>
      <c r="E18">
        <v>91.8</v>
      </c>
      <c r="F18">
        <v>67.900000000000006</v>
      </c>
      <c r="G18" s="155">
        <v>45.9</v>
      </c>
      <c r="H18">
        <v>77.400000000000006</v>
      </c>
      <c r="I18" s="155">
        <v>63.8</v>
      </c>
      <c r="J18">
        <v>93.9</v>
      </c>
      <c r="L18" s="153">
        <f t="shared" si="0"/>
        <v>65.666666666666671</v>
      </c>
      <c r="O18" s="152">
        <v>43617</v>
      </c>
      <c r="P18" s="155">
        <v>140.5</v>
      </c>
      <c r="Q18" s="155">
        <v>105.5</v>
      </c>
      <c r="R18">
        <v>89.1</v>
      </c>
      <c r="S18">
        <v>171.6</v>
      </c>
      <c r="T18">
        <v>138.1</v>
      </c>
      <c r="U18">
        <v>107.3</v>
      </c>
      <c r="V18">
        <v>152</v>
      </c>
      <c r="W18">
        <v>132.30000000000001</v>
      </c>
      <c r="X18">
        <v>173</v>
      </c>
      <c r="Z18" s="153">
        <f t="shared" si="1"/>
        <v>134.37777777777779</v>
      </c>
    </row>
    <row r="19" spans="1:26">
      <c r="A19" s="152">
        <v>43647</v>
      </c>
      <c r="B19">
        <v>18.399999999999999</v>
      </c>
      <c r="C19">
        <v>15.3</v>
      </c>
      <c r="D19">
        <v>5.2</v>
      </c>
      <c r="E19">
        <v>36.200000000000003</v>
      </c>
      <c r="F19">
        <v>19.2</v>
      </c>
      <c r="G19" s="155">
        <v>11.3</v>
      </c>
      <c r="H19">
        <v>13.9</v>
      </c>
      <c r="I19" s="155">
        <v>14.8</v>
      </c>
      <c r="J19">
        <v>26</v>
      </c>
      <c r="L19" s="153">
        <f t="shared" si="0"/>
        <v>17.811111111111114</v>
      </c>
      <c r="O19" s="152">
        <v>43647</v>
      </c>
      <c r="P19" s="155">
        <v>62.6</v>
      </c>
      <c r="Q19" s="155">
        <v>53.8</v>
      </c>
      <c r="R19">
        <v>29.5</v>
      </c>
      <c r="S19">
        <v>93.2</v>
      </c>
      <c r="T19">
        <v>67.099999999999994</v>
      </c>
      <c r="U19">
        <v>44.7</v>
      </c>
      <c r="V19">
        <v>59.9</v>
      </c>
      <c r="W19">
        <v>54.8</v>
      </c>
      <c r="X19">
        <v>81.7</v>
      </c>
      <c r="Z19" s="153">
        <f t="shared" si="1"/>
        <v>60.811111111111117</v>
      </c>
    </row>
    <row r="20" spans="1:26">
      <c r="A20" s="152">
        <v>43678</v>
      </c>
      <c r="B20">
        <v>19.399999999999999</v>
      </c>
      <c r="C20">
        <v>18.600000000000001</v>
      </c>
      <c r="D20">
        <v>9.6999999999999993</v>
      </c>
      <c r="E20">
        <v>37</v>
      </c>
      <c r="F20">
        <v>22.6</v>
      </c>
      <c r="G20" s="155">
        <v>18.600000000000001</v>
      </c>
      <c r="H20">
        <v>22.4</v>
      </c>
      <c r="I20" s="155">
        <v>18.899999999999999</v>
      </c>
      <c r="J20">
        <v>28.7</v>
      </c>
      <c r="L20" s="153">
        <f t="shared" si="0"/>
        <v>21.766666666666666</v>
      </c>
      <c r="O20" s="152">
        <v>43678</v>
      </c>
      <c r="P20" s="155">
        <v>68.3</v>
      </c>
      <c r="Q20" s="155">
        <v>57.1</v>
      </c>
      <c r="R20">
        <v>42.2</v>
      </c>
      <c r="S20">
        <v>102.5</v>
      </c>
      <c r="T20">
        <v>77.400000000000006</v>
      </c>
      <c r="U20">
        <v>60.3</v>
      </c>
      <c r="V20">
        <v>82.4</v>
      </c>
      <c r="W20">
        <v>66.099999999999994</v>
      </c>
      <c r="X20">
        <v>92</v>
      </c>
      <c r="Z20" s="153">
        <f t="shared" si="1"/>
        <v>72.033333333333346</v>
      </c>
    </row>
    <row r="21" spans="1:26">
      <c r="A21" s="152">
        <v>43709</v>
      </c>
      <c r="B21">
        <v>63.2</v>
      </c>
      <c r="C21">
        <v>60.8</v>
      </c>
      <c r="D21">
        <v>33.299999999999997</v>
      </c>
      <c r="E21">
        <v>97.1</v>
      </c>
      <c r="F21">
        <v>65.3</v>
      </c>
      <c r="G21" s="155">
        <v>47.7</v>
      </c>
      <c r="H21">
        <v>53.4</v>
      </c>
      <c r="I21" s="155">
        <v>53.2</v>
      </c>
      <c r="J21">
        <v>89.9</v>
      </c>
      <c r="L21" s="153">
        <f t="shared" si="0"/>
        <v>62.655555555555551</v>
      </c>
      <c r="O21" s="152">
        <v>43709</v>
      </c>
      <c r="P21" s="155">
        <v>138.80000000000001</v>
      </c>
      <c r="Q21" s="155">
        <v>127.9</v>
      </c>
      <c r="R21">
        <v>88.7</v>
      </c>
      <c r="S21">
        <v>180.1</v>
      </c>
      <c r="T21">
        <v>143.9</v>
      </c>
      <c r="U21">
        <v>109.5</v>
      </c>
      <c r="V21">
        <v>132.1</v>
      </c>
      <c r="W21">
        <v>124.5</v>
      </c>
      <c r="X21">
        <v>174.5</v>
      </c>
      <c r="Z21" s="153">
        <f t="shared" si="1"/>
        <v>135.55555555555554</v>
      </c>
    </row>
    <row r="22" spans="1:26">
      <c r="A22" s="152">
        <v>43739</v>
      </c>
      <c r="B22">
        <v>182.3</v>
      </c>
      <c r="C22">
        <v>150.30000000000001</v>
      </c>
      <c r="D22">
        <v>120.2</v>
      </c>
      <c r="E22">
        <v>222.6</v>
      </c>
      <c r="F22">
        <v>185.7</v>
      </c>
      <c r="G22" s="155">
        <v>133.19999999999999</v>
      </c>
      <c r="H22">
        <v>162.80000000000001</v>
      </c>
      <c r="I22" s="155">
        <v>175.1</v>
      </c>
      <c r="J22">
        <v>219.6</v>
      </c>
      <c r="L22" s="153">
        <f t="shared" si="0"/>
        <v>172.42222222222219</v>
      </c>
      <c r="O22" s="152">
        <v>43739</v>
      </c>
      <c r="P22" s="155">
        <v>275.39999999999998</v>
      </c>
      <c r="Q22" s="155">
        <v>242.2</v>
      </c>
      <c r="R22">
        <v>209.9</v>
      </c>
      <c r="S22">
        <v>315.8</v>
      </c>
      <c r="T22">
        <v>278.89999999999998</v>
      </c>
      <c r="U22">
        <v>224.3</v>
      </c>
      <c r="V22">
        <v>255.9</v>
      </c>
      <c r="W22">
        <v>268</v>
      </c>
      <c r="X22">
        <v>312.7</v>
      </c>
      <c r="Z22" s="153">
        <f t="shared" si="1"/>
        <v>264.78888888888883</v>
      </c>
    </row>
    <row r="23" spans="1:26">
      <c r="A23" s="152">
        <v>43770</v>
      </c>
      <c r="B23">
        <v>284.3</v>
      </c>
      <c r="C23">
        <v>251.2</v>
      </c>
      <c r="D23">
        <v>243.3</v>
      </c>
      <c r="E23">
        <v>304.3</v>
      </c>
      <c r="F23">
        <v>272</v>
      </c>
      <c r="G23" s="155">
        <v>252.7</v>
      </c>
      <c r="H23">
        <v>269.5</v>
      </c>
      <c r="I23" s="155">
        <v>273.39999999999998</v>
      </c>
      <c r="J23">
        <v>309</v>
      </c>
      <c r="L23" s="153">
        <f t="shared" si="0"/>
        <v>273.29999999999995</v>
      </c>
      <c r="O23" s="152">
        <v>43770</v>
      </c>
      <c r="P23" s="155">
        <v>374.3</v>
      </c>
      <c r="Q23" s="155">
        <v>341.2</v>
      </c>
      <c r="R23">
        <v>333.3</v>
      </c>
      <c r="S23">
        <v>394.3</v>
      </c>
      <c r="T23">
        <v>362</v>
      </c>
      <c r="U23">
        <v>342.7</v>
      </c>
      <c r="V23">
        <v>359.5</v>
      </c>
      <c r="W23">
        <v>363.4</v>
      </c>
      <c r="X23">
        <v>399</v>
      </c>
      <c r="Z23" s="153">
        <f t="shared" si="1"/>
        <v>363.29999999999995</v>
      </c>
    </row>
    <row r="24" spans="1:26">
      <c r="A24" s="152">
        <v>43800</v>
      </c>
      <c r="B24">
        <v>308.89999999999998</v>
      </c>
      <c r="C24">
        <v>281.5</v>
      </c>
      <c r="D24">
        <v>261</v>
      </c>
      <c r="E24">
        <v>320.5</v>
      </c>
      <c r="F24">
        <v>300.10000000000002</v>
      </c>
      <c r="G24" s="155">
        <v>275.60000000000002</v>
      </c>
      <c r="H24">
        <v>282.7</v>
      </c>
      <c r="I24" s="155">
        <v>301</v>
      </c>
      <c r="J24">
        <v>323.89999999999998</v>
      </c>
      <c r="L24" s="153">
        <f t="shared" si="0"/>
        <v>295.02222222222224</v>
      </c>
      <c r="O24" s="152">
        <v>43800</v>
      </c>
      <c r="P24" s="155">
        <v>401.9</v>
      </c>
      <c r="Q24" s="155">
        <v>374.5</v>
      </c>
      <c r="R24">
        <v>354</v>
      </c>
      <c r="S24">
        <v>413.5</v>
      </c>
      <c r="T24">
        <v>393.1</v>
      </c>
      <c r="U24">
        <v>368.6</v>
      </c>
      <c r="V24">
        <v>375.7</v>
      </c>
      <c r="W24">
        <v>394</v>
      </c>
      <c r="X24">
        <v>416.9</v>
      </c>
      <c r="Z24" s="153">
        <f t="shared" si="1"/>
        <v>388.02222222222218</v>
      </c>
    </row>
    <row r="25" spans="1:26">
      <c r="A25" s="152">
        <v>43831</v>
      </c>
      <c r="B25">
        <v>283.10000000000002</v>
      </c>
      <c r="C25">
        <v>265.10000000000002</v>
      </c>
      <c r="D25">
        <v>249.6</v>
      </c>
      <c r="E25">
        <v>296.89999999999998</v>
      </c>
      <c r="F25">
        <v>279.3</v>
      </c>
      <c r="G25" s="155">
        <v>265.7</v>
      </c>
      <c r="H25">
        <v>280.60000000000002</v>
      </c>
      <c r="I25" s="155">
        <v>274</v>
      </c>
      <c r="J25">
        <v>297.8</v>
      </c>
      <c r="L25" s="153">
        <f t="shared" si="0"/>
        <v>276.90000000000003</v>
      </c>
      <c r="O25" s="152">
        <v>43831</v>
      </c>
      <c r="P25" s="155">
        <v>376.1</v>
      </c>
      <c r="Q25" s="155">
        <v>358.1</v>
      </c>
      <c r="R25">
        <v>342.6</v>
      </c>
      <c r="S25">
        <v>389.9</v>
      </c>
      <c r="T25">
        <v>372.3</v>
      </c>
      <c r="U25">
        <v>358.7</v>
      </c>
      <c r="V25">
        <v>373.6</v>
      </c>
      <c r="W25">
        <v>367</v>
      </c>
      <c r="X25">
        <v>390.8</v>
      </c>
      <c r="Z25" s="153">
        <f t="shared" si="1"/>
        <v>369.90000000000003</v>
      </c>
    </row>
    <row r="26" spans="1:26">
      <c r="A26" s="152">
        <v>43862</v>
      </c>
      <c r="B26">
        <v>273.3</v>
      </c>
      <c r="C26">
        <v>245.3</v>
      </c>
      <c r="D26">
        <v>227.6</v>
      </c>
      <c r="E26">
        <v>310.39999999999998</v>
      </c>
      <c r="F26">
        <v>272.3</v>
      </c>
      <c r="G26" s="155">
        <v>238.4</v>
      </c>
      <c r="H26">
        <v>261.8</v>
      </c>
      <c r="I26" s="155">
        <v>260.8</v>
      </c>
      <c r="J26">
        <v>308.5</v>
      </c>
      <c r="L26" s="153">
        <f t="shared" si="0"/>
        <v>266.48888888888888</v>
      </c>
      <c r="O26" s="152">
        <v>43862</v>
      </c>
      <c r="P26" s="155">
        <v>360.3</v>
      </c>
      <c r="Q26" s="155">
        <v>332.3</v>
      </c>
      <c r="R26">
        <v>314.60000000000002</v>
      </c>
      <c r="S26">
        <v>397.4</v>
      </c>
      <c r="T26">
        <v>359.3</v>
      </c>
      <c r="U26">
        <v>325.39999999999998</v>
      </c>
      <c r="V26">
        <v>348.8</v>
      </c>
      <c r="W26">
        <v>347.8</v>
      </c>
      <c r="X26">
        <v>395.5</v>
      </c>
      <c r="Z26" s="153">
        <f t="shared" si="1"/>
        <v>353.48888888888888</v>
      </c>
    </row>
    <row r="27" spans="1:26">
      <c r="A27" s="152">
        <v>43891</v>
      </c>
      <c r="B27">
        <v>289.10000000000002</v>
      </c>
      <c r="C27">
        <v>265.39999999999998</v>
      </c>
      <c r="D27">
        <v>246.8</v>
      </c>
      <c r="E27">
        <v>307.60000000000002</v>
      </c>
      <c r="F27">
        <v>275.2</v>
      </c>
      <c r="G27" s="155">
        <v>260.89999999999998</v>
      </c>
      <c r="H27">
        <v>288.5</v>
      </c>
      <c r="I27" s="155">
        <v>282.10000000000002</v>
      </c>
      <c r="J27">
        <v>312.3</v>
      </c>
      <c r="L27" s="153">
        <f t="shared" si="0"/>
        <v>280.87777777777779</v>
      </c>
      <c r="O27" s="152">
        <v>43891</v>
      </c>
      <c r="P27" s="155">
        <v>382</v>
      </c>
      <c r="Q27" s="155">
        <v>358.3</v>
      </c>
      <c r="R27">
        <v>339.7</v>
      </c>
      <c r="S27">
        <v>400.4</v>
      </c>
      <c r="T27">
        <v>367.8</v>
      </c>
      <c r="U27">
        <v>353.8</v>
      </c>
      <c r="V27">
        <v>381.4</v>
      </c>
      <c r="W27">
        <v>375</v>
      </c>
      <c r="X27">
        <v>405.2</v>
      </c>
      <c r="Z27" s="153">
        <f t="shared" si="1"/>
        <v>373.73333333333335</v>
      </c>
    </row>
    <row r="28" spans="1:26">
      <c r="A28" s="152">
        <v>43922</v>
      </c>
      <c r="B28">
        <v>167.2</v>
      </c>
      <c r="C28">
        <v>170.5</v>
      </c>
      <c r="D28">
        <v>132.69999999999999</v>
      </c>
      <c r="E28">
        <v>214.6</v>
      </c>
      <c r="F28">
        <v>165.3</v>
      </c>
      <c r="G28" s="155">
        <v>146.1</v>
      </c>
      <c r="H28">
        <v>155.30000000000001</v>
      </c>
      <c r="I28" s="155">
        <v>163.30000000000001</v>
      </c>
      <c r="J28">
        <v>204.7</v>
      </c>
      <c r="L28" s="153">
        <f t="shared" si="0"/>
        <v>168.85555555555555</v>
      </c>
      <c r="O28" s="152">
        <v>43922</v>
      </c>
      <c r="P28" s="155">
        <v>247.6</v>
      </c>
      <c r="Q28" s="155">
        <v>254</v>
      </c>
      <c r="R28">
        <v>207</v>
      </c>
      <c r="S28">
        <v>302.10000000000002</v>
      </c>
      <c r="T28">
        <v>245.6</v>
      </c>
      <c r="U28">
        <v>222.3</v>
      </c>
      <c r="V28">
        <v>234</v>
      </c>
      <c r="W28">
        <v>241.8</v>
      </c>
      <c r="X28">
        <v>292</v>
      </c>
      <c r="Z28" s="153">
        <f t="shared" si="1"/>
        <v>249.59999999999997</v>
      </c>
    </row>
    <row r="29" spans="1:26">
      <c r="A29" s="152">
        <v>43952</v>
      </c>
      <c r="B29">
        <v>119.1</v>
      </c>
      <c r="C29">
        <v>113.1</v>
      </c>
      <c r="D29">
        <v>81.5</v>
      </c>
      <c r="E29">
        <v>142</v>
      </c>
      <c r="F29">
        <v>122.6</v>
      </c>
      <c r="G29" s="155">
        <v>101.9</v>
      </c>
      <c r="H29">
        <v>114.7</v>
      </c>
      <c r="I29" s="155">
        <v>107.2</v>
      </c>
      <c r="J29">
        <v>150.69999999999999</v>
      </c>
      <c r="L29" s="153">
        <f t="shared" si="0"/>
        <v>116.97777777777777</v>
      </c>
      <c r="O29" s="152">
        <v>43952</v>
      </c>
      <c r="P29" s="155">
        <v>189.5</v>
      </c>
      <c r="Q29" s="155">
        <v>182.7</v>
      </c>
      <c r="R29">
        <v>143.6</v>
      </c>
      <c r="S29">
        <v>221.5</v>
      </c>
      <c r="T29">
        <v>196.2</v>
      </c>
      <c r="U29">
        <v>168.7</v>
      </c>
      <c r="V29">
        <v>188.8</v>
      </c>
      <c r="W29">
        <v>176.3</v>
      </c>
      <c r="X29">
        <v>230.6</v>
      </c>
      <c r="Z29" s="153">
        <f t="shared" si="1"/>
        <v>188.65555555555554</v>
      </c>
    </row>
    <row r="30" spans="1:26">
      <c r="A30" s="152">
        <v>43983</v>
      </c>
      <c r="B30">
        <v>65.3</v>
      </c>
      <c r="C30">
        <v>53</v>
      </c>
      <c r="D30">
        <v>32.700000000000003</v>
      </c>
      <c r="E30">
        <v>89.8</v>
      </c>
      <c r="F30">
        <v>56</v>
      </c>
      <c r="G30" s="155">
        <v>39.700000000000003</v>
      </c>
      <c r="H30">
        <v>59.5</v>
      </c>
      <c r="I30" s="155">
        <v>55.2</v>
      </c>
      <c r="J30">
        <v>97</v>
      </c>
      <c r="L30" s="153">
        <f t="shared" si="0"/>
        <v>60.911111111111119</v>
      </c>
      <c r="O30" s="152">
        <v>43983</v>
      </c>
      <c r="P30" s="155">
        <v>132</v>
      </c>
      <c r="Q30" s="155">
        <v>111</v>
      </c>
      <c r="R30">
        <v>85.1</v>
      </c>
      <c r="S30">
        <v>163.19999999999999</v>
      </c>
      <c r="T30">
        <v>119.9</v>
      </c>
      <c r="U30">
        <v>96.8</v>
      </c>
      <c r="V30">
        <v>127.6</v>
      </c>
      <c r="W30">
        <v>117.5</v>
      </c>
      <c r="X30">
        <v>169.1</v>
      </c>
      <c r="Z30" s="153">
        <f t="shared" si="1"/>
        <v>124.6888888888889</v>
      </c>
    </row>
    <row r="31" spans="1:26">
      <c r="A31" s="152">
        <v>44013</v>
      </c>
      <c r="B31">
        <v>38.4</v>
      </c>
      <c r="C31">
        <v>24.7</v>
      </c>
      <c r="D31">
        <v>16.5</v>
      </c>
      <c r="E31">
        <v>58.3</v>
      </c>
      <c r="F31">
        <v>44.3</v>
      </c>
      <c r="G31" s="155">
        <v>19.600000000000001</v>
      </c>
      <c r="H31">
        <v>34.1</v>
      </c>
      <c r="I31" s="155">
        <v>27.2</v>
      </c>
      <c r="J31">
        <v>69.5</v>
      </c>
      <c r="L31" s="153">
        <f t="shared" si="0"/>
        <v>36.955555555555549</v>
      </c>
      <c r="O31" s="152">
        <v>44013</v>
      </c>
      <c r="P31" s="155">
        <v>103.5</v>
      </c>
      <c r="Q31" s="155">
        <v>73.7</v>
      </c>
      <c r="R31">
        <v>55.5</v>
      </c>
      <c r="S31">
        <v>131.5</v>
      </c>
      <c r="T31">
        <v>117.8</v>
      </c>
      <c r="U31">
        <v>62.8</v>
      </c>
      <c r="V31">
        <v>106.1</v>
      </c>
      <c r="W31">
        <v>86.2</v>
      </c>
      <c r="X31">
        <v>150.69999999999999</v>
      </c>
      <c r="Z31" s="153">
        <f t="shared" si="1"/>
        <v>98.644444444444446</v>
      </c>
    </row>
    <row r="32" spans="1:26">
      <c r="A32" s="152">
        <v>44044</v>
      </c>
      <c r="B32">
        <v>26.7</v>
      </c>
      <c r="C32">
        <v>12</v>
      </c>
      <c r="D32">
        <v>11.8</v>
      </c>
      <c r="E32">
        <v>48.6</v>
      </c>
      <c r="F32">
        <v>30.7</v>
      </c>
      <c r="G32" s="155">
        <v>13.2</v>
      </c>
      <c r="H32">
        <v>23.6</v>
      </c>
      <c r="I32" s="155">
        <v>23.7</v>
      </c>
      <c r="J32">
        <v>45.3</v>
      </c>
      <c r="L32" s="153">
        <f t="shared" si="0"/>
        <v>26.177777777777774</v>
      </c>
      <c r="O32" s="152">
        <v>44044</v>
      </c>
      <c r="P32" s="155">
        <v>74.900000000000006</v>
      </c>
      <c r="Q32" s="155">
        <v>42.8</v>
      </c>
      <c r="R32">
        <v>40.700000000000003</v>
      </c>
      <c r="S32">
        <v>115.9</v>
      </c>
      <c r="T32">
        <v>81.599999999999994</v>
      </c>
      <c r="U32">
        <v>43.2</v>
      </c>
      <c r="V32">
        <v>76.099999999999994</v>
      </c>
      <c r="W32">
        <v>69.099999999999994</v>
      </c>
      <c r="X32">
        <v>112.7</v>
      </c>
      <c r="Z32" s="153">
        <f t="shared" si="1"/>
        <v>73</v>
      </c>
    </row>
    <row r="33" spans="1:26">
      <c r="A33" s="152">
        <v>44075</v>
      </c>
      <c r="B33">
        <v>73.3</v>
      </c>
      <c r="C33">
        <v>57.1</v>
      </c>
      <c r="D33">
        <v>45.6</v>
      </c>
      <c r="E33">
        <v>106.3</v>
      </c>
      <c r="F33">
        <v>82.2</v>
      </c>
      <c r="G33" s="155">
        <v>53.6</v>
      </c>
      <c r="H33">
        <v>70.5</v>
      </c>
      <c r="I33" s="155">
        <v>71.3</v>
      </c>
      <c r="J33">
        <v>100.1</v>
      </c>
      <c r="L33" s="153">
        <f t="shared" si="0"/>
        <v>73.333333333333329</v>
      </c>
      <c r="O33" s="152">
        <v>44075</v>
      </c>
      <c r="P33" s="155">
        <v>144.19999999999999</v>
      </c>
      <c r="Q33" s="155">
        <v>120.8</v>
      </c>
      <c r="R33">
        <v>100.5</v>
      </c>
      <c r="S33">
        <v>184.6</v>
      </c>
      <c r="T33">
        <v>157</v>
      </c>
      <c r="U33">
        <v>110.6</v>
      </c>
      <c r="V33">
        <v>145.69999999999999</v>
      </c>
      <c r="W33">
        <v>141</v>
      </c>
      <c r="X33">
        <v>180.3</v>
      </c>
      <c r="Z33" s="153">
        <f t="shared" si="1"/>
        <v>142.74444444444444</v>
      </c>
    </row>
    <row r="34" spans="1:26">
      <c r="A34" s="152">
        <v>44105</v>
      </c>
      <c r="B34">
        <v>169.7</v>
      </c>
      <c r="C34">
        <v>132.19999999999999</v>
      </c>
      <c r="D34">
        <v>125.2</v>
      </c>
      <c r="E34">
        <v>190.5</v>
      </c>
      <c r="F34">
        <v>171.5</v>
      </c>
      <c r="G34" s="155">
        <v>128.69999999999999</v>
      </c>
      <c r="H34">
        <v>165.7</v>
      </c>
      <c r="I34" s="155">
        <v>161.5</v>
      </c>
      <c r="J34">
        <v>198.9</v>
      </c>
      <c r="L34" s="153">
        <f t="shared" si="0"/>
        <v>160.43333333333334</v>
      </c>
      <c r="O34" s="152">
        <v>44105</v>
      </c>
      <c r="P34" s="155">
        <v>262.7</v>
      </c>
      <c r="Q34" s="155">
        <v>224.4</v>
      </c>
      <c r="R34">
        <v>217</v>
      </c>
      <c r="S34">
        <v>283.60000000000002</v>
      </c>
      <c r="T34">
        <v>264.39999999999998</v>
      </c>
      <c r="U34">
        <v>220.8</v>
      </c>
      <c r="V34">
        <v>258.7</v>
      </c>
      <c r="W34">
        <v>254.4</v>
      </c>
      <c r="X34">
        <v>292</v>
      </c>
      <c r="Z34" s="153">
        <f t="shared" si="1"/>
        <v>253.11111111111111</v>
      </c>
    </row>
    <row r="35" spans="1:26">
      <c r="A35" s="152">
        <v>44136</v>
      </c>
      <c r="B35">
        <v>216.9</v>
      </c>
      <c r="C35">
        <v>195.9</v>
      </c>
      <c r="D35">
        <v>181.8</v>
      </c>
      <c r="E35">
        <v>222.6</v>
      </c>
      <c r="F35">
        <v>202.8</v>
      </c>
      <c r="G35" s="155">
        <v>184.2</v>
      </c>
      <c r="H35">
        <v>206.9</v>
      </c>
      <c r="I35" s="155">
        <v>211.8</v>
      </c>
      <c r="J35">
        <v>238.5</v>
      </c>
      <c r="L35" s="153">
        <f t="shared" si="0"/>
        <v>206.82222222222222</v>
      </c>
      <c r="O35" s="152">
        <v>44136</v>
      </c>
      <c r="P35" s="155">
        <v>306.39999999999998</v>
      </c>
      <c r="Q35" s="155">
        <v>284</v>
      </c>
      <c r="R35">
        <v>270.8</v>
      </c>
      <c r="S35">
        <v>312.5</v>
      </c>
      <c r="T35">
        <v>292.3</v>
      </c>
      <c r="U35">
        <v>273.39999999999998</v>
      </c>
      <c r="V35">
        <v>296.8</v>
      </c>
      <c r="W35">
        <v>301.39999999999998</v>
      </c>
      <c r="X35">
        <v>328.4</v>
      </c>
      <c r="Z35" s="153">
        <f t="shared" si="1"/>
        <v>296.22222222222223</v>
      </c>
    </row>
    <row r="36" spans="1:26">
      <c r="A36" s="152">
        <v>44166</v>
      </c>
      <c r="B36">
        <v>334.7</v>
      </c>
      <c r="C36">
        <v>308</v>
      </c>
      <c r="D36">
        <v>293.3</v>
      </c>
      <c r="E36">
        <v>341.5</v>
      </c>
      <c r="F36">
        <v>327.2</v>
      </c>
      <c r="G36" s="155">
        <v>290.3</v>
      </c>
      <c r="H36">
        <v>304.8</v>
      </c>
      <c r="I36" s="155">
        <v>323.7</v>
      </c>
      <c r="J36">
        <v>357.4</v>
      </c>
      <c r="L36" s="153">
        <f t="shared" si="0"/>
        <v>320.10000000000002</v>
      </c>
      <c r="O36" s="152">
        <v>44166</v>
      </c>
      <c r="P36" s="155">
        <v>427.7</v>
      </c>
      <c r="Q36" s="155">
        <v>401</v>
      </c>
      <c r="R36">
        <v>386.3</v>
      </c>
      <c r="S36">
        <v>434.5</v>
      </c>
      <c r="T36">
        <v>420.2</v>
      </c>
      <c r="U36">
        <v>383.3</v>
      </c>
      <c r="V36">
        <v>397.8</v>
      </c>
      <c r="W36">
        <v>416.7</v>
      </c>
      <c r="X36">
        <v>450.4</v>
      </c>
      <c r="Z36" s="153">
        <f t="shared" si="1"/>
        <v>413.1</v>
      </c>
    </row>
    <row r="37" spans="1:26">
      <c r="A37" s="152">
        <v>44197</v>
      </c>
      <c r="B37">
        <v>394.5</v>
      </c>
      <c r="C37">
        <v>367</v>
      </c>
      <c r="D37">
        <v>349.1</v>
      </c>
      <c r="E37">
        <v>418.3</v>
      </c>
      <c r="F37">
        <v>387.9</v>
      </c>
      <c r="G37" s="155">
        <v>354.9</v>
      </c>
      <c r="H37">
        <v>363.4</v>
      </c>
      <c r="I37" s="155">
        <v>379.3</v>
      </c>
      <c r="J37">
        <v>415.3</v>
      </c>
      <c r="L37" s="153">
        <f t="shared" si="0"/>
        <v>381.07777777777778</v>
      </c>
      <c r="O37" s="152">
        <v>44197</v>
      </c>
      <c r="P37" s="155">
        <v>487.5</v>
      </c>
      <c r="Q37" s="155">
        <v>460</v>
      </c>
      <c r="R37">
        <v>442.1</v>
      </c>
      <c r="S37">
        <v>511.3</v>
      </c>
      <c r="T37">
        <v>480.9</v>
      </c>
      <c r="U37">
        <v>447.9</v>
      </c>
      <c r="V37">
        <v>456.4</v>
      </c>
      <c r="W37">
        <v>472.3</v>
      </c>
      <c r="X37">
        <v>508.3</v>
      </c>
      <c r="Z37" s="153">
        <f t="shared" si="1"/>
        <v>474.07777777777778</v>
      </c>
    </row>
    <row r="38" spans="1:26">
      <c r="A38" s="152">
        <v>44228</v>
      </c>
      <c r="B38">
        <v>297.2</v>
      </c>
      <c r="C38">
        <v>283.2</v>
      </c>
      <c r="D38">
        <v>266</v>
      </c>
      <c r="E38">
        <v>320.8</v>
      </c>
      <c r="F38">
        <v>287.2</v>
      </c>
      <c r="G38" s="155">
        <v>275.39999999999998</v>
      </c>
      <c r="H38">
        <v>292.10000000000002</v>
      </c>
      <c r="I38" s="155">
        <v>295.8</v>
      </c>
      <c r="J38">
        <v>335.8</v>
      </c>
      <c r="L38" s="153">
        <f t="shared" si="0"/>
        <v>294.83333333333337</v>
      </c>
      <c r="O38" s="152">
        <v>44228</v>
      </c>
      <c r="P38" s="155">
        <v>381.2</v>
      </c>
      <c r="Q38" s="155">
        <v>367.1</v>
      </c>
      <c r="R38">
        <v>350</v>
      </c>
      <c r="S38">
        <v>404.8</v>
      </c>
      <c r="T38">
        <v>371.2</v>
      </c>
      <c r="U38">
        <v>359.4</v>
      </c>
      <c r="V38">
        <v>376.1</v>
      </c>
      <c r="W38">
        <v>379.8</v>
      </c>
      <c r="X38">
        <v>419.8</v>
      </c>
      <c r="Z38" s="153">
        <f t="shared" si="1"/>
        <v>378.82222222222225</v>
      </c>
    </row>
    <row r="39" spans="1:26">
      <c r="A39" s="152">
        <v>44256</v>
      </c>
      <c r="B39">
        <v>267.2</v>
      </c>
      <c r="C39">
        <v>259.10000000000002</v>
      </c>
      <c r="D39">
        <v>241.2</v>
      </c>
      <c r="E39">
        <v>274.5</v>
      </c>
      <c r="F39">
        <v>260.10000000000002</v>
      </c>
      <c r="G39" s="155">
        <v>266.60000000000002</v>
      </c>
      <c r="H39">
        <v>269.60000000000002</v>
      </c>
      <c r="I39" s="155">
        <v>262.8</v>
      </c>
      <c r="J39">
        <v>297.8</v>
      </c>
      <c r="L39" s="153">
        <f t="shared" si="0"/>
        <v>266.54444444444448</v>
      </c>
      <c r="O39" s="152">
        <v>44256</v>
      </c>
      <c r="P39" s="155">
        <v>357.7</v>
      </c>
      <c r="Q39" s="155">
        <v>349.1</v>
      </c>
      <c r="R39">
        <v>331.2</v>
      </c>
      <c r="S39">
        <v>366.9</v>
      </c>
      <c r="T39">
        <v>351.2</v>
      </c>
      <c r="U39">
        <v>357.4</v>
      </c>
      <c r="V39">
        <v>360.7</v>
      </c>
      <c r="W39">
        <v>353.5</v>
      </c>
      <c r="X39">
        <v>389.3</v>
      </c>
      <c r="Z39" s="153">
        <f t="shared" si="1"/>
        <v>357.44444444444446</v>
      </c>
    </row>
    <row r="40" spans="1:26">
      <c r="A40" s="152">
        <v>44287</v>
      </c>
      <c r="B40">
        <v>271.2</v>
      </c>
      <c r="C40">
        <v>272.60000000000002</v>
      </c>
      <c r="D40">
        <v>238.6</v>
      </c>
      <c r="E40">
        <v>313</v>
      </c>
      <c r="F40">
        <v>257.3</v>
      </c>
      <c r="G40" s="155">
        <v>262.60000000000002</v>
      </c>
      <c r="H40">
        <v>264.39999999999998</v>
      </c>
      <c r="I40" s="155">
        <v>262.7</v>
      </c>
      <c r="J40">
        <v>305.10000000000002</v>
      </c>
      <c r="L40" s="153">
        <f t="shared" si="0"/>
        <v>271.94444444444446</v>
      </c>
      <c r="O40" s="152">
        <v>44287</v>
      </c>
      <c r="P40" s="155">
        <v>360.6</v>
      </c>
      <c r="Q40" s="155">
        <v>362.5</v>
      </c>
      <c r="R40">
        <v>328.1</v>
      </c>
      <c r="S40">
        <v>402.4</v>
      </c>
      <c r="T40">
        <v>346.4</v>
      </c>
      <c r="U40">
        <v>352.2</v>
      </c>
      <c r="V40">
        <v>354.1</v>
      </c>
      <c r="W40">
        <v>352.2</v>
      </c>
      <c r="X40">
        <v>395.1</v>
      </c>
      <c r="Z40" s="153">
        <f t="shared" si="1"/>
        <v>361.51111111111106</v>
      </c>
    </row>
    <row r="41" spans="1:26">
      <c r="A41" s="152">
        <v>44317</v>
      </c>
      <c r="B41">
        <v>170.1</v>
      </c>
      <c r="C41">
        <v>163</v>
      </c>
      <c r="D41">
        <v>138.9</v>
      </c>
      <c r="E41">
        <v>206.3</v>
      </c>
      <c r="F41">
        <v>179.6</v>
      </c>
      <c r="G41" s="155">
        <v>151.1</v>
      </c>
      <c r="H41">
        <v>177.2</v>
      </c>
      <c r="I41" s="155">
        <v>169.6</v>
      </c>
      <c r="J41">
        <v>217.1</v>
      </c>
      <c r="L41" s="153">
        <f t="shared" si="0"/>
        <v>174.76666666666665</v>
      </c>
      <c r="O41" s="152">
        <v>44317</v>
      </c>
      <c r="P41" s="155">
        <v>258.39999999999998</v>
      </c>
      <c r="Q41" s="155">
        <v>251.8</v>
      </c>
      <c r="R41">
        <v>225.6</v>
      </c>
      <c r="S41">
        <v>296.7</v>
      </c>
      <c r="T41">
        <v>267.39999999999998</v>
      </c>
      <c r="U41">
        <v>237.6</v>
      </c>
      <c r="V41">
        <v>266.2</v>
      </c>
      <c r="W41">
        <v>258.39999999999998</v>
      </c>
      <c r="X41">
        <v>308.10000000000002</v>
      </c>
      <c r="Z41" s="153">
        <f t="shared" si="1"/>
        <v>263.35555555555555</v>
      </c>
    </row>
    <row r="42" spans="1:26">
      <c r="A42" s="152">
        <v>44348</v>
      </c>
      <c r="B42">
        <v>45.1</v>
      </c>
      <c r="C42">
        <v>31</v>
      </c>
      <c r="D42">
        <v>19.5</v>
      </c>
      <c r="E42">
        <v>67</v>
      </c>
      <c r="F42">
        <v>40.4</v>
      </c>
      <c r="G42" s="155">
        <v>26.2</v>
      </c>
      <c r="H42">
        <v>45.2</v>
      </c>
      <c r="I42" s="155">
        <v>35.799999999999997</v>
      </c>
      <c r="J42">
        <v>65.7</v>
      </c>
      <c r="L42" s="153">
        <f t="shared" si="0"/>
        <v>41.766666666666666</v>
      </c>
      <c r="O42" s="152">
        <v>44348</v>
      </c>
      <c r="P42" s="155">
        <v>104.9</v>
      </c>
      <c r="Q42" s="155">
        <v>86.6</v>
      </c>
      <c r="R42">
        <v>63.4</v>
      </c>
      <c r="S42">
        <v>135.9</v>
      </c>
      <c r="T42">
        <v>97.5</v>
      </c>
      <c r="U42">
        <v>74.900000000000006</v>
      </c>
      <c r="V42">
        <v>110.9</v>
      </c>
      <c r="W42">
        <v>90.7</v>
      </c>
      <c r="X42">
        <v>134.80000000000001</v>
      </c>
      <c r="Z42" s="153">
        <f t="shared" si="1"/>
        <v>99.955555555555577</v>
      </c>
    </row>
    <row r="43" spans="1:26">
      <c r="A43" s="152">
        <v>44378</v>
      </c>
      <c r="B43">
        <v>15.4</v>
      </c>
      <c r="C43">
        <v>12.1</v>
      </c>
      <c r="D43">
        <v>6.8</v>
      </c>
      <c r="E43">
        <v>27.5</v>
      </c>
      <c r="F43">
        <v>15.7</v>
      </c>
      <c r="G43" s="155">
        <v>9.3000000000000007</v>
      </c>
      <c r="H43">
        <v>18.5</v>
      </c>
      <c r="I43" s="155">
        <v>12</v>
      </c>
      <c r="J43">
        <v>28.3</v>
      </c>
      <c r="L43" s="153">
        <f t="shared" si="0"/>
        <v>16.177777777777777</v>
      </c>
      <c r="O43" s="152">
        <v>44378</v>
      </c>
      <c r="P43" s="155">
        <v>62.9</v>
      </c>
      <c r="Q43" s="155">
        <v>57.6</v>
      </c>
      <c r="R43">
        <v>41</v>
      </c>
      <c r="S43">
        <v>85.9</v>
      </c>
      <c r="T43">
        <v>64.5</v>
      </c>
      <c r="U43">
        <v>50.7</v>
      </c>
      <c r="V43">
        <v>69.5</v>
      </c>
      <c r="W43">
        <v>53</v>
      </c>
      <c r="X43">
        <v>86.2</v>
      </c>
      <c r="Z43" s="153">
        <f t="shared" si="1"/>
        <v>63.477777777777774</v>
      </c>
    </row>
    <row r="44" spans="1:26">
      <c r="A44" s="152">
        <v>44409</v>
      </c>
      <c r="B44">
        <v>25.8</v>
      </c>
      <c r="C44">
        <v>17.399999999999999</v>
      </c>
      <c r="D44">
        <v>13.7</v>
      </c>
      <c r="E44">
        <v>49.5</v>
      </c>
      <c r="F44">
        <v>25</v>
      </c>
      <c r="G44" s="155">
        <v>19.600000000000001</v>
      </c>
      <c r="H44">
        <v>30.7</v>
      </c>
      <c r="I44" s="155">
        <v>23.1</v>
      </c>
      <c r="J44">
        <v>44.4</v>
      </c>
      <c r="L44" s="153">
        <f t="shared" si="0"/>
        <v>27.688888888888886</v>
      </c>
      <c r="O44" s="152">
        <v>44409</v>
      </c>
      <c r="P44" s="155">
        <v>90.9</v>
      </c>
      <c r="Q44" s="155">
        <v>71.2</v>
      </c>
      <c r="R44">
        <v>63.1</v>
      </c>
      <c r="S44">
        <v>119.4</v>
      </c>
      <c r="T44">
        <v>90.8</v>
      </c>
      <c r="U44">
        <v>72.599999999999994</v>
      </c>
      <c r="V44">
        <v>102.7</v>
      </c>
      <c r="W44">
        <v>83.8</v>
      </c>
      <c r="X44">
        <v>119.8</v>
      </c>
      <c r="Z44" s="153">
        <f t="shared" si="1"/>
        <v>90.477777777777774</v>
      </c>
    </row>
    <row r="45" spans="1:26">
      <c r="A45" s="152">
        <v>44440</v>
      </c>
      <c r="B45">
        <v>39.9</v>
      </c>
      <c r="C45">
        <v>27.3</v>
      </c>
      <c r="D45">
        <v>23.1</v>
      </c>
      <c r="E45">
        <v>57.4</v>
      </c>
      <c r="F45">
        <v>39.299999999999997</v>
      </c>
      <c r="G45" s="155">
        <v>32.5</v>
      </c>
      <c r="H45">
        <v>36.4</v>
      </c>
      <c r="I45" s="155">
        <v>41.3</v>
      </c>
      <c r="J45">
        <v>56.5</v>
      </c>
      <c r="L45" s="153">
        <f t="shared" si="0"/>
        <v>39.299999999999997</v>
      </c>
      <c r="O45" s="152">
        <v>44440</v>
      </c>
      <c r="P45" s="155">
        <v>97.8</v>
      </c>
      <c r="Q45" s="155">
        <v>78.599999999999994</v>
      </c>
      <c r="R45">
        <v>70.400000000000006</v>
      </c>
      <c r="S45">
        <v>127.5</v>
      </c>
      <c r="T45">
        <v>98.8</v>
      </c>
      <c r="U45">
        <v>84.5</v>
      </c>
      <c r="V45">
        <v>99.8</v>
      </c>
      <c r="W45">
        <v>98.8</v>
      </c>
      <c r="X45">
        <v>127</v>
      </c>
      <c r="Z45" s="153">
        <f t="shared" si="1"/>
        <v>98.133333333333312</v>
      </c>
    </row>
    <row r="46" spans="1:26">
      <c r="A46" s="152">
        <v>44470</v>
      </c>
      <c r="B46">
        <v>115.6</v>
      </c>
      <c r="C46">
        <v>106.9</v>
      </c>
      <c r="D46">
        <v>88.3</v>
      </c>
      <c r="E46">
        <v>140.9</v>
      </c>
      <c r="F46">
        <v>111</v>
      </c>
      <c r="G46" s="155">
        <v>99.6</v>
      </c>
      <c r="H46">
        <v>103.4</v>
      </c>
      <c r="I46" s="155">
        <v>109.6</v>
      </c>
      <c r="J46">
        <v>145.80000000000001</v>
      </c>
      <c r="L46" s="153">
        <f t="shared" si="0"/>
        <v>113.45555555555558</v>
      </c>
      <c r="O46" s="152">
        <v>44470</v>
      </c>
      <c r="P46" s="155">
        <v>205.8</v>
      </c>
      <c r="Q46" s="155">
        <v>194.1</v>
      </c>
      <c r="R46">
        <v>174.1</v>
      </c>
      <c r="S46">
        <v>229.8</v>
      </c>
      <c r="T46">
        <v>200.2</v>
      </c>
      <c r="U46">
        <v>186.4</v>
      </c>
      <c r="V46">
        <v>194.9</v>
      </c>
      <c r="W46">
        <v>199.7</v>
      </c>
      <c r="X46">
        <v>236.4</v>
      </c>
      <c r="Z46" s="153">
        <f t="shared" si="1"/>
        <v>202.37777777777782</v>
      </c>
    </row>
    <row r="47" spans="1:26">
      <c r="A47" s="152">
        <v>44501</v>
      </c>
      <c r="B47">
        <v>243.2</v>
      </c>
      <c r="C47">
        <v>219.3</v>
      </c>
      <c r="D47">
        <v>222.5</v>
      </c>
      <c r="E47">
        <v>241.1</v>
      </c>
      <c r="F47">
        <v>239.3</v>
      </c>
      <c r="G47" s="155">
        <v>231.6</v>
      </c>
      <c r="H47">
        <v>232.9</v>
      </c>
      <c r="I47" s="155">
        <v>235.4</v>
      </c>
      <c r="J47">
        <v>257.7</v>
      </c>
      <c r="L47" s="153">
        <f t="shared" si="0"/>
        <v>235.88888888888889</v>
      </c>
      <c r="O47" s="152">
        <v>44501</v>
      </c>
      <c r="P47" s="155">
        <v>333.2</v>
      </c>
      <c r="Q47" s="155">
        <v>309.3</v>
      </c>
      <c r="R47">
        <v>312.5</v>
      </c>
      <c r="S47">
        <v>331.1</v>
      </c>
      <c r="T47">
        <v>329.3</v>
      </c>
      <c r="U47">
        <v>321.60000000000002</v>
      </c>
      <c r="V47">
        <v>322.89999999999998</v>
      </c>
      <c r="W47">
        <v>325.39999999999998</v>
      </c>
      <c r="X47">
        <v>347.7</v>
      </c>
      <c r="Z47" s="153">
        <f t="shared" si="1"/>
        <v>325.88888888888891</v>
      </c>
    </row>
    <row r="48" spans="1:26">
      <c r="A48" s="152">
        <v>44531</v>
      </c>
      <c r="B48">
        <v>295.7</v>
      </c>
      <c r="C48">
        <v>273.5</v>
      </c>
      <c r="D48">
        <v>238</v>
      </c>
      <c r="E48">
        <v>324.8</v>
      </c>
      <c r="F48">
        <v>287.5</v>
      </c>
      <c r="G48" s="155">
        <v>241.8</v>
      </c>
      <c r="H48">
        <v>256.2</v>
      </c>
      <c r="I48" s="155">
        <v>270</v>
      </c>
      <c r="J48">
        <v>324.2</v>
      </c>
      <c r="L48" s="153">
        <f t="shared" si="0"/>
        <v>279.07777777777778</v>
      </c>
      <c r="O48" s="152">
        <v>44531</v>
      </c>
      <c r="P48" s="155">
        <v>388.7</v>
      </c>
      <c r="Q48" s="155">
        <v>366.5</v>
      </c>
      <c r="R48">
        <v>331</v>
      </c>
      <c r="S48">
        <v>417.8</v>
      </c>
      <c r="T48">
        <v>380.5</v>
      </c>
      <c r="U48">
        <v>334.8</v>
      </c>
      <c r="V48">
        <v>349.2</v>
      </c>
      <c r="W48">
        <v>363</v>
      </c>
      <c r="X48">
        <v>417.2</v>
      </c>
      <c r="Z48" s="153">
        <f t="shared" si="1"/>
        <v>372.07777777777778</v>
      </c>
    </row>
    <row r="49" spans="1:26">
      <c r="A49" s="152">
        <v>44562</v>
      </c>
      <c r="B49">
        <v>348.3</v>
      </c>
      <c r="C49">
        <v>324.8</v>
      </c>
      <c r="D49">
        <v>310.39999999999998</v>
      </c>
      <c r="E49">
        <v>324.39999999999998</v>
      </c>
      <c r="F49">
        <v>331.2</v>
      </c>
      <c r="G49" s="155">
        <v>326.39999999999998</v>
      </c>
      <c r="H49">
        <v>319</v>
      </c>
      <c r="I49" s="155">
        <v>335.8</v>
      </c>
      <c r="J49">
        <v>342.2</v>
      </c>
      <c r="L49" s="153">
        <f t="shared" si="0"/>
        <v>329.16666666666669</v>
      </c>
      <c r="O49" s="152">
        <v>44562</v>
      </c>
      <c r="P49" s="155">
        <v>441.3</v>
      </c>
      <c r="Q49" s="155">
        <v>417.8</v>
      </c>
      <c r="R49">
        <v>403.4</v>
      </c>
      <c r="S49">
        <v>417.4</v>
      </c>
      <c r="T49">
        <v>424.2</v>
      </c>
      <c r="U49">
        <v>419.4</v>
      </c>
      <c r="V49">
        <v>412</v>
      </c>
      <c r="W49">
        <v>428.8</v>
      </c>
      <c r="X49">
        <v>435.2</v>
      </c>
      <c r="Z49" s="153">
        <f t="shared" si="1"/>
        <v>422.16666666666669</v>
      </c>
    </row>
    <row r="50" spans="1:26">
      <c r="A50" s="152">
        <v>44593</v>
      </c>
      <c r="B50">
        <v>250.6</v>
      </c>
      <c r="C50">
        <v>236.4</v>
      </c>
      <c r="D50">
        <v>212.7</v>
      </c>
      <c r="E50">
        <v>266.89999999999998</v>
      </c>
      <c r="F50">
        <v>244.5</v>
      </c>
      <c r="G50" s="155">
        <v>218.9</v>
      </c>
      <c r="H50">
        <v>239.2</v>
      </c>
      <c r="I50" s="155">
        <v>230.6</v>
      </c>
      <c r="J50">
        <v>282.8</v>
      </c>
      <c r="L50" s="153">
        <f t="shared" si="0"/>
        <v>242.51111111111109</v>
      </c>
      <c r="O50" s="152">
        <v>44593</v>
      </c>
      <c r="P50" s="155">
        <v>334.6</v>
      </c>
      <c r="Q50" s="155">
        <v>320.39999999999998</v>
      </c>
      <c r="R50">
        <v>296.7</v>
      </c>
      <c r="S50">
        <v>350.9</v>
      </c>
      <c r="T50">
        <v>328.5</v>
      </c>
      <c r="U50">
        <v>302.89999999999998</v>
      </c>
      <c r="V50">
        <v>323.2</v>
      </c>
      <c r="W50">
        <v>314.60000000000002</v>
      </c>
      <c r="X50">
        <v>366.8</v>
      </c>
      <c r="Z50" s="153">
        <f t="shared" si="1"/>
        <v>326.51111111111112</v>
      </c>
    </row>
    <row r="51" spans="1:26">
      <c r="A51" s="152">
        <v>44621</v>
      </c>
      <c r="B51">
        <v>256.60000000000002</v>
      </c>
      <c r="C51">
        <v>246.1</v>
      </c>
      <c r="D51">
        <v>210.4</v>
      </c>
      <c r="E51">
        <v>276.8</v>
      </c>
      <c r="F51">
        <v>232.4</v>
      </c>
      <c r="G51" s="155">
        <v>227.8</v>
      </c>
      <c r="H51">
        <v>242</v>
      </c>
      <c r="I51" s="155">
        <v>255.7</v>
      </c>
      <c r="J51">
        <v>273.7</v>
      </c>
      <c r="L51" s="153">
        <f t="shared" si="0"/>
        <v>246.83333333333334</v>
      </c>
      <c r="O51" s="152">
        <v>44621</v>
      </c>
      <c r="P51" s="155">
        <v>348.5</v>
      </c>
      <c r="Q51" s="155">
        <v>337.9</v>
      </c>
      <c r="R51">
        <v>300.5</v>
      </c>
      <c r="S51">
        <v>368.5</v>
      </c>
      <c r="T51">
        <v>322.60000000000002</v>
      </c>
      <c r="U51">
        <v>318.10000000000002</v>
      </c>
      <c r="V51">
        <v>334.2</v>
      </c>
      <c r="W51">
        <v>346.7</v>
      </c>
      <c r="X51">
        <v>366.2</v>
      </c>
      <c r="Z51" s="153">
        <f t="shared" si="1"/>
        <v>338.13333333333327</v>
      </c>
    </row>
    <row r="52" spans="1:26">
      <c r="A52" s="152">
        <v>44652</v>
      </c>
      <c r="B52">
        <v>202.8</v>
      </c>
      <c r="C52">
        <v>187.1</v>
      </c>
      <c r="D52">
        <v>155.9</v>
      </c>
      <c r="E52">
        <v>234.3</v>
      </c>
      <c r="F52">
        <v>192.6</v>
      </c>
      <c r="G52" s="155">
        <v>172.9</v>
      </c>
      <c r="H52">
        <v>201.2</v>
      </c>
      <c r="I52" s="155">
        <v>195.5</v>
      </c>
      <c r="J52">
        <v>233.3</v>
      </c>
      <c r="L52" s="153">
        <f t="shared" si="0"/>
        <v>197.28888888888889</v>
      </c>
      <c r="O52" s="152">
        <v>44652</v>
      </c>
      <c r="P52" s="155">
        <v>289.7</v>
      </c>
      <c r="Q52" s="155">
        <v>275.5</v>
      </c>
      <c r="R52">
        <v>239.2</v>
      </c>
      <c r="S52">
        <v>323.5</v>
      </c>
      <c r="T52">
        <v>279.60000000000002</v>
      </c>
      <c r="U52">
        <v>258</v>
      </c>
      <c r="V52">
        <v>289.10000000000002</v>
      </c>
      <c r="W52">
        <v>282.2</v>
      </c>
      <c r="X52">
        <v>321.89999999999998</v>
      </c>
      <c r="Z52" s="153">
        <f t="shared" si="1"/>
        <v>284.29999999999995</v>
      </c>
    </row>
    <row r="53" spans="1:26">
      <c r="A53" s="152">
        <v>44682</v>
      </c>
      <c r="B53">
        <v>94.3</v>
      </c>
      <c r="C53">
        <v>80.3</v>
      </c>
      <c r="D53">
        <v>62.9</v>
      </c>
      <c r="E53">
        <v>118.9</v>
      </c>
      <c r="F53">
        <v>96.1</v>
      </c>
      <c r="G53" s="155">
        <v>76.900000000000006</v>
      </c>
      <c r="H53">
        <v>101.7</v>
      </c>
      <c r="I53" s="155">
        <v>87.3</v>
      </c>
      <c r="J53">
        <v>128.30000000000001</v>
      </c>
      <c r="L53" s="153">
        <f t="shared" si="0"/>
        <v>94.077777777777783</v>
      </c>
      <c r="O53" s="152">
        <v>44682</v>
      </c>
      <c r="P53" s="155">
        <v>174.9</v>
      </c>
      <c r="Q53" s="155">
        <v>154.5</v>
      </c>
      <c r="R53">
        <v>133.80000000000001</v>
      </c>
      <c r="S53">
        <v>206.9</v>
      </c>
      <c r="T53">
        <v>180</v>
      </c>
      <c r="U53">
        <v>152</v>
      </c>
      <c r="V53">
        <v>188.5</v>
      </c>
      <c r="W53">
        <v>166.5</v>
      </c>
      <c r="X53">
        <v>216.7</v>
      </c>
      <c r="Z53" s="153">
        <f t="shared" si="1"/>
        <v>174.86666666666667</v>
      </c>
    </row>
    <row r="54" spans="1:26">
      <c r="A54" s="152">
        <v>44713</v>
      </c>
      <c r="B54">
        <v>54.4</v>
      </c>
      <c r="C54">
        <v>43.2</v>
      </c>
      <c r="D54">
        <v>27.5</v>
      </c>
      <c r="E54">
        <v>63.9</v>
      </c>
      <c r="F54">
        <v>54.5</v>
      </c>
      <c r="G54">
        <v>38.9</v>
      </c>
      <c r="H54">
        <v>55</v>
      </c>
      <c r="I54">
        <v>54.9</v>
      </c>
      <c r="J54">
        <v>71.599999999999994</v>
      </c>
      <c r="L54" s="153">
        <f t="shared" si="0"/>
        <v>51.544444444444444</v>
      </c>
      <c r="O54" s="152">
        <v>44713</v>
      </c>
      <c r="P54">
        <v>113.8</v>
      </c>
      <c r="Q54">
        <v>95.4</v>
      </c>
      <c r="R54">
        <v>74.099999999999994</v>
      </c>
      <c r="S54">
        <v>131.80000000000001</v>
      </c>
      <c r="T54">
        <v>117.8</v>
      </c>
      <c r="U54">
        <v>95</v>
      </c>
      <c r="V54">
        <v>124.4</v>
      </c>
      <c r="W54">
        <v>115.4</v>
      </c>
      <c r="X54">
        <v>142.80000000000001</v>
      </c>
      <c r="Z54" s="153">
        <f>AVERAGE(P54:X54)</f>
        <v>112.27777777777777</v>
      </c>
    </row>
    <row r="55" spans="1:26">
      <c r="A55" s="152">
        <v>44743</v>
      </c>
      <c r="B55">
        <v>19</v>
      </c>
      <c r="C55">
        <v>17.3</v>
      </c>
      <c r="D55">
        <v>5.2</v>
      </c>
      <c r="E55">
        <v>24.7</v>
      </c>
      <c r="F55">
        <v>18.8</v>
      </c>
      <c r="G55">
        <v>11.6</v>
      </c>
      <c r="H55">
        <v>17.2</v>
      </c>
      <c r="I55">
        <v>18.8</v>
      </c>
      <c r="J55">
        <v>29.2</v>
      </c>
      <c r="L55" s="153">
        <f t="shared" si="0"/>
        <v>17.977777777777774</v>
      </c>
      <c r="O55" s="152">
        <v>44743</v>
      </c>
      <c r="P55">
        <v>56.7</v>
      </c>
      <c r="Q55">
        <v>49.4</v>
      </c>
      <c r="R55">
        <v>24.8</v>
      </c>
      <c r="S55">
        <v>76.3</v>
      </c>
      <c r="T55">
        <v>65.099999999999994</v>
      </c>
      <c r="U55">
        <v>38.4</v>
      </c>
      <c r="V55">
        <v>58.8</v>
      </c>
      <c r="W55">
        <v>56.4</v>
      </c>
      <c r="X55">
        <v>85.1</v>
      </c>
      <c r="Z55" s="153">
        <f t="shared" ref="Z55:Z89" si="2">AVERAGE(P55:X55)</f>
        <v>56.777777777777764</v>
      </c>
    </row>
    <row r="56" spans="1:26">
      <c r="A56" s="152">
        <v>44774</v>
      </c>
      <c r="B56">
        <v>15.6</v>
      </c>
      <c r="C56">
        <v>9.1999999999999993</v>
      </c>
      <c r="D56">
        <v>2.7</v>
      </c>
      <c r="E56">
        <v>36.1</v>
      </c>
      <c r="F56">
        <v>20.3</v>
      </c>
      <c r="G56">
        <v>8.9</v>
      </c>
      <c r="H56">
        <v>10.7</v>
      </c>
      <c r="I56">
        <v>17.3</v>
      </c>
      <c r="J56">
        <v>25.7</v>
      </c>
      <c r="L56" s="153">
        <f t="shared" si="0"/>
        <v>16.277777777777779</v>
      </c>
      <c r="O56" s="152">
        <v>44774</v>
      </c>
      <c r="P56">
        <v>50.8</v>
      </c>
      <c r="Q56">
        <v>34.799999999999997</v>
      </c>
      <c r="R56">
        <v>18.3</v>
      </c>
      <c r="S56">
        <v>90.4</v>
      </c>
      <c r="T56">
        <v>57.9</v>
      </c>
      <c r="U56">
        <v>32.5</v>
      </c>
      <c r="V56">
        <v>44.7</v>
      </c>
      <c r="W56">
        <v>51.1</v>
      </c>
      <c r="X56">
        <v>75.400000000000006</v>
      </c>
      <c r="Z56" s="153">
        <f t="shared" si="2"/>
        <v>50.655555555555566</v>
      </c>
    </row>
    <row r="57" spans="1:26">
      <c r="A57" s="152">
        <v>44805</v>
      </c>
      <c r="B57">
        <v>69.5</v>
      </c>
      <c r="C57">
        <v>60.7</v>
      </c>
      <c r="D57">
        <v>44.2</v>
      </c>
      <c r="E57">
        <v>87.7</v>
      </c>
      <c r="F57">
        <v>72.2</v>
      </c>
      <c r="G57">
        <v>56.7</v>
      </c>
      <c r="H57">
        <v>55.9</v>
      </c>
      <c r="I57">
        <v>67.900000000000006</v>
      </c>
      <c r="J57">
        <v>87.9</v>
      </c>
      <c r="L57" s="153">
        <f t="shared" si="0"/>
        <v>66.966666666666654</v>
      </c>
      <c r="O57" s="152">
        <v>44805</v>
      </c>
      <c r="P57">
        <v>137.4</v>
      </c>
      <c r="Q57">
        <v>121.8</v>
      </c>
      <c r="R57">
        <v>103.2</v>
      </c>
      <c r="S57">
        <v>163.1</v>
      </c>
      <c r="T57">
        <v>141.5</v>
      </c>
      <c r="U57">
        <v>119.5</v>
      </c>
      <c r="V57">
        <v>126</v>
      </c>
      <c r="W57">
        <v>136.4</v>
      </c>
      <c r="X57">
        <v>165.3</v>
      </c>
      <c r="Z57" s="153">
        <f t="shared" si="2"/>
        <v>134.91111111111113</v>
      </c>
    </row>
    <row r="58" spans="1:26">
      <c r="A58" s="152">
        <v>44835</v>
      </c>
      <c r="B58">
        <v>94.7</v>
      </c>
      <c r="C58">
        <v>80.900000000000006</v>
      </c>
      <c r="D58">
        <v>63.7</v>
      </c>
      <c r="E58">
        <v>121.5</v>
      </c>
      <c r="F58">
        <v>97.1</v>
      </c>
      <c r="G58">
        <v>73.599999999999994</v>
      </c>
      <c r="H58">
        <v>77.400000000000006</v>
      </c>
      <c r="I58">
        <v>94</v>
      </c>
      <c r="J58">
        <v>127.3</v>
      </c>
      <c r="L58" s="153">
        <f t="shared" si="0"/>
        <v>92.24444444444444</v>
      </c>
      <c r="O58" s="152">
        <v>44835</v>
      </c>
      <c r="P58">
        <v>183.1</v>
      </c>
      <c r="Q58">
        <v>162.6</v>
      </c>
      <c r="R58">
        <v>143.30000000000001</v>
      </c>
      <c r="S58">
        <v>213.3</v>
      </c>
      <c r="T58">
        <v>187.1</v>
      </c>
      <c r="U58">
        <v>154</v>
      </c>
      <c r="V58">
        <v>167</v>
      </c>
      <c r="W58">
        <v>181.6</v>
      </c>
      <c r="X58">
        <v>220</v>
      </c>
      <c r="Z58" s="153">
        <f t="shared" si="2"/>
        <v>179.11111111111111</v>
      </c>
    </row>
    <row r="59" spans="1:26">
      <c r="A59" s="152">
        <v>44866</v>
      </c>
      <c r="B59">
        <v>201</v>
      </c>
      <c r="C59">
        <v>179.5</v>
      </c>
      <c r="D59">
        <v>157.5</v>
      </c>
      <c r="E59">
        <v>222.9</v>
      </c>
      <c r="F59">
        <v>198.6</v>
      </c>
      <c r="G59">
        <v>166.4</v>
      </c>
      <c r="H59">
        <v>190.6</v>
      </c>
      <c r="I59">
        <v>193.2</v>
      </c>
      <c r="J59">
        <v>233.8</v>
      </c>
      <c r="L59" s="153">
        <f t="shared" si="0"/>
        <v>193.72222222222223</v>
      </c>
      <c r="O59" s="152">
        <v>44866</v>
      </c>
      <c r="P59">
        <v>290.89999999999998</v>
      </c>
      <c r="Q59">
        <v>269.39999999999998</v>
      </c>
      <c r="R59">
        <v>247.3</v>
      </c>
      <c r="S59">
        <v>312.39999999999998</v>
      </c>
      <c r="T59">
        <v>288.3</v>
      </c>
      <c r="U59">
        <v>256.2</v>
      </c>
      <c r="V59">
        <v>280.5</v>
      </c>
      <c r="W59">
        <v>283.10000000000002</v>
      </c>
      <c r="X59">
        <v>323.8</v>
      </c>
      <c r="Z59" s="153">
        <f t="shared" si="2"/>
        <v>283.54444444444448</v>
      </c>
    </row>
    <row r="60" spans="1:26">
      <c r="A60" s="152">
        <v>44896</v>
      </c>
      <c r="B60">
        <v>362.6</v>
      </c>
      <c r="C60">
        <v>335.5</v>
      </c>
      <c r="D60">
        <v>326.10000000000002</v>
      </c>
      <c r="E60">
        <v>384.6</v>
      </c>
      <c r="F60">
        <v>375</v>
      </c>
      <c r="G60">
        <v>338.4</v>
      </c>
      <c r="H60">
        <v>348.9</v>
      </c>
      <c r="I60">
        <v>359.3</v>
      </c>
      <c r="J60">
        <v>388</v>
      </c>
      <c r="L60" s="153">
        <f t="shared" si="0"/>
        <v>357.60000000000008</v>
      </c>
      <c r="O60" s="152">
        <v>44896</v>
      </c>
      <c r="P60">
        <v>455.6</v>
      </c>
      <c r="Q60">
        <v>428.5</v>
      </c>
      <c r="R60">
        <v>419.1</v>
      </c>
      <c r="S60">
        <v>477.6</v>
      </c>
      <c r="T60">
        <v>468</v>
      </c>
      <c r="U60">
        <v>431.4</v>
      </c>
      <c r="V60">
        <v>441.9</v>
      </c>
      <c r="W60">
        <v>452.3</v>
      </c>
      <c r="X60">
        <v>481</v>
      </c>
      <c r="Z60" s="153">
        <f t="shared" si="2"/>
        <v>450.60000000000008</v>
      </c>
    </row>
    <row r="61" spans="1:26">
      <c r="A61" s="152">
        <v>44927</v>
      </c>
      <c r="B61">
        <v>323</v>
      </c>
      <c r="C61">
        <v>313</v>
      </c>
      <c r="D61">
        <v>301.39999999999998</v>
      </c>
      <c r="E61">
        <v>332.5</v>
      </c>
      <c r="F61">
        <v>315.89999999999998</v>
      </c>
      <c r="G61">
        <v>308.3</v>
      </c>
      <c r="H61">
        <v>321.2</v>
      </c>
      <c r="I61">
        <v>316.89999999999998</v>
      </c>
      <c r="J61">
        <v>341.1</v>
      </c>
      <c r="L61" s="153">
        <f t="shared" si="0"/>
        <v>319.25555555555559</v>
      </c>
      <c r="O61" s="152">
        <v>44927</v>
      </c>
      <c r="P61">
        <v>416</v>
      </c>
      <c r="Q61">
        <v>406</v>
      </c>
      <c r="R61">
        <v>394.4</v>
      </c>
      <c r="S61">
        <v>425.5</v>
      </c>
      <c r="T61">
        <v>408.9</v>
      </c>
      <c r="U61">
        <v>401.3</v>
      </c>
      <c r="V61">
        <v>414.2</v>
      </c>
      <c r="W61">
        <v>409.9</v>
      </c>
      <c r="X61">
        <v>434.1</v>
      </c>
      <c r="Z61" s="153">
        <f t="shared" si="2"/>
        <v>412.25555555555559</v>
      </c>
    </row>
    <row r="62" spans="1:26">
      <c r="A62" s="152">
        <v>44958</v>
      </c>
      <c r="B62">
        <v>251.5</v>
      </c>
      <c r="C62">
        <v>245.4</v>
      </c>
      <c r="D62">
        <v>241.4</v>
      </c>
      <c r="E62">
        <v>248.8</v>
      </c>
      <c r="F62">
        <v>243.2</v>
      </c>
      <c r="G62">
        <v>263.7</v>
      </c>
      <c r="H62">
        <v>262.2</v>
      </c>
      <c r="I62">
        <v>255.2</v>
      </c>
      <c r="J62">
        <v>269.89999999999998</v>
      </c>
      <c r="L62" s="153">
        <f t="shared" si="0"/>
        <v>253.47777777777779</v>
      </c>
      <c r="O62" s="152">
        <v>44958</v>
      </c>
      <c r="P62">
        <v>335.5</v>
      </c>
      <c r="Q62">
        <v>329.4</v>
      </c>
      <c r="R62">
        <v>325.39999999999998</v>
      </c>
      <c r="S62">
        <v>332.8</v>
      </c>
      <c r="T62">
        <v>327.2</v>
      </c>
      <c r="U62">
        <v>347.7</v>
      </c>
      <c r="V62">
        <v>346.2</v>
      </c>
      <c r="W62">
        <v>339.1</v>
      </c>
      <c r="X62">
        <v>353.9</v>
      </c>
      <c r="Z62" s="153">
        <f t="shared" si="2"/>
        <v>337.46666666666664</v>
      </c>
    </row>
    <row r="63" spans="1:26">
      <c r="A63" s="152">
        <v>44986</v>
      </c>
      <c r="B63">
        <v>276.8</v>
      </c>
      <c r="C63">
        <v>254.7</v>
      </c>
      <c r="D63">
        <v>232.7</v>
      </c>
      <c r="E63">
        <v>300</v>
      </c>
      <c r="F63">
        <v>267.2</v>
      </c>
      <c r="G63">
        <v>245.1</v>
      </c>
      <c r="H63">
        <v>272.39999999999998</v>
      </c>
      <c r="I63">
        <v>267</v>
      </c>
      <c r="J63">
        <v>311.8</v>
      </c>
      <c r="L63" s="153">
        <f t="shared" si="0"/>
        <v>269.74444444444447</v>
      </c>
      <c r="O63" s="152">
        <v>44986</v>
      </c>
      <c r="P63">
        <v>369.6</v>
      </c>
      <c r="Q63">
        <v>347.5</v>
      </c>
      <c r="R63">
        <v>325.60000000000002</v>
      </c>
      <c r="S63">
        <v>392.9</v>
      </c>
      <c r="T63">
        <v>360</v>
      </c>
      <c r="U63">
        <v>338</v>
      </c>
      <c r="V63">
        <v>365.3</v>
      </c>
      <c r="W63">
        <v>359.8</v>
      </c>
      <c r="X63">
        <v>404.7</v>
      </c>
      <c r="Z63" s="153">
        <f t="shared" si="2"/>
        <v>362.6</v>
      </c>
    </row>
    <row r="64" spans="1:26">
      <c r="A64" s="152">
        <v>45017</v>
      </c>
      <c r="B64">
        <v>214.3</v>
      </c>
      <c r="C64">
        <v>210.2</v>
      </c>
      <c r="D64">
        <v>179.4</v>
      </c>
      <c r="E64">
        <v>238</v>
      </c>
      <c r="F64">
        <v>200</v>
      </c>
      <c r="G64">
        <v>195.5</v>
      </c>
      <c r="H64">
        <v>217.1</v>
      </c>
      <c r="I64">
        <v>210.2</v>
      </c>
      <c r="J64">
        <v>245</v>
      </c>
      <c r="L64" s="153">
        <f t="shared" si="0"/>
        <v>212.1888888888889</v>
      </c>
      <c r="O64" s="152">
        <v>45017</v>
      </c>
      <c r="P64">
        <v>304.10000000000002</v>
      </c>
      <c r="Q64">
        <v>299.60000000000002</v>
      </c>
      <c r="R64">
        <v>268</v>
      </c>
      <c r="S64">
        <v>328</v>
      </c>
      <c r="T64">
        <v>289.8</v>
      </c>
      <c r="U64">
        <v>284.7</v>
      </c>
      <c r="V64">
        <v>307.10000000000002</v>
      </c>
      <c r="W64">
        <v>300</v>
      </c>
      <c r="X64">
        <v>335</v>
      </c>
      <c r="Z64" s="153">
        <f t="shared" si="2"/>
        <v>301.81111111111113</v>
      </c>
    </row>
    <row r="65" spans="1:26">
      <c r="A65" s="152">
        <v>45047</v>
      </c>
      <c r="B65">
        <v>106.1</v>
      </c>
      <c r="C65">
        <v>114.3</v>
      </c>
      <c r="D65">
        <v>78.599999999999994</v>
      </c>
      <c r="E65">
        <v>133.19999999999999</v>
      </c>
      <c r="F65">
        <v>91.6</v>
      </c>
      <c r="G65">
        <v>94.2</v>
      </c>
      <c r="H65">
        <v>100.3</v>
      </c>
      <c r="I65">
        <v>99</v>
      </c>
      <c r="J65">
        <v>125.3</v>
      </c>
      <c r="L65" s="153">
        <f t="shared" si="0"/>
        <v>104.73333333333332</v>
      </c>
      <c r="O65" s="152">
        <v>45047</v>
      </c>
      <c r="P65">
        <v>189.4</v>
      </c>
      <c r="Q65">
        <v>202.3</v>
      </c>
      <c r="R65">
        <v>154.69999999999999</v>
      </c>
      <c r="S65">
        <v>219.6</v>
      </c>
      <c r="T65">
        <v>172.9</v>
      </c>
      <c r="U65">
        <v>174.6</v>
      </c>
      <c r="V65">
        <v>181.9</v>
      </c>
      <c r="W65">
        <v>179.9</v>
      </c>
      <c r="X65">
        <v>211.1</v>
      </c>
      <c r="Z65" s="153">
        <f t="shared" si="2"/>
        <v>187.37777777777779</v>
      </c>
    </row>
    <row r="66" spans="1:26">
      <c r="A66" s="152">
        <v>45078</v>
      </c>
      <c r="B66">
        <v>42.3</v>
      </c>
      <c r="C66">
        <v>38.6</v>
      </c>
      <c r="D66">
        <v>21.4</v>
      </c>
      <c r="E66">
        <v>69.599999999999994</v>
      </c>
      <c r="F66">
        <v>33.6</v>
      </c>
      <c r="G66">
        <v>26.8</v>
      </c>
      <c r="H66">
        <v>31.8</v>
      </c>
      <c r="I66">
        <v>37.4</v>
      </c>
      <c r="J66">
        <v>54.4</v>
      </c>
      <c r="L66" s="153">
        <f t="shared" si="0"/>
        <v>39.544444444444444</v>
      </c>
      <c r="O66" s="152">
        <v>45078</v>
      </c>
      <c r="P66">
        <v>91.7</v>
      </c>
      <c r="Q66">
        <v>86.4</v>
      </c>
      <c r="R66">
        <v>53.8</v>
      </c>
      <c r="S66">
        <v>132.30000000000001</v>
      </c>
      <c r="T66">
        <v>75.7</v>
      </c>
      <c r="U66">
        <v>66.099999999999994</v>
      </c>
      <c r="V66">
        <v>76.099999999999994</v>
      </c>
      <c r="W66">
        <v>82.4</v>
      </c>
      <c r="X66">
        <v>112.2</v>
      </c>
      <c r="Z66" s="153">
        <f t="shared" si="2"/>
        <v>86.300000000000011</v>
      </c>
    </row>
    <row r="67" spans="1:26">
      <c r="A67" s="152">
        <v>45108</v>
      </c>
      <c r="B67">
        <v>29.1</v>
      </c>
      <c r="C67">
        <v>18.3</v>
      </c>
      <c r="D67">
        <v>10.5</v>
      </c>
      <c r="E67">
        <v>47.2</v>
      </c>
      <c r="F67">
        <v>32.5</v>
      </c>
      <c r="G67">
        <v>15.8</v>
      </c>
      <c r="H67">
        <v>28.6</v>
      </c>
      <c r="I67">
        <v>25.3</v>
      </c>
      <c r="J67">
        <v>44.3</v>
      </c>
      <c r="L67" s="153">
        <f t="shared" si="0"/>
        <v>27.955555555555559</v>
      </c>
      <c r="O67" s="152">
        <v>45108</v>
      </c>
      <c r="P67">
        <v>90.6</v>
      </c>
      <c r="Q67">
        <v>62</v>
      </c>
      <c r="R67">
        <v>48.5</v>
      </c>
      <c r="S67">
        <v>118.4</v>
      </c>
      <c r="T67">
        <v>98.4</v>
      </c>
      <c r="U67">
        <v>59.1</v>
      </c>
      <c r="V67">
        <v>98.7</v>
      </c>
      <c r="W67">
        <v>84.3</v>
      </c>
      <c r="X67">
        <v>119.8</v>
      </c>
      <c r="Z67" s="153">
        <f t="shared" si="2"/>
        <v>86.644444444444446</v>
      </c>
    </row>
    <row r="68" spans="1:26">
      <c r="A68" s="152">
        <v>45139</v>
      </c>
      <c r="B68">
        <v>31.3</v>
      </c>
      <c r="C68">
        <v>21.3</v>
      </c>
      <c r="D68">
        <v>13.9</v>
      </c>
      <c r="E68">
        <v>47</v>
      </c>
      <c r="F68">
        <v>35.700000000000003</v>
      </c>
      <c r="G68">
        <v>18.899999999999999</v>
      </c>
      <c r="H68">
        <v>28</v>
      </c>
      <c r="I68">
        <v>29.1</v>
      </c>
      <c r="J68">
        <v>42.9</v>
      </c>
      <c r="K68">
        <v>40.6</v>
      </c>
      <c r="L68" s="153">
        <f t="shared" ref="L68:L89" si="3">AVERAGE(B68:J68)</f>
        <v>29.788888888888884</v>
      </c>
      <c r="O68" s="152">
        <v>45139</v>
      </c>
      <c r="P68">
        <v>85</v>
      </c>
      <c r="Q68">
        <v>66.7</v>
      </c>
      <c r="R68">
        <v>54.6</v>
      </c>
      <c r="S68">
        <v>115.4</v>
      </c>
      <c r="T68">
        <v>98.8</v>
      </c>
      <c r="U68">
        <v>65.599999999999994</v>
      </c>
      <c r="V68">
        <v>92.7</v>
      </c>
      <c r="W68">
        <v>83.2</v>
      </c>
      <c r="X68">
        <v>112.6</v>
      </c>
      <c r="Y68">
        <v>104.4</v>
      </c>
      <c r="Z68" s="153">
        <f t="shared" si="2"/>
        <v>86.066666666666677</v>
      </c>
    </row>
    <row r="69" spans="1:26">
      <c r="A69" s="152">
        <v>45170</v>
      </c>
      <c r="B69">
        <v>26.5</v>
      </c>
      <c r="C69">
        <v>22.4</v>
      </c>
      <c r="D69">
        <v>14.2</v>
      </c>
      <c r="E69">
        <v>62.9</v>
      </c>
      <c r="F69">
        <v>36.4</v>
      </c>
      <c r="G69">
        <v>20</v>
      </c>
      <c r="H69">
        <v>29.6</v>
      </c>
      <c r="I69">
        <v>34.6</v>
      </c>
      <c r="J69">
        <v>51.7</v>
      </c>
      <c r="K69">
        <v>65.599999999999994</v>
      </c>
      <c r="L69" s="153">
        <f t="shared" si="3"/>
        <v>33.144444444444446</v>
      </c>
      <c r="O69" s="152">
        <v>45170</v>
      </c>
      <c r="P69">
        <v>78.5</v>
      </c>
      <c r="Q69">
        <v>66.8</v>
      </c>
      <c r="R69">
        <v>48</v>
      </c>
      <c r="S69">
        <v>132.9</v>
      </c>
      <c r="T69">
        <v>92.2</v>
      </c>
      <c r="U69">
        <v>60</v>
      </c>
      <c r="V69">
        <v>85.3</v>
      </c>
      <c r="W69">
        <v>88.5</v>
      </c>
      <c r="X69">
        <v>116.4</v>
      </c>
      <c r="Y69">
        <v>138.1</v>
      </c>
      <c r="Z69" s="153">
        <f t="shared" si="2"/>
        <v>85.4</v>
      </c>
    </row>
    <row r="70" spans="1:26">
      <c r="A70" s="152">
        <v>45200</v>
      </c>
      <c r="B70">
        <v>121.1</v>
      </c>
      <c r="C70">
        <v>106.6</v>
      </c>
      <c r="D70">
        <v>86</v>
      </c>
      <c r="E70">
        <v>170.4</v>
      </c>
      <c r="F70">
        <v>135.19999999999999</v>
      </c>
      <c r="G70">
        <v>96.5</v>
      </c>
      <c r="H70">
        <v>110.2</v>
      </c>
      <c r="I70">
        <v>124</v>
      </c>
      <c r="J70">
        <v>164</v>
      </c>
      <c r="K70">
        <v>174.1</v>
      </c>
      <c r="L70" s="153">
        <f t="shared" si="3"/>
        <v>123.77777777777777</v>
      </c>
      <c r="O70" s="152">
        <v>45200</v>
      </c>
      <c r="P70">
        <v>201.7</v>
      </c>
      <c r="Q70">
        <v>182.8</v>
      </c>
      <c r="R70">
        <v>161.9</v>
      </c>
      <c r="S70">
        <v>257</v>
      </c>
      <c r="T70">
        <v>220.2</v>
      </c>
      <c r="U70">
        <v>172.9</v>
      </c>
      <c r="V70">
        <v>195.1</v>
      </c>
      <c r="W70">
        <v>205.6</v>
      </c>
      <c r="X70">
        <v>251.9</v>
      </c>
      <c r="Y70">
        <v>264.2</v>
      </c>
      <c r="Z70" s="153">
        <f t="shared" si="2"/>
        <v>205.45555555555555</v>
      </c>
    </row>
    <row r="71" spans="1:26">
      <c r="A71" s="152">
        <v>45231</v>
      </c>
      <c r="B71">
        <v>246.1</v>
      </c>
      <c r="C71">
        <v>231.3</v>
      </c>
      <c r="D71">
        <v>214.6</v>
      </c>
      <c r="E71">
        <v>280.10000000000002</v>
      </c>
      <c r="F71">
        <v>257</v>
      </c>
      <c r="G71">
        <v>222.4</v>
      </c>
      <c r="H71">
        <v>231.8</v>
      </c>
      <c r="I71">
        <v>246.2</v>
      </c>
      <c r="J71">
        <v>279.39999999999998</v>
      </c>
      <c r="K71">
        <v>289.10000000000002</v>
      </c>
      <c r="L71" s="153">
        <f t="shared" si="3"/>
        <v>245.43333333333334</v>
      </c>
      <c r="O71" s="152">
        <v>45231</v>
      </c>
      <c r="P71">
        <v>336.1</v>
      </c>
      <c r="Q71">
        <v>321.3</v>
      </c>
      <c r="R71">
        <v>304.60000000000002</v>
      </c>
      <c r="S71">
        <v>370.1</v>
      </c>
      <c r="T71">
        <v>347</v>
      </c>
      <c r="U71">
        <v>312.39999999999998</v>
      </c>
      <c r="V71">
        <v>321.8</v>
      </c>
      <c r="W71">
        <v>336.2</v>
      </c>
      <c r="X71">
        <v>369.4</v>
      </c>
      <c r="Y71">
        <v>379.1</v>
      </c>
      <c r="Z71" s="153">
        <f t="shared" si="2"/>
        <v>335.43333333333334</v>
      </c>
    </row>
    <row r="72" spans="1:26">
      <c r="A72" s="152">
        <v>45261</v>
      </c>
      <c r="B72">
        <v>258.7</v>
      </c>
      <c r="C72">
        <v>241.5</v>
      </c>
      <c r="D72">
        <v>218.8</v>
      </c>
      <c r="E72">
        <v>307.39999999999998</v>
      </c>
      <c r="F72">
        <v>264.10000000000002</v>
      </c>
      <c r="G72">
        <v>224.7</v>
      </c>
      <c r="H72">
        <v>246.8</v>
      </c>
      <c r="I72">
        <v>253.5</v>
      </c>
      <c r="J72">
        <v>305</v>
      </c>
      <c r="K72">
        <v>304.89999999999998</v>
      </c>
      <c r="L72" s="153">
        <f t="shared" si="3"/>
        <v>257.83333333333331</v>
      </c>
      <c r="O72" s="152">
        <v>45261</v>
      </c>
      <c r="P72">
        <v>351.7</v>
      </c>
      <c r="Q72">
        <v>334.5</v>
      </c>
      <c r="R72">
        <v>311.8</v>
      </c>
      <c r="S72">
        <v>400.4</v>
      </c>
      <c r="T72">
        <v>357.1</v>
      </c>
      <c r="U72">
        <v>317.7</v>
      </c>
      <c r="V72">
        <v>339.8</v>
      </c>
      <c r="W72">
        <v>346.5</v>
      </c>
      <c r="X72">
        <v>398</v>
      </c>
      <c r="Y72">
        <v>397.9</v>
      </c>
      <c r="Z72" s="153">
        <f t="shared" si="2"/>
        <v>350.83333333333331</v>
      </c>
    </row>
    <row r="73" spans="1:26">
      <c r="A73" s="152">
        <v>45292</v>
      </c>
      <c r="B73">
        <v>322.39999999999998</v>
      </c>
      <c r="C73">
        <v>314.2</v>
      </c>
      <c r="D73">
        <v>306.89999999999998</v>
      </c>
      <c r="E73">
        <v>349.5</v>
      </c>
      <c r="F73">
        <v>330.2</v>
      </c>
      <c r="G73">
        <v>322.60000000000002</v>
      </c>
      <c r="H73">
        <v>331.2</v>
      </c>
      <c r="I73">
        <v>324.7</v>
      </c>
      <c r="J73">
        <v>360</v>
      </c>
      <c r="K73">
        <v>352.4</v>
      </c>
      <c r="L73" s="153">
        <f t="shared" si="3"/>
        <v>329.07777777777778</v>
      </c>
      <c r="O73" s="152">
        <v>45292</v>
      </c>
      <c r="P73">
        <v>415.4</v>
      </c>
      <c r="Q73">
        <v>407.2</v>
      </c>
      <c r="R73">
        <v>399.9</v>
      </c>
      <c r="S73">
        <v>442.5</v>
      </c>
      <c r="T73">
        <v>423.2</v>
      </c>
      <c r="U73">
        <v>415.6</v>
      </c>
      <c r="V73">
        <v>424.2</v>
      </c>
      <c r="W73">
        <v>417.7</v>
      </c>
      <c r="X73">
        <v>453</v>
      </c>
      <c r="Y73">
        <v>445.4</v>
      </c>
      <c r="Z73" s="153">
        <f t="shared" si="2"/>
        <v>422.07777777777773</v>
      </c>
    </row>
    <row r="74" spans="1:26">
      <c r="A74" s="152">
        <v>45323</v>
      </c>
      <c r="B74">
        <v>218.9</v>
      </c>
      <c r="C74">
        <v>203.7</v>
      </c>
      <c r="D74">
        <v>188.9</v>
      </c>
      <c r="E74">
        <v>260.10000000000002</v>
      </c>
      <c r="F74">
        <v>237.4</v>
      </c>
      <c r="G74">
        <v>199.4</v>
      </c>
      <c r="H74">
        <v>224.6</v>
      </c>
      <c r="I74">
        <v>217.8</v>
      </c>
      <c r="J74">
        <v>266.39999999999998</v>
      </c>
      <c r="K74">
        <v>270.8</v>
      </c>
      <c r="L74" s="153">
        <f t="shared" si="3"/>
        <v>224.13333333333333</v>
      </c>
      <c r="O74" s="152">
        <v>45323</v>
      </c>
      <c r="P74">
        <v>305.7</v>
      </c>
      <c r="Q74">
        <v>290.5</v>
      </c>
      <c r="R74">
        <v>275.7</v>
      </c>
      <c r="S74">
        <v>347.1</v>
      </c>
      <c r="T74">
        <v>324.39999999999998</v>
      </c>
      <c r="U74">
        <v>286.39999999999998</v>
      </c>
      <c r="V74">
        <v>311.60000000000002</v>
      </c>
      <c r="W74">
        <v>304.7</v>
      </c>
      <c r="X74">
        <v>353.4</v>
      </c>
      <c r="Y74">
        <v>357.8</v>
      </c>
      <c r="Z74" s="153">
        <f t="shared" si="2"/>
        <v>311.05555555555554</v>
      </c>
    </row>
    <row r="75" spans="1:26">
      <c r="A75" s="152">
        <v>45352</v>
      </c>
      <c r="B75">
        <v>230.3</v>
      </c>
      <c r="C75">
        <v>208.5</v>
      </c>
      <c r="D75">
        <v>201.7</v>
      </c>
      <c r="E75">
        <v>273.39999999999998</v>
      </c>
      <c r="F75">
        <v>236.4</v>
      </c>
      <c r="G75">
        <v>218.3</v>
      </c>
      <c r="H75">
        <v>246.3</v>
      </c>
      <c r="I75">
        <v>238.7</v>
      </c>
      <c r="J75">
        <v>284.2</v>
      </c>
      <c r="K75">
        <v>279.2</v>
      </c>
      <c r="L75" s="153">
        <f t="shared" si="3"/>
        <v>237.5333333333333</v>
      </c>
      <c r="O75" s="152">
        <v>45352</v>
      </c>
      <c r="P75">
        <v>323.10000000000002</v>
      </c>
      <c r="Q75">
        <v>301.39999999999998</v>
      </c>
      <c r="R75">
        <v>294.2</v>
      </c>
      <c r="S75">
        <v>366.2</v>
      </c>
      <c r="T75">
        <v>329.3</v>
      </c>
      <c r="U75">
        <v>311</v>
      </c>
      <c r="V75">
        <v>339.2</v>
      </c>
      <c r="W75">
        <v>331.6</v>
      </c>
      <c r="X75">
        <v>377.1</v>
      </c>
      <c r="Y75">
        <v>372.1</v>
      </c>
      <c r="Z75" s="153">
        <f t="shared" si="2"/>
        <v>330.34444444444443</v>
      </c>
    </row>
    <row r="76" spans="1:26">
      <c r="A76" s="152">
        <v>45383</v>
      </c>
      <c r="B76">
        <v>181.3</v>
      </c>
      <c r="C76">
        <v>170.2</v>
      </c>
      <c r="D76">
        <v>153.1</v>
      </c>
      <c r="E76" s="154">
        <v>227.2</v>
      </c>
      <c r="F76">
        <v>185.8</v>
      </c>
      <c r="G76">
        <v>160.6</v>
      </c>
      <c r="H76">
        <v>190.2</v>
      </c>
      <c r="I76">
        <v>180.6</v>
      </c>
      <c r="J76">
        <v>227.1</v>
      </c>
      <c r="K76">
        <v>213.7</v>
      </c>
      <c r="L76" s="153">
        <f t="shared" si="3"/>
        <v>186.23333333333329</v>
      </c>
      <c r="O76" s="152">
        <v>45383</v>
      </c>
      <c r="P76">
        <v>268.39999999999998</v>
      </c>
      <c r="Q76">
        <v>254.9</v>
      </c>
      <c r="R76">
        <v>238.9</v>
      </c>
      <c r="S76" s="155">
        <v>316.3</v>
      </c>
      <c r="T76">
        <v>274.3</v>
      </c>
      <c r="U76" s="155">
        <v>248.1</v>
      </c>
      <c r="V76" s="155">
        <v>279.5</v>
      </c>
      <c r="W76">
        <v>268.39999999999998</v>
      </c>
      <c r="X76">
        <v>316.3</v>
      </c>
      <c r="Y76">
        <v>302.7</v>
      </c>
      <c r="Z76" s="153">
        <f t="shared" si="2"/>
        <v>273.89999999999998</v>
      </c>
    </row>
    <row r="77" spans="1:26">
      <c r="A77" s="152">
        <v>45413</v>
      </c>
      <c r="B77">
        <v>65.3</v>
      </c>
      <c r="C77">
        <v>76.099999999999994</v>
      </c>
      <c r="D77">
        <v>54.4</v>
      </c>
      <c r="E77" s="154">
        <v>99.4</v>
      </c>
      <c r="F77">
        <v>63</v>
      </c>
      <c r="G77">
        <v>67.7</v>
      </c>
      <c r="H77">
        <v>88.8</v>
      </c>
      <c r="I77">
        <v>71.099999999999994</v>
      </c>
      <c r="J77">
        <v>97.9</v>
      </c>
      <c r="K77">
        <v>96.7</v>
      </c>
      <c r="L77" s="153">
        <f t="shared" si="3"/>
        <v>75.966666666666654</v>
      </c>
      <c r="O77" s="152">
        <v>45413</v>
      </c>
      <c r="P77">
        <v>140.5</v>
      </c>
      <c r="Q77">
        <v>152.9</v>
      </c>
      <c r="R77">
        <v>125.5</v>
      </c>
      <c r="S77" s="155">
        <v>183.6</v>
      </c>
      <c r="T77">
        <v>136.80000000000001</v>
      </c>
      <c r="U77" s="155">
        <v>142.80000000000001</v>
      </c>
      <c r="V77" s="155">
        <v>169.2</v>
      </c>
      <c r="W77">
        <v>146.30000000000001</v>
      </c>
      <c r="X77">
        <v>182.2</v>
      </c>
      <c r="Y77">
        <v>182</v>
      </c>
      <c r="Z77" s="153">
        <f t="shared" si="2"/>
        <v>153.3111111111111</v>
      </c>
    </row>
    <row r="78" spans="1:26">
      <c r="A78" s="152">
        <v>45444</v>
      </c>
      <c r="B78">
        <v>61.6</v>
      </c>
      <c r="C78">
        <v>60.1</v>
      </c>
      <c r="D78">
        <v>39.799999999999997</v>
      </c>
      <c r="E78" s="154">
        <v>87.5</v>
      </c>
      <c r="F78">
        <v>70.900000000000006</v>
      </c>
      <c r="G78">
        <v>48.3</v>
      </c>
      <c r="H78">
        <v>69.3</v>
      </c>
      <c r="I78">
        <v>64.2</v>
      </c>
      <c r="J78">
        <v>93.3</v>
      </c>
      <c r="K78">
        <v>85.6</v>
      </c>
      <c r="L78" s="153">
        <f t="shared" si="3"/>
        <v>66.111111111111114</v>
      </c>
      <c r="O78" s="152">
        <v>45444</v>
      </c>
      <c r="P78">
        <v>128.5</v>
      </c>
      <c r="Q78">
        <v>124.4</v>
      </c>
      <c r="R78">
        <v>93.4</v>
      </c>
      <c r="S78" s="155">
        <v>161.4</v>
      </c>
      <c r="T78">
        <v>143.6</v>
      </c>
      <c r="U78" s="155">
        <v>107.4</v>
      </c>
      <c r="V78" s="155">
        <v>143.19999999999999</v>
      </c>
      <c r="W78">
        <v>130.69999999999999</v>
      </c>
      <c r="X78">
        <v>170.1</v>
      </c>
      <c r="Y78">
        <v>163.6</v>
      </c>
      <c r="Z78" s="153">
        <f t="shared" si="2"/>
        <v>133.63333333333333</v>
      </c>
    </row>
    <row r="79" spans="1:26">
      <c r="A79" s="152">
        <v>45474</v>
      </c>
      <c r="B79">
        <v>29</v>
      </c>
      <c r="C79">
        <v>25.4</v>
      </c>
      <c r="D79">
        <v>12.7</v>
      </c>
      <c r="E79" s="154">
        <v>54.5</v>
      </c>
      <c r="F79">
        <v>37.799999999999997</v>
      </c>
      <c r="G79">
        <v>17.899999999999999</v>
      </c>
      <c r="H79">
        <v>33.6</v>
      </c>
      <c r="I79">
        <v>33.5</v>
      </c>
      <c r="J79">
        <v>51.5</v>
      </c>
      <c r="K79">
        <v>54.8</v>
      </c>
      <c r="L79" s="153">
        <f t="shared" si="3"/>
        <v>32.877777777777773</v>
      </c>
      <c r="O79" s="152">
        <v>45474</v>
      </c>
      <c r="P79">
        <v>82.5</v>
      </c>
      <c r="Q79">
        <v>74.3</v>
      </c>
      <c r="R79">
        <v>52</v>
      </c>
      <c r="S79" s="155">
        <v>123</v>
      </c>
      <c r="T79">
        <v>99.5</v>
      </c>
      <c r="U79" s="155">
        <v>62.9</v>
      </c>
      <c r="V79" s="155">
        <v>98.3</v>
      </c>
      <c r="W79">
        <v>88.6</v>
      </c>
      <c r="X79">
        <v>118.6</v>
      </c>
      <c r="Y79">
        <v>122.8</v>
      </c>
      <c r="Z79" s="153">
        <f t="shared" si="2"/>
        <v>88.855555555555554</v>
      </c>
    </row>
    <row r="80" spans="1:26">
      <c r="A80" s="152">
        <v>45505</v>
      </c>
      <c r="B80">
        <v>24.5</v>
      </c>
      <c r="C80">
        <v>12</v>
      </c>
      <c r="D80">
        <v>8.4</v>
      </c>
      <c r="E80" s="154">
        <v>34.4</v>
      </c>
      <c r="F80">
        <v>26.4</v>
      </c>
      <c r="G80">
        <v>13</v>
      </c>
      <c r="H80">
        <v>22.6</v>
      </c>
      <c r="I80">
        <v>24.2</v>
      </c>
      <c r="J80">
        <v>36.9</v>
      </c>
      <c r="K80">
        <v>43.4</v>
      </c>
      <c r="L80" s="153">
        <f t="shared" si="3"/>
        <v>22.488888888888887</v>
      </c>
      <c r="O80" s="152">
        <v>45505</v>
      </c>
      <c r="P80">
        <v>73</v>
      </c>
      <c r="Q80">
        <v>43.9</v>
      </c>
      <c r="R80">
        <v>36.9</v>
      </c>
      <c r="S80" s="155">
        <v>96.3</v>
      </c>
      <c r="T80">
        <v>81.599999999999994</v>
      </c>
      <c r="U80" s="155">
        <v>46.5</v>
      </c>
      <c r="V80" s="155">
        <v>80</v>
      </c>
      <c r="W80">
        <v>70.2</v>
      </c>
      <c r="X80">
        <v>106</v>
      </c>
      <c r="Y80">
        <v>111.1</v>
      </c>
      <c r="Z80" s="153">
        <f t="shared" si="2"/>
        <v>70.488888888888894</v>
      </c>
    </row>
    <row r="81" spans="1:26">
      <c r="A81" s="152">
        <v>45536</v>
      </c>
      <c r="B81">
        <v>77.7</v>
      </c>
      <c r="C81">
        <v>53.4</v>
      </c>
      <c r="D81">
        <v>48.7</v>
      </c>
      <c r="E81" s="154">
        <v>105.5</v>
      </c>
      <c r="F81">
        <v>81.8</v>
      </c>
      <c r="G81">
        <v>55.9</v>
      </c>
      <c r="H81">
        <v>74.400000000000006</v>
      </c>
      <c r="I81">
        <v>77.900000000000006</v>
      </c>
      <c r="J81">
        <v>110</v>
      </c>
      <c r="K81">
        <v>115.1</v>
      </c>
      <c r="L81" s="153">
        <f t="shared" si="3"/>
        <v>76.144444444444446</v>
      </c>
      <c r="O81" s="152">
        <v>45536</v>
      </c>
      <c r="P81">
        <v>153.80000000000001</v>
      </c>
      <c r="Q81">
        <v>110.2</v>
      </c>
      <c r="R81">
        <v>107.4</v>
      </c>
      <c r="S81" s="155">
        <v>189.2</v>
      </c>
      <c r="T81">
        <v>156.5</v>
      </c>
      <c r="U81" s="155">
        <v>118.7</v>
      </c>
      <c r="V81" s="155">
        <v>153.19999999999999</v>
      </c>
      <c r="W81">
        <v>149.9</v>
      </c>
      <c r="X81">
        <v>195.1</v>
      </c>
      <c r="Y81">
        <v>201.4</v>
      </c>
      <c r="Z81" s="153">
        <f t="shared" si="2"/>
        <v>148.22222222222223</v>
      </c>
    </row>
    <row r="82" spans="1:26">
      <c r="A82" s="152">
        <v>45566</v>
      </c>
      <c r="B82">
        <v>131.69999999999999</v>
      </c>
      <c r="C82">
        <v>113</v>
      </c>
      <c r="D82">
        <v>97.3</v>
      </c>
      <c r="E82" s="154">
        <v>149.80000000000001</v>
      </c>
      <c r="F82">
        <v>125</v>
      </c>
      <c r="G82">
        <v>106.7</v>
      </c>
      <c r="H82">
        <v>125.8</v>
      </c>
      <c r="I82">
        <v>133.1</v>
      </c>
      <c r="J82">
        <v>168.1</v>
      </c>
      <c r="K82">
        <v>156.4</v>
      </c>
      <c r="L82" s="153">
        <f t="shared" si="3"/>
        <v>127.83333333333333</v>
      </c>
      <c r="O82" s="152">
        <v>45566</v>
      </c>
      <c r="P82">
        <v>223.4</v>
      </c>
      <c r="Q82">
        <v>201.4</v>
      </c>
      <c r="R82">
        <v>185.5</v>
      </c>
      <c r="S82" s="155">
        <v>242.4</v>
      </c>
      <c r="T82">
        <v>216.7</v>
      </c>
      <c r="U82" s="155">
        <v>195.5</v>
      </c>
      <c r="V82" s="155">
        <v>218.3</v>
      </c>
      <c r="W82">
        <v>225.2</v>
      </c>
      <c r="X82">
        <v>261</v>
      </c>
      <c r="Y82">
        <v>249.2</v>
      </c>
      <c r="Z82" s="153">
        <f t="shared" si="2"/>
        <v>218.82222222222219</v>
      </c>
    </row>
    <row r="83" spans="1:26">
      <c r="A83" s="152">
        <v>45597</v>
      </c>
      <c r="B83">
        <v>249.1</v>
      </c>
      <c r="C83">
        <v>227.9</v>
      </c>
      <c r="D83">
        <v>213.4</v>
      </c>
      <c r="E83" s="154">
        <v>269.89999999999998</v>
      </c>
      <c r="F83">
        <v>248.7</v>
      </c>
      <c r="G83">
        <v>220.4</v>
      </c>
      <c r="H83">
        <v>228.9</v>
      </c>
      <c r="I83">
        <v>240.2</v>
      </c>
      <c r="J83">
        <v>275.3</v>
      </c>
      <c r="K83">
        <v>271.39999999999998</v>
      </c>
      <c r="L83" s="153">
        <f t="shared" si="3"/>
        <v>241.53333333333336</v>
      </c>
      <c r="O83" s="152">
        <v>45597</v>
      </c>
      <c r="P83">
        <v>338.9</v>
      </c>
      <c r="Q83">
        <v>317</v>
      </c>
      <c r="R83">
        <v>302.7</v>
      </c>
      <c r="S83" s="155">
        <v>359.9</v>
      </c>
      <c r="T83">
        <v>338.7</v>
      </c>
      <c r="U83" s="155">
        <v>310</v>
      </c>
      <c r="V83" s="155">
        <v>318.89999999999998</v>
      </c>
      <c r="W83">
        <v>330</v>
      </c>
      <c r="X83">
        <v>365.3</v>
      </c>
      <c r="Y83">
        <v>361.3</v>
      </c>
      <c r="Z83" s="153">
        <f t="shared" si="2"/>
        <v>331.26666666666665</v>
      </c>
    </row>
    <row r="84" spans="1:26">
      <c r="A84" s="152">
        <v>45627</v>
      </c>
      <c r="B84">
        <v>263.3</v>
      </c>
      <c r="C84">
        <v>250.2</v>
      </c>
      <c r="D84">
        <v>239</v>
      </c>
      <c r="E84" s="154">
        <v>258.89999999999998</v>
      </c>
      <c r="F84">
        <v>256.89999999999998</v>
      </c>
      <c r="G84">
        <v>247.8</v>
      </c>
      <c r="H84">
        <v>260.89999999999998</v>
      </c>
      <c r="I84">
        <v>261.3</v>
      </c>
      <c r="J84">
        <v>285.7</v>
      </c>
      <c r="K84">
        <v>263.10000000000002</v>
      </c>
      <c r="L84" s="153">
        <f t="shared" si="3"/>
        <v>258.22222222222223</v>
      </c>
      <c r="O84" s="152">
        <v>45627</v>
      </c>
      <c r="P84">
        <v>356.3</v>
      </c>
      <c r="Q84">
        <v>343.2</v>
      </c>
      <c r="R84">
        <v>332</v>
      </c>
      <c r="S84" s="155">
        <v>351.9</v>
      </c>
      <c r="T84">
        <v>349.9</v>
      </c>
      <c r="U84" s="155">
        <v>340.8</v>
      </c>
      <c r="V84" s="155">
        <v>353.9</v>
      </c>
      <c r="W84">
        <v>354.3</v>
      </c>
      <c r="X84">
        <v>378.7</v>
      </c>
      <c r="Y84">
        <v>356.1</v>
      </c>
      <c r="Z84" s="153">
        <f t="shared" si="2"/>
        <v>351.22222222222229</v>
      </c>
    </row>
    <row r="85" spans="1:26">
      <c r="A85" s="152">
        <v>45658</v>
      </c>
      <c r="B85">
        <v>381.5</v>
      </c>
      <c r="C85">
        <v>353.4</v>
      </c>
      <c r="D85">
        <v>343.5</v>
      </c>
      <c r="E85" s="154">
        <v>404.2</v>
      </c>
      <c r="F85">
        <v>384.5</v>
      </c>
      <c r="G85">
        <v>354.4</v>
      </c>
      <c r="H85">
        <v>356.3</v>
      </c>
      <c r="I85">
        <v>376</v>
      </c>
      <c r="J85">
        <v>399.3</v>
      </c>
      <c r="K85">
        <v>381</v>
      </c>
      <c r="L85" s="153">
        <f t="shared" si="3"/>
        <v>372.56666666666672</v>
      </c>
      <c r="O85" s="152">
        <v>45658</v>
      </c>
      <c r="P85">
        <v>474.5</v>
      </c>
      <c r="Q85">
        <v>446.4</v>
      </c>
      <c r="R85">
        <v>436.5</v>
      </c>
      <c r="S85" s="155">
        <v>497.2</v>
      </c>
      <c r="T85">
        <v>477.5</v>
      </c>
      <c r="U85" s="155">
        <v>447.4</v>
      </c>
      <c r="V85" s="155">
        <v>449.3</v>
      </c>
      <c r="W85">
        <v>469</v>
      </c>
      <c r="X85">
        <v>492.3</v>
      </c>
      <c r="Y85">
        <v>474</v>
      </c>
      <c r="Z85" s="153">
        <f t="shared" si="2"/>
        <v>465.56666666666672</v>
      </c>
    </row>
    <row r="86" spans="1:26">
      <c r="A86" s="152">
        <v>45689</v>
      </c>
      <c r="B86">
        <v>294.2</v>
      </c>
      <c r="C86">
        <v>288.10000000000002</v>
      </c>
      <c r="D86">
        <v>277.2</v>
      </c>
      <c r="E86" s="154">
        <v>294.60000000000002</v>
      </c>
      <c r="F86">
        <v>282.10000000000002</v>
      </c>
      <c r="G86">
        <v>290.5</v>
      </c>
      <c r="H86">
        <v>290.39999999999998</v>
      </c>
      <c r="I86">
        <v>291.3</v>
      </c>
      <c r="J86">
        <v>322.60000000000002</v>
      </c>
      <c r="K86">
        <v>288.7</v>
      </c>
      <c r="L86" s="153">
        <f t="shared" si="3"/>
        <v>292.33333333333331</v>
      </c>
      <c r="O86" s="152">
        <v>45689</v>
      </c>
      <c r="P86">
        <v>378.2</v>
      </c>
      <c r="Q86">
        <v>372.1</v>
      </c>
      <c r="R86">
        <v>361.2</v>
      </c>
      <c r="S86" s="155">
        <v>378.6</v>
      </c>
      <c r="T86">
        <v>366.1</v>
      </c>
      <c r="U86" s="155">
        <v>374.5</v>
      </c>
      <c r="V86" s="155">
        <v>374.4</v>
      </c>
      <c r="W86">
        <v>375.3</v>
      </c>
      <c r="X86">
        <v>406.6</v>
      </c>
      <c r="Y86">
        <v>372.7</v>
      </c>
      <c r="Z86" s="153">
        <f t="shared" si="2"/>
        <v>376.33333333333331</v>
      </c>
    </row>
    <row r="87" spans="1:26">
      <c r="A87" s="152">
        <v>45717</v>
      </c>
      <c r="B87">
        <v>242.1</v>
      </c>
      <c r="C87">
        <v>254.8</v>
      </c>
      <c r="D87">
        <v>217.7</v>
      </c>
      <c r="E87" s="154">
        <v>274.5</v>
      </c>
      <c r="F87">
        <v>236.9</v>
      </c>
      <c r="G87">
        <v>239.2</v>
      </c>
      <c r="H87">
        <v>246.6</v>
      </c>
      <c r="I87">
        <v>240.3</v>
      </c>
      <c r="J87">
        <v>271.89999999999998</v>
      </c>
      <c r="K87">
        <v>257.3</v>
      </c>
      <c r="L87" s="153">
        <f t="shared" si="3"/>
        <v>247.11111111111111</v>
      </c>
      <c r="O87" s="152">
        <v>45717</v>
      </c>
      <c r="P87">
        <v>333.9</v>
      </c>
      <c r="Q87">
        <v>346.2</v>
      </c>
      <c r="R87">
        <v>307.89999999999998</v>
      </c>
      <c r="S87" s="155">
        <v>367</v>
      </c>
      <c r="T87">
        <v>328.2</v>
      </c>
      <c r="U87" s="155">
        <v>330.4</v>
      </c>
      <c r="V87" s="155">
        <v>338.9</v>
      </c>
      <c r="W87">
        <v>331.7</v>
      </c>
      <c r="X87">
        <v>364.8</v>
      </c>
      <c r="Y87">
        <v>349.9</v>
      </c>
      <c r="Z87" s="153">
        <f t="shared" si="2"/>
        <v>338.77777777777777</v>
      </c>
    </row>
    <row r="88" spans="1:26">
      <c r="A88" s="152">
        <v>45748</v>
      </c>
      <c r="B88" s="156">
        <v>155.1</v>
      </c>
      <c r="C88">
        <v>168.2</v>
      </c>
      <c r="D88">
        <v>122.4</v>
      </c>
      <c r="E88">
        <v>201.2</v>
      </c>
      <c r="F88">
        <v>150.6</v>
      </c>
      <c r="G88">
        <v>146.80000000000001</v>
      </c>
      <c r="H88">
        <v>154.19999999999999</v>
      </c>
      <c r="I88">
        <v>152.9</v>
      </c>
      <c r="J88">
        <v>192.4</v>
      </c>
      <c r="K88">
        <v>196.3</v>
      </c>
      <c r="L88" s="153">
        <f t="shared" si="3"/>
        <v>160.42222222222225</v>
      </c>
      <c r="O88" s="152">
        <v>45748</v>
      </c>
      <c r="P88">
        <v>236.5</v>
      </c>
      <c r="Q88">
        <v>251.6</v>
      </c>
      <c r="R88">
        <v>201.9</v>
      </c>
      <c r="S88">
        <v>285.5</v>
      </c>
      <c r="T88">
        <v>233</v>
      </c>
      <c r="U88">
        <v>227</v>
      </c>
      <c r="V88">
        <v>237.1</v>
      </c>
      <c r="W88">
        <v>234.5</v>
      </c>
      <c r="X88">
        <v>276.8</v>
      </c>
      <c r="Y88">
        <v>280.10000000000002</v>
      </c>
      <c r="Z88" s="153">
        <f t="shared" si="2"/>
        <v>242.65555555555557</v>
      </c>
    </row>
    <row r="89" spans="1:26">
      <c r="A89" s="152">
        <v>45778</v>
      </c>
      <c r="B89">
        <v>94.7</v>
      </c>
      <c r="C89">
        <v>96.3</v>
      </c>
      <c r="D89">
        <v>64.3</v>
      </c>
      <c r="E89">
        <v>137.69999999999999</v>
      </c>
      <c r="F89">
        <v>96</v>
      </c>
      <c r="G89">
        <v>76.400000000000006</v>
      </c>
      <c r="H89">
        <v>86.8</v>
      </c>
      <c r="I89">
        <v>88.7</v>
      </c>
      <c r="J89">
        <v>131</v>
      </c>
      <c r="K89">
        <v>130</v>
      </c>
      <c r="L89" s="153">
        <f t="shared" si="3"/>
        <v>96.87777777777778</v>
      </c>
      <c r="O89" s="152">
        <v>45778</v>
      </c>
      <c r="P89">
        <v>166.9</v>
      </c>
      <c r="Q89">
        <v>169.4</v>
      </c>
      <c r="R89">
        <v>128.4</v>
      </c>
      <c r="S89">
        <v>220.4</v>
      </c>
      <c r="T89">
        <v>167.8</v>
      </c>
      <c r="U89">
        <v>145.30000000000001</v>
      </c>
      <c r="V89">
        <v>161</v>
      </c>
      <c r="W89">
        <v>159</v>
      </c>
      <c r="X89">
        <v>212.6</v>
      </c>
      <c r="Y89">
        <v>212.6</v>
      </c>
      <c r="Z89" s="153">
        <f t="shared" si="2"/>
        <v>170.08888888888887</v>
      </c>
    </row>
    <row r="90" spans="1:26">
      <c r="A90" s="152">
        <v>45809</v>
      </c>
      <c r="B90">
        <v>28.3</v>
      </c>
      <c r="C90">
        <v>21.5</v>
      </c>
      <c r="D90">
        <v>16.600000000000001</v>
      </c>
      <c r="E90" s="154">
        <v>48.6</v>
      </c>
      <c r="F90">
        <v>37.299999999999997</v>
      </c>
      <c r="G90">
        <v>22.6</v>
      </c>
      <c r="H90">
        <v>35.1</v>
      </c>
      <c r="I90">
        <v>25.3</v>
      </c>
      <c r="J90">
        <v>49.2</v>
      </c>
      <c r="K90">
        <v>62</v>
      </c>
      <c r="L90" s="153">
        <f t="shared" ref="L90:L103" si="4">AVERAGE(B90:J90)</f>
        <v>31.611111111111111</v>
      </c>
      <c r="O90" s="152">
        <v>45809</v>
      </c>
      <c r="P90">
        <v>70.599999999999994</v>
      </c>
      <c r="Q90">
        <v>61.2</v>
      </c>
      <c r="R90">
        <v>50</v>
      </c>
      <c r="S90" s="155">
        <v>106.3</v>
      </c>
      <c r="T90">
        <v>88.9</v>
      </c>
      <c r="U90" s="155">
        <v>62.6</v>
      </c>
      <c r="V90" s="155">
        <v>91</v>
      </c>
      <c r="W90">
        <v>67.2</v>
      </c>
      <c r="X90">
        <v>108.3</v>
      </c>
      <c r="Y90">
        <v>128.19999999999999</v>
      </c>
      <c r="Z90" s="153">
        <f t="shared" ref="Z90:Z103" si="5">AVERAGE(P90:X90)</f>
        <v>78.455555555555563</v>
      </c>
    </row>
    <row r="91" spans="1:26">
      <c r="A91" s="152">
        <v>45839</v>
      </c>
      <c r="B91">
        <v>12.1</v>
      </c>
      <c r="C91">
        <v>10</v>
      </c>
      <c r="D91">
        <v>2.6</v>
      </c>
      <c r="E91" s="154">
        <v>27.2</v>
      </c>
      <c r="F91">
        <v>16.2</v>
      </c>
      <c r="G91">
        <v>5.0999999999999996</v>
      </c>
      <c r="H91">
        <v>11.8</v>
      </c>
      <c r="I91">
        <v>8.1</v>
      </c>
      <c r="J91">
        <v>22.6</v>
      </c>
      <c r="K91">
        <v>29.4</v>
      </c>
      <c r="L91" s="153">
        <f t="shared" si="4"/>
        <v>12.855555555555554</v>
      </c>
      <c r="O91" s="152">
        <v>45839</v>
      </c>
      <c r="P91">
        <v>48.2</v>
      </c>
      <c r="Q91">
        <v>42.8</v>
      </c>
      <c r="R91">
        <v>19.8</v>
      </c>
      <c r="S91" s="155">
        <v>78.099999999999994</v>
      </c>
      <c r="T91">
        <v>59.5</v>
      </c>
      <c r="U91" s="155">
        <v>30.3</v>
      </c>
      <c r="V91" s="155">
        <v>52.7</v>
      </c>
      <c r="W91">
        <v>40.200000000000003</v>
      </c>
      <c r="X91">
        <v>78.099999999999994</v>
      </c>
      <c r="Y91">
        <v>87.1</v>
      </c>
      <c r="Z91" s="153">
        <f t="shared" si="5"/>
        <v>49.966666666666661</v>
      </c>
    </row>
    <row r="92" spans="1:26">
      <c r="A92" s="152">
        <v>45870</v>
      </c>
      <c r="B92">
        <v>15.5</v>
      </c>
      <c r="C92">
        <v>10.9</v>
      </c>
      <c r="D92">
        <v>8.1999999999999993</v>
      </c>
      <c r="E92" s="154">
        <v>29.7</v>
      </c>
      <c r="F92">
        <v>16.3</v>
      </c>
      <c r="G92">
        <v>16.7</v>
      </c>
      <c r="H92">
        <v>17</v>
      </c>
      <c r="I92">
        <v>14.5</v>
      </c>
      <c r="J92">
        <v>28.7</v>
      </c>
      <c r="K92">
        <v>31</v>
      </c>
      <c r="L92" s="153">
        <f t="shared" si="4"/>
        <v>17.5</v>
      </c>
      <c r="O92" s="152">
        <v>45870</v>
      </c>
      <c r="P92">
        <v>56.9</v>
      </c>
      <c r="Q92">
        <v>48</v>
      </c>
      <c r="R92">
        <v>37.799999999999997</v>
      </c>
      <c r="S92" s="155">
        <v>86.8</v>
      </c>
      <c r="T92">
        <v>62.1</v>
      </c>
      <c r="U92" s="155">
        <v>53.9</v>
      </c>
      <c r="V92" s="155">
        <v>65</v>
      </c>
      <c r="W92">
        <v>52.9</v>
      </c>
      <c r="X92">
        <v>88</v>
      </c>
      <c r="Y92">
        <v>91.4</v>
      </c>
      <c r="Z92" s="153">
        <f t="shared" si="5"/>
        <v>61.266666666666666</v>
      </c>
    </row>
    <row r="93" spans="1:26">
      <c r="A93" s="152">
        <v>45901</v>
      </c>
      <c r="B93">
        <v>67.400000000000006</v>
      </c>
      <c r="C93">
        <v>54.7</v>
      </c>
      <c r="D93">
        <v>47.6</v>
      </c>
      <c r="E93" s="154">
        <v>94.9</v>
      </c>
      <c r="F93">
        <v>76.2</v>
      </c>
      <c r="G93">
        <v>59.3</v>
      </c>
      <c r="H93">
        <v>71.599999999999994</v>
      </c>
      <c r="I93">
        <v>80.8</v>
      </c>
      <c r="J93">
        <v>96.7</v>
      </c>
      <c r="K93">
        <v>91.7</v>
      </c>
      <c r="L93" s="153">
        <f t="shared" si="4"/>
        <v>72.13333333333334</v>
      </c>
      <c r="O93" s="152">
        <v>45901</v>
      </c>
      <c r="P93">
        <v>139</v>
      </c>
      <c r="Q93">
        <v>116.9</v>
      </c>
      <c r="R93">
        <v>110</v>
      </c>
      <c r="S93" s="155">
        <v>170.9</v>
      </c>
      <c r="T93">
        <v>149.80000000000001</v>
      </c>
      <c r="U93" s="155">
        <v>126.5</v>
      </c>
      <c r="V93" s="155">
        <v>149.5</v>
      </c>
      <c r="W93">
        <v>153.30000000000001</v>
      </c>
      <c r="X93">
        <v>176.7</v>
      </c>
      <c r="Y93">
        <v>170.4</v>
      </c>
      <c r="Z93" s="153">
        <f t="shared" si="5"/>
        <v>143.62222222222221</v>
      </c>
    </row>
    <row r="94" spans="1:26">
      <c r="A94" s="152">
        <v>45931</v>
      </c>
      <c r="B94">
        <v>133.19999999999999</v>
      </c>
      <c r="C94">
        <v>113.7</v>
      </c>
      <c r="D94">
        <v>94.7</v>
      </c>
      <c r="E94" s="154">
        <v>151.6</v>
      </c>
      <c r="F94">
        <v>127.2</v>
      </c>
      <c r="G94">
        <v>106.6</v>
      </c>
      <c r="H94">
        <v>135.6</v>
      </c>
      <c r="I94">
        <v>134.80000000000001</v>
      </c>
      <c r="J94">
        <v>163.4</v>
      </c>
      <c r="K94">
        <v>156.19999999999999</v>
      </c>
      <c r="L94" s="153">
        <f t="shared" si="4"/>
        <v>128.97777777777779</v>
      </c>
      <c r="O94" s="152">
        <v>45931</v>
      </c>
      <c r="P94">
        <v>224.1</v>
      </c>
      <c r="Q94">
        <v>203.5</v>
      </c>
      <c r="R94">
        <v>183.4</v>
      </c>
      <c r="S94" s="155">
        <v>242.9</v>
      </c>
      <c r="T94">
        <v>218.8</v>
      </c>
      <c r="U94" s="155">
        <v>196.1</v>
      </c>
      <c r="V94" s="155">
        <v>227.6</v>
      </c>
      <c r="W94">
        <v>226.2</v>
      </c>
      <c r="X94">
        <v>256.2</v>
      </c>
      <c r="Y94">
        <v>247.2</v>
      </c>
      <c r="Z94" s="153">
        <f t="shared" si="5"/>
        <v>219.86666666666667</v>
      </c>
    </row>
    <row r="95" spans="1:26">
      <c r="A95" s="152">
        <v>45962</v>
      </c>
      <c r="B95">
        <v>218.2</v>
      </c>
      <c r="C95">
        <v>195.3</v>
      </c>
      <c r="D95">
        <v>176.1</v>
      </c>
      <c r="E95" s="154">
        <v>240.9</v>
      </c>
      <c r="F95">
        <v>221.7</v>
      </c>
      <c r="G95">
        <v>186.2</v>
      </c>
      <c r="H95">
        <v>203.7</v>
      </c>
      <c r="I95">
        <v>216.2</v>
      </c>
      <c r="J95">
        <v>254.3</v>
      </c>
      <c r="K95">
        <v>250.2</v>
      </c>
      <c r="L95" s="153">
        <f t="shared" si="4"/>
        <v>212.51111111111112</v>
      </c>
      <c r="O95" s="152">
        <v>45962</v>
      </c>
      <c r="P95">
        <v>307.89999999999998</v>
      </c>
      <c r="Q95">
        <v>284.7</v>
      </c>
      <c r="R95">
        <v>265.3</v>
      </c>
      <c r="S95" s="155">
        <v>330.2</v>
      </c>
      <c r="T95">
        <v>311.5</v>
      </c>
      <c r="U95" s="155">
        <v>275.3</v>
      </c>
      <c r="V95" s="155">
        <v>293.7</v>
      </c>
      <c r="W95">
        <v>306.2</v>
      </c>
      <c r="X95">
        <v>344.3</v>
      </c>
      <c r="Y95">
        <v>340.2</v>
      </c>
      <c r="Z95" s="153">
        <f t="shared" si="5"/>
        <v>302.12222222222221</v>
      </c>
    </row>
    <row r="96" spans="1:26">
      <c r="A96" s="152">
        <v>45992</v>
      </c>
      <c r="B96">
        <v>262.7</v>
      </c>
      <c r="C96">
        <v>245.4</v>
      </c>
      <c r="D96">
        <v>236.1</v>
      </c>
      <c r="E96" s="154">
        <v>269.60000000000002</v>
      </c>
      <c r="F96">
        <v>260.5</v>
      </c>
      <c r="G96">
        <v>243.1</v>
      </c>
      <c r="H96">
        <v>264.89999999999998</v>
      </c>
      <c r="I96">
        <v>266.10000000000002</v>
      </c>
      <c r="J96">
        <v>292.3</v>
      </c>
      <c r="K96">
        <v>276.89999999999998</v>
      </c>
      <c r="L96" s="153">
        <f t="shared" si="4"/>
        <v>260.07777777777778</v>
      </c>
      <c r="O96" s="152">
        <v>45992</v>
      </c>
      <c r="P96">
        <v>355.7</v>
      </c>
      <c r="Q96">
        <v>338.4</v>
      </c>
      <c r="R96">
        <v>329.1</v>
      </c>
      <c r="S96" s="155">
        <v>362.6</v>
      </c>
      <c r="T96">
        <v>353.5</v>
      </c>
      <c r="U96" s="155">
        <v>336.1</v>
      </c>
      <c r="V96" s="155">
        <v>357.9</v>
      </c>
      <c r="W96">
        <v>359.1</v>
      </c>
      <c r="X96">
        <v>385.3</v>
      </c>
      <c r="Y96">
        <v>369.8</v>
      </c>
      <c r="Z96" s="153">
        <f t="shared" si="5"/>
        <v>353.07777777777778</v>
      </c>
    </row>
    <row r="97" spans="1:26">
      <c r="A97" s="152">
        <v>46023</v>
      </c>
      <c r="B97">
        <v>352.6</v>
      </c>
      <c r="C97">
        <v>340.1</v>
      </c>
      <c r="D97">
        <v>305.60000000000002</v>
      </c>
      <c r="E97" s="154">
        <v>371.3</v>
      </c>
      <c r="F97">
        <v>343.1</v>
      </c>
      <c r="G97">
        <v>311.8</v>
      </c>
      <c r="H97">
        <v>325.5</v>
      </c>
      <c r="I97">
        <v>346.6</v>
      </c>
      <c r="J97">
        <v>390</v>
      </c>
      <c r="K97">
        <v>373</v>
      </c>
      <c r="L97" s="153">
        <f t="shared" si="4"/>
        <v>342.95555555555552</v>
      </c>
      <c r="O97" s="152">
        <v>46023</v>
      </c>
      <c r="P97">
        <v>445.6</v>
      </c>
      <c r="Q97">
        <v>433.1</v>
      </c>
      <c r="R97">
        <v>398.6</v>
      </c>
      <c r="S97" s="155">
        <v>464.3</v>
      </c>
      <c r="T97">
        <v>436.1</v>
      </c>
      <c r="U97" s="155">
        <v>404.8</v>
      </c>
      <c r="V97" s="155">
        <v>418.5</v>
      </c>
      <c r="W97">
        <v>439.6</v>
      </c>
      <c r="X97">
        <v>483</v>
      </c>
      <c r="Y97">
        <v>466</v>
      </c>
      <c r="Z97" s="153">
        <f t="shared" si="5"/>
        <v>435.95555555555558</v>
      </c>
    </row>
    <row r="98" spans="1:26">
      <c r="A98" s="152">
        <v>46054</v>
      </c>
      <c r="B98">
        <v>252.5</v>
      </c>
      <c r="C98">
        <v>232.6</v>
      </c>
      <c r="D98">
        <v>202.9</v>
      </c>
      <c r="E98" s="154">
        <v>278.3</v>
      </c>
      <c r="F98">
        <v>251.5</v>
      </c>
      <c r="G98">
        <v>207.3</v>
      </c>
      <c r="H98">
        <v>232.4</v>
      </c>
      <c r="I98">
        <v>243.2</v>
      </c>
      <c r="J98">
        <v>297.3</v>
      </c>
      <c r="K98">
        <v>276.60000000000002</v>
      </c>
      <c r="L98" s="153">
        <f t="shared" si="4"/>
        <v>244.22222222222223</v>
      </c>
      <c r="O98" s="152">
        <v>46054</v>
      </c>
      <c r="P98">
        <v>336.5</v>
      </c>
      <c r="Q98">
        <v>316.3</v>
      </c>
      <c r="R98">
        <v>286.7</v>
      </c>
      <c r="S98" s="155">
        <v>362.3</v>
      </c>
      <c r="T98">
        <v>335.5</v>
      </c>
      <c r="U98" s="155">
        <v>291.2</v>
      </c>
      <c r="V98" s="155">
        <v>316.39999999999998</v>
      </c>
      <c r="W98">
        <v>327.2</v>
      </c>
      <c r="X98">
        <v>381.3</v>
      </c>
      <c r="Y98">
        <v>360.6</v>
      </c>
      <c r="Z98" s="153">
        <f t="shared" si="5"/>
        <v>328.15555555555557</v>
      </c>
    </row>
    <row r="99" spans="1:26">
      <c r="A99" s="152">
        <v>46082</v>
      </c>
      <c r="B99">
        <v>225.6</v>
      </c>
      <c r="C99">
        <v>230.7</v>
      </c>
      <c r="D99">
        <v>201.1</v>
      </c>
      <c r="E99" s="154">
        <v>254.4</v>
      </c>
      <c r="F99">
        <v>226</v>
      </c>
      <c r="G99">
        <v>219.7</v>
      </c>
      <c r="H99">
        <v>231.7</v>
      </c>
      <c r="I99">
        <v>228</v>
      </c>
      <c r="J99">
        <v>264.7</v>
      </c>
      <c r="K99">
        <v>258.89999999999998</v>
      </c>
      <c r="L99" s="153">
        <f t="shared" si="4"/>
        <v>231.32222222222222</v>
      </c>
      <c r="O99" s="152">
        <v>46082</v>
      </c>
      <c r="P99">
        <v>317.8</v>
      </c>
      <c r="Q99">
        <v>323.3</v>
      </c>
      <c r="R99">
        <v>292.7</v>
      </c>
      <c r="S99" s="155">
        <v>347.1</v>
      </c>
      <c r="T99">
        <v>318.10000000000002</v>
      </c>
      <c r="U99" s="155">
        <v>312</v>
      </c>
      <c r="V99" s="155">
        <v>324.10000000000002</v>
      </c>
      <c r="W99">
        <v>320</v>
      </c>
      <c r="X99">
        <v>357.6</v>
      </c>
      <c r="Y99">
        <v>351.7</v>
      </c>
      <c r="Z99" s="153">
        <f t="shared" si="5"/>
        <v>323.63333333333333</v>
      </c>
    </row>
    <row r="100" spans="1:26">
      <c r="A100" s="152">
        <v>46113</v>
      </c>
      <c r="B100">
        <v>165.5</v>
      </c>
      <c r="C100">
        <v>158</v>
      </c>
      <c r="D100">
        <v>128.30000000000001</v>
      </c>
      <c r="E100" s="154">
        <v>212.2</v>
      </c>
      <c r="F100">
        <v>172.3</v>
      </c>
      <c r="G100">
        <v>145.69999999999999</v>
      </c>
      <c r="H100">
        <v>169.8</v>
      </c>
      <c r="I100">
        <v>173.2</v>
      </c>
      <c r="J100">
        <v>212</v>
      </c>
      <c r="K100">
        <v>215.2</v>
      </c>
      <c r="L100" s="153">
        <f t="shared" si="4"/>
        <v>170.77777777777777</v>
      </c>
      <c r="O100" s="152">
        <v>46113</v>
      </c>
      <c r="P100">
        <v>249.2</v>
      </c>
      <c r="Q100">
        <v>243.1</v>
      </c>
      <c r="R100">
        <v>207.7</v>
      </c>
      <c r="S100" s="155">
        <v>300.3</v>
      </c>
      <c r="T100">
        <v>256.39999999999998</v>
      </c>
      <c r="U100" s="155">
        <v>226.9</v>
      </c>
      <c r="V100" s="155">
        <v>252.8</v>
      </c>
      <c r="W100">
        <v>256.89999999999998</v>
      </c>
      <c r="X100">
        <v>300</v>
      </c>
      <c r="Y100">
        <v>305.10000000000002</v>
      </c>
      <c r="Z100" s="153">
        <f t="shared" si="5"/>
        <v>254.81111111111107</v>
      </c>
    </row>
    <row r="101" spans="1:26">
      <c r="A101" s="152">
        <v>46143</v>
      </c>
      <c r="B101">
        <v>104.9</v>
      </c>
      <c r="C101">
        <v>98.9</v>
      </c>
      <c r="D101">
        <v>72.099999999999994</v>
      </c>
      <c r="E101" s="154">
        <v>148.69999999999999</v>
      </c>
      <c r="F101">
        <v>111.8</v>
      </c>
      <c r="G101">
        <v>84.6</v>
      </c>
      <c r="H101">
        <v>105.7</v>
      </c>
      <c r="I101">
        <v>101.8</v>
      </c>
      <c r="J101">
        <v>151.1</v>
      </c>
      <c r="K101">
        <v>137.69999999999999</v>
      </c>
      <c r="L101" s="153">
        <f t="shared" si="4"/>
        <v>108.84444444444445</v>
      </c>
      <c r="O101" s="152">
        <v>46143</v>
      </c>
      <c r="P101">
        <v>173.2</v>
      </c>
      <c r="Q101">
        <v>165.4</v>
      </c>
      <c r="R101">
        <v>131.1</v>
      </c>
      <c r="S101" s="155">
        <v>228</v>
      </c>
      <c r="T101">
        <v>185.7</v>
      </c>
      <c r="U101" s="155">
        <v>147.4</v>
      </c>
      <c r="V101" s="155">
        <v>178.6</v>
      </c>
      <c r="W101">
        <v>170.8</v>
      </c>
      <c r="X101">
        <v>229.6</v>
      </c>
      <c r="Y101">
        <v>220.9</v>
      </c>
      <c r="Z101" s="153">
        <f t="shared" si="5"/>
        <v>178.86666666666667</v>
      </c>
    </row>
    <row r="102" spans="1:26">
      <c r="A102" s="152">
        <v>46174</v>
      </c>
      <c r="B102">
        <v>30.3</v>
      </c>
      <c r="C102">
        <v>24</v>
      </c>
      <c r="D102">
        <v>17.5</v>
      </c>
      <c r="E102" s="154">
        <v>48.9</v>
      </c>
      <c r="F102">
        <v>33.5</v>
      </c>
      <c r="G102">
        <v>23.6</v>
      </c>
      <c r="H102">
        <v>39</v>
      </c>
      <c r="I102">
        <v>28.5</v>
      </c>
      <c r="J102">
        <v>57.6</v>
      </c>
      <c r="K102">
        <v>52.5</v>
      </c>
      <c r="L102" s="153">
        <f t="shared" si="4"/>
        <v>33.655555555555551</v>
      </c>
      <c r="O102" s="152">
        <v>46174</v>
      </c>
      <c r="P102">
        <v>75.3</v>
      </c>
      <c r="Q102">
        <v>65</v>
      </c>
      <c r="R102">
        <v>53.8</v>
      </c>
      <c r="S102" s="155">
        <v>107.4</v>
      </c>
      <c r="T102">
        <v>83.3</v>
      </c>
      <c r="U102" s="155">
        <v>66.7</v>
      </c>
      <c r="V102" s="155">
        <v>95.8</v>
      </c>
      <c r="W102">
        <v>73.8</v>
      </c>
      <c r="X102">
        <v>119.4</v>
      </c>
      <c r="Y102">
        <v>119.4</v>
      </c>
      <c r="Z102" s="153">
        <f t="shared" si="5"/>
        <v>82.277777777777771</v>
      </c>
    </row>
    <row r="103" spans="1:26">
      <c r="A103" s="152">
        <v>46204</v>
      </c>
      <c r="B103">
        <v>10.1</v>
      </c>
      <c r="C103">
        <v>5.2</v>
      </c>
      <c r="D103">
        <v>1.4</v>
      </c>
      <c r="E103" s="154">
        <v>25.1</v>
      </c>
      <c r="F103">
        <v>11.6</v>
      </c>
      <c r="G103">
        <v>3.9</v>
      </c>
      <c r="H103">
        <v>6.4</v>
      </c>
      <c r="I103">
        <v>11.3</v>
      </c>
      <c r="J103">
        <v>24.5</v>
      </c>
      <c r="K103">
        <v>31.3</v>
      </c>
      <c r="L103" s="153">
        <f t="shared" si="4"/>
        <v>11.055555555555555</v>
      </c>
      <c r="O103" s="152">
        <v>46204</v>
      </c>
      <c r="P103">
        <v>38.700000000000003</v>
      </c>
      <c r="Q103">
        <v>30.7</v>
      </c>
      <c r="R103">
        <v>13.8</v>
      </c>
      <c r="S103" s="155">
        <v>75.7</v>
      </c>
      <c r="T103">
        <v>45.8</v>
      </c>
      <c r="U103" s="155">
        <v>21.6</v>
      </c>
      <c r="V103" s="155">
        <v>37</v>
      </c>
      <c r="W103">
        <v>37.9</v>
      </c>
      <c r="X103">
        <v>77.2</v>
      </c>
      <c r="Y103">
        <v>93.6</v>
      </c>
      <c r="Z103" s="153">
        <f t="shared" si="5"/>
        <v>42.044444444444437</v>
      </c>
    </row>
  </sheetData>
  <sheetProtection algorithmName="SHA-512" hashValue="SbUNvvNU4ppbdvuLXYL+Ay8BJyVEwAfQKGIt6snZ0Ggbdn1N/UjcTbhyUy8Hi1yrXrYnxvhlcvdPyttUtN7XCA==" saltValue="fjGSiMZTjG0XfcpFMs5jmg==" spinCount="100000" sheet="1" objects="1" scenarios="1"/>
  <pageMargins left="0.7" right="0.7" top="0.75" bottom="0.75" header="0.3" footer="0.3"/>
  <legacyDrawing r:id="rId1"/>
  <tableParts count="2">
    <tablePart r:id="rId2"/>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3091C-0CCB-4756-954D-BCC76DB431DF}">
  <dimension ref="A1:V54"/>
  <sheetViews>
    <sheetView topLeftCell="D1" zoomScaleNormal="100" workbookViewId="0">
      <selection activeCell="O4" sqref="O4"/>
    </sheetView>
  </sheetViews>
  <sheetFormatPr defaultColWidth="9.42578125" defaultRowHeight="12.6"/>
  <cols>
    <col min="1" max="2" width="14.85546875" style="1" customWidth="1"/>
    <col min="3" max="3" width="17.140625" style="1" customWidth="1"/>
    <col min="4" max="4" width="16.85546875" style="1" customWidth="1"/>
    <col min="5" max="5" width="16.42578125" style="1" customWidth="1"/>
    <col min="6" max="6" width="16.5703125" style="1" customWidth="1"/>
    <col min="7" max="7" width="16.42578125" style="1" customWidth="1"/>
    <col min="8" max="8" width="17" style="1" customWidth="1"/>
    <col min="9" max="11" width="18.140625" style="1" customWidth="1"/>
    <col min="12" max="12" width="18.85546875" style="1" customWidth="1"/>
    <col min="13" max="13" width="19.42578125" style="1" customWidth="1"/>
    <col min="14" max="14" width="23" style="1" customWidth="1"/>
    <col min="15" max="15" width="20.85546875" style="1" customWidth="1"/>
    <col min="16" max="16" width="23.85546875" style="1" customWidth="1"/>
    <col min="17" max="17" width="12.42578125" style="1" customWidth="1"/>
    <col min="18" max="18" width="25.42578125" style="1" customWidth="1"/>
    <col min="19" max="19" width="28.42578125" style="1" customWidth="1"/>
    <col min="20" max="20" width="9.42578125" style="1"/>
    <col min="21" max="21" width="11.85546875" style="1" customWidth="1"/>
    <col min="22" max="22" width="12.42578125" style="1" customWidth="1"/>
    <col min="23" max="16384" width="9.42578125" style="1"/>
  </cols>
  <sheetData>
    <row r="1" spans="1:22">
      <c r="A1" s="241" t="s">
        <v>222</v>
      </c>
      <c r="B1" s="241"/>
      <c r="C1" s="1" t="str">
        <f>IF(SUM(C4:C54)&gt;0,"PASS","FAIL")</f>
        <v>FAIL</v>
      </c>
      <c r="D1" s="1" t="str">
        <f>IF(SUM(C4:C54)=SUM(D4:D54),"PASS","FAIL")</f>
        <v>PASS</v>
      </c>
      <c r="E1" s="1" t="str">
        <f>IF(SUM(C4:C54)=SUM(E4:E54),"PASS","FAIL")</f>
        <v>PASS</v>
      </c>
      <c r="F1" s="1" t="str">
        <f>IF(SUM(C4:C54)=SUM(F4:F54),"PASS","FAIL")</f>
        <v>PASS</v>
      </c>
      <c r="G1" s="1" t="str">
        <f>IF(SUM(C4:C54)=SUM(G4:G54),"PASS","FAIL")</f>
        <v>PASS</v>
      </c>
      <c r="H1" s="1" t="str">
        <f>IF(SUM(H4:H54)&gt;0,"FAIL","PASS")</f>
        <v>PASS</v>
      </c>
      <c r="I1" s="1" t="str">
        <f>IF(SUM(C4:C54)=SUM(I4:I54),"PASS","FAIL")</f>
        <v>PASS</v>
      </c>
      <c r="J1" s="1" t="str">
        <f>IF(SUM(C4:C54)=SUM(J4:J54),"PASS","FAIL")</f>
        <v>PASS</v>
      </c>
      <c r="K1" s="1" t="str">
        <f>IF(SUM(K4:K54)&gt;0,"FAIL","PASS")</f>
        <v>PASS</v>
      </c>
      <c r="L1" s="1" t="str">
        <f>IF(OR(AND(COUNTIF('1. Input energy data'!G20:G216,'List Backing Sheet'!P5)&gt;0,'1. Input energy data'!S11=""),AND(COUNTIF('1. Input energy data'!G20:G216,'List Backing Sheet'!P6)&gt;0,'1. Input energy data'!T11="")),"FAIL","PASS")</f>
        <v>PASS</v>
      </c>
      <c r="M1" s="1" t="str">
        <f>IF(SUM(C4:C54)=SUM(M4:M54),"PASS","FAIL")</f>
        <v>PASS</v>
      </c>
      <c r="N1" s="1" t="str">
        <f>IF(SUM(C4:C54)=SUM(N4:N54),"PASS","FAIL")</f>
        <v>PASS</v>
      </c>
      <c r="O1" s="1" t="str">
        <f>IF(SUM(O4:O54)&gt;0,"NRC","NO NRC")</f>
        <v>NO NRC</v>
      </c>
      <c r="P1" s="207"/>
    </row>
    <row r="2" spans="1:22" ht="107.45" customHeight="1">
      <c r="A2" s="242" t="s">
        <v>223</v>
      </c>
      <c r="B2" s="242"/>
      <c r="C2" s="229" t="s">
        <v>224</v>
      </c>
      <c r="D2" s="229" t="s">
        <v>225</v>
      </c>
      <c r="E2" s="229" t="s">
        <v>226</v>
      </c>
      <c r="F2" s="229" t="s">
        <v>227</v>
      </c>
      <c r="G2" s="229" t="s">
        <v>228</v>
      </c>
      <c r="H2" s="229" t="s">
        <v>229</v>
      </c>
      <c r="I2" s="229" t="s">
        <v>230</v>
      </c>
      <c r="J2" s="229" t="s">
        <v>231</v>
      </c>
      <c r="K2" s="229" t="s">
        <v>229</v>
      </c>
      <c r="L2" s="229" t="s">
        <v>232</v>
      </c>
      <c r="M2" s="229" t="s">
        <v>233</v>
      </c>
      <c r="N2" s="229" t="s">
        <v>234</v>
      </c>
      <c r="O2" s="231" t="s">
        <v>235</v>
      </c>
    </row>
    <row r="3" spans="1:22" s="205" customFormat="1" ht="51" customHeight="1">
      <c r="A3" s="203" t="s">
        <v>236</v>
      </c>
      <c r="B3" s="203" t="s">
        <v>237</v>
      </c>
      <c r="C3" s="203" t="s">
        <v>238</v>
      </c>
      <c r="D3" s="203" t="s">
        <v>239</v>
      </c>
      <c r="E3" s="203" t="s">
        <v>240</v>
      </c>
      <c r="F3" s="203" t="s">
        <v>241</v>
      </c>
      <c r="G3" s="203" t="s">
        <v>242</v>
      </c>
      <c r="H3" s="203" t="s">
        <v>243</v>
      </c>
      <c r="I3" s="203" t="s">
        <v>244</v>
      </c>
      <c r="J3" s="203" t="s">
        <v>245</v>
      </c>
      <c r="K3" s="203" t="s">
        <v>246</v>
      </c>
      <c r="L3" s="203" t="s">
        <v>247</v>
      </c>
      <c r="M3" s="203" t="s">
        <v>248</v>
      </c>
      <c r="N3" s="203" t="s">
        <v>249</v>
      </c>
      <c r="O3" s="230" t="s">
        <v>250</v>
      </c>
      <c r="P3" s="203" t="s">
        <v>251</v>
      </c>
      <c r="Q3" s="203" t="s">
        <v>252</v>
      </c>
      <c r="R3" s="203" t="s">
        <v>253</v>
      </c>
      <c r="S3" s="203" t="s">
        <v>254</v>
      </c>
      <c r="T3" s="204" t="s">
        <v>255</v>
      </c>
      <c r="U3" s="204" t="s">
        <v>256</v>
      </c>
      <c r="V3" s="203" t="s">
        <v>257</v>
      </c>
    </row>
    <row r="4" spans="1:22">
      <c r="A4" s="1" t="s">
        <v>131</v>
      </c>
      <c r="B4" s="1" t="str">
        <f>_xlfn.XLOOKUP($A4,'1. Input energy data'!$C$20:$C$216,'1. Input energy data'!$E$20:$E$216,"",0,1)</f>
        <v/>
      </c>
      <c r="C4" s="1">
        <f>IF(COUNTIF('1. Input energy data'!$C$20:$C$216,'List Backing Sheet'!$A4)&gt;0,1,0)</f>
        <v>0</v>
      </c>
      <c r="D4" s="1">
        <f>IF(SUM(COUNTIFS('1. Input energy data'!$C$20:$C$216,'List Backing Sheet'!$A4,'1. Input energy data'!$G$20:$G$216,$P$7),COUNTIFS('1. Input energy data'!$C$20:$C$216,'List Backing Sheet'!$A4,'1. Input energy data'!$G$20:$G$216,$P$8),COUNTIFS('1. Input energy data'!$C$20:$C$216,'List Backing Sheet'!$A4,'1. Input energy data'!$G$20:$G$216,$P$9),COUNTIFS('1. Input energy data'!$C$20:$C$216,'List Backing Sheet'!$A4,'1. Input energy data'!$G$20:$G$216,$P$10),COUNTIFS('1. Input energy data'!$C$20:$C$216,'List Backing Sheet'!$A4,'1. Input energy data'!$G$20:$G$216,$P$11),COUNTIFS('1. Input energy data'!$C$20:$C$216,'List Backing Sheet'!$A4,'1. Input energy data'!$G$20:$G$216,$P$12))&gt;0,1,0)</f>
        <v>0</v>
      </c>
      <c r="E4" s="1">
        <f>IF(SUM(COUNTIFS('1. Input energy data'!$C$20:$C$216,'List Backing Sheet'!$A4,'1. Input energy data'!$G$20:$G$216,$P$4),COUNTIFS('1. Input energy data'!$C$20:$C$216,'List Backing Sheet'!$A4,'1. Input energy data'!$G$20:$G$216,$P$5),COUNTIFS('1. Input energy data'!$C$20:$C$216,'List Backing Sheet'!$A4,'1. Input energy data'!$G$20:$G$216,$P$6),COUNTIFS('1. Input energy data'!$C$20:$C$216,'List Backing Sheet'!$A4,'1. Input energy data'!$G$20:$G$216,$P$13),COUNTIFS('1. Input energy data'!$C$20:$C$216,'List Backing Sheet'!$A4,'1. Input energy data'!$G$20:$G$216,$P$14))&gt;0,1,0)</f>
        <v>0</v>
      </c>
      <c r="F4" s="1">
        <f>IF(SUMIFS(CalcTable[Number of Periods (Baseline)],CalcTable[Building],'List Backing Sheet'!$A4)&gt;0,1,0)</f>
        <v>0</v>
      </c>
      <c r="G4" s="1">
        <f>IF($C4=1,IF(SUMIFS(CalcTable[Number of Periods (Baseline)],CalcTable[Building],'List Backing Sheet'!$A4)=COUNTIF('1. Input energy data'!$C$20:$C$216,'List Backing Sheet'!$A4)*12,1,0),0)</f>
        <v>0</v>
      </c>
      <c r="H4" s="1" cm="1">
        <f t="array" ref="H4">_xlfn.LET(
    _xlpm.d,IFERROR(_xlfn.XLOOKUP($A4,'1. Input energy data'!$C:$C,'1. Input energy data'!$N:$Y),0),
    _xlpm.n,SUM(--(_xlpm.d&lt;&gt;0)),
    IF(
        COUNTIF('1. Input energy data'!$C:$C,$A4)=0,
        0,
        --OR(
            _xlpm.n=1,
            AND(COUNTA(_xlpm.d)=12,MAX(_xlpm.d)=MIN(_xlpm.d),MAX(_xlpm.d)&gt;0),
            SUM(_xlpm.d)=0
        )
    )
)</f>
        <v>0</v>
      </c>
      <c r="I4" s="1">
        <f>IF(SUMIFS(CalcTable[Number of Periods (Reporting)],CalcTable[Building],'List Backing Sheet'!$A4)&gt;0,1,0)</f>
        <v>0</v>
      </c>
      <c r="J4" s="1">
        <f>IF($C4=1,IF(SUMIFS(CalcTable[Number of Periods (Reporting)],CalcTable[Building],'List Backing Sheet'!$A4)=COUNTIF('1. Input energy data'!$C$20:$C$216,'List Backing Sheet'!$A4)*12,1,0),0)</f>
        <v>0</v>
      </c>
      <c r="K4" s="1" cm="1">
        <f t="array" ref="K4">_xlfn.LET(
    _xlpm.d,IFERROR(_xlfn.XLOOKUP($A4,'1. Input energy data'!$C:$C,'1. Input energy data'!AF:AQ),0),
    _xlpm.n,SUM(--(_xlpm.d&lt;&gt;0)),
    IF(
        COUNTIF('1. Input energy data'!$C:$C,$A4)=0,
        0,
        --OR(
            _xlpm.n=1,
            AND(COUNTA(_xlpm.d)=12,MAX(_xlpm.d)=MIN(_xlpm.d),MAX(_xlpm.d)&gt;0),
            SUM(_xlpm.d)=0
        )
    )
)</f>
        <v>0</v>
      </c>
      <c r="L4" s="1">
        <f>IF(OR(COUNTIF('1. Input energy data'!G20:G216,'List Backing Sheet'!P5)&gt;0,COUNTIF('1. Input energy data'!G20:G216,'List Backing Sheet'!P6)&gt;0),1,0)</f>
        <v>0</v>
      </c>
      <c r="M4" s="1">
        <f>IFERROR(IF(AND(_xlfn.XLOOKUP($A4,'1. Input energy data'!$C$20:$C$216,'1. Input energy data'!$L$20:$L$216)&gt;DATE(2018,4,1),_xlfn.XLOOKUP($A4,'1. Input energy data'!$C$20:$C$216,'1. Input energy data'!$M$20:$M$216)&lt;DATE(2026,7,31),_xlfn.XLOOKUP($A4,'1. Input energy data'!$C$20:$C$216,'1. Input energy data'!$AD$20:$AD$216)&gt;DATE(2018,4,1),_xlfn.XLOOKUP($A4,'1. Input energy data'!$C$20:$C$216,'1. Input energy data'!$AE$20:$AE$216)&lt;DATE(2026,7,31)),1,0),0)</f>
        <v>0</v>
      </c>
      <c r="N4" s="1">
        <f>IFERROR(IF(SUMIF('1. Input energy data'!$C$20:$C$216,'List Backing Sheet'!$A4,'1. Input energy data'!$AS$20:$AS$216)&lt;&gt;0,1,0),0)</f>
        <v>0</v>
      </c>
      <c r="O4" s="1">
        <f>IF(COUNTIF('2. Input non-routine changes'!$D$20:$D$119,'List Backing Sheet'!$A4)&gt;0,1,0)</f>
        <v>0</v>
      </c>
      <c r="P4" s="207" t="s">
        <v>105</v>
      </c>
      <c r="Q4" s="1" t="s">
        <v>258</v>
      </c>
      <c r="R4" s="1" t="s">
        <v>259</v>
      </c>
      <c r="S4" s="1" t="s">
        <v>260</v>
      </c>
      <c r="T4" s="101" t="s">
        <v>261</v>
      </c>
      <c r="U4" s="101" t="s">
        <v>262</v>
      </c>
      <c r="V4" s="1" t="str" cm="1">
        <f t="array" ref="V4:V33">TRIM(U4:U33)</f>
        <v>Canteen</v>
      </c>
    </row>
    <row r="5" spans="1:22">
      <c r="A5" s="1" t="s">
        <v>263</v>
      </c>
      <c r="B5" s="1" t="str">
        <f>_xlfn.XLOOKUP($A5,'1. Input energy data'!$C$20:$C$216,'1. Input energy data'!$E$20:$E$216,"",0,1)</f>
        <v/>
      </c>
      <c r="C5" s="1">
        <f>COUNTIF('1. Input energy data'!$C$20:$C$216,'List Backing Sheet'!$A5)</f>
        <v>0</v>
      </c>
      <c r="D5" s="1">
        <f>IF(SUM(COUNTIFS('1. Input energy data'!$C$20:$C$216,'List Backing Sheet'!$A5,'1. Input energy data'!$G$20:$G$216,$P$7),COUNTIFS('1. Input energy data'!$C$20:$C$216,'List Backing Sheet'!$A5,'1. Input energy data'!$G$20:$G$216,$P$8),COUNTIFS('1. Input energy data'!$C$20:$C$216,'List Backing Sheet'!$A5,'1. Input energy data'!$G$20:$G$216,$P$9),COUNTIFS('1. Input energy data'!$C$20:$C$216,'List Backing Sheet'!$A5,'1. Input energy data'!$G$20:$G$216,$P$10),COUNTIFS('1. Input energy data'!$C$20:$C$216,'List Backing Sheet'!$A5,'1. Input energy data'!$G$20:$G$216,$P$11),COUNTIFS('1. Input energy data'!$C$20:$C$216,'List Backing Sheet'!$A5,'1. Input energy data'!$G$20:$G$216,$P$12))&gt;0,1,0)</f>
        <v>0</v>
      </c>
      <c r="E5" s="1">
        <f>IF(SUM(COUNTIFS('1. Input energy data'!$C$20:$C$216,'List Backing Sheet'!$A5,'1. Input energy data'!$G$20:$G$216,$P$4),COUNTIFS('1. Input energy data'!$C$20:$C$216,'List Backing Sheet'!$A5,'1. Input energy data'!$G$20:$G$216,$P$5),COUNTIFS('1. Input energy data'!$C$20:$C$216,'List Backing Sheet'!$A5,'1. Input energy data'!$G$20:$G$216,$P$6),COUNTIFS('1. Input energy data'!$C$20:$C$216,'List Backing Sheet'!$A5,'1. Input energy data'!$G$20:$G$216,$P$13),COUNTIFS('1. Input energy data'!$C$20:$C$216,'List Backing Sheet'!$A5,'1. Input energy data'!$G$20:$G$216,$P$14))&gt;0,1,0)</f>
        <v>0</v>
      </c>
      <c r="F5" s="1">
        <f>IF(SUMIFS(CalcTable[Number of Periods (Baseline)],CalcTable[Building],'List Backing Sheet'!$A5)&gt;0,1,0)</f>
        <v>0</v>
      </c>
      <c r="G5" s="1">
        <f>IF($C5=1,IF(SUMIFS(CalcTable[Number of Periods (Baseline)],CalcTable[Building],'List Backing Sheet'!$A5)=COUNTIF('1. Input energy data'!$C$20:$C$216,'List Backing Sheet'!$A5)*12,1,0),0)</f>
        <v>0</v>
      </c>
      <c r="H5" s="1" cm="1">
        <f t="array" ref="H5">_xlfn.LET(
    _xlpm.d,IFERROR(_xlfn.XLOOKUP($A5,'1. Input energy data'!$C:$C,'1. Input energy data'!$N:$Y),0),
    _xlpm.n,SUM(--(_xlpm.d&lt;&gt;0)),
    IF(
        COUNTIF('1. Input energy data'!$C:$C,$A5)=0,
        0,
        --OR(
            _xlpm.n=1,
            AND(COUNTA(_xlpm.d)=12,MAX(_xlpm.d)=MIN(_xlpm.d),MAX(_xlpm.d)&gt;0),
            SUM(_xlpm.d)=0
        )
    )
)</f>
        <v>0</v>
      </c>
      <c r="I5" s="1">
        <f>IF(SUMIFS(CalcTable[Number of Periods (Reporting)],CalcTable[Building],'List Backing Sheet'!$A5)&gt;0,1,0)</f>
        <v>0</v>
      </c>
      <c r="J5" s="1">
        <f>IF($C5=1,IF(SUMIFS(CalcTable[Number of Periods (Reporting)],CalcTable[Building],'List Backing Sheet'!$A5)=COUNTIF('1. Input energy data'!$C$20:$C$216,'List Backing Sheet'!$A5)*12,1,0),0)</f>
        <v>0</v>
      </c>
      <c r="K5" s="1" cm="1">
        <f t="array" ref="K5">_xlfn.LET(
    _xlpm.d,IFERROR(_xlfn.XLOOKUP($A5,'1. Input energy data'!$C:$C,'1. Input energy data'!AF:AQ),0),
    _xlpm.n,SUM(--(_xlpm.d&lt;&gt;0)),
    IF(
        COUNTIF('1. Input energy data'!$C:$C,$A5)=0,
        0,
        --OR(
            _xlpm.n=1,
            AND(COUNTA(_xlpm.d)=12,MAX(_xlpm.d)=MIN(_xlpm.d),MAX(_xlpm.d)&gt;0),
            SUM(_xlpm.d)=0
        )
    )
)</f>
        <v>0</v>
      </c>
      <c r="L5" s="240"/>
      <c r="M5" s="1">
        <f>IFERROR(IF(AND(_xlfn.XLOOKUP($A5,'1. Input energy data'!$C$20:$C$216,'1. Input energy data'!$L$20:$L$216)&gt;DATE(2018,4,1),_xlfn.XLOOKUP($A5,'1. Input energy data'!$C$20:$C$216,'1. Input energy data'!$M$20:$M$216)&lt;DATE(2026,7,31),_xlfn.XLOOKUP($A5,'1. Input energy data'!$C$20:$C$216,'1. Input energy data'!$AD$20:$AD$216)&gt;DATE(2018,4,1),_xlfn.XLOOKUP($A5,'1. Input energy data'!$C$20:$C$216,'1. Input energy data'!$AE$20:$AE$216)&lt;DATE(2026,7,31)),1,0),0)</f>
        <v>0</v>
      </c>
      <c r="N5" s="1">
        <f>IFERROR(IF(SUMIF('1. Input energy data'!$C$20:$C$216,'List Backing Sheet'!$A5,'1. Input energy data'!$AS$20:$AS$216)&lt;&gt;0,1,0),0)</f>
        <v>0</v>
      </c>
      <c r="O5" s="1">
        <f>IF(COUNTIF('2. Input non-routine changes'!$D$20:$D$119,'List Backing Sheet'!$A5)&gt;0,1,0)</f>
        <v>0</v>
      </c>
      <c r="P5" s="207" t="s">
        <v>117</v>
      </c>
      <c r="Q5" s="1" t="s">
        <v>264</v>
      </c>
      <c r="R5" s="1" t="s">
        <v>265</v>
      </c>
      <c r="S5" s="1" t="s">
        <v>266</v>
      </c>
      <c r="T5" s="101" t="s">
        <v>267</v>
      </c>
      <c r="U5" s="101" t="s">
        <v>268</v>
      </c>
      <c r="V5" s="1" t="str">
        <v>Court house</v>
      </c>
    </row>
    <row r="6" spans="1:22">
      <c r="A6" s="1" t="s">
        <v>269</v>
      </c>
      <c r="B6" s="1" t="str">
        <f>_xlfn.XLOOKUP($A6,'1. Input energy data'!$C$20:$C$216,'1. Input energy data'!$E$20:$E$216,"",0,1)</f>
        <v/>
      </c>
      <c r="C6" s="1">
        <f>COUNTIF('1. Input energy data'!$C$20:$C$216,'List Backing Sheet'!$A6)</f>
        <v>0</v>
      </c>
      <c r="D6" s="1">
        <f>IF(SUM(COUNTIFS('1. Input energy data'!$C$20:$C$216,'List Backing Sheet'!$A6,'1. Input energy data'!$G$20:$G$216,$P$7),COUNTIFS('1. Input energy data'!$C$20:$C$216,'List Backing Sheet'!$A6,'1. Input energy data'!$G$20:$G$216,$P$8),COUNTIFS('1. Input energy data'!$C$20:$C$216,'List Backing Sheet'!$A6,'1. Input energy data'!$G$20:$G$216,$P$9),COUNTIFS('1. Input energy data'!$C$20:$C$216,'List Backing Sheet'!$A6,'1. Input energy data'!$G$20:$G$216,$P$10),COUNTIFS('1. Input energy data'!$C$20:$C$216,'List Backing Sheet'!$A6,'1. Input energy data'!$G$20:$G$216,$P$11),COUNTIFS('1. Input energy data'!$C$20:$C$216,'List Backing Sheet'!$A6,'1. Input energy data'!$G$20:$G$216,$P$12))&gt;0,1,0)</f>
        <v>0</v>
      </c>
      <c r="E6" s="1">
        <f>IF(SUM(COUNTIFS('1. Input energy data'!$C$20:$C$216,'List Backing Sheet'!$A6,'1. Input energy data'!$G$20:$G$216,$P$4),COUNTIFS('1. Input energy data'!$C$20:$C$216,'List Backing Sheet'!$A6,'1. Input energy data'!$G$20:$G$216,$P$5),COUNTIFS('1. Input energy data'!$C$20:$C$216,'List Backing Sheet'!$A6,'1. Input energy data'!$G$20:$G$216,$P$6),COUNTIFS('1. Input energy data'!$C$20:$C$216,'List Backing Sheet'!$A6,'1. Input energy data'!$G$20:$G$216,$P$13),COUNTIFS('1. Input energy data'!$C$20:$C$216,'List Backing Sheet'!$A6,'1. Input energy data'!$G$20:$G$216,$P$14))&gt;0,1,0)</f>
        <v>0</v>
      </c>
      <c r="F6" s="1">
        <f>IF(SUMIFS(CalcTable[Number of Periods (Baseline)],CalcTable[Building],'List Backing Sheet'!$A6)&gt;0,1,0)</f>
        <v>0</v>
      </c>
      <c r="G6" s="1">
        <f>IF($C6=1,IF(SUMIFS(CalcTable[Number of Periods (Baseline)],CalcTable[Building],'List Backing Sheet'!$A6)=COUNTIF('1. Input energy data'!$C$20:$C$216,'List Backing Sheet'!$A6)*12,1,0),0)</f>
        <v>0</v>
      </c>
      <c r="H6" s="1" cm="1">
        <f t="array" ref="H6">_xlfn.LET(
    _xlpm.d,IFERROR(_xlfn.XLOOKUP($A6,'1. Input energy data'!$C:$C,'1. Input energy data'!$N:$Y),0),
    _xlpm.n,SUM(--(_xlpm.d&lt;&gt;0)),
    IF(
        COUNTIF('1. Input energy data'!$C:$C,$A6)=0,
        0,
        --OR(
            _xlpm.n=1,
            AND(COUNTA(_xlpm.d)=12,MAX(_xlpm.d)=MIN(_xlpm.d),MAX(_xlpm.d)&gt;0),
            SUM(_xlpm.d)=0
        )
    )
)</f>
        <v>0</v>
      </c>
      <c r="I6" s="1">
        <f>IF(SUMIFS(CalcTable[Number of Periods (Reporting)],CalcTable[Building],'List Backing Sheet'!$A6)&gt;0,1,0)</f>
        <v>0</v>
      </c>
      <c r="J6" s="1">
        <f>IF($C6=1,IF(SUMIFS(CalcTable[Number of Periods (Reporting)],CalcTable[Building],'List Backing Sheet'!$A6)=COUNTIF('1. Input energy data'!$C$20:$C$216,'List Backing Sheet'!$A6)*12,1,0),0)</f>
        <v>0</v>
      </c>
      <c r="K6" s="1" cm="1">
        <f t="array" ref="K6">_xlfn.LET(
    _xlpm.d,IFERROR(_xlfn.XLOOKUP($A6,'1. Input energy data'!$C:$C,'1. Input energy data'!AF:AQ),0),
    _xlpm.n,SUM(--(_xlpm.d&lt;&gt;0)),
    IF(
        COUNTIF('1. Input energy data'!$C:$C,$A6)=0,
        0,
        --OR(
            _xlpm.n=1,
            AND(COUNTA(_xlpm.d)=12,MAX(_xlpm.d)=MIN(_xlpm.d),MAX(_xlpm.d)&gt;0),
            SUM(_xlpm.d)=0
        )
    )
)</f>
        <v>0</v>
      </c>
      <c r="L6" s="240"/>
      <c r="M6" s="1">
        <f>IFERROR(IF(AND(_xlfn.XLOOKUP($A6,'1. Input energy data'!$C$20:$C$216,'1. Input energy data'!$L$20:$L$216)&gt;DATE(2018,4,1),_xlfn.XLOOKUP($A6,'1. Input energy data'!$C$20:$C$216,'1. Input energy data'!$M$20:$M$216)&lt;DATE(2026,7,31),_xlfn.XLOOKUP($A6,'1. Input energy data'!$C$20:$C$216,'1. Input energy data'!$AD$20:$AD$216)&gt;DATE(2018,4,1),_xlfn.XLOOKUP($A6,'1. Input energy data'!$C$20:$C$216,'1. Input energy data'!$AE$20:$AE$216)&lt;DATE(2026,7,31)),1,0),0)</f>
        <v>0</v>
      </c>
      <c r="N6" s="1">
        <f>IFERROR(IF(SUMIF('1. Input energy data'!$C$20:$C$216,'List Backing Sheet'!$A6,'1. Input energy data'!$AS$20:$AS$216)&lt;&gt;0,1,0),0)</f>
        <v>0</v>
      </c>
      <c r="O6" s="1">
        <f>IF(COUNTIF('2. Input non-routine changes'!$D$20:$D$119,'List Backing Sheet'!$A6)&gt;0,1,0)</f>
        <v>0</v>
      </c>
      <c r="P6" s="207" t="s">
        <v>119</v>
      </c>
      <c r="R6" s="1" t="s">
        <v>270</v>
      </c>
      <c r="S6" s="1" t="s">
        <v>132</v>
      </c>
      <c r="T6" s="101" t="s">
        <v>271</v>
      </c>
      <c r="U6" s="101" t="s">
        <v>272</v>
      </c>
      <c r="V6" s="1" t="str">
        <v>Emergency services</v>
      </c>
    </row>
    <row r="7" spans="1:22">
      <c r="A7" s="1" t="s">
        <v>273</v>
      </c>
      <c r="B7" s="1" t="str">
        <f>_xlfn.XLOOKUP($A7,'1. Input energy data'!$C$20:$C$216,'1. Input energy data'!$E$20:$E$216,"",0,1)</f>
        <v/>
      </c>
      <c r="C7" s="1">
        <f>COUNTIF('1. Input energy data'!$C$20:$C$216,'List Backing Sheet'!$A7)</f>
        <v>0</v>
      </c>
      <c r="D7" s="1">
        <f>IF(SUM(COUNTIFS('1. Input energy data'!$C$20:$C$216,'List Backing Sheet'!$A7,'1. Input energy data'!$G$20:$G$216,$P$7),COUNTIFS('1. Input energy data'!$C$20:$C$216,'List Backing Sheet'!$A7,'1. Input energy data'!$G$20:$G$216,$P$8),COUNTIFS('1. Input energy data'!$C$20:$C$216,'List Backing Sheet'!$A7,'1. Input energy data'!$G$20:$G$216,$P$9),COUNTIFS('1. Input energy data'!$C$20:$C$216,'List Backing Sheet'!$A7,'1. Input energy data'!$G$20:$G$216,$P$10),COUNTIFS('1. Input energy data'!$C$20:$C$216,'List Backing Sheet'!$A7,'1. Input energy data'!$G$20:$G$216,$P$11),COUNTIFS('1. Input energy data'!$C$20:$C$216,'List Backing Sheet'!$A7,'1. Input energy data'!$G$20:$G$216,$P$12))&gt;0,1,0)</f>
        <v>0</v>
      </c>
      <c r="E7" s="1">
        <f>IF(SUM(COUNTIFS('1. Input energy data'!$C$20:$C$216,'List Backing Sheet'!$A7,'1. Input energy data'!$G$20:$G$216,$P$4),COUNTIFS('1. Input energy data'!$C$20:$C$216,'List Backing Sheet'!$A7,'1. Input energy data'!$G$20:$G$216,$P$5),COUNTIFS('1. Input energy data'!$C$20:$C$216,'List Backing Sheet'!$A7,'1. Input energy data'!$G$20:$G$216,$P$6),COUNTIFS('1. Input energy data'!$C$20:$C$216,'List Backing Sheet'!$A7,'1. Input energy data'!$G$20:$G$216,$P$13),COUNTIFS('1. Input energy data'!$C$20:$C$216,'List Backing Sheet'!$A7,'1. Input energy data'!$G$20:$G$216,$P$14))&gt;0,1,0)</f>
        <v>0</v>
      </c>
      <c r="F7" s="1">
        <f>IF(SUMIFS(CalcTable[Number of Periods (Baseline)],CalcTable[Building],'List Backing Sheet'!$A7)&gt;0,1,0)</f>
        <v>0</v>
      </c>
      <c r="G7" s="1">
        <f>IF($C7=1,IF(SUMIFS(CalcTable[Number of Periods (Baseline)],CalcTable[Building],'List Backing Sheet'!$A7)=COUNTIF('1. Input energy data'!$C$20:$C$216,'List Backing Sheet'!$A7)*12,1,0),0)</f>
        <v>0</v>
      </c>
      <c r="H7" s="1" cm="1">
        <f t="array" ref="H7">_xlfn.LET(
    _xlpm.d,IFERROR(_xlfn.XLOOKUP($A7,'1. Input energy data'!$C:$C,'1. Input energy data'!$N:$Y),0),
    _xlpm.n,SUM(--(_xlpm.d&lt;&gt;0)),
    IF(
        COUNTIF('1. Input energy data'!$C:$C,$A7)=0,
        0,
        --OR(
            _xlpm.n=1,
            AND(COUNTA(_xlpm.d)=12,MAX(_xlpm.d)=MIN(_xlpm.d),MAX(_xlpm.d)&gt;0),
            SUM(_xlpm.d)=0
        )
    )
)</f>
        <v>0</v>
      </c>
      <c r="I7" s="1">
        <f>IF(SUMIFS(CalcTable[Number of Periods (Reporting)],CalcTable[Building],'List Backing Sheet'!$A7)&gt;0,1,0)</f>
        <v>0</v>
      </c>
      <c r="J7" s="1">
        <f>IF($C7=1,IF(SUMIFS(CalcTable[Number of Periods (Reporting)],CalcTable[Building],'List Backing Sheet'!$A7)=COUNTIF('1. Input energy data'!$C$20:$C$216,'List Backing Sheet'!$A7)*12,1,0),0)</f>
        <v>0</v>
      </c>
      <c r="K7" s="1" cm="1">
        <f t="array" ref="K7">_xlfn.LET(
    _xlpm.d,IFERROR(_xlfn.XLOOKUP($A7,'1. Input energy data'!$C:$C,'1. Input energy data'!AF:AQ),0),
    _xlpm.n,SUM(--(_xlpm.d&lt;&gt;0)),
    IF(
        COUNTIF('1. Input energy data'!$C:$C,$A7)=0,
        0,
        --OR(
            _xlpm.n=1,
            AND(COUNTA(_xlpm.d)=12,MAX(_xlpm.d)=MIN(_xlpm.d),MAX(_xlpm.d)&gt;0),
            SUM(_xlpm.d)=0
        )
    )
)</f>
        <v>0</v>
      </c>
      <c r="L7" s="240"/>
      <c r="M7" s="1">
        <f>IFERROR(IF(AND(_xlfn.XLOOKUP($A7,'1. Input energy data'!$C$20:$C$216,'1. Input energy data'!$L$20:$L$216)&gt;DATE(2018,4,1),_xlfn.XLOOKUP($A7,'1. Input energy data'!$C$20:$C$216,'1. Input energy data'!$M$20:$M$216)&lt;DATE(2026,7,31),_xlfn.XLOOKUP($A7,'1. Input energy data'!$C$20:$C$216,'1. Input energy data'!$AD$20:$AD$216)&gt;DATE(2018,4,1),_xlfn.XLOOKUP($A7,'1. Input energy data'!$C$20:$C$216,'1. Input energy data'!$AE$20:$AE$216)&lt;DATE(2026,7,31)),1,0),0)</f>
        <v>0</v>
      </c>
      <c r="N7" s="1">
        <f>IFERROR(IF(SUMIF('1. Input energy data'!$C$20:$C$216,'List Backing Sheet'!$A7,'1. Input energy data'!$AS$20:$AS$216)&lt;&gt;0,1,0),0)</f>
        <v>0</v>
      </c>
      <c r="O7" s="1">
        <f>IF(COUNTIF('2. Input non-routine changes'!$D$20:$D$119,'List Backing Sheet'!$A7)&gt;0,1,0)</f>
        <v>0</v>
      </c>
      <c r="P7" s="207" t="s">
        <v>112</v>
      </c>
      <c r="R7" s="1" t="s">
        <v>274</v>
      </c>
      <c r="S7" s="1" t="s">
        <v>275</v>
      </c>
      <c r="T7" s="101" t="s">
        <v>276</v>
      </c>
      <c r="U7" s="101" t="s">
        <v>277</v>
      </c>
      <c r="V7" s="1" t="str">
        <v>Entertainment hall</v>
      </c>
    </row>
    <row r="8" spans="1:22">
      <c r="A8" s="1" t="s">
        <v>278</v>
      </c>
      <c r="B8" s="1" t="str">
        <f>_xlfn.XLOOKUP($A8,'1. Input energy data'!$C$20:$C$216,'1. Input energy data'!$E$20:$E$216,"",0,1)</f>
        <v/>
      </c>
      <c r="C8" s="1">
        <f>COUNTIF('1. Input energy data'!$C$20:$C$216,'List Backing Sheet'!$A8)</f>
        <v>0</v>
      </c>
      <c r="D8" s="1">
        <f>IF(SUM(COUNTIFS('1. Input energy data'!$C$20:$C$216,'List Backing Sheet'!$A8,'1. Input energy data'!$G$20:$G$216,$P$7),COUNTIFS('1. Input energy data'!$C$20:$C$216,'List Backing Sheet'!$A8,'1. Input energy data'!$G$20:$G$216,$P$8),COUNTIFS('1. Input energy data'!$C$20:$C$216,'List Backing Sheet'!$A8,'1. Input energy data'!$G$20:$G$216,$P$9),COUNTIFS('1. Input energy data'!$C$20:$C$216,'List Backing Sheet'!$A8,'1. Input energy data'!$G$20:$G$216,$P$10),COUNTIFS('1. Input energy data'!$C$20:$C$216,'List Backing Sheet'!$A8,'1. Input energy data'!$G$20:$G$216,$P$11),COUNTIFS('1. Input energy data'!$C$20:$C$216,'List Backing Sheet'!$A8,'1. Input energy data'!$G$20:$G$216,$P$12))&gt;0,1,0)</f>
        <v>0</v>
      </c>
      <c r="E8" s="1">
        <f>IF(SUM(COUNTIFS('1. Input energy data'!$C$20:$C$216,'List Backing Sheet'!$A8,'1. Input energy data'!$G$20:$G$216,$P$4),COUNTIFS('1. Input energy data'!$C$20:$C$216,'List Backing Sheet'!$A8,'1. Input energy data'!$G$20:$G$216,$P$5),COUNTIFS('1. Input energy data'!$C$20:$C$216,'List Backing Sheet'!$A8,'1. Input energy data'!$G$20:$G$216,$P$6),COUNTIFS('1. Input energy data'!$C$20:$C$216,'List Backing Sheet'!$A8,'1. Input energy data'!$G$20:$G$216,$P$13),COUNTIFS('1. Input energy data'!$C$20:$C$216,'List Backing Sheet'!$A8,'1. Input energy data'!$G$20:$G$216,$P$14))&gt;0,1,0)</f>
        <v>0</v>
      </c>
      <c r="F8" s="1">
        <f>IF(SUMIFS(CalcTable[Number of Periods (Baseline)],CalcTable[Building],'List Backing Sheet'!$A8)&gt;0,1,0)</f>
        <v>0</v>
      </c>
      <c r="G8" s="1">
        <f>IF($C8=1,IF(SUMIFS(CalcTable[Number of Periods (Baseline)],CalcTable[Building],'List Backing Sheet'!$A8)=COUNTIF('1. Input energy data'!$C$20:$C$216,'List Backing Sheet'!$A8)*12,1,0),0)</f>
        <v>0</v>
      </c>
      <c r="H8" s="1" cm="1">
        <f t="array" ref="H8">_xlfn.LET(
    _xlpm.d,IFERROR(_xlfn.XLOOKUP($A8,'1. Input energy data'!$C:$C,'1. Input energy data'!$N:$Y),0),
    _xlpm.n,SUM(--(_xlpm.d&lt;&gt;0)),
    IF(
        COUNTIF('1. Input energy data'!$C:$C,$A8)=0,
        0,
        --OR(
            _xlpm.n=1,
            AND(COUNTA(_xlpm.d)=12,MAX(_xlpm.d)=MIN(_xlpm.d),MAX(_xlpm.d)&gt;0),
            SUM(_xlpm.d)=0
        )
    )
)</f>
        <v>0</v>
      </c>
      <c r="I8" s="1">
        <f>IF(SUMIFS(CalcTable[Number of Periods (Reporting)],CalcTable[Building],'List Backing Sheet'!$A8)&gt;0,1,0)</f>
        <v>0</v>
      </c>
      <c r="J8" s="1">
        <f>IF($C8=1,IF(SUMIFS(CalcTable[Number of Periods (Reporting)],CalcTable[Building],'List Backing Sheet'!$A8)=COUNTIF('1. Input energy data'!$C$20:$C$216,'List Backing Sheet'!$A8)*12,1,0),0)</f>
        <v>0</v>
      </c>
      <c r="K8" s="1" cm="1">
        <f t="array" ref="K8">_xlfn.LET(
    _xlpm.d,IFERROR(_xlfn.XLOOKUP($A8,'1. Input energy data'!$C:$C,'1. Input energy data'!AF:AQ),0),
    _xlpm.n,SUM(--(_xlpm.d&lt;&gt;0)),
    IF(
        COUNTIF('1. Input energy data'!$C:$C,$A8)=0,
        0,
        --OR(
            _xlpm.n=1,
            AND(COUNTA(_xlpm.d)=12,MAX(_xlpm.d)=MIN(_xlpm.d),MAX(_xlpm.d)&gt;0),
            SUM(_xlpm.d)=0
        )
    )
)</f>
        <v>0</v>
      </c>
      <c r="L8" s="240"/>
      <c r="M8" s="1">
        <f>IFERROR(IF(AND(_xlfn.XLOOKUP($A8,'1. Input energy data'!$C$20:$C$216,'1. Input energy data'!$L$20:$L$216)&gt;DATE(2018,4,1),_xlfn.XLOOKUP($A8,'1. Input energy data'!$C$20:$C$216,'1. Input energy data'!$M$20:$M$216)&lt;DATE(2026,7,31),_xlfn.XLOOKUP($A8,'1. Input energy data'!$C$20:$C$216,'1. Input energy data'!$AD$20:$AD$216)&gt;DATE(2018,4,1),_xlfn.XLOOKUP($A8,'1. Input energy data'!$C$20:$C$216,'1. Input energy data'!$AE$20:$AE$216)&lt;DATE(2026,7,31)),1,0),0)</f>
        <v>0</v>
      </c>
      <c r="N8" s="1">
        <f>IFERROR(IF(SUMIF('1. Input energy data'!$C$20:$C$216,'List Backing Sheet'!$A8,'1. Input energy data'!$AS$20:$AS$216)&lt;&gt;0,1,0),0)</f>
        <v>0</v>
      </c>
      <c r="O8" s="1">
        <f>IF(COUNTIF('2. Input non-routine changes'!$D$20:$D$119,'List Backing Sheet'!$A8)&gt;0,1,0)</f>
        <v>0</v>
      </c>
      <c r="P8" s="207" t="s">
        <v>279</v>
      </c>
      <c r="R8" s="1" t="s">
        <v>280</v>
      </c>
      <c r="S8" s="1" t="s">
        <v>281</v>
      </c>
      <c r="T8" s="101" t="s">
        <v>282</v>
      </c>
      <c r="U8" s="101" t="s">
        <v>283</v>
      </c>
      <c r="V8" s="1" t="str">
        <v>Fire station</v>
      </c>
    </row>
    <row r="9" spans="1:22">
      <c r="A9" s="1" t="s">
        <v>284</v>
      </c>
      <c r="B9" s="1" t="str">
        <f>_xlfn.XLOOKUP($A9,'1. Input energy data'!$C$20:$C$216,'1. Input energy data'!$E$20:$E$216,"",0,1)</f>
        <v/>
      </c>
      <c r="C9" s="1">
        <f>COUNTIF('1. Input energy data'!$C$20:$C$216,'List Backing Sheet'!$A9)</f>
        <v>0</v>
      </c>
      <c r="D9" s="1">
        <f>IF(SUM(COUNTIFS('1. Input energy data'!$C$20:$C$216,'List Backing Sheet'!$A9,'1. Input energy data'!$G$20:$G$216,$P$7),COUNTIFS('1. Input energy data'!$C$20:$C$216,'List Backing Sheet'!$A9,'1. Input energy data'!$G$20:$G$216,$P$8),COUNTIFS('1. Input energy data'!$C$20:$C$216,'List Backing Sheet'!$A9,'1. Input energy data'!$G$20:$G$216,$P$9),COUNTIFS('1. Input energy data'!$C$20:$C$216,'List Backing Sheet'!$A9,'1. Input energy data'!$G$20:$G$216,$P$10),COUNTIFS('1. Input energy data'!$C$20:$C$216,'List Backing Sheet'!$A9,'1. Input energy data'!$G$20:$G$216,$P$11),COUNTIFS('1. Input energy data'!$C$20:$C$216,'List Backing Sheet'!$A9,'1. Input energy data'!$G$20:$G$216,$P$12))&gt;0,1,0)</f>
        <v>0</v>
      </c>
      <c r="E9" s="1">
        <f>IF(SUM(COUNTIFS('1. Input energy data'!$C$20:$C$216,'List Backing Sheet'!$A9,'1. Input energy data'!$G$20:$G$216,$P$4),COUNTIFS('1. Input energy data'!$C$20:$C$216,'List Backing Sheet'!$A9,'1. Input energy data'!$G$20:$G$216,$P$5),COUNTIFS('1. Input energy data'!$C$20:$C$216,'List Backing Sheet'!$A9,'1. Input energy data'!$G$20:$G$216,$P$6),COUNTIFS('1. Input energy data'!$C$20:$C$216,'List Backing Sheet'!$A9,'1. Input energy data'!$G$20:$G$216,$P$13),COUNTIFS('1. Input energy data'!$C$20:$C$216,'List Backing Sheet'!$A9,'1. Input energy data'!$G$20:$G$216,$P$14))&gt;0,1,0)</f>
        <v>0</v>
      </c>
      <c r="F9" s="1">
        <f>IF(SUMIFS(CalcTable[Number of Periods (Baseline)],CalcTable[Building],'List Backing Sheet'!$A9)&gt;0,1,0)</f>
        <v>0</v>
      </c>
      <c r="G9" s="1">
        <f>IF($C9=1,IF(SUMIFS(CalcTable[Number of Periods (Baseline)],CalcTable[Building],'List Backing Sheet'!$A9)=COUNTIF('1. Input energy data'!$C$20:$C$216,'List Backing Sheet'!$A9)*12,1,0),0)</f>
        <v>0</v>
      </c>
      <c r="H9" s="1" cm="1">
        <f t="array" ref="H9">_xlfn.LET(
    _xlpm.d,IFERROR(_xlfn.XLOOKUP($A9,'1. Input energy data'!$C:$C,'1. Input energy data'!$N:$Y),0),
    _xlpm.n,SUM(--(_xlpm.d&lt;&gt;0)),
    IF(
        COUNTIF('1. Input energy data'!$C:$C,$A9)=0,
        0,
        --OR(
            _xlpm.n=1,
            AND(COUNTA(_xlpm.d)=12,MAX(_xlpm.d)=MIN(_xlpm.d),MAX(_xlpm.d)&gt;0),
            SUM(_xlpm.d)=0
        )
    )
)</f>
        <v>0</v>
      </c>
      <c r="I9" s="1">
        <f>IF(SUMIFS(CalcTable[Number of Periods (Reporting)],CalcTable[Building],'List Backing Sheet'!$A9)&gt;0,1,0)</f>
        <v>0</v>
      </c>
      <c r="J9" s="1">
        <f>IF($C9=1,IF(SUMIFS(CalcTable[Number of Periods (Reporting)],CalcTable[Building],'List Backing Sheet'!$A9)=COUNTIF('1. Input energy data'!$C$20:$C$216,'List Backing Sheet'!$A9)*12,1,0),0)</f>
        <v>0</v>
      </c>
      <c r="K9" s="1" cm="1">
        <f t="array" ref="K9">_xlfn.LET(
    _xlpm.d,IFERROR(_xlfn.XLOOKUP($A9,'1. Input energy data'!$C:$C,'1. Input energy data'!AF:AQ),0),
    _xlpm.n,SUM(--(_xlpm.d&lt;&gt;0)),
    IF(
        COUNTIF('1. Input energy data'!$C:$C,$A9)=0,
        0,
        --OR(
            _xlpm.n=1,
            AND(COUNTA(_xlpm.d)=12,MAX(_xlpm.d)=MIN(_xlpm.d),MAX(_xlpm.d)&gt;0),
            SUM(_xlpm.d)=0
        )
    )
)</f>
        <v>0</v>
      </c>
      <c r="L9" s="240"/>
      <c r="M9" s="1">
        <f>IFERROR(IF(AND(_xlfn.XLOOKUP($A9,'1. Input energy data'!$C$20:$C$216,'1. Input energy data'!$L$20:$L$216)&gt;DATE(2018,4,1),_xlfn.XLOOKUP($A9,'1. Input energy data'!$C$20:$C$216,'1. Input energy data'!$M$20:$M$216)&lt;DATE(2026,7,31),_xlfn.XLOOKUP($A9,'1. Input energy data'!$C$20:$C$216,'1. Input energy data'!$AD$20:$AD$216)&gt;DATE(2018,4,1),_xlfn.XLOOKUP($A9,'1. Input energy data'!$C$20:$C$216,'1. Input energy data'!$AE$20:$AE$216)&lt;DATE(2026,7,31)),1,0),0)</f>
        <v>0</v>
      </c>
      <c r="N9" s="1">
        <f>IFERROR(IF(SUMIF('1. Input energy data'!$C$20:$C$216,'List Backing Sheet'!$A9,'1. Input energy data'!$AS$20:$AS$216)&lt;&gt;0,1,0),0)</f>
        <v>0</v>
      </c>
      <c r="O9" s="1">
        <f>IF(COUNTIF('2. Input non-routine changes'!$D$20:$D$119,'List Backing Sheet'!$A9)&gt;0,1,0)</f>
        <v>0</v>
      </c>
      <c r="P9" s="207" t="s">
        <v>115</v>
      </c>
      <c r="R9" s="1" t="s">
        <v>285</v>
      </c>
      <c r="S9" s="1" t="s">
        <v>286</v>
      </c>
      <c r="T9" s="101" t="s">
        <v>287</v>
      </c>
      <c r="U9" s="101" t="s">
        <v>288</v>
      </c>
      <c r="V9" s="1" t="str">
        <v>Halls of residence</v>
      </c>
    </row>
    <row r="10" spans="1:22">
      <c r="A10" s="1" t="s">
        <v>289</v>
      </c>
      <c r="B10" s="1" t="str">
        <f>_xlfn.XLOOKUP($A10,'1. Input energy data'!$C$20:$C$216,'1. Input energy data'!$E$20:$E$216,"",0,1)</f>
        <v/>
      </c>
      <c r="C10" s="1">
        <f>COUNTIF('1. Input energy data'!$C$20:$C$216,'List Backing Sheet'!$A10)</f>
        <v>0</v>
      </c>
      <c r="D10" s="1">
        <f>IF(SUM(COUNTIFS('1. Input energy data'!$C$20:$C$216,'List Backing Sheet'!$A10,'1. Input energy data'!$G$20:$G$216,$P$7),COUNTIFS('1. Input energy data'!$C$20:$C$216,'List Backing Sheet'!$A10,'1. Input energy data'!$G$20:$G$216,$P$8),COUNTIFS('1. Input energy data'!$C$20:$C$216,'List Backing Sheet'!$A10,'1. Input energy data'!$G$20:$G$216,$P$9),COUNTIFS('1. Input energy data'!$C$20:$C$216,'List Backing Sheet'!$A10,'1. Input energy data'!$G$20:$G$216,$P$10),COUNTIFS('1. Input energy data'!$C$20:$C$216,'List Backing Sheet'!$A10,'1. Input energy data'!$G$20:$G$216,$P$11),COUNTIFS('1. Input energy data'!$C$20:$C$216,'List Backing Sheet'!$A10,'1. Input energy data'!$G$20:$G$216,$P$12))&gt;0,1,0)</f>
        <v>0</v>
      </c>
      <c r="E10" s="1">
        <f>IF(SUM(COUNTIFS('1. Input energy data'!$C$20:$C$216,'List Backing Sheet'!$A10,'1. Input energy data'!$G$20:$G$216,$P$4),COUNTIFS('1. Input energy data'!$C$20:$C$216,'List Backing Sheet'!$A10,'1. Input energy data'!$G$20:$G$216,$P$5),COUNTIFS('1. Input energy data'!$C$20:$C$216,'List Backing Sheet'!$A10,'1. Input energy data'!$G$20:$G$216,$P$6),COUNTIFS('1. Input energy data'!$C$20:$C$216,'List Backing Sheet'!$A10,'1. Input energy data'!$G$20:$G$216,$P$13),COUNTIFS('1. Input energy data'!$C$20:$C$216,'List Backing Sheet'!$A10,'1. Input energy data'!$G$20:$G$216,$P$14))&gt;0,1,0)</f>
        <v>0</v>
      </c>
      <c r="F10" s="1">
        <f>IF(SUMIFS(CalcTable[Number of Periods (Baseline)],CalcTable[Building],'List Backing Sheet'!$A10)&gt;0,1,0)</f>
        <v>0</v>
      </c>
      <c r="G10" s="1">
        <f>IF($C10=1,IF(SUMIFS(CalcTable[Number of Periods (Baseline)],CalcTable[Building],'List Backing Sheet'!$A10)=COUNTIF('1. Input energy data'!$C$20:$C$216,'List Backing Sheet'!$A10)*12,1,0),0)</f>
        <v>0</v>
      </c>
      <c r="H10" s="1" cm="1">
        <f t="array" ref="H10">_xlfn.LET(
    _xlpm.d,IFERROR(_xlfn.XLOOKUP($A10,'1. Input energy data'!$C:$C,'1. Input energy data'!$N:$Y),0),
    _xlpm.n,SUM(--(_xlpm.d&lt;&gt;0)),
    IF(
        COUNTIF('1. Input energy data'!$C:$C,$A10)=0,
        0,
        --OR(
            _xlpm.n=1,
            AND(COUNTA(_xlpm.d)=12,MAX(_xlpm.d)=MIN(_xlpm.d),MAX(_xlpm.d)&gt;0),
            SUM(_xlpm.d)=0
        )
    )
)</f>
        <v>0</v>
      </c>
      <c r="I10" s="1">
        <f>IF(SUMIFS(CalcTable[Number of Periods (Reporting)],CalcTable[Building],'List Backing Sheet'!$A10)&gt;0,1,0)</f>
        <v>0</v>
      </c>
      <c r="J10" s="1">
        <f>IF($C10=1,IF(SUMIFS(CalcTable[Number of Periods (Reporting)],CalcTable[Building],'List Backing Sheet'!$A10)=COUNTIF('1. Input energy data'!$C$20:$C$216,'List Backing Sheet'!$A10)*12,1,0),0)</f>
        <v>0</v>
      </c>
      <c r="K10" s="1" cm="1">
        <f t="array" ref="K10">_xlfn.LET(
    _xlpm.d,IFERROR(_xlfn.XLOOKUP($A10,'1. Input energy data'!$C:$C,'1. Input energy data'!AF:AQ),0),
    _xlpm.n,SUM(--(_xlpm.d&lt;&gt;0)),
    IF(
        COUNTIF('1. Input energy data'!$C:$C,$A10)=0,
        0,
        --OR(
            _xlpm.n=1,
            AND(COUNTA(_xlpm.d)=12,MAX(_xlpm.d)=MIN(_xlpm.d),MAX(_xlpm.d)&gt;0),
            SUM(_xlpm.d)=0
        )
    )
)</f>
        <v>0</v>
      </c>
      <c r="L10" s="240"/>
      <c r="M10" s="1">
        <f>IFERROR(IF(AND(_xlfn.XLOOKUP($A10,'1. Input energy data'!$C$20:$C$216,'1. Input energy data'!$L$20:$L$216)&gt;DATE(2018,4,1),_xlfn.XLOOKUP($A10,'1. Input energy data'!$C$20:$C$216,'1. Input energy data'!$M$20:$M$216)&lt;DATE(2026,7,31),_xlfn.XLOOKUP($A10,'1. Input energy data'!$C$20:$C$216,'1. Input energy data'!$AD$20:$AD$216)&gt;DATE(2018,4,1),_xlfn.XLOOKUP($A10,'1. Input energy data'!$C$20:$C$216,'1. Input energy data'!$AE$20:$AE$216)&lt;DATE(2026,7,31)),1,0),0)</f>
        <v>0</v>
      </c>
      <c r="N10" s="1">
        <f>IFERROR(IF(SUMIF('1. Input energy data'!$C$20:$C$216,'List Backing Sheet'!$A10,'1. Input energy data'!$AS$20:$AS$216)&lt;&gt;0,1,0),0)</f>
        <v>0</v>
      </c>
      <c r="O10" s="1">
        <f>IF(COUNTIF('2. Input non-routine changes'!$D$20:$D$119,'List Backing Sheet'!$A10)&gt;0,1,0)</f>
        <v>0</v>
      </c>
      <c r="P10" s="207" t="s">
        <v>99</v>
      </c>
      <c r="S10" s="1" t="s">
        <v>290</v>
      </c>
      <c r="T10" s="101" t="s">
        <v>291</v>
      </c>
      <c r="U10" s="101" t="s">
        <v>292</v>
      </c>
      <c r="V10" s="1" t="str">
        <v>Health centres and clinics</v>
      </c>
    </row>
    <row r="11" spans="1:22">
      <c r="A11" s="1" t="s">
        <v>293</v>
      </c>
      <c r="B11" s="1" t="str">
        <f>_xlfn.XLOOKUP($A11,'1. Input energy data'!$C$20:$C$216,'1. Input energy data'!$E$20:$E$216,"",0,1)</f>
        <v/>
      </c>
      <c r="C11" s="1">
        <f>COUNTIF('1. Input energy data'!$C$20:$C$216,'List Backing Sheet'!$A11)</f>
        <v>0</v>
      </c>
      <c r="D11" s="1">
        <f>IF(SUM(COUNTIFS('1. Input energy data'!$C$20:$C$216,'List Backing Sheet'!$A11,'1. Input energy data'!$G$20:$G$216,$P$7),COUNTIFS('1. Input energy data'!$C$20:$C$216,'List Backing Sheet'!$A11,'1. Input energy data'!$G$20:$G$216,$P$8),COUNTIFS('1. Input energy data'!$C$20:$C$216,'List Backing Sheet'!$A11,'1. Input energy data'!$G$20:$G$216,$P$9),COUNTIFS('1. Input energy data'!$C$20:$C$216,'List Backing Sheet'!$A11,'1. Input energy data'!$G$20:$G$216,$P$10),COUNTIFS('1. Input energy data'!$C$20:$C$216,'List Backing Sheet'!$A11,'1. Input energy data'!$G$20:$G$216,$P$11),COUNTIFS('1. Input energy data'!$C$20:$C$216,'List Backing Sheet'!$A11,'1. Input energy data'!$G$20:$G$216,$P$12))&gt;0,1,0)</f>
        <v>0</v>
      </c>
      <c r="E11" s="1">
        <f>IF(SUM(COUNTIFS('1. Input energy data'!$C$20:$C$216,'List Backing Sheet'!$A11,'1. Input energy data'!$G$20:$G$216,$P$4),COUNTIFS('1. Input energy data'!$C$20:$C$216,'List Backing Sheet'!$A11,'1. Input energy data'!$G$20:$G$216,$P$5),COUNTIFS('1. Input energy data'!$C$20:$C$216,'List Backing Sheet'!$A11,'1. Input energy data'!$G$20:$G$216,$P$6),COUNTIFS('1. Input energy data'!$C$20:$C$216,'List Backing Sheet'!$A11,'1. Input energy data'!$G$20:$G$216,$P$13),COUNTIFS('1. Input energy data'!$C$20:$C$216,'List Backing Sheet'!$A11,'1. Input energy data'!$G$20:$G$216,$P$14))&gt;0,1,0)</f>
        <v>0</v>
      </c>
      <c r="F11" s="1">
        <f>IF(SUMIFS(CalcTable[Number of Periods (Baseline)],CalcTable[Building],'List Backing Sheet'!$A11)&gt;0,1,0)</f>
        <v>0</v>
      </c>
      <c r="G11" s="1">
        <f>IF($C11=1,IF(SUMIFS(CalcTable[Number of Periods (Baseline)],CalcTable[Building],'List Backing Sheet'!$A11)=COUNTIF('1. Input energy data'!$C$20:$C$216,'List Backing Sheet'!$A11)*12,1,0),0)</f>
        <v>0</v>
      </c>
      <c r="H11" s="1" cm="1">
        <f t="array" ref="H11">_xlfn.LET(
    _xlpm.d,IFERROR(_xlfn.XLOOKUP($A11,'1. Input energy data'!$C:$C,'1. Input energy data'!$N:$Y),0),
    _xlpm.n,SUM(--(_xlpm.d&lt;&gt;0)),
    IF(
        COUNTIF('1. Input energy data'!$C:$C,$A11)=0,
        0,
        --OR(
            _xlpm.n=1,
            AND(COUNTA(_xlpm.d)=12,MAX(_xlpm.d)=MIN(_xlpm.d),MAX(_xlpm.d)&gt;0),
            SUM(_xlpm.d)=0
        )
    )
)</f>
        <v>0</v>
      </c>
      <c r="I11" s="1">
        <f>IF(SUMIFS(CalcTable[Number of Periods (Reporting)],CalcTable[Building],'List Backing Sheet'!$A11)&gt;0,1,0)</f>
        <v>0</v>
      </c>
      <c r="J11" s="1">
        <f>IF($C11=1,IF(SUMIFS(CalcTable[Number of Periods (Reporting)],CalcTable[Building],'List Backing Sheet'!$A11)=COUNTIF('1. Input energy data'!$C$20:$C$216,'List Backing Sheet'!$A11)*12,1,0),0)</f>
        <v>0</v>
      </c>
      <c r="K11" s="1" cm="1">
        <f t="array" ref="K11">_xlfn.LET(
    _xlpm.d,IFERROR(_xlfn.XLOOKUP($A11,'1. Input energy data'!$C:$C,'1. Input energy data'!AF:AQ),0),
    _xlpm.n,SUM(--(_xlpm.d&lt;&gt;0)),
    IF(
        COUNTIF('1. Input energy data'!$C:$C,$A11)=0,
        0,
        --OR(
            _xlpm.n=1,
            AND(COUNTA(_xlpm.d)=12,MAX(_xlpm.d)=MIN(_xlpm.d),MAX(_xlpm.d)&gt;0),
            SUM(_xlpm.d)=0
        )
    )
)</f>
        <v>0</v>
      </c>
      <c r="L11" s="240"/>
      <c r="M11" s="1">
        <f>IFERROR(IF(AND(_xlfn.XLOOKUP($A11,'1. Input energy data'!$C$20:$C$216,'1. Input energy data'!$L$20:$L$216)&gt;DATE(2018,4,1),_xlfn.XLOOKUP($A11,'1. Input energy data'!$C$20:$C$216,'1. Input energy data'!$M$20:$M$216)&lt;DATE(2026,7,31),_xlfn.XLOOKUP($A11,'1. Input energy data'!$C$20:$C$216,'1. Input energy data'!$AD$20:$AD$216)&gt;DATE(2018,4,1),_xlfn.XLOOKUP($A11,'1. Input energy data'!$C$20:$C$216,'1. Input energy data'!$AE$20:$AE$216)&lt;DATE(2026,7,31)),1,0),0)</f>
        <v>0</v>
      </c>
      <c r="N11" s="1">
        <f>IFERROR(IF(SUMIF('1. Input energy data'!$C$20:$C$216,'List Backing Sheet'!$A11,'1. Input energy data'!$AS$20:$AS$216)&lt;&gt;0,1,0),0)</f>
        <v>0</v>
      </c>
      <c r="O11" s="1">
        <f>IF(COUNTIF('2. Input non-routine changes'!$D$20:$D$119,'List Backing Sheet'!$A11)&gt;0,1,0)</f>
        <v>0</v>
      </c>
      <c r="P11" s="207" t="s">
        <v>294</v>
      </c>
      <c r="S11" s="1" t="s">
        <v>295</v>
      </c>
      <c r="T11" s="101" t="s">
        <v>296</v>
      </c>
      <c r="U11" s="101" t="s">
        <v>296</v>
      </c>
      <c r="V11" s="1" t="str">
        <v>Hospital</v>
      </c>
    </row>
    <row r="12" spans="1:22">
      <c r="A12" s="1" t="s">
        <v>297</v>
      </c>
      <c r="B12" s="1" t="str">
        <f>_xlfn.XLOOKUP($A12,'1. Input energy data'!$C$20:$C$216,'1. Input energy data'!$E$20:$E$216,"",0,1)</f>
        <v/>
      </c>
      <c r="C12" s="1">
        <f>COUNTIF('1. Input energy data'!$C$20:$C$216,'List Backing Sheet'!$A12)</f>
        <v>0</v>
      </c>
      <c r="D12" s="1">
        <f>IF(SUM(COUNTIFS('1. Input energy data'!$C$20:$C$216,'List Backing Sheet'!$A12,'1. Input energy data'!$G$20:$G$216,$P$7),COUNTIFS('1. Input energy data'!$C$20:$C$216,'List Backing Sheet'!$A12,'1. Input energy data'!$G$20:$G$216,$P$8),COUNTIFS('1. Input energy data'!$C$20:$C$216,'List Backing Sheet'!$A12,'1. Input energy data'!$G$20:$G$216,$P$9),COUNTIFS('1. Input energy data'!$C$20:$C$216,'List Backing Sheet'!$A12,'1. Input energy data'!$G$20:$G$216,$P$10),COUNTIFS('1. Input energy data'!$C$20:$C$216,'List Backing Sheet'!$A12,'1. Input energy data'!$G$20:$G$216,$P$11),COUNTIFS('1. Input energy data'!$C$20:$C$216,'List Backing Sheet'!$A12,'1. Input energy data'!$G$20:$G$216,$P$12))&gt;0,1,0)</f>
        <v>0</v>
      </c>
      <c r="E12" s="1">
        <f>IF(SUM(COUNTIFS('1. Input energy data'!$C$20:$C$216,'List Backing Sheet'!$A12,'1. Input energy data'!$G$20:$G$216,$P$4),COUNTIFS('1. Input energy data'!$C$20:$C$216,'List Backing Sheet'!$A12,'1. Input energy data'!$G$20:$G$216,$P$5),COUNTIFS('1. Input energy data'!$C$20:$C$216,'List Backing Sheet'!$A12,'1. Input energy data'!$G$20:$G$216,$P$6),COUNTIFS('1. Input energy data'!$C$20:$C$216,'List Backing Sheet'!$A12,'1. Input energy data'!$G$20:$G$216,$P$13),COUNTIFS('1. Input energy data'!$C$20:$C$216,'List Backing Sheet'!$A12,'1. Input energy data'!$G$20:$G$216,$P$14))&gt;0,1,0)</f>
        <v>0</v>
      </c>
      <c r="F12" s="1">
        <f>IF(SUMIFS(CalcTable[Number of Periods (Baseline)],CalcTable[Building],'List Backing Sheet'!$A12)&gt;0,1,0)</f>
        <v>0</v>
      </c>
      <c r="G12" s="1">
        <f>IF($C12=1,IF(SUMIFS(CalcTable[Number of Periods (Baseline)],CalcTable[Building],'List Backing Sheet'!$A12)=COUNTIF('1. Input energy data'!$C$20:$C$216,'List Backing Sheet'!$A12)*12,1,0),0)</f>
        <v>0</v>
      </c>
      <c r="H12" s="1" cm="1">
        <f t="array" ref="H12">_xlfn.LET(
    _xlpm.d,IFERROR(_xlfn.XLOOKUP($A12,'1. Input energy data'!$C:$C,'1. Input energy data'!$N:$Y),0),
    _xlpm.n,SUM(--(_xlpm.d&lt;&gt;0)),
    IF(
        COUNTIF('1. Input energy data'!$C:$C,$A12)=0,
        0,
        --OR(
            _xlpm.n=1,
            AND(COUNTA(_xlpm.d)=12,MAX(_xlpm.d)=MIN(_xlpm.d),MAX(_xlpm.d)&gt;0),
            SUM(_xlpm.d)=0
        )
    )
)</f>
        <v>0</v>
      </c>
      <c r="I12" s="1">
        <f>IF(SUMIFS(CalcTable[Number of Periods (Reporting)],CalcTable[Building],'List Backing Sheet'!$A12)&gt;0,1,0)</f>
        <v>0</v>
      </c>
      <c r="J12" s="1">
        <f>IF($C12=1,IF(SUMIFS(CalcTable[Number of Periods (Reporting)],CalcTable[Building],'List Backing Sheet'!$A12)=COUNTIF('1. Input energy data'!$C$20:$C$216,'List Backing Sheet'!$A12)*12,1,0),0)</f>
        <v>0</v>
      </c>
      <c r="K12" s="1" cm="1">
        <f t="array" ref="K12">_xlfn.LET(
    _xlpm.d,IFERROR(_xlfn.XLOOKUP($A12,'1. Input energy data'!$C:$C,'1. Input energy data'!AF:AQ),0),
    _xlpm.n,SUM(--(_xlpm.d&lt;&gt;0)),
    IF(
        COUNTIF('1. Input energy data'!$C:$C,$A12)=0,
        0,
        --OR(
            _xlpm.n=1,
            AND(COUNTA(_xlpm.d)=12,MAX(_xlpm.d)=MIN(_xlpm.d),MAX(_xlpm.d)&gt;0),
            SUM(_xlpm.d)=0
        )
    )
)</f>
        <v>0</v>
      </c>
      <c r="L12" s="240"/>
      <c r="M12" s="1">
        <f>IFERROR(IF(AND(_xlfn.XLOOKUP($A12,'1. Input energy data'!$C$20:$C$216,'1. Input energy data'!$L$20:$L$216)&gt;DATE(2018,4,1),_xlfn.XLOOKUP($A12,'1. Input energy data'!$C$20:$C$216,'1. Input energy data'!$M$20:$M$216)&lt;DATE(2026,7,31),_xlfn.XLOOKUP($A12,'1. Input energy data'!$C$20:$C$216,'1. Input energy data'!$AD$20:$AD$216)&gt;DATE(2018,4,1),_xlfn.XLOOKUP($A12,'1. Input energy data'!$C$20:$C$216,'1. Input energy data'!$AE$20:$AE$216)&lt;DATE(2026,7,31)),1,0),0)</f>
        <v>0</v>
      </c>
      <c r="N12" s="1">
        <f>IFERROR(IF(SUMIF('1. Input energy data'!$C$20:$C$216,'List Backing Sheet'!$A12,'1. Input energy data'!$AS$20:$AS$216)&lt;&gt;0,1,0),0)</f>
        <v>0</v>
      </c>
      <c r="O12" s="1">
        <f>IF(COUNTIF('2. Input non-routine changes'!$D$20:$D$119,'List Backing Sheet'!$A12)&gt;0,1,0)</f>
        <v>0</v>
      </c>
      <c r="P12" s="207" t="s">
        <v>116</v>
      </c>
      <c r="S12" s="1" t="s">
        <v>298</v>
      </c>
      <c r="T12" s="101" t="s">
        <v>299</v>
      </c>
      <c r="U12" s="101" t="s">
        <v>300</v>
      </c>
      <c r="V12" s="1" t="str">
        <v>Laboratory</v>
      </c>
    </row>
    <row r="13" spans="1:22">
      <c r="A13" s="1" t="s">
        <v>301</v>
      </c>
      <c r="B13" s="1" t="str">
        <f>_xlfn.XLOOKUP($A13,'1. Input energy data'!$C$20:$C$216,'1. Input energy data'!$E$20:$E$216,"",0,1)</f>
        <v/>
      </c>
      <c r="C13" s="1">
        <f>COUNTIF('1. Input energy data'!$C$20:$C$216,'List Backing Sheet'!$A13)</f>
        <v>0</v>
      </c>
      <c r="D13" s="1">
        <f>IF(SUM(COUNTIFS('1. Input energy data'!$C$20:$C$216,'List Backing Sheet'!$A13,'1. Input energy data'!$G$20:$G$216,$P$7),COUNTIFS('1. Input energy data'!$C$20:$C$216,'List Backing Sheet'!$A13,'1. Input energy data'!$G$20:$G$216,$P$8),COUNTIFS('1. Input energy data'!$C$20:$C$216,'List Backing Sheet'!$A13,'1. Input energy data'!$G$20:$G$216,$P$9),COUNTIFS('1. Input energy data'!$C$20:$C$216,'List Backing Sheet'!$A13,'1. Input energy data'!$G$20:$G$216,$P$10),COUNTIFS('1. Input energy data'!$C$20:$C$216,'List Backing Sheet'!$A13,'1. Input energy data'!$G$20:$G$216,$P$11),COUNTIFS('1. Input energy data'!$C$20:$C$216,'List Backing Sheet'!$A13,'1. Input energy data'!$G$20:$G$216,$P$12))&gt;0,1,0)</f>
        <v>0</v>
      </c>
      <c r="E13" s="1">
        <f>IF(SUM(COUNTIFS('1. Input energy data'!$C$20:$C$216,'List Backing Sheet'!$A13,'1. Input energy data'!$G$20:$G$216,$P$4),COUNTIFS('1. Input energy data'!$C$20:$C$216,'List Backing Sheet'!$A13,'1. Input energy data'!$G$20:$G$216,$P$5),COUNTIFS('1. Input energy data'!$C$20:$C$216,'List Backing Sheet'!$A13,'1. Input energy data'!$G$20:$G$216,$P$6),COUNTIFS('1. Input energy data'!$C$20:$C$216,'List Backing Sheet'!$A13,'1. Input energy data'!$G$20:$G$216,$P$13),COUNTIFS('1. Input energy data'!$C$20:$C$216,'List Backing Sheet'!$A13,'1. Input energy data'!$G$20:$G$216,$P$14))&gt;0,1,0)</f>
        <v>0</v>
      </c>
      <c r="F13" s="1">
        <f>IF(SUMIFS(CalcTable[Number of Periods (Baseline)],CalcTable[Building],'List Backing Sheet'!$A13)&gt;0,1,0)</f>
        <v>0</v>
      </c>
      <c r="G13" s="1">
        <f>IF($C13=1,IF(SUMIFS(CalcTable[Number of Periods (Baseline)],CalcTable[Building],'List Backing Sheet'!$A13)=COUNTIF('1. Input energy data'!$C$20:$C$216,'List Backing Sheet'!$A13)*12,1,0),0)</f>
        <v>0</v>
      </c>
      <c r="H13" s="1" cm="1">
        <f t="array" ref="H13">_xlfn.LET(
    _xlpm.d,IFERROR(_xlfn.XLOOKUP($A13,'1. Input energy data'!$C:$C,'1. Input energy data'!$N:$Y),0),
    _xlpm.n,SUM(--(_xlpm.d&lt;&gt;0)),
    IF(
        COUNTIF('1. Input energy data'!$C:$C,$A13)=0,
        0,
        --OR(
            _xlpm.n=1,
            AND(COUNTA(_xlpm.d)=12,MAX(_xlpm.d)=MIN(_xlpm.d),MAX(_xlpm.d)&gt;0),
            SUM(_xlpm.d)=0
        )
    )
)</f>
        <v>0</v>
      </c>
      <c r="I13" s="1">
        <f>IF(SUMIFS(CalcTable[Number of Periods (Reporting)],CalcTable[Building],'List Backing Sheet'!$A13)&gt;0,1,0)</f>
        <v>0</v>
      </c>
      <c r="J13" s="1">
        <f>IF($C13=1,IF(SUMIFS(CalcTable[Number of Periods (Reporting)],CalcTable[Building],'List Backing Sheet'!$A13)=COUNTIF('1. Input energy data'!$C$20:$C$216,'List Backing Sheet'!$A13)*12,1,0),0)</f>
        <v>0</v>
      </c>
      <c r="K13" s="1" cm="1">
        <f t="array" ref="K13">_xlfn.LET(
    _xlpm.d,IFERROR(_xlfn.XLOOKUP($A13,'1. Input energy data'!$C:$C,'1. Input energy data'!AF:AQ),0),
    _xlpm.n,SUM(--(_xlpm.d&lt;&gt;0)),
    IF(
        COUNTIF('1. Input energy data'!$C:$C,$A13)=0,
        0,
        --OR(
            _xlpm.n=1,
            AND(COUNTA(_xlpm.d)=12,MAX(_xlpm.d)=MIN(_xlpm.d),MAX(_xlpm.d)&gt;0),
            SUM(_xlpm.d)=0
        )
    )
)</f>
        <v>0</v>
      </c>
      <c r="L13" s="240"/>
      <c r="M13" s="1">
        <f>IFERROR(IF(AND(_xlfn.XLOOKUP($A13,'1. Input energy data'!$C$20:$C$216,'1. Input energy data'!$L$20:$L$216)&gt;DATE(2018,4,1),_xlfn.XLOOKUP($A13,'1. Input energy data'!$C$20:$C$216,'1. Input energy data'!$M$20:$M$216)&lt;DATE(2026,7,31),_xlfn.XLOOKUP($A13,'1. Input energy data'!$C$20:$C$216,'1. Input energy data'!$AD$20:$AD$216)&gt;DATE(2018,4,1),_xlfn.XLOOKUP($A13,'1. Input energy data'!$C$20:$C$216,'1. Input energy data'!$AE$20:$AE$216)&lt;DATE(2026,7,31)),1,0),0)</f>
        <v>0</v>
      </c>
      <c r="N13" s="1">
        <f>IFERROR(IF(SUMIF('1. Input energy data'!$C$20:$C$216,'List Backing Sheet'!$A13,'1. Input energy data'!$AS$20:$AS$216)&lt;&gt;0,1,0),0)</f>
        <v>0</v>
      </c>
      <c r="O13" s="1">
        <f>IF(COUNTIF('2. Input non-routine changes'!$D$20:$D$119,'List Backing Sheet'!$A13)&gt;0,1,0)</f>
        <v>0</v>
      </c>
      <c r="P13" s="207" t="s">
        <v>121</v>
      </c>
      <c r="S13" s="1" t="s">
        <v>285</v>
      </c>
      <c r="T13" s="101" t="s">
        <v>302</v>
      </c>
      <c r="U13" s="101" t="s">
        <v>303</v>
      </c>
      <c r="V13" s="1" t="str">
        <v>Leisure centre</v>
      </c>
    </row>
    <row r="14" spans="1:22">
      <c r="A14" s="1" t="s">
        <v>304</v>
      </c>
      <c r="B14" s="1" t="str">
        <f>_xlfn.XLOOKUP($A14,'1. Input energy data'!$C$20:$C$216,'1. Input energy data'!$E$20:$E$216,"",0,1)</f>
        <v/>
      </c>
      <c r="C14" s="1">
        <f>COUNTIF('1. Input energy data'!$C$20:$C$216,'List Backing Sheet'!$A14)</f>
        <v>0</v>
      </c>
      <c r="D14" s="1">
        <f>IF(SUM(COUNTIFS('1. Input energy data'!$C$20:$C$216,'List Backing Sheet'!$A14,'1. Input energy data'!$G$20:$G$216,$P$7),COUNTIFS('1. Input energy data'!$C$20:$C$216,'List Backing Sheet'!$A14,'1. Input energy data'!$G$20:$G$216,$P$8),COUNTIFS('1. Input energy data'!$C$20:$C$216,'List Backing Sheet'!$A14,'1. Input energy data'!$G$20:$G$216,$P$9),COUNTIFS('1. Input energy data'!$C$20:$C$216,'List Backing Sheet'!$A14,'1. Input energy data'!$G$20:$G$216,$P$10),COUNTIFS('1. Input energy data'!$C$20:$C$216,'List Backing Sheet'!$A14,'1. Input energy data'!$G$20:$G$216,$P$11),COUNTIFS('1. Input energy data'!$C$20:$C$216,'List Backing Sheet'!$A14,'1. Input energy data'!$G$20:$G$216,$P$12))&gt;0,1,0)</f>
        <v>0</v>
      </c>
      <c r="E14" s="1">
        <f>IF(SUM(COUNTIFS('1. Input energy data'!$C$20:$C$216,'List Backing Sheet'!$A14,'1. Input energy data'!$G$20:$G$216,$P$4),COUNTIFS('1. Input energy data'!$C$20:$C$216,'List Backing Sheet'!$A14,'1. Input energy data'!$G$20:$G$216,$P$5),COUNTIFS('1. Input energy data'!$C$20:$C$216,'List Backing Sheet'!$A14,'1. Input energy data'!$G$20:$G$216,$P$6),COUNTIFS('1. Input energy data'!$C$20:$C$216,'List Backing Sheet'!$A14,'1. Input energy data'!$G$20:$G$216,$P$13),COUNTIFS('1. Input energy data'!$C$20:$C$216,'List Backing Sheet'!$A14,'1. Input energy data'!$G$20:$G$216,$P$14))&gt;0,1,0)</f>
        <v>0</v>
      </c>
      <c r="F14" s="1">
        <f>IF(SUMIFS(CalcTable[Number of Periods (Baseline)],CalcTable[Building],'List Backing Sheet'!$A14)&gt;0,1,0)</f>
        <v>0</v>
      </c>
      <c r="G14" s="1">
        <f>IF($C14=1,IF(SUMIFS(CalcTable[Number of Periods (Baseline)],CalcTable[Building],'List Backing Sheet'!$A14)=COUNTIF('1. Input energy data'!$C$20:$C$216,'List Backing Sheet'!$A14)*12,1,0),0)</f>
        <v>0</v>
      </c>
      <c r="H14" s="1" cm="1">
        <f t="array" ref="H14">_xlfn.LET(
    _xlpm.d,IFERROR(_xlfn.XLOOKUP($A14,'1. Input energy data'!$C:$C,'1. Input energy data'!$N:$Y),0),
    _xlpm.n,SUM(--(_xlpm.d&lt;&gt;0)),
    IF(
        COUNTIF('1. Input energy data'!$C:$C,$A14)=0,
        0,
        --OR(
            _xlpm.n=1,
            AND(COUNTA(_xlpm.d)=12,MAX(_xlpm.d)=MIN(_xlpm.d),MAX(_xlpm.d)&gt;0),
            SUM(_xlpm.d)=0
        )
    )
)</f>
        <v>0</v>
      </c>
      <c r="I14" s="1">
        <f>IF(SUMIFS(CalcTable[Number of Periods (Reporting)],CalcTable[Building],'List Backing Sheet'!$A14)&gt;0,1,0)</f>
        <v>0</v>
      </c>
      <c r="J14" s="1">
        <f>IF($C14=1,IF(SUMIFS(CalcTable[Number of Periods (Reporting)],CalcTable[Building],'List Backing Sheet'!$A14)=COUNTIF('1. Input energy data'!$C$20:$C$216,'List Backing Sheet'!$A14)*12,1,0),0)</f>
        <v>0</v>
      </c>
      <c r="K14" s="1" cm="1">
        <f t="array" ref="K14">_xlfn.LET(
    _xlpm.d,IFERROR(_xlfn.XLOOKUP($A14,'1. Input energy data'!$C:$C,'1. Input energy data'!AF:AQ),0),
    _xlpm.n,SUM(--(_xlpm.d&lt;&gt;0)),
    IF(
        COUNTIF('1. Input energy data'!$C:$C,$A14)=0,
        0,
        --OR(
            _xlpm.n=1,
            AND(COUNTA(_xlpm.d)=12,MAX(_xlpm.d)=MIN(_xlpm.d),MAX(_xlpm.d)&gt;0),
            SUM(_xlpm.d)=0
        )
    )
)</f>
        <v>0</v>
      </c>
      <c r="L14" s="240"/>
      <c r="M14" s="1">
        <f>IFERROR(IF(AND(_xlfn.XLOOKUP($A14,'1. Input energy data'!$C$20:$C$216,'1. Input energy data'!$L$20:$L$216)&gt;DATE(2018,4,1),_xlfn.XLOOKUP($A14,'1. Input energy data'!$C$20:$C$216,'1. Input energy data'!$M$20:$M$216)&lt;DATE(2026,7,31),_xlfn.XLOOKUP($A14,'1. Input energy data'!$C$20:$C$216,'1. Input energy data'!$AD$20:$AD$216)&gt;DATE(2018,4,1),_xlfn.XLOOKUP($A14,'1. Input energy data'!$C$20:$C$216,'1. Input energy data'!$AE$20:$AE$216)&lt;DATE(2026,7,31)),1,0),0)</f>
        <v>0</v>
      </c>
      <c r="N14" s="1">
        <f>IFERROR(IF(SUMIF('1. Input energy data'!$C$20:$C$216,'List Backing Sheet'!$A14,'1. Input energy data'!$AS$20:$AS$216)&lt;&gt;0,1,0),0)</f>
        <v>0</v>
      </c>
      <c r="O14" s="1">
        <f>IF(COUNTIF('2. Input non-routine changes'!$D$20:$D$119,'List Backing Sheet'!$A14)&gt;0,1,0)</f>
        <v>0</v>
      </c>
      <c r="P14" s="207" t="s">
        <v>120</v>
      </c>
      <c r="T14" s="101" t="s">
        <v>305</v>
      </c>
      <c r="U14" s="101" t="s">
        <v>306</v>
      </c>
      <c r="V14" s="1" t="str">
        <v>Library</v>
      </c>
    </row>
    <row r="15" spans="1:22">
      <c r="A15" s="1" t="s">
        <v>307</v>
      </c>
      <c r="B15" s="1" t="str">
        <f>_xlfn.XLOOKUP($A15,'1. Input energy data'!$C$20:$C$216,'1. Input energy data'!$E$20:$E$216,"",0,1)</f>
        <v/>
      </c>
      <c r="C15" s="1">
        <f>COUNTIF('1. Input energy data'!$C$20:$C$216,'List Backing Sheet'!$A15)</f>
        <v>0</v>
      </c>
      <c r="D15" s="1">
        <f>IF(SUM(COUNTIFS('1. Input energy data'!$C$20:$C$216,'List Backing Sheet'!$A15,'1. Input energy data'!$G$20:$G$216,$P$7),COUNTIFS('1. Input energy data'!$C$20:$C$216,'List Backing Sheet'!$A15,'1. Input energy data'!$G$20:$G$216,$P$8),COUNTIFS('1. Input energy data'!$C$20:$C$216,'List Backing Sheet'!$A15,'1. Input energy data'!$G$20:$G$216,$P$9),COUNTIFS('1. Input energy data'!$C$20:$C$216,'List Backing Sheet'!$A15,'1. Input energy data'!$G$20:$G$216,$P$10),COUNTIFS('1. Input energy data'!$C$20:$C$216,'List Backing Sheet'!$A15,'1. Input energy data'!$G$20:$G$216,$P$11),COUNTIFS('1. Input energy data'!$C$20:$C$216,'List Backing Sheet'!$A15,'1. Input energy data'!$G$20:$G$216,$P$12))&gt;0,1,0)</f>
        <v>0</v>
      </c>
      <c r="E15" s="1">
        <f>IF(SUM(COUNTIFS('1. Input energy data'!$C$20:$C$216,'List Backing Sheet'!$A15,'1. Input energy data'!$G$20:$G$216,$P$4),COUNTIFS('1. Input energy data'!$C$20:$C$216,'List Backing Sheet'!$A15,'1. Input energy data'!$G$20:$G$216,$P$5),COUNTIFS('1. Input energy data'!$C$20:$C$216,'List Backing Sheet'!$A15,'1. Input energy data'!$G$20:$G$216,$P$6),COUNTIFS('1. Input energy data'!$C$20:$C$216,'List Backing Sheet'!$A15,'1. Input energy data'!$G$20:$G$216,$P$13),COUNTIFS('1. Input energy data'!$C$20:$C$216,'List Backing Sheet'!$A15,'1. Input energy data'!$G$20:$G$216,$P$14))&gt;0,1,0)</f>
        <v>0</v>
      </c>
      <c r="F15" s="1">
        <f>IF(SUMIFS(CalcTable[Number of Periods (Baseline)],CalcTable[Building],'List Backing Sheet'!$A15)&gt;0,1,0)</f>
        <v>0</v>
      </c>
      <c r="G15" s="1">
        <f>IF($C15=1,IF(SUMIFS(CalcTable[Number of Periods (Baseline)],CalcTable[Building],'List Backing Sheet'!$A15)=COUNTIF('1. Input energy data'!$C$20:$C$216,'List Backing Sheet'!$A15)*12,1,0),0)</f>
        <v>0</v>
      </c>
      <c r="H15" s="1" cm="1">
        <f t="array" ref="H15">_xlfn.LET(
    _xlpm.d,IFERROR(_xlfn.XLOOKUP($A15,'1. Input energy data'!$C:$C,'1. Input energy data'!$N:$Y),0),
    _xlpm.n,SUM(--(_xlpm.d&lt;&gt;0)),
    IF(
        COUNTIF('1. Input energy data'!$C:$C,$A15)=0,
        0,
        --OR(
            _xlpm.n=1,
            AND(COUNTA(_xlpm.d)=12,MAX(_xlpm.d)=MIN(_xlpm.d),MAX(_xlpm.d)&gt;0),
            SUM(_xlpm.d)=0
        )
    )
)</f>
        <v>0</v>
      </c>
      <c r="I15" s="1">
        <f>IF(SUMIFS(CalcTable[Number of Periods (Reporting)],CalcTable[Building],'List Backing Sheet'!$A15)&gt;0,1,0)</f>
        <v>0</v>
      </c>
      <c r="J15" s="1">
        <f>IF($C15=1,IF(SUMIFS(CalcTable[Number of Periods (Reporting)],CalcTable[Building],'List Backing Sheet'!$A15)=COUNTIF('1. Input energy data'!$C$20:$C$216,'List Backing Sheet'!$A15)*12,1,0),0)</f>
        <v>0</v>
      </c>
      <c r="K15" s="1" cm="1">
        <f t="array" ref="K15">_xlfn.LET(
    _xlpm.d,IFERROR(_xlfn.XLOOKUP($A15,'1. Input energy data'!$C:$C,'1. Input energy data'!AF:AQ),0),
    _xlpm.n,SUM(--(_xlpm.d&lt;&gt;0)),
    IF(
        COUNTIF('1. Input energy data'!$C:$C,$A15)=0,
        0,
        --OR(
            _xlpm.n=1,
            AND(COUNTA(_xlpm.d)=12,MAX(_xlpm.d)=MIN(_xlpm.d),MAX(_xlpm.d)&gt;0),
            SUM(_xlpm.d)=0
        )
    )
)</f>
        <v>0</v>
      </c>
      <c r="L15" s="240"/>
      <c r="M15" s="1">
        <f>IFERROR(IF(AND(_xlfn.XLOOKUP($A15,'1. Input energy data'!$C$20:$C$216,'1. Input energy data'!$L$20:$L$216)&gt;DATE(2018,4,1),_xlfn.XLOOKUP($A15,'1. Input energy data'!$C$20:$C$216,'1. Input energy data'!$M$20:$M$216)&lt;DATE(2026,7,31),_xlfn.XLOOKUP($A15,'1. Input energy data'!$C$20:$C$216,'1. Input energy data'!$AD$20:$AD$216)&gt;DATE(2018,4,1),_xlfn.XLOOKUP($A15,'1. Input energy data'!$C$20:$C$216,'1. Input energy data'!$AE$20:$AE$216)&lt;DATE(2026,7,31)),1,0),0)</f>
        <v>0</v>
      </c>
      <c r="N15" s="1">
        <f>IFERROR(IF(SUMIF('1. Input energy data'!$C$20:$C$216,'List Backing Sheet'!$A15,'1. Input energy data'!$AS$20:$AS$216)&lt;&gt;0,1,0),0)</f>
        <v>0</v>
      </c>
      <c r="O15" s="1">
        <f>IF(COUNTIF('2. Input non-routine changes'!$D$20:$D$119,'List Backing Sheet'!$A15)&gt;0,1,0)</f>
        <v>0</v>
      </c>
      <c r="P15" s="207"/>
      <c r="T15" s="101" t="s">
        <v>308</v>
      </c>
      <c r="U15" s="101" t="s">
        <v>309</v>
      </c>
      <c r="V15" s="1" t="str">
        <v>Military base</v>
      </c>
    </row>
    <row r="16" spans="1:22">
      <c r="A16" s="1" t="s">
        <v>310</v>
      </c>
      <c r="B16" s="1" t="str">
        <f>_xlfn.XLOOKUP($A16,'1. Input energy data'!$C$20:$C$216,'1. Input energy data'!$E$20:$E$216,"",0,1)</f>
        <v/>
      </c>
      <c r="C16" s="1">
        <f>COUNTIF('1. Input energy data'!$C$20:$C$216,'List Backing Sheet'!$A16)</f>
        <v>0</v>
      </c>
      <c r="D16" s="1">
        <f>IF(SUM(COUNTIFS('1. Input energy data'!$C$20:$C$216,'List Backing Sheet'!$A16,'1. Input energy data'!$G$20:$G$216,$P$7),COUNTIFS('1. Input energy data'!$C$20:$C$216,'List Backing Sheet'!$A16,'1. Input energy data'!$G$20:$G$216,$P$8),COUNTIFS('1. Input energy data'!$C$20:$C$216,'List Backing Sheet'!$A16,'1. Input energy data'!$G$20:$G$216,$P$9),COUNTIFS('1. Input energy data'!$C$20:$C$216,'List Backing Sheet'!$A16,'1. Input energy data'!$G$20:$G$216,$P$10),COUNTIFS('1. Input energy data'!$C$20:$C$216,'List Backing Sheet'!$A16,'1. Input energy data'!$G$20:$G$216,$P$11),COUNTIFS('1. Input energy data'!$C$20:$C$216,'List Backing Sheet'!$A16,'1. Input energy data'!$G$20:$G$216,$P$12))&gt;0,1,0)</f>
        <v>0</v>
      </c>
      <c r="E16" s="1">
        <f>IF(SUM(COUNTIFS('1. Input energy data'!$C$20:$C$216,'List Backing Sheet'!$A16,'1. Input energy data'!$G$20:$G$216,$P$4),COUNTIFS('1. Input energy data'!$C$20:$C$216,'List Backing Sheet'!$A16,'1. Input energy data'!$G$20:$G$216,$P$5),COUNTIFS('1. Input energy data'!$C$20:$C$216,'List Backing Sheet'!$A16,'1. Input energy data'!$G$20:$G$216,$P$6),COUNTIFS('1. Input energy data'!$C$20:$C$216,'List Backing Sheet'!$A16,'1. Input energy data'!$G$20:$G$216,$P$13),COUNTIFS('1. Input energy data'!$C$20:$C$216,'List Backing Sheet'!$A16,'1. Input energy data'!$G$20:$G$216,$P$14))&gt;0,1,0)</f>
        <v>0</v>
      </c>
      <c r="F16" s="1">
        <f>IF(SUMIFS(CalcTable[Number of Periods (Baseline)],CalcTable[Building],'List Backing Sheet'!$A16)&gt;0,1,0)</f>
        <v>0</v>
      </c>
      <c r="G16" s="1">
        <f>IF($C16=1,IF(SUMIFS(CalcTable[Number of Periods (Baseline)],CalcTable[Building],'List Backing Sheet'!$A16)=COUNTIF('1. Input energy data'!$C$20:$C$216,'List Backing Sheet'!$A16)*12,1,0),0)</f>
        <v>0</v>
      </c>
      <c r="H16" s="1" cm="1">
        <f t="array" ref="H16">_xlfn.LET(
    _xlpm.d,IFERROR(_xlfn.XLOOKUP($A16,'1. Input energy data'!$C:$C,'1. Input energy data'!$N:$Y),0),
    _xlpm.n,SUM(--(_xlpm.d&lt;&gt;0)),
    IF(
        COUNTIF('1. Input energy data'!$C:$C,$A16)=0,
        0,
        --OR(
            _xlpm.n=1,
            AND(COUNTA(_xlpm.d)=12,MAX(_xlpm.d)=MIN(_xlpm.d),MAX(_xlpm.d)&gt;0),
            SUM(_xlpm.d)=0
        )
    )
)</f>
        <v>0</v>
      </c>
      <c r="I16" s="1">
        <f>IF(SUMIFS(CalcTable[Number of Periods (Reporting)],CalcTable[Building],'List Backing Sheet'!$A16)&gt;0,1,0)</f>
        <v>0</v>
      </c>
      <c r="J16" s="1">
        <f>IF($C16=1,IF(SUMIFS(CalcTable[Number of Periods (Reporting)],CalcTable[Building],'List Backing Sheet'!$A16)=COUNTIF('1. Input energy data'!$C$20:$C$216,'List Backing Sheet'!$A16)*12,1,0),0)</f>
        <v>0</v>
      </c>
      <c r="K16" s="1" cm="1">
        <f t="array" ref="K16">_xlfn.LET(
    _xlpm.d,IFERROR(_xlfn.XLOOKUP($A16,'1. Input energy data'!$C:$C,'1. Input energy data'!AF:AQ),0),
    _xlpm.n,SUM(--(_xlpm.d&lt;&gt;0)),
    IF(
        COUNTIF('1. Input energy data'!$C:$C,$A16)=0,
        0,
        --OR(
            _xlpm.n=1,
            AND(COUNTA(_xlpm.d)=12,MAX(_xlpm.d)=MIN(_xlpm.d),MAX(_xlpm.d)&gt;0),
            SUM(_xlpm.d)=0
        )
    )
)</f>
        <v>0</v>
      </c>
      <c r="L16" s="240"/>
      <c r="M16" s="1">
        <f>IFERROR(IF(AND(_xlfn.XLOOKUP($A16,'1. Input energy data'!$C$20:$C$216,'1. Input energy data'!$L$20:$L$216)&gt;DATE(2018,4,1),_xlfn.XLOOKUP($A16,'1. Input energy data'!$C$20:$C$216,'1. Input energy data'!$M$20:$M$216)&lt;DATE(2026,7,31),_xlfn.XLOOKUP($A16,'1. Input energy data'!$C$20:$C$216,'1. Input energy data'!$AD$20:$AD$216)&gt;DATE(2018,4,1),_xlfn.XLOOKUP($A16,'1. Input energy data'!$C$20:$C$216,'1. Input energy data'!$AE$20:$AE$216)&lt;DATE(2026,7,31)),1,0),0)</f>
        <v>0</v>
      </c>
      <c r="N16" s="1">
        <f>IFERROR(IF(SUMIF('1. Input energy data'!$C$20:$C$216,'List Backing Sheet'!$A16,'1. Input energy data'!$AS$20:$AS$216)&lt;&gt;0,1,0),0)</f>
        <v>0</v>
      </c>
      <c r="O16" s="1">
        <f>IF(COUNTIF('2. Input non-routine changes'!$D$20:$D$119,'List Backing Sheet'!$A16)&gt;0,1,0)</f>
        <v>0</v>
      </c>
      <c r="P16" s="207"/>
      <c r="T16" s="101" t="s">
        <v>311</v>
      </c>
      <c r="U16" s="101" t="s">
        <v>312</v>
      </c>
      <c r="V16" s="1" t="str">
        <v>Museum</v>
      </c>
    </row>
    <row r="17" spans="1:22">
      <c r="A17" s="1" t="s">
        <v>313</v>
      </c>
      <c r="B17" s="1" t="str">
        <f>_xlfn.XLOOKUP($A17,'1. Input energy data'!$C$20:$C$216,'1. Input energy data'!$E$20:$E$216,"",0,1)</f>
        <v/>
      </c>
      <c r="C17" s="1">
        <f>COUNTIF('1. Input energy data'!$C$20:$C$216,'List Backing Sheet'!$A17)</f>
        <v>0</v>
      </c>
      <c r="D17" s="1">
        <f>IF(SUM(COUNTIFS('1. Input energy data'!$C$20:$C$216,'List Backing Sheet'!$A17,'1. Input energy data'!$G$20:$G$216,$P$7),COUNTIFS('1. Input energy data'!$C$20:$C$216,'List Backing Sheet'!$A17,'1. Input energy data'!$G$20:$G$216,$P$8),COUNTIFS('1. Input energy data'!$C$20:$C$216,'List Backing Sheet'!$A17,'1. Input energy data'!$G$20:$G$216,$P$9),COUNTIFS('1. Input energy data'!$C$20:$C$216,'List Backing Sheet'!$A17,'1. Input energy data'!$G$20:$G$216,$P$10),COUNTIFS('1. Input energy data'!$C$20:$C$216,'List Backing Sheet'!$A17,'1. Input energy data'!$G$20:$G$216,$P$11),COUNTIFS('1. Input energy data'!$C$20:$C$216,'List Backing Sheet'!$A17,'1. Input energy data'!$G$20:$G$216,$P$12))&gt;0,1,0)</f>
        <v>0</v>
      </c>
      <c r="E17" s="1">
        <f>IF(SUM(COUNTIFS('1. Input energy data'!$C$20:$C$216,'List Backing Sheet'!$A17,'1. Input energy data'!$G$20:$G$216,$P$4),COUNTIFS('1. Input energy data'!$C$20:$C$216,'List Backing Sheet'!$A17,'1. Input energy data'!$G$20:$G$216,$P$5),COUNTIFS('1. Input energy data'!$C$20:$C$216,'List Backing Sheet'!$A17,'1. Input energy data'!$G$20:$G$216,$P$6),COUNTIFS('1. Input energy data'!$C$20:$C$216,'List Backing Sheet'!$A17,'1. Input energy data'!$G$20:$G$216,$P$13),COUNTIFS('1. Input energy data'!$C$20:$C$216,'List Backing Sheet'!$A17,'1. Input energy data'!$G$20:$G$216,$P$14))&gt;0,1,0)</f>
        <v>0</v>
      </c>
      <c r="F17" s="1">
        <f>IF(SUMIFS(CalcTable[Number of Periods (Baseline)],CalcTable[Building],'List Backing Sheet'!$A17)&gt;0,1,0)</f>
        <v>0</v>
      </c>
      <c r="G17" s="1">
        <f>IF($C17=1,IF(SUMIFS(CalcTable[Number of Periods (Baseline)],CalcTable[Building],'List Backing Sheet'!$A17)=COUNTIF('1. Input energy data'!$C$20:$C$216,'List Backing Sheet'!$A17)*12,1,0),0)</f>
        <v>0</v>
      </c>
      <c r="H17" s="1" cm="1">
        <f t="array" ref="H17">_xlfn.LET(
    _xlpm.d,IFERROR(_xlfn.XLOOKUP($A17,'1. Input energy data'!$C:$C,'1. Input energy data'!$N:$Y),0),
    _xlpm.n,SUM(--(_xlpm.d&lt;&gt;0)),
    IF(
        COUNTIF('1. Input energy data'!$C:$C,$A17)=0,
        0,
        --OR(
            _xlpm.n=1,
            AND(COUNTA(_xlpm.d)=12,MAX(_xlpm.d)=MIN(_xlpm.d),MAX(_xlpm.d)&gt;0),
            SUM(_xlpm.d)=0
        )
    )
)</f>
        <v>0</v>
      </c>
      <c r="I17" s="1">
        <f>IF(SUMIFS(CalcTable[Number of Periods (Reporting)],CalcTable[Building],'List Backing Sheet'!$A17)&gt;0,1,0)</f>
        <v>0</v>
      </c>
      <c r="J17" s="1">
        <f>IF($C17=1,IF(SUMIFS(CalcTable[Number of Periods (Reporting)],CalcTable[Building],'List Backing Sheet'!$A17)=COUNTIF('1. Input energy data'!$C$20:$C$216,'List Backing Sheet'!$A17)*12,1,0),0)</f>
        <v>0</v>
      </c>
      <c r="K17" s="1" cm="1">
        <f t="array" ref="K17">_xlfn.LET(
    _xlpm.d,IFERROR(_xlfn.XLOOKUP($A17,'1. Input energy data'!$C:$C,'1. Input energy data'!AF:AQ),0),
    _xlpm.n,SUM(--(_xlpm.d&lt;&gt;0)),
    IF(
        COUNTIF('1. Input energy data'!$C:$C,$A17)=0,
        0,
        --OR(
            _xlpm.n=1,
            AND(COUNTA(_xlpm.d)=12,MAX(_xlpm.d)=MIN(_xlpm.d),MAX(_xlpm.d)&gt;0),
            SUM(_xlpm.d)=0
        )
    )
)</f>
        <v>0</v>
      </c>
      <c r="L17" s="240"/>
      <c r="M17" s="1">
        <f>IFERROR(IF(AND(_xlfn.XLOOKUP($A17,'1. Input energy data'!$C$20:$C$216,'1. Input energy data'!$L$20:$L$216)&gt;DATE(2018,4,1),_xlfn.XLOOKUP($A17,'1. Input energy data'!$C$20:$C$216,'1. Input energy data'!$M$20:$M$216)&lt;DATE(2026,7,31),_xlfn.XLOOKUP($A17,'1. Input energy data'!$C$20:$C$216,'1. Input energy data'!$AD$20:$AD$216)&gt;DATE(2018,4,1),_xlfn.XLOOKUP($A17,'1. Input energy data'!$C$20:$C$216,'1. Input energy data'!$AE$20:$AE$216)&lt;DATE(2026,7,31)),1,0),0)</f>
        <v>0</v>
      </c>
      <c r="N17" s="1">
        <f>IFERROR(IF(SUMIF('1. Input energy data'!$C$20:$C$216,'List Backing Sheet'!$A17,'1. Input energy data'!$AS$20:$AS$216)&lt;&gt;0,1,0),0)</f>
        <v>0</v>
      </c>
      <c r="O17" s="1">
        <f>IF(COUNTIF('2. Input non-routine changes'!$D$20:$D$119,'List Backing Sheet'!$A17)&gt;0,1,0)</f>
        <v>0</v>
      </c>
      <c r="P17" s="207"/>
      <c r="T17" s="101" t="s">
        <v>314</v>
      </c>
      <c r="U17" s="101" t="s">
        <v>315</v>
      </c>
      <c r="V17" s="1" t="str">
        <v>Nursing residential homes and hostels</v>
      </c>
    </row>
    <row r="18" spans="1:22">
      <c r="A18" s="1" t="s">
        <v>316</v>
      </c>
      <c r="B18" s="1" t="str">
        <f>_xlfn.XLOOKUP($A18,'1. Input energy data'!$C$20:$C$216,'1. Input energy data'!$E$20:$E$216,"",0,1)</f>
        <v/>
      </c>
      <c r="C18" s="1">
        <f>COUNTIF('1. Input energy data'!$C$20:$C$216,'List Backing Sheet'!$A18)</f>
        <v>0</v>
      </c>
      <c r="D18" s="1">
        <f>IF(SUM(COUNTIFS('1. Input energy data'!$C$20:$C$216,'List Backing Sheet'!$A18,'1. Input energy data'!$G$20:$G$216,$P$7),COUNTIFS('1. Input energy data'!$C$20:$C$216,'List Backing Sheet'!$A18,'1. Input energy data'!$G$20:$G$216,$P$8),COUNTIFS('1. Input energy data'!$C$20:$C$216,'List Backing Sheet'!$A18,'1. Input energy data'!$G$20:$G$216,$P$9),COUNTIFS('1. Input energy data'!$C$20:$C$216,'List Backing Sheet'!$A18,'1. Input energy data'!$G$20:$G$216,$P$10),COUNTIFS('1. Input energy data'!$C$20:$C$216,'List Backing Sheet'!$A18,'1. Input energy data'!$G$20:$G$216,$P$11),COUNTIFS('1. Input energy data'!$C$20:$C$216,'List Backing Sheet'!$A18,'1. Input energy data'!$G$20:$G$216,$P$12))&gt;0,1,0)</f>
        <v>0</v>
      </c>
      <c r="E18" s="1">
        <f>IF(SUM(COUNTIFS('1. Input energy data'!$C$20:$C$216,'List Backing Sheet'!$A18,'1. Input energy data'!$G$20:$G$216,$P$4),COUNTIFS('1. Input energy data'!$C$20:$C$216,'List Backing Sheet'!$A18,'1. Input energy data'!$G$20:$G$216,$P$5),COUNTIFS('1. Input energy data'!$C$20:$C$216,'List Backing Sheet'!$A18,'1. Input energy data'!$G$20:$G$216,$P$6),COUNTIFS('1. Input energy data'!$C$20:$C$216,'List Backing Sheet'!$A18,'1. Input energy data'!$G$20:$G$216,$P$13),COUNTIFS('1. Input energy data'!$C$20:$C$216,'List Backing Sheet'!$A18,'1. Input energy data'!$G$20:$G$216,$P$14))&gt;0,1,0)</f>
        <v>0</v>
      </c>
      <c r="F18" s="1">
        <f>IF(SUMIFS(CalcTable[Number of Periods (Baseline)],CalcTable[Building],'List Backing Sheet'!$A18)&gt;0,1,0)</f>
        <v>0</v>
      </c>
      <c r="G18" s="1">
        <f>IF($C18=1,IF(SUMIFS(CalcTable[Number of Periods (Baseline)],CalcTable[Building],'List Backing Sheet'!$A18)=COUNTIF('1. Input energy data'!$C$20:$C$216,'List Backing Sheet'!$A18)*12,1,0),0)</f>
        <v>0</v>
      </c>
      <c r="H18" s="1" cm="1">
        <f t="array" ref="H18">_xlfn.LET(
    _xlpm.d,IFERROR(_xlfn.XLOOKUP($A18,'1. Input energy data'!$C:$C,'1. Input energy data'!$N:$Y),0),
    _xlpm.n,SUM(--(_xlpm.d&lt;&gt;0)),
    IF(
        COUNTIF('1. Input energy data'!$C:$C,$A18)=0,
        0,
        --OR(
            _xlpm.n=1,
            AND(COUNTA(_xlpm.d)=12,MAX(_xlpm.d)=MIN(_xlpm.d),MAX(_xlpm.d)&gt;0),
            SUM(_xlpm.d)=0
        )
    )
)</f>
        <v>0</v>
      </c>
      <c r="I18" s="1">
        <f>IF(SUMIFS(CalcTable[Number of Periods (Reporting)],CalcTable[Building],'List Backing Sheet'!$A18)&gt;0,1,0)</f>
        <v>0</v>
      </c>
      <c r="J18" s="1">
        <f>IF($C18=1,IF(SUMIFS(CalcTable[Number of Periods (Reporting)],CalcTable[Building],'List Backing Sheet'!$A18)=COUNTIF('1. Input energy data'!$C$20:$C$216,'List Backing Sheet'!$A18)*12,1,0),0)</f>
        <v>0</v>
      </c>
      <c r="K18" s="1" cm="1">
        <f t="array" ref="K18">_xlfn.LET(
    _xlpm.d,IFERROR(_xlfn.XLOOKUP($A18,'1. Input energy data'!$C:$C,'1. Input energy data'!AF:AQ),0),
    _xlpm.n,SUM(--(_xlpm.d&lt;&gt;0)),
    IF(
        COUNTIF('1. Input energy data'!$C:$C,$A18)=0,
        0,
        --OR(
            _xlpm.n=1,
            AND(COUNTA(_xlpm.d)=12,MAX(_xlpm.d)=MIN(_xlpm.d),MAX(_xlpm.d)&gt;0),
            SUM(_xlpm.d)=0
        )
    )
)</f>
        <v>0</v>
      </c>
      <c r="L18" s="240"/>
      <c r="M18" s="1">
        <f>IFERROR(IF(AND(_xlfn.XLOOKUP($A18,'1. Input energy data'!$C$20:$C$216,'1. Input energy data'!$L$20:$L$216)&gt;DATE(2018,4,1),_xlfn.XLOOKUP($A18,'1. Input energy data'!$C$20:$C$216,'1. Input energy data'!$M$20:$M$216)&lt;DATE(2026,7,31),_xlfn.XLOOKUP($A18,'1. Input energy data'!$C$20:$C$216,'1. Input energy data'!$AD$20:$AD$216)&gt;DATE(2018,4,1),_xlfn.XLOOKUP($A18,'1. Input energy data'!$C$20:$C$216,'1. Input energy data'!$AE$20:$AE$216)&lt;DATE(2026,7,31)),1,0),0)</f>
        <v>0</v>
      </c>
      <c r="N18" s="1">
        <f>IFERROR(IF(SUMIF('1. Input energy data'!$C$20:$C$216,'List Backing Sheet'!$A18,'1. Input energy data'!$AS$20:$AS$216)&lt;&gt;0,1,0),0)</f>
        <v>0</v>
      </c>
      <c r="O18" s="1">
        <f>IF(COUNTIF('2. Input non-routine changes'!$D$20:$D$119,'List Backing Sheet'!$A18)&gt;0,1,0)</f>
        <v>0</v>
      </c>
      <c r="P18" s="207"/>
      <c r="T18" s="101" t="s">
        <v>317</v>
      </c>
      <c r="U18" s="101" t="s">
        <v>318</v>
      </c>
      <c r="V18" s="1" t="str">
        <v>Offices</v>
      </c>
    </row>
    <row r="19" spans="1:22">
      <c r="A19" s="1" t="s">
        <v>319</v>
      </c>
      <c r="B19" s="1" t="str">
        <f>_xlfn.XLOOKUP($A19,'1. Input energy data'!$C$20:$C$216,'1. Input energy data'!$E$20:$E$216,"",0,1)</f>
        <v/>
      </c>
      <c r="C19" s="1">
        <f>COUNTIF('1. Input energy data'!$C$20:$C$216,'List Backing Sheet'!$A19)</f>
        <v>0</v>
      </c>
      <c r="D19" s="1">
        <f>IF(SUM(COUNTIFS('1. Input energy data'!$C$20:$C$216,'List Backing Sheet'!$A19,'1. Input energy data'!$G$20:$G$216,$P$7),COUNTIFS('1. Input energy data'!$C$20:$C$216,'List Backing Sheet'!$A19,'1. Input energy data'!$G$20:$G$216,$P$8),COUNTIFS('1. Input energy data'!$C$20:$C$216,'List Backing Sheet'!$A19,'1. Input energy data'!$G$20:$G$216,$P$9),COUNTIFS('1. Input energy data'!$C$20:$C$216,'List Backing Sheet'!$A19,'1. Input energy data'!$G$20:$G$216,$P$10),COUNTIFS('1. Input energy data'!$C$20:$C$216,'List Backing Sheet'!$A19,'1. Input energy data'!$G$20:$G$216,$P$11),COUNTIFS('1. Input energy data'!$C$20:$C$216,'List Backing Sheet'!$A19,'1. Input energy data'!$G$20:$G$216,$P$12))&gt;0,1,0)</f>
        <v>0</v>
      </c>
      <c r="E19" s="1">
        <f>IF(SUM(COUNTIFS('1. Input energy data'!$C$20:$C$216,'List Backing Sheet'!$A19,'1. Input energy data'!$G$20:$G$216,$P$4),COUNTIFS('1. Input energy data'!$C$20:$C$216,'List Backing Sheet'!$A19,'1. Input energy data'!$G$20:$G$216,$P$5),COUNTIFS('1. Input energy data'!$C$20:$C$216,'List Backing Sheet'!$A19,'1. Input energy data'!$G$20:$G$216,$P$6),COUNTIFS('1. Input energy data'!$C$20:$C$216,'List Backing Sheet'!$A19,'1. Input energy data'!$G$20:$G$216,$P$13),COUNTIFS('1. Input energy data'!$C$20:$C$216,'List Backing Sheet'!$A19,'1. Input energy data'!$G$20:$G$216,$P$14))&gt;0,1,0)</f>
        <v>0</v>
      </c>
      <c r="F19" s="1">
        <f>IF(SUMIFS(CalcTable[Number of Periods (Baseline)],CalcTable[Building],'List Backing Sheet'!$A19)&gt;0,1,0)</f>
        <v>0</v>
      </c>
      <c r="G19" s="1">
        <f>IF($C19=1,IF(SUMIFS(CalcTable[Number of Periods (Baseline)],CalcTable[Building],'List Backing Sheet'!$A19)=COUNTIF('1. Input energy data'!$C$20:$C$216,'List Backing Sheet'!$A19)*12,1,0),0)</f>
        <v>0</v>
      </c>
      <c r="H19" s="1" cm="1">
        <f t="array" ref="H19">_xlfn.LET(
    _xlpm.d,IFERROR(_xlfn.XLOOKUP($A19,'1. Input energy data'!$C:$C,'1. Input energy data'!$N:$Y),0),
    _xlpm.n,SUM(--(_xlpm.d&lt;&gt;0)),
    IF(
        COUNTIF('1. Input energy data'!$C:$C,$A19)=0,
        0,
        --OR(
            _xlpm.n=1,
            AND(COUNTA(_xlpm.d)=12,MAX(_xlpm.d)=MIN(_xlpm.d),MAX(_xlpm.d)&gt;0),
            SUM(_xlpm.d)=0
        )
    )
)</f>
        <v>0</v>
      </c>
      <c r="I19" s="1">
        <f>IF(SUMIFS(CalcTable[Number of Periods (Reporting)],CalcTable[Building],'List Backing Sheet'!$A19)&gt;0,1,0)</f>
        <v>0</v>
      </c>
      <c r="J19" s="1">
        <f>IF($C19=1,IF(SUMIFS(CalcTable[Number of Periods (Reporting)],CalcTable[Building],'List Backing Sheet'!$A19)=COUNTIF('1. Input energy data'!$C$20:$C$216,'List Backing Sheet'!$A19)*12,1,0),0)</f>
        <v>0</v>
      </c>
      <c r="K19" s="1" cm="1">
        <f t="array" ref="K19">_xlfn.LET(
    _xlpm.d,IFERROR(_xlfn.XLOOKUP($A19,'1. Input energy data'!$C:$C,'1. Input energy data'!AF:AQ),0),
    _xlpm.n,SUM(--(_xlpm.d&lt;&gt;0)),
    IF(
        COUNTIF('1. Input energy data'!$C:$C,$A19)=0,
        0,
        --OR(
            _xlpm.n=1,
            AND(COUNTA(_xlpm.d)=12,MAX(_xlpm.d)=MIN(_xlpm.d),MAX(_xlpm.d)&gt;0),
            SUM(_xlpm.d)=0
        )
    )
)</f>
        <v>0</v>
      </c>
      <c r="L19" s="240"/>
      <c r="M19" s="1">
        <f>IFERROR(IF(AND(_xlfn.XLOOKUP($A19,'1. Input energy data'!$C$20:$C$216,'1. Input energy data'!$L$20:$L$216)&gt;DATE(2018,4,1),_xlfn.XLOOKUP($A19,'1. Input energy data'!$C$20:$C$216,'1. Input energy data'!$M$20:$M$216)&lt;DATE(2026,7,31),_xlfn.XLOOKUP($A19,'1. Input energy data'!$C$20:$C$216,'1. Input energy data'!$AD$20:$AD$216)&gt;DATE(2018,4,1),_xlfn.XLOOKUP($A19,'1. Input energy data'!$C$20:$C$216,'1. Input energy data'!$AE$20:$AE$216)&lt;DATE(2026,7,31)),1,0),0)</f>
        <v>0</v>
      </c>
      <c r="N19" s="1">
        <f>IFERROR(IF(SUMIF('1. Input energy data'!$C$20:$C$216,'List Backing Sheet'!$A19,'1. Input energy data'!$AS$20:$AS$216)&lt;&gt;0,1,0),0)</f>
        <v>0</v>
      </c>
      <c r="O19" s="1">
        <f>IF(COUNTIF('2. Input non-routine changes'!$D$20:$D$119,'List Backing Sheet'!$A19)&gt;0,1,0)</f>
        <v>0</v>
      </c>
      <c r="P19" s="208"/>
      <c r="Q19" s="202"/>
      <c r="R19" s="202" t="s">
        <v>320</v>
      </c>
      <c r="S19" s="202" t="s">
        <v>321</v>
      </c>
      <c r="T19" s="101" t="s">
        <v>322</v>
      </c>
      <c r="U19" s="101" t="s">
        <v>323</v>
      </c>
      <c r="V19" s="1" t="str">
        <v>Official service residence</v>
      </c>
    </row>
    <row r="20" spans="1:22">
      <c r="A20" s="1" t="s">
        <v>324</v>
      </c>
      <c r="B20" s="1" t="str">
        <f>_xlfn.XLOOKUP($A20,'1. Input energy data'!$C$20:$C$216,'1. Input energy data'!$E$20:$E$216,"",0,1)</f>
        <v/>
      </c>
      <c r="C20" s="1">
        <f>COUNTIF('1. Input energy data'!$C$20:$C$216,'List Backing Sheet'!$A20)</f>
        <v>0</v>
      </c>
      <c r="D20" s="1">
        <f>IF(SUM(COUNTIFS('1. Input energy data'!$C$20:$C$216,'List Backing Sheet'!$A20,'1. Input energy data'!$G$20:$G$216,$P$7),COUNTIFS('1. Input energy data'!$C$20:$C$216,'List Backing Sheet'!$A20,'1. Input energy data'!$G$20:$G$216,$P$8),COUNTIFS('1. Input energy data'!$C$20:$C$216,'List Backing Sheet'!$A20,'1. Input energy data'!$G$20:$G$216,$P$9),COUNTIFS('1. Input energy data'!$C$20:$C$216,'List Backing Sheet'!$A20,'1. Input energy data'!$G$20:$G$216,$P$10),COUNTIFS('1. Input energy data'!$C$20:$C$216,'List Backing Sheet'!$A20,'1. Input energy data'!$G$20:$G$216,$P$11),COUNTIFS('1. Input energy data'!$C$20:$C$216,'List Backing Sheet'!$A20,'1. Input energy data'!$G$20:$G$216,$P$12))&gt;0,1,0)</f>
        <v>0</v>
      </c>
      <c r="E20" s="1">
        <f>IF(SUM(COUNTIFS('1. Input energy data'!$C$20:$C$216,'List Backing Sheet'!$A20,'1. Input energy data'!$G$20:$G$216,$P$4),COUNTIFS('1. Input energy data'!$C$20:$C$216,'List Backing Sheet'!$A20,'1. Input energy data'!$G$20:$G$216,$P$5),COUNTIFS('1. Input energy data'!$C$20:$C$216,'List Backing Sheet'!$A20,'1. Input energy data'!$G$20:$G$216,$P$6),COUNTIFS('1. Input energy data'!$C$20:$C$216,'List Backing Sheet'!$A20,'1. Input energy data'!$G$20:$G$216,$P$13),COUNTIFS('1. Input energy data'!$C$20:$C$216,'List Backing Sheet'!$A20,'1. Input energy data'!$G$20:$G$216,$P$14))&gt;0,1,0)</f>
        <v>0</v>
      </c>
      <c r="F20" s="1">
        <f>IF(SUMIFS(CalcTable[Number of Periods (Baseline)],CalcTable[Building],'List Backing Sheet'!$A20)&gt;0,1,0)</f>
        <v>0</v>
      </c>
      <c r="G20" s="1">
        <f>IF($C20=1,IF(SUMIFS(CalcTable[Number of Periods (Baseline)],CalcTable[Building],'List Backing Sheet'!$A20)=COUNTIF('1. Input energy data'!$C$20:$C$216,'List Backing Sheet'!$A20)*12,1,0),0)</f>
        <v>0</v>
      </c>
      <c r="H20" s="1" cm="1">
        <f t="array" ref="H20">_xlfn.LET(
    _xlpm.d,IFERROR(_xlfn.XLOOKUP($A20,'1. Input energy data'!$C:$C,'1. Input energy data'!$N:$Y),0),
    _xlpm.n,SUM(--(_xlpm.d&lt;&gt;0)),
    IF(
        COUNTIF('1. Input energy data'!$C:$C,$A20)=0,
        0,
        --OR(
            _xlpm.n=1,
            AND(COUNTA(_xlpm.d)=12,MAX(_xlpm.d)=MIN(_xlpm.d),MAX(_xlpm.d)&gt;0),
            SUM(_xlpm.d)=0
        )
    )
)</f>
        <v>0</v>
      </c>
      <c r="I20" s="1">
        <f>IF(SUMIFS(CalcTable[Number of Periods (Reporting)],CalcTable[Building],'List Backing Sheet'!$A20)&gt;0,1,0)</f>
        <v>0</v>
      </c>
      <c r="J20" s="1">
        <f>IF($C20=1,IF(SUMIFS(CalcTable[Number of Periods (Reporting)],CalcTable[Building],'List Backing Sheet'!$A20)=COUNTIF('1. Input energy data'!$C$20:$C$216,'List Backing Sheet'!$A20)*12,1,0),0)</f>
        <v>0</v>
      </c>
      <c r="K20" s="1" cm="1">
        <f t="array" ref="K20">_xlfn.LET(
    _xlpm.d,IFERROR(_xlfn.XLOOKUP($A20,'1. Input energy data'!$C:$C,'1. Input energy data'!AF:AQ),0),
    _xlpm.n,SUM(--(_xlpm.d&lt;&gt;0)),
    IF(
        COUNTIF('1. Input energy data'!$C:$C,$A20)=0,
        0,
        --OR(
            _xlpm.n=1,
            AND(COUNTA(_xlpm.d)=12,MAX(_xlpm.d)=MIN(_xlpm.d),MAX(_xlpm.d)&gt;0),
            SUM(_xlpm.d)=0
        )
    )
)</f>
        <v>0</v>
      </c>
      <c r="L20" s="240"/>
      <c r="M20" s="1">
        <f>IFERROR(IF(AND(_xlfn.XLOOKUP($A20,'1. Input energy data'!$C$20:$C$216,'1. Input energy data'!$L$20:$L$216)&gt;DATE(2018,4,1),_xlfn.XLOOKUP($A20,'1. Input energy data'!$C$20:$C$216,'1. Input energy data'!$M$20:$M$216)&lt;DATE(2026,7,31),_xlfn.XLOOKUP($A20,'1. Input energy data'!$C$20:$C$216,'1. Input energy data'!$AD$20:$AD$216)&gt;DATE(2018,4,1),_xlfn.XLOOKUP($A20,'1. Input energy data'!$C$20:$C$216,'1. Input energy data'!$AE$20:$AE$216)&lt;DATE(2026,7,31)),1,0),0)</f>
        <v>0</v>
      </c>
      <c r="N20" s="1">
        <f>IFERROR(IF(SUMIF('1. Input energy data'!$C$20:$C$216,'List Backing Sheet'!$A20,'1. Input energy data'!$AS$20:$AS$216)&lt;&gt;0,1,0),0)</f>
        <v>0</v>
      </c>
      <c r="O20" s="1">
        <f>IF(COUNTIF('2. Input non-routine changes'!$D$20:$D$119,'List Backing Sheet'!$A20)&gt;0,1,0)</f>
        <v>0</v>
      </c>
      <c r="P20" s="208" t="s">
        <v>325</v>
      </c>
      <c r="Q20" s="202">
        <v>2020</v>
      </c>
      <c r="R20" s="202" t="s">
        <v>326</v>
      </c>
      <c r="S20" s="202" t="s">
        <v>327</v>
      </c>
      <c r="T20" s="101" t="s">
        <v>328</v>
      </c>
      <c r="U20" s="101" t="s">
        <v>98</v>
      </c>
      <c r="V20" s="1" t="str">
        <v>Other</v>
      </c>
    </row>
    <row r="21" spans="1:22">
      <c r="A21" s="1" t="s">
        <v>329</v>
      </c>
      <c r="B21" s="1" t="str">
        <f>_xlfn.XLOOKUP($A21,'1. Input energy data'!$C$20:$C$216,'1. Input energy data'!$E$20:$E$216,"",0,1)</f>
        <v/>
      </c>
      <c r="C21" s="1">
        <f>COUNTIF('1. Input energy data'!$C$20:$C$216,'List Backing Sheet'!$A21)</f>
        <v>0</v>
      </c>
      <c r="D21" s="1">
        <f>IF(SUM(COUNTIFS('1. Input energy data'!$C$20:$C$216,'List Backing Sheet'!$A21,'1. Input energy data'!$G$20:$G$216,$P$7),COUNTIFS('1. Input energy data'!$C$20:$C$216,'List Backing Sheet'!$A21,'1. Input energy data'!$G$20:$G$216,$P$8),COUNTIFS('1. Input energy data'!$C$20:$C$216,'List Backing Sheet'!$A21,'1. Input energy data'!$G$20:$G$216,$P$9),COUNTIFS('1. Input energy data'!$C$20:$C$216,'List Backing Sheet'!$A21,'1. Input energy data'!$G$20:$G$216,$P$10),COUNTIFS('1. Input energy data'!$C$20:$C$216,'List Backing Sheet'!$A21,'1. Input energy data'!$G$20:$G$216,$P$11),COUNTIFS('1. Input energy data'!$C$20:$C$216,'List Backing Sheet'!$A21,'1. Input energy data'!$G$20:$G$216,$P$12))&gt;0,1,0)</f>
        <v>0</v>
      </c>
      <c r="E21" s="1">
        <f>IF(SUM(COUNTIFS('1. Input energy data'!$C$20:$C$216,'List Backing Sheet'!$A21,'1. Input energy data'!$G$20:$G$216,$P$4),COUNTIFS('1. Input energy data'!$C$20:$C$216,'List Backing Sheet'!$A21,'1. Input energy data'!$G$20:$G$216,$P$5),COUNTIFS('1. Input energy data'!$C$20:$C$216,'List Backing Sheet'!$A21,'1. Input energy data'!$G$20:$G$216,$P$6),COUNTIFS('1. Input energy data'!$C$20:$C$216,'List Backing Sheet'!$A21,'1. Input energy data'!$G$20:$G$216,$P$13),COUNTIFS('1. Input energy data'!$C$20:$C$216,'List Backing Sheet'!$A21,'1. Input energy data'!$G$20:$G$216,$P$14))&gt;0,1,0)</f>
        <v>0</v>
      </c>
      <c r="F21" s="1">
        <f>IF(SUMIFS(CalcTable[Number of Periods (Baseline)],CalcTable[Building],'List Backing Sheet'!$A21)&gt;0,1,0)</f>
        <v>0</v>
      </c>
      <c r="G21" s="1">
        <f>IF($C21=1,IF(SUMIFS(CalcTable[Number of Periods (Baseline)],CalcTable[Building],'List Backing Sheet'!$A21)=COUNTIF('1. Input energy data'!$C$20:$C$216,'List Backing Sheet'!$A21)*12,1,0),0)</f>
        <v>0</v>
      </c>
      <c r="H21" s="1" cm="1">
        <f t="array" ref="H21">_xlfn.LET(
    _xlpm.d,IFERROR(_xlfn.XLOOKUP($A21,'1. Input energy data'!$C:$C,'1. Input energy data'!$N:$Y),0),
    _xlpm.n,SUM(--(_xlpm.d&lt;&gt;0)),
    IF(
        COUNTIF('1. Input energy data'!$C:$C,$A21)=0,
        0,
        --OR(
            _xlpm.n=1,
            AND(COUNTA(_xlpm.d)=12,MAX(_xlpm.d)=MIN(_xlpm.d),MAX(_xlpm.d)&gt;0),
            SUM(_xlpm.d)=0
        )
    )
)</f>
        <v>0</v>
      </c>
      <c r="I21" s="1">
        <f>IF(SUMIFS(CalcTable[Number of Periods (Reporting)],CalcTable[Building],'List Backing Sheet'!$A21)&gt;0,1,0)</f>
        <v>0</v>
      </c>
      <c r="J21" s="1">
        <f>IF($C21=1,IF(SUMIFS(CalcTable[Number of Periods (Reporting)],CalcTable[Building],'List Backing Sheet'!$A21)=COUNTIF('1. Input energy data'!$C$20:$C$216,'List Backing Sheet'!$A21)*12,1,0),0)</f>
        <v>0</v>
      </c>
      <c r="K21" s="1" cm="1">
        <f t="array" ref="K21">_xlfn.LET(
    _xlpm.d,IFERROR(_xlfn.XLOOKUP($A21,'1. Input energy data'!$C:$C,'1. Input energy data'!AF:AQ),0),
    _xlpm.n,SUM(--(_xlpm.d&lt;&gt;0)),
    IF(
        COUNTIF('1. Input energy data'!$C:$C,$A21)=0,
        0,
        --OR(
            _xlpm.n=1,
            AND(COUNTA(_xlpm.d)=12,MAX(_xlpm.d)=MIN(_xlpm.d),MAX(_xlpm.d)&gt;0),
            SUM(_xlpm.d)=0
        )
    )
)</f>
        <v>0</v>
      </c>
      <c r="L21" s="240"/>
      <c r="M21" s="1">
        <f>IFERROR(IF(AND(_xlfn.XLOOKUP($A21,'1. Input energy data'!$C$20:$C$216,'1. Input energy data'!$L$20:$L$216)&gt;DATE(2018,4,1),_xlfn.XLOOKUP($A21,'1. Input energy data'!$C$20:$C$216,'1. Input energy data'!$M$20:$M$216)&lt;DATE(2026,7,31),_xlfn.XLOOKUP($A21,'1. Input energy data'!$C$20:$C$216,'1. Input energy data'!$AD$20:$AD$216)&gt;DATE(2018,4,1),_xlfn.XLOOKUP($A21,'1. Input energy data'!$C$20:$C$216,'1. Input energy data'!$AE$20:$AE$216)&lt;DATE(2026,7,31)),1,0),0)</f>
        <v>0</v>
      </c>
      <c r="N21" s="1">
        <f>IFERROR(IF(SUMIF('1. Input energy data'!$C$20:$C$216,'List Backing Sheet'!$A21,'1. Input energy data'!$AS$20:$AS$216)&lt;&gt;0,1,0),0)</f>
        <v>0</v>
      </c>
      <c r="O21" s="1">
        <f>IF(COUNTIF('2. Input non-routine changes'!$D$20:$D$119,'List Backing Sheet'!$A21)&gt;0,1,0)</f>
        <v>0</v>
      </c>
      <c r="P21" s="208" t="s">
        <v>330</v>
      </c>
      <c r="Q21" s="202" t="s">
        <v>331</v>
      </c>
      <c r="R21" s="202" t="s">
        <v>326</v>
      </c>
      <c r="S21" s="202" t="s">
        <v>327</v>
      </c>
      <c r="T21" s="101" t="s">
        <v>332</v>
      </c>
      <c r="U21" s="101" t="s">
        <v>333</v>
      </c>
      <c r="V21" s="1" t="str">
        <v>Parking buildings</v>
      </c>
    </row>
    <row r="22" spans="1:22">
      <c r="A22" s="1" t="s">
        <v>334</v>
      </c>
      <c r="B22" s="1" t="str">
        <f>_xlfn.XLOOKUP($A22,'1. Input energy data'!$C$20:$C$216,'1. Input energy data'!$E$20:$E$216,"",0,1)</f>
        <v/>
      </c>
      <c r="C22" s="1">
        <f>COUNTIF('1. Input energy data'!$C$20:$C$216,'List Backing Sheet'!$A22)</f>
        <v>0</v>
      </c>
      <c r="D22" s="1">
        <f>IF(SUM(COUNTIFS('1. Input energy data'!$C$20:$C$216,'List Backing Sheet'!$A22,'1. Input energy data'!$G$20:$G$216,$P$7),COUNTIFS('1. Input energy data'!$C$20:$C$216,'List Backing Sheet'!$A22,'1. Input energy data'!$G$20:$G$216,$P$8),COUNTIFS('1. Input energy data'!$C$20:$C$216,'List Backing Sheet'!$A22,'1. Input energy data'!$G$20:$G$216,$P$9),COUNTIFS('1. Input energy data'!$C$20:$C$216,'List Backing Sheet'!$A22,'1. Input energy data'!$G$20:$G$216,$P$10),COUNTIFS('1. Input energy data'!$C$20:$C$216,'List Backing Sheet'!$A22,'1. Input energy data'!$G$20:$G$216,$P$11),COUNTIFS('1. Input energy data'!$C$20:$C$216,'List Backing Sheet'!$A22,'1. Input energy data'!$G$20:$G$216,$P$12))&gt;0,1,0)</f>
        <v>0</v>
      </c>
      <c r="E22" s="1">
        <f>IF(SUM(COUNTIFS('1. Input energy data'!$C$20:$C$216,'List Backing Sheet'!$A22,'1. Input energy data'!$G$20:$G$216,$P$4),COUNTIFS('1. Input energy data'!$C$20:$C$216,'List Backing Sheet'!$A22,'1. Input energy data'!$G$20:$G$216,$P$5),COUNTIFS('1. Input energy data'!$C$20:$C$216,'List Backing Sheet'!$A22,'1. Input energy data'!$G$20:$G$216,$P$6),COUNTIFS('1. Input energy data'!$C$20:$C$216,'List Backing Sheet'!$A22,'1. Input energy data'!$G$20:$G$216,$P$13),COUNTIFS('1. Input energy data'!$C$20:$C$216,'List Backing Sheet'!$A22,'1. Input energy data'!$G$20:$G$216,$P$14))&gt;0,1,0)</f>
        <v>0</v>
      </c>
      <c r="F22" s="1">
        <f>IF(SUMIFS(CalcTable[Number of Periods (Baseline)],CalcTable[Building],'List Backing Sheet'!$A22)&gt;0,1,0)</f>
        <v>0</v>
      </c>
      <c r="G22" s="1">
        <f>IF($C22=1,IF(SUMIFS(CalcTable[Number of Periods (Baseline)],CalcTable[Building],'List Backing Sheet'!$A22)=COUNTIF('1. Input energy data'!$C$20:$C$216,'List Backing Sheet'!$A22)*12,1,0),0)</f>
        <v>0</v>
      </c>
      <c r="H22" s="1" cm="1">
        <f t="array" ref="H22">_xlfn.LET(
    _xlpm.d,IFERROR(_xlfn.XLOOKUP($A22,'1. Input energy data'!$C:$C,'1. Input energy data'!$N:$Y),0),
    _xlpm.n,SUM(--(_xlpm.d&lt;&gt;0)),
    IF(
        COUNTIF('1. Input energy data'!$C:$C,$A22)=0,
        0,
        --OR(
            _xlpm.n=1,
            AND(COUNTA(_xlpm.d)=12,MAX(_xlpm.d)=MIN(_xlpm.d),MAX(_xlpm.d)&gt;0),
            SUM(_xlpm.d)=0
        )
    )
)</f>
        <v>0</v>
      </c>
      <c r="I22" s="1">
        <f>IF(SUMIFS(CalcTable[Number of Periods (Reporting)],CalcTable[Building],'List Backing Sheet'!$A22)&gt;0,1,0)</f>
        <v>0</v>
      </c>
      <c r="J22" s="1">
        <f>IF($C22=1,IF(SUMIFS(CalcTable[Number of Periods (Reporting)],CalcTable[Building],'List Backing Sheet'!$A22)=COUNTIF('1. Input energy data'!$C$20:$C$216,'List Backing Sheet'!$A22)*12,1,0),0)</f>
        <v>0</v>
      </c>
      <c r="K22" s="1" cm="1">
        <f t="array" ref="K22">_xlfn.LET(
    _xlpm.d,IFERROR(_xlfn.XLOOKUP($A22,'1. Input energy data'!$C:$C,'1. Input energy data'!AF:AQ),0),
    _xlpm.n,SUM(--(_xlpm.d&lt;&gt;0)),
    IF(
        COUNTIF('1. Input energy data'!$C:$C,$A22)=0,
        0,
        --OR(
            _xlpm.n=1,
            AND(COUNTA(_xlpm.d)=12,MAX(_xlpm.d)=MIN(_xlpm.d),MAX(_xlpm.d)&gt;0),
            SUM(_xlpm.d)=0
        )
    )
)</f>
        <v>0</v>
      </c>
      <c r="L22" s="240"/>
      <c r="M22" s="1">
        <f>IFERROR(IF(AND(_xlfn.XLOOKUP($A22,'1. Input energy data'!$C$20:$C$216,'1. Input energy data'!$L$20:$L$216)&gt;DATE(2018,4,1),_xlfn.XLOOKUP($A22,'1. Input energy data'!$C$20:$C$216,'1. Input energy data'!$M$20:$M$216)&lt;DATE(2026,7,31),_xlfn.XLOOKUP($A22,'1. Input energy data'!$C$20:$C$216,'1. Input energy data'!$AD$20:$AD$216)&gt;DATE(2018,4,1),_xlfn.XLOOKUP($A22,'1. Input energy data'!$C$20:$C$216,'1. Input energy data'!$AE$20:$AE$216)&lt;DATE(2026,7,31)),1,0),0)</f>
        <v>0</v>
      </c>
      <c r="N22" s="1">
        <f>IFERROR(IF(SUMIF('1. Input energy data'!$C$20:$C$216,'List Backing Sheet'!$A22,'1. Input energy data'!$AS$20:$AS$216)&lt;&gt;0,1,0),0)</f>
        <v>0</v>
      </c>
      <c r="O22" s="1">
        <f>IF(COUNTIF('2. Input non-routine changes'!$D$20:$D$119,'List Backing Sheet'!$A22)&gt;0,1,0)</f>
        <v>0</v>
      </c>
      <c r="P22" s="208" t="s">
        <v>335</v>
      </c>
      <c r="Q22" s="202">
        <v>2021</v>
      </c>
      <c r="R22" s="202" t="s">
        <v>327</v>
      </c>
      <c r="S22" s="202" t="s">
        <v>336</v>
      </c>
      <c r="T22" s="101" t="s">
        <v>337</v>
      </c>
      <c r="U22" s="101" t="s">
        <v>338</v>
      </c>
      <c r="V22" s="1" t="str">
        <v>Police station</v>
      </c>
    </row>
    <row r="23" spans="1:22">
      <c r="A23" s="1" t="s">
        <v>339</v>
      </c>
      <c r="B23" s="1" t="str">
        <f>_xlfn.XLOOKUP($A23,'1. Input energy data'!$C$20:$C$216,'1. Input energy data'!$E$20:$E$216,"",0,1)</f>
        <v/>
      </c>
      <c r="C23" s="1">
        <f>COUNTIF('1. Input energy data'!$C$20:$C$216,'List Backing Sheet'!$A23)</f>
        <v>0</v>
      </c>
      <c r="D23" s="1">
        <f>IF(SUM(COUNTIFS('1. Input energy data'!$C$20:$C$216,'List Backing Sheet'!$A23,'1. Input energy data'!$G$20:$G$216,$P$7),COUNTIFS('1. Input energy data'!$C$20:$C$216,'List Backing Sheet'!$A23,'1. Input energy data'!$G$20:$G$216,$P$8),COUNTIFS('1. Input energy data'!$C$20:$C$216,'List Backing Sheet'!$A23,'1. Input energy data'!$G$20:$G$216,$P$9),COUNTIFS('1. Input energy data'!$C$20:$C$216,'List Backing Sheet'!$A23,'1. Input energy data'!$G$20:$G$216,$P$10),COUNTIFS('1. Input energy data'!$C$20:$C$216,'List Backing Sheet'!$A23,'1. Input energy data'!$G$20:$G$216,$P$11),COUNTIFS('1. Input energy data'!$C$20:$C$216,'List Backing Sheet'!$A23,'1. Input energy data'!$G$20:$G$216,$P$12))&gt;0,1,0)</f>
        <v>0</v>
      </c>
      <c r="E23" s="1">
        <f>IF(SUM(COUNTIFS('1. Input energy data'!$C$20:$C$216,'List Backing Sheet'!$A23,'1. Input energy data'!$G$20:$G$216,$P$4),COUNTIFS('1. Input energy data'!$C$20:$C$216,'List Backing Sheet'!$A23,'1. Input energy data'!$G$20:$G$216,$P$5),COUNTIFS('1. Input energy data'!$C$20:$C$216,'List Backing Sheet'!$A23,'1. Input energy data'!$G$20:$G$216,$P$6),COUNTIFS('1. Input energy data'!$C$20:$C$216,'List Backing Sheet'!$A23,'1. Input energy data'!$G$20:$G$216,$P$13),COUNTIFS('1. Input energy data'!$C$20:$C$216,'List Backing Sheet'!$A23,'1. Input energy data'!$G$20:$G$216,$P$14))&gt;0,1,0)</f>
        <v>0</v>
      </c>
      <c r="F23" s="1">
        <f>IF(SUMIFS(CalcTable[Number of Periods (Baseline)],CalcTable[Building],'List Backing Sheet'!$A23)&gt;0,1,0)</f>
        <v>0</v>
      </c>
      <c r="G23" s="1">
        <f>IF($C23=1,IF(SUMIFS(CalcTable[Number of Periods (Baseline)],CalcTable[Building],'List Backing Sheet'!$A23)=COUNTIF('1. Input energy data'!$C$20:$C$216,'List Backing Sheet'!$A23)*12,1,0),0)</f>
        <v>0</v>
      </c>
      <c r="H23" s="1" cm="1">
        <f t="array" ref="H23">_xlfn.LET(
    _xlpm.d,IFERROR(_xlfn.XLOOKUP($A23,'1. Input energy data'!$C:$C,'1. Input energy data'!$N:$Y),0),
    _xlpm.n,SUM(--(_xlpm.d&lt;&gt;0)),
    IF(
        COUNTIF('1. Input energy data'!$C:$C,$A23)=0,
        0,
        --OR(
            _xlpm.n=1,
            AND(COUNTA(_xlpm.d)=12,MAX(_xlpm.d)=MIN(_xlpm.d),MAX(_xlpm.d)&gt;0),
            SUM(_xlpm.d)=0
        )
    )
)</f>
        <v>0</v>
      </c>
      <c r="I23" s="1">
        <f>IF(SUMIFS(CalcTable[Number of Periods (Reporting)],CalcTable[Building],'List Backing Sheet'!$A23)&gt;0,1,0)</f>
        <v>0</v>
      </c>
      <c r="J23" s="1">
        <f>IF($C23=1,IF(SUMIFS(CalcTable[Number of Periods (Reporting)],CalcTable[Building],'List Backing Sheet'!$A23)=COUNTIF('1. Input energy data'!$C$20:$C$216,'List Backing Sheet'!$A23)*12,1,0),0)</f>
        <v>0</v>
      </c>
      <c r="K23" s="1" cm="1">
        <f t="array" ref="K23">_xlfn.LET(
    _xlpm.d,IFERROR(_xlfn.XLOOKUP($A23,'1. Input energy data'!$C:$C,'1. Input energy data'!AF:AQ),0),
    _xlpm.n,SUM(--(_xlpm.d&lt;&gt;0)),
    IF(
        COUNTIF('1. Input energy data'!$C:$C,$A23)=0,
        0,
        --OR(
            _xlpm.n=1,
            AND(COUNTA(_xlpm.d)=12,MAX(_xlpm.d)=MIN(_xlpm.d),MAX(_xlpm.d)&gt;0),
            SUM(_xlpm.d)=0
        )
    )
)</f>
        <v>0</v>
      </c>
      <c r="L23" s="240"/>
      <c r="M23" s="1">
        <f>IFERROR(IF(AND(_xlfn.XLOOKUP($A23,'1. Input energy data'!$C$20:$C$216,'1. Input energy data'!$L$20:$L$216)&gt;DATE(2018,4,1),_xlfn.XLOOKUP($A23,'1. Input energy data'!$C$20:$C$216,'1. Input energy data'!$M$20:$M$216)&lt;DATE(2026,7,31),_xlfn.XLOOKUP($A23,'1. Input energy data'!$C$20:$C$216,'1. Input energy data'!$AD$20:$AD$216)&gt;DATE(2018,4,1),_xlfn.XLOOKUP($A23,'1. Input energy data'!$C$20:$C$216,'1. Input energy data'!$AE$20:$AE$216)&lt;DATE(2026,7,31)),1,0),0)</f>
        <v>0</v>
      </c>
      <c r="N23" s="1">
        <f>IFERROR(IF(SUMIF('1. Input energy data'!$C$20:$C$216,'List Backing Sheet'!$A23,'1. Input energy data'!$AS$20:$AS$216)&lt;&gt;0,1,0),0)</f>
        <v>0</v>
      </c>
      <c r="O23" s="1">
        <f>IF(COUNTIF('2. Input non-routine changes'!$D$20:$D$119,'List Backing Sheet'!$A23)&gt;0,1,0)</f>
        <v>0</v>
      </c>
      <c r="P23" s="208" t="s">
        <v>340</v>
      </c>
      <c r="Q23" s="202">
        <v>2022</v>
      </c>
      <c r="R23" s="202" t="s">
        <v>336</v>
      </c>
      <c r="S23" s="202" t="s">
        <v>341</v>
      </c>
      <c r="T23" s="101" t="s">
        <v>342</v>
      </c>
      <c r="U23" s="101" t="s">
        <v>343</v>
      </c>
      <c r="V23" s="1" t="str">
        <v>Pre-school facility</v>
      </c>
    </row>
    <row r="24" spans="1:22">
      <c r="A24" s="1" t="s">
        <v>344</v>
      </c>
      <c r="B24" s="1" t="str">
        <f>_xlfn.XLOOKUP($A24,'1. Input energy data'!$C$20:$C$216,'1. Input energy data'!$E$20:$E$216,"",0,1)</f>
        <v/>
      </c>
      <c r="C24" s="1">
        <f>COUNTIF('1. Input energy data'!$C$20:$C$216,'List Backing Sheet'!$A24)</f>
        <v>0</v>
      </c>
      <c r="D24" s="1">
        <f>IF(SUM(COUNTIFS('1. Input energy data'!$C$20:$C$216,'List Backing Sheet'!$A24,'1. Input energy data'!$G$20:$G$216,$P$7),COUNTIFS('1. Input energy data'!$C$20:$C$216,'List Backing Sheet'!$A24,'1. Input energy data'!$G$20:$G$216,$P$8),COUNTIFS('1. Input energy data'!$C$20:$C$216,'List Backing Sheet'!$A24,'1. Input energy data'!$G$20:$G$216,$P$9),COUNTIFS('1. Input energy data'!$C$20:$C$216,'List Backing Sheet'!$A24,'1. Input energy data'!$G$20:$G$216,$P$10),COUNTIFS('1. Input energy data'!$C$20:$C$216,'List Backing Sheet'!$A24,'1. Input energy data'!$G$20:$G$216,$P$11),COUNTIFS('1. Input energy data'!$C$20:$C$216,'List Backing Sheet'!$A24,'1. Input energy data'!$G$20:$G$216,$P$12))&gt;0,1,0)</f>
        <v>0</v>
      </c>
      <c r="E24" s="1">
        <f>IF(SUM(COUNTIFS('1. Input energy data'!$C$20:$C$216,'List Backing Sheet'!$A24,'1. Input energy data'!$G$20:$G$216,$P$4),COUNTIFS('1. Input energy data'!$C$20:$C$216,'List Backing Sheet'!$A24,'1. Input energy data'!$G$20:$G$216,$P$5),COUNTIFS('1. Input energy data'!$C$20:$C$216,'List Backing Sheet'!$A24,'1. Input energy data'!$G$20:$G$216,$P$6),COUNTIFS('1. Input energy data'!$C$20:$C$216,'List Backing Sheet'!$A24,'1. Input energy data'!$G$20:$G$216,$P$13),COUNTIFS('1. Input energy data'!$C$20:$C$216,'List Backing Sheet'!$A24,'1. Input energy data'!$G$20:$G$216,$P$14))&gt;0,1,0)</f>
        <v>0</v>
      </c>
      <c r="F24" s="1">
        <f>IF(SUMIFS(CalcTable[Number of Periods (Baseline)],CalcTable[Building],'List Backing Sheet'!$A24)&gt;0,1,0)</f>
        <v>0</v>
      </c>
      <c r="G24" s="1">
        <f>IF($C24=1,IF(SUMIFS(CalcTable[Number of Periods (Baseline)],CalcTable[Building],'List Backing Sheet'!$A24)=COUNTIF('1. Input energy data'!$C$20:$C$216,'List Backing Sheet'!$A24)*12,1,0),0)</f>
        <v>0</v>
      </c>
      <c r="H24" s="1" cm="1">
        <f t="array" ref="H24">_xlfn.LET(
    _xlpm.d,IFERROR(_xlfn.XLOOKUP($A24,'1. Input energy data'!$C:$C,'1. Input energy data'!$N:$Y),0),
    _xlpm.n,SUM(--(_xlpm.d&lt;&gt;0)),
    IF(
        COUNTIF('1. Input energy data'!$C:$C,$A24)=0,
        0,
        --OR(
            _xlpm.n=1,
            AND(COUNTA(_xlpm.d)=12,MAX(_xlpm.d)=MIN(_xlpm.d),MAX(_xlpm.d)&gt;0),
            SUM(_xlpm.d)=0
        )
    )
)</f>
        <v>0</v>
      </c>
      <c r="I24" s="1">
        <f>IF(SUMIFS(CalcTable[Number of Periods (Reporting)],CalcTable[Building],'List Backing Sheet'!$A24)&gt;0,1,0)</f>
        <v>0</v>
      </c>
      <c r="J24" s="1">
        <f>IF($C24=1,IF(SUMIFS(CalcTable[Number of Periods (Reporting)],CalcTable[Building],'List Backing Sheet'!$A24)=COUNTIF('1. Input energy data'!$C$20:$C$216,'List Backing Sheet'!$A24)*12,1,0),0)</f>
        <v>0</v>
      </c>
      <c r="K24" s="1" cm="1">
        <f t="array" ref="K24">_xlfn.LET(
    _xlpm.d,IFERROR(_xlfn.XLOOKUP($A24,'1. Input energy data'!$C:$C,'1. Input energy data'!AF:AQ),0),
    _xlpm.n,SUM(--(_xlpm.d&lt;&gt;0)),
    IF(
        COUNTIF('1. Input energy data'!$C:$C,$A24)=0,
        0,
        --OR(
            _xlpm.n=1,
            AND(COUNTA(_xlpm.d)=12,MAX(_xlpm.d)=MIN(_xlpm.d),MAX(_xlpm.d)&gt;0),
            SUM(_xlpm.d)=0
        )
    )
)</f>
        <v>0</v>
      </c>
      <c r="L24" s="240"/>
      <c r="M24" s="1">
        <f>IFERROR(IF(AND(_xlfn.XLOOKUP($A24,'1. Input energy data'!$C$20:$C$216,'1. Input energy data'!$L$20:$L$216)&gt;DATE(2018,4,1),_xlfn.XLOOKUP($A24,'1. Input energy data'!$C$20:$C$216,'1. Input energy data'!$M$20:$M$216)&lt;DATE(2026,7,31),_xlfn.XLOOKUP($A24,'1. Input energy data'!$C$20:$C$216,'1. Input energy data'!$AD$20:$AD$216)&gt;DATE(2018,4,1),_xlfn.XLOOKUP($A24,'1. Input energy data'!$C$20:$C$216,'1. Input energy data'!$AE$20:$AE$216)&lt;DATE(2026,7,31)),1,0),0)</f>
        <v>0</v>
      </c>
      <c r="N24" s="1">
        <f>IFERROR(IF(SUMIF('1. Input energy data'!$C$20:$C$216,'List Backing Sheet'!$A24,'1. Input energy data'!$AS$20:$AS$216)&lt;&gt;0,1,0),0)</f>
        <v>0</v>
      </c>
      <c r="O24" s="1">
        <f>IF(COUNTIF('2. Input non-routine changes'!$D$20:$D$119,'List Backing Sheet'!$A24)&gt;0,1,0)</f>
        <v>0</v>
      </c>
      <c r="P24" s="208" t="s">
        <v>345</v>
      </c>
      <c r="Q24" s="202">
        <v>2023</v>
      </c>
      <c r="R24" s="202" t="s">
        <v>341</v>
      </c>
      <c r="S24" s="202" t="s">
        <v>346</v>
      </c>
      <c r="T24" s="101" t="s">
        <v>347</v>
      </c>
      <c r="U24" s="101" t="s">
        <v>348</v>
      </c>
      <c r="V24" s="1" t="str">
        <v>Primary school</v>
      </c>
    </row>
    <row r="25" spans="1:22">
      <c r="A25" s="1" t="s">
        <v>349</v>
      </c>
      <c r="B25" s="1" t="str">
        <f>_xlfn.XLOOKUP($A25,'1. Input energy data'!$C$20:$C$216,'1. Input energy data'!$E$20:$E$216,"",0,1)</f>
        <v/>
      </c>
      <c r="C25" s="1">
        <f>COUNTIF('1. Input energy data'!$C$20:$C$216,'List Backing Sheet'!$A25)</f>
        <v>0</v>
      </c>
      <c r="D25" s="1">
        <f>IF(SUM(COUNTIFS('1. Input energy data'!$C$20:$C$216,'List Backing Sheet'!$A25,'1. Input energy data'!$G$20:$G$216,$P$7),COUNTIFS('1. Input energy data'!$C$20:$C$216,'List Backing Sheet'!$A25,'1. Input energy data'!$G$20:$G$216,$P$8),COUNTIFS('1. Input energy data'!$C$20:$C$216,'List Backing Sheet'!$A25,'1. Input energy data'!$G$20:$G$216,$P$9),COUNTIFS('1. Input energy data'!$C$20:$C$216,'List Backing Sheet'!$A25,'1. Input energy data'!$G$20:$G$216,$P$10),COUNTIFS('1. Input energy data'!$C$20:$C$216,'List Backing Sheet'!$A25,'1. Input energy data'!$G$20:$G$216,$P$11),COUNTIFS('1. Input energy data'!$C$20:$C$216,'List Backing Sheet'!$A25,'1. Input energy data'!$G$20:$G$216,$P$12))&gt;0,1,0)</f>
        <v>0</v>
      </c>
      <c r="E25" s="1">
        <f>IF(SUM(COUNTIFS('1. Input energy data'!$C$20:$C$216,'List Backing Sheet'!$A25,'1. Input energy data'!$G$20:$G$216,$P$4),COUNTIFS('1. Input energy data'!$C$20:$C$216,'List Backing Sheet'!$A25,'1. Input energy data'!$G$20:$G$216,$P$5),COUNTIFS('1. Input energy data'!$C$20:$C$216,'List Backing Sheet'!$A25,'1. Input energy data'!$G$20:$G$216,$P$6),COUNTIFS('1. Input energy data'!$C$20:$C$216,'List Backing Sheet'!$A25,'1. Input energy data'!$G$20:$G$216,$P$13),COUNTIFS('1. Input energy data'!$C$20:$C$216,'List Backing Sheet'!$A25,'1. Input energy data'!$G$20:$G$216,$P$14))&gt;0,1,0)</f>
        <v>0</v>
      </c>
      <c r="F25" s="1">
        <f>IF(SUMIFS(CalcTable[Number of Periods (Baseline)],CalcTable[Building],'List Backing Sheet'!$A25)&gt;0,1,0)</f>
        <v>0</v>
      </c>
      <c r="G25" s="1">
        <f>IF($C25=1,IF(SUMIFS(CalcTable[Number of Periods (Baseline)],CalcTable[Building],'List Backing Sheet'!$A25)=COUNTIF('1. Input energy data'!$C$20:$C$216,'List Backing Sheet'!$A25)*12,1,0),0)</f>
        <v>0</v>
      </c>
      <c r="H25" s="1" cm="1">
        <f t="array" ref="H25">_xlfn.LET(
    _xlpm.d,IFERROR(_xlfn.XLOOKUP($A25,'1. Input energy data'!$C:$C,'1. Input energy data'!$N:$Y),0),
    _xlpm.n,SUM(--(_xlpm.d&lt;&gt;0)),
    IF(
        COUNTIF('1. Input energy data'!$C:$C,$A25)=0,
        0,
        --OR(
            _xlpm.n=1,
            AND(COUNTA(_xlpm.d)=12,MAX(_xlpm.d)=MIN(_xlpm.d),MAX(_xlpm.d)&gt;0),
            SUM(_xlpm.d)=0
        )
    )
)</f>
        <v>0</v>
      </c>
      <c r="I25" s="1">
        <f>IF(SUMIFS(CalcTable[Number of Periods (Reporting)],CalcTable[Building],'List Backing Sheet'!$A25)&gt;0,1,0)</f>
        <v>0</v>
      </c>
      <c r="J25" s="1">
        <f>IF($C25=1,IF(SUMIFS(CalcTable[Number of Periods (Reporting)],CalcTable[Building],'List Backing Sheet'!$A25)=COUNTIF('1. Input energy data'!$C$20:$C$216,'List Backing Sheet'!$A25)*12,1,0),0)</f>
        <v>0</v>
      </c>
      <c r="K25" s="1" cm="1">
        <f t="array" ref="K25">_xlfn.LET(
    _xlpm.d,IFERROR(_xlfn.XLOOKUP($A25,'1. Input energy data'!$C:$C,'1. Input energy data'!AF:AQ),0),
    _xlpm.n,SUM(--(_xlpm.d&lt;&gt;0)),
    IF(
        COUNTIF('1. Input energy data'!$C:$C,$A25)=0,
        0,
        --OR(
            _xlpm.n=1,
            AND(COUNTA(_xlpm.d)=12,MAX(_xlpm.d)=MIN(_xlpm.d),MAX(_xlpm.d)&gt;0),
            SUM(_xlpm.d)=0
        )
    )
)</f>
        <v>0</v>
      </c>
      <c r="L25" s="240"/>
      <c r="M25" s="1">
        <f>IFERROR(IF(AND(_xlfn.XLOOKUP($A25,'1. Input energy data'!$C$20:$C$216,'1. Input energy data'!$L$20:$L$216)&gt;DATE(2018,4,1),_xlfn.XLOOKUP($A25,'1. Input energy data'!$C$20:$C$216,'1. Input energy data'!$M$20:$M$216)&lt;DATE(2026,7,31),_xlfn.XLOOKUP($A25,'1. Input energy data'!$C$20:$C$216,'1. Input energy data'!$AD$20:$AD$216)&gt;DATE(2018,4,1),_xlfn.XLOOKUP($A25,'1. Input energy data'!$C$20:$C$216,'1. Input energy data'!$AE$20:$AE$216)&lt;DATE(2026,7,31)),1,0),0)</f>
        <v>0</v>
      </c>
      <c r="N25" s="1">
        <f>IFERROR(IF(SUMIF('1. Input energy data'!$C$20:$C$216,'List Backing Sheet'!$A25,'1. Input energy data'!$AS$20:$AS$216)&lt;&gt;0,1,0),0)</f>
        <v>0</v>
      </c>
      <c r="O25" s="1">
        <f>IF(COUNTIF('2. Input non-routine changes'!$D$20:$D$119,'List Backing Sheet'!$A25)&gt;0,1,0)</f>
        <v>0</v>
      </c>
      <c r="P25" s="207"/>
      <c r="T25" s="101" t="s">
        <v>350</v>
      </c>
      <c r="U25" s="101" t="s">
        <v>351</v>
      </c>
      <c r="V25" s="1" t="str">
        <v>Prison</v>
      </c>
    </row>
    <row r="26" spans="1:22">
      <c r="A26" s="1" t="s">
        <v>352</v>
      </c>
      <c r="B26" s="1" t="str">
        <f>_xlfn.XLOOKUP($A26,'1. Input energy data'!$C$20:$C$216,'1. Input energy data'!$E$20:$E$216,"",0,1)</f>
        <v/>
      </c>
      <c r="C26" s="1">
        <f>COUNTIF('1. Input energy data'!$C$20:$C$216,'List Backing Sheet'!$A26)</f>
        <v>0</v>
      </c>
      <c r="D26" s="1">
        <f>IF(SUM(COUNTIFS('1. Input energy data'!$C$20:$C$216,'List Backing Sheet'!$A26,'1. Input energy data'!$G$20:$G$216,$P$7),COUNTIFS('1. Input energy data'!$C$20:$C$216,'List Backing Sheet'!$A26,'1. Input energy data'!$G$20:$G$216,$P$8),COUNTIFS('1. Input energy data'!$C$20:$C$216,'List Backing Sheet'!$A26,'1. Input energy data'!$G$20:$G$216,$P$9),COUNTIFS('1. Input energy data'!$C$20:$C$216,'List Backing Sheet'!$A26,'1. Input energy data'!$G$20:$G$216,$P$10),COUNTIFS('1. Input energy data'!$C$20:$C$216,'List Backing Sheet'!$A26,'1. Input energy data'!$G$20:$G$216,$P$11),COUNTIFS('1. Input energy data'!$C$20:$C$216,'List Backing Sheet'!$A26,'1. Input energy data'!$G$20:$G$216,$P$12))&gt;0,1,0)</f>
        <v>0</v>
      </c>
      <c r="E26" s="1">
        <f>IF(SUM(COUNTIFS('1. Input energy data'!$C$20:$C$216,'List Backing Sheet'!$A26,'1. Input energy data'!$G$20:$G$216,$P$4),COUNTIFS('1. Input energy data'!$C$20:$C$216,'List Backing Sheet'!$A26,'1. Input energy data'!$G$20:$G$216,$P$5),COUNTIFS('1. Input energy data'!$C$20:$C$216,'List Backing Sheet'!$A26,'1. Input energy data'!$G$20:$G$216,$P$6),COUNTIFS('1. Input energy data'!$C$20:$C$216,'List Backing Sheet'!$A26,'1. Input energy data'!$G$20:$G$216,$P$13),COUNTIFS('1. Input energy data'!$C$20:$C$216,'List Backing Sheet'!$A26,'1. Input energy data'!$G$20:$G$216,$P$14))&gt;0,1,0)</f>
        <v>0</v>
      </c>
      <c r="F26" s="1">
        <f>IF(SUMIFS(CalcTable[Number of Periods (Baseline)],CalcTable[Building],'List Backing Sheet'!$A26)&gt;0,1,0)</f>
        <v>0</v>
      </c>
      <c r="G26" s="1">
        <f>IF($C26=1,IF(SUMIFS(CalcTable[Number of Periods (Baseline)],CalcTable[Building],'List Backing Sheet'!$A26)=COUNTIF('1. Input energy data'!$C$20:$C$216,'List Backing Sheet'!$A26)*12,1,0),0)</f>
        <v>0</v>
      </c>
      <c r="H26" s="1" cm="1">
        <f t="array" ref="H26">_xlfn.LET(
    _xlpm.d,IFERROR(_xlfn.XLOOKUP($A26,'1. Input energy data'!$C:$C,'1. Input energy data'!$N:$Y),0),
    _xlpm.n,SUM(--(_xlpm.d&lt;&gt;0)),
    IF(
        COUNTIF('1. Input energy data'!$C:$C,$A26)=0,
        0,
        --OR(
            _xlpm.n=1,
            AND(COUNTA(_xlpm.d)=12,MAX(_xlpm.d)=MIN(_xlpm.d),MAX(_xlpm.d)&gt;0),
            SUM(_xlpm.d)=0
        )
    )
)</f>
        <v>0</v>
      </c>
      <c r="I26" s="1">
        <f>IF(SUMIFS(CalcTable[Number of Periods (Reporting)],CalcTable[Building],'List Backing Sheet'!$A26)&gt;0,1,0)</f>
        <v>0</v>
      </c>
      <c r="J26" s="1">
        <f>IF($C26=1,IF(SUMIFS(CalcTable[Number of Periods (Reporting)],CalcTable[Building],'List Backing Sheet'!$A26)=COUNTIF('1. Input energy data'!$C$20:$C$216,'List Backing Sheet'!$A26)*12,1,0),0)</f>
        <v>0</v>
      </c>
      <c r="K26" s="1" cm="1">
        <f t="array" ref="K26">_xlfn.LET(
    _xlpm.d,IFERROR(_xlfn.XLOOKUP($A26,'1. Input energy data'!$C:$C,'1. Input energy data'!AF:AQ),0),
    _xlpm.n,SUM(--(_xlpm.d&lt;&gt;0)),
    IF(
        COUNTIF('1. Input energy data'!$C:$C,$A26)=0,
        0,
        --OR(
            _xlpm.n=1,
            AND(COUNTA(_xlpm.d)=12,MAX(_xlpm.d)=MIN(_xlpm.d),MAX(_xlpm.d)&gt;0),
            SUM(_xlpm.d)=0
        )
    )
)</f>
        <v>0</v>
      </c>
      <c r="L26" s="240"/>
      <c r="M26" s="1">
        <f>IFERROR(IF(AND(_xlfn.XLOOKUP($A26,'1. Input energy data'!$C$20:$C$216,'1. Input energy data'!$L$20:$L$216)&gt;DATE(2018,4,1),_xlfn.XLOOKUP($A26,'1. Input energy data'!$C$20:$C$216,'1. Input energy data'!$M$20:$M$216)&lt;DATE(2026,7,31),_xlfn.XLOOKUP($A26,'1. Input energy data'!$C$20:$C$216,'1. Input energy data'!$AD$20:$AD$216)&gt;DATE(2018,4,1),_xlfn.XLOOKUP($A26,'1. Input energy data'!$C$20:$C$216,'1. Input energy data'!$AE$20:$AE$216)&lt;DATE(2026,7,31)),1,0),0)</f>
        <v>0</v>
      </c>
      <c r="N26" s="1">
        <f>IFERROR(IF(SUMIF('1. Input energy data'!$C$20:$C$216,'List Backing Sheet'!$A26,'1. Input energy data'!$AS$20:$AS$216)&lt;&gt;0,1,0),0)</f>
        <v>0</v>
      </c>
      <c r="O26" s="1">
        <f>IF(COUNTIF('2. Input non-routine changes'!$D$20:$D$119,'List Backing Sheet'!$A26)&gt;0,1,0)</f>
        <v>0</v>
      </c>
      <c r="P26" s="207"/>
      <c r="T26" s="101" t="s">
        <v>353</v>
      </c>
      <c r="U26" s="101" t="s">
        <v>354</v>
      </c>
      <c r="V26" s="1" t="str">
        <v>Secondary school</v>
      </c>
    </row>
    <row r="27" spans="1:22">
      <c r="A27" s="1" t="s">
        <v>355</v>
      </c>
      <c r="B27" s="1" t="str">
        <f>_xlfn.XLOOKUP($A27,'1. Input energy data'!$C$20:$C$216,'1. Input energy data'!$E$20:$E$216,"",0,1)</f>
        <v/>
      </c>
      <c r="C27" s="1">
        <f>COUNTIF('1. Input energy data'!$C$20:$C$216,'List Backing Sheet'!$A27)</f>
        <v>0</v>
      </c>
      <c r="D27" s="1">
        <f>IF(SUM(COUNTIFS('1. Input energy data'!$C$20:$C$216,'List Backing Sheet'!$A27,'1. Input energy data'!$G$20:$G$216,$P$7),COUNTIFS('1. Input energy data'!$C$20:$C$216,'List Backing Sheet'!$A27,'1. Input energy data'!$G$20:$G$216,$P$8),COUNTIFS('1. Input energy data'!$C$20:$C$216,'List Backing Sheet'!$A27,'1. Input energy data'!$G$20:$G$216,$P$9),COUNTIFS('1. Input energy data'!$C$20:$C$216,'List Backing Sheet'!$A27,'1. Input energy data'!$G$20:$G$216,$P$10),COUNTIFS('1. Input energy data'!$C$20:$C$216,'List Backing Sheet'!$A27,'1. Input energy data'!$G$20:$G$216,$P$11),COUNTIFS('1. Input energy data'!$C$20:$C$216,'List Backing Sheet'!$A27,'1. Input energy data'!$G$20:$G$216,$P$12))&gt;0,1,0)</f>
        <v>0</v>
      </c>
      <c r="E27" s="1">
        <f>IF(SUM(COUNTIFS('1. Input energy data'!$C$20:$C$216,'List Backing Sheet'!$A27,'1. Input energy data'!$G$20:$G$216,$P$4),COUNTIFS('1. Input energy data'!$C$20:$C$216,'List Backing Sheet'!$A27,'1. Input energy data'!$G$20:$G$216,$P$5),COUNTIFS('1. Input energy data'!$C$20:$C$216,'List Backing Sheet'!$A27,'1. Input energy data'!$G$20:$G$216,$P$6),COUNTIFS('1. Input energy data'!$C$20:$C$216,'List Backing Sheet'!$A27,'1. Input energy data'!$G$20:$G$216,$P$13),COUNTIFS('1. Input energy data'!$C$20:$C$216,'List Backing Sheet'!$A27,'1. Input energy data'!$G$20:$G$216,$P$14))&gt;0,1,0)</f>
        <v>0</v>
      </c>
      <c r="F27" s="1">
        <f>IF(SUMIFS(CalcTable[Number of Periods (Baseline)],CalcTable[Building],'List Backing Sheet'!$A27)&gt;0,1,0)</f>
        <v>0</v>
      </c>
      <c r="G27" s="1">
        <f>IF($C27=1,IF(SUMIFS(CalcTable[Number of Periods (Baseline)],CalcTable[Building],'List Backing Sheet'!$A27)=COUNTIF('1. Input energy data'!$C$20:$C$216,'List Backing Sheet'!$A27)*12,1,0),0)</f>
        <v>0</v>
      </c>
      <c r="H27" s="1" cm="1">
        <f t="array" ref="H27">_xlfn.LET(
    _xlpm.d,IFERROR(_xlfn.XLOOKUP($A27,'1. Input energy data'!$C:$C,'1. Input energy data'!$N:$Y),0),
    _xlpm.n,SUM(--(_xlpm.d&lt;&gt;0)),
    IF(
        COUNTIF('1. Input energy data'!$C:$C,$A27)=0,
        0,
        --OR(
            _xlpm.n=1,
            AND(COUNTA(_xlpm.d)=12,MAX(_xlpm.d)=MIN(_xlpm.d),MAX(_xlpm.d)&gt;0),
            SUM(_xlpm.d)=0
        )
    )
)</f>
        <v>0</v>
      </c>
      <c r="I27" s="1">
        <f>IF(SUMIFS(CalcTable[Number of Periods (Reporting)],CalcTable[Building],'List Backing Sheet'!$A27)&gt;0,1,0)</f>
        <v>0</v>
      </c>
      <c r="J27" s="1">
        <f>IF($C27=1,IF(SUMIFS(CalcTable[Number of Periods (Reporting)],CalcTable[Building],'List Backing Sheet'!$A27)=COUNTIF('1. Input energy data'!$C$20:$C$216,'List Backing Sheet'!$A27)*12,1,0),0)</f>
        <v>0</v>
      </c>
      <c r="K27" s="1" cm="1">
        <f t="array" ref="K27">_xlfn.LET(
    _xlpm.d,IFERROR(_xlfn.XLOOKUP($A27,'1. Input energy data'!$C:$C,'1. Input energy data'!AF:AQ),0),
    _xlpm.n,SUM(--(_xlpm.d&lt;&gt;0)),
    IF(
        COUNTIF('1. Input energy data'!$C:$C,$A27)=0,
        0,
        --OR(
            _xlpm.n=1,
            AND(COUNTA(_xlpm.d)=12,MAX(_xlpm.d)=MIN(_xlpm.d),MAX(_xlpm.d)&gt;0),
            SUM(_xlpm.d)=0
        )
    )
)</f>
        <v>0</v>
      </c>
      <c r="L27" s="240"/>
      <c r="M27" s="1">
        <f>IFERROR(IF(AND(_xlfn.XLOOKUP($A27,'1. Input energy data'!$C$20:$C$216,'1. Input energy data'!$L$20:$L$216)&gt;DATE(2018,4,1),_xlfn.XLOOKUP($A27,'1. Input energy data'!$C$20:$C$216,'1. Input energy data'!$M$20:$M$216)&lt;DATE(2026,7,31),_xlfn.XLOOKUP($A27,'1. Input energy data'!$C$20:$C$216,'1. Input energy data'!$AD$20:$AD$216)&gt;DATE(2018,4,1),_xlfn.XLOOKUP($A27,'1. Input energy data'!$C$20:$C$216,'1. Input energy data'!$AE$20:$AE$216)&lt;DATE(2026,7,31)),1,0),0)</f>
        <v>0</v>
      </c>
      <c r="N27" s="1">
        <f>IFERROR(IF(SUMIF('1. Input energy data'!$C$20:$C$216,'List Backing Sheet'!$A27,'1. Input energy data'!$AS$20:$AS$216)&lt;&gt;0,1,0),0)</f>
        <v>0</v>
      </c>
      <c r="O27" s="1">
        <f>IF(COUNTIF('2. Input non-routine changes'!$D$20:$D$119,'List Backing Sheet'!$A27)&gt;0,1,0)</f>
        <v>0</v>
      </c>
      <c r="P27" s="207"/>
      <c r="T27" s="101" t="s">
        <v>356</v>
      </c>
      <c r="U27" s="101" t="s">
        <v>357</v>
      </c>
      <c r="V27" s="1" t="str">
        <v>Sixth form college</v>
      </c>
    </row>
    <row r="28" spans="1:22">
      <c r="A28" s="1" t="s">
        <v>358</v>
      </c>
      <c r="B28" s="1" t="str">
        <f>_xlfn.XLOOKUP($A28,'1. Input energy data'!$C$20:$C$216,'1. Input energy data'!$E$20:$E$216,"",0,1)</f>
        <v/>
      </c>
      <c r="C28" s="1">
        <f>COUNTIF('1. Input energy data'!$C$20:$C$216,'List Backing Sheet'!$A28)</f>
        <v>0</v>
      </c>
      <c r="D28" s="1">
        <f>IF(SUM(COUNTIFS('1. Input energy data'!$C$20:$C$216,'List Backing Sheet'!$A28,'1. Input energy data'!$G$20:$G$216,$P$7),COUNTIFS('1. Input energy data'!$C$20:$C$216,'List Backing Sheet'!$A28,'1. Input energy data'!$G$20:$G$216,$P$8),COUNTIFS('1. Input energy data'!$C$20:$C$216,'List Backing Sheet'!$A28,'1. Input energy data'!$G$20:$G$216,$P$9),COUNTIFS('1. Input energy data'!$C$20:$C$216,'List Backing Sheet'!$A28,'1. Input energy data'!$G$20:$G$216,$P$10),COUNTIFS('1. Input energy data'!$C$20:$C$216,'List Backing Sheet'!$A28,'1. Input energy data'!$G$20:$G$216,$P$11),COUNTIFS('1. Input energy data'!$C$20:$C$216,'List Backing Sheet'!$A28,'1. Input energy data'!$G$20:$G$216,$P$12))&gt;0,1,0)</f>
        <v>0</v>
      </c>
      <c r="E28" s="1">
        <f>IF(SUM(COUNTIFS('1. Input energy data'!$C$20:$C$216,'List Backing Sheet'!$A28,'1. Input energy data'!$G$20:$G$216,$P$4),COUNTIFS('1. Input energy data'!$C$20:$C$216,'List Backing Sheet'!$A28,'1. Input energy data'!$G$20:$G$216,$P$5),COUNTIFS('1. Input energy data'!$C$20:$C$216,'List Backing Sheet'!$A28,'1. Input energy data'!$G$20:$G$216,$P$6),COUNTIFS('1. Input energy data'!$C$20:$C$216,'List Backing Sheet'!$A28,'1. Input energy data'!$G$20:$G$216,$P$13),COUNTIFS('1. Input energy data'!$C$20:$C$216,'List Backing Sheet'!$A28,'1. Input energy data'!$G$20:$G$216,$P$14))&gt;0,1,0)</f>
        <v>0</v>
      </c>
      <c r="F28" s="1">
        <f>IF(SUMIFS(CalcTable[Number of Periods (Baseline)],CalcTable[Building],'List Backing Sheet'!$A28)&gt;0,1,0)</f>
        <v>0</v>
      </c>
      <c r="G28" s="1">
        <f>IF($C28=1,IF(SUMIFS(CalcTable[Number of Periods (Baseline)],CalcTable[Building],'List Backing Sheet'!$A28)=COUNTIF('1. Input energy data'!$C$20:$C$216,'List Backing Sheet'!$A28)*12,1,0),0)</f>
        <v>0</v>
      </c>
      <c r="H28" s="1" cm="1">
        <f t="array" ref="H28">_xlfn.LET(
    _xlpm.d,IFERROR(_xlfn.XLOOKUP($A28,'1. Input energy data'!$C:$C,'1. Input energy data'!$N:$Y),0),
    _xlpm.n,SUM(--(_xlpm.d&lt;&gt;0)),
    IF(
        COUNTIF('1. Input energy data'!$C:$C,$A28)=0,
        0,
        --OR(
            _xlpm.n=1,
            AND(COUNTA(_xlpm.d)=12,MAX(_xlpm.d)=MIN(_xlpm.d),MAX(_xlpm.d)&gt;0),
            SUM(_xlpm.d)=0
        )
    )
)</f>
        <v>0</v>
      </c>
      <c r="I28" s="1">
        <f>IF(SUMIFS(CalcTable[Number of Periods (Reporting)],CalcTable[Building],'List Backing Sheet'!$A28)&gt;0,1,0)</f>
        <v>0</v>
      </c>
      <c r="J28" s="1">
        <f>IF($C28=1,IF(SUMIFS(CalcTable[Number of Periods (Reporting)],CalcTable[Building],'List Backing Sheet'!$A28)=COUNTIF('1. Input energy data'!$C$20:$C$216,'List Backing Sheet'!$A28)*12,1,0),0)</f>
        <v>0</v>
      </c>
      <c r="K28" s="1" cm="1">
        <f t="array" ref="K28">_xlfn.LET(
    _xlpm.d,IFERROR(_xlfn.XLOOKUP($A28,'1. Input energy data'!$C:$C,'1. Input energy data'!AF:AQ),0),
    _xlpm.n,SUM(--(_xlpm.d&lt;&gt;0)),
    IF(
        COUNTIF('1. Input energy data'!$C:$C,$A28)=0,
        0,
        --OR(
            _xlpm.n=1,
            AND(COUNTA(_xlpm.d)=12,MAX(_xlpm.d)=MIN(_xlpm.d),MAX(_xlpm.d)&gt;0),
            SUM(_xlpm.d)=0
        )
    )
)</f>
        <v>0</v>
      </c>
      <c r="L28" s="240"/>
      <c r="M28" s="1">
        <f>IFERROR(IF(AND(_xlfn.XLOOKUP($A28,'1. Input energy data'!$C$20:$C$216,'1. Input energy data'!$L$20:$L$216)&gt;DATE(2018,4,1),_xlfn.XLOOKUP($A28,'1. Input energy data'!$C$20:$C$216,'1. Input energy data'!$M$20:$M$216)&lt;DATE(2026,7,31),_xlfn.XLOOKUP($A28,'1. Input energy data'!$C$20:$C$216,'1. Input energy data'!$AD$20:$AD$216)&gt;DATE(2018,4,1),_xlfn.XLOOKUP($A28,'1. Input energy data'!$C$20:$C$216,'1. Input energy data'!$AE$20:$AE$216)&lt;DATE(2026,7,31)),1,0),0)</f>
        <v>0</v>
      </c>
      <c r="N28" s="1">
        <f>IFERROR(IF(SUMIF('1. Input energy data'!$C$20:$C$216,'List Backing Sheet'!$A28,'1. Input energy data'!$AS$20:$AS$216)&lt;&gt;0,1,0),0)</f>
        <v>0</v>
      </c>
      <c r="O28" s="1">
        <f>IF(COUNTIF('2. Input non-routine changes'!$D$20:$D$119,'List Backing Sheet'!$A28)&gt;0,1,0)</f>
        <v>0</v>
      </c>
      <c r="P28" s="207"/>
      <c r="T28" s="101" t="s">
        <v>359</v>
      </c>
      <c r="U28" s="101" t="s">
        <v>360</v>
      </c>
      <c r="V28" s="1" t="str">
        <v>Special school</v>
      </c>
    </row>
    <row r="29" spans="1:22">
      <c r="A29" s="1" t="s">
        <v>361</v>
      </c>
      <c r="B29" s="1" t="str">
        <f>_xlfn.XLOOKUP($A29,'1. Input energy data'!$C$20:$C$216,'1. Input energy data'!$E$20:$E$216,"",0,1)</f>
        <v/>
      </c>
      <c r="C29" s="1">
        <f>COUNTIF('1. Input energy data'!$C$20:$C$216,'List Backing Sheet'!$A29)</f>
        <v>0</v>
      </c>
      <c r="D29" s="1">
        <f>IF(SUM(COUNTIFS('1. Input energy data'!$C$20:$C$216,'List Backing Sheet'!$A29,'1. Input energy data'!$G$20:$G$216,$P$7),COUNTIFS('1. Input energy data'!$C$20:$C$216,'List Backing Sheet'!$A29,'1. Input energy data'!$G$20:$G$216,$P$8),COUNTIFS('1. Input energy data'!$C$20:$C$216,'List Backing Sheet'!$A29,'1. Input energy data'!$G$20:$G$216,$P$9),COUNTIFS('1. Input energy data'!$C$20:$C$216,'List Backing Sheet'!$A29,'1. Input energy data'!$G$20:$G$216,$P$10),COUNTIFS('1. Input energy data'!$C$20:$C$216,'List Backing Sheet'!$A29,'1. Input energy data'!$G$20:$G$216,$P$11),COUNTIFS('1. Input energy data'!$C$20:$C$216,'List Backing Sheet'!$A29,'1. Input energy data'!$G$20:$G$216,$P$12))&gt;0,1,0)</f>
        <v>0</v>
      </c>
      <c r="E29" s="1">
        <f>IF(SUM(COUNTIFS('1. Input energy data'!$C$20:$C$216,'List Backing Sheet'!$A29,'1. Input energy data'!$G$20:$G$216,$P$4),COUNTIFS('1. Input energy data'!$C$20:$C$216,'List Backing Sheet'!$A29,'1. Input energy data'!$G$20:$G$216,$P$5),COUNTIFS('1. Input energy data'!$C$20:$C$216,'List Backing Sheet'!$A29,'1. Input energy data'!$G$20:$G$216,$P$6),COUNTIFS('1. Input energy data'!$C$20:$C$216,'List Backing Sheet'!$A29,'1. Input energy data'!$G$20:$G$216,$P$13),COUNTIFS('1. Input energy data'!$C$20:$C$216,'List Backing Sheet'!$A29,'1. Input energy data'!$G$20:$G$216,$P$14))&gt;0,1,0)</f>
        <v>0</v>
      </c>
      <c r="F29" s="1">
        <f>IF(SUMIFS(CalcTable[Number of Periods (Baseline)],CalcTable[Building],'List Backing Sheet'!$A29)&gt;0,1,0)</f>
        <v>0</v>
      </c>
      <c r="G29" s="1">
        <f>IF($C29=1,IF(SUMIFS(CalcTable[Number of Periods (Baseline)],CalcTable[Building],'List Backing Sheet'!$A29)=COUNTIF('1. Input energy data'!$C$20:$C$216,'List Backing Sheet'!$A29)*12,1,0),0)</f>
        <v>0</v>
      </c>
      <c r="H29" s="1" cm="1">
        <f t="array" ref="H29">_xlfn.LET(
    _xlpm.d,IFERROR(_xlfn.XLOOKUP($A29,'1. Input energy data'!$C:$C,'1. Input energy data'!$N:$Y),0),
    _xlpm.n,SUM(--(_xlpm.d&lt;&gt;0)),
    IF(
        COUNTIF('1. Input energy data'!$C:$C,$A29)=0,
        0,
        --OR(
            _xlpm.n=1,
            AND(COUNTA(_xlpm.d)=12,MAX(_xlpm.d)=MIN(_xlpm.d),MAX(_xlpm.d)&gt;0),
            SUM(_xlpm.d)=0
        )
    )
)</f>
        <v>0</v>
      </c>
      <c r="I29" s="1">
        <f>IF(SUMIFS(CalcTable[Number of Periods (Reporting)],CalcTable[Building],'List Backing Sheet'!$A29)&gt;0,1,0)</f>
        <v>0</v>
      </c>
      <c r="J29" s="1">
        <f>IF($C29=1,IF(SUMIFS(CalcTable[Number of Periods (Reporting)],CalcTable[Building],'List Backing Sheet'!$A29)=COUNTIF('1. Input energy data'!$C$20:$C$216,'List Backing Sheet'!$A29)*12,1,0),0)</f>
        <v>0</v>
      </c>
      <c r="K29" s="1" cm="1">
        <f t="array" ref="K29">_xlfn.LET(
    _xlpm.d,IFERROR(_xlfn.XLOOKUP($A29,'1. Input energy data'!$C:$C,'1. Input energy data'!AF:AQ),0),
    _xlpm.n,SUM(--(_xlpm.d&lt;&gt;0)),
    IF(
        COUNTIF('1. Input energy data'!$C:$C,$A29)=0,
        0,
        --OR(
            _xlpm.n=1,
            AND(COUNTA(_xlpm.d)=12,MAX(_xlpm.d)=MIN(_xlpm.d),MAX(_xlpm.d)&gt;0),
            SUM(_xlpm.d)=0
        )
    )
)</f>
        <v>0</v>
      </c>
      <c r="L29" s="240"/>
      <c r="M29" s="1">
        <f>IFERROR(IF(AND(_xlfn.XLOOKUP($A29,'1. Input energy data'!$C$20:$C$216,'1. Input energy data'!$L$20:$L$216)&gt;DATE(2018,4,1),_xlfn.XLOOKUP($A29,'1. Input energy data'!$C$20:$C$216,'1. Input energy data'!$M$20:$M$216)&lt;DATE(2026,7,31),_xlfn.XLOOKUP($A29,'1. Input energy data'!$C$20:$C$216,'1. Input energy data'!$AD$20:$AD$216)&gt;DATE(2018,4,1),_xlfn.XLOOKUP($A29,'1. Input energy data'!$C$20:$C$216,'1. Input energy data'!$AE$20:$AE$216)&lt;DATE(2026,7,31)),1,0),0)</f>
        <v>0</v>
      </c>
      <c r="N29" s="1">
        <f>IFERROR(IF(SUMIF('1. Input energy data'!$C$20:$C$216,'List Backing Sheet'!$A29,'1. Input energy data'!$AS$20:$AS$216)&lt;&gt;0,1,0),0)</f>
        <v>0</v>
      </c>
      <c r="O29" s="1">
        <f>IF(COUNTIF('2. Input non-routine changes'!$D$20:$D$119,'List Backing Sheet'!$A29)&gt;0,1,0)</f>
        <v>0</v>
      </c>
      <c r="P29" s="207"/>
      <c r="T29" s="101" t="s">
        <v>362</v>
      </c>
      <c r="U29" s="101" t="s">
        <v>363</v>
      </c>
      <c r="V29" s="1" t="str">
        <v>Sports ground</v>
      </c>
    </row>
    <row r="30" spans="1:22">
      <c r="A30" s="1" t="s">
        <v>364</v>
      </c>
      <c r="B30" s="1" t="str">
        <f>_xlfn.XLOOKUP($A30,'1. Input energy data'!$C$20:$C$216,'1. Input energy data'!$E$20:$E$216,"",0,1)</f>
        <v/>
      </c>
      <c r="C30" s="1">
        <f>COUNTIF('1. Input energy data'!$C$20:$C$216,'List Backing Sheet'!$A30)</f>
        <v>0</v>
      </c>
      <c r="D30" s="1">
        <f>IF(SUM(COUNTIFS('1. Input energy data'!$C$20:$C$216,'List Backing Sheet'!$A30,'1. Input energy data'!$G$20:$G$216,$P$7),COUNTIFS('1. Input energy data'!$C$20:$C$216,'List Backing Sheet'!$A30,'1. Input energy data'!$G$20:$G$216,$P$8),COUNTIFS('1. Input energy data'!$C$20:$C$216,'List Backing Sheet'!$A30,'1. Input energy data'!$G$20:$G$216,$P$9),COUNTIFS('1. Input energy data'!$C$20:$C$216,'List Backing Sheet'!$A30,'1. Input energy data'!$G$20:$G$216,$P$10),COUNTIFS('1. Input energy data'!$C$20:$C$216,'List Backing Sheet'!$A30,'1. Input energy data'!$G$20:$G$216,$P$11),COUNTIFS('1. Input energy data'!$C$20:$C$216,'List Backing Sheet'!$A30,'1. Input energy data'!$G$20:$G$216,$P$12))&gt;0,1,0)</f>
        <v>0</v>
      </c>
      <c r="E30" s="1">
        <f>IF(SUM(COUNTIFS('1. Input energy data'!$C$20:$C$216,'List Backing Sheet'!$A30,'1. Input energy data'!$G$20:$G$216,$P$4),COUNTIFS('1. Input energy data'!$C$20:$C$216,'List Backing Sheet'!$A30,'1. Input energy data'!$G$20:$G$216,$P$5),COUNTIFS('1. Input energy data'!$C$20:$C$216,'List Backing Sheet'!$A30,'1. Input energy data'!$G$20:$G$216,$P$6),COUNTIFS('1. Input energy data'!$C$20:$C$216,'List Backing Sheet'!$A30,'1. Input energy data'!$G$20:$G$216,$P$13),COUNTIFS('1. Input energy data'!$C$20:$C$216,'List Backing Sheet'!$A30,'1. Input energy data'!$G$20:$G$216,$P$14))&gt;0,1,0)</f>
        <v>0</v>
      </c>
      <c r="F30" s="1">
        <f>IF(SUMIFS(CalcTable[Number of Periods (Baseline)],CalcTable[Building],'List Backing Sheet'!$A30)&gt;0,1,0)</f>
        <v>0</v>
      </c>
      <c r="G30" s="1">
        <f>IF($C30=1,IF(SUMIFS(CalcTable[Number of Periods (Baseline)],CalcTable[Building],'List Backing Sheet'!$A30)=COUNTIF('1. Input energy data'!$C$20:$C$216,'List Backing Sheet'!$A30)*12,1,0),0)</f>
        <v>0</v>
      </c>
      <c r="H30" s="1" cm="1">
        <f t="array" ref="H30">_xlfn.LET(
    _xlpm.d,IFERROR(_xlfn.XLOOKUP($A30,'1. Input energy data'!$C:$C,'1. Input energy data'!$N:$Y),0),
    _xlpm.n,SUM(--(_xlpm.d&lt;&gt;0)),
    IF(
        COUNTIF('1. Input energy data'!$C:$C,$A30)=0,
        0,
        --OR(
            _xlpm.n=1,
            AND(COUNTA(_xlpm.d)=12,MAX(_xlpm.d)=MIN(_xlpm.d),MAX(_xlpm.d)&gt;0),
            SUM(_xlpm.d)=0
        )
    )
)</f>
        <v>0</v>
      </c>
      <c r="I30" s="1">
        <f>IF(SUMIFS(CalcTable[Number of Periods (Reporting)],CalcTable[Building],'List Backing Sheet'!$A30)&gt;0,1,0)</f>
        <v>0</v>
      </c>
      <c r="J30" s="1">
        <f>IF($C30=1,IF(SUMIFS(CalcTable[Number of Periods (Reporting)],CalcTable[Building],'List Backing Sheet'!$A30)=COUNTIF('1. Input energy data'!$C$20:$C$216,'List Backing Sheet'!$A30)*12,1,0),0)</f>
        <v>0</v>
      </c>
      <c r="K30" s="1" cm="1">
        <f t="array" ref="K30">_xlfn.LET(
    _xlpm.d,IFERROR(_xlfn.XLOOKUP($A30,'1. Input energy data'!$C:$C,'1. Input energy data'!AF:AQ),0),
    _xlpm.n,SUM(--(_xlpm.d&lt;&gt;0)),
    IF(
        COUNTIF('1. Input energy data'!$C:$C,$A30)=0,
        0,
        --OR(
            _xlpm.n=1,
            AND(COUNTA(_xlpm.d)=12,MAX(_xlpm.d)=MIN(_xlpm.d),MAX(_xlpm.d)&gt;0),
            SUM(_xlpm.d)=0
        )
    )
)</f>
        <v>0</v>
      </c>
      <c r="L30" s="240"/>
      <c r="M30" s="1">
        <f>IFERROR(IF(AND(_xlfn.XLOOKUP($A30,'1. Input energy data'!$C$20:$C$216,'1. Input energy data'!$L$20:$L$216)&gt;DATE(2018,4,1),_xlfn.XLOOKUP($A30,'1. Input energy data'!$C$20:$C$216,'1. Input energy data'!$M$20:$M$216)&lt;DATE(2026,7,31),_xlfn.XLOOKUP($A30,'1. Input energy data'!$C$20:$C$216,'1. Input energy data'!$AD$20:$AD$216)&gt;DATE(2018,4,1),_xlfn.XLOOKUP($A30,'1. Input energy data'!$C$20:$C$216,'1. Input energy data'!$AE$20:$AE$216)&lt;DATE(2026,7,31)),1,0),0)</f>
        <v>0</v>
      </c>
      <c r="N30" s="1">
        <f>IFERROR(IF(SUMIF('1. Input energy data'!$C$20:$C$216,'List Backing Sheet'!$A30,'1. Input energy data'!$AS$20:$AS$216)&lt;&gt;0,1,0),0)</f>
        <v>0</v>
      </c>
      <c r="O30" s="1">
        <f>IF(COUNTIF('2. Input non-routine changes'!$D$20:$D$119,'List Backing Sheet'!$A30)&gt;0,1,0)</f>
        <v>0</v>
      </c>
      <c r="P30" s="207"/>
      <c r="T30" s="101" t="s">
        <v>365</v>
      </c>
      <c r="U30" s="101" t="s">
        <v>366</v>
      </c>
      <c r="V30" s="1" t="str">
        <v>Storage depot</v>
      </c>
    </row>
    <row r="31" spans="1:22">
      <c r="A31" s="1" t="s">
        <v>367</v>
      </c>
      <c r="B31" s="1" t="str">
        <f>_xlfn.XLOOKUP($A31,'1. Input energy data'!$C$20:$C$216,'1. Input energy data'!$E$20:$E$216,"",0,1)</f>
        <v/>
      </c>
      <c r="C31" s="1">
        <f>COUNTIF('1. Input energy data'!$C$20:$C$216,'List Backing Sheet'!$A31)</f>
        <v>0</v>
      </c>
      <c r="D31" s="1">
        <f>IF(SUM(COUNTIFS('1. Input energy data'!$C$20:$C$216,'List Backing Sheet'!$A31,'1. Input energy data'!$G$20:$G$216,$P$7),COUNTIFS('1. Input energy data'!$C$20:$C$216,'List Backing Sheet'!$A31,'1. Input energy data'!$G$20:$G$216,$P$8),COUNTIFS('1. Input energy data'!$C$20:$C$216,'List Backing Sheet'!$A31,'1. Input energy data'!$G$20:$G$216,$P$9),COUNTIFS('1. Input energy data'!$C$20:$C$216,'List Backing Sheet'!$A31,'1. Input energy data'!$G$20:$G$216,$P$10),COUNTIFS('1. Input energy data'!$C$20:$C$216,'List Backing Sheet'!$A31,'1. Input energy data'!$G$20:$G$216,$P$11),COUNTIFS('1. Input energy data'!$C$20:$C$216,'List Backing Sheet'!$A31,'1. Input energy data'!$G$20:$G$216,$P$12))&gt;0,1,0)</f>
        <v>0</v>
      </c>
      <c r="E31" s="1">
        <f>IF(SUM(COUNTIFS('1. Input energy data'!$C$20:$C$216,'List Backing Sheet'!$A31,'1. Input energy data'!$G$20:$G$216,$P$4),COUNTIFS('1. Input energy data'!$C$20:$C$216,'List Backing Sheet'!$A31,'1. Input energy data'!$G$20:$G$216,$P$5),COUNTIFS('1. Input energy data'!$C$20:$C$216,'List Backing Sheet'!$A31,'1. Input energy data'!$G$20:$G$216,$P$6),COUNTIFS('1. Input energy data'!$C$20:$C$216,'List Backing Sheet'!$A31,'1. Input energy data'!$G$20:$G$216,$P$13),COUNTIFS('1. Input energy data'!$C$20:$C$216,'List Backing Sheet'!$A31,'1. Input energy data'!$G$20:$G$216,$P$14))&gt;0,1,0)</f>
        <v>0</v>
      </c>
      <c r="F31" s="1">
        <f>IF(SUMIFS(CalcTable[Number of Periods (Baseline)],CalcTable[Building],'List Backing Sheet'!$A31)&gt;0,1,0)</f>
        <v>0</v>
      </c>
      <c r="G31" s="1">
        <f>IF($C31=1,IF(SUMIFS(CalcTable[Number of Periods (Baseline)],CalcTable[Building],'List Backing Sheet'!$A31)=COUNTIF('1. Input energy data'!$C$20:$C$216,'List Backing Sheet'!$A31)*12,1,0),0)</f>
        <v>0</v>
      </c>
      <c r="H31" s="1" cm="1">
        <f t="array" ref="H31">_xlfn.LET(
    _xlpm.d,IFERROR(_xlfn.XLOOKUP($A31,'1. Input energy data'!$C:$C,'1. Input energy data'!$N:$Y),0),
    _xlpm.n,SUM(--(_xlpm.d&lt;&gt;0)),
    IF(
        COUNTIF('1. Input energy data'!$C:$C,$A31)=0,
        0,
        --OR(
            _xlpm.n=1,
            AND(COUNTA(_xlpm.d)=12,MAX(_xlpm.d)=MIN(_xlpm.d),MAX(_xlpm.d)&gt;0),
            SUM(_xlpm.d)=0
        )
    )
)</f>
        <v>0</v>
      </c>
      <c r="I31" s="1">
        <f>IF(SUMIFS(CalcTable[Number of Periods (Reporting)],CalcTable[Building],'List Backing Sheet'!$A31)&gt;0,1,0)</f>
        <v>0</v>
      </c>
      <c r="J31" s="1">
        <f>IF($C31=1,IF(SUMIFS(CalcTable[Number of Periods (Reporting)],CalcTable[Building],'List Backing Sheet'!$A31)=COUNTIF('1. Input energy data'!$C$20:$C$216,'List Backing Sheet'!$A31)*12,1,0),0)</f>
        <v>0</v>
      </c>
      <c r="K31" s="1" cm="1">
        <f t="array" ref="K31">_xlfn.LET(
    _xlpm.d,IFERROR(_xlfn.XLOOKUP($A31,'1. Input energy data'!$C:$C,'1. Input energy data'!AF:AQ),0),
    _xlpm.n,SUM(--(_xlpm.d&lt;&gt;0)),
    IF(
        COUNTIF('1. Input energy data'!$C:$C,$A31)=0,
        0,
        --OR(
            _xlpm.n=1,
            AND(COUNTA(_xlpm.d)=12,MAX(_xlpm.d)=MIN(_xlpm.d),MAX(_xlpm.d)&gt;0),
            SUM(_xlpm.d)=0
        )
    )
)</f>
        <v>0</v>
      </c>
      <c r="L31" s="240"/>
      <c r="M31" s="1">
        <f>IFERROR(IF(AND(_xlfn.XLOOKUP($A31,'1. Input energy data'!$C$20:$C$216,'1. Input energy data'!$L$20:$L$216)&gt;DATE(2018,4,1),_xlfn.XLOOKUP($A31,'1. Input energy data'!$C$20:$C$216,'1. Input energy data'!$M$20:$M$216)&lt;DATE(2026,7,31),_xlfn.XLOOKUP($A31,'1. Input energy data'!$C$20:$C$216,'1. Input energy data'!$AD$20:$AD$216)&gt;DATE(2018,4,1),_xlfn.XLOOKUP($A31,'1. Input energy data'!$C$20:$C$216,'1. Input energy data'!$AE$20:$AE$216)&lt;DATE(2026,7,31)),1,0),0)</f>
        <v>0</v>
      </c>
      <c r="N31" s="1">
        <f>IFERROR(IF(SUMIF('1. Input energy data'!$C$20:$C$216,'List Backing Sheet'!$A31,'1. Input energy data'!$AS$20:$AS$216)&lt;&gt;0,1,0),0)</f>
        <v>0</v>
      </c>
      <c r="O31" s="1">
        <f>IF(COUNTIF('2. Input non-routine changes'!$D$20:$D$119,'List Backing Sheet'!$A31)&gt;0,1,0)</f>
        <v>0</v>
      </c>
      <c r="P31" s="207"/>
      <c r="T31" s="101" t="s">
        <v>368</v>
      </c>
      <c r="U31" s="101" t="s">
        <v>369</v>
      </c>
      <c r="V31" s="1" t="str">
        <v>Town hall</v>
      </c>
    </row>
    <row r="32" spans="1:22">
      <c r="A32" s="1" t="s">
        <v>370</v>
      </c>
      <c r="B32" s="1" t="str">
        <f>_xlfn.XLOOKUP($A32,'1. Input energy data'!$C$20:$C$216,'1. Input energy data'!$E$20:$E$216,"",0,1)</f>
        <v/>
      </c>
      <c r="C32" s="1">
        <f>COUNTIF('1. Input energy data'!$C$20:$C$216,'List Backing Sheet'!$A32)</f>
        <v>0</v>
      </c>
      <c r="D32" s="1">
        <f>IF(SUM(COUNTIFS('1. Input energy data'!$C$20:$C$216,'List Backing Sheet'!$A32,'1. Input energy data'!$G$20:$G$216,$P$7),COUNTIFS('1. Input energy data'!$C$20:$C$216,'List Backing Sheet'!$A32,'1. Input energy data'!$G$20:$G$216,$P$8),COUNTIFS('1. Input energy data'!$C$20:$C$216,'List Backing Sheet'!$A32,'1. Input energy data'!$G$20:$G$216,$P$9),COUNTIFS('1. Input energy data'!$C$20:$C$216,'List Backing Sheet'!$A32,'1. Input energy data'!$G$20:$G$216,$P$10),COUNTIFS('1. Input energy data'!$C$20:$C$216,'List Backing Sheet'!$A32,'1. Input energy data'!$G$20:$G$216,$P$11),COUNTIFS('1. Input energy data'!$C$20:$C$216,'List Backing Sheet'!$A32,'1. Input energy data'!$G$20:$G$216,$P$12))&gt;0,1,0)</f>
        <v>0</v>
      </c>
      <c r="E32" s="1">
        <f>IF(SUM(COUNTIFS('1. Input energy data'!$C$20:$C$216,'List Backing Sheet'!$A32,'1. Input energy data'!$G$20:$G$216,$P$4),COUNTIFS('1. Input energy data'!$C$20:$C$216,'List Backing Sheet'!$A32,'1. Input energy data'!$G$20:$G$216,$P$5),COUNTIFS('1. Input energy data'!$C$20:$C$216,'List Backing Sheet'!$A32,'1. Input energy data'!$G$20:$G$216,$P$6),COUNTIFS('1. Input energy data'!$C$20:$C$216,'List Backing Sheet'!$A32,'1. Input energy data'!$G$20:$G$216,$P$13),COUNTIFS('1. Input energy data'!$C$20:$C$216,'List Backing Sheet'!$A32,'1. Input energy data'!$G$20:$G$216,$P$14))&gt;0,1,0)</f>
        <v>0</v>
      </c>
      <c r="F32" s="1">
        <f>IF(SUMIFS(CalcTable[Number of Periods (Baseline)],CalcTable[Building],'List Backing Sheet'!$A32)&gt;0,1,0)</f>
        <v>0</v>
      </c>
      <c r="G32" s="1">
        <f>IF($C32=1,IF(SUMIFS(CalcTable[Number of Periods (Baseline)],CalcTable[Building],'List Backing Sheet'!$A32)=COUNTIF('1. Input energy data'!$C$20:$C$216,'List Backing Sheet'!$A32)*12,1,0),0)</f>
        <v>0</v>
      </c>
      <c r="H32" s="1" cm="1">
        <f t="array" ref="H32">_xlfn.LET(
    _xlpm.d,IFERROR(_xlfn.XLOOKUP($A32,'1. Input energy data'!$C:$C,'1. Input energy data'!$N:$Y),0),
    _xlpm.n,SUM(--(_xlpm.d&lt;&gt;0)),
    IF(
        COUNTIF('1. Input energy data'!$C:$C,$A32)=0,
        0,
        --OR(
            _xlpm.n=1,
            AND(COUNTA(_xlpm.d)=12,MAX(_xlpm.d)=MIN(_xlpm.d),MAX(_xlpm.d)&gt;0),
            SUM(_xlpm.d)=0
        )
    )
)</f>
        <v>0</v>
      </c>
      <c r="I32" s="1">
        <f>IF(SUMIFS(CalcTable[Number of Periods (Reporting)],CalcTable[Building],'List Backing Sheet'!$A32)&gt;0,1,0)</f>
        <v>0</v>
      </c>
      <c r="J32" s="1">
        <f>IF($C32=1,IF(SUMIFS(CalcTable[Number of Periods (Reporting)],CalcTable[Building],'List Backing Sheet'!$A32)=COUNTIF('1. Input energy data'!$C$20:$C$216,'List Backing Sheet'!$A32)*12,1,0),0)</f>
        <v>0</v>
      </c>
      <c r="K32" s="1" cm="1">
        <f t="array" ref="K32">_xlfn.LET(
    _xlpm.d,IFERROR(_xlfn.XLOOKUP($A32,'1. Input energy data'!$C:$C,'1. Input energy data'!AF:AQ),0),
    _xlpm.n,SUM(--(_xlpm.d&lt;&gt;0)),
    IF(
        COUNTIF('1. Input energy data'!$C:$C,$A32)=0,
        0,
        --OR(
            _xlpm.n=1,
            AND(COUNTA(_xlpm.d)=12,MAX(_xlpm.d)=MIN(_xlpm.d),MAX(_xlpm.d)&gt;0),
            SUM(_xlpm.d)=0
        )
    )
)</f>
        <v>0</v>
      </c>
      <c r="L32" s="240"/>
      <c r="M32" s="1">
        <f>IFERROR(IF(AND(_xlfn.XLOOKUP($A32,'1. Input energy data'!$C$20:$C$216,'1. Input energy data'!$L$20:$L$216)&gt;DATE(2018,4,1),_xlfn.XLOOKUP($A32,'1. Input energy data'!$C$20:$C$216,'1. Input energy data'!$M$20:$M$216)&lt;DATE(2026,7,31),_xlfn.XLOOKUP($A32,'1. Input energy data'!$C$20:$C$216,'1. Input energy data'!$AD$20:$AD$216)&gt;DATE(2018,4,1),_xlfn.XLOOKUP($A32,'1. Input energy data'!$C$20:$C$216,'1. Input energy data'!$AE$20:$AE$216)&lt;DATE(2026,7,31)),1,0),0)</f>
        <v>0</v>
      </c>
      <c r="N32" s="1">
        <f>IFERROR(IF(SUMIF('1. Input energy data'!$C$20:$C$216,'List Backing Sheet'!$A32,'1. Input energy data'!$AS$20:$AS$216)&lt;&gt;0,1,0),0)</f>
        <v>0</v>
      </c>
      <c r="O32" s="1">
        <f>IF(COUNTIF('2. Input non-routine changes'!$D$20:$D$119,'List Backing Sheet'!$A32)&gt;0,1,0)</f>
        <v>0</v>
      </c>
      <c r="P32" s="207"/>
      <c r="T32" s="101" t="s">
        <v>98</v>
      </c>
      <c r="U32" s="101" t="s">
        <v>371</v>
      </c>
      <c r="V32" s="1" t="str">
        <v>University</v>
      </c>
    </row>
    <row r="33" spans="1:22" ht="15.6">
      <c r="A33" s="1" t="s">
        <v>372</v>
      </c>
      <c r="B33" s="1" t="str">
        <f>_xlfn.XLOOKUP($A33,'1. Input energy data'!$C$20:$C$216,'1. Input energy data'!$E$20:$E$216,"",0,1)</f>
        <v/>
      </c>
      <c r="C33" s="1">
        <f>COUNTIF('1. Input energy data'!$C$20:$C$216,'List Backing Sheet'!$A33)</f>
        <v>0</v>
      </c>
      <c r="D33" s="1">
        <f>IF(SUM(COUNTIFS('1. Input energy data'!$C$20:$C$216,'List Backing Sheet'!$A33,'1. Input energy data'!$G$20:$G$216,$P$7),COUNTIFS('1. Input energy data'!$C$20:$C$216,'List Backing Sheet'!$A33,'1. Input energy data'!$G$20:$G$216,$P$8),COUNTIFS('1. Input energy data'!$C$20:$C$216,'List Backing Sheet'!$A33,'1. Input energy data'!$G$20:$G$216,$P$9),COUNTIFS('1. Input energy data'!$C$20:$C$216,'List Backing Sheet'!$A33,'1. Input energy data'!$G$20:$G$216,$P$10),COUNTIFS('1. Input energy data'!$C$20:$C$216,'List Backing Sheet'!$A33,'1. Input energy data'!$G$20:$G$216,$P$11),COUNTIFS('1. Input energy data'!$C$20:$C$216,'List Backing Sheet'!$A33,'1. Input energy data'!$G$20:$G$216,$P$12))&gt;0,1,0)</f>
        <v>0</v>
      </c>
      <c r="E33" s="1">
        <f>IF(SUM(COUNTIFS('1. Input energy data'!$C$20:$C$216,'List Backing Sheet'!$A33,'1. Input energy data'!$G$20:$G$216,$P$4),COUNTIFS('1. Input energy data'!$C$20:$C$216,'List Backing Sheet'!$A33,'1. Input energy data'!$G$20:$G$216,$P$5),COUNTIFS('1. Input energy data'!$C$20:$C$216,'List Backing Sheet'!$A33,'1. Input energy data'!$G$20:$G$216,$P$6),COUNTIFS('1. Input energy data'!$C$20:$C$216,'List Backing Sheet'!$A33,'1. Input energy data'!$G$20:$G$216,$P$13),COUNTIFS('1. Input energy data'!$C$20:$C$216,'List Backing Sheet'!$A33,'1. Input energy data'!$G$20:$G$216,$P$14))&gt;0,1,0)</f>
        <v>0</v>
      </c>
      <c r="F33" s="1">
        <f>IF(SUMIFS(CalcTable[Number of Periods (Baseline)],CalcTable[Building],'List Backing Sheet'!$A33)&gt;0,1,0)</f>
        <v>0</v>
      </c>
      <c r="G33" s="1">
        <f>IF($C33=1,IF(SUMIFS(CalcTable[Number of Periods (Baseline)],CalcTable[Building],'List Backing Sheet'!$A33)=COUNTIF('1. Input energy data'!$C$20:$C$216,'List Backing Sheet'!$A33)*12,1,0),0)</f>
        <v>0</v>
      </c>
      <c r="H33" s="1" cm="1">
        <f t="array" ref="H33">_xlfn.LET(
    _xlpm.d,IFERROR(_xlfn.XLOOKUP($A33,'1. Input energy data'!$C:$C,'1. Input energy data'!$N:$Y),0),
    _xlpm.n,SUM(--(_xlpm.d&lt;&gt;0)),
    IF(
        COUNTIF('1. Input energy data'!$C:$C,$A33)=0,
        0,
        --OR(
            _xlpm.n=1,
            AND(COUNTA(_xlpm.d)=12,MAX(_xlpm.d)=MIN(_xlpm.d),MAX(_xlpm.d)&gt;0),
            SUM(_xlpm.d)=0
        )
    )
)</f>
        <v>0</v>
      </c>
      <c r="I33" s="1">
        <f>IF(SUMIFS(CalcTable[Number of Periods (Reporting)],CalcTable[Building],'List Backing Sheet'!$A33)&gt;0,1,0)</f>
        <v>0</v>
      </c>
      <c r="J33" s="1">
        <f>IF($C33=1,IF(SUMIFS(CalcTable[Number of Periods (Reporting)],CalcTable[Building],'List Backing Sheet'!$A33)=COUNTIF('1. Input energy data'!$C$20:$C$216,'List Backing Sheet'!$A33)*12,1,0),0)</f>
        <v>0</v>
      </c>
      <c r="K33" s="1" cm="1">
        <f t="array" ref="K33">_xlfn.LET(
    _xlpm.d,IFERROR(_xlfn.XLOOKUP($A33,'1. Input energy data'!$C:$C,'1. Input energy data'!AF:AQ),0),
    _xlpm.n,SUM(--(_xlpm.d&lt;&gt;0)),
    IF(
        COUNTIF('1. Input energy data'!$C:$C,$A33)=0,
        0,
        --OR(
            _xlpm.n=1,
            AND(COUNTA(_xlpm.d)=12,MAX(_xlpm.d)=MIN(_xlpm.d),MAX(_xlpm.d)&gt;0),
            SUM(_xlpm.d)=0
        )
    )
)</f>
        <v>0</v>
      </c>
      <c r="L33" s="240"/>
      <c r="M33" s="1">
        <f>IFERROR(IF(AND(_xlfn.XLOOKUP($A33,'1. Input energy data'!$C$20:$C$216,'1. Input energy data'!$L$20:$L$216)&gt;DATE(2018,4,1),_xlfn.XLOOKUP($A33,'1. Input energy data'!$C$20:$C$216,'1. Input energy data'!$M$20:$M$216)&lt;DATE(2026,7,31),_xlfn.XLOOKUP($A33,'1. Input energy data'!$C$20:$C$216,'1. Input energy data'!$AD$20:$AD$216)&gt;DATE(2018,4,1),_xlfn.XLOOKUP($A33,'1. Input energy data'!$C$20:$C$216,'1. Input energy data'!$AE$20:$AE$216)&lt;DATE(2026,7,31)),1,0),0)</f>
        <v>0</v>
      </c>
      <c r="N33" s="1">
        <f>IFERROR(IF(SUMIF('1. Input energy data'!$C$20:$C$216,'List Backing Sheet'!$A33,'1. Input energy data'!$AS$20:$AS$216)&lt;&gt;0,1,0),0)</f>
        <v>0</v>
      </c>
      <c r="O33" s="1">
        <f>IF(COUNTIF('2. Input non-routine changes'!$D$20:$D$119,'List Backing Sheet'!$A33)&gt;0,1,0)</f>
        <v>0</v>
      </c>
      <c r="P33" s="207"/>
      <c r="T33" s="102"/>
      <c r="U33" s="103" t="s">
        <v>98</v>
      </c>
      <c r="V33" s="97" t="str">
        <v>Other</v>
      </c>
    </row>
    <row r="34" spans="1:22">
      <c r="A34" s="1" t="s">
        <v>373</v>
      </c>
      <c r="B34" s="1" t="str">
        <f>_xlfn.XLOOKUP($A34,'1. Input energy data'!$C$20:$C$216,'1. Input energy data'!$E$20:$E$216,"",0,1)</f>
        <v/>
      </c>
      <c r="C34" s="1">
        <f>COUNTIF('1. Input energy data'!$C$20:$C$216,'List Backing Sheet'!$A34)</f>
        <v>0</v>
      </c>
      <c r="D34" s="1">
        <f>IF(SUM(COUNTIFS('1. Input energy data'!$C$20:$C$216,'List Backing Sheet'!$A34,'1. Input energy data'!$G$20:$G$216,$P$7),COUNTIFS('1. Input energy data'!$C$20:$C$216,'List Backing Sheet'!$A34,'1. Input energy data'!$G$20:$G$216,$P$8),COUNTIFS('1. Input energy data'!$C$20:$C$216,'List Backing Sheet'!$A34,'1. Input energy data'!$G$20:$G$216,$P$9),COUNTIFS('1. Input energy data'!$C$20:$C$216,'List Backing Sheet'!$A34,'1. Input energy data'!$G$20:$G$216,$P$10),COUNTIFS('1. Input energy data'!$C$20:$C$216,'List Backing Sheet'!$A34,'1. Input energy data'!$G$20:$G$216,$P$11),COUNTIFS('1. Input energy data'!$C$20:$C$216,'List Backing Sheet'!$A34,'1. Input energy data'!$G$20:$G$216,$P$12))&gt;0,1,0)</f>
        <v>0</v>
      </c>
      <c r="E34" s="1">
        <f>IF(SUM(COUNTIFS('1. Input energy data'!$C$20:$C$216,'List Backing Sheet'!$A34,'1. Input energy data'!$G$20:$G$216,$P$4),COUNTIFS('1. Input energy data'!$C$20:$C$216,'List Backing Sheet'!$A34,'1. Input energy data'!$G$20:$G$216,$P$5),COUNTIFS('1. Input energy data'!$C$20:$C$216,'List Backing Sheet'!$A34,'1. Input energy data'!$G$20:$G$216,$P$6),COUNTIFS('1. Input energy data'!$C$20:$C$216,'List Backing Sheet'!$A34,'1. Input energy data'!$G$20:$G$216,$P$13),COUNTIFS('1. Input energy data'!$C$20:$C$216,'List Backing Sheet'!$A34,'1. Input energy data'!$G$20:$G$216,$P$14))&gt;0,1,0)</f>
        <v>0</v>
      </c>
      <c r="F34" s="1">
        <f>IF(SUMIFS(CalcTable[Number of Periods (Baseline)],CalcTable[Building],'List Backing Sheet'!$A34)&gt;0,1,0)</f>
        <v>0</v>
      </c>
      <c r="G34" s="1">
        <f>IF($C34=1,IF(SUMIFS(CalcTable[Number of Periods (Baseline)],CalcTable[Building],'List Backing Sheet'!$A34)=COUNTIF('1. Input energy data'!$C$20:$C$216,'List Backing Sheet'!$A34)*12,1,0),0)</f>
        <v>0</v>
      </c>
      <c r="H34" s="1" cm="1">
        <f t="array" ref="H34">_xlfn.LET(
    _xlpm.d,IFERROR(_xlfn.XLOOKUP($A34,'1. Input energy data'!$C:$C,'1. Input energy data'!$N:$Y),0),
    _xlpm.n,SUM(--(_xlpm.d&lt;&gt;0)),
    IF(
        COUNTIF('1. Input energy data'!$C:$C,$A34)=0,
        0,
        --OR(
            _xlpm.n=1,
            AND(COUNTA(_xlpm.d)=12,MAX(_xlpm.d)=MIN(_xlpm.d),MAX(_xlpm.d)&gt;0),
            SUM(_xlpm.d)=0
        )
    )
)</f>
        <v>0</v>
      </c>
      <c r="I34" s="1">
        <f>IF(SUMIFS(CalcTable[Number of Periods (Reporting)],CalcTable[Building],'List Backing Sheet'!$A34)&gt;0,1,0)</f>
        <v>0</v>
      </c>
      <c r="J34" s="1">
        <f>IF($C34=1,IF(SUMIFS(CalcTable[Number of Periods (Reporting)],CalcTable[Building],'List Backing Sheet'!$A34)=COUNTIF('1. Input energy data'!$C$20:$C$216,'List Backing Sheet'!$A34)*12,1,0),0)</f>
        <v>0</v>
      </c>
      <c r="K34" s="1" cm="1">
        <f t="array" ref="K34">_xlfn.LET(
    _xlpm.d,IFERROR(_xlfn.XLOOKUP($A34,'1. Input energy data'!$C:$C,'1. Input energy data'!AF:AQ),0),
    _xlpm.n,SUM(--(_xlpm.d&lt;&gt;0)),
    IF(
        COUNTIF('1. Input energy data'!$C:$C,$A34)=0,
        0,
        --OR(
            _xlpm.n=1,
            AND(COUNTA(_xlpm.d)=12,MAX(_xlpm.d)=MIN(_xlpm.d),MAX(_xlpm.d)&gt;0),
            SUM(_xlpm.d)=0
        )
    )
)</f>
        <v>0</v>
      </c>
      <c r="L34" s="240"/>
      <c r="M34" s="1">
        <f>IFERROR(IF(AND(_xlfn.XLOOKUP($A34,'1. Input energy data'!$C$20:$C$216,'1. Input energy data'!$L$20:$L$216)&gt;DATE(2018,4,1),_xlfn.XLOOKUP($A34,'1. Input energy data'!$C$20:$C$216,'1. Input energy data'!$M$20:$M$216)&lt;DATE(2026,7,31),_xlfn.XLOOKUP($A34,'1. Input energy data'!$C$20:$C$216,'1. Input energy data'!$AD$20:$AD$216)&gt;DATE(2018,4,1),_xlfn.XLOOKUP($A34,'1. Input energy data'!$C$20:$C$216,'1. Input energy data'!$AE$20:$AE$216)&lt;DATE(2026,7,31)),1,0),0)</f>
        <v>0</v>
      </c>
      <c r="N34" s="1">
        <f>IFERROR(IF(SUMIF('1. Input energy data'!$C$20:$C$216,'List Backing Sheet'!$A34,'1. Input energy data'!$AS$20:$AS$216)&lt;&gt;0,1,0),0)</f>
        <v>0</v>
      </c>
      <c r="O34" s="1">
        <f>IF(COUNTIF('2. Input non-routine changes'!$D$20:$D$119,'List Backing Sheet'!$A34)&gt;0,1,0)</f>
        <v>0</v>
      </c>
      <c r="P34" s="207"/>
    </row>
    <row r="35" spans="1:22">
      <c r="A35" s="1" t="s">
        <v>374</v>
      </c>
      <c r="B35" s="1" t="str">
        <f>_xlfn.XLOOKUP($A35,'1. Input energy data'!$C$20:$C$216,'1. Input energy data'!$E$20:$E$216,"",0,1)</f>
        <v/>
      </c>
      <c r="C35" s="1">
        <f>COUNTIF('1. Input energy data'!$C$20:$C$216,'List Backing Sheet'!$A35)</f>
        <v>0</v>
      </c>
      <c r="D35" s="1">
        <f>IF(SUM(COUNTIFS('1. Input energy data'!$C$20:$C$216,'List Backing Sheet'!$A35,'1. Input energy data'!$G$20:$G$216,$P$7),COUNTIFS('1. Input energy data'!$C$20:$C$216,'List Backing Sheet'!$A35,'1. Input energy data'!$G$20:$G$216,$P$8),COUNTIFS('1. Input energy data'!$C$20:$C$216,'List Backing Sheet'!$A35,'1. Input energy data'!$G$20:$G$216,$P$9),COUNTIFS('1. Input energy data'!$C$20:$C$216,'List Backing Sheet'!$A35,'1. Input energy data'!$G$20:$G$216,$P$10),COUNTIFS('1. Input energy data'!$C$20:$C$216,'List Backing Sheet'!$A35,'1. Input energy data'!$G$20:$G$216,$P$11),COUNTIFS('1. Input energy data'!$C$20:$C$216,'List Backing Sheet'!$A35,'1. Input energy data'!$G$20:$G$216,$P$12))&gt;0,1,0)</f>
        <v>0</v>
      </c>
      <c r="E35" s="1">
        <f>IF(SUM(COUNTIFS('1. Input energy data'!$C$20:$C$216,'List Backing Sheet'!$A35,'1. Input energy data'!$G$20:$G$216,$P$4),COUNTIFS('1. Input energy data'!$C$20:$C$216,'List Backing Sheet'!$A35,'1. Input energy data'!$G$20:$G$216,$P$5),COUNTIFS('1. Input energy data'!$C$20:$C$216,'List Backing Sheet'!$A35,'1. Input energy data'!$G$20:$G$216,$P$6),COUNTIFS('1. Input energy data'!$C$20:$C$216,'List Backing Sheet'!$A35,'1. Input energy data'!$G$20:$G$216,$P$13),COUNTIFS('1. Input energy data'!$C$20:$C$216,'List Backing Sheet'!$A35,'1. Input energy data'!$G$20:$G$216,$P$14))&gt;0,1,0)</f>
        <v>0</v>
      </c>
      <c r="F35" s="1">
        <f>IF(SUMIFS(CalcTable[Number of Periods (Baseline)],CalcTable[Building],'List Backing Sheet'!$A35)&gt;0,1,0)</f>
        <v>0</v>
      </c>
      <c r="G35" s="1">
        <f>IF($C35=1,IF(SUMIFS(CalcTable[Number of Periods (Baseline)],CalcTable[Building],'List Backing Sheet'!$A35)=COUNTIF('1. Input energy data'!$C$20:$C$216,'List Backing Sheet'!$A35)*12,1,0),0)</f>
        <v>0</v>
      </c>
      <c r="H35" s="1" cm="1">
        <f t="array" ref="H35">_xlfn.LET(
    _xlpm.d,IFERROR(_xlfn.XLOOKUP($A35,'1. Input energy data'!$C:$C,'1. Input energy data'!$N:$Y),0),
    _xlpm.n,SUM(--(_xlpm.d&lt;&gt;0)),
    IF(
        COUNTIF('1. Input energy data'!$C:$C,$A35)=0,
        0,
        --OR(
            _xlpm.n=1,
            AND(COUNTA(_xlpm.d)=12,MAX(_xlpm.d)=MIN(_xlpm.d),MAX(_xlpm.d)&gt;0),
            SUM(_xlpm.d)=0
        )
    )
)</f>
        <v>0</v>
      </c>
      <c r="I35" s="1">
        <f>IF(SUMIFS(CalcTable[Number of Periods (Reporting)],CalcTable[Building],'List Backing Sheet'!$A35)&gt;0,1,0)</f>
        <v>0</v>
      </c>
      <c r="J35" s="1">
        <f>IF($C35=1,IF(SUMIFS(CalcTable[Number of Periods (Reporting)],CalcTable[Building],'List Backing Sheet'!$A35)=COUNTIF('1. Input energy data'!$C$20:$C$216,'List Backing Sheet'!$A35)*12,1,0),0)</f>
        <v>0</v>
      </c>
      <c r="K35" s="1" cm="1">
        <f t="array" ref="K35">_xlfn.LET(
    _xlpm.d,IFERROR(_xlfn.XLOOKUP($A35,'1. Input energy data'!$C:$C,'1. Input energy data'!AF:AQ),0),
    _xlpm.n,SUM(--(_xlpm.d&lt;&gt;0)),
    IF(
        COUNTIF('1. Input energy data'!$C:$C,$A35)=0,
        0,
        --OR(
            _xlpm.n=1,
            AND(COUNTA(_xlpm.d)=12,MAX(_xlpm.d)=MIN(_xlpm.d),MAX(_xlpm.d)&gt;0),
            SUM(_xlpm.d)=0
        )
    )
)</f>
        <v>0</v>
      </c>
      <c r="L35" s="240"/>
      <c r="M35" s="1">
        <f>IFERROR(IF(AND(_xlfn.XLOOKUP($A35,'1. Input energy data'!$C$20:$C$216,'1. Input energy data'!$L$20:$L$216)&gt;DATE(2018,4,1),_xlfn.XLOOKUP($A35,'1. Input energy data'!$C$20:$C$216,'1. Input energy data'!$M$20:$M$216)&lt;DATE(2026,7,31),_xlfn.XLOOKUP($A35,'1. Input energy data'!$C$20:$C$216,'1. Input energy data'!$AD$20:$AD$216)&gt;DATE(2018,4,1),_xlfn.XLOOKUP($A35,'1. Input energy data'!$C$20:$C$216,'1. Input energy data'!$AE$20:$AE$216)&lt;DATE(2026,7,31)),1,0),0)</f>
        <v>0</v>
      </c>
      <c r="N35" s="1">
        <f>IFERROR(IF(SUMIF('1. Input energy data'!$C$20:$C$216,'List Backing Sheet'!$A35,'1. Input energy data'!$AS$20:$AS$216)&lt;&gt;0,1,0),0)</f>
        <v>0</v>
      </c>
      <c r="O35" s="1">
        <f>IF(COUNTIF('2. Input non-routine changes'!$D$20:$D$119,'List Backing Sheet'!$A35)&gt;0,1,0)</f>
        <v>0</v>
      </c>
      <c r="P35" s="207"/>
    </row>
    <row r="36" spans="1:22">
      <c r="A36" s="1" t="s">
        <v>375</v>
      </c>
      <c r="B36" s="1" t="str">
        <f>_xlfn.XLOOKUP($A36,'1. Input energy data'!$C$20:$C$216,'1. Input energy data'!$E$20:$E$216,"",0,1)</f>
        <v/>
      </c>
      <c r="C36" s="1">
        <f>COUNTIF('1. Input energy data'!$C$20:$C$216,'List Backing Sheet'!$A36)</f>
        <v>0</v>
      </c>
      <c r="D36" s="1">
        <f>IF(SUM(COUNTIFS('1. Input energy data'!$C$20:$C$216,'List Backing Sheet'!$A36,'1. Input energy data'!$G$20:$G$216,$P$7),COUNTIFS('1. Input energy data'!$C$20:$C$216,'List Backing Sheet'!$A36,'1. Input energy data'!$G$20:$G$216,$P$8),COUNTIFS('1. Input energy data'!$C$20:$C$216,'List Backing Sheet'!$A36,'1. Input energy data'!$G$20:$G$216,$P$9),COUNTIFS('1. Input energy data'!$C$20:$C$216,'List Backing Sheet'!$A36,'1. Input energy data'!$G$20:$G$216,$P$10),COUNTIFS('1. Input energy data'!$C$20:$C$216,'List Backing Sheet'!$A36,'1. Input energy data'!$G$20:$G$216,$P$11),COUNTIFS('1. Input energy data'!$C$20:$C$216,'List Backing Sheet'!$A36,'1. Input energy data'!$G$20:$G$216,$P$12))&gt;0,1,0)</f>
        <v>0</v>
      </c>
      <c r="E36" s="1">
        <f>IF(SUM(COUNTIFS('1. Input energy data'!$C$20:$C$216,'List Backing Sheet'!$A36,'1. Input energy data'!$G$20:$G$216,$P$4),COUNTIFS('1. Input energy data'!$C$20:$C$216,'List Backing Sheet'!$A36,'1. Input energy data'!$G$20:$G$216,$P$5),COUNTIFS('1. Input energy data'!$C$20:$C$216,'List Backing Sheet'!$A36,'1. Input energy data'!$G$20:$G$216,$P$6),COUNTIFS('1. Input energy data'!$C$20:$C$216,'List Backing Sheet'!$A36,'1. Input energy data'!$G$20:$G$216,$P$13),COUNTIFS('1. Input energy data'!$C$20:$C$216,'List Backing Sheet'!$A36,'1. Input energy data'!$G$20:$G$216,$P$14))&gt;0,1,0)</f>
        <v>0</v>
      </c>
      <c r="F36" s="1">
        <f>IF(SUMIFS(CalcTable[Number of Periods (Baseline)],CalcTable[Building],'List Backing Sheet'!$A36)&gt;0,1,0)</f>
        <v>0</v>
      </c>
      <c r="G36" s="1">
        <f>IF($C36=1,IF(SUMIFS(CalcTable[Number of Periods (Baseline)],CalcTable[Building],'List Backing Sheet'!$A36)=COUNTIF('1. Input energy data'!$C$20:$C$216,'List Backing Sheet'!$A36)*12,1,0),0)</f>
        <v>0</v>
      </c>
      <c r="H36" s="1" cm="1">
        <f t="array" ref="H36">_xlfn.LET(
    _xlpm.d,IFERROR(_xlfn.XLOOKUP($A36,'1. Input energy data'!$C:$C,'1. Input energy data'!$N:$Y),0),
    _xlpm.n,SUM(--(_xlpm.d&lt;&gt;0)),
    IF(
        COUNTIF('1. Input energy data'!$C:$C,$A36)=0,
        0,
        --OR(
            _xlpm.n=1,
            AND(COUNTA(_xlpm.d)=12,MAX(_xlpm.d)=MIN(_xlpm.d),MAX(_xlpm.d)&gt;0),
            SUM(_xlpm.d)=0
        )
    )
)</f>
        <v>0</v>
      </c>
      <c r="I36" s="1">
        <f>IF(SUMIFS(CalcTable[Number of Periods (Reporting)],CalcTable[Building],'List Backing Sheet'!$A36)&gt;0,1,0)</f>
        <v>0</v>
      </c>
      <c r="J36" s="1">
        <f>IF($C36=1,IF(SUMIFS(CalcTable[Number of Periods (Reporting)],CalcTable[Building],'List Backing Sheet'!$A36)=COUNTIF('1. Input energy data'!$C$20:$C$216,'List Backing Sheet'!$A36)*12,1,0),0)</f>
        <v>0</v>
      </c>
      <c r="K36" s="1" cm="1">
        <f t="array" ref="K36">_xlfn.LET(
    _xlpm.d,IFERROR(_xlfn.XLOOKUP($A36,'1. Input energy data'!$C:$C,'1. Input energy data'!AF:AQ),0),
    _xlpm.n,SUM(--(_xlpm.d&lt;&gt;0)),
    IF(
        COUNTIF('1. Input energy data'!$C:$C,$A36)=0,
        0,
        --OR(
            _xlpm.n=1,
            AND(COUNTA(_xlpm.d)=12,MAX(_xlpm.d)=MIN(_xlpm.d),MAX(_xlpm.d)&gt;0),
            SUM(_xlpm.d)=0
        )
    )
)</f>
        <v>0</v>
      </c>
      <c r="L36" s="240"/>
      <c r="M36" s="1">
        <f>IFERROR(IF(AND(_xlfn.XLOOKUP($A36,'1. Input energy data'!$C$20:$C$216,'1. Input energy data'!$L$20:$L$216)&gt;DATE(2018,4,1),_xlfn.XLOOKUP($A36,'1. Input energy data'!$C$20:$C$216,'1. Input energy data'!$M$20:$M$216)&lt;DATE(2026,7,31),_xlfn.XLOOKUP($A36,'1. Input energy data'!$C$20:$C$216,'1. Input energy data'!$AD$20:$AD$216)&gt;DATE(2018,4,1),_xlfn.XLOOKUP($A36,'1. Input energy data'!$C$20:$C$216,'1. Input energy data'!$AE$20:$AE$216)&lt;DATE(2026,7,31)),1,0),0)</f>
        <v>0</v>
      </c>
      <c r="N36" s="1">
        <f>IFERROR(IF(SUMIF('1. Input energy data'!$C$20:$C$216,'List Backing Sheet'!$A36,'1. Input energy data'!$AS$20:$AS$216)&lt;&gt;0,1,0),0)</f>
        <v>0</v>
      </c>
      <c r="O36" s="1">
        <f>IF(COUNTIF('2. Input non-routine changes'!$D$20:$D$119,'List Backing Sheet'!$A36)&gt;0,1,0)</f>
        <v>0</v>
      </c>
      <c r="P36" s="207"/>
    </row>
    <row r="37" spans="1:22">
      <c r="A37" s="1" t="s">
        <v>376</v>
      </c>
      <c r="B37" s="1" t="str">
        <f>_xlfn.XLOOKUP($A37,'1. Input energy data'!$C$20:$C$216,'1. Input energy data'!$E$20:$E$216,"",0,1)</f>
        <v/>
      </c>
      <c r="C37" s="1">
        <f>COUNTIF('1. Input energy data'!$C$20:$C$216,'List Backing Sheet'!$A37)</f>
        <v>0</v>
      </c>
      <c r="D37" s="1">
        <f>IF(SUM(COUNTIFS('1. Input energy data'!$C$20:$C$216,'List Backing Sheet'!$A37,'1. Input energy data'!$G$20:$G$216,$P$7),COUNTIFS('1. Input energy data'!$C$20:$C$216,'List Backing Sheet'!$A37,'1. Input energy data'!$G$20:$G$216,$P$8),COUNTIFS('1. Input energy data'!$C$20:$C$216,'List Backing Sheet'!$A37,'1. Input energy data'!$G$20:$G$216,$P$9),COUNTIFS('1. Input energy data'!$C$20:$C$216,'List Backing Sheet'!$A37,'1. Input energy data'!$G$20:$G$216,$P$10),COUNTIFS('1. Input energy data'!$C$20:$C$216,'List Backing Sheet'!$A37,'1. Input energy data'!$G$20:$G$216,$P$11),COUNTIFS('1. Input energy data'!$C$20:$C$216,'List Backing Sheet'!$A37,'1. Input energy data'!$G$20:$G$216,$P$12))&gt;0,1,0)</f>
        <v>0</v>
      </c>
      <c r="E37" s="1">
        <f>IF(SUM(COUNTIFS('1. Input energy data'!$C$20:$C$216,'List Backing Sheet'!$A37,'1. Input energy data'!$G$20:$G$216,$P$4),COUNTIFS('1. Input energy data'!$C$20:$C$216,'List Backing Sheet'!$A37,'1. Input energy data'!$G$20:$G$216,$P$5),COUNTIFS('1. Input energy data'!$C$20:$C$216,'List Backing Sheet'!$A37,'1. Input energy data'!$G$20:$G$216,$P$6),COUNTIFS('1. Input energy data'!$C$20:$C$216,'List Backing Sheet'!$A37,'1. Input energy data'!$G$20:$G$216,$P$13),COUNTIFS('1. Input energy data'!$C$20:$C$216,'List Backing Sheet'!$A37,'1. Input energy data'!$G$20:$G$216,$P$14))&gt;0,1,0)</f>
        <v>0</v>
      </c>
      <c r="F37" s="1">
        <f>IF(SUMIFS(CalcTable[Number of Periods (Baseline)],CalcTable[Building],'List Backing Sheet'!$A37)&gt;0,1,0)</f>
        <v>0</v>
      </c>
      <c r="G37" s="1">
        <f>IF($C37=1,IF(SUMIFS(CalcTable[Number of Periods (Baseline)],CalcTable[Building],'List Backing Sheet'!$A37)=COUNTIF('1. Input energy data'!$C$20:$C$216,'List Backing Sheet'!$A37)*12,1,0),0)</f>
        <v>0</v>
      </c>
      <c r="H37" s="1" cm="1">
        <f t="array" ref="H37">_xlfn.LET(
    _xlpm.d,IFERROR(_xlfn.XLOOKUP($A37,'1. Input energy data'!$C:$C,'1. Input energy data'!$N:$Y),0),
    _xlpm.n,SUM(--(_xlpm.d&lt;&gt;0)),
    IF(
        COUNTIF('1. Input energy data'!$C:$C,$A37)=0,
        0,
        --OR(
            _xlpm.n=1,
            AND(COUNTA(_xlpm.d)=12,MAX(_xlpm.d)=MIN(_xlpm.d),MAX(_xlpm.d)&gt;0),
            SUM(_xlpm.d)=0
        )
    )
)</f>
        <v>0</v>
      </c>
      <c r="I37" s="1">
        <f>IF(SUMIFS(CalcTable[Number of Periods (Reporting)],CalcTable[Building],'List Backing Sheet'!$A37)&gt;0,1,0)</f>
        <v>0</v>
      </c>
      <c r="J37" s="1">
        <f>IF($C37=1,IF(SUMIFS(CalcTable[Number of Periods (Reporting)],CalcTable[Building],'List Backing Sheet'!$A37)=COUNTIF('1. Input energy data'!$C$20:$C$216,'List Backing Sheet'!$A37)*12,1,0),0)</f>
        <v>0</v>
      </c>
      <c r="K37" s="1" cm="1">
        <f t="array" ref="K37">_xlfn.LET(
    _xlpm.d,IFERROR(_xlfn.XLOOKUP($A37,'1. Input energy data'!$C:$C,'1. Input energy data'!AF:AQ),0),
    _xlpm.n,SUM(--(_xlpm.d&lt;&gt;0)),
    IF(
        COUNTIF('1. Input energy data'!$C:$C,$A37)=0,
        0,
        --OR(
            _xlpm.n=1,
            AND(COUNTA(_xlpm.d)=12,MAX(_xlpm.d)=MIN(_xlpm.d),MAX(_xlpm.d)&gt;0),
            SUM(_xlpm.d)=0
        )
    )
)</f>
        <v>0</v>
      </c>
      <c r="L37" s="240"/>
      <c r="M37" s="1">
        <f>IFERROR(IF(AND(_xlfn.XLOOKUP($A37,'1. Input energy data'!$C$20:$C$216,'1. Input energy data'!$L$20:$L$216)&gt;DATE(2018,4,1),_xlfn.XLOOKUP($A37,'1. Input energy data'!$C$20:$C$216,'1. Input energy data'!$M$20:$M$216)&lt;DATE(2026,7,31),_xlfn.XLOOKUP($A37,'1. Input energy data'!$C$20:$C$216,'1. Input energy data'!$AD$20:$AD$216)&gt;DATE(2018,4,1),_xlfn.XLOOKUP($A37,'1. Input energy data'!$C$20:$C$216,'1. Input energy data'!$AE$20:$AE$216)&lt;DATE(2026,7,31)),1,0),0)</f>
        <v>0</v>
      </c>
      <c r="N37" s="1">
        <f>IFERROR(IF(SUMIF('1. Input energy data'!$C$20:$C$216,'List Backing Sheet'!$A37,'1. Input energy data'!$AS$20:$AS$216)&lt;&gt;0,1,0),0)</f>
        <v>0</v>
      </c>
      <c r="O37" s="1">
        <f>IF(COUNTIF('2. Input non-routine changes'!$D$20:$D$119,'List Backing Sheet'!$A37)&gt;0,1,0)</f>
        <v>0</v>
      </c>
      <c r="P37" s="207"/>
    </row>
    <row r="38" spans="1:22">
      <c r="A38" s="1" t="s">
        <v>377</v>
      </c>
      <c r="B38" s="1" t="str">
        <f>_xlfn.XLOOKUP($A38,'1. Input energy data'!$C$20:$C$216,'1. Input energy data'!$E$20:$E$216,"",0,1)</f>
        <v/>
      </c>
      <c r="C38" s="1">
        <f>COUNTIF('1. Input energy data'!$C$20:$C$216,'List Backing Sheet'!$A38)</f>
        <v>0</v>
      </c>
      <c r="D38" s="1">
        <f>IF(SUM(COUNTIFS('1. Input energy data'!$C$20:$C$216,'List Backing Sheet'!$A38,'1. Input energy data'!$G$20:$G$216,$P$7),COUNTIFS('1. Input energy data'!$C$20:$C$216,'List Backing Sheet'!$A38,'1. Input energy data'!$G$20:$G$216,$P$8),COUNTIFS('1. Input energy data'!$C$20:$C$216,'List Backing Sheet'!$A38,'1. Input energy data'!$G$20:$G$216,$P$9),COUNTIFS('1. Input energy data'!$C$20:$C$216,'List Backing Sheet'!$A38,'1. Input energy data'!$G$20:$G$216,$P$10),COUNTIFS('1. Input energy data'!$C$20:$C$216,'List Backing Sheet'!$A38,'1. Input energy data'!$G$20:$G$216,$P$11),COUNTIFS('1. Input energy data'!$C$20:$C$216,'List Backing Sheet'!$A38,'1. Input energy data'!$G$20:$G$216,$P$12))&gt;0,1,0)</f>
        <v>0</v>
      </c>
      <c r="E38" s="1">
        <f>IF(SUM(COUNTIFS('1. Input energy data'!$C$20:$C$216,'List Backing Sheet'!$A38,'1. Input energy data'!$G$20:$G$216,$P$4),COUNTIFS('1. Input energy data'!$C$20:$C$216,'List Backing Sheet'!$A38,'1. Input energy data'!$G$20:$G$216,$P$5),COUNTIFS('1. Input energy data'!$C$20:$C$216,'List Backing Sheet'!$A38,'1. Input energy data'!$G$20:$G$216,$P$6),COUNTIFS('1. Input energy data'!$C$20:$C$216,'List Backing Sheet'!$A38,'1. Input energy data'!$G$20:$G$216,$P$13),COUNTIFS('1. Input energy data'!$C$20:$C$216,'List Backing Sheet'!$A38,'1. Input energy data'!$G$20:$G$216,$P$14))&gt;0,1,0)</f>
        <v>0</v>
      </c>
      <c r="F38" s="1">
        <f>IF(SUMIFS(CalcTable[Number of Periods (Baseline)],CalcTable[Building],'List Backing Sheet'!$A38)&gt;0,1,0)</f>
        <v>0</v>
      </c>
      <c r="G38" s="1">
        <f>IF($C38=1,IF(SUMIFS(CalcTable[Number of Periods (Baseline)],CalcTable[Building],'List Backing Sheet'!$A38)=COUNTIF('1. Input energy data'!$C$20:$C$216,'List Backing Sheet'!$A38)*12,1,0),0)</f>
        <v>0</v>
      </c>
      <c r="H38" s="1" cm="1">
        <f t="array" ref="H38">_xlfn.LET(
    _xlpm.d,IFERROR(_xlfn.XLOOKUP($A38,'1. Input energy data'!$C:$C,'1. Input energy data'!$N:$Y),0),
    _xlpm.n,SUM(--(_xlpm.d&lt;&gt;0)),
    IF(
        COUNTIF('1. Input energy data'!$C:$C,$A38)=0,
        0,
        --OR(
            _xlpm.n=1,
            AND(COUNTA(_xlpm.d)=12,MAX(_xlpm.d)=MIN(_xlpm.d),MAX(_xlpm.d)&gt;0),
            SUM(_xlpm.d)=0
        )
    )
)</f>
        <v>0</v>
      </c>
      <c r="I38" s="1">
        <f>IF(SUMIFS(CalcTable[Number of Periods (Reporting)],CalcTable[Building],'List Backing Sheet'!$A38)&gt;0,1,0)</f>
        <v>0</v>
      </c>
      <c r="J38" s="1">
        <f>IF($C38=1,IF(SUMIFS(CalcTable[Number of Periods (Reporting)],CalcTable[Building],'List Backing Sheet'!$A38)=COUNTIF('1. Input energy data'!$C$20:$C$216,'List Backing Sheet'!$A38)*12,1,0),0)</f>
        <v>0</v>
      </c>
      <c r="K38" s="1" cm="1">
        <f t="array" ref="K38">_xlfn.LET(
    _xlpm.d,IFERROR(_xlfn.XLOOKUP($A38,'1. Input energy data'!$C:$C,'1. Input energy data'!AF:AQ),0),
    _xlpm.n,SUM(--(_xlpm.d&lt;&gt;0)),
    IF(
        COUNTIF('1. Input energy data'!$C:$C,$A38)=0,
        0,
        --OR(
            _xlpm.n=1,
            AND(COUNTA(_xlpm.d)=12,MAX(_xlpm.d)=MIN(_xlpm.d),MAX(_xlpm.d)&gt;0),
            SUM(_xlpm.d)=0
        )
    )
)</f>
        <v>0</v>
      </c>
      <c r="L38" s="240"/>
      <c r="M38" s="1">
        <f>IFERROR(IF(AND(_xlfn.XLOOKUP($A38,'1. Input energy data'!$C$20:$C$216,'1. Input energy data'!$L$20:$L$216)&gt;DATE(2018,4,1),_xlfn.XLOOKUP($A38,'1. Input energy data'!$C$20:$C$216,'1. Input energy data'!$M$20:$M$216)&lt;DATE(2026,7,31),_xlfn.XLOOKUP($A38,'1. Input energy data'!$C$20:$C$216,'1. Input energy data'!$AD$20:$AD$216)&gt;DATE(2018,4,1),_xlfn.XLOOKUP($A38,'1. Input energy data'!$C$20:$C$216,'1. Input energy data'!$AE$20:$AE$216)&lt;DATE(2026,7,31)),1,0),0)</f>
        <v>0</v>
      </c>
      <c r="N38" s="1">
        <f>IFERROR(IF(SUMIF('1. Input energy data'!$C$20:$C$216,'List Backing Sheet'!$A38,'1. Input energy data'!$AS$20:$AS$216)&lt;&gt;0,1,0),0)</f>
        <v>0</v>
      </c>
      <c r="O38" s="1">
        <f>IF(COUNTIF('2. Input non-routine changes'!$D$20:$D$119,'List Backing Sheet'!$A38)&gt;0,1,0)</f>
        <v>0</v>
      </c>
      <c r="P38" s="207"/>
    </row>
    <row r="39" spans="1:22">
      <c r="A39" s="1" t="s">
        <v>378</v>
      </c>
      <c r="B39" s="1" t="str">
        <f>_xlfn.XLOOKUP($A39,'1. Input energy data'!$C$20:$C$216,'1. Input energy data'!$E$20:$E$216,"",0,1)</f>
        <v/>
      </c>
      <c r="C39" s="1">
        <f>COUNTIF('1. Input energy data'!$C$20:$C$216,'List Backing Sheet'!$A39)</f>
        <v>0</v>
      </c>
      <c r="D39" s="1">
        <f>IF(SUM(COUNTIFS('1. Input energy data'!$C$20:$C$216,'List Backing Sheet'!$A39,'1. Input energy data'!$G$20:$G$216,$P$7),COUNTIFS('1. Input energy data'!$C$20:$C$216,'List Backing Sheet'!$A39,'1. Input energy data'!$G$20:$G$216,$P$8),COUNTIFS('1. Input energy data'!$C$20:$C$216,'List Backing Sheet'!$A39,'1. Input energy data'!$G$20:$G$216,$P$9),COUNTIFS('1. Input energy data'!$C$20:$C$216,'List Backing Sheet'!$A39,'1. Input energy data'!$G$20:$G$216,$P$10),COUNTIFS('1. Input energy data'!$C$20:$C$216,'List Backing Sheet'!$A39,'1. Input energy data'!$G$20:$G$216,$P$11),COUNTIFS('1. Input energy data'!$C$20:$C$216,'List Backing Sheet'!$A39,'1. Input energy data'!$G$20:$G$216,$P$12))&gt;0,1,0)</f>
        <v>0</v>
      </c>
      <c r="E39" s="1">
        <f>IF(SUM(COUNTIFS('1. Input energy data'!$C$20:$C$216,'List Backing Sheet'!$A39,'1. Input energy data'!$G$20:$G$216,$P$4),COUNTIFS('1. Input energy data'!$C$20:$C$216,'List Backing Sheet'!$A39,'1. Input energy data'!$G$20:$G$216,$P$5),COUNTIFS('1. Input energy data'!$C$20:$C$216,'List Backing Sheet'!$A39,'1. Input energy data'!$G$20:$G$216,$P$6),COUNTIFS('1. Input energy data'!$C$20:$C$216,'List Backing Sheet'!$A39,'1. Input energy data'!$G$20:$G$216,$P$13),COUNTIFS('1. Input energy data'!$C$20:$C$216,'List Backing Sheet'!$A39,'1. Input energy data'!$G$20:$G$216,$P$14))&gt;0,1,0)</f>
        <v>0</v>
      </c>
      <c r="F39" s="1">
        <f>IF(SUMIFS(CalcTable[Number of Periods (Baseline)],CalcTable[Building],'List Backing Sheet'!$A39)&gt;0,1,0)</f>
        <v>0</v>
      </c>
      <c r="G39" s="1">
        <f>IF($C39=1,IF(SUMIFS(CalcTable[Number of Periods (Baseline)],CalcTable[Building],'List Backing Sheet'!$A39)=COUNTIF('1. Input energy data'!$C$20:$C$216,'List Backing Sheet'!$A39)*12,1,0),0)</f>
        <v>0</v>
      </c>
      <c r="H39" s="1" cm="1">
        <f t="array" ref="H39">_xlfn.LET(
    _xlpm.d,IFERROR(_xlfn.XLOOKUP($A39,'1. Input energy data'!$C:$C,'1. Input energy data'!$N:$Y),0),
    _xlpm.n,SUM(--(_xlpm.d&lt;&gt;0)),
    IF(
        COUNTIF('1. Input energy data'!$C:$C,$A39)=0,
        0,
        --OR(
            _xlpm.n=1,
            AND(COUNTA(_xlpm.d)=12,MAX(_xlpm.d)=MIN(_xlpm.d),MAX(_xlpm.d)&gt;0),
            SUM(_xlpm.d)=0
        )
    )
)</f>
        <v>0</v>
      </c>
      <c r="I39" s="1">
        <f>IF(SUMIFS(CalcTable[Number of Periods (Reporting)],CalcTable[Building],'List Backing Sheet'!$A39)&gt;0,1,0)</f>
        <v>0</v>
      </c>
      <c r="J39" s="1">
        <f>IF($C39=1,IF(SUMIFS(CalcTable[Number of Periods (Reporting)],CalcTable[Building],'List Backing Sheet'!$A39)=COUNTIF('1. Input energy data'!$C$20:$C$216,'List Backing Sheet'!$A39)*12,1,0),0)</f>
        <v>0</v>
      </c>
      <c r="K39" s="1" cm="1">
        <f t="array" ref="K39">_xlfn.LET(
    _xlpm.d,IFERROR(_xlfn.XLOOKUP($A39,'1. Input energy data'!$C:$C,'1. Input energy data'!AF:AQ),0),
    _xlpm.n,SUM(--(_xlpm.d&lt;&gt;0)),
    IF(
        COUNTIF('1. Input energy data'!$C:$C,$A39)=0,
        0,
        --OR(
            _xlpm.n=1,
            AND(COUNTA(_xlpm.d)=12,MAX(_xlpm.d)=MIN(_xlpm.d),MAX(_xlpm.d)&gt;0),
            SUM(_xlpm.d)=0
        )
    )
)</f>
        <v>0</v>
      </c>
      <c r="L39" s="240"/>
      <c r="M39" s="1">
        <f>IFERROR(IF(AND(_xlfn.XLOOKUP($A39,'1. Input energy data'!$C$20:$C$216,'1. Input energy data'!$L$20:$L$216)&gt;DATE(2018,4,1),_xlfn.XLOOKUP($A39,'1. Input energy data'!$C$20:$C$216,'1. Input energy data'!$M$20:$M$216)&lt;DATE(2026,7,31),_xlfn.XLOOKUP($A39,'1. Input energy data'!$C$20:$C$216,'1. Input energy data'!$AD$20:$AD$216)&gt;DATE(2018,4,1),_xlfn.XLOOKUP($A39,'1. Input energy data'!$C$20:$C$216,'1. Input energy data'!$AE$20:$AE$216)&lt;DATE(2026,7,31)),1,0),0)</f>
        <v>0</v>
      </c>
      <c r="N39" s="1">
        <f>IFERROR(IF(SUMIF('1. Input energy data'!$C$20:$C$216,'List Backing Sheet'!$A39,'1. Input energy data'!$AS$20:$AS$216)&lt;&gt;0,1,0),0)</f>
        <v>0</v>
      </c>
      <c r="O39" s="1">
        <f>IF(COUNTIF('2. Input non-routine changes'!$D$20:$D$119,'List Backing Sheet'!$A39)&gt;0,1,0)</f>
        <v>0</v>
      </c>
      <c r="P39" s="207"/>
    </row>
    <row r="40" spans="1:22">
      <c r="A40" s="1" t="s">
        <v>379</v>
      </c>
      <c r="B40" s="1" t="str">
        <f>_xlfn.XLOOKUP($A40,'1. Input energy data'!$C$20:$C$216,'1. Input energy data'!$E$20:$E$216,"",0,1)</f>
        <v/>
      </c>
      <c r="C40" s="1">
        <f>COUNTIF('1. Input energy data'!$C$20:$C$216,'List Backing Sheet'!$A40)</f>
        <v>0</v>
      </c>
      <c r="D40" s="1">
        <f>IF(SUM(COUNTIFS('1. Input energy data'!$C$20:$C$216,'List Backing Sheet'!$A40,'1. Input energy data'!$G$20:$G$216,$P$7),COUNTIFS('1. Input energy data'!$C$20:$C$216,'List Backing Sheet'!$A40,'1. Input energy data'!$G$20:$G$216,$P$8),COUNTIFS('1. Input energy data'!$C$20:$C$216,'List Backing Sheet'!$A40,'1. Input energy data'!$G$20:$G$216,$P$9),COUNTIFS('1. Input energy data'!$C$20:$C$216,'List Backing Sheet'!$A40,'1. Input energy data'!$G$20:$G$216,$P$10),COUNTIFS('1. Input energy data'!$C$20:$C$216,'List Backing Sheet'!$A40,'1. Input energy data'!$G$20:$G$216,$P$11),COUNTIFS('1. Input energy data'!$C$20:$C$216,'List Backing Sheet'!$A40,'1. Input energy data'!$G$20:$G$216,$P$12))&gt;0,1,0)</f>
        <v>0</v>
      </c>
      <c r="E40" s="1">
        <f>IF(SUM(COUNTIFS('1. Input energy data'!$C$20:$C$216,'List Backing Sheet'!$A40,'1. Input energy data'!$G$20:$G$216,$P$4),COUNTIFS('1. Input energy data'!$C$20:$C$216,'List Backing Sheet'!$A40,'1. Input energy data'!$G$20:$G$216,$P$5),COUNTIFS('1. Input energy data'!$C$20:$C$216,'List Backing Sheet'!$A40,'1. Input energy data'!$G$20:$G$216,$P$6),COUNTIFS('1. Input energy data'!$C$20:$C$216,'List Backing Sheet'!$A40,'1. Input energy data'!$G$20:$G$216,$P$13),COUNTIFS('1. Input energy data'!$C$20:$C$216,'List Backing Sheet'!$A40,'1. Input energy data'!$G$20:$G$216,$P$14))&gt;0,1,0)</f>
        <v>0</v>
      </c>
      <c r="F40" s="1">
        <f>IF(SUMIFS(CalcTable[Number of Periods (Baseline)],CalcTable[Building],'List Backing Sheet'!$A40)&gt;0,1,0)</f>
        <v>0</v>
      </c>
      <c r="G40" s="1">
        <f>IF($C40=1,IF(SUMIFS(CalcTable[Number of Periods (Baseline)],CalcTable[Building],'List Backing Sheet'!$A40)=COUNTIF('1. Input energy data'!$C$20:$C$216,'List Backing Sheet'!$A40)*12,1,0),0)</f>
        <v>0</v>
      </c>
      <c r="H40" s="1" cm="1">
        <f t="array" ref="H40">_xlfn.LET(
    _xlpm.d,IFERROR(_xlfn.XLOOKUP($A40,'1. Input energy data'!$C:$C,'1. Input energy data'!$N:$Y),0),
    _xlpm.n,SUM(--(_xlpm.d&lt;&gt;0)),
    IF(
        COUNTIF('1. Input energy data'!$C:$C,$A40)=0,
        0,
        --OR(
            _xlpm.n=1,
            AND(COUNTA(_xlpm.d)=12,MAX(_xlpm.d)=MIN(_xlpm.d),MAX(_xlpm.d)&gt;0),
            SUM(_xlpm.d)=0
        )
    )
)</f>
        <v>0</v>
      </c>
      <c r="I40" s="1">
        <f>IF(SUMIFS(CalcTable[Number of Periods (Reporting)],CalcTable[Building],'List Backing Sheet'!$A40)&gt;0,1,0)</f>
        <v>0</v>
      </c>
      <c r="J40" s="1">
        <f>IF($C40=1,IF(SUMIFS(CalcTable[Number of Periods (Reporting)],CalcTable[Building],'List Backing Sheet'!$A40)=COUNTIF('1. Input energy data'!$C$20:$C$216,'List Backing Sheet'!$A40)*12,1,0),0)</f>
        <v>0</v>
      </c>
      <c r="K40" s="1" cm="1">
        <f t="array" ref="K40">_xlfn.LET(
    _xlpm.d,IFERROR(_xlfn.XLOOKUP($A40,'1. Input energy data'!$C:$C,'1. Input energy data'!AF:AQ),0),
    _xlpm.n,SUM(--(_xlpm.d&lt;&gt;0)),
    IF(
        COUNTIF('1. Input energy data'!$C:$C,$A40)=0,
        0,
        --OR(
            _xlpm.n=1,
            AND(COUNTA(_xlpm.d)=12,MAX(_xlpm.d)=MIN(_xlpm.d),MAX(_xlpm.d)&gt;0),
            SUM(_xlpm.d)=0
        )
    )
)</f>
        <v>0</v>
      </c>
      <c r="L40" s="240"/>
      <c r="M40" s="1">
        <f>IFERROR(IF(AND(_xlfn.XLOOKUP($A40,'1. Input energy data'!$C$20:$C$216,'1. Input energy data'!$L$20:$L$216)&gt;DATE(2018,4,1),_xlfn.XLOOKUP($A40,'1. Input energy data'!$C$20:$C$216,'1. Input energy data'!$M$20:$M$216)&lt;DATE(2026,7,31),_xlfn.XLOOKUP($A40,'1. Input energy data'!$C$20:$C$216,'1. Input energy data'!$AD$20:$AD$216)&gt;DATE(2018,4,1),_xlfn.XLOOKUP($A40,'1. Input energy data'!$C$20:$C$216,'1. Input energy data'!$AE$20:$AE$216)&lt;DATE(2026,7,31)),1,0),0)</f>
        <v>0</v>
      </c>
      <c r="N40" s="1">
        <f>IFERROR(IF(SUMIF('1. Input energy data'!$C$20:$C$216,'List Backing Sheet'!$A40,'1. Input energy data'!$AS$20:$AS$216)&lt;&gt;0,1,0),0)</f>
        <v>0</v>
      </c>
      <c r="O40" s="1">
        <f>IF(COUNTIF('2. Input non-routine changes'!$D$20:$D$119,'List Backing Sheet'!$A40)&gt;0,1,0)</f>
        <v>0</v>
      </c>
      <c r="P40" s="207"/>
    </row>
    <row r="41" spans="1:22">
      <c r="A41" s="1" t="s">
        <v>380</v>
      </c>
      <c r="B41" s="1" t="str">
        <f>_xlfn.XLOOKUP($A41,'1. Input energy data'!$C$20:$C$216,'1. Input energy data'!$E$20:$E$216,"",0,1)</f>
        <v/>
      </c>
      <c r="C41" s="1">
        <f>COUNTIF('1. Input energy data'!$C$20:$C$216,'List Backing Sheet'!$A41)</f>
        <v>0</v>
      </c>
      <c r="D41" s="1">
        <f>IF(SUM(COUNTIFS('1. Input energy data'!$C$20:$C$216,'List Backing Sheet'!$A41,'1. Input energy data'!$G$20:$G$216,$P$7),COUNTIFS('1. Input energy data'!$C$20:$C$216,'List Backing Sheet'!$A41,'1. Input energy data'!$G$20:$G$216,$P$8),COUNTIFS('1. Input energy data'!$C$20:$C$216,'List Backing Sheet'!$A41,'1. Input energy data'!$G$20:$G$216,$P$9),COUNTIFS('1. Input energy data'!$C$20:$C$216,'List Backing Sheet'!$A41,'1. Input energy data'!$G$20:$G$216,$P$10),COUNTIFS('1. Input energy data'!$C$20:$C$216,'List Backing Sheet'!$A41,'1. Input energy data'!$G$20:$G$216,$P$11),COUNTIFS('1. Input energy data'!$C$20:$C$216,'List Backing Sheet'!$A41,'1. Input energy data'!$G$20:$G$216,$P$12))&gt;0,1,0)</f>
        <v>0</v>
      </c>
      <c r="E41" s="1">
        <f>IF(SUM(COUNTIFS('1. Input energy data'!$C$20:$C$216,'List Backing Sheet'!$A41,'1. Input energy data'!$G$20:$G$216,$P$4),COUNTIFS('1. Input energy data'!$C$20:$C$216,'List Backing Sheet'!$A41,'1. Input energy data'!$G$20:$G$216,$P$5),COUNTIFS('1. Input energy data'!$C$20:$C$216,'List Backing Sheet'!$A41,'1. Input energy data'!$G$20:$G$216,$P$6),COUNTIFS('1. Input energy data'!$C$20:$C$216,'List Backing Sheet'!$A41,'1. Input energy data'!$G$20:$G$216,$P$13),COUNTIFS('1. Input energy data'!$C$20:$C$216,'List Backing Sheet'!$A41,'1. Input energy data'!$G$20:$G$216,$P$14))&gt;0,1,0)</f>
        <v>0</v>
      </c>
      <c r="F41" s="1">
        <f>IF(SUMIFS(CalcTable[Number of Periods (Baseline)],CalcTable[Building],'List Backing Sheet'!$A41)&gt;0,1,0)</f>
        <v>0</v>
      </c>
      <c r="G41" s="1">
        <f>IF($C41=1,IF(SUMIFS(CalcTable[Number of Periods (Baseline)],CalcTable[Building],'List Backing Sheet'!$A41)=COUNTIF('1. Input energy data'!$C$20:$C$216,'List Backing Sheet'!$A41)*12,1,0),0)</f>
        <v>0</v>
      </c>
      <c r="H41" s="1" cm="1">
        <f t="array" ref="H41">_xlfn.LET(
    _xlpm.d,IFERROR(_xlfn.XLOOKUP($A41,'1. Input energy data'!$C:$C,'1. Input energy data'!$N:$Y),0),
    _xlpm.n,SUM(--(_xlpm.d&lt;&gt;0)),
    IF(
        COUNTIF('1. Input energy data'!$C:$C,$A41)=0,
        0,
        --OR(
            _xlpm.n=1,
            AND(COUNTA(_xlpm.d)=12,MAX(_xlpm.d)=MIN(_xlpm.d),MAX(_xlpm.d)&gt;0),
            SUM(_xlpm.d)=0
        )
    )
)</f>
        <v>0</v>
      </c>
      <c r="I41" s="1">
        <f>IF(SUMIFS(CalcTable[Number of Periods (Reporting)],CalcTable[Building],'List Backing Sheet'!$A41)&gt;0,1,0)</f>
        <v>0</v>
      </c>
      <c r="J41" s="1">
        <f>IF($C41=1,IF(SUMIFS(CalcTable[Number of Periods (Reporting)],CalcTable[Building],'List Backing Sheet'!$A41)=COUNTIF('1. Input energy data'!$C$20:$C$216,'List Backing Sheet'!$A41)*12,1,0),0)</f>
        <v>0</v>
      </c>
      <c r="K41" s="1" cm="1">
        <f t="array" ref="K41">_xlfn.LET(
    _xlpm.d,IFERROR(_xlfn.XLOOKUP($A41,'1. Input energy data'!$C:$C,'1. Input energy data'!AF:AQ),0),
    _xlpm.n,SUM(--(_xlpm.d&lt;&gt;0)),
    IF(
        COUNTIF('1. Input energy data'!$C:$C,$A41)=0,
        0,
        --OR(
            _xlpm.n=1,
            AND(COUNTA(_xlpm.d)=12,MAX(_xlpm.d)=MIN(_xlpm.d),MAX(_xlpm.d)&gt;0),
            SUM(_xlpm.d)=0
        )
    )
)</f>
        <v>0</v>
      </c>
      <c r="L41" s="240"/>
      <c r="M41" s="1">
        <f>IFERROR(IF(AND(_xlfn.XLOOKUP($A41,'1. Input energy data'!$C$20:$C$216,'1. Input energy data'!$L$20:$L$216)&gt;DATE(2018,4,1),_xlfn.XLOOKUP($A41,'1. Input energy data'!$C$20:$C$216,'1. Input energy data'!$M$20:$M$216)&lt;DATE(2026,7,31),_xlfn.XLOOKUP($A41,'1. Input energy data'!$C$20:$C$216,'1. Input energy data'!$AD$20:$AD$216)&gt;DATE(2018,4,1),_xlfn.XLOOKUP($A41,'1. Input energy data'!$C$20:$C$216,'1. Input energy data'!$AE$20:$AE$216)&lt;DATE(2026,7,31)),1,0),0)</f>
        <v>0</v>
      </c>
      <c r="N41" s="1">
        <f>IFERROR(IF(SUMIF('1. Input energy data'!$C$20:$C$216,'List Backing Sheet'!$A41,'1. Input energy data'!$AS$20:$AS$216)&lt;&gt;0,1,0),0)</f>
        <v>0</v>
      </c>
      <c r="O41" s="1">
        <f>IF(COUNTIF('2. Input non-routine changes'!$D$20:$D$119,'List Backing Sheet'!$A41)&gt;0,1,0)</f>
        <v>0</v>
      </c>
      <c r="P41" s="207"/>
    </row>
    <row r="42" spans="1:22">
      <c r="A42" s="1" t="s">
        <v>381</v>
      </c>
      <c r="B42" s="1" t="str">
        <f>_xlfn.XLOOKUP($A42,'1. Input energy data'!$C$20:$C$216,'1. Input energy data'!$E$20:$E$216,"",0,1)</f>
        <v/>
      </c>
      <c r="C42" s="1">
        <f>COUNTIF('1. Input energy data'!$C$20:$C$216,'List Backing Sheet'!$A42)</f>
        <v>0</v>
      </c>
      <c r="D42" s="1">
        <f>IF(SUM(COUNTIFS('1. Input energy data'!$C$20:$C$216,'List Backing Sheet'!$A42,'1. Input energy data'!$G$20:$G$216,$P$7),COUNTIFS('1. Input energy data'!$C$20:$C$216,'List Backing Sheet'!$A42,'1. Input energy data'!$G$20:$G$216,$P$8),COUNTIFS('1. Input energy data'!$C$20:$C$216,'List Backing Sheet'!$A42,'1. Input energy data'!$G$20:$G$216,$P$9),COUNTIFS('1. Input energy data'!$C$20:$C$216,'List Backing Sheet'!$A42,'1. Input energy data'!$G$20:$G$216,$P$10),COUNTIFS('1. Input energy data'!$C$20:$C$216,'List Backing Sheet'!$A42,'1. Input energy data'!$G$20:$G$216,$P$11),COUNTIFS('1. Input energy data'!$C$20:$C$216,'List Backing Sheet'!$A42,'1. Input energy data'!$G$20:$G$216,$P$12))&gt;0,1,0)</f>
        <v>0</v>
      </c>
      <c r="E42" s="1">
        <f>IF(SUM(COUNTIFS('1. Input energy data'!$C$20:$C$216,'List Backing Sheet'!$A42,'1. Input energy data'!$G$20:$G$216,$P$4),COUNTIFS('1. Input energy data'!$C$20:$C$216,'List Backing Sheet'!$A42,'1. Input energy data'!$G$20:$G$216,$P$5),COUNTIFS('1. Input energy data'!$C$20:$C$216,'List Backing Sheet'!$A42,'1. Input energy data'!$G$20:$G$216,$P$6),COUNTIFS('1. Input energy data'!$C$20:$C$216,'List Backing Sheet'!$A42,'1. Input energy data'!$G$20:$G$216,$P$13),COUNTIFS('1. Input energy data'!$C$20:$C$216,'List Backing Sheet'!$A42,'1. Input energy data'!$G$20:$G$216,$P$14))&gt;0,1,0)</f>
        <v>0</v>
      </c>
      <c r="F42" s="1">
        <f>IF(SUMIFS(CalcTable[Number of Periods (Baseline)],CalcTable[Building],'List Backing Sheet'!$A42)&gt;0,1,0)</f>
        <v>0</v>
      </c>
      <c r="G42" s="1">
        <f>IF($C42=1,IF(SUMIFS(CalcTable[Number of Periods (Baseline)],CalcTable[Building],'List Backing Sheet'!$A42)=COUNTIF('1. Input energy data'!$C$20:$C$216,'List Backing Sheet'!$A42)*12,1,0),0)</f>
        <v>0</v>
      </c>
      <c r="H42" s="1" cm="1">
        <f t="array" ref="H42">_xlfn.LET(
    _xlpm.d,IFERROR(_xlfn.XLOOKUP($A42,'1. Input energy data'!$C:$C,'1. Input energy data'!$N:$Y),0),
    _xlpm.n,SUM(--(_xlpm.d&lt;&gt;0)),
    IF(
        COUNTIF('1. Input energy data'!$C:$C,$A42)=0,
        0,
        --OR(
            _xlpm.n=1,
            AND(COUNTA(_xlpm.d)=12,MAX(_xlpm.d)=MIN(_xlpm.d),MAX(_xlpm.d)&gt;0),
            SUM(_xlpm.d)=0
        )
    )
)</f>
        <v>0</v>
      </c>
      <c r="I42" s="1">
        <f>IF(SUMIFS(CalcTable[Number of Periods (Reporting)],CalcTable[Building],'List Backing Sheet'!$A42)&gt;0,1,0)</f>
        <v>0</v>
      </c>
      <c r="J42" s="1">
        <f>IF($C42=1,IF(SUMIFS(CalcTable[Number of Periods (Reporting)],CalcTable[Building],'List Backing Sheet'!$A42)=COUNTIF('1. Input energy data'!$C$20:$C$216,'List Backing Sheet'!$A42)*12,1,0),0)</f>
        <v>0</v>
      </c>
      <c r="K42" s="1" cm="1">
        <f t="array" ref="K42">_xlfn.LET(
    _xlpm.d,IFERROR(_xlfn.XLOOKUP($A42,'1. Input energy data'!$C:$C,'1. Input energy data'!AF:AQ),0),
    _xlpm.n,SUM(--(_xlpm.d&lt;&gt;0)),
    IF(
        COUNTIF('1. Input energy data'!$C:$C,$A42)=0,
        0,
        --OR(
            _xlpm.n=1,
            AND(COUNTA(_xlpm.d)=12,MAX(_xlpm.d)=MIN(_xlpm.d),MAX(_xlpm.d)&gt;0),
            SUM(_xlpm.d)=0
        )
    )
)</f>
        <v>0</v>
      </c>
      <c r="L42" s="240"/>
      <c r="M42" s="1">
        <f>IFERROR(IF(AND(_xlfn.XLOOKUP($A42,'1. Input energy data'!$C$20:$C$216,'1. Input energy data'!$L$20:$L$216)&gt;DATE(2018,4,1),_xlfn.XLOOKUP($A42,'1. Input energy data'!$C$20:$C$216,'1. Input energy data'!$M$20:$M$216)&lt;DATE(2026,7,31),_xlfn.XLOOKUP($A42,'1. Input energy data'!$C$20:$C$216,'1. Input energy data'!$AD$20:$AD$216)&gt;DATE(2018,4,1),_xlfn.XLOOKUP($A42,'1. Input energy data'!$C$20:$C$216,'1. Input energy data'!$AE$20:$AE$216)&lt;DATE(2026,7,31)),1,0),0)</f>
        <v>0</v>
      </c>
      <c r="N42" s="1">
        <f>IFERROR(IF(SUMIF('1. Input energy data'!$C$20:$C$216,'List Backing Sheet'!$A42,'1. Input energy data'!$AS$20:$AS$216)&lt;&gt;0,1,0),0)</f>
        <v>0</v>
      </c>
      <c r="O42" s="1">
        <f>IF(COUNTIF('2. Input non-routine changes'!$D$20:$D$119,'List Backing Sheet'!$A42)&gt;0,1,0)</f>
        <v>0</v>
      </c>
      <c r="P42" s="207"/>
    </row>
    <row r="43" spans="1:22">
      <c r="A43" s="1" t="s">
        <v>382</v>
      </c>
      <c r="B43" s="1" t="str">
        <f>_xlfn.XLOOKUP($A43,'1. Input energy data'!$C$20:$C$216,'1. Input energy data'!$E$20:$E$216,"",0,1)</f>
        <v/>
      </c>
      <c r="C43" s="1">
        <f>COUNTIF('1. Input energy data'!$C$20:$C$216,'List Backing Sheet'!$A43)</f>
        <v>0</v>
      </c>
      <c r="D43" s="1">
        <f>IF(SUM(COUNTIFS('1. Input energy data'!$C$20:$C$216,'List Backing Sheet'!$A43,'1. Input energy data'!$G$20:$G$216,$P$7),COUNTIFS('1. Input energy data'!$C$20:$C$216,'List Backing Sheet'!$A43,'1. Input energy data'!$G$20:$G$216,$P$8),COUNTIFS('1. Input energy data'!$C$20:$C$216,'List Backing Sheet'!$A43,'1. Input energy data'!$G$20:$G$216,$P$9),COUNTIFS('1. Input energy data'!$C$20:$C$216,'List Backing Sheet'!$A43,'1. Input energy data'!$G$20:$G$216,$P$10),COUNTIFS('1. Input energy data'!$C$20:$C$216,'List Backing Sheet'!$A43,'1. Input energy data'!$G$20:$G$216,$P$11),COUNTIFS('1. Input energy data'!$C$20:$C$216,'List Backing Sheet'!$A43,'1. Input energy data'!$G$20:$G$216,$P$12))&gt;0,1,0)</f>
        <v>0</v>
      </c>
      <c r="E43" s="1">
        <f>IF(SUM(COUNTIFS('1. Input energy data'!$C$20:$C$216,'List Backing Sheet'!$A43,'1. Input energy data'!$G$20:$G$216,$P$4),COUNTIFS('1. Input energy data'!$C$20:$C$216,'List Backing Sheet'!$A43,'1. Input energy data'!$G$20:$G$216,$P$5),COUNTIFS('1. Input energy data'!$C$20:$C$216,'List Backing Sheet'!$A43,'1. Input energy data'!$G$20:$G$216,$P$6),COUNTIFS('1. Input energy data'!$C$20:$C$216,'List Backing Sheet'!$A43,'1. Input energy data'!$G$20:$G$216,$P$13),COUNTIFS('1. Input energy data'!$C$20:$C$216,'List Backing Sheet'!$A43,'1. Input energy data'!$G$20:$G$216,$P$14))&gt;0,1,0)</f>
        <v>0</v>
      </c>
      <c r="F43" s="1">
        <f>IF(SUMIFS(CalcTable[Number of Periods (Baseline)],CalcTable[Building],'List Backing Sheet'!$A43)&gt;0,1,0)</f>
        <v>0</v>
      </c>
      <c r="G43" s="1">
        <f>IF($C43=1,IF(SUMIFS(CalcTable[Number of Periods (Baseline)],CalcTable[Building],'List Backing Sheet'!$A43)=COUNTIF('1. Input energy data'!$C$20:$C$216,'List Backing Sheet'!$A43)*12,1,0),0)</f>
        <v>0</v>
      </c>
      <c r="H43" s="1" cm="1">
        <f t="array" ref="H43">_xlfn.LET(
    _xlpm.d,IFERROR(_xlfn.XLOOKUP($A43,'1. Input energy data'!$C:$C,'1. Input energy data'!$N:$Y),0),
    _xlpm.n,SUM(--(_xlpm.d&lt;&gt;0)),
    IF(
        COUNTIF('1. Input energy data'!$C:$C,$A43)=0,
        0,
        --OR(
            _xlpm.n=1,
            AND(COUNTA(_xlpm.d)=12,MAX(_xlpm.d)=MIN(_xlpm.d),MAX(_xlpm.d)&gt;0),
            SUM(_xlpm.d)=0
        )
    )
)</f>
        <v>0</v>
      </c>
      <c r="I43" s="1">
        <f>IF(SUMIFS(CalcTable[Number of Periods (Reporting)],CalcTable[Building],'List Backing Sheet'!$A43)&gt;0,1,0)</f>
        <v>0</v>
      </c>
      <c r="J43" s="1">
        <f>IF($C43=1,IF(SUMIFS(CalcTable[Number of Periods (Reporting)],CalcTable[Building],'List Backing Sheet'!$A43)=COUNTIF('1. Input energy data'!$C$20:$C$216,'List Backing Sheet'!$A43)*12,1,0),0)</f>
        <v>0</v>
      </c>
      <c r="K43" s="1" cm="1">
        <f t="array" ref="K43">_xlfn.LET(
    _xlpm.d,IFERROR(_xlfn.XLOOKUP($A43,'1. Input energy data'!$C:$C,'1. Input energy data'!AF:AQ),0),
    _xlpm.n,SUM(--(_xlpm.d&lt;&gt;0)),
    IF(
        COUNTIF('1. Input energy data'!$C:$C,$A43)=0,
        0,
        --OR(
            _xlpm.n=1,
            AND(COUNTA(_xlpm.d)=12,MAX(_xlpm.d)=MIN(_xlpm.d),MAX(_xlpm.d)&gt;0),
            SUM(_xlpm.d)=0
        )
    )
)</f>
        <v>0</v>
      </c>
      <c r="L43" s="240"/>
      <c r="M43" s="1">
        <f>IFERROR(IF(AND(_xlfn.XLOOKUP($A43,'1. Input energy data'!$C$20:$C$216,'1. Input energy data'!$L$20:$L$216)&gt;DATE(2018,4,1),_xlfn.XLOOKUP($A43,'1. Input energy data'!$C$20:$C$216,'1. Input energy data'!$M$20:$M$216)&lt;DATE(2026,7,31),_xlfn.XLOOKUP($A43,'1. Input energy data'!$C$20:$C$216,'1. Input energy data'!$AD$20:$AD$216)&gt;DATE(2018,4,1),_xlfn.XLOOKUP($A43,'1. Input energy data'!$C$20:$C$216,'1. Input energy data'!$AE$20:$AE$216)&lt;DATE(2026,7,31)),1,0),0)</f>
        <v>0</v>
      </c>
      <c r="N43" s="1">
        <f>IFERROR(IF(SUMIF('1. Input energy data'!$C$20:$C$216,'List Backing Sheet'!$A43,'1. Input energy data'!$AS$20:$AS$216)&lt;&gt;0,1,0),0)</f>
        <v>0</v>
      </c>
      <c r="O43" s="1">
        <f>IF(COUNTIF('2. Input non-routine changes'!$D$20:$D$119,'List Backing Sheet'!$A43)&gt;0,1,0)</f>
        <v>0</v>
      </c>
      <c r="P43" s="207"/>
    </row>
    <row r="44" spans="1:22">
      <c r="A44" s="1" t="s">
        <v>383</v>
      </c>
      <c r="B44" s="1" t="str">
        <f>_xlfn.XLOOKUP($A44,'1. Input energy data'!$C$20:$C$216,'1. Input energy data'!$E$20:$E$216,"",0,1)</f>
        <v/>
      </c>
      <c r="C44" s="1">
        <f>COUNTIF('1. Input energy data'!$C$20:$C$216,'List Backing Sheet'!$A44)</f>
        <v>0</v>
      </c>
      <c r="D44" s="1">
        <f>IF(SUM(COUNTIFS('1. Input energy data'!$C$20:$C$216,'List Backing Sheet'!$A44,'1. Input energy data'!$G$20:$G$216,$P$7),COUNTIFS('1. Input energy data'!$C$20:$C$216,'List Backing Sheet'!$A44,'1. Input energy data'!$G$20:$G$216,$P$8),COUNTIFS('1. Input energy data'!$C$20:$C$216,'List Backing Sheet'!$A44,'1. Input energy data'!$G$20:$G$216,$P$9),COUNTIFS('1. Input energy data'!$C$20:$C$216,'List Backing Sheet'!$A44,'1. Input energy data'!$G$20:$G$216,$P$10),COUNTIFS('1. Input energy data'!$C$20:$C$216,'List Backing Sheet'!$A44,'1. Input energy data'!$G$20:$G$216,$P$11),COUNTIFS('1. Input energy data'!$C$20:$C$216,'List Backing Sheet'!$A44,'1. Input energy data'!$G$20:$G$216,$P$12))&gt;0,1,0)</f>
        <v>0</v>
      </c>
      <c r="E44" s="1">
        <f>IF(SUM(COUNTIFS('1. Input energy data'!$C$20:$C$216,'List Backing Sheet'!$A44,'1. Input energy data'!$G$20:$G$216,$P$4),COUNTIFS('1. Input energy data'!$C$20:$C$216,'List Backing Sheet'!$A44,'1. Input energy data'!$G$20:$G$216,$P$5),COUNTIFS('1. Input energy data'!$C$20:$C$216,'List Backing Sheet'!$A44,'1. Input energy data'!$G$20:$G$216,$P$6),COUNTIFS('1. Input energy data'!$C$20:$C$216,'List Backing Sheet'!$A44,'1. Input energy data'!$G$20:$G$216,$P$13),COUNTIFS('1. Input energy data'!$C$20:$C$216,'List Backing Sheet'!$A44,'1. Input energy data'!$G$20:$G$216,$P$14))&gt;0,1,0)</f>
        <v>0</v>
      </c>
      <c r="F44" s="1">
        <f>IF(SUMIFS(CalcTable[Number of Periods (Baseline)],CalcTable[Building],'List Backing Sheet'!$A44)&gt;0,1,0)</f>
        <v>0</v>
      </c>
      <c r="G44" s="1">
        <f>IF($C44=1,IF(SUMIFS(CalcTable[Number of Periods (Baseline)],CalcTable[Building],'List Backing Sheet'!$A44)=COUNTIF('1. Input energy data'!$C$20:$C$216,'List Backing Sheet'!$A44)*12,1,0),0)</f>
        <v>0</v>
      </c>
      <c r="H44" s="1" cm="1">
        <f t="array" ref="H44">_xlfn.LET(
    _xlpm.d,IFERROR(_xlfn.XLOOKUP($A44,'1. Input energy data'!$C:$C,'1. Input energy data'!$N:$Y),0),
    _xlpm.n,SUM(--(_xlpm.d&lt;&gt;0)),
    IF(
        COUNTIF('1. Input energy data'!$C:$C,$A44)=0,
        0,
        --OR(
            _xlpm.n=1,
            AND(COUNTA(_xlpm.d)=12,MAX(_xlpm.d)=MIN(_xlpm.d),MAX(_xlpm.d)&gt;0),
            SUM(_xlpm.d)=0
        )
    )
)</f>
        <v>0</v>
      </c>
      <c r="I44" s="1">
        <f>IF(SUMIFS(CalcTable[Number of Periods (Reporting)],CalcTable[Building],'List Backing Sheet'!$A44)&gt;0,1,0)</f>
        <v>0</v>
      </c>
      <c r="J44" s="1">
        <f>IF($C44=1,IF(SUMIFS(CalcTable[Number of Periods (Reporting)],CalcTable[Building],'List Backing Sheet'!$A44)=COUNTIF('1. Input energy data'!$C$20:$C$216,'List Backing Sheet'!$A44)*12,1,0),0)</f>
        <v>0</v>
      </c>
      <c r="K44" s="1" cm="1">
        <f t="array" ref="K44">_xlfn.LET(
    _xlpm.d,IFERROR(_xlfn.XLOOKUP($A44,'1. Input energy data'!$C:$C,'1. Input energy data'!AF:AQ),0),
    _xlpm.n,SUM(--(_xlpm.d&lt;&gt;0)),
    IF(
        COUNTIF('1. Input energy data'!$C:$C,$A44)=0,
        0,
        --OR(
            _xlpm.n=1,
            AND(COUNTA(_xlpm.d)=12,MAX(_xlpm.d)=MIN(_xlpm.d),MAX(_xlpm.d)&gt;0),
            SUM(_xlpm.d)=0
        )
    )
)</f>
        <v>0</v>
      </c>
      <c r="L44" s="240"/>
      <c r="M44" s="1">
        <f>IFERROR(IF(AND(_xlfn.XLOOKUP($A44,'1. Input energy data'!$C$20:$C$216,'1. Input energy data'!$L$20:$L$216)&gt;DATE(2018,4,1),_xlfn.XLOOKUP($A44,'1. Input energy data'!$C$20:$C$216,'1. Input energy data'!$M$20:$M$216)&lt;DATE(2026,7,31),_xlfn.XLOOKUP($A44,'1. Input energy data'!$C$20:$C$216,'1. Input energy data'!$AD$20:$AD$216)&gt;DATE(2018,4,1),_xlfn.XLOOKUP($A44,'1. Input energy data'!$C$20:$C$216,'1. Input energy data'!$AE$20:$AE$216)&lt;DATE(2026,7,31)),1,0),0)</f>
        <v>0</v>
      </c>
      <c r="N44" s="1">
        <f>IFERROR(IF(SUMIF('1. Input energy data'!$C$20:$C$216,'List Backing Sheet'!$A44,'1. Input energy data'!$AS$20:$AS$216)&lt;&gt;0,1,0),0)</f>
        <v>0</v>
      </c>
      <c r="O44" s="1">
        <f>IF(COUNTIF('2. Input non-routine changes'!$D$20:$D$119,'List Backing Sheet'!$A44)&gt;0,1,0)</f>
        <v>0</v>
      </c>
      <c r="P44" s="207"/>
    </row>
    <row r="45" spans="1:22">
      <c r="A45" s="1" t="s">
        <v>384</v>
      </c>
      <c r="B45" s="1" t="str">
        <f>_xlfn.XLOOKUP($A45,'1. Input energy data'!$C$20:$C$216,'1. Input energy data'!$E$20:$E$216,"",0,1)</f>
        <v/>
      </c>
      <c r="C45" s="1">
        <f>COUNTIF('1. Input energy data'!$C$20:$C$216,'List Backing Sheet'!$A45)</f>
        <v>0</v>
      </c>
      <c r="D45" s="1">
        <f>IF(SUM(COUNTIFS('1. Input energy data'!$C$20:$C$216,'List Backing Sheet'!$A45,'1. Input energy data'!$G$20:$G$216,$P$7),COUNTIFS('1. Input energy data'!$C$20:$C$216,'List Backing Sheet'!$A45,'1. Input energy data'!$G$20:$G$216,$P$8),COUNTIFS('1. Input energy data'!$C$20:$C$216,'List Backing Sheet'!$A45,'1. Input energy data'!$G$20:$G$216,$P$9),COUNTIFS('1. Input energy data'!$C$20:$C$216,'List Backing Sheet'!$A45,'1. Input energy data'!$G$20:$G$216,$P$10),COUNTIFS('1. Input energy data'!$C$20:$C$216,'List Backing Sheet'!$A45,'1. Input energy data'!$G$20:$G$216,$P$11),COUNTIFS('1. Input energy data'!$C$20:$C$216,'List Backing Sheet'!$A45,'1. Input energy data'!$G$20:$G$216,$P$12))&gt;0,1,0)</f>
        <v>0</v>
      </c>
      <c r="E45" s="1">
        <f>IF(SUM(COUNTIFS('1. Input energy data'!$C$20:$C$216,'List Backing Sheet'!$A45,'1. Input energy data'!$G$20:$G$216,$P$4),COUNTIFS('1. Input energy data'!$C$20:$C$216,'List Backing Sheet'!$A45,'1. Input energy data'!$G$20:$G$216,$P$5),COUNTIFS('1. Input energy data'!$C$20:$C$216,'List Backing Sheet'!$A45,'1. Input energy data'!$G$20:$G$216,$P$6),COUNTIFS('1. Input energy data'!$C$20:$C$216,'List Backing Sheet'!$A45,'1. Input energy data'!$G$20:$G$216,$P$13),COUNTIFS('1. Input energy data'!$C$20:$C$216,'List Backing Sheet'!$A45,'1. Input energy data'!$G$20:$G$216,$P$14))&gt;0,1,0)</f>
        <v>0</v>
      </c>
      <c r="F45" s="1">
        <f>IF(SUMIFS(CalcTable[Number of Periods (Baseline)],CalcTable[Building],'List Backing Sheet'!$A45)&gt;0,1,0)</f>
        <v>0</v>
      </c>
      <c r="G45" s="1">
        <f>IF($C45=1,IF(SUMIFS(CalcTable[Number of Periods (Baseline)],CalcTable[Building],'List Backing Sheet'!$A45)=COUNTIF('1. Input energy data'!$C$20:$C$216,'List Backing Sheet'!$A45)*12,1,0),0)</f>
        <v>0</v>
      </c>
      <c r="H45" s="1" cm="1">
        <f t="array" ref="H45">_xlfn.LET(
    _xlpm.d,IFERROR(_xlfn.XLOOKUP($A45,'1. Input energy data'!$C:$C,'1. Input energy data'!$N:$Y),0),
    _xlpm.n,SUM(--(_xlpm.d&lt;&gt;0)),
    IF(
        COUNTIF('1. Input energy data'!$C:$C,$A45)=0,
        0,
        --OR(
            _xlpm.n=1,
            AND(COUNTA(_xlpm.d)=12,MAX(_xlpm.d)=MIN(_xlpm.d),MAX(_xlpm.d)&gt;0),
            SUM(_xlpm.d)=0
        )
    )
)</f>
        <v>0</v>
      </c>
      <c r="I45" s="1">
        <f>IF(SUMIFS(CalcTable[Number of Periods (Reporting)],CalcTable[Building],'List Backing Sheet'!$A45)&gt;0,1,0)</f>
        <v>0</v>
      </c>
      <c r="J45" s="1">
        <f>IF($C45=1,IF(SUMIFS(CalcTable[Number of Periods (Reporting)],CalcTable[Building],'List Backing Sheet'!$A45)=COUNTIF('1. Input energy data'!$C$20:$C$216,'List Backing Sheet'!$A45)*12,1,0),0)</f>
        <v>0</v>
      </c>
      <c r="K45" s="1" cm="1">
        <f t="array" ref="K45">_xlfn.LET(
    _xlpm.d,IFERROR(_xlfn.XLOOKUP($A45,'1. Input energy data'!$C:$C,'1. Input energy data'!AF:AQ),0),
    _xlpm.n,SUM(--(_xlpm.d&lt;&gt;0)),
    IF(
        COUNTIF('1. Input energy data'!$C:$C,$A45)=0,
        0,
        --OR(
            _xlpm.n=1,
            AND(COUNTA(_xlpm.d)=12,MAX(_xlpm.d)=MIN(_xlpm.d),MAX(_xlpm.d)&gt;0),
            SUM(_xlpm.d)=0
        )
    )
)</f>
        <v>0</v>
      </c>
      <c r="L45" s="240"/>
      <c r="M45" s="1">
        <f>IFERROR(IF(AND(_xlfn.XLOOKUP($A45,'1. Input energy data'!$C$20:$C$216,'1. Input energy data'!$L$20:$L$216)&gt;DATE(2018,4,1),_xlfn.XLOOKUP($A45,'1. Input energy data'!$C$20:$C$216,'1. Input energy data'!$M$20:$M$216)&lt;DATE(2026,7,31),_xlfn.XLOOKUP($A45,'1. Input energy data'!$C$20:$C$216,'1. Input energy data'!$AD$20:$AD$216)&gt;DATE(2018,4,1),_xlfn.XLOOKUP($A45,'1. Input energy data'!$C$20:$C$216,'1. Input energy data'!$AE$20:$AE$216)&lt;DATE(2026,7,31)),1,0),0)</f>
        <v>0</v>
      </c>
      <c r="N45" s="1">
        <f>IFERROR(IF(SUMIF('1. Input energy data'!$C$20:$C$216,'List Backing Sheet'!$A45,'1. Input energy data'!$AS$20:$AS$216)&lt;&gt;0,1,0),0)</f>
        <v>0</v>
      </c>
      <c r="O45" s="1">
        <f>IF(COUNTIF('2. Input non-routine changes'!$D$20:$D$119,'List Backing Sheet'!$A45)&gt;0,1,0)</f>
        <v>0</v>
      </c>
      <c r="P45" s="207"/>
    </row>
    <row r="46" spans="1:22">
      <c r="A46" s="1" t="s">
        <v>385</v>
      </c>
      <c r="B46" s="1" t="str">
        <f>_xlfn.XLOOKUP($A46,'1. Input energy data'!$C$20:$C$216,'1. Input energy data'!$E$20:$E$216,"",0,1)</f>
        <v/>
      </c>
      <c r="C46" s="1">
        <f>COUNTIF('1. Input energy data'!$C$20:$C$216,'List Backing Sheet'!$A46)</f>
        <v>0</v>
      </c>
      <c r="D46" s="1">
        <f>IF(SUM(COUNTIFS('1. Input energy data'!$C$20:$C$216,'List Backing Sheet'!$A46,'1. Input energy data'!$G$20:$G$216,$P$7),COUNTIFS('1. Input energy data'!$C$20:$C$216,'List Backing Sheet'!$A46,'1. Input energy data'!$G$20:$G$216,$P$8),COUNTIFS('1. Input energy data'!$C$20:$C$216,'List Backing Sheet'!$A46,'1. Input energy data'!$G$20:$G$216,$P$9),COUNTIFS('1. Input energy data'!$C$20:$C$216,'List Backing Sheet'!$A46,'1. Input energy data'!$G$20:$G$216,$P$10),COUNTIFS('1. Input energy data'!$C$20:$C$216,'List Backing Sheet'!$A46,'1. Input energy data'!$G$20:$G$216,$P$11),COUNTIFS('1. Input energy data'!$C$20:$C$216,'List Backing Sheet'!$A46,'1. Input energy data'!$G$20:$G$216,$P$12))&gt;0,1,0)</f>
        <v>0</v>
      </c>
      <c r="E46" s="1">
        <f>IF(SUM(COUNTIFS('1. Input energy data'!$C$20:$C$216,'List Backing Sheet'!$A46,'1. Input energy data'!$G$20:$G$216,$P$4),COUNTIFS('1. Input energy data'!$C$20:$C$216,'List Backing Sheet'!$A46,'1. Input energy data'!$G$20:$G$216,$P$5),COUNTIFS('1. Input energy data'!$C$20:$C$216,'List Backing Sheet'!$A46,'1. Input energy data'!$G$20:$G$216,$P$6),COUNTIFS('1. Input energy data'!$C$20:$C$216,'List Backing Sheet'!$A46,'1. Input energy data'!$G$20:$G$216,$P$13),COUNTIFS('1. Input energy data'!$C$20:$C$216,'List Backing Sheet'!$A46,'1. Input energy data'!$G$20:$G$216,$P$14))&gt;0,1,0)</f>
        <v>0</v>
      </c>
      <c r="F46" s="1">
        <f>IF(SUMIFS(CalcTable[Number of Periods (Baseline)],CalcTable[Building],'List Backing Sheet'!$A46)&gt;0,1,0)</f>
        <v>0</v>
      </c>
      <c r="G46" s="1">
        <f>IF($C46=1,IF(SUMIFS(CalcTable[Number of Periods (Baseline)],CalcTable[Building],'List Backing Sheet'!$A46)=COUNTIF('1. Input energy data'!$C$20:$C$216,'List Backing Sheet'!$A46)*12,1,0),0)</f>
        <v>0</v>
      </c>
      <c r="H46" s="1" cm="1">
        <f t="array" ref="H46">_xlfn.LET(
    _xlpm.d,IFERROR(_xlfn.XLOOKUP($A46,'1. Input energy data'!$C:$C,'1. Input energy data'!$N:$Y),0),
    _xlpm.n,SUM(--(_xlpm.d&lt;&gt;0)),
    IF(
        COUNTIF('1. Input energy data'!$C:$C,$A46)=0,
        0,
        --OR(
            _xlpm.n=1,
            AND(COUNTA(_xlpm.d)=12,MAX(_xlpm.d)=MIN(_xlpm.d),MAX(_xlpm.d)&gt;0),
            SUM(_xlpm.d)=0
        )
    )
)</f>
        <v>0</v>
      </c>
      <c r="I46" s="1">
        <f>IF(SUMIFS(CalcTable[Number of Periods (Reporting)],CalcTable[Building],'List Backing Sheet'!$A46)&gt;0,1,0)</f>
        <v>0</v>
      </c>
      <c r="J46" s="1">
        <f>IF($C46=1,IF(SUMIFS(CalcTable[Number of Periods (Reporting)],CalcTable[Building],'List Backing Sheet'!$A46)=COUNTIF('1. Input energy data'!$C$20:$C$216,'List Backing Sheet'!$A46)*12,1,0),0)</f>
        <v>0</v>
      </c>
      <c r="K46" s="1" cm="1">
        <f t="array" ref="K46">_xlfn.LET(
    _xlpm.d,IFERROR(_xlfn.XLOOKUP($A46,'1. Input energy data'!$C:$C,'1. Input energy data'!AF:AQ),0),
    _xlpm.n,SUM(--(_xlpm.d&lt;&gt;0)),
    IF(
        COUNTIF('1. Input energy data'!$C:$C,$A46)=0,
        0,
        --OR(
            _xlpm.n=1,
            AND(COUNTA(_xlpm.d)=12,MAX(_xlpm.d)=MIN(_xlpm.d),MAX(_xlpm.d)&gt;0),
            SUM(_xlpm.d)=0
        )
    )
)</f>
        <v>0</v>
      </c>
      <c r="L46" s="240"/>
      <c r="M46" s="1">
        <f>IFERROR(IF(AND(_xlfn.XLOOKUP($A46,'1. Input energy data'!$C$20:$C$216,'1. Input energy data'!$L$20:$L$216)&gt;DATE(2018,4,1),_xlfn.XLOOKUP($A46,'1. Input energy data'!$C$20:$C$216,'1. Input energy data'!$M$20:$M$216)&lt;DATE(2026,7,31),_xlfn.XLOOKUP($A46,'1. Input energy data'!$C$20:$C$216,'1. Input energy data'!$AD$20:$AD$216)&gt;DATE(2018,4,1),_xlfn.XLOOKUP($A46,'1. Input energy data'!$C$20:$C$216,'1. Input energy data'!$AE$20:$AE$216)&lt;DATE(2026,7,31)),1,0),0)</f>
        <v>0</v>
      </c>
      <c r="N46" s="1">
        <f>IFERROR(IF(SUMIF('1. Input energy data'!$C$20:$C$216,'List Backing Sheet'!$A46,'1. Input energy data'!$AS$20:$AS$216)&lt;&gt;0,1,0),0)</f>
        <v>0</v>
      </c>
      <c r="O46" s="1">
        <f>IF(COUNTIF('2. Input non-routine changes'!$D$20:$D$119,'List Backing Sheet'!$A46)&gt;0,1,0)</f>
        <v>0</v>
      </c>
      <c r="P46" s="207"/>
    </row>
    <row r="47" spans="1:22">
      <c r="A47" s="1" t="s">
        <v>386</v>
      </c>
      <c r="B47" s="1" t="str">
        <f>_xlfn.XLOOKUP($A47,'1. Input energy data'!$C$20:$C$216,'1. Input energy data'!$E$20:$E$216,"",0,1)</f>
        <v/>
      </c>
      <c r="C47" s="1">
        <f>COUNTIF('1. Input energy data'!$C$20:$C$216,'List Backing Sheet'!$A47)</f>
        <v>0</v>
      </c>
      <c r="D47" s="1">
        <f>IF(SUM(COUNTIFS('1. Input energy data'!$C$20:$C$216,'List Backing Sheet'!$A47,'1. Input energy data'!$G$20:$G$216,$P$7),COUNTIFS('1. Input energy data'!$C$20:$C$216,'List Backing Sheet'!$A47,'1. Input energy data'!$G$20:$G$216,$P$8),COUNTIFS('1. Input energy data'!$C$20:$C$216,'List Backing Sheet'!$A47,'1. Input energy data'!$G$20:$G$216,$P$9),COUNTIFS('1. Input energy data'!$C$20:$C$216,'List Backing Sheet'!$A47,'1. Input energy data'!$G$20:$G$216,$P$10),COUNTIFS('1. Input energy data'!$C$20:$C$216,'List Backing Sheet'!$A47,'1. Input energy data'!$G$20:$G$216,$P$11),COUNTIFS('1. Input energy data'!$C$20:$C$216,'List Backing Sheet'!$A47,'1. Input energy data'!$G$20:$G$216,$P$12))&gt;0,1,0)</f>
        <v>0</v>
      </c>
      <c r="E47" s="1">
        <f>IF(SUM(COUNTIFS('1. Input energy data'!$C$20:$C$216,'List Backing Sheet'!$A47,'1. Input energy data'!$G$20:$G$216,$P$4),COUNTIFS('1. Input energy data'!$C$20:$C$216,'List Backing Sheet'!$A47,'1. Input energy data'!$G$20:$G$216,$P$5),COUNTIFS('1. Input energy data'!$C$20:$C$216,'List Backing Sheet'!$A47,'1. Input energy data'!$G$20:$G$216,$P$6),COUNTIFS('1. Input energy data'!$C$20:$C$216,'List Backing Sheet'!$A47,'1. Input energy data'!$G$20:$G$216,$P$13),COUNTIFS('1. Input energy data'!$C$20:$C$216,'List Backing Sheet'!$A47,'1. Input energy data'!$G$20:$G$216,$P$14))&gt;0,1,0)</f>
        <v>0</v>
      </c>
      <c r="F47" s="1">
        <f>IF(SUMIFS(CalcTable[Number of Periods (Baseline)],CalcTable[Building],'List Backing Sheet'!$A47)&gt;0,1,0)</f>
        <v>0</v>
      </c>
      <c r="G47" s="1">
        <f>IF($C47=1,IF(SUMIFS(CalcTable[Number of Periods (Baseline)],CalcTable[Building],'List Backing Sheet'!$A47)=COUNTIF('1. Input energy data'!$C$20:$C$216,'List Backing Sheet'!$A47)*12,1,0),0)</f>
        <v>0</v>
      </c>
      <c r="H47" s="1" cm="1">
        <f t="array" ref="H47">_xlfn.LET(
    _xlpm.d,IFERROR(_xlfn.XLOOKUP($A47,'1. Input energy data'!$C:$C,'1. Input energy data'!$N:$Y),0),
    _xlpm.n,SUM(--(_xlpm.d&lt;&gt;0)),
    IF(
        COUNTIF('1. Input energy data'!$C:$C,$A47)=0,
        0,
        --OR(
            _xlpm.n=1,
            AND(COUNTA(_xlpm.d)=12,MAX(_xlpm.d)=MIN(_xlpm.d),MAX(_xlpm.d)&gt;0),
            SUM(_xlpm.d)=0
        )
    )
)</f>
        <v>0</v>
      </c>
      <c r="I47" s="1">
        <f>IF(SUMIFS(CalcTable[Number of Periods (Reporting)],CalcTable[Building],'List Backing Sheet'!$A47)&gt;0,1,0)</f>
        <v>0</v>
      </c>
      <c r="J47" s="1">
        <f>IF($C47=1,IF(SUMIFS(CalcTable[Number of Periods (Reporting)],CalcTable[Building],'List Backing Sheet'!$A47)=COUNTIF('1. Input energy data'!$C$20:$C$216,'List Backing Sheet'!$A47)*12,1,0),0)</f>
        <v>0</v>
      </c>
      <c r="K47" s="1" cm="1">
        <f t="array" ref="K47">_xlfn.LET(
    _xlpm.d,IFERROR(_xlfn.XLOOKUP($A47,'1. Input energy data'!$C:$C,'1. Input energy data'!AF:AQ),0),
    _xlpm.n,SUM(--(_xlpm.d&lt;&gt;0)),
    IF(
        COUNTIF('1. Input energy data'!$C:$C,$A47)=0,
        0,
        --OR(
            _xlpm.n=1,
            AND(COUNTA(_xlpm.d)=12,MAX(_xlpm.d)=MIN(_xlpm.d),MAX(_xlpm.d)&gt;0),
            SUM(_xlpm.d)=0
        )
    )
)</f>
        <v>0</v>
      </c>
      <c r="L47" s="240"/>
      <c r="M47" s="1">
        <f>IFERROR(IF(AND(_xlfn.XLOOKUP($A47,'1. Input energy data'!$C$20:$C$216,'1. Input energy data'!$L$20:$L$216)&gt;DATE(2018,4,1),_xlfn.XLOOKUP($A47,'1. Input energy data'!$C$20:$C$216,'1. Input energy data'!$M$20:$M$216)&lt;DATE(2026,7,31),_xlfn.XLOOKUP($A47,'1. Input energy data'!$C$20:$C$216,'1. Input energy data'!$AD$20:$AD$216)&gt;DATE(2018,4,1),_xlfn.XLOOKUP($A47,'1. Input energy data'!$C$20:$C$216,'1. Input energy data'!$AE$20:$AE$216)&lt;DATE(2026,7,31)),1,0),0)</f>
        <v>0</v>
      </c>
      <c r="N47" s="1">
        <f>IFERROR(IF(SUMIF('1. Input energy data'!$C$20:$C$216,'List Backing Sheet'!$A47,'1. Input energy data'!$AS$20:$AS$216)&lt;&gt;0,1,0),0)</f>
        <v>0</v>
      </c>
      <c r="O47" s="1">
        <f>IF(COUNTIF('2. Input non-routine changes'!$D$20:$D$119,'List Backing Sheet'!$A47)&gt;0,1,0)</f>
        <v>0</v>
      </c>
      <c r="P47" s="207"/>
    </row>
    <row r="48" spans="1:22">
      <c r="A48" s="1" t="s">
        <v>387</v>
      </c>
      <c r="B48" s="1" t="str">
        <f>_xlfn.XLOOKUP($A48,'1. Input energy data'!$C$20:$C$216,'1. Input energy data'!$E$20:$E$216,"",0,1)</f>
        <v/>
      </c>
      <c r="C48" s="1">
        <f>COUNTIF('1. Input energy data'!$C$20:$C$216,'List Backing Sheet'!$A48)</f>
        <v>0</v>
      </c>
      <c r="D48" s="1">
        <f>IF(SUM(COUNTIFS('1. Input energy data'!$C$20:$C$216,'List Backing Sheet'!$A48,'1. Input energy data'!$G$20:$G$216,$P$7),COUNTIFS('1. Input energy data'!$C$20:$C$216,'List Backing Sheet'!$A48,'1. Input energy data'!$G$20:$G$216,$P$8),COUNTIFS('1. Input energy data'!$C$20:$C$216,'List Backing Sheet'!$A48,'1. Input energy data'!$G$20:$G$216,$P$9),COUNTIFS('1. Input energy data'!$C$20:$C$216,'List Backing Sheet'!$A48,'1. Input energy data'!$G$20:$G$216,$P$10),COUNTIFS('1. Input energy data'!$C$20:$C$216,'List Backing Sheet'!$A48,'1. Input energy data'!$G$20:$G$216,$P$11),COUNTIFS('1. Input energy data'!$C$20:$C$216,'List Backing Sheet'!$A48,'1. Input energy data'!$G$20:$G$216,$P$12))&gt;0,1,0)</f>
        <v>0</v>
      </c>
      <c r="E48" s="1">
        <f>IF(SUM(COUNTIFS('1. Input energy data'!$C$20:$C$216,'List Backing Sheet'!$A48,'1. Input energy data'!$G$20:$G$216,$P$4),COUNTIFS('1. Input energy data'!$C$20:$C$216,'List Backing Sheet'!$A48,'1. Input energy data'!$G$20:$G$216,$P$5),COUNTIFS('1. Input energy data'!$C$20:$C$216,'List Backing Sheet'!$A48,'1. Input energy data'!$G$20:$G$216,$P$6),COUNTIFS('1. Input energy data'!$C$20:$C$216,'List Backing Sheet'!$A48,'1. Input energy data'!$G$20:$G$216,$P$13),COUNTIFS('1. Input energy data'!$C$20:$C$216,'List Backing Sheet'!$A48,'1. Input energy data'!$G$20:$G$216,$P$14))&gt;0,1,0)</f>
        <v>0</v>
      </c>
      <c r="F48" s="1">
        <f>IF(SUMIFS(CalcTable[Number of Periods (Baseline)],CalcTable[Building],'List Backing Sheet'!$A48)&gt;0,1,0)</f>
        <v>0</v>
      </c>
      <c r="G48" s="1">
        <f>IF($C48=1,IF(SUMIFS(CalcTable[Number of Periods (Baseline)],CalcTable[Building],'List Backing Sheet'!$A48)=COUNTIF('1. Input energy data'!$C$20:$C$216,'List Backing Sheet'!$A48)*12,1,0),0)</f>
        <v>0</v>
      </c>
      <c r="H48" s="1" cm="1">
        <f t="array" ref="H48">_xlfn.LET(
    _xlpm.d,IFERROR(_xlfn.XLOOKUP($A48,'1. Input energy data'!$C:$C,'1. Input energy data'!$N:$Y),0),
    _xlpm.n,SUM(--(_xlpm.d&lt;&gt;0)),
    IF(
        COUNTIF('1. Input energy data'!$C:$C,$A48)=0,
        0,
        --OR(
            _xlpm.n=1,
            AND(COUNTA(_xlpm.d)=12,MAX(_xlpm.d)=MIN(_xlpm.d),MAX(_xlpm.d)&gt;0),
            SUM(_xlpm.d)=0
        )
    )
)</f>
        <v>0</v>
      </c>
      <c r="I48" s="1">
        <f>IF(SUMIFS(CalcTable[Number of Periods (Reporting)],CalcTable[Building],'List Backing Sheet'!$A48)&gt;0,1,0)</f>
        <v>0</v>
      </c>
      <c r="J48" s="1">
        <f>IF($C48=1,IF(SUMIFS(CalcTable[Number of Periods (Reporting)],CalcTable[Building],'List Backing Sheet'!$A48)=COUNTIF('1. Input energy data'!$C$20:$C$216,'List Backing Sheet'!$A48)*12,1,0),0)</f>
        <v>0</v>
      </c>
      <c r="K48" s="1" cm="1">
        <f t="array" ref="K48">_xlfn.LET(
    _xlpm.d,IFERROR(_xlfn.XLOOKUP($A48,'1. Input energy data'!$C:$C,'1. Input energy data'!AF:AQ),0),
    _xlpm.n,SUM(--(_xlpm.d&lt;&gt;0)),
    IF(
        COUNTIF('1. Input energy data'!$C:$C,$A48)=0,
        0,
        --OR(
            _xlpm.n=1,
            AND(COUNTA(_xlpm.d)=12,MAX(_xlpm.d)=MIN(_xlpm.d),MAX(_xlpm.d)&gt;0),
            SUM(_xlpm.d)=0
        )
    )
)</f>
        <v>0</v>
      </c>
      <c r="L48" s="240"/>
      <c r="M48" s="1">
        <f>IFERROR(IF(AND(_xlfn.XLOOKUP($A48,'1. Input energy data'!$C$20:$C$216,'1. Input energy data'!$L$20:$L$216)&gt;DATE(2018,4,1),_xlfn.XLOOKUP($A48,'1. Input energy data'!$C$20:$C$216,'1. Input energy data'!$M$20:$M$216)&lt;DATE(2026,7,31),_xlfn.XLOOKUP($A48,'1. Input energy data'!$C$20:$C$216,'1. Input energy data'!$AD$20:$AD$216)&gt;DATE(2018,4,1),_xlfn.XLOOKUP($A48,'1. Input energy data'!$C$20:$C$216,'1. Input energy data'!$AE$20:$AE$216)&lt;DATE(2026,7,31)),1,0),0)</f>
        <v>0</v>
      </c>
      <c r="N48" s="1">
        <f>IFERROR(IF(SUMIF('1. Input energy data'!$C$20:$C$216,'List Backing Sheet'!$A48,'1. Input energy data'!$AS$20:$AS$216)&lt;&gt;0,1,0),0)</f>
        <v>0</v>
      </c>
      <c r="O48" s="1">
        <f>IF(COUNTIF('2. Input non-routine changes'!$D$20:$D$119,'List Backing Sheet'!$A48)&gt;0,1,0)</f>
        <v>0</v>
      </c>
      <c r="P48" s="207"/>
    </row>
    <row r="49" spans="1:16">
      <c r="A49" s="1" t="s">
        <v>388</v>
      </c>
      <c r="B49" s="1" t="str">
        <f>_xlfn.XLOOKUP($A49,'1. Input energy data'!$C$20:$C$216,'1. Input energy data'!$E$20:$E$216,"",0,1)</f>
        <v/>
      </c>
      <c r="C49" s="1">
        <f>COUNTIF('1. Input energy data'!$C$20:$C$216,'List Backing Sheet'!$A49)</f>
        <v>0</v>
      </c>
      <c r="D49" s="1">
        <f>IF(SUM(COUNTIFS('1. Input energy data'!$C$20:$C$216,'List Backing Sheet'!$A49,'1. Input energy data'!$G$20:$G$216,$P$7),COUNTIFS('1. Input energy data'!$C$20:$C$216,'List Backing Sheet'!$A49,'1. Input energy data'!$G$20:$G$216,$P$8),COUNTIFS('1. Input energy data'!$C$20:$C$216,'List Backing Sheet'!$A49,'1. Input energy data'!$G$20:$G$216,$P$9),COUNTIFS('1. Input energy data'!$C$20:$C$216,'List Backing Sheet'!$A49,'1. Input energy data'!$G$20:$G$216,$P$10),COUNTIFS('1. Input energy data'!$C$20:$C$216,'List Backing Sheet'!$A49,'1. Input energy data'!$G$20:$G$216,$P$11),COUNTIFS('1. Input energy data'!$C$20:$C$216,'List Backing Sheet'!$A49,'1. Input energy data'!$G$20:$G$216,$P$12))&gt;0,1,0)</f>
        <v>0</v>
      </c>
      <c r="E49" s="1">
        <f>IF(SUM(COUNTIFS('1. Input energy data'!$C$20:$C$216,'List Backing Sheet'!$A49,'1. Input energy data'!$G$20:$G$216,$P$4),COUNTIFS('1. Input energy data'!$C$20:$C$216,'List Backing Sheet'!$A49,'1. Input energy data'!$G$20:$G$216,$P$5),COUNTIFS('1. Input energy data'!$C$20:$C$216,'List Backing Sheet'!$A49,'1. Input energy data'!$G$20:$G$216,$P$6),COUNTIFS('1. Input energy data'!$C$20:$C$216,'List Backing Sheet'!$A49,'1. Input energy data'!$G$20:$G$216,$P$13),COUNTIFS('1. Input energy data'!$C$20:$C$216,'List Backing Sheet'!$A49,'1. Input energy data'!$G$20:$G$216,$P$14))&gt;0,1,0)</f>
        <v>0</v>
      </c>
      <c r="F49" s="1">
        <f>IF(SUMIFS(CalcTable[Number of Periods (Baseline)],CalcTable[Building],'List Backing Sheet'!$A49)&gt;0,1,0)</f>
        <v>0</v>
      </c>
      <c r="G49" s="1">
        <f>IF($C49=1,IF(SUMIFS(CalcTable[Number of Periods (Baseline)],CalcTable[Building],'List Backing Sheet'!$A49)=COUNTIF('1. Input energy data'!$C$20:$C$216,'List Backing Sheet'!$A49)*12,1,0),0)</f>
        <v>0</v>
      </c>
      <c r="H49" s="1" cm="1">
        <f t="array" ref="H49">_xlfn.LET(
    _xlpm.d,IFERROR(_xlfn.XLOOKUP($A49,'1. Input energy data'!$C:$C,'1. Input energy data'!$N:$Y),0),
    _xlpm.n,SUM(--(_xlpm.d&lt;&gt;0)),
    IF(
        COUNTIF('1. Input energy data'!$C:$C,$A49)=0,
        0,
        --OR(
            _xlpm.n=1,
            AND(COUNTA(_xlpm.d)=12,MAX(_xlpm.d)=MIN(_xlpm.d),MAX(_xlpm.d)&gt;0),
            SUM(_xlpm.d)=0
        )
    )
)</f>
        <v>0</v>
      </c>
      <c r="I49" s="1">
        <f>IF(SUMIFS(CalcTable[Number of Periods (Reporting)],CalcTable[Building],'List Backing Sheet'!$A49)&gt;0,1,0)</f>
        <v>0</v>
      </c>
      <c r="J49" s="1">
        <f>IF($C49=1,IF(SUMIFS(CalcTable[Number of Periods (Reporting)],CalcTable[Building],'List Backing Sheet'!$A49)=COUNTIF('1. Input energy data'!$C$20:$C$216,'List Backing Sheet'!$A49)*12,1,0),0)</f>
        <v>0</v>
      </c>
      <c r="K49" s="1" cm="1">
        <f t="array" ref="K49">_xlfn.LET(
    _xlpm.d,IFERROR(_xlfn.XLOOKUP($A49,'1. Input energy data'!$C:$C,'1. Input energy data'!AF:AQ),0),
    _xlpm.n,SUM(--(_xlpm.d&lt;&gt;0)),
    IF(
        COUNTIF('1. Input energy data'!$C:$C,$A49)=0,
        0,
        --OR(
            _xlpm.n=1,
            AND(COUNTA(_xlpm.d)=12,MAX(_xlpm.d)=MIN(_xlpm.d),MAX(_xlpm.d)&gt;0),
            SUM(_xlpm.d)=0
        )
    )
)</f>
        <v>0</v>
      </c>
      <c r="L49" s="240"/>
      <c r="M49" s="1">
        <f>IFERROR(IF(AND(_xlfn.XLOOKUP($A49,'1. Input energy data'!$C$20:$C$216,'1. Input energy data'!$L$20:$L$216)&gt;DATE(2018,4,1),_xlfn.XLOOKUP($A49,'1. Input energy data'!$C$20:$C$216,'1. Input energy data'!$M$20:$M$216)&lt;DATE(2026,7,31),_xlfn.XLOOKUP($A49,'1. Input energy data'!$C$20:$C$216,'1. Input energy data'!$AD$20:$AD$216)&gt;DATE(2018,4,1),_xlfn.XLOOKUP($A49,'1. Input energy data'!$C$20:$C$216,'1. Input energy data'!$AE$20:$AE$216)&lt;DATE(2026,7,31)),1,0),0)</f>
        <v>0</v>
      </c>
      <c r="N49" s="1">
        <f>IFERROR(IF(SUMIF('1. Input energy data'!$C$20:$C$216,'List Backing Sheet'!$A49,'1. Input energy data'!$AS$20:$AS$216)&lt;&gt;0,1,0),0)</f>
        <v>0</v>
      </c>
      <c r="O49" s="1">
        <f>IF(COUNTIF('2. Input non-routine changes'!$D$20:$D$119,'List Backing Sheet'!$A49)&gt;0,1,0)</f>
        <v>0</v>
      </c>
      <c r="P49" s="207"/>
    </row>
    <row r="50" spans="1:16">
      <c r="A50" s="1" t="s">
        <v>389</v>
      </c>
      <c r="B50" s="1" t="str">
        <f>_xlfn.XLOOKUP($A50,'1. Input energy data'!$C$20:$C$216,'1. Input energy data'!$E$20:$E$216,"",0,1)</f>
        <v/>
      </c>
      <c r="C50" s="1">
        <f>COUNTIF('1. Input energy data'!$C$20:$C$216,'List Backing Sheet'!$A50)</f>
        <v>0</v>
      </c>
      <c r="D50" s="1">
        <f>IF(SUM(COUNTIFS('1. Input energy data'!$C$20:$C$216,'List Backing Sheet'!$A50,'1. Input energy data'!$G$20:$G$216,$P$7),COUNTIFS('1. Input energy data'!$C$20:$C$216,'List Backing Sheet'!$A50,'1. Input energy data'!$G$20:$G$216,$P$8),COUNTIFS('1. Input energy data'!$C$20:$C$216,'List Backing Sheet'!$A50,'1. Input energy data'!$G$20:$G$216,$P$9),COUNTIFS('1. Input energy data'!$C$20:$C$216,'List Backing Sheet'!$A50,'1. Input energy data'!$G$20:$G$216,$P$10),COUNTIFS('1. Input energy data'!$C$20:$C$216,'List Backing Sheet'!$A50,'1. Input energy data'!$G$20:$G$216,$P$11),COUNTIFS('1. Input energy data'!$C$20:$C$216,'List Backing Sheet'!$A50,'1. Input energy data'!$G$20:$G$216,$P$12))&gt;0,1,0)</f>
        <v>0</v>
      </c>
      <c r="E50" s="1">
        <f>IF(SUM(COUNTIFS('1. Input energy data'!$C$20:$C$216,'List Backing Sheet'!$A50,'1. Input energy data'!$G$20:$G$216,$P$4),COUNTIFS('1. Input energy data'!$C$20:$C$216,'List Backing Sheet'!$A50,'1. Input energy data'!$G$20:$G$216,$P$5),COUNTIFS('1. Input energy data'!$C$20:$C$216,'List Backing Sheet'!$A50,'1. Input energy data'!$G$20:$G$216,$P$6),COUNTIFS('1. Input energy data'!$C$20:$C$216,'List Backing Sheet'!$A50,'1. Input energy data'!$G$20:$G$216,$P$13),COUNTIFS('1. Input energy data'!$C$20:$C$216,'List Backing Sheet'!$A50,'1. Input energy data'!$G$20:$G$216,$P$14))&gt;0,1,0)</f>
        <v>0</v>
      </c>
      <c r="F50" s="1">
        <f>IF(SUMIFS(CalcTable[Number of Periods (Baseline)],CalcTable[Building],'List Backing Sheet'!$A50)&gt;0,1,0)</f>
        <v>0</v>
      </c>
      <c r="G50" s="1">
        <f>IF($C50=1,IF(SUMIFS(CalcTable[Number of Periods (Baseline)],CalcTable[Building],'List Backing Sheet'!$A50)=COUNTIF('1. Input energy data'!$C$20:$C$216,'List Backing Sheet'!$A50)*12,1,0),0)</f>
        <v>0</v>
      </c>
      <c r="H50" s="1" cm="1">
        <f t="array" ref="H50">_xlfn.LET(
    _xlpm.d,IFERROR(_xlfn.XLOOKUP($A50,'1. Input energy data'!$C:$C,'1. Input energy data'!$N:$Y),0),
    _xlpm.n,SUM(--(_xlpm.d&lt;&gt;0)),
    IF(
        COUNTIF('1. Input energy data'!$C:$C,$A50)=0,
        0,
        --OR(
            _xlpm.n=1,
            AND(COUNTA(_xlpm.d)=12,MAX(_xlpm.d)=MIN(_xlpm.d),MAX(_xlpm.d)&gt;0),
            SUM(_xlpm.d)=0
        )
    )
)</f>
        <v>0</v>
      </c>
      <c r="I50" s="1">
        <f>IF(SUMIFS(CalcTable[Number of Periods (Reporting)],CalcTable[Building],'List Backing Sheet'!$A50)&gt;0,1,0)</f>
        <v>0</v>
      </c>
      <c r="J50" s="1">
        <f>IF($C50=1,IF(SUMIFS(CalcTable[Number of Periods (Reporting)],CalcTable[Building],'List Backing Sheet'!$A50)=COUNTIF('1. Input energy data'!$C$20:$C$216,'List Backing Sheet'!$A50)*12,1,0),0)</f>
        <v>0</v>
      </c>
      <c r="K50" s="1" cm="1">
        <f t="array" ref="K50">_xlfn.LET(
    _xlpm.d,IFERROR(_xlfn.XLOOKUP($A50,'1. Input energy data'!$C:$C,'1. Input energy data'!AF:AQ),0),
    _xlpm.n,SUM(--(_xlpm.d&lt;&gt;0)),
    IF(
        COUNTIF('1. Input energy data'!$C:$C,$A50)=0,
        0,
        --OR(
            _xlpm.n=1,
            AND(COUNTA(_xlpm.d)=12,MAX(_xlpm.d)=MIN(_xlpm.d),MAX(_xlpm.d)&gt;0),
            SUM(_xlpm.d)=0
        )
    )
)</f>
        <v>0</v>
      </c>
      <c r="L50" s="240"/>
      <c r="M50" s="1">
        <f>IFERROR(IF(AND(_xlfn.XLOOKUP($A50,'1. Input energy data'!$C$20:$C$216,'1. Input energy data'!$L$20:$L$216)&gt;DATE(2018,4,1),_xlfn.XLOOKUP($A50,'1. Input energy data'!$C$20:$C$216,'1. Input energy data'!$M$20:$M$216)&lt;DATE(2026,7,31),_xlfn.XLOOKUP($A50,'1. Input energy data'!$C$20:$C$216,'1. Input energy data'!$AD$20:$AD$216)&gt;DATE(2018,4,1),_xlfn.XLOOKUP($A50,'1. Input energy data'!$C$20:$C$216,'1. Input energy data'!$AE$20:$AE$216)&lt;DATE(2026,7,31)),1,0),0)</f>
        <v>0</v>
      </c>
      <c r="N50" s="1">
        <f>IFERROR(IF(SUMIF('1. Input energy data'!$C$20:$C$216,'List Backing Sheet'!$A50,'1. Input energy data'!$AS$20:$AS$216)&lt;&gt;0,1,0),0)</f>
        <v>0</v>
      </c>
      <c r="O50" s="1">
        <f>IF(COUNTIF('2. Input non-routine changes'!$D$20:$D$119,'List Backing Sheet'!$A50)&gt;0,1,0)</f>
        <v>0</v>
      </c>
      <c r="P50" s="207"/>
    </row>
    <row r="51" spans="1:16">
      <c r="A51" s="1" t="s">
        <v>390</v>
      </c>
      <c r="B51" s="1" t="str">
        <f>_xlfn.XLOOKUP($A51,'1. Input energy data'!$C$20:$C$216,'1. Input energy data'!$E$20:$E$216,"",0,1)</f>
        <v/>
      </c>
      <c r="C51" s="1">
        <f>COUNTIF('1. Input energy data'!$C$20:$C$216,'List Backing Sheet'!$A51)</f>
        <v>0</v>
      </c>
      <c r="D51" s="1">
        <f>IF(SUM(COUNTIFS('1. Input energy data'!$C$20:$C$216,'List Backing Sheet'!$A51,'1. Input energy data'!$G$20:$G$216,$P$7),COUNTIFS('1. Input energy data'!$C$20:$C$216,'List Backing Sheet'!$A51,'1. Input energy data'!$G$20:$G$216,$P$8),COUNTIFS('1. Input energy data'!$C$20:$C$216,'List Backing Sheet'!$A51,'1. Input energy data'!$G$20:$G$216,$P$9),COUNTIFS('1. Input energy data'!$C$20:$C$216,'List Backing Sheet'!$A51,'1. Input energy data'!$G$20:$G$216,$P$10),COUNTIFS('1. Input energy data'!$C$20:$C$216,'List Backing Sheet'!$A51,'1. Input energy data'!$G$20:$G$216,$P$11),COUNTIFS('1. Input energy data'!$C$20:$C$216,'List Backing Sheet'!$A51,'1. Input energy data'!$G$20:$G$216,$P$12))&gt;0,1,0)</f>
        <v>0</v>
      </c>
      <c r="E51" s="1">
        <f>IF(SUM(COUNTIFS('1. Input energy data'!$C$20:$C$216,'List Backing Sheet'!$A51,'1. Input energy data'!$G$20:$G$216,$P$4),COUNTIFS('1. Input energy data'!$C$20:$C$216,'List Backing Sheet'!$A51,'1. Input energy data'!$G$20:$G$216,$P$5),COUNTIFS('1. Input energy data'!$C$20:$C$216,'List Backing Sheet'!$A51,'1. Input energy data'!$G$20:$G$216,$P$6),COUNTIFS('1. Input energy data'!$C$20:$C$216,'List Backing Sheet'!$A51,'1. Input energy data'!$G$20:$G$216,$P$13),COUNTIFS('1. Input energy data'!$C$20:$C$216,'List Backing Sheet'!$A51,'1. Input energy data'!$G$20:$G$216,$P$14))&gt;0,1,0)</f>
        <v>0</v>
      </c>
      <c r="F51" s="1">
        <f>IF(SUMIFS(CalcTable[Number of Periods (Baseline)],CalcTable[Building],'List Backing Sheet'!$A51)&gt;0,1,0)</f>
        <v>0</v>
      </c>
      <c r="G51" s="1">
        <f>IF($C51=1,IF(SUMIFS(CalcTable[Number of Periods (Baseline)],CalcTable[Building],'List Backing Sheet'!$A51)=COUNTIF('1. Input energy data'!$C$20:$C$216,'List Backing Sheet'!$A51)*12,1,0),0)</f>
        <v>0</v>
      </c>
      <c r="H51" s="1" cm="1">
        <f t="array" ref="H51">_xlfn.LET(
    _xlpm.d,IFERROR(_xlfn.XLOOKUP($A51,'1. Input energy data'!$C:$C,'1. Input energy data'!$N:$Y),0),
    _xlpm.n,SUM(--(_xlpm.d&lt;&gt;0)),
    IF(
        COUNTIF('1. Input energy data'!$C:$C,$A51)=0,
        0,
        --OR(
            _xlpm.n=1,
            AND(COUNTA(_xlpm.d)=12,MAX(_xlpm.d)=MIN(_xlpm.d),MAX(_xlpm.d)&gt;0),
            SUM(_xlpm.d)=0
        )
    )
)</f>
        <v>0</v>
      </c>
      <c r="I51" s="1">
        <f>IF(SUMIFS(CalcTable[Number of Periods (Reporting)],CalcTable[Building],'List Backing Sheet'!$A51)&gt;0,1,0)</f>
        <v>0</v>
      </c>
      <c r="J51" s="1">
        <f>IF($C51=1,IF(SUMIFS(CalcTable[Number of Periods (Reporting)],CalcTable[Building],'List Backing Sheet'!$A51)=COUNTIF('1. Input energy data'!$C$20:$C$216,'List Backing Sheet'!$A51)*12,1,0),0)</f>
        <v>0</v>
      </c>
      <c r="K51" s="1" cm="1">
        <f t="array" ref="K51">_xlfn.LET(
    _xlpm.d,IFERROR(_xlfn.XLOOKUP($A51,'1. Input energy data'!$C:$C,'1. Input energy data'!AF:AQ),0),
    _xlpm.n,SUM(--(_xlpm.d&lt;&gt;0)),
    IF(
        COUNTIF('1. Input energy data'!$C:$C,$A51)=0,
        0,
        --OR(
            _xlpm.n=1,
            AND(COUNTA(_xlpm.d)=12,MAX(_xlpm.d)=MIN(_xlpm.d),MAX(_xlpm.d)&gt;0),
            SUM(_xlpm.d)=0
        )
    )
)</f>
        <v>0</v>
      </c>
      <c r="L51" s="240"/>
      <c r="M51" s="1">
        <f>IFERROR(IF(AND(_xlfn.XLOOKUP($A51,'1. Input energy data'!$C$20:$C$216,'1. Input energy data'!$L$20:$L$216)&gt;DATE(2018,4,1),_xlfn.XLOOKUP($A51,'1. Input energy data'!$C$20:$C$216,'1. Input energy data'!$M$20:$M$216)&lt;DATE(2026,7,31),_xlfn.XLOOKUP($A51,'1. Input energy data'!$C$20:$C$216,'1. Input energy data'!$AD$20:$AD$216)&gt;DATE(2018,4,1),_xlfn.XLOOKUP($A51,'1. Input energy data'!$C$20:$C$216,'1. Input energy data'!$AE$20:$AE$216)&lt;DATE(2026,7,31)),1,0),0)</f>
        <v>0</v>
      </c>
      <c r="N51" s="1">
        <f>IFERROR(IF(SUMIF('1. Input energy data'!$C$20:$C$216,'List Backing Sheet'!$A51,'1. Input energy data'!$AS$20:$AS$216)&lt;&gt;0,1,0),0)</f>
        <v>0</v>
      </c>
      <c r="O51" s="1">
        <f>IF(COUNTIF('2. Input non-routine changes'!$D$20:$D$119,'List Backing Sheet'!$A51)&gt;0,1,0)</f>
        <v>0</v>
      </c>
      <c r="P51" s="207"/>
    </row>
    <row r="52" spans="1:16">
      <c r="A52" s="1" t="s">
        <v>391</v>
      </c>
      <c r="B52" s="1" t="str">
        <f>_xlfn.XLOOKUP($A52,'1. Input energy data'!$C$20:$C$216,'1. Input energy data'!$E$20:$E$216,"",0,1)</f>
        <v/>
      </c>
      <c r="C52" s="1">
        <f>COUNTIF('1. Input energy data'!$C$20:$C$216,'List Backing Sheet'!$A52)</f>
        <v>0</v>
      </c>
      <c r="D52" s="1">
        <f>IF(SUM(COUNTIFS('1. Input energy data'!$C$20:$C$216,'List Backing Sheet'!$A52,'1. Input energy data'!$G$20:$G$216,$P$7),COUNTIFS('1. Input energy data'!$C$20:$C$216,'List Backing Sheet'!$A52,'1. Input energy data'!$G$20:$G$216,$P$8),COUNTIFS('1. Input energy data'!$C$20:$C$216,'List Backing Sheet'!$A52,'1. Input energy data'!$G$20:$G$216,$P$9),COUNTIFS('1. Input energy data'!$C$20:$C$216,'List Backing Sheet'!$A52,'1. Input energy data'!$G$20:$G$216,$P$10),COUNTIFS('1. Input energy data'!$C$20:$C$216,'List Backing Sheet'!$A52,'1. Input energy data'!$G$20:$G$216,$P$11),COUNTIFS('1. Input energy data'!$C$20:$C$216,'List Backing Sheet'!$A52,'1. Input energy data'!$G$20:$G$216,$P$12))&gt;0,1,0)</f>
        <v>0</v>
      </c>
      <c r="E52" s="1">
        <f>IF(SUM(COUNTIFS('1. Input energy data'!$C$20:$C$216,'List Backing Sheet'!$A52,'1. Input energy data'!$G$20:$G$216,$P$4),COUNTIFS('1. Input energy data'!$C$20:$C$216,'List Backing Sheet'!$A52,'1. Input energy data'!$G$20:$G$216,$P$5),COUNTIFS('1. Input energy data'!$C$20:$C$216,'List Backing Sheet'!$A52,'1. Input energy data'!$G$20:$G$216,$P$6),COUNTIFS('1. Input energy data'!$C$20:$C$216,'List Backing Sheet'!$A52,'1. Input energy data'!$G$20:$G$216,$P$13),COUNTIFS('1. Input energy data'!$C$20:$C$216,'List Backing Sheet'!$A52,'1. Input energy data'!$G$20:$G$216,$P$14))&gt;0,1,0)</f>
        <v>0</v>
      </c>
      <c r="F52" s="1">
        <f>IF(SUMIFS(CalcTable[Number of Periods (Baseline)],CalcTable[Building],'List Backing Sheet'!$A52)&gt;0,1,0)</f>
        <v>0</v>
      </c>
      <c r="G52" s="1">
        <f>IF($C52=1,IF(SUMIFS(CalcTable[Number of Periods (Baseline)],CalcTable[Building],'List Backing Sheet'!$A52)=COUNTIF('1. Input energy data'!$C$20:$C$216,'List Backing Sheet'!$A52)*12,1,0),0)</f>
        <v>0</v>
      </c>
      <c r="H52" s="1" cm="1">
        <f t="array" ref="H52">_xlfn.LET(
    _xlpm.d,IFERROR(_xlfn.XLOOKUP($A52,'1. Input energy data'!$C:$C,'1. Input energy data'!$N:$Y),0),
    _xlpm.n,SUM(--(_xlpm.d&lt;&gt;0)),
    IF(
        COUNTIF('1. Input energy data'!$C:$C,$A52)=0,
        0,
        --OR(
            _xlpm.n=1,
            AND(COUNTA(_xlpm.d)=12,MAX(_xlpm.d)=MIN(_xlpm.d),MAX(_xlpm.d)&gt;0),
            SUM(_xlpm.d)=0
        )
    )
)</f>
        <v>0</v>
      </c>
      <c r="I52" s="1">
        <f>IF(SUMIFS(CalcTable[Number of Periods (Reporting)],CalcTable[Building],'List Backing Sheet'!$A52)&gt;0,1,0)</f>
        <v>0</v>
      </c>
      <c r="J52" s="1">
        <f>IF($C52=1,IF(SUMIFS(CalcTable[Number of Periods (Reporting)],CalcTable[Building],'List Backing Sheet'!$A52)=COUNTIF('1. Input energy data'!$C$20:$C$216,'List Backing Sheet'!$A52)*12,1,0),0)</f>
        <v>0</v>
      </c>
      <c r="K52" s="1" cm="1">
        <f t="array" ref="K52">_xlfn.LET(
    _xlpm.d,IFERROR(_xlfn.XLOOKUP($A52,'1. Input energy data'!$C:$C,'1. Input energy data'!AF:AQ),0),
    _xlpm.n,SUM(--(_xlpm.d&lt;&gt;0)),
    IF(
        COUNTIF('1. Input energy data'!$C:$C,$A52)=0,
        0,
        --OR(
            _xlpm.n=1,
            AND(COUNTA(_xlpm.d)=12,MAX(_xlpm.d)=MIN(_xlpm.d),MAX(_xlpm.d)&gt;0),
            SUM(_xlpm.d)=0
        )
    )
)</f>
        <v>0</v>
      </c>
      <c r="L52" s="240"/>
      <c r="M52" s="1">
        <f>IFERROR(IF(AND(_xlfn.XLOOKUP($A52,'1. Input energy data'!$C$20:$C$216,'1. Input energy data'!$L$20:$L$216)&gt;DATE(2018,4,1),_xlfn.XLOOKUP($A52,'1. Input energy data'!$C$20:$C$216,'1. Input energy data'!$M$20:$M$216)&lt;DATE(2026,7,31),_xlfn.XLOOKUP($A52,'1. Input energy data'!$C$20:$C$216,'1. Input energy data'!$AD$20:$AD$216)&gt;DATE(2018,4,1),_xlfn.XLOOKUP($A52,'1. Input energy data'!$C$20:$C$216,'1. Input energy data'!$AE$20:$AE$216)&lt;DATE(2026,7,31)),1,0),0)</f>
        <v>0</v>
      </c>
      <c r="N52" s="1">
        <f>IFERROR(IF(SUMIF('1. Input energy data'!$C$20:$C$216,'List Backing Sheet'!$A52,'1. Input energy data'!$AS$20:$AS$216)&lt;&gt;0,1,0),0)</f>
        <v>0</v>
      </c>
      <c r="O52" s="1">
        <f>IF(COUNTIF('2. Input non-routine changes'!$D$20:$D$119,'List Backing Sheet'!$A52)&gt;0,1,0)</f>
        <v>0</v>
      </c>
      <c r="P52" s="207"/>
    </row>
    <row r="53" spans="1:16">
      <c r="A53" s="1" t="s">
        <v>392</v>
      </c>
      <c r="B53" s="1" t="str">
        <f>_xlfn.XLOOKUP($A53,'1. Input energy data'!$C$20:$C$216,'1. Input energy data'!$E$20:$E$216,"",0,1)</f>
        <v/>
      </c>
      <c r="C53" s="1">
        <f>COUNTIF('1. Input energy data'!$C$20:$C$216,'List Backing Sheet'!$A53)</f>
        <v>0</v>
      </c>
      <c r="D53" s="1">
        <f>IF(SUM(COUNTIFS('1. Input energy data'!$C$20:$C$216,'List Backing Sheet'!$A53,'1. Input energy data'!$G$20:$G$216,$P$7),COUNTIFS('1. Input energy data'!$C$20:$C$216,'List Backing Sheet'!$A53,'1. Input energy data'!$G$20:$G$216,$P$8),COUNTIFS('1. Input energy data'!$C$20:$C$216,'List Backing Sheet'!$A53,'1. Input energy data'!$G$20:$G$216,$P$9),COUNTIFS('1. Input energy data'!$C$20:$C$216,'List Backing Sheet'!$A53,'1. Input energy data'!$G$20:$G$216,$P$10),COUNTIFS('1. Input energy data'!$C$20:$C$216,'List Backing Sheet'!$A53,'1. Input energy data'!$G$20:$G$216,$P$11),COUNTIFS('1. Input energy data'!$C$20:$C$216,'List Backing Sheet'!$A53,'1. Input energy data'!$G$20:$G$216,$P$12))&gt;0,1,0)</f>
        <v>0</v>
      </c>
      <c r="E53" s="1">
        <f>IF(SUM(COUNTIFS('1. Input energy data'!$C$20:$C$216,'List Backing Sheet'!$A53,'1. Input energy data'!$G$20:$G$216,$P$4),COUNTIFS('1. Input energy data'!$C$20:$C$216,'List Backing Sheet'!$A53,'1. Input energy data'!$G$20:$G$216,$P$5),COUNTIFS('1. Input energy data'!$C$20:$C$216,'List Backing Sheet'!$A53,'1. Input energy data'!$G$20:$G$216,$P$6),COUNTIFS('1. Input energy data'!$C$20:$C$216,'List Backing Sheet'!$A53,'1. Input energy data'!$G$20:$G$216,$P$13),COUNTIFS('1. Input energy data'!$C$20:$C$216,'List Backing Sheet'!$A53,'1. Input energy data'!$G$20:$G$216,$P$14))&gt;0,1,0)</f>
        <v>0</v>
      </c>
      <c r="F53" s="1">
        <f>IF(SUMIFS(CalcTable[Number of Periods (Baseline)],CalcTable[Building],'List Backing Sheet'!$A53)&gt;0,1,0)</f>
        <v>0</v>
      </c>
      <c r="G53" s="1">
        <f>IF($C53=1,IF(SUMIFS(CalcTable[Number of Periods (Baseline)],CalcTable[Building],'List Backing Sheet'!$A53)=COUNTIF('1. Input energy data'!$C$20:$C$216,'List Backing Sheet'!$A53)*12,1,0),0)</f>
        <v>0</v>
      </c>
      <c r="H53" s="1" cm="1">
        <f t="array" ref="H53">_xlfn.LET(
    _xlpm.d,IFERROR(_xlfn.XLOOKUP($A53,'1. Input energy data'!$C:$C,'1. Input energy data'!$N:$Y),0),
    _xlpm.n,SUM(--(_xlpm.d&lt;&gt;0)),
    IF(
        COUNTIF('1. Input energy data'!$C:$C,$A53)=0,
        0,
        --OR(
            _xlpm.n=1,
            AND(COUNTA(_xlpm.d)=12,MAX(_xlpm.d)=MIN(_xlpm.d),MAX(_xlpm.d)&gt;0),
            SUM(_xlpm.d)=0
        )
    )
)</f>
        <v>0</v>
      </c>
      <c r="I53" s="1">
        <f>IF(SUMIFS(CalcTable[Number of Periods (Reporting)],CalcTable[Building],'List Backing Sheet'!$A53)&gt;0,1,0)</f>
        <v>0</v>
      </c>
      <c r="J53" s="1">
        <f>IF($C53=1,IF(SUMIFS(CalcTable[Number of Periods (Reporting)],CalcTable[Building],'List Backing Sheet'!$A53)=COUNTIF('1. Input energy data'!$C$20:$C$216,'List Backing Sheet'!$A53)*12,1,0),0)</f>
        <v>0</v>
      </c>
      <c r="K53" s="1" cm="1">
        <f t="array" ref="K53">_xlfn.LET(
    _xlpm.d,IFERROR(_xlfn.XLOOKUP($A53,'1. Input energy data'!$C:$C,'1. Input energy data'!AF:AQ),0),
    _xlpm.n,SUM(--(_xlpm.d&lt;&gt;0)),
    IF(
        COUNTIF('1. Input energy data'!$C:$C,$A53)=0,
        0,
        --OR(
            _xlpm.n=1,
            AND(COUNTA(_xlpm.d)=12,MAX(_xlpm.d)=MIN(_xlpm.d),MAX(_xlpm.d)&gt;0),
            SUM(_xlpm.d)=0
        )
    )
)</f>
        <v>0</v>
      </c>
      <c r="L53" s="240"/>
      <c r="M53" s="1">
        <f>IFERROR(IF(AND(_xlfn.XLOOKUP($A53,'1. Input energy data'!$C$20:$C$216,'1. Input energy data'!$L$20:$L$216)&gt;DATE(2018,4,1),_xlfn.XLOOKUP($A53,'1. Input energy data'!$C$20:$C$216,'1. Input energy data'!$M$20:$M$216)&lt;DATE(2026,7,31),_xlfn.XLOOKUP($A53,'1. Input energy data'!$C$20:$C$216,'1. Input energy data'!$AD$20:$AD$216)&gt;DATE(2018,4,1),_xlfn.XLOOKUP($A53,'1. Input energy data'!$C$20:$C$216,'1. Input energy data'!$AE$20:$AE$216)&lt;DATE(2026,7,31)),1,0),0)</f>
        <v>0</v>
      </c>
      <c r="N53" s="1">
        <f>IFERROR(IF(SUMIF('1. Input energy data'!$C$20:$C$216,'List Backing Sheet'!$A53,'1. Input energy data'!$AS$20:$AS$216)&lt;&gt;0,1,0),0)</f>
        <v>0</v>
      </c>
      <c r="O53" s="1">
        <f>IF(COUNTIF('2. Input non-routine changes'!$D$20:$D$119,'List Backing Sheet'!$A53)&gt;0,1,0)</f>
        <v>0</v>
      </c>
      <c r="P53" s="207"/>
    </row>
    <row r="54" spans="1:16">
      <c r="A54" s="1" t="s">
        <v>393</v>
      </c>
      <c r="B54" s="1" t="str">
        <f>_xlfn.XLOOKUP($A54,'1. Input energy data'!$C$20:$C$216,'1. Input energy data'!$E$20:$E$216,"",0,1)</f>
        <v/>
      </c>
      <c r="C54" s="1">
        <f>COUNTIF('1. Input energy data'!$C$20:$C$216,'List Backing Sheet'!$A54)</f>
        <v>0</v>
      </c>
      <c r="D54" s="1">
        <f>IF(SUM(COUNTIFS('1. Input energy data'!$C$20:$C$216,'List Backing Sheet'!$A54,'1. Input energy data'!$G$20:$G$216,$P$7),COUNTIFS('1. Input energy data'!$C$20:$C$216,'List Backing Sheet'!$A54,'1. Input energy data'!$G$20:$G$216,$P$8),COUNTIFS('1. Input energy data'!$C$20:$C$216,'List Backing Sheet'!$A54,'1. Input energy data'!$G$20:$G$216,$P$9),COUNTIFS('1. Input energy data'!$C$20:$C$216,'List Backing Sheet'!$A54,'1. Input energy data'!$G$20:$G$216,$P$10),COUNTIFS('1. Input energy data'!$C$20:$C$216,'List Backing Sheet'!$A54,'1. Input energy data'!$G$20:$G$216,$P$11),COUNTIFS('1. Input energy data'!$C$20:$C$216,'List Backing Sheet'!$A54,'1. Input energy data'!$G$20:$G$216,$P$12))&gt;0,1,0)</f>
        <v>0</v>
      </c>
      <c r="E54" s="1">
        <f>IF(SUM(COUNTIFS('1. Input energy data'!$C$20:$C$216,'List Backing Sheet'!$A54,'1. Input energy data'!$G$20:$G$216,$P$4),COUNTIFS('1. Input energy data'!$C$20:$C$216,'List Backing Sheet'!$A54,'1. Input energy data'!$G$20:$G$216,$P$5),COUNTIFS('1. Input energy data'!$C$20:$C$216,'List Backing Sheet'!$A54,'1. Input energy data'!$G$20:$G$216,$P$6),COUNTIFS('1. Input energy data'!$C$20:$C$216,'List Backing Sheet'!$A54,'1. Input energy data'!$G$20:$G$216,$P$13),COUNTIFS('1. Input energy data'!$C$20:$C$216,'List Backing Sheet'!$A54,'1. Input energy data'!$G$20:$G$216,$P$14))&gt;0,1,0)</f>
        <v>0</v>
      </c>
      <c r="F54" s="1">
        <f>IF(SUMIFS(CalcTable[Number of Periods (Baseline)],CalcTable[Building],'List Backing Sheet'!$A54)&gt;0,1,0)</f>
        <v>0</v>
      </c>
      <c r="G54" s="1">
        <f>IF($C54=1,IF(SUMIFS(CalcTable[Number of Periods (Baseline)],CalcTable[Building],'List Backing Sheet'!$A54)=COUNTIF('1. Input energy data'!$C$20:$C$216,'List Backing Sheet'!$A54)*12,1,0),0)</f>
        <v>0</v>
      </c>
      <c r="H54" s="1" cm="1">
        <f t="array" ref="H54">_xlfn.LET(
    _xlpm.d,IFERROR(_xlfn.XLOOKUP($A54,'1. Input energy data'!$C:$C,'1. Input energy data'!$N:$Y),0),
    _xlpm.n,SUM(--(_xlpm.d&lt;&gt;0)),
    IF(
        COUNTIF('1. Input energy data'!$C:$C,$A54)=0,
        0,
        --OR(
            _xlpm.n=1,
            AND(COUNTA(_xlpm.d)=12,MAX(_xlpm.d)=MIN(_xlpm.d),MAX(_xlpm.d)&gt;0),
            SUM(_xlpm.d)=0
        )
    )
)</f>
        <v>0</v>
      </c>
      <c r="I54" s="1">
        <f>IF(SUMIFS(CalcTable[Number of Periods (Reporting)],CalcTable[Building],'List Backing Sheet'!$A54)&gt;0,1,0)</f>
        <v>0</v>
      </c>
      <c r="J54" s="1">
        <f>IF($C54=1,IF(SUMIFS(CalcTable[Number of Periods (Reporting)],CalcTable[Building],'List Backing Sheet'!$A54)=COUNTIF('1. Input energy data'!$C$20:$C$216,'List Backing Sheet'!$A54)*12,1,0),0)</f>
        <v>0</v>
      </c>
      <c r="K54" s="1" cm="1">
        <f t="array" ref="K54">_xlfn.LET(
    _xlpm.d,IFERROR(_xlfn.XLOOKUP($A54,'1. Input energy data'!$C:$C,'1. Input energy data'!AF:AQ),0),
    _xlpm.n,SUM(--(_xlpm.d&lt;&gt;0)),
    IF(
        COUNTIF('1. Input energy data'!$C:$C,$A54)=0,
        0,
        --OR(
            _xlpm.n=1,
            AND(COUNTA(_xlpm.d)=12,MAX(_xlpm.d)=MIN(_xlpm.d),MAX(_xlpm.d)&gt;0),
            SUM(_xlpm.d)=0
        )
    )
)</f>
        <v>0</v>
      </c>
      <c r="L54" s="240"/>
      <c r="M54" s="1">
        <f>IFERROR(IF(AND(_xlfn.XLOOKUP($A54,'1. Input energy data'!$C$20:$C$216,'1. Input energy data'!$L$20:$L$216)&gt;DATE(2018,4,1),_xlfn.XLOOKUP($A54,'1. Input energy data'!$C$20:$C$216,'1. Input energy data'!$M$20:$M$216)&lt;DATE(2026,7,31),_xlfn.XLOOKUP($A54,'1. Input energy data'!$C$20:$C$216,'1. Input energy data'!$AD$20:$AD$216)&gt;DATE(2018,4,1),_xlfn.XLOOKUP($A54,'1. Input energy data'!$C$20:$C$216,'1. Input energy data'!$AE$20:$AE$216)&lt;DATE(2026,7,31)),1,0),0)</f>
        <v>0</v>
      </c>
      <c r="N54" s="1">
        <f>IFERROR(IF(SUMIF('1. Input energy data'!$C$20:$C$216,'List Backing Sheet'!$A54,'1. Input energy data'!$AS$20:$AS$216)&lt;&gt;0,1,0),0)</f>
        <v>0</v>
      </c>
      <c r="O54" s="1">
        <f>IF(COUNTIF('2. Input non-routine changes'!$D$20:$D$119,'List Backing Sheet'!$A54)&gt;0,1,0)</f>
        <v>0</v>
      </c>
      <c r="P54" s="207"/>
    </row>
  </sheetData>
  <sheetProtection algorithmName="SHA-512" hashValue="5QW8q8Zk/oc4YHz87DvZcg62UjSMorDo8fS/7doQLhnfA/UhZeZU8ePcUjowWGwjaGrcGNVMCjrCAeeBj2um/g==" saltValue="oVqxrBN1lhZBQCoqy1WkpA==" spinCount="100000" sheet="1" objects="1" scenarios="1"/>
  <sortState xmlns:xlrd2="http://schemas.microsoft.com/office/spreadsheetml/2017/richdata2" ref="P6:P14">
    <sortCondition ref="P6:P14"/>
  </sortState>
  <mergeCells count="2">
    <mergeCell ref="A1:B1"/>
    <mergeCell ref="A2:B2"/>
  </mergeCells>
  <phoneticPr fontId="24" type="noConversion"/>
  <conditionalFormatting sqref="C4:E54">
    <cfRule type="cellIs" dxfId="22" priority="26" operator="equal">
      <formula>1</formula>
    </cfRule>
  </conditionalFormatting>
  <conditionalFormatting sqref="C1:N1">
    <cfRule type="cellIs" dxfId="21" priority="11" operator="equal">
      <formula>"PASS"</formula>
    </cfRule>
    <cfRule type="containsText" dxfId="20" priority="12" operator="containsText" text="FAIL">
      <formula>NOT(ISERROR(SEARCH("FAIL",C1)))</formula>
    </cfRule>
  </conditionalFormatting>
  <conditionalFormatting sqref="D4:D54">
    <cfRule type="expression" dxfId="19" priority="25">
      <formula>AND($C4=1,$D4=0)</formula>
    </cfRule>
  </conditionalFormatting>
  <conditionalFormatting sqref="E4:E54">
    <cfRule type="expression" dxfId="18" priority="24">
      <formula>AND($C4=1,$E4=0)</formula>
    </cfRule>
  </conditionalFormatting>
  <conditionalFormatting sqref="F4:F54">
    <cfRule type="expression" dxfId="17" priority="22">
      <formula>AND($C4=1,$F4=0)</formula>
    </cfRule>
    <cfRule type="cellIs" dxfId="16" priority="23" operator="equal">
      <formula>1</formula>
    </cfRule>
  </conditionalFormatting>
  <conditionalFormatting sqref="G4:G54">
    <cfRule type="expression" dxfId="15" priority="7">
      <formula>AND($C4=1,$G4=0)</formula>
    </cfRule>
    <cfRule type="cellIs" dxfId="14" priority="8" operator="equal">
      <formula>1</formula>
    </cfRule>
  </conditionalFormatting>
  <conditionalFormatting sqref="H4:H54">
    <cfRule type="expression" dxfId="13" priority="3">
      <formula>AND($C4=1,$H4=1)</formula>
    </cfRule>
    <cfRule type="expression" dxfId="12" priority="4">
      <formula>AND($C4=1,$H4=0)</formula>
    </cfRule>
  </conditionalFormatting>
  <conditionalFormatting sqref="I4:I54">
    <cfRule type="expression" dxfId="11" priority="21">
      <formula>AND($C4=1,$I4=0)</formula>
    </cfRule>
  </conditionalFormatting>
  <conditionalFormatting sqref="I4:J54">
    <cfRule type="cellIs" dxfId="10" priority="6" operator="equal">
      <formula>1</formula>
    </cfRule>
  </conditionalFormatting>
  <conditionalFormatting sqref="J4:J54">
    <cfRule type="expression" dxfId="9" priority="5">
      <formula>AND($C4=1,$J4=0)</formula>
    </cfRule>
  </conditionalFormatting>
  <conditionalFormatting sqref="K4:K54">
    <cfRule type="expression" dxfId="8" priority="1">
      <formula>AND($C4=1,$K4=1)</formula>
    </cfRule>
    <cfRule type="expression" dxfId="7" priority="2">
      <formula>AND($C4=1,$K4=0)</formula>
    </cfRule>
  </conditionalFormatting>
  <conditionalFormatting sqref="L4">
    <cfRule type="cellIs" dxfId="6" priority="19" operator="equal">
      <formula>1</formula>
    </cfRule>
  </conditionalFormatting>
  <conditionalFormatting sqref="M4:N54">
    <cfRule type="expression" dxfId="5" priority="17">
      <formula>AND($C4=1,$M4=0)</formula>
    </cfRule>
    <cfRule type="cellIs" dxfId="4" priority="18" operator="equal">
      <formula>1</formula>
    </cfRule>
  </conditionalFormatting>
  <conditionalFormatting sqref="N4:N54">
    <cfRule type="expression" dxfId="3" priority="66">
      <formula>AND($C4=1,$N4=0)</formula>
    </cfRule>
    <cfRule type="cellIs" dxfId="2" priority="67" operator="equal">
      <formula>1</formula>
    </cfRule>
  </conditionalFormatting>
  <conditionalFormatting sqref="O1">
    <cfRule type="cellIs" dxfId="1" priority="13" operator="equal">
      <formula>"NRC"</formula>
    </cfRule>
  </conditionalFormatting>
  <conditionalFormatting sqref="O4:O54">
    <cfRule type="expression" dxfId="0" priority="14">
      <formula>AND($C4=1,$O4=1)</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A5AE7-ED6B-4B69-B120-5FC454895CBC}">
  <dimension ref="A1:BR200"/>
  <sheetViews>
    <sheetView topLeftCell="M1" zoomScale="87" workbookViewId="0">
      <selection activeCell="Z4" sqref="Z4"/>
    </sheetView>
  </sheetViews>
  <sheetFormatPr defaultColWidth="8.85546875" defaultRowHeight="14.45"/>
  <cols>
    <col min="1" max="1" width="12" bestFit="1" customWidth="1"/>
    <col min="2" max="3" width="12" customWidth="1"/>
    <col min="4" max="4" width="14.85546875" customWidth="1"/>
    <col min="5" max="5" width="17.140625" customWidth="1"/>
    <col min="6" max="6" width="21.42578125" customWidth="1"/>
    <col min="7" max="8" width="21.140625" customWidth="1"/>
    <col min="9" max="9" width="17.42578125" bestFit="1" customWidth="1"/>
    <col min="10" max="11" width="30.140625" customWidth="1"/>
    <col min="12" max="12" width="17.42578125" customWidth="1"/>
    <col min="13" max="13" width="18.42578125" customWidth="1"/>
    <col min="14" max="14" width="17.140625" customWidth="1"/>
    <col min="15" max="15" width="17.85546875" customWidth="1"/>
    <col min="16" max="16" width="17.42578125" customWidth="1"/>
    <col min="17" max="29" width="13.42578125" customWidth="1"/>
    <col min="30" max="30" width="17.85546875" customWidth="1"/>
    <col min="31" max="31" width="17.42578125" customWidth="1"/>
    <col min="32" max="33" width="10.42578125" bestFit="1" customWidth="1"/>
    <col min="34" max="34" width="13.85546875" customWidth="1"/>
    <col min="35" max="36" width="14.42578125" customWidth="1"/>
    <col min="37" max="37" width="12.85546875" customWidth="1"/>
    <col min="38" max="39" width="13" customWidth="1"/>
    <col min="40" max="41" width="13.42578125" customWidth="1"/>
    <col min="42" max="42" width="12.42578125" customWidth="1"/>
    <col min="43" max="46" width="14.42578125" customWidth="1"/>
    <col min="47" max="47" width="22.42578125" customWidth="1"/>
    <col min="48" max="48" width="13.42578125" customWidth="1"/>
    <col min="49" max="57" width="17.42578125" customWidth="1"/>
    <col min="58" max="58" width="19.85546875" customWidth="1"/>
    <col min="59" max="59" width="11.42578125" style="172" customWidth="1"/>
    <col min="60" max="60" width="33.42578125" customWidth="1"/>
    <col min="61" max="61" width="17" customWidth="1"/>
    <col min="62" max="62" width="15.5703125" style="174" customWidth="1"/>
    <col min="63" max="63" width="24.140625" customWidth="1"/>
    <col min="64" max="64" width="13" customWidth="1"/>
    <col min="65" max="65" width="25.42578125" customWidth="1"/>
    <col min="66" max="66" width="14.5703125" customWidth="1"/>
    <col min="67" max="67" width="15" customWidth="1"/>
    <col min="68" max="68" width="23.42578125" customWidth="1"/>
    <col min="70" max="70" width="24.140625" customWidth="1"/>
  </cols>
  <sheetData>
    <row r="1" spans="1:70" ht="43.5" customHeight="1">
      <c r="A1" s="81" t="s">
        <v>186</v>
      </c>
      <c r="B1" s="81"/>
      <c r="C1" s="81"/>
      <c r="D1" s="81"/>
      <c r="E1" s="81"/>
      <c r="F1" s="81"/>
      <c r="L1" s="81" t="s">
        <v>394</v>
      </c>
      <c r="S1" s="81"/>
      <c r="T1" s="81"/>
      <c r="U1" s="81"/>
      <c r="AC1" s="99" t="str">
        <f>'1. Input energy data'!AD15</f>
        <v>Energy Usage 2025-2026</v>
      </c>
      <c r="AG1" s="81"/>
      <c r="AV1" s="177" t="s">
        <v>137</v>
      </c>
      <c r="BC1" s="156" t="s">
        <v>395</v>
      </c>
      <c r="BD1" s="296" t="s">
        <v>254</v>
      </c>
      <c r="BE1" s="296"/>
      <c r="BJ1"/>
    </row>
    <row r="2" spans="1:70">
      <c r="BG2"/>
      <c r="BJ2"/>
    </row>
    <row r="3" spans="1:70" ht="29.1" customHeight="1">
      <c r="A3" s="98" t="s">
        <v>40</v>
      </c>
      <c r="B3" s="98" t="s">
        <v>396</v>
      </c>
      <c r="C3" s="98" t="s">
        <v>397</v>
      </c>
      <c r="D3" s="98" t="s">
        <v>56</v>
      </c>
      <c r="E3" s="98" t="s">
        <v>33</v>
      </c>
      <c r="F3" s="98" t="s">
        <v>57</v>
      </c>
      <c r="G3" s="98" t="s">
        <v>59</v>
      </c>
      <c r="H3" s="98" t="s">
        <v>398</v>
      </c>
      <c r="I3" s="98" t="s">
        <v>60</v>
      </c>
      <c r="J3" s="98" t="s">
        <v>61</v>
      </c>
      <c r="K3" s="98" t="s">
        <v>43</v>
      </c>
      <c r="L3" s="98" t="s">
        <v>399</v>
      </c>
      <c r="M3" s="98" t="s">
        <v>400</v>
      </c>
      <c r="N3" s="98" t="s">
        <v>401</v>
      </c>
      <c r="O3" s="98" t="s">
        <v>402</v>
      </c>
      <c r="P3" s="98" t="s">
        <v>403</v>
      </c>
      <c r="Q3" s="98" t="s">
        <v>404</v>
      </c>
      <c r="R3" s="98" t="s">
        <v>405</v>
      </c>
      <c r="S3" s="98" t="s">
        <v>406</v>
      </c>
      <c r="T3" s="98" t="s">
        <v>407</v>
      </c>
      <c r="U3" s="98" t="s">
        <v>408</v>
      </c>
      <c r="V3" s="98" t="s">
        <v>409</v>
      </c>
      <c r="W3" s="98" t="s">
        <v>410</v>
      </c>
      <c r="X3" s="98" t="s">
        <v>411</v>
      </c>
      <c r="Y3" s="98" t="s">
        <v>412</v>
      </c>
      <c r="Z3" s="98" t="s">
        <v>413</v>
      </c>
      <c r="AA3" s="98" t="s">
        <v>414</v>
      </c>
      <c r="AB3" s="98" t="s">
        <v>415</v>
      </c>
      <c r="AC3" s="98" t="s">
        <v>416</v>
      </c>
      <c r="AD3" s="98" t="s">
        <v>417</v>
      </c>
      <c r="AE3" s="98" t="s">
        <v>64</v>
      </c>
      <c r="AF3" s="98" t="s">
        <v>65</v>
      </c>
      <c r="AG3" s="98" t="s">
        <v>66</v>
      </c>
      <c r="AH3" s="98" t="s">
        <v>67</v>
      </c>
      <c r="AI3" s="98" t="s">
        <v>68</v>
      </c>
      <c r="AJ3" s="98" t="s">
        <v>69</v>
      </c>
      <c r="AK3" s="98" t="s">
        <v>70</v>
      </c>
      <c r="AL3" s="98" t="s">
        <v>71</v>
      </c>
      <c r="AM3" s="98" t="s">
        <v>72</v>
      </c>
      <c r="AN3" s="98" t="s">
        <v>73</v>
      </c>
      <c r="AO3" s="98" t="s">
        <v>74</v>
      </c>
      <c r="AP3" s="98" t="s">
        <v>75</v>
      </c>
      <c r="AQ3" s="98" t="s">
        <v>418</v>
      </c>
      <c r="AR3" s="98" t="s">
        <v>419</v>
      </c>
      <c r="AS3" s="98" t="s">
        <v>420</v>
      </c>
      <c r="AT3" s="98" t="s">
        <v>421</v>
      </c>
      <c r="AU3" s="98" t="s">
        <v>422</v>
      </c>
      <c r="AV3" s="175" t="s">
        <v>180</v>
      </c>
      <c r="AW3" s="175" t="s">
        <v>181</v>
      </c>
      <c r="AX3" s="175" t="s">
        <v>182</v>
      </c>
      <c r="AY3" s="175" t="s">
        <v>183</v>
      </c>
      <c r="AZ3" s="175" t="s">
        <v>184</v>
      </c>
      <c r="BA3" s="175" t="s">
        <v>185</v>
      </c>
      <c r="BB3" s="98" t="s">
        <v>423</v>
      </c>
      <c r="BD3" s="98" t="s">
        <v>424</v>
      </c>
      <c r="BE3" s="98" t="s">
        <v>425</v>
      </c>
      <c r="BF3" s="98" t="s">
        <v>426</v>
      </c>
      <c r="BG3" s="98" t="s">
        <v>427</v>
      </c>
      <c r="BH3" s="98" t="s">
        <v>428</v>
      </c>
      <c r="BI3" s="98" t="s">
        <v>429</v>
      </c>
      <c r="BJ3" s="98" t="s">
        <v>430</v>
      </c>
      <c r="BK3" s="98" t="s">
        <v>431</v>
      </c>
      <c r="BL3" s="98" t="s">
        <v>432</v>
      </c>
      <c r="BM3" s="98" t="s">
        <v>433</v>
      </c>
      <c r="BN3" s="98" t="s">
        <v>434</v>
      </c>
      <c r="BO3" s="98" t="s">
        <v>435</v>
      </c>
      <c r="BP3" s="98" t="s">
        <v>436</v>
      </c>
      <c r="BQ3" s="98" t="s">
        <v>437</v>
      </c>
      <c r="BR3" s="98" t="s">
        <v>438</v>
      </c>
    </row>
    <row r="4" spans="1:70">
      <c r="A4" s="82" t="str">
        <f>IF($D4="", "", '1. Input energy data'!$C$11)</f>
        <v/>
      </c>
      <c r="B4" s="82" t="str">
        <f>IF($D4="", "", '1. Input energy data'!$D$11)</f>
        <v/>
      </c>
      <c r="C4" s="236" t="str">
        <f>IF($D4="", "", '1. Input energy data'!$F$11)</f>
        <v/>
      </c>
      <c r="D4" s="82" t="str">
        <f>IF(ISBLANK('1. Input energy data'!$C20),"",'1. Input energy data'!$C20)</f>
        <v/>
      </c>
      <c r="E4" s="178" t="str">
        <f>IF(ISBLANK('1. Input energy data'!D20), "",'1. Input energy data'!D20)</f>
        <v/>
      </c>
      <c r="F4" s="82" t="str">
        <f>IF(ISBLANK('1. Input energy data'!$E20),"",'1. Input energy data'!$E20)</f>
        <v/>
      </c>
      <c r="G4" s="82" t="str">
        <f>IF($A4="","",'1. Input energy data'!$G20)</f>
        <v/>
      </c>
      <c r="H4" s="82" t="str">
        <f>IF($G4='List Backing Sheet'!$P$5,'1. Input energy data'!$S$11,IF($G4='List Backing Sheet'!$P$6,'1. Input energy data'!$T$11,""))</f>
        <v/>
      </c>
      <c r="I4" s="82" t="str">
        <f>IF('1. Input energy data'!H20=0, "", '1. Input energy data'!H20)</f>
        <v/>
      </c>
      <c r="J4" s="84" t="str">
        <f>IF('1. Input energy data'!I20="", "", '1. Input energy data'!I20)</f>
        <v/>
      </c>
      <c r="K4" s="84" t="str">
        <f>IF(A4="","",IF(TRIM(LOWER('1. Input energy data'!$G$11))="Multiple",IF('1. Input energy data'!J20&lt;&gt;"",'1. Input energy data'!J20,""), '1. Input energy data'!$G$11))</f>
        <v/>
      </c>
      <c r="L4" s="84" t="str">
        <f>IF('1. Input energy data'!L20="", "", '1. Input energy data'!L20)</f>
        <v/>
      </c>
      <c r="M4" s="84" t="str">
        <f>IF('1. Input energy data'!M20="", "", '1. Input energy data'!M20)</f>
        <v/>
      </c>
      <c r="N4" s="85" t="str">
        <f>IF(ISBLANK('1. Input energy data'!N20), "",'1. Input energy data'!N20)</f>
        <v/>
      </c>
      <c r="O4" s="85" t="str">
        <f>IF(ISBLANK('1. Input energy data'!O20), "",'1. Input energy data'!O20)</f>
        <v/>
      </c>
      <c r="P4" s="85" t="str">
        <f>IF(ISBLANK('1. Input energy data'!P20), "",'1. Input energy data'!P20)</f>
        <v/>
      </c>
      <c r="Q4" s="85" t="str">
        <f>IF(ISBLANK('1. Input energy data'!Q20), "",'1. Input energy data'!Q20)</f>
        <v/>
      </c>
      <c r="R4" s="85" t="str">
        <f>IF(ISBLANK('1. Input energy data'!R20), "",'1. Input energy data'!R20)</f>
        <v/>
      </c>
      <c r="S4" s="85" t="str">
        <f>IF(ISBLANK('1. Input energy data'!S20), "",'1. Input energy data'!S20)</f>
        <v/>
      </c>
      <c r="T4" s="85" t="str">
        <f>IF(ISBLANK('1. Input energy data'!T20), "",'1. Input energy data'!T20)</f>
        <v/>
      </c>
      <c r="U4" s="85" t="str">
        <f>IF(ISBLANK('1. Input energy data'!U20), "",'1. Input energy data'!U20)</f>
        <v/>
      </c>
      <c r="V4" s="85" t="str">
        <f>IF(ISBLANK('1. Input energy data'!V20), "",'1. Input energy data'!V20)</f>
        <v/>
      </c>
      <c r="W4" s="85" t="str">
        <f>IF(ISBLANK('1. Input energy data'!W20), "",'1. Input energy data'!W20)</f>
        <v/>
      </c>
      <c r="X4" s="85" t="str">
        <f>IF(ISBLANK('1. Input energy data'!X20), "",'1. Input energy data'!X20)</f>
        <v/>
      </c>
      <c r="Y4" s="85" t="str">
        <f>IF(ISBLANK('1. Input energy data'!Y20), "",'1. Input energy data'!Y20)</f>
        <v/>
      </c>
      <c r="Z4" s="85" t="str">
        <f>IF(ISBLANK('1. Input energy data'!Z20), "",'1. Input energy data'!Z20)</f>
        <v/>
      </c>
      <c r="AA4" s="85" t="str">
        <f>IF(ISBLANK('1. Input energy data'!$AA20), "",'1. Input energy data'!$AA20)</f>
        <v/>
      </c>
      <c r="AB4" s="85" t="str">
        <f>IF(ISBLANK('1. Input energy data'!AB20), "",'1. Input energy data'!AB20)</f>
        <v/>
      </c>
      <c r="AC4" s="84" t="str">
        <f>IF('1. Input energy data'!AD20="", "", '1. Input energy data'!AD20)</f>
        <v/>
      </c>
      <c r="AD4" s="84" t="str">
        <f>IF('1. Input energy data'!AE20="", "", '1. Input energy data'!AE20)</f>
        <v/>
      </c>
      <c r="AE4" s="85" t="str">
        <f>IF(ISBLANK('1. Input energy data'!AF20), "",'1. Input energy data'!AF20)</f>
        <v/>
      </c>
      <c r="AF4" s="85" t="str">
        <f>IF(ISBLANK('1. Input energy data'!AG20), "",'1. Input energy data'!AG20)</f>
        <v/>
      </c>
      <c r="AG4" s="85" t="str">
        <f>IF(ISBLANK('1. Input energy data'!AH20), "",'1. Input energy data'!AH20)</f>
        <v/>
      </c>
      <c r="AH4" s="85" t="str">
        <f>IF(ISBLANK('1. Input energy data'!AI20), "",'1. Input energy data'!AI20)</f>
        <v/>
      </c>
      <c r="AI4" s="85" t="str">
        <f>IF(ISBLANK('1. Input energy data'!AJ20), "",'1. Input energy data'!AJ20)</f>
        <v/>
      </c>
      <c r="AJ4" s="85" t="str">
        <f>IF(ISBLANK('1. Input energy data'!AK20), "",'1. Input energy data'!AK20)</f>
        <v/>
      </c>
      <c r="AK4" s="85" t="str">
        <f>IF(ISBLANK('1. Input energy data'!AL20), "",'1. Input energy data'!AL20)</f>
        <v/>
      </c>
      <c r="AL4" s="85" t="str">
        <f>IF(ISBLANK('1. Input energy data'!AM20), "",'1. Input energy data'!AM20)</f>
        <v/>
      </c>
      <c r="AM4" s="85" t="str">
        <f>IF(ISBLANK('1. Input energy data'!AN20), "",'1. Input energy data'!AN20)</f>
        <v/>
      </c>
      <c r="AN4" s="85" t="str">
        <f>IF(ISBLANK('1. Input energy data'!AO20), "",'1. Input energy data'!AO20)</f>
        <v/>
      </c>
      <c r="AO4" s="85" t="str">
        <f>IF(ISBLANK('1. Input energy data'!AP20), "",'1. Input energy data'!AP20)</f>
        <v/>
      </c>
      <c r="AP4" s="85" t="str">
        <f>IF(ISBLANK('1. Input energy data'!AQ20), "",'1. Input energy data'!AQ20)</f>
        <v/>
      </c>
      <c r="AQ4" s="85" t="str">
        <f>'1. Input energy data'!AR20</f>
        <v/>
      </c>
      <c r="AR4" s="85" t="str">
        <f>'1. Input energy data'!AS20</f>
        <v/>
      </c>
      <c r="AS4" s="85" t="str">
        <f>IF(ISBLANK('1. Input energy data'!AT20), "",'1. Input energy data'!AT20)</f>
        <v/>
      </c>
      <c r="AT4" s="85" t="str">
        <f>IF(ISBLANK('1. Input energy data'!$AU20), "",'1. Input energy data'!$AU20)</f>
        <v/>
      </c>
      <c r="AU4" s="85" t="str">
        <f>IF(ISBLANK('1. Input energy data'!AV20), "",'1. Input energy data'!AV20)</f>
        <v/>
      </c>
      <c r="AV4" s="82" t="str">
        <f>IFERROR('Calculation backing sheet'!AQ3,"Baseline issue")</f>
        <v/>
      </c>
      <c r="AW4" s="85" t="str">
        <f>'Calculation backing sheet'!AR3</f>
        <v/>
      </c>
      <c r="AX4" s="176" t="str">
        <f>'Calculation backing sheet'!AS3</f>
        <v/>
      </c>
      <c r="AY4" s="85" t="str">
        <f>'Calculation backing sheet'!AT3</f>
        <v/>
      </c>
      <c r="AZ4" s="85" t="str">
        <f>'Calculation backing sheet'!AU3</f>
        <v/>
      </c>
      <c r="BA4" s="82" t="str">
        <f>'Calculation backing sheet'!AV3</f>
        <v/>
      </c>
      <c r="BB4" s="82" t="str">
        <f>IF(OR(F4=0,G4=0,F4="0",G4="0",TRIM(F4)="",TRIM(G4)=""),"",IF(COUNTIFS('2. Input non-routine changes'!$C$18:$C$1048576,F4,'2. Input non-routine changes'!$E$18:$E$1048576,G4)&gt; 0,"Yes","No"))</f>
        <v/>
      </c>
      <c r="BD4" s="84" t="str" cm="1">
        <f t="array" aca="1" ref="BD4" ca="1">IFERROR(INDIRECT("'2. Input non-routine changes'!" &amp; ADDRESS('NRC backing'!$E4, COLUMN()-45)),"")</f>
        <v/>
      </c>
      <c r="BE4" s="84" t="str" cm="1">
        <f t="array" aca="1" ref="BE4" ca="1">IFERROR(INDIRECT("'2. Input non-routine changes'!" &amp; ADDRESS('NRC backing'!$E4, COLUMN()-45)),"")</f>
        <v/>
      </c>
      <c r="BF4" s="82" t="str" cm="1">
        <f t="array" aca="1" ref="BF4" ca="1">IFERROR(INDIRECT("'2. Input non-routine changes'!" &amp; ADDRESS('NRC backing'!$E4, COLUMN()-45)),"")</f>
        <v/>
      </c>
      <c r="BG4" s="180" t="str" cm="1">
        <f t="array" aca="1" ref="BG4" ca="1">IFERROR(INDIRECT("'2. Input non-routine changes'!" &amp; ADDRESS('NRC backing'!$E4, COLUMN()-45)),"")</f>
        <v/>
      </c>
      <c r="BH4" s="82" t="str" cm="1">
        <f t="array" aca="1" ref="BH4" ca="1">IFERROR(INDIRECT("'2. Input non-routine changes'!" &amp; ADDRESS('NRC backing'!$E4, COLUMN()-45)),"")</f>
        <v/>
      </c>
      <c r="BI4" s="84" t="str" cm="1">
        <f t="array" aca="1" ref="BI4" ca="1">IFERROR(INDIRECT("'2. Input non-routine changes'!" &amp; ADDRESS('NRC backing'!$F4, COLUMN()-50)),"")</f>
        <v/>
      </c>
      <c r="BJ4" s="84" t="str" cm="1">
        <f t="array" aca="1" ref="BJ4" ca="1">IFERROR(INDIRECT("'2. Input non-routine changes'!" &amp; ADDRESS('NRC backing'!$F4, COLUMN()-50)),"")</f>
        <v/>
      </c>
      <c r="BK4" s="82" t="str" cm="1">
        <f t="array" aca="1" ref="BK4" ca="1">IFERROR(INDIRECT("'2. Input non-routine changes'!" &amp; ADDRESS('NRC backing'!$F4, COLUMN()-50)),"")</f>
        <v/>
      </c>
      <c r="BL4" s="173" t="str" cm="1">
        <f t="array" aca="1" ref="BL4" ca="1">IFERROR(INDIRECT("'2. Input non-routine changes'!" &amp; ADDRESS('NRC backing'!$F4, COLUMN()-50)),"")</f>
        <v/>
      </c>
      <c r="BM4" s="82" t="str" cm="1">
        <f t="array" aca="1" ref="BM4" ca="1">IFERROR(INDIRECT("'2. Input non-routine changes'!" &amp; ADDRESS('NRC backing'!$F4, COLUMN()-50)),"")</f>
        <v/>
      </c>
      <c r="BN4" s="84" t="str" cm="1">
        <f t="array" aca="1" ref="BN4" ca="1">IFERROR(INDIRECT("'2. Input non-routine changes'!" &amp; ADDRESS('NRC backing'!$G4, COLUMN()-55)),"")</f>
        <v/>
      </c>
      <c r="BO4" s="84" t="str" cm="1">
        <f t="array" aca="1" ref="BO4" ca="1">IFERROR(INDIRECT("'2. Input non-routine changes'!" &amp; ADDRESS('NRC backing'!$G4, COLUMN()-55)),"")</f>
        <v/>
      </c>
      <c r="BP4" s="82" t="str" cm="1">
        <f t="array" aca="1" ref="BP4" ca="1">IFERROR(INDIRECT("'2. Input non-routine changes'!" &amp; ADDRESS('NRC backing'!$G4, COLUMN()-55)),"")</f>
        <v/>
      </c>
      <c r="BQ4" s="180" t="str" cm="1">
        <f t="array" aca="1" ref="BQ4" ca="1">IFERROR(INDIRECT("'2. Input non-routine changes'!" &amp; ADDRESS('NRC backing'!$G4, COLUMN()-55)),"")</f>
        <v/>
      </c>
      <c r="BR4" s="82" t="str" cm="1">
        <f t="array" aca="1" ref="BR4" ca="1">IFERROR(INDIRECT("'2. Input non-routine changes'!" &amp; ADDRESS('NRC backing'!$G4, COLUMN()-55)),"")</f>
        <v/>
      </c>
    </row>
    <row r="5" spans="1:70">
      <c r="A5" s="82" t="str">
        <f>IF($D5="", "", '1. Input energy data'!$C$11)</f>
        <v/>
      </c>
      <c r="B5" s="82" t="str">
        <f>IF($D5="", "", '1. Input energy data'!$D$11)</f>
        <v/>
      </c>
      <c r="C5" s="236"/>
      <c r="D5" s="82" t="str">
        <f>IF(ISBLANK('1. Input energy data'!$C21),"",'1. Input energy data'!$C21)</f>
        <v/>
      </c>
      <c r="E5" s="178" t="str">
        <f>IF(ISBLANK('1. Input energy data'!D21), "",'1. Input energy data'!D21)</f>
        <v/>
      </c>
      <c r="F5" s="82" t="str">
        <f>IF(ISBLANK('1. Input energy data'!$E21),"",'1. Input energy data'!$E21)</f>
        <v/>
      </c>
      <c r="G5" s="82" t="str">
        <f>IF($A5="","",'1. Input energy data'!$G21)</f>
        <v/>
      </c>
      <c r="H5" s="82" t="str">
        <f>IF($G5='List Backing Sheet'!$P$5,'1. Input energy data'!$S$11,IF($G5='List Backing Sheet'!$P$6,'1. Input energy data'!$T$11,""))</f>
        <v/>
      </c>
      <c r="I5" s="82" t="str">
        <f>IF('1. Input energy data'!H21=0, "", '1. Input energy data'!H21)</f>
        <v/>
      </c>
      <c r="J5" s="84" t="str">
        <f>IF('1. Input energy data'!I21="", "", '1. Input energy data'!I21)</f>
        <v/>
      </c>
      <c r="K5" s="84" t="str">
        <f>IF(A5="","",IF(TRIM(LOWER('1. Input energy data'!$G$11))="Multiple",IF('1. Input energy data'!J21&lt;&gt;"",'1. Input energy data'!J21,""), '1. Input energy data'!$G$11))</f>
        <v/>
      </c>
      <c r="L5" s="84" t="str">
        <f>IF('1. Input energy data'!L21="", "", '1. Input energy data'!L21)</f>
        <v/>
      </c>
      <c r="M5" s="84" t="str">
        <f>IF('1. Input energy data'!M21="", "", '1. Input energy data'!M21)</f>
        <v/>
      </c>
      <c r="N5" s="85" t="str">
        <f>IF(ISBLANK('1. Input energy data'!N21), "",'1. Input energy data'!N21)</f>
        <v/>
      </c>
      <c r="O5" s="85" t="str">
        <f>IF(ISBLANK('1. Input energy data'!O21), "",'1. Input energy data'!O21)</f>
        <v/>
      </c>
      <c r="P5" s="85" t="str">
        <f>IF(ISBLANK('1. Input energy data'!P21), "",'1. Input energy data'!P21)</f>
        <v/>
      </c>
      <c r="Q5" s="85" t="str">
        <f>IF(ISBLANK('1. Input energy data'!Q21), "",'1. Input energy data'!Q21)</f>
        <v/>
      </c>
      <c r="R5" s="85" t="str">
        <f>IF(ISBLANK('1. Input energy data'!R21), "",'1. Input energy data'!R21)</f>
        <v/>
      </c>
      <c r="S5" s="85" t="str">
        <f>IF(ISBLANK('1. Input energy data'!S21), "",'1. Input energy data'!S21)</f>
        <v/>
      </c>
      <c r="T5" s="85" t="str">
        <f>IF(ISBLANK('1. Input energy data'!T21), "",'1. Input energy data'!T21)</f>
        <v/>
      </c>
      <c r="U5" s="85" t="str">
        <f>IF(ISBLANK('1. Input energy data'!U21), "",'1. Input energy data'!U21)</f>
        <v/>
      </c>
      <c r="V5" s="85" t="str">
        <f>IF(ISBLANK('1. Input energy data'!V21), "",'1. Input energy data'!V21)</f>
        <v/>
      </c>
      <c r="W5" s="85" t="str">
        <f>IF(ISBLANK('1. Input energy data'!W21), "",'1. Input energy data'!W21)</f>
        <v/>
      </c>
      <c r="X5" s="85" t="str">
        <f>IF(ISBLANK('1. Input energy data'!X21), "",'1. Input energy data'!X21)</f>
        <v/>
      </c>
      <c r="Y5" s="85" t="str">
        <f>IF(ISBLANK('1. Input energy data'!Y21), "",'1. Input energy data'!Y21)</f>
        <v/>
      </c>
      <c r="Z5" s="85" t="str">
        <f>IF(ISBLANK('1. Input energy data'!Z21), "",'1. Input energy data'!Z21)</f>
        <v/>
      </c>
      <c r="AA5" s="85" t="str">
        <f>IF(ISBLANK('1. Input energy data'!$AA21), "",'1. Input energy data'!$AA21)</f>
        <v/>
      </c>
      <c r="AB5" s="85" t="str">
        <f>IF(ISBLANK('1. Input energy data'!AB21), "",'1. Input energy data'!AB21)</f>
        <v/>
      </c>
      <c r="AC5" s="84" t="str">
        <f>IF('1. Input energy data'!AD21="", "", '1. Input energy data'!AD21)</f>
        <v/>
      </c>
      <c r="AD5" s="84" t="str">
        <f>IF('1. Input energy data'!AE21="", "", '1. Input energy data'!AE21)</f>
        <v/>
      </c>
      <c r="AE5" s="85" t="str">
        <f>IF(ISBLANK('1. Input energy data'!AF21), "",'1. Input energy data'!AF21)</f>
        <v/>
      </c>
      <c r="AF5" s="85" t="str">
        <f>IF(ISBLANK('1. Input energy data'!AG21), "",'1. Input energy data'!AG21)</f>
        <v/>
      </c>
      <c r="AG5" s="85" t="str">
        <f>IF(ISBLANK('1. Input energy data'!AH21), "",'1. Input energy data'!AH21)</f>
        <v/>
      </c>
      <c r="AH5" s="85" t="str">
        <f>IF(ISBLANK('1. Input energy data'!AI21), "",'1. Input energy data'!AI21)</f>
        <v/>
      </c>
      <c r="AI5" s="85" t="str">
        <f>IF(ISBLANK('1. Input energy data'!AJ21), "",'1. Input energy data'!AJ21)</f>
        <v/>
      </c>
      <c r="AJ5" s="85" t="str">
        <f>IF(ISBLANK('1. Input energy data'!AK21), "",'1. Input energy data'!AK21)</f>
        <v/>
      </c>
      <c r="AK5" s="85" t="str">
        <f>IF(ISBLANK('1. Input energy data'!AL21), "",'1. Input energy data'!AL21)</f>
        <v/>
      </c>
      <c r="AL5" s="85" t="str">
        <f>IF(ISBLANK('1. Input energy data'!AM21), "",'1. Input energy data'!AM21)</f>
        <v/>
      </c>
      <c r="AM5" s="85" t="str">
        <f>IF(ISBLANK('1. Input energy data'!AN21), "",'1. Input energy data'!AN21)</f>
        <v/>
      </c>
      <c r="AN5" s="85" t="str">
        <f>IF(ISBLANK('1. Input energy data'!AO21), "",'1. Input energy data'!AO21)</f>
        <v/>
      </c>
      <c r="AO5" s="85" t="str">
        <f>IF(ISBLANK('1. Input energy data'!AP21), "",'1. Input energy data'!AP21)</f>
        <v/>
      </c>
      <c r="AP5" s="85" t="str">
        <f>IF(ISBLANK('1. Input energy data'!AQ21), "",'1. Input energy data'!AQ21)</f>
        <v/>
      </c>
      <c r="AQ5" s="85" t="str">
        <f>'1. Input energy data'!AR21</f>
        <v/>
      </c>
      <c r="AR5" s="85" t="str">
        <f>'1. Input energy data'!AS21</f>
        <v/>
      </c>
      <c r="AS5" s="85" t="str">
        <f>IF(ISBLANK('1. Input energy data'!AT21), "",'1. Input energy data'!AT21)</f>
        <v/>
      </c>
      <c r="AT5" s="85" t="str">
        <f>IF(ISBLANK('1. Input energy data'!$AU21), "",'1. Input energy data'!$AU21)</f>
        <v/>
      </c>
      <c r="AU5" s="85" t="str">
        <f>IF(ISBLANK('1. Input energy data'!AV21), "",'1. Input energy data'!AV21)</f>
        <v/>
      </c>
      <c r="AV5" s="82" t="str">
        <f>IFERROR('Calculation backing sheet'!AQ4,"Baseline issue")</f>
        <v/>
      </c>
      <c r="AW5" s="85" t="str">
        <f>'Calculation backing sheet'!AR4</f>
        <v/>
      </c>
      <c r="AX5" s="176" t="str">
        <f>'Calculation backing sheet'!AS4</f>
        <v/>
      </c>
      <c r="AY5" s="85" t="str">
        <f>'Calculation backing sheet'!AT4</f>
        <v/>
      </c>
      <c r="AZ5" s="85" t="str">
        <f>'Calculation backing sheet'!AU4</f>
        <v/>
      </c>
      <c r="BA5" s="82" t="str">
        <f>'Calculation backing sheet'!AV4</f>
        <v/>
      </c>
      <c r="BB5" s="82" t="str">
        <f>IF(OR(F5=0,G5=0,F5="0",G5="0",TRIM(F5)="",TRIM(G5)=""),"",IF(COUNTIFS('2. Input non-routine changes'!$C$18:$C$1048576,F5,'2. Input non-routine changes'!$E$18:$E$1048576,G5)&gt; 0,"Yes","No"))</f>
        <v/>
      </c>
      <c r="BD5" s="84" t="str" cm="1">
        <f t="array" aca="1" ref="BD5" ca="1">IFERROR(INDIRECT("'2. Input non-routine changes'!" &amp; ADDRESS('NRC backing'!$E5, COLUMN()-45)),"")</f>
        <v/>
      </c>
      <c r="BE5" s="84" t="str" cm="1">
        <f t="array" aca="1" ref="BE5" ca="1">IFERROR(INDIRECT("'2. Input non-routine changes'!" &amp; ADDRESS('NRC backing'!$E5, COLUMN()-45)),"")</f>
        <v/>
      </c>
      <c r="BF5" s="82" t="str" cm="1">
        <f t="array" aca="1" ref="BF5" ca="1">IFERROR(INDIRECT("'2. Input non-routine changes'!" &amp; ADDRESS('NRC backing'!$E5, COLUMN()-45)),"")</f>
        <v/>
      </c>
      <c r="BG5" s="180" t="str" cm="1">
        <f t="array" aca="1" ref="BG5" ca="1">IFERROR(INDIRECT("'2. Input non-routine changes'!" &amp; ADDRESS('NRC backing'!$E5, COLUMN()-45)),"")</f>
        <v/>
      </c>
      <c r="BH5" s="82" t="str" cm="1">
        <f t="array" aca="1" ref="BH5" ca="1">IFERROR(INDIRECT("'2. Input non-routine changes'!" &amp; ADDRESS('NRC backing'!$E5, COLUMN()-45)),"")</f>
        <v/>
      </c>
      <c r="BI5" s="84" t="str" cm="1">
        <f t="array" aca="1" ref="BI5" ca="1">IFERROR(INDIRECT("'2. Input non-routine changes'!" &amp; ADDRESS('NRC backing'!$F5, COLUMN()-50)),"")</f>
        <v/>
      </c>
      <c r="BJ5" s="84" t="str" cm="1">
        <f t="array" aca="1" ref="BJ5" ca="1">IFERROR(INDIRECT("'2. Input non-routine changes'!" &amp; ADDRESS('NRC backing'!$F5, COLUMN()-50)),"")</f>
        <v/>
      </c>
      <c r="BK5" s="82" t="str" cm="1">
        <f t="array" aca="1" ref="BK5" ca="1">IFERROR(INDIRECT("'2. Input non-routine changes'!" &amp; ADDRESS('NRC backing'!$F5, COLUMN()-50)),"")</f>
        <v/>
      </c>
      <c r="BL5" s="173" t="str" cm="1">
        <f t="array" aca="1" ref="BL5" ca="1">IFERROR(INDIRECT("'2. Input non-routine changes'!" &amp; ADDRESS('NRC backing'!$F5, COLUMN()-50)),"")</f>
        <v/>
      </c>
      <c r="BM5" s="82" t="str" cm="1">
        <f t="array" aca="1" ref="BM5" ca="1">IFERROR(INDIRECT("'2. Input non-routine changes'!" &amp; ADDRESS('NRC backing'!$F5, COLUMN()-50)),"")</f>
        <v/>
      </c>
      <c r="BN5" s="84" t="str" cm="1">
        <f t="array" aca="1" ref="BN5" ca="1">IFERROR(INDIRECT("'2. Input non-routine changes'!" &amp; ADDRESS('NRC backing'!$G5, COLUMN()-55)),"")</f>
        <v/>
      </c>
      <c r="BO5" s="84" t="str" cm="1">
        <f t="array" aca="1" ref="BO5" ca="1">IFERROR(INDIRECT("'2. Input non-routine changes'!" &amp; ADDRESS('NRC backing'!$G5, COLUMN()-55)),"")</f>
        <v/>
      </c>
      <c r="BP5" s="82" t="str" cm="1">
        <f t="array" aca="1" ref="BP5" ca="1">IFERROR(INDIRECT("'2. Input non-routine changes'!" &amp; ADDRESS('NRC backing'!$G5, COLUMN()-55)),"")</f>
        <v/>
      </c>
      <c r="BQ5" s="180" t="str" cm="1">
        <f t="array" aca="1" ref="BQ5" ca="1">IFERROR(INDIRECT("'2. Input non-routine changes'!" &amp; ADDRESS('NRC backing'!$G5, COLUMN()-55)),"")</f>
        <v/>
      </c>
      <c r="BR5" s="82" t="str" cm="1">
        <f t="array" aca="1" ref="BR5" ca="1">IFERROR(INDIRECT("'2. Input non-routine changes'!" &amp; ADDRESS('NRC backing'!$G5, COLUMN()-55)),"")</f>
        <v/>
      </c>
    </row>
    <row r="6" spans="1:70">
      <c r="A6" s="82" t="str">
        <f>IF($D6="", "", '1. Input energy data'!$C$11)</f>
        <v/>
      </c>
      <c r="B6" s="82" t="str">
        <f>IF($D6="", "", '1. Input energy data'!$D$11)</f>
        <v/>
      </c>
      <c r="C6" s="236"/>
      <c r="D6" s="82" t="str">
        <f>IF(ISBLANK('1. Input energy data'!$C22),"",'1. Input energy data'!$C22)</f>
        <v/>
      </c>
      <c r="E6" s="178" t="str">
        <f>IF(ISBLANK('1. Input energy data'!D22), "",'1. Input energy data'!D22)</f>
        <v/>
      </c>
      <c r="F6" s="82" t="str">
        <f>IF(ISBLANK('1. Input energy data'!$E22),"",'1. Input energy data'!$E22)</f>
        <v/>
      </c>
      <c r="G6" s="82" t="str">
        <f>IF($A6="","",'1. Input energy data'!$G22)</f>
        <v/>
      </c>
      <c r="H6" s="82" t="str">
        <f>IF($G6='List Backing Sheet'!$P$5,'1. Input energy data'!$S$11,IF($G6='List Backing Sheet'!$P$6,'1. Input energy data'!$T$11,""))</f>
        <v/>
      </c>
      <c r="I6" s="82" t="str">
        <f>IF('1. Input energy data'!H22=0, "", '1. Input energy data'!H22)</f>
        <v/>
      </c>
      <c r="J6" s="84" t="str">
        <f>IF('1. Input energy data'!I22="", "", '1. Input energy data'!I22)</f>
        <v/>
      </c>
      <c r="K6" s="84" t="str">
        <f>IF(A6="","",IF(TRIM(LOWER('1. Input energy data'!$G$11))="Multiple",IF('1. Input energy data'!J22&lt;&gt;"",'1. Input energy data'!J22,""), '1. Input energy data'!$G$11))</f>
        <v/>
      </c>
      <c r="L6" s="84" t="str">
        <f>IF('1. Input energy data'!L22="", "", '1. Input energy data'!L22)</f>
        <v/>
      </c>
      <c r="M6" s="84" t="str">
        <f>IF('1. Input energy data'!M22="", "", '1. Input energy data'!M22)</f>
        <v/>
      </c>
      <c r="N6" s="85" t="str">
        <f>IF(ISBLANK('1. Input energy data'!N22), "",'1. Input energy data'!N22)</f>
        <v/>
      </c>
      <c r="O6" s="85" t="str">
        <f>IF(ISBLANK('1. Input energy data'!O22), "",'1. Input energy data'!O22)</f>
        <v/>
      </c>
      <c r="P6" s="85" t="str">
        <f>IF(ISBLANK('1. Input energy data'!P22), "",'1. Input energy data'!P22)</f>
        <v/>
      </c>
      <c r="Q6" s="85" t="str">
        <f>IF(ISBLANK('1. Input energy data'!Q22), "",'1. Input energy data'!Q22)</f>
        <v/>
      </c>
      <c r="R6" s="85" t="str">
        <f>IF(ISBLANK('1. Input energy data'!R22), "",'1. Input energy data'!R22)</f>
        <v/>
      </c>
      <c r="S6" s="85" t="str">
        <f>IF(ISBLANK('1. Input energy data'!S22), "",'1. Input energy data'!S22)</f>
        <v/>
      </c>
      <c r="T6" s="85" t="str">
        <f>IF(ISBLANK('1. Input energy data'!T22), "",'1. Input energy data'!T22)</f>
        <v/>
      </c>
      <c r="U6" s="85" t="str">
        <f>IF(ISBLANK('1. Input energy data'!U22), "",'1. Input energy data'!U22)</f>
        <v/>
      </c>
      <c r="V6" s="85" t="str">
        <f>IF(ISBLANK('1. Input energy data'!V22), "",'1. Input energy data'!V22)</f>
        <v/>
      </c>
      <c r="W6" s="85" t="str">
        <f>IF(ISBLANK('1. Input energy data'!W22), "",'1. Input energy data'!W22)</f>
        <v/>
      </c>
      <c r="X6" s="85" t="str">
        <f>IF(ISBLANK('1. Input energy data'!X22), "",'1. Input energy data'!X22)</f>
        <v/>
      </c>
      <c r="Y6" s="85" t="str">
        <f>IF(ISBLANK('1. Input energy data'!Y22), "",'1. Input energy data'!Y22)</f>
        <v/>
      </c>
      <c r="Z6" s="85" t="str">
        <f>IF(ISBLANK('1. Input energy data'!Z22), "",'1. Input energy data'!Z22)</f>
        <v/>
      </c>
      <c r="AA6" s="85" t="str">
        <f>IF(ISBLANK('1. Input energy data'!$AA22), "",'1. Input energy data'!$AA22)</f>
        <v/>
      </c>
      <c r="AB6" s="85" t="str">
        <f>IF(ISBLANK('1. Input energy data'!AB22), "",'1. Input energy data'!AB22)</f>
        <v/>
      </c>
      <c r="AC6" s="84" t="str">
        <f>IF('1. Input energy data'!AD22="", "", '1. Input energy data'!AD22)</f>
        <v/>
      </c>
      <c r="AD6" s="84" t="str">
        <f>IF('1. Input energy data'!AE22="", "", '1. Input energy data'!AE22)</f>
        <v/>
      </c>
      <c r="AE6" s="85" t="str">
        <f>IF(ISBLANK('1. Input energy data'!AF22), "",'1. Input energy data'!AF22)</f>
        <v/>
      </c>
      <c r="AF6" s="85" t="str">
        <f>IF(ISBLANK('1. Input energy data'!AG22), "",'1. Input energy data'!AG22)</f>
        <v/>
      </c>
      <c r="AG6" s="85" t="str">
        <f>IF(ISBLANK('1. Input energy data'!AH22), "",'1. Input energy data'!AH22)</f>
        <v/>
      </c>
      <c r="AH6" s="85" t="str">
        <f>IF(ISBLANK('1. Input energy data'!AI22), "",'1. Input energy data'!AI22)</f>
        <v/>
      </c>
      <c r="AI6" s="85" t="str">
        <f>IF(ISBLANK('1. Input energy data'!AJ22), "",'1. Input energy data'!AJ22)</f>
        <v/>
      </c>
      <c r="AJ6" s="85" t="str">
        <f>IF(ISBLANK('1. Input energy data'!AK22), "",'1. Input energy data'!AK22)</f>
        <v/>
      </c>
      <c r="AK6" s="85" t="str">
        <f>IF(ISBLANK('1. Input energy data'!AL22), "",'1. Input energy data'!AL22)</f>
        <v/>
      </c>
      <c r="AL6" s="85" t="str">
        <f>IF(ISBLANK('1. Input energy data'!AM22), "",'1. Input energy data'!AM22)</f>
        <v/>
      </c>
      <c r="AM6" s="85" t="str">
        <f>IF(ISBLANK('1. Input energy data'!AN22), "",'1. Input energy data'!AN22)</f>
        <v/>
      </c>
      <c r="AN6" s="85" t="str">
        <f>IF(ISBLANK('1. Input energy data'!AO22), "",'1. Input energy data'!AO22)</f>
        <v/>
      </c>
      <c r="AO6" s="85" t="str">
        <f>IF(ISBLANK('1. Input energy data'!AP22), "",'1. Input energy data'!AP22)</f>
        <v/>
      </c>
      <c r="AP6" s="85" t="str">
        <f>IF(ISBLANK('1. Input energy data'!AQ22), "",'1. Input energy data'!AQ22)</f>
        <v/>
      </c>
      <c r="AQ6" s="85" t="str">
        <f>'1. Input energy data'!AR22</f>
        <v/>
      </c>
      <c r="AR6" s="85" t="str">
        <f>'1. Input energy data'!AS22</f>
        <v/>
      </c>
      <c r="AS6" s="85" t="str">
        <f>IF(ISBLANK('1. Input energy data'!AT22), "",'1. Input energy data'!AT22)</f>
        <v/>
      </c>
      <c r="AT6" s="85" t="str">
        <f>IF(ISBLANK('1. Input energy data'!$AU22), "",'1. Input energy data'!$AU22)</f>
        <v/>
      </c>
      <c r="AU6" s="85" t="str">
        <f>IF(ISBLANK('1. Input energy data'!AV22), "",'1. Input energy data'!AV22)</f>
        <v/>
      </c>
      <c r="AV6" s="82" t="str">
        <f>IFERROR('Calculation backing sheet'!AQ5,"Baseline issue")</f>
        <v/>
      </c>
      <c r="AW6" s="85" t="str">
        <f>'Calculation backing sheet'!AR5</f>
        <v/>
      </c>
      <c r="AX6" s="176" t="str">
        <f>'Calculation backing sheet'!AS5</f>
        <v/>
      </c>
      <c r="AY6" s="85" t="str">
        <f>'Calculation backing sheet'!AT5</f>
        <v/>
      </c>
      <c r="AZ6" s="85" t="str">
        <f>'Calculation backing sheet'!AU5</f>
        <v/>
      </c>
      <c r="BA6" s="82" t="str">
        <f>'Calculation backing sheet'!AV5</f>
        <v/>
      </c>
      <c r="BB6" s="82" t="str">
        <f>IF(OR(F6=0,G6=0,F6="0",G6="0",TRIM(F6)="",TRIM(G6)=""),"",IF(COUNTIFS('2. Input non-routine changes'!$C$18:$C$1048576,F6,'2. Input non-routine changes'!$E$18:$E$1048576,G6)&gt; 0,"Yes","No"))</f>
        <v/>
      </c>
      <c r="BD6" s="84" t="str" cm="1">
        <f t="array" aca="1" ref="BD6" ca="1">IFERROR(INDIRECT("'2. Input non-routine changes'!" &amp; ADDRESS('NRC backing'!$E6, COLUMN()-45)),"")</f>
        <v/>
      </c>
      <c r="BE6" s="84" t="str" cm="1">
        <f t="array" aca="1" ref="BE6" ca="1">IFERROR(INDIRECT("'2. Input non-routine changes'!" &amp; ADDRESS('NRC backing'!$E6, COLUMN()-45)),"")</f>
        <v/>
      </c>
      <c r="BF6" s="82" t="str" cm="1">
        <f t="array" aca="1" ref="BF6" ca="1">IFERROR(INDIRECT("'2. Input non-routine changes'!" &amp; ADDRESS('NRC backing'!$E6, COLUMN()-45)),"")</f>
        <v/>
      </c>
      <c r="BG6" s="180" t="str" cm="1">
        <f t="array" aca="1" ref="BG6" ca="1">IFERROR(INDIRECT("'2. Input non-routine changes'!" &amp; ADDRESS('NRC backing'!$E6, COLUMN()-45)),"")</f>
        <v/>
      </c>
      <c r="BH6" s="82" t="str" cm="1">
        <f t="array" aca="1" ref="BH6" ca="1">IFERROR(INDIRECT("'2. Input non-routine changes'!" &amp; ADDRESS('NRC backing'!$E6, COLUMN()-45)),"")</f>
        <v/>
      </c>
      <c r="BI6" s="84" t="str" cm="1">
        <f t="array" aca="1" ref="BI6" ca="1">IFERROR(INDIRECT("'2. Input non-routine changes'!" &amp; ADDRESS('NRC backing'!$F6, COLUMN()-50)),"")</f>
        <v/>
      </c>
      <c r="BJ6" s="84" t="str" cm="1">
        <f t="array" aca="1" ref="BJ6" ca="1">IFERROR(INDIRECT("'2. Input non-routine changes'!" &amp; ADDRESS('NRC backing'!$F6, COLUMN()-50)),"")</f>
        <v/>
      </c>
      <c r="BK6" s="82" t="str" cm="1">
        <f t="array" aca="1" ref="BK6" ca="1">IFERROR(INDIRECT("'2. Input non-routine changes'!" &amp; ADDRESS('NRC backing'!$F6, COLUMN()-50)),"")</f>
        <v/>
      </c>
      <c r="BL6" s="173" t="str" cm="1">
        <f t="array" aca="1" ref="BL6" ca="1">IFERROR(INDIRECT("'2. Input non-routine changes'!" &amp; ADDRESS('NRC backing'!$F6, COLUMN()-50)),"")</f>
        <v/>
      </c>
      <c r="BM6" s="82" t="str" cm="1">
        <f t="array" aca="1" ref="BM6" ca="1">IFERROR(INDIRECT("'2. Input non-routine changes'!" &amp; ADDRESS('NRC backing'!$F6, COLUMN()-50)),"")</f>
        <v/>
      </c>
      <c r="BN6" s="84" t="str" cm="1">
        <f t="array" aca="1" ref="BN6" ca="1">IFERROR(INDIRECT("'2. Input non-routine changes'!" &amp; ADDRESS('NRC backing'!$G6, COLUMN()-55)),"")</f>
        <v/>
      </c>
      <c r="BO6" s="84" t="str" cm="1">
        <f t="array" aca="1" ref="BO6" ca="1">IFERROR(INDIRECT("'2. Input non-routine changes'!" &amp; ADDRESS('NRC backing'!$G6, COLUMN()-55)),"")</f>
        <v/>
      </c>
      <c r="BP6" s="82" t="str" cm="1">
        <f t="array" aca="1" ref="BP6" ca="1">IFERROR(INDIRECT("'2. Input non-routine changes'!" &amp; ADDRESS('NRC backing'!$G6, COLUMN()-55)),"")</f>
        <v/>
      </c>
      <c r="BQ6" s="180" t="str" cm="1">
        <f t="array" aca="1" ref="BQ6" ca="1">IFERROR(INDIRECT("'2. Input non-routine changes'!" &amp; ADDRESS('NRC backing'!$G6, COLUMN()-55)),"")</f>
        <v/>
      </c>
      <c r="BR6" s="82" t="str" cm="1">
        <f t="array" aca="1" ref="BR6" ca="1">IFERROR(INDIRECT("'2. Input non-routine changes'!" &amp; ADDRESS('NRC backing'!$G6, COLUMN()-55)),"")</f>
        <v/>
      </c>
    </row>
    <row r="7" spans="1:70">
      <c r="A7" s="82" t="str">
        <f>IF($D7="", "", '1. Input energy data'!$C$11)</f>
        <v/>
      </c>
      <c r="B7" s="82" t="str">
        <f>IF($D7="", "", '1. Input energy data'!$D$11)</f>
        <v/>
      </c>
      <c r="C7" s="236"/>
      <c r="D7" s="82" t="str">
        <f>IF(ISBLANK('1. Input energy data'!$C23),"",'1. Input energy data'!$C23)</f>
        <v/>
      </c>
      <c r="E7" s="178" t="str">
        <f>IF(ISBLANK('1. Input energy data'!D23), "",'1. Input energy data'!D23)</f>
        <v/>
      </c>
      <c r="F7" s="82" t="str">
        <f>IF(ISBLANK('1. Input energy data'!$E23),"",'1. Input energy data'!$E23)</f>
        <v/>
      </c>
      <c r="G7" s="82" t="str">
        <f>IF($A7="","",'1. Input energy data'!$G23)</f>
        <v/>
      </c>
      <c r="H7" s="82" t="str">
        <f>IF($G7='List Backing Sheet'!$P$5,'1. Input energy data'!$S$11,IF($G7='List Backing Sheet'!$P$6,'1. Input energy data'!$T$11,""))</f>
        <v/>
      </c>
      <c r="I7" s="82" t="str">
        <f>IF('1. Input energy data'!H23=0, "", '1. Input energy data'!H23)</f>
        <v/>
      </c>
      <c r="J7" s="84" t="str">
        <f>IF('1. Input energy data'!I23="", "", '1. Input energy data'!I23)</f>
        <v/>
      </c>
      <c r="K7" s="84" t="str">
        <f>IF(A7="","",IF(TRIM(LOWER('1. Input energy data'!$G$11))="Multiple",IF('1. Input energy data'!J23&lt;&gt;"",'1. Input energy data'!J23,""), '1. Input energy data'!$G$11))</f>
        <v/>
      </c>
      <c r="L7" s="84" t="str">
        <f>IF('1. Input energy data'!L23="", "", '1. Input energy data'!L23)</f>
        <v/>
      </c>
      <c r="M7" s="84" t="str">
        <f>IF('1. Input energy data'!M23="", "", '1. Input energy data'!M23)</f>
        <v/>
      </c>
      <c r="N7" s="85" t="str">
        <f>IF(ISBLANK('1. Input energy data'!N23), "",'1. Input energy data'!N23)</f>
        <v/>
      </c>
      <c r="O7" s="85" t="str">
        <f>IF(ISBLANK('1. Input energy data'!O23), "",'1. Input energy data'!O23)</f>
        <v/>
      </c>
      <c r="P7" s="85" t="str">
        <f>IF(ISBLANK('1. Input energy data'!P23), "",'1. Input energy data'!P23)</f>
        <v/>
      </c>
      <c r="Q7" s="85" t="str">
        <f>IF(ISBLANK('1. Input energy data'!Q23), "",'1. Input energy data'!Q23)</f>
        <v/>
      </c>
      <c r="R7" s="85" t="str">
        <f>IF(ISBLANK('1. Input energy data'!R23), "",'1. Input energy data'!R23)</f>
        <v/>
      </c>
      <c r="S7" s="85" t="str">
        <f>IF(ISBLANK('1. Input energy data'!S23), "",'1. Input energy data'!S23)</f>
        <v/>
      </c>
      <c r="T7" s="85" t="str">
        <f>IF(ISBLANK('1. Input energy data'!T23), "",'1. Input energy data'!T23)</f>
        <v/>
      </c>
      <c r="U7" s="85" t="str">
        <f>IF(ISBLANK('1. Input energy data'!U23), "",'1. Input energy data'!U23)</f>
        <v/>
      </c>
      <c r="V7" s="85" t="str">
        <f>IF(ISBLANK('1. Input energy data'!V23), "",'1. Input energy data'!V23)</f>
        <v/>
      </c>
      <c r="W7" s="85" t="str">
        <f>IF(ISBLANK('1. Input energy data'!W23), "",'1. Input energy data'!W23)</f>
        <v/>
      </c>
      <c r="X7" s="85" t="str">
        <f>IF(ISBLANK('1. Input energy data'!X23), "",'1. Input energy data'!X23)</f>
        <v/>
      </c>
      <c r="Y7" s="85" t="str">
        <f>IF(ISBLANK('1. Input energy data'!Y23), "",'1. Input energy data'!Y23)</f>
        <v/>
      </c>
      <c r="Z7" s="85" t="str">
        <f>IF(ISBLANK('1. Input energy data'!Z23), "",'1. Input energy data'!Z23)</f>
        <v/>
      </c>
      <c r="AA7" s="85" t="str">
        <f>IF(ISBLANK('1. Input energy data'!$AA23), "",'1. Input energy data'!$AA23)</f>
        <v/>
      </c>
      <c r="AB7" s="85" t="str">
        <f>IF(ISBLANK('1. Input energy data'!AB23), "",'1. Input energy data'!AB23)</f>
        <v/>
      </c>
      <c r="AC7" s="84" t="str">
        <f>IF('1. Input energy data'!AD23="", "", '1. Input energy data'!AD23)</f>
        <v/>
      </c>
      <c r="AD7" s="84" t="str">
        <f>IF('1. Input energy data'!AE23="", "", '1. Input energy data'!AE23)</f>
        <v/>
      </c>
      <c r="AE7" s="85" t="str">
        <f>IF(ISBLANK('1. Input energy data'!AF23), "",'1. Input energy data'!AF23)</f>
        <v/>
      </c>
      <c r="AF7" s="85" t="str">
        <f>IF(ISBLANK('1. Input energy data'!AG23), "",'1. Input energy data'!AG23)</f>
        <v/>
      </c>
      <c r="AG7" s="85" t="str">
        <f>IF(ISBLANK('1. Input energy data'!AH23), "",'1. Input energy data'!AH23)</f>
        <v/>
      </c>
      <c r="AH7" s="85" t="str">
        <f>IF(ISBLANK('1. Input energy data'!AI23), "",'1. Input energy data'!AI23)</f>
        <v/>
      </c>
      <c r="AI7" s="85" t="str">
        <f>IF(ISBLANK('1. Input energy data'!AJ23), "",'1. Input energy data'!AJ23)</f>
        <v/>
      </c>
      <c r="AJ7" s="85" t="str">
        <f>IF(ISBLANK('1. Input energy data'!AK23), "",'1. Input energy data'!AK23)</f>
        <v/>
      </c>
      <c r="AK7" s="85" t="str">
        <f>IF(ISBLANK('1. Input energy data'!AL23), "",'1. Input energy data'!AL23)</f>
        <v/>
      </c>
      <c r="AL7" s="85" t="str">
        <f>IF(ISBLANK('1. Input energy data'!AM23), "",'1. Input energy data'!AM23)</f>
        <v/>
      </c>
      <c r="AM7" s="85" t="str">
        <f>IF(ISBLANK('1. Input energy data'!AN23), "",'1. Input energy data'!AN23)</f>
        <v/>
      </c>
      <c r="AN7" s="85" t="str">
        <f>IF(ISBLANK('1. Input energy data'!AO23), "",'1. Input energy data'!AO23)</f>
        <v/>
      </c>
      <c r="AO7" s="85" t="str">
        <f>IF(ISBLANK('1. Input energy data'!AP23), "",'1. Input energy data'!AP23)</f>
        <v/>
      </c>
      <c r="AP7" s="85" t="str">
        <f>IF(ISBLANK('1. Input energy data'!AQ23), "",'1. Input energy data'!AQ23)</f>
        <v/>
      </c>
      <c r="AQ7" s="85" t="str">
        <f>'1. Input energy data'!AR23</f>
        <v/>
      </c>
      <c r="AR7" s="85" t="str">
        <f>'1. Input energy data'!AS23</f>
        <v/>
      </c>
      <c r="AS7" s="85" t="str">
        <f>IF(ISBLANK('1. Input energy data'!AT23), "",'1. Input energy data'!AT23)</f>
        <v/>
      </c>
      <c r="AT7" s="85" t="str">
        <f>IF(ISBLANK('1. Input energy data'!$AU23), "",'1. Input energy data'!$AU23)</f>
        <v/>
      </c>
      <c r="AU7" s="85" t="str">
        <f>IF(ISBLANK('1. Input energy data'!AV23), "",'1. Input energy data'!AV23)</f>
        <v/>
      </c>
      <c r="AV7" s="82" t="str">
        <f>IFERROR('Calculation backing sheet'!AQ6,"Baseline issue")</f>
        <v/>
      </c>
      <c r="AW7" s="85" t="str">
        <f>'Calculation backing sheet'!AR6</f>
        <v/>
      </c>
      <c r="AX7" s="176" t="str">
        <f>'Calculation backing sheet'!AS6</f>
        <v/>
      </c>
      <c r="AY7" s="85" t="str">
        <f>'Calculation backing sheet'!AT6</f>
        <v/>
      </c>
      <c r="AZ7" s="85" t="str">
        <f>'Calculation backing sheet'!AU6</f>
        <v/>
      </c>
      <c r="BA7" s="82" t="str">
        <f>'Calculation backing sheet'!AV6</f>
        <v/>
      </c>
      <c r="BB7" s="82" t="str">
        <f>IF(OR(F7=0,G7=0,F7="0",G7="0",TRIM(F7)="",TRIM(G7)=""),"",IF(COUNTIFS('2. Input non-routine changes'!$C$18:$C$1048576,F7,'2. Input non-routine changes'!$E$18:$E$1048576,G7)&gt; 0,"Yes","No"))</f>
        <v/>
      </c>
      <c r="BD7" s="84" t="str" cm="1">
        <f t="array" aca="1" ref="BD7" ca="1">IFERROR(INDIRECT("'2. Input non-routine changes'!" &amp; ADDRESS('NRC backing'!$E7, COLUMN()-45)),"")</f>
        <v/>
      </c>
      <c r="BE7" s="84" t="str" cm="1">
        <f t="array" aca="1" ref="BE7" ca="1">IFERROR(INDIRECT("'2. Input non-routine changes'!" &amp; ADDRESS('NRC backing'!$E7, COLUMN()-45)),"")</f>
        <v/>
      </c>
      <c r="BF7" s="82" t="str" cm="1">
        <f t="array" aca="1" ref="BF7" ca="1">IFERROR(INDIRECT("'2. Input non-routine changes'!" &amp; ADDRESS('NRC backing'!$E7, COLUMN()-45)),"")</f>
        <v/>
      </c>
      <c r="BG7" s="180" t="str" cm="1">
        <f t="array" aca="1" ref="BG7" ca="1">IFERROR(INDIRECT("'2. Input non-routine changes'!" &amp; ADDRESS('NRC backing'!$E7, COLUMN()-45)),"")</f>
        <v/>
      </c>
      <c r="BH7" s="82" t="str" cm="1">
        <f t="array" aca="1" ref="BH7" ca="1">IFERROR(INDIRECT("'2. Input non-routine changes'!" &amp; ADDRESS('NRC backing'!$E7, COLUMN()-45)),"")</f>
        <v/>
      </c>
      <c r="BI7" s="84" t="str" cm="1">
        <f t="array" aca="1" ref="BI7" ca="1">IFERROR(INDIRECT("'2. Input non-routine changes'!" &amp; ADDRESS('NRC backing'!$F7, COLUMN()-50)),"")</f>
        <v/>
      </c>
      <c r="BJ7" s="84" t="str" cm="1">
        <f t="array" aca="1" ref="BJ7" ca="1">IFERROR(INDIRECT("'2. Input non-routine changes'!" &amp; ADDRESS('NRC backing'!$F7, COLUMN()-50)),"")</f>
        <v/>
      </c>
      <c r="BK7" s="82" t="str" cm="1">
        <f t="array" aca="1" ref="BK7" ca="1">IFERROR(INDIRECT("'2. Input non-routine changes'!" &amp; ADDRESS('NRC backing'!$F7, COLUMN()-50)),"")</f>
        <v/>
      </c>
      <c r="BL7" s="173" t="str" cm="1">
        <f t="array" aca="1" ref="BL7" ca="1">IFERROR(INDIRECT("'2. Input non-routine changes'!" &amp; ADDRESS('NRC backing'!$F7, COLUMN()-50)),"")</f>
        <v/>
      </c>
      <c r="BM7" s="82" t="str" cm="1">
        <f t="array" aca="1" ref="BM7" ca="1">IFERROR(INDIRECT("'2. Input non-routine changes'!" &amp; ADDRESS('NRC backing'!$F7, COLUMN()-50)),"")</f>
        <v/>
      </c>
      <c r="BN7" s="84" t="str" cm="1">
        <f t="array" aca="1" ref="BN7" ca="1">IFERROR(INDIRECT("'2. Input non-routine changes'!" &amp; ADDRESS('NRC backing'!$G7, COLUMN()-55)),"")</f>
        <v/>
      </c>
      <c r="BO7" s="84" t="str" cm="1">
        <f t="array" aca="1" ref="BO7" ca="1">IFERROR(INDIRECT("'2. Input non-routine changes'!" &amp; ADDRESS('NRC backing'!$G7, COLUMN()-55)),"")</f>
        <v/>
      </c>
      <c r="BP7" s="82" t="str" cm="1">
        <f t="array" aca="1" ref="BP7" ca="1">IFERROR(INDIRECT("'2. Input non-routine changes'!" &amp; ADDRESS('NRC backing'!$G7, COLUMN()-55)),"")</f>
        <v/>
      </c>
      <c r="BQ7" s="180" t="str" cm="1">
        <f t="array" aca="1" ref="BQ7" ca="1">IFERROR(INDIRECT("'2. Input non-routine changes'!" &amp; ADDRESS('NRC backing'!$G7, COLUMN()-55)),"")</f>
        <v/>
      </c>
      <c r="BR7" s="82" t="str" cm="1">
        <f t="array" aca="1" ref="BR7" ca="1">IFERROR(INDIRECT("'2. Input non-routine changes'!" &amp; ADDRESS('NRC backing'!$G7, COLUMN()-55)),"")</f>
        <v/>
      </c>
    </row>
    <row r="8" spans="1:70">
      <c r="A8" s="82" t="str">
        <f>IF($D8="", "", '1. Input energy data'!$C$11)</f>
        <v/>
      </c>
      <c r="B8" s="82" t="str">
        <f>IF($D8="", "", '1. Input energy data'!$D$11)</f>
        <v/>
      </c>
      <c r="C8" s="236"/>
      <c r="D8" s="82" t="str">
        <f>IF(ISBLANK('1. Input energy data'!$C24),"",'1. Input energy data'!$C24)</f>
        <v/>
      </c>
      <c r="E8" s="178" t="str">
        <f>IF(ISBLANK('1. Input energy data'!D24), "",'1. Input energy data'!D24)</f>
        <v/>
      </c>
      <c r="F8" s="82" t="str">
        <f>IF(ISBLANK('1. Input energy data'!$E24),"",'1. Input energy data'!$E24)</f>
        <v/>
      </c>
      <c r="G8" s="82" t="str">
        <f>IF($A8="","",'1. Input energy data'!$G24)</f>
        <v/>
      </c>
      <c r="H8" s="82" t="str">
        <f>IF($G8='List Backing Sheet'!$P$5,'1. Input energy data'!$S$11,IF($G8='List Backing Sheet'!$P$6,'1. Input energy data'!$T$11,""))</f>
        <v/>
      </c>
      <c r="I8" s="82" t="str">
        <f>IF('1. Input energy data'!H24=0, "", '1. Input energy data'!H24)</f>
        <v/>
      </c>
      <c r="J8" s="84" t="str">
        <f>IF('1. Input energy data'!I24="", "", '1. Input energy data'!I24)</f>
        <v/>
      </c>
      <c r="K8" s="84" t="str">
        <f>IF(A8="","",IF(TRIM(LOWER('1. Input energy data'!$G$11))="Multiple",IF('1. Input energy data'!J24&lt;&gt;"",'1. Input energy data'!J24,""), '1. Input energy data'!$G$11))</f>
        <v/>
      </c>
      <c r="L8" s="84" t="str">
        <f>IF('1. Input energy data'!L24="", "", '1. Input energy data'!L24)</f>
        <v/>
      </c>
      <c r="M8" s="84" t="str">
        <f>IF('1. Input energy data'!M24="", "", '1. Input energy data'!M24)</f>
        <v/>
      </c>
      <c r="N8" s="85" t="str">
        <f>IF(ISBLANK('1. Input energy data'!N24), "",'1. Input energy data'!N24)</f>
        <v/>
      </c>
      <c r="O8" s="85" t="str">
        <f>IF(ISBLANK('1. Input energy data'!O24), "",'1. Input energy data'!O24)</f>
        <v/>
      </c>
      <c r="P8" s="85" t="str">
        <f>IF(ISBLANK('1. Input energy data'!P24), "",'1. Input energy data'!P24)</f>
        <v/>
      </c>
      <c r="Q8" s="85" t="str">
        <f>IF(ISBLANK('1. Input energy data'!Q24), "",'1. Input energy data'!Q24)</f>
        <v/>
      </c>
      <c r="R8" s="85" t="str">
        <f>IF(ISBLANK('1. Input energy data'!R24), "",'1. Input energy data'!R24)</f>
        <v/>
      </c>
      <c r="S8" s="85" t="str">
        <f>IF(ISBLANK('1. Input energy data'!S24), "",'1. Input energy data'!S24)</f>
        <v/>
      </c>
      <c r="T8" s="85" t="str">
        <f>IF(ISBLANK('1. Input energy data'!T24), "",'1. Input energy data'!T24)</f>
        <v/>
      </c>
      <c r="U8" s="85" t="str">
        <f>IF(ISBLANK('1. Input energy data'!U24), "",'1. Input energy data'!U24)</f>
        <v/>
      </c>
      <c r="V8" s="85" t="str">
        <f>IF(ISBLANK('1. Input energy data'!V24), "",'1. Input energy data'!V24)</f>
        <v/>
      </c>
      <c r="W8" s="85" t="str">
        <f>IF(ISBLANK('1. Input energy data'!W24), "",'1. Input energy data'!W24)</f>
        <v/>
      </c>
      <c r="X8" s="85" t="str">
        <f>IF(ISBLANK('1. Input energy data'!X24), "",'1. Input energy data'!X24)</f>
        <v/>
      </c>
      <c r="Y8" s="85" t="str">
        <f>IF(ISBLANK('1. Input energy data'!Y24), "",'1. Input energy data'!Y24)</f>
        <v/>
      </c>
      <c r="Z8" s="85" t="str">
        <f>IF(ISBLANK('1. Input energy data'!Z24), "",'1. Input energy data'!Z24)</f>
        <v/>
      </c>
      <c r="AA8" s="85" t="str">
        <f>IF(ISBLANK('1. Input energy data'!$AA24), "",'1. Input energy data'!$AA24)</f>
        <v/>
      </c>
      <c r="AB8" s="85" t="str">
        <f>IF(ISBLANK('1. Input energy data'!AB24), "",'1. Input energy data'!AB24)</f>
        <v/>
      </c>
      <c r="AC8" s="84" t="str">
        <f>IF('1. Input energy data'!AD24="", "", '1. Input energy data'!AD24)</f>
        <v/>
      </c>
      <c r="AD8" s="84" t="str">
        <f>IF('1. Input energy data'!AE24="", "", '1. Input energy data'!AE24)</f>
        <v/>
      </c>
      <c r="AE8" s="85" t="str">
        <f>IF(ISBLANK('1. Input energy data'!AF24), "",'1. Input energy data'!AF24)</f>
        <v/>
      </c>
      <c r="AF8" s="85" t="str">
        <f>IF(ISBLANK('1. Input energy data'!AG24), "",'1. Input energy data'!AG24)</f>
        <v/>
      </c>
      <c r="AG8" s="85" t="str">
        <f>IF(ISBLANK('1. Input energy data'!AH24), "",'1. Input energy data'!AH24)</f>
        <v/>
      </c>
      <c r="AH8" s="85" t="str">
        <f>IF(ISBLANK('1. Input energy data'!AI24), "",'1. Input energy data'!AI24)</f>
        <v/>
      </c>
      <c r="AI8" s="85" t="str">
        <f>IF(ISBLANK('1. Input energy data'!AJ24), "",'1. Input energy data'!AJ24)</f>
        <v/>
      </c>
      <c r="AJ8" s="85" t="str">
        <f>IF(ISBLANK('1. Input energy data'!AK24), "",'1. Input energy data'!AK24)</f>
        <v/>
      </c>
      <c r="AK8" s="85" t="str">
        <f>IF(ISBLANK('1. Input energy data'!AL24), "",'1. Input energy data'!AL24)</f>
        <v/>
      </c>
      <c r="AL8" s="85" t="str">
        <f>IF(ISBLANK('1. Input energy data'!AM24), "",'1. Input energy data'!AM24)</f>
        <v/>
      </c>
      <c r="AM8" s="85" t="str">
        <f>IF(ISBLANK('1. Input energy data'!AN24), "",'1. Input energy data'!AN24)</f>
        <v/>
      </c>
      <c r="AN8" s="85" t="str">
        <f>IF(ISBLANK('1. Input energy data'!AO24), "",'1. Input energy data'!AO24)</f>
        <v/>
      </c>
      <c r="AO8" s="85" t="str">
        <f>IF(ISBLANK('1. Input energy data'!AP24), "",'1. Input energy data'!AP24)</f>
        <v/>
      </c>
      <c r="AP8" s="85" t="str">
        <f>IF(ISBLANK('1. Input energy data'!AQ24), "",'1. Input energy data'!AQ24)</f>
        <v/>
      </c>
      <c r="AQ8" s="85" t="str">
        <f>'1. Input energy data'!AR24</f>
        <v/>
      </c>
      <c r="AR8" s="85" t="str">
        <f>'1. Input energy data'!AS24</f>
        <v/>
      </c>
      <c r="AS8" s="85" t="str">
        <f>IF(ISBLANK('1. Input energy data'!AT24), "",'1. Input energy data'!AT24)</f>
        <v/>
      </c>
      <c r="AT8" s="85" t="str">
        <f>IF(ISBLANK('1. Input energy data'!$AU24), "",'1. Input energy data'!$AU24)</f>
        <v/>
      </c>
      <c r="AU8" s="85" t="str">
        <f>IF(ISBLANK('1. Input energy data'!AV24), "",'1. Input energy data'!AV24)</f>
        <v/>
      </c>
      <c r="AV8" s="82" t="str">
        <f>IFERROR('Calculation backing sheet'!AQ7,"Baseline issue")</f>
        <v/>
      </c>
      <c r="AW8" s="85" t="str">
        <f>'Calculation backing sheet'!AR7</f>
        <v/>
      </c>
      <c r="AX8" s="176" t="str">
        <f>'Calculation backing sheet'!AS7</f>
        <v/>
      </c>
      <c r="AY8" s="85" t="str">
        <f>'Calculation backing sheet'!AT7</f>
        <v/>
      </c>
      <c r="AZ8" s="85" t="str">
        <f>'Calculation backing sheet'!AU7</f>
        <v/>
      </c>
      <c r="BA8" s="82" t="str">
        <f>'Calculation backing sheet'!AV7</f>
        <v/>
      </c>
      <c r="BB8" s="82" t="str">
        <f>IF(OR(F8=0,G8=0,F8="0",G8="0",TRIM(F8)="",TRIM(G8)=""),"",IF(COUNTIFS('2. Input non-routine changes'!$C$18:$C$1048576,F8,'2. Input non-routine changes'!$E$18:$E$1048576,G8)&gt; 0,"Yes","No"))</f>
        <v/>
      </c>
      <c r="BD8" s="84" t="str" cm="1">
        <f t="array" aca="1" ref="BD8" ca="1">IFERROR(INDIRECT("'2. Input non-routine changes'!" &amp; ADDRESS('NRC backing'!$E8, COLUMN()-45)),"")</f>
        <v/>
      </c>
      <c r="BE8" s="84" t="str" cm="1">
        <f t="array" aca="1" ref="BE8" ca="1">IFERROR(INDIRECT("'2. Input non-routine changes'!" &amp; ADDRESS('NRC backing'!$E8, COLUMN()-45)),"")</f>
        <v/>
      </c>
      <c r="BF8" s="82" t="str" cm="1">
        <f t="array" aca="1" ref="BF8" ca="1">IFERROR(INDIRECT("'2. Input non-routine changes'!" &amp; ADDRESS('NRC backing'!$E8, COLUMN()-45)),"")</f>
        <v/>
      </c>
      <c r="BG8" s="180" t="str" cm="1">
        <f t="array" aca="1" ref="BG8" ca="1">IFERROR(INDIRECT("'2. Input non-routine changes'!" &amp; ADDRESS('NRC backing'!$E8, COLUMN()-45)),"")</f>
        <v/>
      </c>
      <c r="BH8" s="82" t="str" cm="1">
        <f t="array" aca="1" ref="BH8" ca="1">IFERROR(INDIRECT("'2. Input non-routine changes'!" &amp; ADDRESS('NRC backing'!$E8, COLUMN()-45)),"")</f>
        <v/>
      </c>
      <c r="BI8" s="84" t="str" cm="1">
        <f t="array" aca="1" ref="BI8" ca="1">IFERROR(INDIRECT("'2. Input non-routine changes'!" &amp; ADDRESS('NRC backing'!$F8, COLUMN()-50)),"")</f>
        <v/>
      </c>
      <c r="BJ8" s="84" t="str" cm="1">
        <f t="array" aca="1" ref="BJ8" ca="1">IFERROR(INDIRECT("'2. Input non-routine changes'!" &amp; ADDRESS('NRC backing'!$F8, COLUMN()-50)),"")</f>
        <v/>
      </c>
      <c r="BK8" s="82" t="str" cm="1">
        <f t="array" aca="1" ref="BK8" ca="1">IFERROR(INDIRECT("'2. Input non-routine changes'!" &amp; ADDRESS('NRC backing'!$F8, COLUMN()-50)),"")</f>
        <v/>
      </c>
      <c r="BL8" s="173" t="str" cm="1">
        <f t="array" aca="1" ref="BL8" ca="1">IFERROR(INDIRECT("'2. Input non-routine changes'!" &amp; ADDRESS('NRC backing'!$F8, COLUMN()-50)),"")</f>
        <v/>
      </c>
      <c r="BM8" s="82" t="str" cm="1">
        <f t="array" aca="1" ref="BM8" ca="1">IFERROR(INDIRECT("'2. Input non-routine changes'!" &amp; ADDRESS('NRC backing'!$F8, COLUMN()-50)),"")</f>
        <v/>
      </c>
      <c r="BN8" s="84" t="str" cm="1">
        <f t="array" aca="1" ref="BN8" ca="1">IFERROR(INDIRECT("'2. Input non-routine changes'!" &amp; ADDRESS('NRC backing'!$G8, COLUMN()-55)),"")</f>
        <v/>
      </c>
      <c r="BO8" s="84" t="str" cm="1">
        <f t="array" aca="1" ref="BO8" ca="1">IFERROR(INDIRECT("'2. Input non-routine changes'!" &amp; ADDRESS('NRC backing'!$G8, COLUMN()-55)),"")</f>
        <v/>
      </c>
      <c r="BP8" s="82" t="str" cm="1">
        <f t="array" aca="1" ref="BP8" ca="1">IFERROR(INDIRECT("'2. Input non-routine changes'!" &amp; ADDRESS('NRC backing'!$G8, COLUMN()-55)),"")</f>
        <v/>
      </c>
      <c r="BQ8" s="180" t="str" cm="1">
        <f t="array" aca="1" ref="BQ8" ca="1">IFERROR(INDIRECT("'2. Input non-routine changes'!" &amp; ADDRESS('NRC backing'!$G8, COLUMN()-55)),"")</f>
        <v/>
      </c>
      <c r="BR8" s="82" t="str" cm="1">
        <f t="array" aca="1" ref="BR8" ca="1">IFERROR(INDIRECT("'2. Input non-routine changes'!" &amp; ADDRESS('NRC backing'!$G8, COLUMN()-55)),"")</f>
        <v/>
      </c>
    </row>
    <row r="9" spans="1:70">
      <c r="A9" s="82" t="str">
        <f>IF($D9="", "", '1. Input energy data'!$C$11)</f>
        <v/>
      </c>
      <c r="B9" s="82" t="str">
        <f>IF($D9="", "", '1. Input energy data'!$D$11)</f>
        <v/>
      </c>
      <c r="C9" s="236"/>
      <c r="D9" s="82" t="str">
        <f>IF(ISBLANK('1. Input energy data'!$C25),"",'1. Input energy data'!$C25)</f>
        <v/>
      </c>
      <c r="E9" s="178" t="str">
        <f>IF(ISBLANK('1. Input energy data'!D25), "",'1. Input energy data'!D25)</f>
        <v/>
      </c>
      <c r="F9" s="82" t="str">
        <f>IF(ISBLANK('1. Input energy data'!$E25),"",'1. Input energy data'!$E25)</f>
        <v/>
      </c>
      <c r="G9" s="82" t="str">
        <f>IF($A9="","",'1. Input energy data'!$G25)</f>
        <v/>
      </c>
      <c r="H9" s="82" t="str">
        <f>IF($G9='List Backing Sheet'!$P$5,'1. Input energy data'!$S$11,IF($G9='List Backing Sheet'!$P$6,'1. Input energy data'!$T$11,""))</f>
        <v/>
      </c>
      <c r="I9" s="82" t="str">
        <f>IF('1. Input energy data'!H25=0, "", '1. Input energy data'!H25)</f>
        <v/>
      </c>
      <c r="J9" s="84" t="str">
        <f>IF('1. Input energy data'!I25="", "", '1. Input energy data'!I25)</f>
        <v/>
      </c>
      <c r="K9" s="84" t="str">
        <f>IF(A9="","",IF(TRIM(LOWER('1. Input energy data'!$G$11))="Multiple",IF('1. Input energy data'!J25&lt;&gt;"",'1. Input energy data'!J25,""), '1. Input energy data'!$G$11))</f>
        <v/>
      </c>
      <c r="L9" s="84" t="str">
        <f>IF('1. Input energy data'!L25="", "", '1. Input energy data'!L25)</f>
        <v/>
      </c>
      <c r="M9" s="84" t="str">
        <f>IF('1. Input energy data'!M25="", "", '1. Input energy data'!M25)</f>
        <v/>
      </c>
      <c r="N9" s="85" t="str">
        <f>IF(ISBLANK('1. Input energy data'!N25), "",'1. Input energy data'!N25)</f>
        <v/>
      </c>
      <c r="O9" s="85" t="str">
        <f>IF(ISBLANK('1. Input energy data'!O25), "",'1. Input energy data'!O25)</f>
        <v/>
      </c>
      <c r="P9" s="85" t="str">
        <f>IF(ISBLANK('1. Input energy data'!P25), "",'1. Input energy data'!P25)</f>
        <v/>
      </c>
      <c r="Q9" s="85" t="str">
        <f>IF(ISBLANK('1. Input energy data'!Q25), "",'1. Input energy data'!Q25)</f>
        <v/>
      </c>
      <c r="R9" s="85" t="str">
        <f>IF(ISBLANK('1. Input energy data'!R25), "",'1. Input energy data'!R25)</f>
        <v/>
      </c>
      <c r="S9" s="85" t="str">
        <f>IF(ISBLANK('1. Input energy data'!S25), "",'1. Input energy data'!S25)</f>
        <v/>
      </c>
      <c r="T9" s="85" t="str">
        <f>IF(ISBLANK('1. Input energy data'!T25), "",'1. Input energy data'!T25)</f>
        <v/>
      </c>
      <c r="U9" s="85" t="str">
        <f>IF(ISBLANK('1. Input energy data'!U25), "",'1. Input energy data'!U25)</f>
        <v/>
      </c>
      <c r="V9" s="85" t="str">
        <f>IF(ISBLANK('1. Input energy data'!V25), "",'1. Input energy data'!V25)</f>
        <v/>
      </c>
      <c r="W9" s="85" t="str">
        <f>IF(ISBLANK('1. Input energy data'!W25), "",'1. Input energy data'!W25)</f>
        <v/>
      </c>
      <c r="X9" s="85" t="str">
        <f>IF(ISBLANK('1. Input energy data'!X25), "",'1. Input energy data'!X25)</f>
        <v/>
      </c>
      <c r="Y9" s="85" t="str">
        <f>IF(ISBLANK('1. Input energy data'!Y25), "",'1. Input energy data'!Y25)</f>
        <v/>
      </c>
      <c r="Z9" s="85" t="str">
        <f>IF(ISBLANK('1. Input energy data'!Z25), "",'1. Input energy data'!Z25)</f>
        <v/>
      </c>
      <c r="AA9" s="85" t="str">
        <f>IF(ISBLANK('1. Input energy data'!$AA25), "",'1. Input energy data'!$AA25)</f>
        <v/>
      </c>
      <c r="AB9" s="85" t="str">
        <f>IF(ISBLANK('1. Input energy data'!AB25), "",'1. Input energy data'!AB25)</f>
        <v/>
      </c>
      <c r="AC9" s="84" t="str">
        <f>IF('1. Input energy data'!AD25="", "", '1. Input energy data'!AD25)</f>
        <v/>
      </c>
      <c r="AD9" s="84" t="str">
        <f>IF('1. Input energy data'!AE25="", "", '1. Input energy data'!AE25)</f>
        <v/>
      </c>
      <c r="AE9" s="85" t="str">
        <f>IF(ISBLANK('1. Input energy data'!AF25), "",'1. Input energy data'!AF25)</f>
        <v/>
      </c>
      <c r="AF9" s="85" t="str">
        <f>IF(ISBLANK('1. Input energy data'!AG25), "",'1. Input energy data'!AG25)</f>
        <v/>
      </c>
      <c r="AG9" s="85" t="str">
        <f>IF(ISBLANK('1. Input energy data'!AH25), "",'1. Input energy data'!AH25)</f>
        <v/>
      </c>
      <c r="AH9" s="85" t="str">
        <f>IF(ISBLANK('1. Input energy data'!AI25), "",'1. Input energy data'!AI25)</f>
        <v/>
      </c>
      <c r="AI9" s="85" t="str">
        <f>IF(ISBLANK('1. Input energy data'!AJ25), "",'1. Input energy data'!AJ25)</f>
        <v/>
      </c>
      <c r="AJ9" s="85" t="str">
        <f>IF(ISBLANK('1. Input energy data'!AK25), "",'1. Input energy data'!AK25)</f>
        <v/>
      </c>
      <c r="AK9" s="85" t="str">
        <f>IF(ISBLANK('1. Input energy data'!AL25), "",'1. Input energy data'!AL25)</f>
        <v/>
      </c>
      <c r="AL9" s="85" t="str">
        <f>IF(ISBLANK('1. Input energy data'!AM25), "",'1. Input energy data'!AM25)</f>
        <v/>
      </c>
      <c r="AM9" s="85" t="str">
        <f>IF(ISBLANK('1. Input energy data'!AN25), "",'1. Input energy data'!AN25)</f>
        <v/>
      </c>
      <c r="AN9" s="85" t="str">
        <f>IF(ISBLANK('1. Input energy data'!AO25), "",'1. Input energy data'!AO25)</f>
        <v/>
      </c>
      <c r="AO9" s="85" t="str">
        <f>IF(ISBLANK('1. Input energy data'!AP25), "",'1. Input energy data'!AP25)</f>
        <v/>
      </c>
      <c r="AP9" s="85" t="str">
        <f>IF(ISBLANK('1. Input energy data'!AQ25), "",'1. Input energy data'!AQ25)</f>
        <v/>
      </c>
      <c r="AQ9" s="85" t="str">
        <f>'1. Input energy data'!AR25</f>
        <v/>
      </c>
      <c r="AR9" s="85" t="str">
        <f>'1. Input energy data'!AS25</f>
        <v/>
      </c>
      <c r="AS9" s="85" t="str">
        <f>IF(ISBLANK('1. Input energy data'!AT25), "",'1. Input energy data'!AT25)</f>
        <v/>
      </c>
      <c r="AT9" s="85" t="str">
        <f>IF(ISBLANK('1. Input energy data'!$AU25), "",'1. Input energy data'!$AU25)</f>
        <v/>
      </c>
      <c r="AU9" s="85" t="str">
        <f>IF(ISBLANK('1. Input energy data'!AV25), "",'1. Input energy data'!AV25)</f>
        <v/>
      </c>
      <c r="AV9" s="82" t="str">
        <f>IFERROR('Calculation backing sheet'!AQ8,"Baseline issue")</f>
        <v/>
      </c>
      <c r="AW9" s="85" t="str">
        <f>'Calculation backing sheet'!AR8</f>
        <v/>
      </c>
      <c r="AX9" s="176" t="str">
        <f>'Calculation backing sheet'!AS8</f>
        <v/>
      </c>
      <c r="AY9" s="85" t="str">
        <f>'Calculation backing sheet'!AT8</f>
        <v/>
      </c>
      <c r="AZ9" s="85" t="str">
        <f>'Calculation backing sheet'!AU8</f>
        <v/>
      </c>
      <c r="BA9" s="82" t="str">
        <f>'Calculation backing sheet'!AV8</f>
        <v/>
      </c>
      <c r="BB9" s="82" t="str">
        <f>IF(OR(F9=0,G9=0,F9="0",G9="0",TRIM(F9)="",TRIM(G9)=""),"",IF(COUNTIFS('2. Input non-routine changes'!$C$18:$C$1048576,F9,'2. Input non-routine changes'!$E$18:$E$1048576,G9)&gt; 0,"Yes","No"))</f>
        <v/>
      </c>
      <c r="BD9" s="84" t="str" cm="1">
        <f t="array" aca="1" ref="BD9" ca="1">IFERROR(INDIRECT("'2. Input non-routine changes'!" &amp; ADDRESS('NRC backing'!$E9, COLUMN()-45)),"")</f>
        <v/>
      </c>
      <c r="BE9" s="84" t="str" cm="1">
        <f t="array" aca="1" ref="BE9" ca="1">IFERROR(INDIRECT("'2. Input non-routine changes'!" &amp; ADDRESS('NRC backing'!$E9, COLUMN()-45)),"")</f>
        <v/>
      </c>
      <c r="BF9" s="82" t="str" cm="1">
        <f t="array" aca="1" ref="BF9" ca="1">IFERROR(INDIRECT("'2. Input non-routine changes'!" &amp; ADDRESS('NRC backing'!$E9, COLUMN()-45)),"")</f>
        <v/>
      </c>
      <c r="BG9" s="180" t="str" cm="1">
        <f t="array" aca="1" ref="BG9" ca="1">IFERROR(INDIRECT("'2. Input non-routine changes'!" &amp; ADDRESS('NRC backing'!$E9, COLUMN()-45)),"")</f>
        <v/>
      </c>
      <c r="BH9" s="82" t="str" cm="1">
        <f t="array" aca="1" ref="BH9" ca="1">IFERROR(INDIRECT("'2. Input non-routine changes'!" &amp; ADDRESS('NRC backing'!$E9, COLUMN()-45)),"")</f>
        <v/>
      </c>
      <c r="BI9" s="84" t="str" cm="1">
        <f t="array" aca="1" ref="BI9" ca="1">IFERROR(INDIRECT("'2. Input non-routine changes'!" &amp; ADDRESS('NRC backing'!$F9, COLUMN()-50)),"")</f>
        <v/>
      </c>
      <c r="BJ9" s="84" t="str" cm="1">
        <f t="array" aca="1" ref="BJ9" ca="1">IFERROR(INDIRECT("'2. Input non-routine changes'!" &amp; ADDRESS('NRC backing'!$F9, COLUMN()-50)),"")</f>
        <v/>
      </c>
      <c r="BK9" s="82" t="str" cm="1">
        <f t="array" aca="1" ref="BK9" ca="1">IFERROR(INDIRECT("'2. Input non-routine changes'!" &amp; ADDRESS('NRC backing'!$F9, COLUMN()-50)),"")</f>
        <v/>
      </c>
      <c r="BL9" s="173" t="str" cm="1">
        <f t="array" aca="1" ref="BL9" ca="1">IFERROR(INDIRECT("'2. Input non-routine changes'!" &amp; ADDRESS('NRC backing'!$F9, COLUMN()-50)),"")</f>
        <v/>
      </c>
      <c r="BM9" s="82" t="str" cm="1">
        <f t="array" aca="1" ref="BM9" ca="1">IFERROR(INDIRECT("'2. Input non-routine changes'!" &amp; ADDRESS('NRC backing'!$F9, COLUMN()-50)),"")</f>
        <v/>
      </c>
      <c r="BN9" s="84" t="str" cm="1">
        <f t="array" aca="1" ref="BN9" ca="1">IFERROR(INDIRECT("'2. Input non-routine changes'!" &amp; ADDRESS('NRC backing'!$G9, COLUMN()-55)),"")</f>
        <v/>
      </c>
      <c r="BO9" s="84" t="str" cm="1">
        <f t="array" aca="1" ref="BO9" ca="1">IFERROR(INDIRECT("'2. Input non-routine changes'!" &amp; ADDRESS('NRC backing'!$G9, COLUMN()-55)),"")</f>
        <v/>
      </c>
      <c r="BP9" s="82" t="str" cm="1">
        <f t="array" aca="1" ref="BP9" ca="1">IFERROR(INDIRECT("'2. Input non-routine changes'!" &amp; ADDRESS('NRC backing'!$G9, COLUMN()-55)),"")</f>
        <v/>
      </c>
      <c r="BQ9" s="180" t="str" cm="1">
        <f t="array" aca="1" ref="BQ9" ca="1">IFERROR(INDIRECT("'2. Input non-routine changes'!" &amp; ADDRESS('NRC backing'!$G9, COLUMN()-55)),"")</f>
        <v/>
      </c>
      <c r="BR9" s="82" t="str" cm="1">
        <f t="array" aca="1" ref="BR9" ca="1">IFERROR(INDIRECT("'2. Input non-routine changes'!" &amp; ADDRESS('NRC backing'!$G9, COLUMN()-55)),"")</f>
        <v/>
      </c>
    </row>
    <row r="10" spans="1:70">
      <c r="A10" s="82" t="str">
        <f>IF($D10="", "", '1. Input energy data'!$C$11)</f>
        <v/>
      </c>
      <c r="B10" s="82" t="str">
        <f>IF($D10="", "", '1. Input energy data'!$D$11)</f>
        <v/>
      </c>
      <c r="C10" s="236"/>
      <c r="D10" s="82" t="str">
        <f>IF(ISBLANK('1. Input energy data'!$C26),"",'1. Input energy data'!$C26)</f>
        <v/>
      </c>
      <c r="E10" s="178" t="str">
        <f>IF(ISBLANK('1. Input energy data'!D26), "",'1. Input energy data'!D26)</f>
        <v/>
      </c>
      <c r="F10" s="82" t="str">
        <f>IF(ISBLANK('1. Input energy data'!$E26),"",'1. Input energy data'!$E26)</f>
        <v/>
      </c>
      <c r="G10" s="82" t="str">
        <f>IF($A10="","",'1. Input energy data'!$G26)</f>
        <v/>
      </c>
      <c r="H10" s="82" t="str">
        <f>IF($G10='List Backing Sheet'!$P$5,'1. Input energy data'!$S$11,IF($G10='List Backing Sheet'!$P$6,'1. Input energy data'!$T$11,""))</f>
        <v/>
      </c>
      <c r="I10" s="82" t="str">
        <f>IF('1. Input energy data'!H26=0, "", '1. Input energy data'!H26)</f>
        <v/>
      </c>
      <c r="J10" s="84" t="str">
        <f>IF('1. Input energy data'!I26="", "", '1. Input energy data'!I26)</f>
        <v/>
      </c>
      <c r="K10" s="84" t="str">
        <f>IF(A10="","",IF(TRIM(LOWER('1. Input energy data'!$G$11))="Multiple",IF('1. Input energy data'!J26&lt;&gt;"",'1. Input energy data'!J26,""), '1. Input energy data'!$G$11))</f>
        <v/>
      </c>
      <c r="L10" s="84" t="str">
        <f>IF('1. Input energy data'!L26="", "", '1. Input energy data'!L26)</f>
        <v/>
      </c>
      <c r="M10" s="84" t="str">
        <f>IF('1. Input energy data'!M26="", "", '1. Input energy data'!M26)</f>
        <v/>
      </c>
      <c r="N10" s="85" t="str">
        <f>IF(ISBLANK('1. Input energy data'!N26), "",'1. Input energy data'!N26)</f>
        <v/>
      </c>
      <c r="O10" s="85" t="str">
        <f>IF(ISBLANK('1. Input energy data'!O26), "",'1. Input energy data'!O26)</f>
        <v/>
      </c>
      <c r="P10" s="85" t="str">
        <f>IF(ISBLANK('1. Input energy data'!P26), "",'1. Input energy data'!P26)</f>
        <v/>
      </c>
      <c r="Q10" s="85" t="str">
        <f>IF(ISBLANK('1. Input energy data'!Q26), "",'1. Input energy data'!Q26)</f>
        <v/>
      </c>
      <c r="R10" s="85" t="str">
        <f>IF(ISBLANK('1. Input energy data'!R26), "",'1. Input energy data'!R26)</f>
        <v/>
      </c>
      <c r="S10" s="85" t="str">
        <f>IF(ISBLANK('1. Input energy data'!S26), "",'1. Input energy data'!S26)</f>
        <v/>
      </c>
      <c r="T10" s="85" t="str">
        <f>IF(ISBLANK('1. Input energy data'!T26), "",'1. Input energy data'!T26)</f>
        <v/>
      </c>
      <c r="U10" s="85" t="str">
        <f>IF(ISBLANK('1. Input energy data'!U26), "",'1. Input energy data'!U26)</f>
        <v/>
      </c>
      <c r="V10" s="85" t="str">
        <f>IF(ISBLANK('1. Input energy data'!V26), "",'1. Input energy data'!V26)</f>
        <v/>
      </c>
      <c r="W10" s="85" t="str">
        <f>IF(ISBLANK('1. Input energy data'!W26), "",'1. Input energy data'!W26)</f>
        <v/>
      </c>
      <c r="X10" s="85" t="str">
        <f>IF(ISBLANK('1. Input energy data'!X26), "",'1. Input energy data'!X26)</f>
        <v/>
      </c>
      <c r="Y10" s="85" t="str">
        <f>IF(ISBLANK('1. Input energy data'!Y26), "",'1. Input energy data'!Y26)</f>
        <v/>
      </c>
      <c r="Z10" s="85" t="str">
        <f>IF(ISBLANK('1. Input energy data'!Z26), "",'1. Input energy data'!Z26)</f>
        <v/>
      </c>
      <c r="AA10" s="85" t="str">
        <f>IF(ISBLANK('1. Input energy data'!$AA26), "",'1. Input energy data'!$AA26)</f>
        <v/>
      </c>
      <c r="AB10" s="85" t="str">
        <f>IF(ISBLANK('1. Input energy data'!AB26), "",'1. Input energy data'!AB26)</f>
        <v/>
      </c>
      <c r="AC10" s="84" t="str">
        <f>IF('1. Input energy data'!AD26="", "", '1. Input energy data'!AD26)</f>
        <v/>
      </c>
      <c r="AD10" s="84" t="str">
        <f>IF('1. Input energy data'!AE26="", "", '1. Input energy data'!AE26)</f>
        <v/>
      </c>
      <c r="AE10" s="85" t="str">
        <f>IF(ISBLANK('1. Input energy data'!AF26), "",'1. Input energy data'!AF26)</f>
        <v/>
      </c>
      <c r="AF10" s="85" t="str">
        <f>IF(ISBLANK('1. Input energy data'!AG26), "",'1. Input energy data'!AG26)</f>
        <v/>
      </c>
      <c r="AG10" s="85" t="str">
        <f>IF(ISBLANK('1. Input energy data'!AH26), "",'1. Input energy data'!AH26)</f>
        <v/>
      </c>
      <c r="AH10" s="85" t="str">
        <f>IF(ISBLANK('1. Input energy data'!AI26), "",'1. Input energy data'!AI26)</f>
        <v/>
      </c>
      <c r="AI10" s="85" t="str">
        <f>IF(ISBLANK('1. Input energy data'!AJ26), "",'1. Input energy data'!AJ26)</f>
        <v/>
      </c>
      <c r="AJ10" s="85" t="str">
        <f>IF(ISBLANK('1. Input energy data'!AK26), "",'1. Input energy data'!AK26)</f>
        <v/>
      </c>
      <c r="AK10" s="85" t="str">
        <f>IF(ISBLANK('1. Input energy data'!AL26), "",'1. Input energy data'!AL26)</f>
        <v/>
      </c>
      <c r="AL10" s="85" t="str">
        <f>IF(ISBLANK('1. Input energy data'!AM26), "",'1. Input energy data'!AM26)</f>
        <v/>
      </c>
      <c r="AM10" s="85" t="str">
        <f>IF(ISBLANK('1. Input energy data'!AN26), "",'1. Input energy data'!AN26)</f>
        <v/>
      </c>
      <c r="AN10" s="85" t="str">
        <f>IF(ISBLANK('1. Input energy data'!AO26), "",'1. Input energy data'!AO26)</f>
        <v/>
      </c>
      <c r="AO10" s="85" t="str">
        <f>IF(ISBLANK('1. Input energy data'!AP26), "",'1. Input energy data'!AP26)</f>
        <v/>
      </c>
      <c r="AP10" s="85" t="str">
        <f>IF(ISBLANK('1. Input energy data'!AQ26), "",'1. Input energy data'!AQ26)</f>
        <v/>
      </c>
      <c r="AQ10" s="85" t="str">
        <f>'1. Input energy data'!AR26</f>
        <v/>
      </c>
      <c r="AR10" s="85" t="str">
        <f>'1. Input energy data'!AS26</f>
        <v/>
      </c>
      <c r="AS10" s="85" t="str">
        <f>IF(ISBLANK('1. Input energy data'!AT26), "",'1. Input energy data'!AT26)</f>
        <v/>
      </c>
      <c r="AT10" s="85" t="str">
        <f>IF(ISBLANK('1. Input energy data'!$AU26), "",'1. Input energy data'!$AU26)</f>
        <v/>
      </c>
      <c r="AU10" s="85" t="str">
        <f>IF(ISBLANK('1. Input energy data'!AV26), "",'1. Input energy data'!AV26)</f>
        <v/>
      </c>
      <c r="AV10" s="82" t="str">
        <f>IFERROR('Calculation backing sheet'!AQ9,"Baseline issue")</f>
        <v/>
      </c>
      <c r="AW10" s="85" t="str">
        <f>'Calculation backing sheet'!AR9</f>
        <v/>
      </c>
      <c r="AX10" s="176" t="str">
        <f>'Calculation backing sheet'!AS9</f>
        <v/>
      </c>
      <c r="AY10" s="85" t="str">
        <f>'Calculation backing sheet'!AT9</f>
        <v/>
      </c>
      <c r="AZ10" s="85" t="str">
        <f>'Calculation backing sheet'!AU9</f>
        <v/>
      </c>
      <c r="BA10" s="82" t="str">
        <f>'Calculation backing sheet'!AV9</f>
        <v/>
      </c>
      <c r="BB10" s="82" t="str">
        <f>IF(OR(F10=0,G10=0,F10="0",G10="0",TRIM(F10)="",TRIM(G10)=""),"",IF(COUNTIFS('2. Input non-routine changes'!$C$18:$C$1048576,F10,'2. Input non-routine changes'!$E$18:$E$1048576,G10)&gt; 0,"Yes","No"))</f>
        <v/>
      </c>
      <c r="BD10" s="84" t="str" cm="1">
        <f t="array" aca="1" ref="BD10" ca="1">IFERROR(INDIRECT("'2. Input non-routine changes'!" &amp; ADDRESS('NRC backing'!$E10, COLUMN()-45)),"")</f>
        <v/>
      </c>
      <c r="BE10" s="84" t="str" cm="1">
        <f t="array" aca="1" ref="BE10" ca="1">IFERROR(INDIRECT("'2. Input non-routine changes'!" &amp; ADDRESS('NRC backing'!$E10, COLUMN()-45)),"")</f>
        <v/>
      </c>
      <c r="BF10" s="82" t="str" cm="1">
        <f t="array" aca="1" ref="BF10" ca="1">IFERROR(INDIRECT("'2. Input non-routine changes'!" &amp; ADDRESS('NRC backing'!$E10, COLUMN()-45)),"")</f>
        <v/>
      </c>
      <c r="BG10" s="180" t="str" cm="1">
        <f t="array" aca="1" ref="BG10" ca="1">IFERROR(INDIRECT("'2. Input non-routine changes'!" &amp; ADDRESS('NRC backing'!$E10, COLUMN()-45)),"")</f>
        <v/>
      </c>
      <c r="BH10" s="82" t="str" cm="1">
        <f t="array" aca="1" ref="BH10" ca="1">IFERROR(INDIRECT("'2. Input non-routine changes'!" &amp; ADDRESS('NRC backing'!$E10, COLUMN()-45)),"")</f>
        <v/>
      </c>
      <c r="BI10" s="84" t="str" cm="1">
        <f t="array" aca="1" ref="BI10" ca="1">IFERROR(INDIRECT("'2. Input non-routine changes'!" &amp; ADDRESS('NRC backing'!$F10, COLUMN()-50)),"")</f>
        <v/>
      </c>
      <c r="BJ10" s="84" t="str" cm="1">
        <f t="array" aca="1" ref="BJ10" ca="1">IFERROR(INDIRECT("'2. Input non-routine changes'!" &amp; ADDRESS('NRC backing'!$F10, COLUMN()-50)),"")</f>
        <v/>
      </c>
      <c r="BK10" s="82" t="str" cm="1">
        <f t="array" aca="1" ref="BK10" ca="1">IFERROR(INDIRECT("'2. Input non-routine changes'!" &amp; ADDRESS('NRC backing'!$F10, COLUMN()-50)),"")</f>
        <v/>
      </c>
      <c r="BL10" s="173" t="str" cm="1">
        <f t="array" aca="1" ref="BL10" ca="1">IFERROR(INDIRECT("'2. Input non-routine changes'!" &amp; ADDRESS('NRC backing'!$F10, COLUMN()-50)),"")</f>
        <v/>
      </c>
      <c r="BM10" s="82" t="str" cm="1">
        <f t="array" aca="1" ref="BM10" ca="1">IFERROR(INDIRECT("'2. Input non-routine changes'!" &amp; ADDRESS('NRC backing'!$F10, COLUMN()-50)),"")</f>
        <v/>
      </c>
      <c r="BN10" s="84" t="str" cm="1">
        <f t="array" aca="1" ref="BN10" ca="1">IFERROR(INDIRECT("'2. Input non-routine changes'!" &amp; ADDRESS('NRC backing'!$G10, COLUMN()-55)),"")</f>
        <v/>
      </c>
      <c r="BO10" s="84" t="str" cm="1">
        <f t="array" aca="1" ref="BO10" ca="1">IFERROR(INDIRECT("'2. Input non-routine changes'!" &amp; ADDRESS('NRC backing'!$G10, COLUMN()-55)),"")</f>
        <v/>
      </c>
      <c r="BP10" s="82" t="str" cm="1">
        <f t="array" aca="1" ref="BP10" ca="1">IFERROR(INDIRECT("'2. Input non-routine changes'!" &amp; ADDRESS('NRC backing'!$G10, COLUMN()-55)),"")</f>
        <v/>
      </c>
      <c r="BQ10" s="180" t="str" cm="1">
        <f t="array" aca="1" ref="BQ10" ca="1">IFERROR(INDIRECT("'2. Input non-routine changes'!" &amp; ADDRESS('NRC backing'!$G10, COLUMN()-55)),"")</f>
        <v/>
      </c>
      <c r="BR10" s="82" t="str" cm="1">
        <f t="array" aca="1" ref="BR10" ca="1">IFERROR(INDIRECT("'2. Input non-routine changes'!" &amp; ADDRESS('NRC backing'!$G10, COLUMN()-55)),"")</f>
        <v/>
      </c>
    </row>
    <row r="11" spans="1:70">
      <c r="A11" s="82" t="str">
        <f>IF($D11="", "", '1. Input energy data'!$C$11)</f>
        <v/>
      </c>
      <c r="B11" s="82" t="str">
        <f>IF($D11="", "", '1. Input energy data'!$D$11)</f>
        <v/>
      </c>
      <c r="C11" s="236"/>
      <c r="D11" s="82" t="str">
        <f>IF(ISBLANK('1. Input energy data'!$C27),"",'1. Input energy data'!$C27)</f>
        <v/>
      </c>
      <c r="E11" s="178" t="str">
        <f>IF(ISBLANK('1. Input energy data'!D27), "",'1. Input energy data'!D27)</f>
        <v/>
      </c>
      <c r="F11" s="82" t="str">
        <f>IF(ISBLANK('1. Input energy data'!$E27),"",'1. Input energy data'!$E27)</f>
        <v/>
      </c>
      <c r="G11" s="82" t="str">
        <f>IF($A11="","",'1. Input energy data'!$G27)</f>
        <v/>
      </c>
      <c r="H11" s="82" t="str">
        <f>IF($G11='List Backing Sheet'!$P$5,'1. Input energy data'!$S$11,IF($G11='List Backing Sheet'!$P$6,'1. Input energy data'!$T$11,""))</f>
        <v/>
      </c>
      <c r="I11" s="82" t="str">
        <f>IF('1. Input energy data'!H27=0, "", '1. Input energy data'!H27)</f>
        <v/>
      </c>
      <c r="J11" s="84" t="str">
        <f>IF('1. Input energy data'!I27="", "", '1. Input energy data'!I27)</f>
        <v/>
      </c>
      <c r="K11" s="84" t="str">
        <f>IF(A11="","",IF(TRIM(LOWER('1. Input energy data'!$G$11))="Multiple",IF('1. Input energy data'!J27&lt;&gt;"",'1. Input energy data'!J27,""), '1. Input energy data'!$G$11))</f>
        <v/>
      </c>
      <c r="L11" s="84" t="str">
        <f>IF('1. Input energy data'!L27="", "", '1. Input energy data'!L27)</f>
        <v/>
      </c>
      <c r="M11" s="84" t="str">
        <f>IF('1. Input energy data'!M27="", "", '1. Input energy data'!M27)</f>
        <v/>
      </c>
      <c r="N11" s="85" t="str">
        <f>IF(ISBLANK('1. Input energy data'!N27), "",'1. Input energy data'!N27)</f>
        <v/>
      </c>
      <c r="O11" s="85" t="str">
        <f>IF(ISBLANK('1. Input energy data'!O27), "",'1. Input energy data'!O27)</f>
        <v/>
      </c>
      <c r="P11" s="85" t="str">
        <f>IF(ISBLANK('1. Input energy data'!P27), "",'1. Input energy data'!P27)</f>
        <v/>
      </c>
      <c r="Q11" s="85" t="str">
        <f>IF(ISBLANK('1. Input energy data'!Q27), "",'1. Input energy data'!Q27)</f>
        <v/>
      </c>
      <c r="R11" s="85" t="str">
        <f>IF(ISBLANK('1. Input energy data'!R27), "",'1. Input energy data'!R27)</f>
        <v/>
      </c>
      <c r="S11" s="85" t="str">
        <f>IF(ISBLANK('1. Input energy data'!S27), "",'1. Input energy data'!S27)</f>
        <v/>
      </c>
      <c r="T11" s="85" t="str">
        <f>IF(ISBLANK('1. Input energy data'!T27), "",'1. Input energy data'!T27)</f>
        <v/>
      </c>
      <c r="U11" s="85" t="str">
        <f>IF(ISBLANK('1. Input energy data'!U27), "",'1. Input energy data'!U27)</f>
        <v/>
      </c>
      <c r="V11" s="85" t="str">
        <f>IF(ISBLANK('1. Input energy data'!V27), "",'1. Input energy data'!V27)</f>
        <v/>
      </c>
      <c r="W11" s="85" t="str">
        <f>IF(ISBLANK('1. Input energy data'!W27), "",'1. Input energy data'!W27)</f>
        <v/>
      </c>
      <c r="X11" s="85" t="str">
        <f>IF(ISBLANK('1. Input energy data'!X27), "",'1. Input energy data'!X27)</f>
        <v/>
      </c>
      <c r="Y11" s="85" t="str">
        <f>IF(ISBLANK('1. Input energy data'!Y27), "",'1. Input energy data'!Y27)</f>
        <v/>
      </c>
      <c r="Z11" s="85" t="str">
        <f>IF(ISBLANK('1. Input energy data'!Z27), "",'1. Input energy data'!Z27)</f>
        <v/>
      </c>
      <c r="AA11" s="85" t="str">
        <f>IF(ISBLANK('1. Input energy data'!$AA27), "",'1. Input energy data'!$AA27)</f>
        <v/>
      </c>
      <c r="AB11" s="85" t="str">
        <f>IF(ISBLANK('1. Input energy data'!AB27), "",'1. Input energy data'!AB27)</f>
        <v/>
      </c>
      <c r="AC11" s="84" t="str">
        <f>IF('1. Input energy data'!AD27="", "", '1. Input energy data'!AD27)</f>
        <v/>
      </c>
      <c r="AD11" s="84" t="str">
        <f>IF('1. Input energy data'!AE27="", "", '1. Input energy data'!AE27)</f>
        <v/>
      </c>
      <c r="AE11" s="85" t="str">
        <f>IF(ISBLANK('1. Input energy data'!AF27), "",'1. Input energy data'!AF27)</f>
        <v/>
      </c>
      <c r="AF11" s="85" t="str">
        <f>IF(ISBLANK('1. Input energy data'!AG27), "",'1. Input energy data'!AG27)</f>
        <v/>
      </c>
      <c r="AG11" s="85" t="str">
        <f>IF(ISBLANK('1. Input energy data'!AH27), "",'1. Input energy data'!AH27)</f>
        <v/>
      </c>
      <c r="AH11" s="85" t="str">
        <f>IF(ISBLANK('1. Input energy data'!AI27), "",'1. Input energy data'!AI27)</f>
        <v/>
      </c>
      <c r="AI11" s="85" t="str">
        <f>IF(ISBLANK('1. Input energy data'!AJ27), "",'1. Input energy data'!AJ27)</f>
        <v/>
      </c>
      <c r="AJ11" s="85" t="str">
        <f>IF(ISBLANK('1. Input energy data'!AK27), "",'1. Input energy data'!AK27)</f>
        <v/>
      </c>
      <c r="AK11" s="85" t="str">
        <f>IF(ISBLANK('1. Input energy data'!AL27), "",'1. Input energy data'!AL27)</f>
        <v/>
      </c>
      <c r="AL11" s="85" t="str">
        <f>IF(ISBLANK('1. Input energy data'!AM27), "",'1. Input energy data'!AM27)</f>
        <v/>
      </c>
      <c r="AM11" s="85" t="str">
        <f>IF(ISBLANK('1. Input energy data'!AN27), "",'1. Input energy data'!AN27)</f>
        <v/>
      </c>
      <c r="AN11" s="85" t="str">
        <f>IF(ISBLANK('1. Input energy data'!AO27), "",'1. Input energy data'!AO27)</f>
        <v/>
      </c>
      <c r="AO11" s="85" t="str">
        <f>IF(ISBLANK('1. Input energy data'!AP27), "",'1. Input energy data'!AP27)</f>
        <v/>
      </c>
      <c r="AP11" s="85" t="str">
        <f>IF(ISBLANK('1. Input energy data'!AQ27), "",'1. Input energy data'!AQ27)</f>
        <v/>
      </c>
      <c r="AQ11" s="85" t="str">
        <f>'1. Input energy data'!AR27</f>
        <v/>
      </c>
      <c r="AR11" s="85" t="str">
        <f>'1. Input energy data'!AS27</f>
        <v/>
      </c>
      <c r="AS11" s="85" t="str">
        <f>IF(ISBLANK('1. Input energy data'!AT27), "",'1. Input energy data'!AT27)</f>
        <v/>
      </c>
      <c r="AT11" s="85" t="str">
        <f>IF(ISBLANK('1. Input energy data'!$AU27), "",'1. Input energy data'!$AU27)</f>
        <v/>
      </c>
      <c r="AU11" s="85" t="str">
        <f>IF(ISBLANK('1. Input energy data'!AV27), "",'1. Input energy data'!AV27)</f>
        <v/>
      </c>
      <c r="AV11" s="82" t="str">
        <f>IFERROR('Calculation backing sheet'!AQ10,"Baseline issue")</f>
        <v/>
      </c>
      <c r="AW11" s="85" t="str">
        <f>'Calculation backing sheet'!AR10</f>
        <v/>
      </c>
      <c r="AX11" s="176" t="str">
        <f>'Calculation backing sheet'!AS10</f>
        <v/>
      </c>
      <c r="AY11" s="85" t="str">
        <f>'Calculation backing sheet'!AT10</f>
        <v/>
      </c>
      <c r="AZ11" s="85" t="str">
        <f>'Calculation backing sheet'!AU10</f>
        <v/>
      </c>
      <c r="BA11" s="82" t="str">
        <f>'Calculation backing sheet'!AV10</f>
        <v/>
      </c>
      <c r="BB11" s="82" t="str">
        <f>IF(OR(F11=0,G11=0,F11="0",G11="0",TRIM(F11)="",TRIM(G11)=""),"",IF(COUNTIFS('2. Input non-routine changes'!$C$18:$C$1048576,F11,'2. Input non-routine changes'!$E$18:$E$1048576,G11)&gt; 0,"Yes","No"))</f>
        <v/>
      </c>
      <c r="BD11" s="84" t="str" cm="1">
        <f t="array" aca="1" ref="BD11" ca="1">IFERROR(INDIRECT("'2. Input non-routine changes'!" &amp; ADDRESS('NRC backing'!$E11, COLUMN()-45)),"")</f>
        <v/>
      </c>
      <c r="BE11" s="84" t="str" cm="1">
        <f t="array" aca="1" ref="BE11" ca="1">IFERROR(INDIRECT("'2. Input non-routine changes'!" &amp; ADDRESS('NRC backing'!$E11, COLUMN()-45)),"")</f>
        <v/>
      </c>
      <c r="BF11" s="82" t="str" cm="1">
        <f t="array" aca="1" ref="BF11" ca="1">IFERROR(INDIRECT("'2. Input non-routine changes'!" &amp; ADDRESS('NRC backing'!$E11, COLUMN()-45)),"")</f>
        <v/>
      </c>
      <c r="BG11" s="180" t="str" cm="1">
        <f t="array" aca="1" ref="BG11" ca="1">IFERROR(INDIRECT("'2. Input non-routine changes'!" &amp; ADDRESS('NRC backing'!$E11, COLUMN()-45)),"")</f>
        <v/>
      </c>
      <c r="BH11" s="82" t="str" cm="1">
        <f t="array" aca="1" ref="BH11" ca="1">IFERROR(INDIRECT("'2. Input non-routine changes'!" &amp; ADDRESS('NRC backing'!$E11, COLUMN()-45)),"")</f>
        <v/>
      </c>
      <c r="BI11" s="84" t="str" cm="1">
        <f t="array" aca="1" ref="BI11" ca="1">IFERROR(INDIRECT("'2. Input non-routine changes'!" &amp; ADDRESS('NRC backing'!$F11, COLUMN()-50)),"")</f>
        <v/>
      </c>
      <c r="BJ11" s="84" t="str" cm="1">
        <f t="array" aca="1" ref="BJ11" ca="1">IFERROR(INDIRECT("'2. Input non-routine changes'!" &amp; ADDRESS('NRC backing'!$F11, COLUMN()-50)),"")</f>
        <v/>
      </c>
      <c r="BK11" s="82" t="str" cm="1">
        <f t="array" aca="1" ref="BK11" ca="1">IFERROR(INDIRECT("'2. Input non-routine changes'!" &amp; ADDRESS('NRC backing'!$F11, COLUMN()-50)),"")</f>
        <v/>
      </c>
      <c r="BL11" s="173" t="str" cm="1">
        <f t="array" aca="1" ref="BL11" ca="1">IFERROR(INDIRECT("'2. Input non-routine changes'!" &amp; ADDRESS('NRC backing'!$F11, COLUMN()-50)),"")</f>
        <v/>
      </c>
      <c r="BM11" s="82" t="str" cm="1">
        <f t="array" aca="1" ref="BM11" ca="1">IFERROR(INDIRECT("'2. Input non-routine changes'!" &amp; ADDRESS('NRC backing'!$F11, COLUMN()-50)),"")</f>
        <v/>
      </c>
      <c r="BN11" s="84" t="str" cm="1">
        <f t="array" aca="1" ref="BN11" ca="1">IFERROR(INDIRECT("'2. Input non-routine changes'!" &amp; ADDRESS('NRC backing'!$G11, COLUMN()-55)),"")</f>
        <v/>
      </c>
      <c r="BO11" s="84" t="str" cm="1">
        <f t="array" aca="1" ref="BO11" ca="1">IFERROR(INDIRECT("'2. Input non-routine changes'!" &amp; ADDRESS('NRC backing'!$G11, COLUMN()-55)),"")</f>
        <v/>
      </c>
      <c r="BP11" s="82" t="str" cm="1">
        <f t="array" aca="1" ref="BP11" ca="1">IFERROR(INDIRECT("'2. Input non-routine changes'!" &amp; ADDRESS('NRC backing'!$G11, COLUMN()-55)),"")</f>
        <v/>
      </c>
      <c r="BQ11" s="180" t="str" cm="1">
        <f t="array" aca="1" ref="BQ11" ca="1">IFERROR(INDIRECT("'2. Input non-routine changes'!" &amp; ADDRESS('NRC backing'!$G11, COLUMN()-55)),"")</f>
        <v/>
      </c>
      <c r="BR11" s="82" t="str" cm="1">
        <f t="array" aca="1" ref="BR11" ca="1">IFERROR(INDIRECT("'2. Input non-routine changes'!" &amp; ADDRESS('NRC backing'!$G11, COLUMN()-55)),"")</f>
        <v/>
      </c>
    </row>
    <row r="12" spans="1:70">
      <c r="A12" s="82" t="str">
        <f>IF($D12="", "", '1. Input energy data'!$C$11)</f>
        <v/>
      </c>
      <c r="B12" s="82" t="str">
        <f>IF($D12="", "", '1. Input energy data'!$D$11)</f>
        <v/>
      </c>
      <c r="C12" s="236"/>
      <c r="D12" s="82" t="str">
        <f>IF(ISBLANK('1. Input energy data'!$C28),"",'1. Input energy data'!$C28)</f>
        <v/>
      </c>
      <c r="E12" s="178" t="str">
        <f>IF(ISBLANK('1. Input energy data'!D28), "",'1. Input energy data'!D28)</f>
        <v/>
      </c>
      <c r="F12" s="82" t="str">
        <f>IF(ISBLANK('1. Input energy data'!$E28),"",'1. Input energy data'!$E28)</f>
        <v/>
      </c>
      <c r="G12" s="82" t="str">
        <f>IF($A12="","",'1. Input energy data'!$G28)</f>
        <v/>
      </c>
      <c r="H12" s="82" t="str">
        <f>IF($G12='List Backing Sheet'!$P$5,'1. Input energy data'!$S$11,IF($G12='List Backing Sheet'!$P$6,'1. Input energy data'!$T$11,""))</f>
        <v/>
      </c>
      <c r="I12" s="82" t="str">
        <f>IF('1. Input energy data'!H28=0, "", '1. Input energy data'!H28)</f>
        <v/>
      </c>
      <c r="J12" s="84" t="str">
        <f>IF('1. Input energy data'!I28="", "", '1. Input energy data'!I28)</f>
        <v/>
      </c>
      <c r="K12" s="84" t="str">
        <f>IF(A12="","",IF(TRIM(LOWER('1. Input energy data'!$G$11))="Multiple",IF('1. Input energy data'!J28&lt;&gt;"",'1. Input energy data'!J28,""), '1. Input energy data'!$G$11))</f>
        <v/>
      </c>
      <c r="L12" s="84" t="str">
        <f>IF('1. Input energy data'!L28="", "", '1. Input energy data'!L28)</f>
        <v/>
      </c>
      <c r="M12" s="84" t="str">
        <f>IF('1. Input energy data'!M28="", "", '1. Input energy data'!M28)</f>
        <v/>
      </c>
      <c r="N12" s="85" t="str">
        <f>IF(ISBLANK('1. Input energy data'!N28), "",'1. Input energy data'!N28)</f>
        <v/>
      </c>
      <c r="O12" s="85" t="str">
        <f>IF(ISBLANK('1. Input energy data'!O28), "",'1. Input energy data'!O28)</f>
        <v/>
      </c>
      <c r="P12" s="85" t="str">
        <f>IF(ISBLANK('1. Input energy data'!P28), "",'1. Input energy data'!P28)</f>
        <v/>
      </c>
      <c r="Q12" s="85" t="str">
        <f>IF(ISBLANK('1. Input energy data'!Q28), "",'1. Input energy data'!Q28)</f>
        <v/>
      </c>
      <c r="R12" s="85" t="str">
        <f>IF(ISBLANK('1. Input energy data'!R28), "",'1. Input energy data'!R28)</f>
        <v/>
      </c>
      <c r="S12" s="85" t="str">
        <f>IF(ISBLANK('1. Input energy data'!S28), "",'1. Input energy data'!S28)</f>
        <v/>
      </c>
      <c r="T12" s="85" t="str">
        <f>IF(ISBLANK('1. Input energy data'!T28), "",'1. Input energy data'!T28)</f>
        <v/>
      </c>
      <c r="U12" s="85" t="str">
        <f>IF(ISBLANK('1. Input energy data'!U28), "",'1. Input energy data'!U28)</f>
        <v/>
      </c>
      <c r="V12" s="85" t="str">
        <f>IF(ISBLANK('1. Input energy data'!V28), "",'1. Input energy data'!V28)</f>
        <v/>
      </c>
      <c r="W12" s="85" t="str">
        <f>IF(ISBLANK('1. Input energy data'!W28), "",'1. Input energy data'!W28)</f>
        <v/>
      </c>
      <c r="X12" s="85" t="str">
        <f>IF(ISBLANK('1. Input energy data'!X28), "",'1. Input energy data'!X28)</f>
        <v/>
      </c>
      <c r="Y12" s="85" t="str">
        <f>IF(ISBLANK('1. Input energy data'!Y28), "",'1. Input energy data'!Y28)</f>
        <v/>
      </c>
      <c r="Z12" s="85" t="str">
        <f>IF(ISBLANK('1. Input energy data'!Z28), "",'1. Input energy data'!Z28)</f>
        <v/>
      </c>
      <c r="AA12" s="85" t="str">
        <f>IF(ISBLANK('1. Input energy data'!$AA28), "",'1. Input energy data'!$AA28)</f>
        <v/>
      </c>
      <c r="AB12" s="85" t="str">
        <f>IF(ISBLANK('1. Input energy data'!AB28), "",'1. Input energy data'!AB28)</f>
        <v/>
      </c>
      <c r="AC12" s="84" t="str">
        <f>IF('1. Input energy data'!AD28="", "", '1. Input energy data'!AD28)</f>
        <v/>
      </c>
      <c r="AD12" s="84" t="str">
        <f>IF('1. Input energy data'!AE28="", "", '1. Input energy data'!AE28)</f>
        <v/>
      </c>
      <c r="AE12" s="85" t="str">
        <f>IF(ISBLANK('1. Input energy data'!AF28), "",'1. Input energy data'!AF28)</f>
        <v/>
      </c>
      <c r="AF12" s="85" t="str">
        <f>IF(ISBLANK('1. Input energy data'!AG28), "",'1. Input energy data'!AG28)</f>
        <v/>
      </c>
      <c r="AG12" s="85" t="str">
        <f>IF(ISBLANK('1. Input energy data'!AH28), "",'1. Input energy data'!AH28)</f>
        <v/>
      </c>
      <c r="AH12" s="85" t="str">
        <f>IF(ISBLANK('1. Input energy data'!AI28), "",'1. Input energy data'!AI28)</f>
        <v/>
      </c>
      <c r="AI12" s="85" t="str">
        <f>IF(ISBLANK('1. Input energy data'!AJ28), "",'1. Input energy data'!AJ28)</f>
        <v/>
      </c>
      <c r="AJ12" s="85" t="str">
        <f>IF(ISBLANK('1. Input energy data'!AK28), "",'1. Input energy data'!AK28)</f>
        <v/>
      </c>
      <c r="AK12" s="85" t="str">
        <f>IF(ISBLANK('1. Input energy data'!AL28), "",'1. Input energy data'!AL28)</f>
        <v/>
      </c>
      <c r="AL12" s="85" t="str">
        <f>IF(ISBLANK('1. Input energy data'!AM28), "",'1. Input energy data'!AM28)</f>
        <v/>
      </c>
      <c r="AM12" s="85" t="str">
        <f>IF(ISBLANK('1. Input energy data'!AN28), "",'1. Input energy data'!AN28)</f>
        <v/>
      </c>
      <c r="AN12" s="85" t="str">
        <f>IF(ISBLANK('1. Input energy data'!AO28), "",'1. Input energy data'!AO28)</f>
        <v/>
      </c>
      <c r="AO12" s="85" t="str">
        <f>IF(ISBLANK('1. Input energy data'!AP28), "",'1. Input energy data'!AP28)</f>
        <v/>
      </c>
      <c r="AP12" s="85" t="str">
        <f>IF(ISBLANK('1. Input energy data'!AQ28), "",'1. Input energy data'!AQ28)</f>
        <v/>
      </c>
      <c r="AQ12" s="85" t="str">
        <f>'1. Input energy data'!AR28</f>
        <v/>
      </c>
      <c r="AR12" s="85" t="str">
        <f>'1. Input energy data'!AS28</f>
        <v/>
      </c>
      <c r="AS12" s="85" t="str">
        <f>IF(ISBLANK('1. Input energy data'!AT28), "",'1. Input energy data'!AT28)</f>
        <v/>
      </c>
      <c r="AT12" s="85" t="str">
        <f>IF(ISBLANK('1. Input energy data'!$AU28), "",'1. Input energy data'!$AU28)</f>
        <v/>
      </c>
      <c r="AU12" s="85" t="str">
        <f>IF(ISBLANK('1. Input energy data'!AV28), "",'1. Input energy data'!AV28)</f>
        <v/>
      </c>
      <c r="AV12" s="82" t="str">
        <f>IFERROR('Calculation backing sheet'!AQ11,"Baseline issue")</f>
        <v/>
      </c>
      <c r="AW12" s="85" t="str">
        <f>'Calculation backing sheet'!AR11</f>
        <v/>
      </c>
      <c r="AX12" s="176" t="str">
        <f>'Calculation backing sheet'!AS11</f>
        <v/>
      </c>
      <c r="AY12" s="85" t="str">
        <f>'Calculation backing sheet'!AT11</f>
        <v/>
      </c>
      <c r="AZ12" s="85" t="str">
        <f>'Calculation backing sheet'!AU11</f>
        <v/>
      </c>
      <c r="BA12" s="82" t="str">
        <f>'Calculation backing sheet'!AV11</f>
        <v/>
      </c>
      <c r="BB12" s="82" t="str">
        <f>IF(OR(F12=0,G12=0,F12="0",G12="0",TRIM(F12)="",TRIM(G12)=""),"",IF(COUNTIFS('2. Input non-routine changes'!$C$18:$C$1048576,F12,'2. Input non-routine changes'!$E$18:$E$1048576,G12)&gt; 0,"Yes","No"))</f>
        <v/>
      </c>
      <c r="BD12" s="84" t="str" cm="1">
        <f t="array" aca="1" ref="BD12" ca="1">IFERROR(INDIRECT("'2. Input non-routine changes'!" &amp; ADDRESS('NRC backing'!$E12, COLUMN()-45)),"")</f>
        <v/>
      </c>
      <c r="BE12" s="84" t="str" cm="1">
        <f t="array" aca="1" ref="BE12" ca="1">IFERROR(INDIRECT("'2. Input non-routine changes'!" &amp; ADDRESS('NRC backing'!$E12, COLUMN()-45)),"")</f>
        <v/>
      </c>
      <c r="BF12" s="82" t="str" cm="1">
        <f t="array" aca="1" ref="BF12" ca="1">IFERROR(INDIRECT("'2. Input non-routine changes'!" &amp; ADDRESS('NRC backing'!$E12, COLUMN()-45)),"")</f>
        <v/>
      </c>
      <c r="BG12" s="180" t="str" cm="1">
        <f t="array" aca="1" ref="BG12" ca="1">IFERROR(INDIRECT("'2. Input non-routine changes'!" &amp; ADDRESS('NRC backing'!$E12, COLUMN()-45)),"")</f>
        <v/>
      </c>
      <c r="BH12" s="82" t="str" cm="1">
        <f t="array" aca="1" ref="BH12" ca="1">IFERROR(INDIRECT("'2. Input non-routine changes'!" &amp; ADDRESS('NRC backing'!$E12, COLUMN()-45)),"")</f>
        <v/>
      </c>
      <c r="BI12" s="84" t="str" cm="1">
        <f t="array" aca="1" ref="BI12" ca="1">IFERROR(INDIRECT("'2. Input non-routine changes'!" &amp; ADDRESS('NRC backing'!$F12, COLUMN()-50)),"")</f>
        <v/>
      </c>
      <c r="BJ12" s="84" t="str" cm="1">
        <f t="array" aca="1" ref="BJ12" ca="1">IFERROR(INDIRECT("'2. Input non-routine changes'!" &amp; ADDRESS('NRC backing'!$F12, COLUMN()-50)),"")</f>
        <v/>
      </c>
      <c r="BK12" s="82" t="str" cm="1">
        <f t="array" aca="1" ref="BK12" ca="1">IFERROR(INDIRECT("'2. Input non-routine changes'!" &amp; ADDRESS('NRC backing'!$F12, COLUMN()-50)),"")</f>
        <v/>
      </c>
      <c r="BL12" s="173" t="str" cm="1">
        <f t="array" aca="1" ref="BL12" ca="1">IFERROR(INDIRECT("'2. Input non-routine changes'!" &amp; ADDRESS('NRC backing'!$F12, COLUMN()-50)),"")</f>
        <v/>
      </c>
      <c r="BM12" s="82" t="str" cm="1">
        <f t="array" aca="1" ref="BM12" ca="1">IFERROR(INDIRECT("'2. Input non-routine changes'!" &amp; ADDRESS('NRC backing'!$F12, COLUMN()-50)),"")</f>
        <v/>
      </c>
      <c r="BN12" s="84" t="str" cm="1">
        <f t="array" aca="1" ref="BN12" ca="1">IFERROR(INDIRECT("'2. Input non-routine changes'!" &amp; ADDRESS('NRC backing'!$G12, COLUMN()-55)),"")</f>
        <v/>
      </c>
      <c r="BO12" s="84" t="str" cm="1">
        <f t="array" aca="1" ref="BO12" ca="1">IFERROR(INDIRECT("'2. Input non-routine changes'!" &amp; ADDRESS('NRC backing'!$G12, COLUMN()-55)),"")</f>
        <v/>
      </c>
      <c r="BP12" s="82" t="str" cm="1">
        <f t="array" aca="1" ref="BP12" ca="1">IFERROR(INDIRECT("'2. Input non-routine changes'!" &amp; ADDRESS('NRC backing'!$G12, COLUMN()-55)),"")</f>
        <v/>
      </c>
      <c r="BQ12" s="180" t="str" cm="1">
        <f t="array" aca="1" ref="BQ12" ca="1">IFERROR(INDIRECT("'2. Input non-routine changes'!" &amp; ADDRESS('NRC backing'!$G12, COLUMN()-55)),"")</f>
        <v/>
      </c>
      <c r="BR12" s="82" t="str" cm="1">
        <f t="array" aca="1" ref="BR12" ca="1">IFERROR(INDIRECT("'2. Input non-routine changes'!" &amp; ADDRESS('NRC backing'!$G12, COLUMN()-55)),"")</f>
        <v/>
      </c>
    </row>
    <row r="13" spans="1:70">
      <c r="A13" s="82" t="str">
        <f>IF($D13="", "", '1. Input energy data'!$C$11)</f>
        <v/>
      </c>
      <c r="B13" s="82" t="str">
        <f>IF($D13="", "", '1. Input energy data'!$D$11)</f>
        <v/>
      </c>
      <c r="C13" s="236"/>
      <c r="D13" s="82" t="str">
        <f>IF(ISBLANK('1. Input energy data'!$C29),"",'1. Input energy data'!$C29)</f>
        <v/>
      </c>
      <c r="E13" s="178" t="str">
        <f>IF(ISBLANK('1. Input energy data'!D29), "",'1. Input energy data'!D29)</f>
        <v/>
      </c>
      <c r="F13" s="82" t="str">
        <f>IF(ISBLANK('1. Input energy data'!$E29),"",'1. Input energy data'!$E29)</f>
        <v/>
      </c>
      <c r="G13" s="82" t="str">
        <f>IF($A13="","",'1. Input energy data'!$G29)</f>
        <v/>
      </c>
      <c r="H13" s="82" t="str">
        <f>IF($G13='List Backing Sheet'!$P$5,'1. Input energy data'!$S$11,IF($G13='List Backing Sheet'!$P$6,'1. Input energy data'!$T$11,""))</f>
        <v/>
      </c>
      <c r="I13" s="82" t="str">
        <f>IF('1. Input energy data'!H29=0, "", '1. Input energy data'!H29)</f>
        <v/>
      </c>
      <c r="J13" s="84" t="str">
        <f>IF('1. Input energy data'!I29="", "", '1. Input energy data'!I29)</f>
        <v/>
      </c>
      <c r="K13" s="84" t="str">
        <f>IF(A13="","",IF(TRIM(LOWER('1. Input energy data'!$G$11))="Multiple",IF('1. Input energy data'!J29&lt;&gt;"",'1. Input energy data'!J29,""), '1. Input energy data'!$G$11))</f>
        <v/>
      </c>
      <c r="L13" s="84" t="str">
        <f>IF('1. Input energy data'!L29="", "", '1. Input energy data'!L29)</f>
        <v/>
      </c>
      <c r="M13" s="84" t="str">
        <f>IF('1. Input energy data'!M29="", "", '1. Input energy data'!M29)</f>
        <v/>
      </c>
      <c r="N13" s="85" t="str">
        <f>IF(ISBLANK('1. Input energy data'!N29), "",'1. Input energy data'!N29)</f>
        <v/>
      </c>
      <c r="O13" s="85" t="str">
        <f>IF(ISBLANK('1. Input energy data'!O29), "",'1. Input energy data'!O29)</f>
        <v/>
      </c>
      <c r="P13" s="85" t="str">
        <f>IF(ISBLANK('1. Input energy data'!P29), "",'1. Input energy data'!P29)</f>
        <v/>
      </c>
      <c r="Q13" s="85" t="str">
        <f>IF(ISBLANK('1. Input energy data'!Q29), "",'1. Input energy data'!Q29)</f>
        <v/>
      </c>
      <c r="R13" s="85" t="str">
        <f>IF(ISBLANK('1. Input energy data'!R29), "",'1. Input energy data'!R29)</f>
        <v/>
      </c>
      <c r="S13" s="85" t="str">
        <f>IF(ISBLANK('1. Input energy data'!S29), "",'1. Input energy data'!S29)</f>
        <v/>
      </c>
      <c r="T13" s="85" t="str">
        <f>IF(ISBLANK('1. Input energy data'!T29), "",'1. Input energy data'!T29)</f>
        <v/>
      </c>
      <c r="U13" s="85" t="str">
        <f>IF(ISBLANK('1. Input energy data'!U29), "",'1. Input energy data'!U29)</f>
        <v/>
      </c>
      <c r="V13" s="85" t="str">
        <f>IF(ISBLANK('1. Input energy data'!V29), "",'1. Input energy data'!V29)</f>
        <v/>
      </c>
      <c r="W13" s="85" t="str">
        <f>IF(ISBLANK('1. Input energy data'!W29), "",'1. Input energy data'!W29)</f>
        <v/>
      </c>
      <c r="X13" s="85" t="str">
        <f>IF(ISBLANK('1. Input energy data'!X29), "",'1. Input energy data'!X29)</f>
        <v/>
      </c>
      <c r="Y13" s="85" t="str">
        <f>IF(ISBLANK('1. Input energy data'!Y29), "",'1. Input energy data'!Y29)</f>
        <v/>
      </c>
      <c r="Z13" s="85" t="str">
        <f>IF(ISBLANK('1. Input energy data'!Z29), "",'1. Input energy data'!Z29)</f>
        <v/>
      </c>
      <c r="AA13" s="85" t="str">
        <f>IF(ISBLANK('1. Input energy data'!$AA29), "",'1. Input energy data'!$AA29)</f>
        <v/>
      </c>
      <c r="AB13" s="85" t="str">
        <f>IF(ISBLANK('1. Input energy data'!AB29), "",'1. Input energy data'!AB29)</f>
        <v/>
      </c>
      <c r="AC13" s="84" t="str">
        <f>IF('1. Input energy data'!AD29="", "", '1. Input energy data'!AD29)</f>
        <v/>
      </c>
      <c r="AD13" s="84" t="str">
        <f>IF('1. Input energy data'!AE29="", "", '1. Input energy data'!AE29)</f>
        <v/>
      </c>
      <c r="AE13" s="85" t="str">
        <f>IF(ISBLANK('1. Input energy data'!AF29), "",'1. Input energy data'!AF29)</f>
        <v/>
      </c>
      <c r="AF13" s="85" t="str">
        <f>IF(ISBLANK('1. Input energy data'!AG29), "",'1. Input energy data'!AG29)</f>
        <v/>
      </c>
      <c r="AG13" s="85" t="str">
        <f>IF(ISBLANK('1. Input energy data'!AH29), "",'1. Input energy data'!AH29)</f>
        <v/>
      </c>
      <c r="AH13" s="85" t="str">
        <f>IF(ISBLANK('1. Input energy data'!AI29), "",'1. Input energy data'!AI29)</f>
        <v/>
      </c>
      <c r="AI13" s="85" t="str">
        <f>IF(ISBLANK('1. Input energy data'!AJ29), "",'1. Input energy data'!AJ29)</f>
        <v/>
      </c>
      <c r="AJ13" s="85" t="str">
        <f>IF(ISBLANK('1. Input energy data'!AK29), "",'1. Input energy data'!AK29)</f>
        <v/>
      </c>
      <c r="AK13" s="85" t="str">
        <f>IF(ISBLANK('1. Input energy data'!AL29), "",'1. Input energy data'!AL29)</f>
        <v/>
      </c>
      <c r="AL13" s="85" t="str">
        <f>IF(ISBLANK('1. Input energy data'!AM29), "",'1. Input energy data'!AM29)</f>
        <v/>
      </c>
      <c r="AM13" s="85" t="str">
        <f>IF(ISBLANK('1. Input energy data'!AN29), "",'1. Input energy data'!AN29)</f>
        <v/>
      </c>
      <c r="AN13" s="85" t="str">
        <f>IF(ISBLANK('1. Input energy data'!AO29), "",'1. Input energy data'!AO29)</f>
        <v/>
      </c>
      <c r="AO13" s="85" t="str">
        <f>IF(ISBLANK('1. Input energy data'!AP29), "",'1. Input energy data'!AP29)</f>
        <v/>
      </c>
      <c r="AP13" s="85" t="str">
        <f>IF(ISBLANK('1. Input energy data'!AQ29), "",'1. Input energy data'!AQ29)</f>
        <v/>
      </c>
      <c r="AQ13" s="85" t="str">
        <f>'1. Input energy data'!AR29</f>
        <v/>
      </c>
      <c r="AR13" s="85" t="str">
        <f>'1. Input energy data'!AS29</f>
        <v/>
      </c>
      <c r="AS13" s="85" t="str">
        <f>IF(ISBLANK('1. Input energy data'!AT29), "",'1. Input energy data'!AT29)</f>
        <v/>
      </c>
      <c r="AT13" s="85" t="str">
        <f>IF(ISBLANK('1. Input energy data'!$AU29), "",'1. Input energy data'!$AU29)</f>
        <v/>
      </c>
      <c r="AU13" s="85" t="str">
        <f>IF(ISBLANK('1. Input energy data'!AV29), "",'1. Input energy data'!AV29)</f>
        <v/>
      </c>
      <c r="AV13" s="82" t="str">
        <f>IFERROR('Calculation backing sheet'!AQ12,"Baseline issue")</f>
        <v/>
      </c>
      <c r="AW13" s="85" t="str">
        <f>'Calculation backing sheet'!AR12</f>
        <v/>
      </c>
      <c r="AX13" s="176" t="str">
        <f>'Calculation backing sheet'!AS12</f>
        <v/>
      </c>
      <c r="AY13" s="85" t="str">
        <f>'Calculation backing sheet'!AT12</f>
        <v/>
      </c>
      <c r="AZ13" s="85" t="str">
        <f>'Calculation backing sheet'!AU12</f>
        <v/>
      </c>
      <c r="BA13" s="82" t="str">
        <f>'Calculation backing sheet'!AV12</f>
        <v/>
      </c>
      <c r="BB13" s="82" t="str">
        <f>IF(OR(F13=0,G13=0,F13="0",G13="0",TRIM(F13)="",TRIM(G13)=""),"",IF(COUNTIFS('2. Input non-routine changes'!$C$18:$C$1048576,F13,'2. Input non-routine changes'!$E$18:$E$1048576,G13)&gt; 0,"Yes","No"))</f>
        <v/>
      </c>
      <c r="BD13" s="84" t="str" cm="1">
        <f t="array" aca="1" ref="BD13" ca="1">IFERROR(INDIRECT("'2. Input non-routine changes'!" &amp; ADDRESS('NRC backing'!$E13, COLUMN()-45)),"")</f>
        <v/>
      </c>
      <c r="BE13" s="84" t="str" cm="1">
        <f t="array" aca="1" ref="BE13" ca="1">IFERROR(INDIRECT("'2. Input non-routine changes'!" &amp; ADDRESS('NRC backing'!$E13, COLUMN()-45)),"")</f>
        <v/>
      </c>
      <c r="BF13" s="82" t="str" cm="1">
        <f t="array" aca="1" ref="BF13" ca="1">IFERROR(INDIRECT("'2. Input non-routine changes'!" &amp; ADDRESS('NRC backing'!$E13, COLUMN()-45)),"")</f>
        <v/>
      </c>
      <c r="BG13" s="180" t="str" cm="1">
        <f t="array" aca="1" ref="BG13" ca="1">IFERROR(INDIRECT("'2. Input non-routine changes'!" &amp; ADDRESS('NRC backing'!$E13, COLUMN()-45)),"")</f>
        <v/>
      </c>
      <c r="BH13" s="82" t="str" cm="1">
        <f t="array" aca="1" ref="BH13" ca="1">IFERROR(INDIRECT("'2. Input non-routine changes'!" &amp; ADDRESS('NRC backing'!$E13, COLUMN()-45)),"")</f>
        <v/>
      </c>
      <c r="BI13" s="84" t="str" cm="1">
        <f t="array" aca="1" ref="BI13" ca="1">IFERROR(INDIRECT("'2. Input non-routine changes'!" &amp; ADDRESS('NRC backing'!$F13, COLUMN()-50)),"")</f>
        <v/>
      </c>
      <c r="BJ13" s="84" t="str" cm="1">
        <f t="array" aca="1" ref="BJ13" ca="1">IFERROR(INDIRECT("'2. Input non-routine changes'!" &amp; ADDRESS('NRC backing'!$F13, COLUMN()-50)),"")</f>
        <v/>
      </c>
      <c r="BK13" s="82" t="str" cm="1">
        <f t="array" aca="1" ref="BK13" ca="1">IFERROR(INDIRECT("'2. Input non-routine changes'!" &amp; ADDRESS('NRC backing'!$F13, COLUMN()-50)),"")</f>
        <v/>
      </c>
      <c r="BL13" s="173" t="str" cm="1">
        <f t="array" aca="1" ref="BL13" ca="1">IFERROR(INDIRECT("'2. Input non-routine changes'!" &amp; ADDRESS('NRC backing'!$F13, COLUMN()-50)),"")</f>
        <v/>
      </c>
      <c r="BM13" s="82" t="str" cm="1">
        <f t="array" aca="1" ref="BM13" ca="1">IFERROR(INDIRECT("'2. Input non-routine changes'!" &amp; ADDRESS('NRC backing'!$F13, COLUMN()-50)),"")</f>
        <v/>
      </c>
      <c r="BN13" s="84" t="str" cm="1">
        <f t="array" aca="1" ref="BN13" ca="1">IFERROR(INDIRECT("'2. Input non-routine changes'!" &amp; ADDRESS('NRC backing'!$G13, COLUMN()-55)),"")</f>
        <v/>
      </c>
      <c r="BO13" s="84" t="str" cm="1">
        <f t="array" aca="1" ref="BO13" ca="1">IFERROR(INDIRECT("'2. Input non-routine changes'!" &amp; ADDRESS('NRC backing'!$G13, COLUMN()-55)),"")</f>
        <v/>
      </c>
      <c r="BP13" s="82" t="str" cm="1">
        <f t="array" aca="1" ref="BP13" ca="1">IFERROR(INDIRECT("'2. Input non-routine changes'!" &amp; ADDRESS('NRC backing'!$G13, COLUMN()-55)),"")</f>
        <v/>
      </c>
      <c r="BQ13" s="180" t="str" cm="1">
        <f t="array" aca="1" ref="BQ13" ca="1">IFERROR(INDIRECT("'2. Input non-routine changes'!" &amp; ADDRESS('NRC backing'!$G13, COLUMN()-55)),"")</f>
        <v/>
      </c>
      <c r="BR13" s="82" t="str" cm="1">
        <f t="array" aca="1" ref="BR13" ca="1">IFERROR(INDIRECT("'2. Input non-routine changes'!" &amp; ADDRESS('NRC backing'!$G13, COLUMN()-55)),"")</f>
        <v/>
      </c>
    </row>
    <row r="14" spans="1:70">
      <c r="A14" s="82" t="str">
        <f>IF($D14="", "", '1. Input energy data'!$C$11)</f>
        <v/>
      </c>
      <c r="B14" s="82" t="str">
        <f>IF($D14="", "", '1. Input energy data'!$D$11)</f>
        <v/>
      </c>
      <c r="C14" s="236"/>
      <c r="D14" s="82" t="str">
        <f>IF(ISBLANK('1. Input energy data'!$C30),"",'1. Input energy data'!$C30)</f>
        <v/>
      </c>
      <c r="E14" s="178" t="str">
        <f>IF(ISBLANK('1. Input energy data'!D30), "",'1. Input energy data'!D30)</f>
        <v/>
      </c>
      <c r="F14" s="82" t="str">
        <f>IF(ISBLANK('1. Input energy data'!$E30),"",'1. Input energy data'!$E30)</f>
        <v/>
      </c>
      <c r="G14" s="82" t="str">
        <f>IF($A14="","",'1. Input energy data'!$G30)</f>
        <v/>
      </c>
      <c r="H14" s="82" t="str">
        <f>IF($G14='List Backing Sheet'!$P$5,'1. Input energy data'!$S$11,IF($G14='List Backing Sheet'!$P$6,'1. Input energy data'!$T$11,""))</f>
        <v/>
      </c>
      <c r="I14" s="82" t="str">
        <f>IF('1. Input energy data'!H30=0, "", '1. Input energy data'!H30)</f>
        <v/>
      </c>
      <c r="J14" s="84" t="str">
        <f>IF('1. Input energy data'!I30="", "", '1. Input energy data'!I30)</f>
        <v/>
      </c>
      <c r="K14" s="84" t="str">
        <f>IF(A14="","",IF(TRIM(LOWER('1. Input energy data'!$G$11))="Multiple",IF('1. Input energy data'!J30&lt;&gt;"",'1. Input energy data'!J30,""), '1. Input energy data'!$G$11))</f>
        <v/>
      </c>
      <c r="L14" s="84" t="str">
        <f>IF('1. Input energy data'!L30="", "", '1. Input energy data'!L30)</f>
        <v/>
      </c>
      <c r="M14" s="84" t="str">
        <f>IF('1. Input energy data'!M30="", "", '1. Input energy data'!M30)</f>
        <v/>
      </c>
      <c r="N14" s="85" t="str">
        <f>IF(ISBLANK('1. Input energy data'!N30), "",'1. Input energy data'!N30)</f>
        <v/>
      </c>
      <c r="O14" s="85" t="str">
        <f>IF(ISBLANK('1. Input energy data'!O30), "",'1. Input energy data'!O30)</f>
        <v/>
      </c>
      <c r="P14" s="85" t="str">
        <f>IF(ISBLANK('1. Input energy data'!P30), "",'1. Input energy data'!P30)</f>
        <v/>
      </c>
      <c r="Q14" s="85" t="str">
        <f>IF(ISBLANK('1. Input energy data'!Q30), "",'1. Input energy data'!Q30)</f>
        <v/>
      </c>
      <c r="R14" s="85" t="str">
        <f>IF(ISBLANK('1. Input energy data'!R30), "",'1. Input energy data'!R30)</f>
        <v/>
      </c>
      <c r="S14" s="85" t="str">
        <f>IF(ISBLANK('1. Input energy data'!S30), "",'1. Input energy data'!S30)</f>
        <v/>
      </c>
      <c r="T14" s="85" t="str">
        <f>IF(ISBLANK('1. Input energy data'!T30), "",'1. Input energy data'!T30)</f>
        <v/>
      </c>
      <c r="U14" s="85" t="str">
        <f>IF(ISBLANK('1. Input energy data'!U30), "",'1. Input energy data'!U30)</f>
        <v/>
      </c>
      <c r="V14" s="85" t="str">
        <f>IF(ISBLANK('1. Input energy data'!V30), "",'1. Input energy data'!V30)</f>
        <v/>
      </c>
      <c r="W14" s="85" t="str">
        <f>IF(ISBLANK('1. Input energy data'!W30), "",'1. Input energy data'!W30)</f>
        <v/>
      </c>
      <c r="X14" s="85" t="str">
        <f>IF(ISBLANK('1. Input energy data'!X30), "",'1. Input energy data'!X30)</f>
        <v/>
      </c>
      <c r="Y14" s="85" t="str">
        <f>IF(ISBLANK('1. Input energy data'!Y30), "",'1. Input energy data'!Y30)</f>
        <v/>
      </c>
      <c r="Z14" s="85" t="str">
        <f>IF(ISBLANK('1. Input energy data'!Z30), "",'1. Input energy data'!Z30)</f>
        <v/>
      </c>
      <c r="AA14" s="85" t="str">
        <f>IF(ISBLANK('1. Input energy data'!$AA30), "",'1. Input energy data'!$AA30)</f>
        <v/>
      </c>
      <c r="AB14" s="85" t="str">
        <f>IF(ISBLANK('1. Input energy data'!AB30), "",'1. Input energy data'!AB30)</f>
        <v/>
      </c>
      <c r="AC14" s="84" t="str">
        <f>IF('1. Input energy data'!AD30="", "", '1. Input energy data'!AD30)</f>
        <v/>
      </c>
      <c r="AD14" s="84" t="str">
        <f>IF('1. Input energy data'!AE30="", "", '1. Input energy data'!AE30)</f>
        <v/>
      </c>
      <c r="AE14" s="85" t="str">
        <f>IF(ISBLANK('1. Input energy data'!AF30), "",'1. Input energy data'!AF30)</f>
        <v/>
      </c>
      <c r="AF14" s="85" t="str">
        <f>IF(ISBLANK('1. Input energy data'!AG30), "",'1. Input energy data'!AG30)</f>
        <v/>
      </c>
      <c r="AG14" s="85" t="str">
        <f>IF(ISBLANK('1. Input energy data'!AH30), "",'1. Input energy data'!AH30)</f>
        <v/>
      </c>
      <c r="AH14" s="85" t="str">
        <f>IF(ISBLANK('1. Input energy data'!AI30), "",'1. Input energy data'!AI30)</f>
        <v/>
      </c>
      <c r="AI14" s="85" t="str">
        <f>IF(ISBLANK('1. Input energy data'!AJ30), "",'1. Input energy data'!AJ30)</f>
        <v/>
      </c>
      <c r="AJ14" s="85" t="str">
        <f>IF(ISBLANK('1. Input energy data'!AK30), "",'1. Input energy data'!AK30)</f>
        <v/>
      </c>
      <c r="AK14" s="85" t="str">
        <f>IF(ISBLANK('1. Input energy data'!AL30), "",'1. Input energy data'!AL30)</f>
        <v/>
      </c>
      <c r="AL14" s="85" t="str">
        <f>IF(ISBLANK('1. Input energy data'!AM30), "",'1. Input energy data'!AM30)</f>
        <v/>
      </c>
      <c r="AM14" s="85" t="str">
        <f>IF(ISBLANK('1. Input energy data'!AN30), "",'1. Input energy data'!AN30)</f>
        <v/>
      </c>
      <c r="AN14" s="85" t="str">
        <f>IF(ISBLANK('1. Input energy data'!AO30), "",'1. Input energy data'!AO30)</f>
        <v/>
      </c>
      <c r="AO14" s="85" t="str">
        <f>IF(ISBLANK('1. Input energy data'!AP30), "",'1. Input energy data'!AP30)</f>
        <v/>
      </c>
      <c r="AP14" s="85" t="str">
        <f>IF(ISBLANK('1. Input energy data'!AQ30), "",'1. Input energy data'!AQ30)</f>
        <v/>
      </c>
      <c r="AQ14" s="85" t="str">
        <f>'1. Input energy data'!AR30</f>
        <v/>
      </c>
      <c r="AR14" s="85" t="str">
        <f>'1. Input energy data'!AS30</f>
        <v/>
      </c>
      <c r="AS14" s="85" t="str">
        <f>IF(ISBLANK('1. Input energy data'!AT30), "",'1. Input energy data'!AT30)</f>
        <v/>
      </c>
      <c r="AT14" s="85" t="str">
        <f>IF(ISBLANK('1. Input energy data'!$AU30), "",'1. Input energy data'!$AU30)</f>
        <v/>
      </c>
      <c r="AU14" s="85" t="str">
        <f>IF(ISBLANK('1. Input energy data'!AV30), "",'1. Input energy data'!AV30)</f>
        <v/>
      </c>
      <c r="AV14" s="82" t="str">
        <f>IFERROR('Calculation backing sheet'!AQ13,"Baseline issue")</f>
        <v/>
      </c>
      <c r="AW14" s="85" t="str">
        <f>'Calculation backing sheet'!AR13</f>
        <v/>
      </c>
      <c r="AX14" s="176" t="str">
        <f>'Calculation backing sheet'!AS13</f>
        <v/>
      </c>
      <c r="AY14" s="85" t="str">
        <f>'Calculation backing sheet'!AT13</f>
        <v/>
      </c>
      <c r="AZ14" s="85" t="str">
        <f>'Calculation backing sheet'!AU13</f>
        <v/>
      </c>
      <c r="BA14" s="82" t="str">
        <f>'Calculation backing sheet'!AV13</f>
        <v/>
      </c>
      <c r="BB14" s="82" t="str">
        <f>IF(OR(F14=0,G14=0,F14="0",G14="0",TRIM(F14)="",TRIM(G14)=""),"",IF(COUNTIFS('2. Input non-routine changes'!$C$18:$C$1048576,F14,'2. Input non-routine changes'!$E$18:$E$1048576,G14)&gt; 0,"Yes","No"))</f>
        <v/>
      </c>
      <c r="BD14" s="84" t="str" cm="1">
        <f t="array" aca="1" ref="BD14" ca="1">IFERROR(INDIRECT("'2. Input non-routine changes'!" &amp; ADDRESS('NRC backing'!$E14, COLUMN()-45)),"")</f>
        <v/>
      </c>
      <c r="BE14" s="84" t="str" cm="1">
        <f t="array" aca="1" ref="BE14" ca="1">IFERROR(INDIRECT("'2. Input non-routine changes'!" &amp; ADDRESS('NRC backing'!$E14, COLUMN()-45)),"")</f>
        <v/>
      </c>
      <c r="BF14" s="82" t="str" cm="1">
        <f t="array" aca="1" ref="BF14" ca="1">IFERROR(INDIRECT("'2. Input non-routine changes'!" &amp; ADDRESS('NRC backing'!$E14, COLUMN()-45)),"")</f>
        <v/>
      </c>
      <c r="BG14" s="180" t="str" cm="1">
        <f t="array" aca="1" ref="BG14" ca="1">IFERROR(INDIRECT("'2. Input non-routine changes'!" &amp; ADDRESS('NRC backing'!$E14, COLUMN()-45)),"")</f>
        <v/>
      </c>
      <c r="BH14" s="82" t="str" cm="1">
        <f t="array" aca="1" ref="BH14" ca="1">IFERROR(INDIRECT("'2. Input non-routine changes'!" &amp; ADDRESS('NRC backing'!$E14, COLUMN()-45)),"")</f>
        <v/>
      </c>
      <c r="BI14" s="84" t="str" cm="1">
        <f t="array" aca="1" ref="BI14" ca="1">IFERROR(INDIRECT("'2. Input non-routine changes'!" &amp; ADDRESS('NRC backing'!$F14, COLUMN()-50)),"")</f>
        <v/>
      </c>
      <c r="BJ14" s="84" t="str" cm="1">
        <f t="array" aca="1" ref="BJ14" ca="1">IFERROR(INDIRECT("'2. Input non-routine changes'!" &amp; ADDRESS('NRC backing'!$F14, COLUMN()-50)),"")</f>
        <v/>
      </c>
      <c r="BK14" s="82" t="str" cm="1">
        <f t="array" aca="1" ref="BK14" ca="1">IFERROR(INDIRECT("'2. Input non-routine changes'!" &amp; ADDRESS('NRC backing'!$F14, COLUMN()-50)),"")</f>
        <v/>
      </c>
      <c r="BL14" s="173" t="str" cm="1">
        <f t="array" aca="1" ref="BL14" ca="1">IFERROR(INDIRECT("'2. Input non-routine changes'!" &amp; ADDRESS('NRC backing'!$F14, COLUMN()-50)),"")</f>
        <v/>
      </c>
      <c r="BM14" s="82" t="str" cm="1">
        <f t="array" aca="1" ref="BM14" ca="1">IFERROR(INDIRECT("'2. Input non-routine changes'!" &amp; ADDRESS('NRC backing'!$F14, COLUMN()-50)),"")</f>
        <v/>
      </c>
      <c r="BN14" s="84" t="str" cm="1">
        <f t="array" aca="1" ref="BN14" ca="1">IFERROR(INDIRECT("'2. Input non-routine changes'!" &amp; ADDRESS('NRC backing'!$G14, COLUMN()-55)),"")</f>
        <v/>
      </c>
      <c r="BO14" s="84" t="str" cm="1">
        <f t="array" aca="1" ref="BO14" ca="1">IFERROR(INDIRECT("'2. Input non-routine changes'!" &amp; ADDRESS('NRC backing'!$G14, COLUMN()-55)),"")</f>
        <v/>
      </c>
      <c r="BP14" s="82" t="str" cm="1">
        <f t="array" aca="1" ref="BP14" ca="1">IFERROR(INDIRECT("'2. Input non-routine changes'!" &amp; ADDRESS('NRC backing'!$G14, COLUMN()-55)),"")</f>
        <v/>
      </c>
      <c r="BQ14" s="180" t="str" cm="1">
        <f t="array" aca="1" ref="BQ14" ca="1">IFERROR(INDIRECT("'2. Input non-routine changes'!" &amp; ADDRESS('NRC backing'!$G14, COLUMN()-55)),"")</f>
        <v/>
      </c>
      <c r="BR14" s="82" t="str" cm="1">
        <f t="array" aca="1" ref="BR14" ca="1">IFERROR(INDIRECT("'2. Input non-routine changes'!" &amp; ADDRESS('NRC backing'!$G14, COLUMN()-55)),"")</f>
        <v/>
      </c>
    </row>
    <row r="15" spans="1:70">
      <c r="A15" s="82" t="str">
        <f>IF($D15="", "", '1. Input energy data'!$C$11)</f>
        <v/>
      </c>
      <c r="B15" s="82" t="str">
        <f>IF($D15="", "", '1. Input energy data'!$D$11)</f>
        <v/>
      </c>
      <c r="C15" s="236"/>
      <c r="D15" s="82" t="str">
        <f>IF(ISBLANK('1. Input energy data'!$C31),"",'1. Input energy data'!$C31)</f>
        <v/>
      </c>
      <c r="E15" s="178" t="str">
        <f>IF(ISBLANK('1. Input energy data'!D31), "",'1. Input energy data'!D31)</f>
        <v/>
      </c>
      <c r="F15" s="82" t="str">
        <f>IF(ISBLANK('1. Input energy data'!$E31),"",'1. Input energy data'!$E31)</f>
        <v/>
      </c>
      <c r="G15" s="82" t="str">
        <f>IF($A15="","",'1. Input energy data'!$G31)</f>
        <v/>
      </c>
      <c r="H15" s="82" t="str">
        <f>IF($G15='List Backing Sheet'!$P$5,'1. Input energy data'!$S$11,IF($G15='List Backing Sheet'!$P$6,'1. Input energy data'!$T$11,""))</f>
        <v/>
      </c>
      <c r="I15" s="82" t="str">
        <f>IF('1. Input energy data'!H31=0, "", '1. Input energy data'!H31)</f>
        <v/>
      </c>
      <c r="J15" s="84" t="str">
        <f>IF('1. Input energy data'!I31="", "", '1. Input energy data'!I31)</f>
        <v/>
      </c>
      <c r="K15" s="84" t="str">
        <f>IF(A15="","",IF(TRIM(LOWER('1. Input energy data'!$G$11))="Multiple",IF('1. Input energy data'!J31&lt;&gt;"",'1. Input energy data'!J31,""), '1. Input energy data'!$G$11))</f>
        <v/>
      </c>
      <c r="L15" s="84" t="str">
        <f>IF('1. Input energy data'!L31="", "", '1. Input energy data'!L31)</f>
        <v/>
      </c>
      <c r="M15" s="84" t="str">
        <f>IF('1. Input energy data'!M31="", "", '1. Input energy data'!M31)</f>
        <v/>
      </c>
      <c r="N15" s="85" t="str">
        <f>IF(ISBLANK('1. Input energy data'!N31), "",'1. Input energy data'!N31)</f>
        <v/>
      </c>
      <c r="O15" s="85" t="str">
        <f>IF(ISBLANK('1. Input energy data'!O31), "",'1. Input energy data'!O31)</f>
        <v/>
      </c>
      <c r="P15" s="85" t="str">
        <f>IF(ISBLANK('1. Input energy data'!P31), "",'1. Input energy data'!P31)</f>
        <v/>
      </c>
      <c r="Q15" s="85" t="str">
        <f>IF(ISBLANK('1. Input energy data'!Q31), "",'1. Input energy data'!Q31)</f>
        <v/>
      </c>
      <c r="R15" s="85" t="str">
        <f>IF(ISBLANK('1. Input energy data'!R31), "",'1. Input energy data'!R31)</f>
        <v/>
      </c>
      <c r="S15" s="85" t="str">
        <f>IF(ISBLANK('1. Input energy data'!S31), "",'1. Input energy data'!S31)</f>
        <v/>
      </c>
      <c r="T15" s="85" t="str">
        <f>IF(ISBLANK('1. Input energy data'!T31), "",'1. Input energy data'!T31)</f>
        <v/>
      </c>
      <c r="U15" s="85" t="str">
        <f>IF(ISBLANK('1. Input energy data'!U31), "",'1. Input energy data'!U31)</f>
        <v/>
      </c>
      <c r="V15" s="85" t="str">
        <f>IF(ISBLANK('1. Input energy data'!V31), "",'1. Input energy data'!V31)</f>
        <v/>
      </c>
      <c r="W15" s="85" t="str">
        <f>IF(ISBLANK('1. Input energy data'!W31), "",'1. Input energy data'!W31)</f>
        <v/>
      </c>
      <c r="X15" s="85" t="str">
        <f>IF(ISBLANK('1. Input energy data'!X31), "",'1. Input energy data'!X31)</f>
        <v/>
      </c>
      <c r="Y15" s="85" t="str">
        <f>IF(ISBLANK('1. Input energy data'!Y31), "",'1. Input energy data'!Y31)</f>
        <v/>
      </c>
      <c r="Z15" s="85" t="str">
        <f>IF(ISBLANK('1. Input energy data'!Z31), "",'1. Input energy data'!Z31)</f>
        <v/>
      </c>
      <c r="AA15" s="85" t="str">
        <f>IF(ISBLANK('1. Input energy data'!$AA31), "",'1. Input energy data'!$AA31)</f>
        <v/>
      </c>
      <c r="AB15" s="85" t="str">
        <f>IF(ISBLANK('1. Input energy data'!AB31), "",'1. Input energy data'!AB31)</f>
        <v/>
      </c>
      <c r="AC15" s="84" t="str">
        <f>IF('1. Input energy data'!AD31="", "", '1. Input energy data'!AD31)</f>
        <v/>
      </c>
      <c r="AD15" s="84" t="str">
        <f>IF('1. Input energy data'!AE31="", "", '1. Input energy data'!AE31)</f>
        <v/>
      </c>
      <c r="AE15" s="85" t="str">
        <f>IF(ISBLANK('1. Input energy data'!AF31), "",'1. Input energy data'!AF31)</f>
        <v/>
      </c>
      <c r="AF15" s="85" t="str">
        <f>IF(ISBLANK('1. Input energy data'!AG31), "",'1. Input energy data'!AG31)</f>
        <v/>
      </c>
      <c r="AG15" s="85" t="str">
        <f>IF(ISBLANK('1. Input energy data'!AH31), "",'1. Input energy data'!AH31)</f>
        <v/>
      </c>
      <c r="AH15" s="85" t="str">
        <f>IF(ISBLANK('1. Input energy data'!AI31), "",'1. Input energy data'!AI31)</f>
        <v/>
      </c>
      <c r="AI15" s="85" t="str">
        <f>IF(ISBLANK('1. Input energy data'!AJ31), "",'1. Input energy data'!AJ31)</f>
        <v/>
      </c>
      <c r="AJ15" s="85" t="str">
        <f>IF(ISBLANK('1. Input energy data'!AK31), "",'1. Input energy data'!AK31)</f>
        <v/>
      </c>
      <c r="AK15" s="85" t="str">
        <f>IF(ISBLANK('1. Input energy data'!AL31), "",'1. Input energy data'!AL31)</f>
        <v/>
      </c>
      <c r="AL15" s="85" t="str">
        <f>IF(ISBLANK('1. Input energy data'!AM31), "",'1. Input energy data'!AM31)</f>
        <v/>
      </c>
      <c r="AM15" s="85" t="str">
        <f>IF(ISBLANK('1. Input energy data'!AN31), "",'1. Input energy data'!AN31)</f>
        <v/>
      </c>
      <c r="AN15" s="85" t="str">
        <f>IF(ISBLANK('1. Input energy data'!AO31), "",'1. Input energy data'!AO31)</f>
        <v/>
      </c>
      <c r="AO15" s="85" t="str">
        <f>IF(ISBLANK('1. Input energy data'!AP31), "",'1. Input energy data'!AP31)</f>
        <v/>
      </c>
      <c r="AP15" s="85" t="str">
        <f>IF(ISBLANK('1. Input energy data'!AQ31), "",'1. Input energy data'!AQ31)</f>
        <v/>
      </c>
      <c r="AQ15" s="85" t="str">
        <f>'1. Input energy data'!AR31</f>
        <v/>
      </c>
      <c r="AR15" s="85" t="str">
        <f>'1. Input energy data'!AS31</f>
        <v/>
      </c>
      <c r="AS15" s="85" t="str">
        <f>IF(ISBLANK('1. Input energy data'!AT31), "",'1. Input energy data'!AT31)</f>
        <v/>
      </c>
      <c r="AT15" s="85" t="str">
        <f>IF(ISBLANK('1. Input energy data'!$AU31), "",'1. Input energy data'!$AU31)</f>
        <v/>
      </c>
      <c r="AU15" s="85" t="str">
        <f>IF(ISBLANK('1. Input energy data'!AV31), "",'1. Input energy data'!AV31)</f>
        <v/>
      </c>
      <c r="AV15" s="82" t="str">
        <f>IFERROR('Calculation backing sheet'!AQ14,"Baseline issue")</f>
        <v/>
      </c>
      <c r="AW15" s="85" t="str">
        <f>'Calculation backing sheet'!AR14</f>
        <v/>
      </c>
      <c r="AX15" s="176" t="str">
        <f>'Calculation backing sheet'!AS14</f>
        <v/>
      </c>
      <c r="AY15" s="85" t="str">
        <f>'Calculation backing sheet'!AT14</f>
        <v/>
      </c>
      <c r="AZ15" s="85" t="str">
        <f>'Calculation backing sheet'!AU14</f>
        <v/>
      </c>
      <c r="BA15" s="82" t="str">
        <f>'Calculation backing sheet'!AV14</f>
        <v/>
      </c>
      <c r="BB15" s="82" t="str">
        <f>IF(OR(F15=0,G15=0,F15="0",G15="0",TRIM(F15)="",TRIM(G15)=""),"",IF(COUNTIFS('2. Input non-routine changes'!$C$18:$C$1048576,F15,'2. Input non-routine changes'!$E$18:$E$1048576,G15)&gt; 0,"Yes","No"))</f>
        <v/>
      </c>
      <c r="BD15" s="84" t="str" cm="1">
        <f t="array" aca="1" ref="BD15" ca="1">IFERROR(INDIRECT("'2. Input non-routine changes'!" &amp; ADDRESS('NRC backing'!$E15, COLUMN()-45)),"")</f>
        <v/>
      </c>
      <c r="BE15" s="84" t="str" cm="1">
        <f t="array" aca="1" ref="BE15" ca="1">IFERROR(INDIRECT("'2. Input non-routine changes'!" &amp; ADDRESS('NRC backing'!$E15, COLUMN()-45)),"")</f>
        <v/>
      </c>
      <c r="BF15" s="82" t="str" cm="1">
        <f t="array" aca="1" ref="BF15" ca="1">IFERROR(INDIRECT("'2. Input non-routine changes'!" &amp; ADDRESS('NRC backing'!$E15, COLUMN()-45)),"")</f>
        <v/>
      </c>
      <c r="BG15" s="180" t="str" cm="1">
        <f t="array" aca="1" ref="BG15" ca="1">IFERROR(INDIRECT("'2. Input non-routine changes'!" &amp; ADDRESS('NRC backing'!$E15, COLUMN()-45)),"")</f>
        <v/>
      </c>
      <c r="BH15" s="82" t="str" cm="1">
        <f t="array" aca="1" ref="BH15" ca="1">IFERROR(INDIRECT("'2. Input non-routine changes'!" &amp; ADDRESS('NRC backing'!$E15, COLUMN()-45)),"")</f>
        <v/>
      </c>
      <c r="BI15" s="84" t="str" cm="1">
        <f t="array" aca="1" ref="BI15" ca="1">IFERROR(INDIRECT("'2. Input non-routine changes'!" &amp; ADDRESS('NRC backing'!$F15, COLUMN()-50)),"")</f>
        <v/>
      </c>
      <c r="BJ15" s="84" t="str" cm="1">
        <f t="array" aca="1" ref="BJ15" ca="1">IFERROR(INDIRECT("'2. Input non-routine changes'!" &amp; ADDRESS('NRC backing'!$F15, COLUMN()-50)),"")</f>
        <v/>
      </c>
      <c r="BK15" s="82" t="str" cm="1">
        <f t="array" aca="1" ref="BK15" ca="1">IFERROR(INDIRECT("'2. Input non-routine changes'!" &amp; ADDRESS('NRC backing'!$F15, COLUMN()-50)),"")</f>
        <v/>
      </c>
      <c r="BL15" s="173" t="str" cm="1">
        <f t="array" aca="1" ref="BL15" ca="1">IFERROR(INDIRECT("'2. Input non-routine changes'!" &amp; ADDRESS('NRC backing'!$F15, COLUMN()-50)),"")</f>
        <v/>
      </c>
      <c r="BM15" s="82" t="str" cm="1">
        <f t="array" aca="1" ref="BM15" ca="1">IFERROR(INDIRECT("'2. Input non-routine changes'!" &amp; ADDRESS('NRC backing'!$F15, COLUMN()-50)),"")</f>
        <v/>
      </c>
      <c r="BN15" s="84" t="str" cm="1">
        <f t="array" aca="1" ref="BN15" ca="1">IFERROR(INDIRECT("'2. Input non-routine changes'!" &amp; ADDRESS('NRC backing'!$G15, COLUMN()-55)),"")</f>
        <v/>
      </c>
      <c r="BO15" s="84" t="str" cm="1">
        <f t="array" aca="1" ref="BO15" ca="1">IFERROR(INDIRECT("'2. Input non-routine changes'!" &amp; ADDRESS('NRC backing'!$G15, COLUMN()-55)),"")</f>
        <v/>
      </c>
      <c r="BP15" s="82" t="str" cm="1">
        <f t="array" aca="1" ref="BP15" ca="1">IFERROR(INDIRECT("'2. Input non-routine changes'!" &amp; ADDRESS('NRC backing'!$G15, COLUMN()-55)),"")</f>
        <v/>
      </c>
      <c r="BQ15" s="180" t="str" cm="1">
        <f t="array" aca="1" ref="BQ15" ca="1">IFERROR(INDIRECT("'2. Input non-routine changes'!" &amp; ADDRESS('NRC backing'!$G15, COLUMN()-55)),"")</f>
        <v/>
      </c>
      <c r="BR15" s="82" t="str" cm="1">
        <f t="array" aca="1" ref="BR15" ca="1">IFERROR(INDIRECT("'2. Input non-routine changes'!" &amp; ADDRESS('NRC backing'!$G15, COLUMN()-55)),"")</f>
        <v/>
      </c>
    </row>
    <row r="16" spans="1:70">
      <c r="A16" s="82" t="str">
        <f>IF($D16="", "", '1. Input energy data'!$C$11)</f>
        <v/>
      </c>
      <c r="B16" s="82" t="str">
        <f>IF($D16="", "", '1. Input energy data'!$D$11)</f>
        <v/>
      </c>
      <c r="C16" s="236"/>
      <c r="D16" s="82" t="str">
        <f>IF(ISBLANK('1. Input energy data'!$C32),"",'1. Input energy data'!$C32)</f>
        <v/>
      </c>
      <c r="E16" s="178" t="str">
        <f>IF(ISBLANK('1. Input energy data'!D32), "",'1. Input energy data'!D32)</f>
        <v/>
      </c>
      <c r="F16" s="82" t="str">
        <f>IF(ISBLANK('1. Input energy data'!$E32),"",'1. Input energy data'!$E32)</f>
        <v/>
      </c>
      <c r="G16" s="82" t="str">
        <f>IF($A16="","",'1. Input energy data'!$G32)</f>
        <v/>
      </c>
      <c r="H16" s="82" t="str">
        <f>IF($G16='List Backing Sheet'!$P$5,'1. Input energy data'!$S$11,IF($G16='List Backing Sheet'!$P$6,'1. Input energy data'!$T$11,""))</f>
        <v/>
      </c>
      <c r="I16" s="82" t="str">
        <f>IF('1. Input energy data'!H32=0, "", '1. Input energy data'!H32)</f>
        <v/>
      </c>
      <c r="J16" s="84" t="str">
        <f>IF('1. Input energy data'!I32="", "", '1. Input energy data'!I32)</f>
        <v/>
      </c>
      <c r="K16" s="84" t="str">
        <f>IF(A16="","",IF(TRIM(LOWER('1. Input energy data'!$G$11))="Multiple",IF('1. Input energy data'!J32&lt;&gt;"",'1. Input energy data'!J32,""), '1. Input energy data'!$G$11))</f>
        <v/>
      </c>
      <c r="L16" s="84" t="str">
        <f>IF('1. Input energy data'!L32="", "", '1. Input energy data'!L32)</f>
        <v/>
      </c>
      <c r="M16" s="84" t="str">
        <f>IF('1. Input energy data'!M32="", "", '1. Input energy data'!M32)</f>
        <v/>
      </c>
      <c r="N16" s="85" t="str">
        <f>IF(ISBLANK('1. Input energy data'!N32), "",'1. Input energy data'!N32)</f>
        <v/>
      </c>
      <c r="O16" s="85" t="str">
        <f>IF(ISBLANK('1. Input energy data'!O32), "",'1. Input energy data'!O32)</f>
        <v/>
      </c>
      <c r="P16" s="85" t="str">
        <f>IF(ISBLANK('1. Input energy data'!P32), "",'1. Input energy data'!P32)</f>
        <v/>
      </c>
      <c r="Q16" s="85" t="str">
        <f>IF(ISBLANK('1. Input energy data'!Q32), "",'1. Input energy data'!Q32)</f>
        <v/>
      </c>
      <c r="R16" s="85" t="str">
        <f>IF(ISBLANK('1. Input energy data'!R32), "",'1. Input energy data'!R32)</f>
        <v/>
      </c>
      <c r="S16" s="85" t="str">
        <f>IF(ISBLANK('1. Input energy data'!S32), "",'1. Input energy data'!S32)</f>
        <v/>
      </c>
      <c r="T16" s="85" t="str">
        <f>IF(ISBLANK('1. Input energy data'!T32), "",'1. Input energy data'!T32)</f>
        <v/>
      </c>
      <c r="U16" s="85" t="str">
        <f>IF(ISBLANK('1. Input energy data'!U32), "",'1. Input energy data'!U32)</f>
        <v/>
      </c>
      <c r="V16" s="85" t="str">
        <f>IF(ISBLANK('1. Input energy data'!V32), "",'1. Input energy data'!V32)</f>
        <v/>
      </c>
      <c r="W16" s="85" t="str">
        <f>IF(ISBLANK('1. Input energy data'!W32), "",'1. Input energy data'!W32)</f>
        <v/>
      </c>
      <c r="X16" s="85" t="str">
        <f>IF(ISBLANK('1. Input energy data'!X32), "",'1. Input energy data'!X32)</f>
        <v/>
      </c>
      <c r="Y16" s="85" t="str">
        <f>IF(ISBLANK('1. Input energy data'!Y32), "",'1. Input energy data'!Y32)</f>
        <v/>
      </c>
      <c r="Z16" s="85" t="str">
        <f>IF(ISBLANK('1. Input energy data'!Z32), "",'1. Input energy data'!Z32)</f>
        <v/>
      </c>
      <c r="AA16" s="85" t="str">
        <f>IF(ISBLANK('1. Input energy data'!$AA32), "",'1. Input energy data'!$AA32)</f>
        <v/>
      </c>
      <c r="AB16" s="85" t="str">
        <f>IF(ISBLANK('1. Input energy data'!AB32), "",'1. Input energy data'!AB32)</f>
        <v/>
      </c>
      <c r="AC16" s="84" t="str">
        <f>IF('1. Input energy data'!AD32="", "", '1. Input energy data'!AD32)</f>
        <v/>
      </c>
      <c r="AD16" s="84" t="str">
        <f>IF('1. Input energy data'!AE32="", "", '1. Input energy data'!AE32)</f>
        <v/>
      </c>
      <c r="AE16" s="85" t="str">
        <f>IF(ISBLANK('1. Input energy data'!AF32), "",'1. Input energy data'!AF32)</f>
        <v/>
      </c>
      <c r="AF16" s="85" t="str">
        <f>IF(ISBLANK('1. Input energy data'!AG32), "",'1. Input energy data'!AG32)</f>
        <v/>
      </c>
      <c r="AG16" s="85" t="str">
        <f>IF(ISBLANK('1. Input energy data'!AH32), "",'1. Input energy data'!AH32)</f>
        <v/>
      </c>
      <c r="AH16" s="85" t="str">
        <f>IF(ISBLANK('1. Input energy data'!AI32), "",'1. Input energy data'!AI32)</f>
        <v/>
      </c>
      <c r="AI16" s="85" t="str">
        <f>IF(ISBLANK('1. Input energy data'!AJ32), "",'1. Input energy data'!AJ32)</f>
        <v/>
      </c>
      <c r="AJ16" s="85" t="str">
        <f>IF(ISBLANK('1. Input energy data'!AK32), "",'1. Input energy data'!AK32)</f>
        <v/>
      </c>
      <c r="AK16" s="85" t="str">
        <f>IF(ISBLANK('1. Input energy data'!AL32), "",'1. Input energy data'!AL32)</f>
        <v/>
      </c>
      <c r="AL16" s="85" t="str">
        <f>IF(ISBLANK('1. Input energy data'!AM32), "",'1. Input energy data'!AM32)</f>
        <v/>
      </c>
      <c r="AM16" s="85" t="str">
        <f>IF(ISBLANK('1. Input energy data'!AN32), "",'1. Input energy data'!AN32)</f>
        <v/>
      </c>
      <c r="AN16" s="85" t="str">
        <f>IF(ISBLANK('1. Input energy data'!AO32), "",'1. Input energy data'!AO32)</f>
        <v/>
      </c>
      <c r="AO16" s="85" t="str">
        <f>IF(ISBLANK('1. Input energy data'!AP32), "",'1. Input energy data'!AP32)</f>
        <v/>
      </c>
      <c r="AP16" s="85" t="str">
        <f>IF(ISBLANK('1. Input energy data'!AQ32), "",'1. Input energy data'!AQ32)</f>
        <v/>
      </c>
      <c r="AQ16" s="85" t="str">
        <f>'1. Input energy data'!AR32</f>
        <v/>
      </c>
      <c r="AR16" s="85" t="str">
        <f>'1. Input energy data'!AS32</f>
        <v/>
      </c>
      <c r="AS16" s="85" t="str">
        <f>IF(ISBLANK('1. Input energy data'!AT32), "",'1. Input energy data'!AT32)</f>
        <v/>
      </c>
      <c r="AT16" s="85" t="str">
        <f>IF(ISBLANK('1. Input energy data'!$AU32), "",'1. Input energy data'!$AU32)</f>
        <v/>
      </c>
      <c r="AU16" s="85" t="str">
        <f>IF(ISBLANK('1. Input energy data'!AV32), "",'1. Input energy data'!AV32)</f>
        <v/>
      </c>
      <c r="AV16" s="82" t="str">
        <f>IFERROR('Calculation backing sheet'!AQ15,"Baseline issue")</f>
        <v/>
      </c>
      <c r="AW16" s="85" t="str">
        <f>'Calculation backing sheet'!AR15</f>
        <v/>
      </c>
      <c r="AX16" s="176" t="str">
        <f>'Calculation backing sheet'!AS15</f>
        <v/>
      </c>
      <c r="AY16" s="85" t="str">
        <f>'Calculation backing sheet'!AT15</f>
        <v/>
      </c>
      <c r="AZ16" s="85" t="str">
        <f>'Calculation backing sheet'!AU15</f>
        <v/>
      </c>
      <c r="BA16" s="82" t="str">
        <f>'Calculation backing sheet'!AV15</f>
        <v/>
      </c>
      <c r="BB16" s="82" t="str">
        <f>IF(OR(F16=0,G16=0,F16="0",G16="0",TRIM(F16)="",TRIM(G16)=""),"",IF(COUNTIFS('2. Input non-routine changes'!$C$18:$C$1048576,F16,'2. Input non-routine changes'!$E$18:$E$1048576,G16)&gt; 0,"Yes","No"))</f>
        <v/>
      </c>
      <c r="BD16" s="84" t="str" cm="1">
        <f t="array" aca="1" ref="BD16" ca="1">IFERROR(INDIRECT("'2. Input non-routine changes'!" &amp; ADDRESS('NRC backing'!$E16, COLUMN()-45)),"")</f>
        <v/>
      </c>
      <c r="BE16" s="84" t="str" cm="1">
        <f t="array" aca="1" ref="BE16" ca="1">IFERROR(INDIRECT("'2. Input non-routine changes'!" &amp; ADDRESS('NRC backing'!$E16, COLUMN()-45)),"")</f>
        <v/>
      </c>
      <c r="BF16" s="82" t="str" cm="1">
        <f t="array" aca="1" ref="BF16" ca="1">IFERROR(INDIRECT("'2. Input non-routine changes'!" &amp; ADDRESS('NRC backing'!$E16, COLUMN()-45)),"")</f>
        <v/>
      </c>
      <c r="BG16" s="180" t="str" cm="1">
        <f t="array" aca="1" ref="BG16" ca="1">IFERROR(INDIRECT("'2. Input non-routine changes'!" &amp; ADDRESS('NRC backing'!$E16, COLUMN()-45)),"")</f>
        <v/>
      </c>
      <c r="BH16" s="82" t="str" cm="1">
        <f t="array" aca="1" ref="BH16" ca="1">IFERROR(INDIRECT("'2. Input non-routine changes'!" &amp; ADDRESS('NRC backing'!$E16, COLUMN()-45)),"")</f>
        <v/>
      </c>
      <c r="BI16" s="84" t="str" cm="1">
        <f t="array" aca="1" ref="BI16" ca="1">IFERROR(INDIRECT("'2. Input non-routine changes'!" &amp; ADDRESS('NRC backing'!$F16, COLUMN()-50)),"")</f>
        <v/>
      </c>
      <c r="BJ16" s="84" t="str" cm="1">
        <f t="array" aca="1" ref="BJ16" ca="1">IFERROR(INDIRECT("'2. Input non-routine changes'!" &amp; ADDRESS('NRC backing'!$F16, COLUMN()-50)),"")</f>
        <v/>
      </c>
      <c r="BK16" s="82" t="str" cm="1">
        <f t="array" aca="1" ref="BK16" ca="1">IFERROR(INDIRECT("'2. Input non-routine changes'!" &amp; ADDRESS('NRC backing'!$F16, COLUMN()-50)),"")</f>
        <v/>
      </c>
      <c r="BL16" s="173" t="str" cm="1">
        <f t="array" aca="1" ref="BL16" ca="1">IFERROR(INDIRECT("'2. Input non-routine changes'!" &amp; ADDRESS('NRC backing'!$F16, COLUMN()-50)),"")</f>
        <v/>
      </c>
      <c r="BM16" s="82" t="str" cm="1">
        <f t="array" aca="1" ref="BM16" ca="1">IFERROR(INDIRECT("'2. Input non-routine changes'!" &amp; ADDRESS('NRC backing'!$F16, COLUMN()-50)),"")</f>
        <v/>
      </c>
      <c r="BN16" s="84" t="str" cm="1">
        <f t="array" aca="1" ref="BN16" ca="1">IFERROR(INDIRECT("'2. Input non-routine changes'!" &amp; ADDRESS('NRC backing'!$G16, COLUMN()-55)),"")</f>
        <v/>
      </c>
      <c r="BO16" s="84" t="str" cm="1">
        <f t="array" aca="1" ref="BO16" ca="1">IFERROR(INDIRECT("'2. Input non-routine changes'!" &amp; ADDRESS('NRC backing'!$G16, COLUMN()-55)),"")</f>
        <v/>
      </c>
      <c r="BP16" s="82" t="str" cm="1">
        <f t="array" aca="1" ref="BP16" ca="1">IFERROR(INDIRECT("'2. Input non-routine changes'!" &amp; ADDRESS('NRC backing'!$G16, COLUMN()-55)),"")</f>
        <v/>
      </c>
      <c r="BQ16" s="180" t="str" cm="1">
        <f t="array" aca="1" ref="BQ16" ca="1">IFERROR(INDIRECT("'2. Input non-routine changes'!" &amp; ADDRESS('NRC backing'!$G16, COLUMN()-55)),"")</f>
        <v/>
      </c>
      <c r="BR16" s="82" t="str" cm="1">
        <f t="array" aca="1" ref="BR16" ca="1">IFERROR(INDIRECT("'2. Input non-routine changes'!" &amp; ADDRESS('NRC backing'!$G16, COLUMN()-55)),"")</f>
        <v/>
      </c>
    </row>
    <row r="17" spans="1:70">
      <c r="A17" s="82" t="str">
        <f>IF($D17="", "", '1. Input energy data'!$C$11)</f>
        <v/>
      </c>
      <c r="B17" s="82" t="str">
        <f>IF($D17="", "", '1. Input energy data'!$D$11)</f>
        <v/>
      </c>
      <c r="C17" s="236"/>
      <c r="D17" s="82" t="str">
        <f>IF(ISBLANK('1. Input energy data'!$C33),"",'1. Input energy data'!$C33)</f>
        <v/>
      </c>
      <c r="E17" s="178" t="str">
        <f>IF(ISBLANK('1. Input energy data'!D33), "",'1. Input energy data'!D33)</f>
        <v/>
      </c>
      <c r="F17" s="82" t="str">
        <f>IF(ISBLANK('1. Input energy data'!$E33),"",'1. Input energy data'!$E33)</f>
        <v/>
      </c>
      <c r="G17" s="82" t="str">
        <f>IF($A17="","",'1. Input energy data'!$G33)</f>
        <v/>
      </c>
      <c r="H17" s="82" t="str">
        <f>IF($G17='List Backing Sheet'!$P$5,'1. Input energy data'!$S$11,IF($G17='List Backing Sheet'!$P$6,'1. Input energy data'!$T$11,""))</f>
        <v/>
      </c>
      <c r="I17" s="82" t="str">
        <f>IF('1. Input energy data'!H33=0, "", '1. Input energy data'!H33)</f>
        <v/>
      </c>
      <c r="J17" s="84" t="str">
        <f>IF('1. Input energy data'!I33="", "", '1. Input energy data'!I33)</f>
        <v/>
      </c>
      <c r="K17" s="84" t="str">
        <f>IF(A17="","",IF(TRIM(LOWER('1. Input energy data'!$G$11))="Multiple",IF('1. Input energy data'!J33&lt;&gt;"",'1. Input energy data'!J33,""), '1. Input energy data'!$G$11))</f>
        <v/>
      </c>
      <c r="L17" s="84" t="str">
        <f>IF('1. Input energy data'!L33="", "", '1. Input energy data'!L33)</f>
        <v/>
      </c>
      <c r="M17" s="84" t="str">
        <f>IF('1. Input energy data'!M33="", "", '1. Input energy data'!M33)</f>
        <v/>
      </c>
      <c r="N17" s="85" t="str">
        <f>IF(ISBLANK('1. Input energy data'!N33), "",'1. Input energy data'!N33)</f>
        <v/>
      </c>
      <c r="O17" s="85" t="str">
        <f>IF(ISBLANK('1. Input energy data'!O33), "",'1. Input energy data'!O33)</f>
        <v/>
      </c>
      <c r="P17" s="85" t="str">
        <f>IF(ISBLANK('1. Input energy data'!P33), "",'1. Input energy data'!P33)</f>
        <v/>
      </c>
      <c r="Q17" s="85" t="str">
        <f>IF(ISBLANK('1. Input energy data'!Q33), "",'1. Input energy data'!Q33)</f>
        <v/>
      </c>
      <c r="R17" s="85" t="str">
        <f>IF(ISBLANK('1. Input energy data'!R33), "",'1. Input energy data'!R33)</f>
        <v/>
      </c>
      <c r="S17" s="85" t="str">
        <f>IF(ISBLANK('1. Input energy data'!S33), "",'1. Input energy data'!S33)</f>
        <v/>
      </c>
      <c r="T17" s="85" t="str">
        <f>IF(ISBLANK('1. Input energy data'!T33), "",'1. Input energy data'!T33)</f>
        <v/>
      </c>
      <c r="U17" s="85" t="str">
        <f>IF(ISBLANK('1. Input energy data'!U33), "",'1. Input energy data'!U33)</f>
        <v/>
      </c>
      <c r="V17" s="85" t="str">
        <f>IF(ISBLANK('1. Input energy data'!V33), "",'1. Input energy data'!V33)</f>
        <v/>
      </c>
      <c r="W17" s="85" t="str">
        <f>IF(ISBLANK('1. Input energy data'!W33), "",'1. Input energy data'!W33)</f>
        <v/>
      </c>
      <c r="X17" s="85" t="str">
        <f>IF(ISBLANK('1. Input energy data'!X33), "",'1. Input energy data'!X33)</f>
        <v/>
      </c>
      <c r="Y17" s="85" t="str">
        <f>IF(ISBLANK('1. Input energy data'!Y33), "",'1. Input energy data'!Y33)</f>
        <v/>
      </c>
      <c r="Z17" s="85" t="str">
        <f>IF(ISBLANK('1. Input energy data'!Z33), "",'1. Input energy data'!Z33)</f>
        <v/>
      </c>
      <c r="AA17" s="85" t="str">
        <f>IF(ISBLANK('1. Input energy data'!$AA33), "",'1. Input energy data'!$AA33)</f>
        <v/>
      </c>
      <c r="AB17" s="85" t="str">
        <f>IF(ISBLANK('1. Input energy data'!AB33), "",'1. Input energy data'!AB33)</f>
        <v/>
      </c>
      <c r="AC17" s="84" t="str">
        <f>IF('1. Input energy data'!AD33="", "", '1. Input energy data'!AD33)</f>
        <v/>
      </c>
      <c r="AD17" s="84" t="str">
        <f>IF('1. Input energy data'!AE33="", "", '1. Input energy data'!AE33)</f>
        <v/>
      </c>
      <c r="AE17" s="85" t="str">
        <f>IF(ISBLANK('1. Input energy data'!AF33), "",'1. Input energy data'!AF33)</f>
        <v/>
      </c>
      <c r="AF17" s="85" t="str">
        <f>IF(ISBLANK('1. Input energy data'!AG33), "",'1. Input energy data'!AG33)</f>
        <v/>
      </c>
      <c r="AG17" s="85" t="str">
        <f>IF(ISBLANK('1. Input energy data'!AH33), "",'1. Input energy data'!AH33)</f>
        <v/>
      </c>
      <c r="AH17" s="85" t="str">
        <f>IF(ISBLANK('1. Input energy data'!AI33), "",'1. Input energy data'!AI33)</f>
        <v/>
      </c>
      <c r="AI17" s="85" t="str">
        <f>IF(ISBLANK('1. Input energy data'!AJ33), "",'1. Input energy data'!AJ33)</f>
        <v/>
      </c>
      <c r="AJ17" s="85" t="str">
        <f>IF(ISBLANK('1. Input energy data'!AK33), "",'1. Input energy data'!AK33)</f>
        <v/>
      </c>
      <c r="AK17" s="85" t="str">
        <f>IF(ISBLANK('1. Input energy data'!AL33), "",'1. Input energy data'!AL33)</f>
        <v/>
      </c>
      <c r="AL17" s="85" t="str">
        <f>IF(ISBLANK('1. Input energy data'!AM33), "",'1. Input energy data'!AM33)</f>
        <v/>
      </c>
      <c r="AM17" s="85" t="str">
        <f>IF(ISBLANK('1. Input energy data'!AN33), "",'1. Input energy data'!AN33)</f>
        <v/>
      </c>
      <c r="AN17" s="85" t="str">
        <f>IF(ISBLANK('1. Input energy data'!AO33), "",'1. Input energy data'!AO33)</f>
        <v/>
      </c>
      <c r="AO17" s="85" t="str">
        <f>IF(ISBLANK('1. Input energy data'!AP33), "",'1. Input energy data'!AP33)</f>
        <v/>
      </c>
      <c r="AP17" s="85" t="str">
        <f>IF(ISBLANK('1. Input energy data'!AQ33), "",'1. Input energy data'!AQ33)</f>
        <v/>
      </c>
      <c r="AQ17" s="85" t="str">
        <f>'1. Input energy data'!AR33</f>
        <v/>
      </c>
      <c r="AR17" s="85" t="str">
        <f>'1. Input energy data'!AS33</f>
        <v/>
      </c>
      <c r="AS17" s="85" t="str">
        <f>IF(ISBLANK('1. Input energy data'!AT33), "",'1. Input energy data'!AT33)</f>
        <v/>
      </c>
      <c r="AT17" s="85" t="str">
        <f>IF(ISBLANK('1. Input energy data'!$AU33), "",'1. Input energy data'!$AU33)</f>
        <v/>
      </c>
      <c r="AU17" s="85" t="str">
        <f>IF(ISBLANK('1. Input energy data'!AV33), "",'1. Input energy data'!AV33)</f>
        <v/>
      </c>
      <c r="AV17" s="82" t="str">
        <f>IFERROR('Calculation backing sheet'!AQ16,"Baseline issue")</f>
        <v/>
      </c>
      <c r="AW17" s="85" t="str">
        <f>'Calculation backing sheet'!AR16</f>
        <v/>
      </c>
      <c r="AX17" s="176" t="str">
        <f>'Calculation backing sheet'!AS16</f>
        <v/>
      </c>
      <c r="AY17" s="85" t="str">
        <f>'Calculation backing sheet'!AT16</f>
        <v/>
      </c>
      <c r="AZ17" s="85" t="str">
        <f>'Calculation backing sheet'!AU16</f>
        <v/>
      </c>
      <c r="BA17" s="82" t="str">
        <f>'Calculation backing sheet'!AV16</f>
        <v/>
      </c>
      <c r="BB17" s="82" t="str">
        <f>IF(OR(F17=0,G17=0,F17="0",G17="0",TRIM(F17)="",TRIM(G17)=""),"",IF(COUNTIFS('2. Input non-routine changes'!$C$18:$C$1048576,F17,'2. Input non-routine changes'!$E$18:$E$1048576,G17)&gt; 0,"Yes","No"))</f>
        <v/>
      </c>
      <c r="BD17" s="84" t="str" cm="1">
        <f t="array" aca="1" ref="BD17" ca="1">IFERROR(INDIRECT("'2. Input non-routine changes'!" &amp; ADDRESS('NRC backing'!$E17, COLUMN()-45)),"")</f>
        <v/>
      </c>
      <c r="BE17" s="84" t="str" cm="1">
        <f t="array" aca="1" ref="BE17" ca="1">IFERROR(INDIRECT("'2. Input non-routine changes'!" &amp; ADDRESS('NRC backing'!$E17, COLUMN()-45)),"")</f>
        <v/>
      </c>
      <c r="BF17" s="82" t="str" cm="1">
        <f t="array" aca="1" ref="BF17" ca="1">IFERROR(INDIRECT("'2. Input non-routine changes'!" &amp; ADDRESS('NRC backing'!$E17, COLUMN()-45)),"")</f>
        <v/>
      </c>
      <c r="BG17" s="180" t="str" cm="1">
        <f t="array" aca="1" ref="BG17" ca="1">IFERROR(INDIRECT("'2. Input non-routine changes'!" &amp; ADDRESS('NRC backing'!$E17, COLUMN()-45)),"")</f>
        <v/>
      </c>
      <c r="BH17" s="82" t="str" cm="1">
        <f t="array" aca="1" ref="BH17" ca="1">IFERROR(INDIRECT("'2. Input non-routine changes'!" &amp; ADDRESS('NRC backing'!$E17, COLUMN()-45)),"")</f>
        <v/>
      </c>
      <c r="BI17" s="84" t="str" cm="1">
        <f t="array" aca="1" ref="BI17" ca="1">IFERROR(INDIRECT("'2. Input non-routine changes'!" &amp; ADDRESS('NRC backing'!$F17, COLUMN()-50)),"")</f>
        <v/>
      </c>
      <c r="BJ17" s="84" t="str" cm="1">
        <f t="array" aca="1" ref="BJ17" ca="1">IFERROR(INDIRECT("'2. Input non-routine changes'!" &amp; ADDRESS('NRC backing'!$F17, COLUMN()-50)),"")</f>
        <v/>
      </c>
      <c r="BK17" s="82" t="str" cm="1">
        <f t="array" aca="1" ref="BK17" ca="1">IFERROR(INDIRECT("'2. Input non-routine changes'!" &amp; ADDRESS('NRC backing'!$F17, COLUMN()-50)),"")</f>
        <v/>
      </c>
      <c r="BL17" s="173" t="str" cm="1">
        <f t="array" aca="1" ref="BL17" ca="1">IFERROR(INDIRECT("'2. Input non-routine changes'!" &amp; ADDRESS('NRC backing'!$F17, COLUMN()-50)),"")</f>
        <v/>
      </c>
      <c r="BM17" s="82" t="str" cm="1">
        <f t="array" aca="1" ref="BM17" ca="1">IFERROR(INDIRECT("'2. Input non-routine changes'!" &amp; ADDRESS('NRC backing'!$F17, COLUMN()-50)),"")</f>
        <v/>
      </c>
      <c r="BN17" s="84" t="str" cm="1">
        <f t="array" aca="1" ref="BN17" ca="1">IFERROR(INDIRECT("'2. Input non-routine changes'!" &amp; ADDRESS('NRC backing'!$G17, COLUMN()-55)),"")</f>
        <v/>
      </c>
      <c r="BO17" s="84" t="str" cm="1">
        <f t="array" aca="1" ref="BO17" ca="1">IFERROR(INDIRECT("'2. Input non-routine changes'!" &amp; ADDRESS('NRC backing'!$G17, COLUMN()-55)),"")</f>
        <v/>
      </c>
      <c r="BP17" s="82" t="str" cm="1">
        <f t="array" aca="1" ref="BP17" ca="1">IFERROR(INDIRECT("'2. Input non-routine changes'!" &amp; ADDRESS('NRC backing'!$G17, COLUMN()-55)),"")</f>
        <v/>
      </c>
      <c r="BQ17" s="180" t="str" cm="1">
        <f t="array" aca="1" ref="BQ17" ca="1">IFERROR(INDIRECT("'2. Input non-routine changes'!" &amp; ADDRESS('NRC backing'!$G17, COLUMN()-55)),"")</f>
        <v/>
      </c>
      <c r="BR17" s="82" t="str" cm="1">
        <f t="array" aca="1" ref="BR17" ca="1">IFERROR(INDIRECT("'2. Input non-routine changes'!" &amp; ADDRESS('NRC backing'!$G17, COLUMN()-55)),"")</f>
        <v/>
      </c>
    </row>
    <row r="18" spans="1:70">
      <c r="A18" s="82" t="str">
        <f>IF($D18="", "", '1. Input energy data'!$C$11)</f>
        <v/>
      </c>
      <c r="B18" s="82" t="str">
        <f>IF($D18="", "", '1. Input energy data'!$D$11)</f>
        <v/>
      </c>
      <c r="C18" s="236"/>
      <c r="D18" s="82" t="str">
        <f>IF(ISBLANK('1. Input energy data'!$C34),"",'1. Input energy data'!$C34)</f>
        <v/>
      </c>
      <c r="E18" s="178" t="str">
        <f>IF(ISBLANK('1. Input energy data'!D34), "",'1. Input energy data'!D34)</f>
        <v/>
      </c>
      <c r="F18" s="82" t="str">
        <f>IF(ISBLANK('1. Input energy data'!$E34),"",'1. Input energy data'!$E34)</f>
        <v/>
      </c>
      <c r="G18" s="82" t="str">
        <f>IF($A18="","",'1. Input energy data'!$G34)</f>
        <v/>
      </c>
      <c r="H18" s="82" t="str">
        <f>IF($G18='List Backing Sheet'!$P$5,'1. Input energy data'!$S$11,IF($G18='List Backing Sheet'!$P$6,'1. Input energy data'!$T$11,""))</f>
        <v/>
      </c>
      <c r="I18" s="82" t="str">
        <f>IF('1. Input energy data'!H34=0, "", '1. Input energy data'!H34)</f>
        <v/>
      </c>
      <c r="J18" s="84" t="str">
        <f>IF('1. Input energy data'!I34="", "", '1. Input energy data'!I34)</f>
        <v/>
      </c>
      <c r="K18" s="84" t="str">
        <f>IF(A18="","",IF(TRIM(LOWER('1. Input energy data'!$G$11))="Multiple",IF('1. Input energy data'!J34&lt;&gt;"",'1. Input energy data'!J34,""), '1. Input energy data'!$G$11))</f>
        <v/>
      </c>
      <c r="L18" s="84" t="str">
        <f>IF('1. Input energy data'!L34="", "", '1. Input energy data'!L34)</f>
        <v/>
      </c>
      <c r="M18" s="84" t="str">
        <f>IF('1. Input energy data'!M34="", "", '1. Input energy data'!M34)</f>
        <v/>
      </c>
      <c r="N18" s="85" t="str">
        <f>IF(ISBLANK('1. Input energy data'!N34), "",'1. Input energy data'!N34)</f>
        <v/>
      </c>
      <c r="O18" s="85" t="str">
        <f>IF(ISBLANK('1. Input energy data'!O34), "",'1. Input energy data'!O34)</f>
        <v/>
      </c>
      <c r="P18" s="85" t="str">
        <f>IF(ISBLANK('1. Input energy data'!P34), "",'1. Input energy data'!P34)</f>
        <v/>
      </c>
      <c r="Q18" s="85" t="str">
        <f>IF(ISBLANK('1. Input energy data'!Q34), "",'1. Input energy data'!Q34)</f>
        <v/>
      </c>
      <c r="R18" s="85" t="str">
        <f>IF(ISBLANK('1. Input energy data'!R34), "",'1. Input energy data'!R34)</f>
        <v/>
      </c>
      <c r="S18" s="85" t="str">
        <f>IF(ISBLANK('1. Input energy data'!S34), "",'1. Input energy data'!S34)</f>
        <v/>
      </c>
      <c r="T18" s="85" t="str">
        <f>IF(ISBLANK('1. Input energy data'!T34), "",'1. Input energy data'!T34)</f>
        <v/>
      </c>
      <c r="U18" s="85" t="str">
        <f>IF(ISBLANK('1. Input energy data'!U34), "",'1. Input energy data'!U34)</f>
        <v/>
      </c>
      <c r="V18" s="85" t="str">
        <f>IF(ISBLANK('1. Input energy data'!V34), "",'1. Input energy data'!V34)</f>
        <v/>
      </c>
      <c r="W18" s="85" t="str">
        <f>IF(ISBLANK('1. Input energy data'!W34), "",'1. Input energy data'!W34)</f>
        <v/>
      </c>
      <c r="X18" s="85" t="str">
        <f>IF(ISBLANK('1. Input energy data'!X34), "",'1. Input energy data'!X34)</f>
        <v/>
      </c>
      <c r="Y18" s="85" t="str">
        <f>IF(ISBLANK('1. Input energy data'!Y34), "",'1. Input energy data'!Y34)</f>
        <v/>
      </c>
      <c r="Z18" s="85" t="str">
        <f>IF(ISBLANK('1. Input energy data'!Z34), "",'1. Input energy data'!Z34)</f>
        <v/>
      </c>
      <c r="AA18" s="85" t="str">
        <f>IF(ISBLANK('1. Input energy data'!$AA34), "",'1. Input energy data'!$AA34)</f>
        <v/>
      </c>
      <c r="AB18" s="85" t="str">
        <f>IF(ISBLANK('1. Input energy data'!AB34), "",'1. Input energy data'!AB34)</f>
        <v/>
      </c>
      <c r="AC18" s="84" t="str">
        <f>IF('1. Input energy data'!AD34="", "", '1. Input energy data'!AD34)</f>
        <v/>
      </c>
      <c r="AD18" s="84" t="str">
        <f>IF('1. Input energy data'!AE34="", "", '1. Input energy data'!AE34)</f>
        <v/>
      </c>
      <c r="AE18" s="85" t="str">
        <f>IF(ISBLANK('1. Input energy data'!AF34), "",'1. Input energy data'!AF34)</f>
        <v/>
      </c>
      <c r="AF18" s="85" t="str">
        <f>IF(ISBLANK('1. Input energy data'!AG34), "",'1. Input energy data'!AG34)</f>
        <v/>
      </c>
      <c r="AG18" s="85" t="str">
        <f>IF(ISBLANK('1. Input energy data'!AH34), "",'1. Input energy data'!AH34)</f>
        <v/>
      </c>
      <c r="AH18" s="85" t="str">
        <f>IF(ISBLANK('1. Input energy data'!AI34), "",'1. Input energy data'!AI34)</f>
        <v/>
      </c>
      <c r="AI18" s="85" t="str">
        <f>IF(ISBLANK('1. Input energy data'!AJ34), "",'1. Input energy data'!AJ34)</f>
        <v/>
      </c>
      <c r="AJ18" s="85" t="str">
        <f>IF(ISBLANK('1. Input energy data'!AK34), "",'1. Input energy data'!AK34)</f>
        <v/>
      </c>
      <c r="AK18" s="85" t="str">
        <f>IF(ISBLANK('1. Input energy data'!AL34), "",'1. Input energy data'!AL34)</f>
        <v/>
      </c>
      <c r="AL18" s="85" t="str">
        <f>IF(ISBLANK('1. Input energy data'!AM34), "",'1. Input energy data'!AM34)</f>
        <v/>
      </c>
      <c r="AM18" s="85" t="str">
        <f>IF(ISBLANK('1. Input energy data'!AN34), "",'1. Input energy data'!AN34)</f>
        <v/>
      </c>
      <c r="AN18" s="85" t="str">
        <f>IF(ISBLANK('1. Input energy data'!AO34), "",'1. Input energy data'!AO34)</f>
        <v/>
      </c>
      <c r="AO18" s="85" t="str">
        <f>IF(ISBLANK('1. Input energy data'!AP34), "",'1. Input energy data'!AP34)</f>
        <v/>
      </c>
      <c r="AP18" s="85" t="str">
        <f>IF(ISBLANK('1. Input energy data'!AQ34), "",'1. Input energy data'!AQ34)</f>
        <v/>
      </c>
      <c r="AQ18" s="85" t="str">
        <f>'1. Input energy data'!AR34</f>
        <v/>
      </c>
      <c r="AR18" s="85" t="str">
        <f>'1. Input energy data'!AS34</f>
        <v/>
      </c>
      <c r="AS18" s="85" t="str">
        <f>IF(ISBLANK('1. Input energy data'!AT34), "",'1. Input energy data'!AT34)</f>
        <v/>
      </c>
      <c r="AT18" s="85" t="str">
        <f>IF(ISBLANK('1. Input energy data'!$AU34), "",'1. Input energy data'!$AU34)</f>
        <v/>
      </c>
      <c r="AU18" s="85" t="str">
        <f>IF(ISBLANK('1. Input energy data'!AV34), "",'1. Input energy data'!AV34)</f>
        <v/>
      </c>
      <c r="AV18" s="82" t="str">
        <f>IFERROR('Calculation backing sheet'!AQ17,"Baseline issue")</f>
        <v/>
      </c>
      <c r="AW18" s="85" t="str">
        <f>'Calculation backing sheet'!AR17</f>
        <v/>
      </c>
      <c r="AX18" s="176" t="str">
        <f>'Calculation backing sheet'!AS17</f>
        <v/>
      </c>
      <c r="AY18" s="85" t="str">
        <f>'Calculation backing sheet'!AT17</f>
        <v/>
      </c>
      <c r="AZ18" s="85" t="str">
        <f>'Calculation backing sheet'!AU17</f>
        <v/>
      </c>
      <c r="BA18" s="82" t="str">
        <f>'Calculation backing sheet'!AV17</f>
        <v/>
      </c>
      <c r="BB18" s="82" t="str">
        <f>IF(OR(F18=0,G18=0,F18="0",G18="0",TRIM(F18)="",TRIM(G18)=""),"",IF(COUNTIFS('2. Input non-routine changes'!$C$18:$C$1048576,F18,'2. Input non-routine changes'!$E$18:$E$1048576,G18)&gt; 0,"Yes","No"))</f>
        <v/>
      </c>
      <c r="BD18" s="84" t="str" cm="1">
        <f t="array" aca="1" ref="BD18" ca="1">IFERROR(INDIRECT("'2. Input non-routine changes'!" &amp; ADDRESS('NRC backing'!$E18, COLUMN()-45)),"")</f>
        <v/>
      </c>
      <c r="BE18" s="84" t="str" cm="1">
        <f t="array" aca="1" ref="BE18" ca="1">IFERROR(INDIRECT("'2. Input non-routine changes'!" &amp; ADDRESS('NRC backing'!$E18, COLUMN()-45)),"")</f>
        <v/>
      </c>
      <c r="BF18" s="82" t="str" cm="1">
        <f t="array" aca="1" ref="BF18" ca="1">IFERROR(INDIRECT("'2. Input non-routine changes'!" &amp; ADDRESS('NRC backing'!$E18, COLUMN()-45)),"")</f>
        <v/>
      </c>
      <c r="BG18" s="180" t="str" cm="1">
        <f t="array" aca="1" ref="BG18" ca="1">IFERROR(INDIRECT("'2. Input non-routine changes'!" &amp; ADDRESS('NRC backing'!$E18, COLUMN()-45)),"")</f>
        <v/>
      </c>
      <c r="BH18" s="82" t="str" cm="1">
        <f t="array" aca="1" ref="BH18" ca="1">IFERROR(INDIRECT("'2. Input non-routine changes'!" &amp; ADDRESS('NRC backing'!$E18, COLUMN()-45)),"")</f>
        <v/>
      </c>
      <c r="BI18" s="84" t="str" cm="1">
        <f t="array" aca="1" ref="BI18" ca="1">IFERROR(INDIRECT("'2. Input non-routine changes'!" &amp; ADDRESS('NRC backing'!$F18, COLUMN()-50)),"")</f>
        <v/>
      </c>
      <c r="BJ18" s="84" t="str" cm="1">
        <f t="array" aca="1" ref="BJ18" ca="1">IFERROR(INDIRECT("'2. Input non-routine changes'!" &amp; ADDRESS('NRC backing'!$F18, COLUMN()-50)),"")</f>
        <v/>
      </c>
      <c r="BK18" s="82" t="str" cm="1">
        <f t="array" aca="1" ref="BK18" ca="1">IFERROR(INDIRECT("'2. Input non-routine changes'!" &amp; ADDRESS('NRC backing'!$F18, COLUMN()-50)),"")</f>
        <v/>
      </c>
      <c r="BL18" s="173" t="str" cm="1">
        <f t="array" aca="1" ref="BL18" ca="1">IFERROR(INDIRECT("'2. Input non-routine changes'!" &amp; ADDRESS('NRC backing'!$F18, COLUMN()-50)),"")</f>
        <v/>
      </c>
      <c r="BM18" s="82" t="str" cm="1">
        <f t="array" aca="1" ref="BM18" ca="1">IFERROR(INDIRECT("'2. Input non-routine changes'!" &amp; ADDRESS('NRC backing'!$F18, COLUMN()-50)),"")</f>
        <v/>
      </c>
      <c r="BN18" s="84" t="str" cm="1">
        <f t="array" aca="1" ref="BN18" ca="1">IFERROR(INDIRECT("'2. Input non-routine changes'!" &amp; ADDRESS('NRC backing'!$G18, COLUMN()-55)),"")</f>
        <v/>
      </c>
      <c r="BO18" s="84" t="str" cm="1">
        <f t="array" aca="1" ref="BO18" ca="1">IFERROR(INDIRECT("'2. Input non-routine changes'!" &amp; ADDRESS('NRC backing'!$G18, COLUMN()-55)),"")</f>
        <v/>
      </c>
      <c r="BP18" s="82" t="str" cm="1">
        <f t="array" aca="1" ref="BP18" ca="1">IFERROR(INDIRECT("'2. Input non-routine changes'!" &amp; ADDRESS('NRC backing'!$G18, COLUMN()-55)),"")</f>
        <v/>
      </c>
      <c r="BQ18" s="180" t="str" cm="1">
        <f t="array" aca="1" ref="BQ18" ca="1">IFERROR(INDIRECT("'2. Input non-routine changes'!" &amp; ADDRESS('NRC backing'!$G18, COLUMN()-55)),"")</f>
        <v/>
      </c>
      <c r="BR18" s="82" t="str" cm="1">
        <f t="array" aca="1" ref="BR18" ca="1">IFERROR(INDIRECT("'2. Input non-routine changes'!" &amp; ADDRESS('NRC backing'!$G18, COLUMN()-55)),"")</f>
        <v/>
      </c>
    </row>
    <row r="19" spans="1:70">
      <c r="A19" s="82" t="str">
        <f>IF($D19="", "", '1. Input energy data'!$C$11)</f>
        <v/>
      </c>
      <c r="B19" s="82" t="str">
        <f>IF($D19="", "", '1. Input energy data'!$D$11)</f>
        <v/>
      </c>
      <c r="C19" s="236"/>
      <c r="D19" s="82" t="str">
        <f>IF(ISBLANK('1. Input energy data'!$C35),"",'1. Input energy data'!$C35)</f>
        <v/>
      </c>
      <c r="E19" s="178" t="str">
        <f>IF(ISBLANK('1. Input energy data'!D35), "",'1. Input energy data'!D35)</f>
        <v/>
      </c>
      <c r="F19" s="82" t="str">
        <f>IF(ISBLANK('1. Input energy data'!$E35),"",'1. Input energy data'!$E35)</f>
        <v/>
      </c>
      <c r="G19" s="82" t="str">
        <f>IF($A19="","",'1. Input energy data'!$G35)</f>
        <v/>
      </c>
      <c r="H19" s="82" t="str">
        <f>IF($G19='List Backing Sheet'!$P$5,'1. Input energy data'!$S$11,IF($G19='List Backing Sheet'!$P$6,'1. Input energy data'!$T$11,""))</f>
        <v/>
      </c>
      <c r="I19" s="82" t="str">
        <f>IF('1. Input energy data'!H35=0, "", '1. Input energy data'!H35)</f>
        <v/>
      </c>
      <c r="J19" s="84" t="str">
        <f>IF('1. Input energy data'!I35="", "", '1. Input energy data'!I35)</f>
        <v/>
      </c>
      <c r="K19" s="84" t="str">
        <f>IF(A19="","",IF(TRIM(LOWER('1. Input energy data'!$G$11))="Multiple",IF('1. Input energy data'!J35&lt;&gt;"",'1. Input energy data'!J35,""), '1. Input energy data'!$G$11))</f>
        <v/>
      </c>
      <c r="L19" s="84" t="str">
        <f>IF('1. Input energy data'!L35="", "", '1. Input energy data'!L35)</f>
        <v/>
      </c>
      <c r="M19" s="84" t="str">
        <f>IF('1. Input energy data'!M35="", "", '1. Input energy data'!M35)</f>
        <v/>
      </c>
      <c r="N19" s="85" t="str">
        <f>IF(ISBLANK('1. Input energy data'!N35), "",'1. Input energy data'!N35)</f>
        <v/>
      </c>
      <c r="O19" s="85" t="str">
        <f>IF(ISBLANK('1. Input energy data'!O35), "",'1. Input energy data'!O35)</f>
        <v/>
      </c>
      <c r="P19" s="85" t="str">
        <f>IF(ISBLANK('1. Input energy data'!P35), "",'1. Input energy data'!P35)</f>
        <v/>
      </c>
      <c r="Q19" s="85" t="str">
        <f>IF(ISBLANK('1. Input energy data'!Q35), "",'1. Input energy data'!Q35)</f>
        <v/>
      </c>
      <c r="R19" s="85" t="str">
        <f>IF(ISBLANK('1. Input energy data'!R35), "",'1. Input energy data'!R35)</f>
        <v/>
      </c>
      <c r="S19" s="85" t="str">
        <f>IF(ISBLANK('1. Input energy data'!S35), "",'1. Input energy data'!S35)</f>
        <v/>
      </c>
      <c r="T19" s="85" t="str">
        <f>IF(ISBLANK('1. Input energy data'!T35), "",'1. Input energy data'!T35)</f>
        <v/>
      </c>
      <c r="U19" s="85" t="str">
        <f>IF(ISBLANK('1. Input energy data'!U35), "",'1. Input energy data'!U35)</f>
        <v/>
      </c>
      <c r="V19" s="85" t="str">
        <f>IF(ISBLANK('1. Input energy data'!V35), "",'1. Input energy data'!V35)</f>
        <v/>
      </c>
      <c r="W19" s="85" t="str">
        <f>IF(ISBLANK('1. Input energy data'!W35), "",'1. Input energy data'!W35)</f>
        <v/>
      </c>
      <c r="X19" s="85" t="str">
        <f>IF(ISBLANK('1. Input energy data'!X35), "",'1. Input energy data'!X35)</f>
        <v/>
      </c>
      <c r="Y19" s="85" t="str">
        <f>IF(ISBLANK('1. Input energy data'!Y35), "",'1. Input energy data'!Y35)</f>
        <v/>
      </c>
      <c r="Z19" s="85" t="str">
        <f>IF(ISBLANK('1. Input energy data'!Z35), "",'1. Input energy data'!Z35)</f>
        <v/>
      </c>
      <c r="AA19" s="85" t="str">
        <f>IF(ISBLANK('1. Input energy data'!$AA35), "",'1. Input energy data'!$AA35)</f>
        <v/>
      </c>
      <c r="AB19" s="85" t="str">
        <f>IF(ISBLANK('1. Input energy data'!AB35), "",'1. Input energy data'!AB35)</f>
        <v/>
      </c>
      <c r="AC19" s="84" t="str">
        <f>IF('1. Input energy data'!AD35="", "", '1. Input energy data'!AD35)</f>
        <v/>
      </c>
      <c r="AD19" s="84" t="str">
        <f>IF('1. Input energy data'!AE35="", "", '1. Input energy data'!AE35)</f>
        <v/>
      </c>
      <c r="AE19" s="85" t="str">
        <f>IF(ISBLANK('1. Input energy data'!AF35), "",'1. Input energy data'!AF35)</f>
        <v/>
      </c>
      <c r="AF19" s="85" t="str">
        <f>IF(ISBLANK('1. Input energy data'!AG35), "",'1. Input energy data'!AG35)</f>
        <v/>
      </c>
      <c r="AG19" s="85" t="str">
        <f>IF(ISBLANK('1. Input energy data'!AH35), "",'1. Input energy data'!AH35)</f>
        <v/>
      </c>
      <c r="AH19" s="85" t="str">
        <f>IF(ISBLANK('1. Input energy data'!AI35), "",'1. Input energy data'!AI35)</f>
        <v/>
      </c>
      <c r="AI19" s="85" t="str">
        <f>IF(ISBLANK('1. Input energy data'!AJ35), "",'1. Input energy data'!AJ35)</f>
        <v/>
      </c>
      <c r="AJ19" s="85" t="str">
        <f>IF(ISBLANK('1. Input energy data'!AK35), "",'1. Input energy data'!AK35)</f>
        <v/>
      </c>
      <c r="AK19" s="85" t="str">
        <f>IF(ISBLANK('1. Input energy data'!AL35), "",'1. Input energy data'!AL35)</f>
        <v/>
      </c>
      <c r="AL19" s="85" t="str">
        <f>IF(ISBLANK('1. Input energy data'!AM35), "",'1. Input energy data'!AM35)</f>
        <v/>
      </c>
      <c r="AM19" s="85" t="str">
        <f>IF(ISBLANK('1. Input energy data'!AN35), "",'1. Input energy data'!AN35)</f>
        <v/>
      </c>
      <c r="AN19" s="85" t="str">
        <f>IF(ISBLANK('1. Input energy data'!AO35), "",'1. Input energy data'!AO35)</f>
        <v/>
      </c>
      <c r="AO19" s="85" t="str">
        <f>IF(ISBLANK('1. Input energy data'!AP35), "",'1. Input energy data'!AP35)</f>
        <v/>
      </c>
      <c r="AP19" s="85" t="str">
        <f>IF(ISBLANK('1. Input energy data'!AQ35), "",'1. Input energy data'!AQ35)</f>
        <v/>
      </c>
      <c r="AQ19" s="85" t="str">
        <f>'1. Input energy data'!AR35</f>
        <v/>
      </c>
      <c r="AR19" s="85" t="str">
        <f>'1. Input energy data'!AS35</f>
        <v/>
      </c>
      <c r="AS19" s="85" t="str">
        <f>IF(ISBLANK('1. Input energy data'!AT35), "",'1. Input energy data'!AT35)</f>
        <v/>
      </c>
      <c r="AT19" s="85" t="str">
        <f>IF(ISBLANK('1. Input energy data'!$AU35), "",'1. Input energy data'!$AU35)</f>
        <v/>
      </c>
      <c r="AU19" s="85" t="str">
        <f>IF(ISBLANK('1. Input energy data'!AV35), "",'1. Input energy data'!AV35)</f>
        <v/>
      </c>
      <c r="AV19" s="82" t="str">
        <f>IFERROR('Calculation backing sheet'!AQ18,"Baseline issue")</f>
        <v/>
      </c>
      <c r="AW19" s="85" t="str">
        <f>'Calculation backing sheet'!AR18</f>
        <v/>
      </c>
      <c r="AX19" s="176" t="str">
        <f>'Calculation backing sheet'!AS18</f>
        <v/>
      </c>
      <c r="AY19" s="85" t="str">
        <f>'Calculation backing sheet'!AT18</f>
        <v/>
      </c>
      <c r="AZ19" s="85" t="str">
        <f>'Calculation backing sheet'!AU18</f>
        <v/>
      </c>
      <c r="BA19" s="82" t="str">
        <f>'Calculation backing sheet'!AV18</f>
        <v/>
      </c>
      <c r="BB19" s="82" t="str">
        <f>IF(OR(F19=0,G19=0,F19="0",G19="0",TRIM(F19)="",TRIM(G19)=""),"",IF(COUNTIFS('2. Input non-routine changes'!$C$18:$C$1048576,F19,'2. Input non-routine changes'!$E$18:$E$1048576,G19)&gt; 0,"Yes","No"))</f>
        <v/>
      </c>
      <c r="BD19" s="84" t="str" cm="1">
        <f t="array" aca="1" ref="BD19" ca="1">IFERROR(INDIRECT("'2. Input non-routine changes'!" &amp; ADDRESS('NRC backing'!$E19, COLUMN()-45)),"")</f>
        <v/>
      </c>
      <c r="BE19" s="84" t="str" cm="1">
        <f t="array" aca="1" ref="BE19" ca="1">IFERROR(INDIRECT("'2. Input non-routine changes'!" &amp; ADDRESS('NRC backing'!$E19, COLUMN()-45)),"")</f>
        <v/>
      </c>
      <c r="BF19" s="82" t="str" cm="1">
        <f t="array" aca="1" ref="BF19" ca="1">IFERROR(INDIRECT("'2. Input non-routine changes'!" &amp; ADDRESS('NRC backing'!$E19, COLUMN()-45)),"")</f>
        <v/>
      </c>
      <c r="BG19" s="180" t="str" cm="1">
        <f t="array" aca="1" ref="BG19" ca="1">IFERROR(INDIRECT("'2. Input non-routine changes'!" &amp; ADDRESS('NRC backing'!$E19, COLUMN()-45)),"")</f>
        <v/>
      </c>
      <c r="BH19" s="82" t="str" cm="1">
        <f t="array" aca="1" ref="BH19" ca="1">IFERROR(INDIRECT("'2. Input non-routine changes'!" &amp; ADDRESS('NRC backing'!$E19, COLUMN()-45)),"")</f>
        <v/>
      </c>
      <c r="BI19" s="84" t="str" cm="1">
        <f t="array" aca="1" ref="BI19" ca="1">IFERROR(INDIRECT("'2. Input non-routine changes'!" &amp; ADDRESS('NRC backing'!$F19, COLUMN()-50)),"")</f>
        <v/>
      </c>
      <c r="BJ19" s="84" t="str" cm="1">
        <f t="array" aca="1" ref="BJ19" ca="1">IFERROR(INDIRECT("'2. Input non-routine changes'!" &amp; ADDRESS('NRC backing'!$F19, COLUMN()-50)),"")</f>
        <v/>
      </c>
      <c r="BK19" s="82" t="str" cm="1">
        <f t="array" aca="1" ref="BK19" ca="1">IFERROR(INDIRECT("'2. Input non-routine changes'!" &amp; ADDRESS('NRC backing'!$F19, COLUMN()-50)),"")</f>
        <v/>
      </c>
      <c r="BL19" s="173" t="str" cm="1">
        <f t="array" aca="1" ref="BL19" ca="1">IFERROR(INDIRECT("'2. Input non-routine changes'!" &amp; ADDRESS('NRC backing'!$F19, COLUMN()-50)),"")</f>
        <v/>
      </c>
      <c r="BM19" s="82" t="str" cm="1">
        <f t="array" aca="1" ref="BM19" ca="1">IFERROR(INDIRECT("'2. Input non-routine changes'!" &amp; ADDRESS('NRC backing'!$F19, COLUMN()-50)),"")</f>
        <v/>
      </c>
      <c r="BN19" s="84" t="str" cm="1">
        <f t="array" aca="1" ref="BN19" ca="1">IFERROR(INDIRECT("'2. Input non-routine changes'!" &amp; ADDRESS('NRC backing'!$G19, COLUMN()-55)),"")</f>
        <v/>
      </c>
      <c r="BO19" s="84" t="str" cm="1">
        <f t="array" aca="1" ref="BO19" ca="1">IFERROR(INDIRECT("'2. Input non-routine changes'!" &amp; ADDRESS('NRC backing'!$G19, COLUMN()-55)),"")</f>
        <v/>
      </c>
      <c r="BP19" s="82" t="str" cm="1">
        <f t="array" aca="1" ref="BP19" ca="1">IFERROR(INDIRECT("'2. Input non-routine changes'!" &amp; ADDRESS('NRC backing'!$G19, COLUMN()-55)),"")</f>
        <v/>
      </c>
      <c r="BQ19" s="180" t="str" cm="1">
        <f t="array" aca="1" ref="BQ19" ca="1">IFERROR(INDIRECT("'2. Input non-routine changes'!" &amp; ADDRESS('NRC backing'!$G19, COLUMN()-55)),"")</f>
        <v/>
      </c>
      <c r="BR19" s="82" t="str" cm="1">
        <f t="array" aca="1" ref="BR19" ca="1">IFERROR(INDIRECT("'2. Input non-routine changes'!" &amp; ADDRESS('NRC backing'!$G19, COLUMN()-55)),"")</f>
        <v/>
      </c>
    </row>
    <row r="20" spans="1:70">
      <c r="A20" s="82" t="str">
        <f>IF($D20="", "", '1. Input energy data'!$C$11)</f>
        <v/>
      </c>
      <c r="B20" s="82" t="str">
        <f>IF($D20="", "", '1. Input energy data'!$D$11)</f>
        <v/>
      </c>
      <c r="C20" s="236"/>
      <c r="D20" s="82" t="str">
        <f>IF(ISBLANK('1. Input energy data'!$C36),"",'1. Input energy data'!$C36)</f>
        <v/>
      </c>
      <c r="E20" s="178" t="str">
        <f>IF(ISBLANK('1. Input energy data'!D36), "",'1. Input energy data'!D36)</f>
        <v/>
      </c>
      <c r="F20" s="82" t="str">
        <f>IF(ISBLANK('1. Input energy data'!$E36),"",'1. Input energy data'!$E36)</f>
        <v/>
      </c>
      <c r="G20" s="82" t="str">
        <f>IF($A20="","",'1. Input energy data'!$G36)</f>
        <v/>
      </c>
      <c r="H20" s="82" t="str">
        <f>IF($G20='List Backing Sheet'!$P$5,'1. Input energy data'!$S$11,IF($G20='List Backing Sheet'!$P$6,'1. Input energy data'!$T$11,""))</f>
        <v/>
      </c>
      <c r="I20" s="82" t="str">
        <f>IF('1. Input energy data'!H36=0, "", '1. Input energy data'!H36)</f>
        <v/>
      </c>
      <c r="J20" s="84" t="str">
        <f>IF('1. Input energy data'!I36="", "", '1. Input energy data'!I36)</f>
        <v/>
      </c>
      <c r="K20" s="84" t="str">
        <f>IF(A20="","",IF(TRIM(LOWER('1. Input energy data'!$G$11))="Multiple",IF('1. Input energy data'!J36&lt;&gt;"",'1. Input energy data'!J36,""), '1. Input energy data'!$G$11))</f>
        <v/>
      </c>
      <c r="L20" s="84" t="str">
        <f>IF('1. Input energy data'!L36="", "", '1. Input energy data'!L36)</f>
        <v/>
      </c>
      <c r="M20" s="84" t="str">
        <f>IF('1. Input energy data'!M36="", "", '1. Input energy data'!M36)</f>
        <v/>
      </c>
      <c r="N20" s="85" t="str">
        <f>IF(ISBLANK('1. Input energy data'!N36), "",'1. Input energy data'!N36)</f>
        <v/>
      </c>
      <c r="O20" s="85" t="str">
        <f>IF(ISBLANK('1. Input energy data'!O36), "",'1. Input energy data'!O36)</f>
        <v/>
      </c>
      <c r="P20" s="85" t="str">
        <f>IF(ISBLANK('1. Input energy data'!P36), "",'1. Input energy data'!P36)</f>
        <v/>
      </c>
      <c r="Q20" s="85" t="str">
        <f>IF(ISBLANK('1. Input energy data'!Q36), "",'1. Input energy data'!Q36)</f>
        <v/>
      </c>
      <c r="R20" s="85" t="str">
        <f>IF(ISBLANK('1. Input energy data'!R36), "",'1. Input energy data'!R36)</f>
        <v/>
      </c>
      <c r="S20" s="85" t="str">
        <f>IF(ISBLANK('1. Input energy data'!S36), "",'1. Input energy data'!S36)</f>
        <v/>
      </c>
      <c r="T20" s="85" t="str">
        <f>IF(ISBLANK('1. Input energy data'!T36), "",'1. Input energy data'!T36)</f>
        <v/>
      </c>
      <c r="U20" s="85" t="str">
        <f>IF(ISBLANK('1. Input energy data'!U36), "",'1. Input energy data'!U36)</f>
        <v/>
      </c>
      <c r="V20" s="85" t="str">
        <f>IF(ISBLANK('1. Input energy data'!V36), "",'1. Input energy data'!V36)</f>
        <v/>
      </c>
      <c r="W20" s="85" t="str">
        <f>IF(ISBLANK('1. Input energy data'!W36), "",'1. Input energy data'!W36)</f>
        <v/>
      </c>
      <c r="X20" s="85" t="str">
        <f>IF(ISBLANK('1. Input energy data'!X36), "",'1. Input energy data'!X36)</f>
        <v/>
      </c>
      <c r="Y20" s="85" t="str">
        <f>IF(ISBLANK('1. Input energy data'!Y36), "",'1. Input energy data'!Y36)</f>
        <v/>
      </c>
      <c r="Z20" s="85" t="str">
        <f>IF(ISBLANK('1. Input energy data'!Z36), "",'1. Input energy data'!Z36)</f>
        <v/>
      </c>
      <c r="AA20" s="85" t="str">
        <f>IF(ISBLANK('1. Input energy data'!$AA36), "",'1. Input energy data'!$AA36)</f>
        <v/>
      </c>
      <c r="AB20" s="85" t="str">
        <f>IF(ISBLANK('1. Input energy data'!AB36), "",'1. Input energy data'!AB36)</f>
        <v/>
      </c>
      <c r="AC20" s="84" t="str">
        <f>IF('1. Input energy data'!AD36="", "", '1. Input energy data'!AD36)</f>
        <v/>
      </c>
      <c r="AD20" s="84" t="str">
        <f>IF('1. Input energy data'!AE36="", "", '1. Input energy data'!AE36)</f>
        <v/>
      </c>
      <c r="AE20" s="85" t="str">
        <f>IF(ISBLANK('1. Input energy data'!AF36), "",'1. Input energy data'!AF36)</f>
        <v/>
      </c>
      <c r="AF20" s="85" t="str">
        <f>IF(ISBLANK('1. Input energy data'!AG36), "",'1. Input energy data'!AG36)</f>
        <v/>
      </c>
      <c r="AG20" s="85" t="str">
        <f>IF(ISBLANK('1. Input energy data'!AH36), "",'1. Input energy data'!AH36)</f>
        <v/>
      </c>
      <c r="AH20" s="85" t="str">
        <f>IF(ISBLANK('1. Input energy data'!AI36), "",'1. Input energy data'!AI36)</f>
        <v/>
      </c>
      <c r="AI20" s="85" t="str">
        <f>IF(ISBLANK('1. Input energy data'!AJ36), "",'1. Input energy data'!AJ36)</f>
        <v/>
      </c>
      <c r="AJ20" s="85" t="str">
        <f>IF(ISBLANK('1. Input energy data'!AK36), "",'1. Input energy data'!AK36)</f>
        <v/>
      </c>
      <c r="AK20" s="85" t="str">
        <f>IF(ISBLANK('1. Input energy data'!AL36), "",'1. Input energy data'!AL36)</f>
        <v/>
      </c>
      <c r="AL20" s="85" t="str">
        <f>IF(ISBLANK('1. Input energy data'!AM36), "",'1. Input energy data'!AM36)</f>
        <v/>
      </c>
      <c r="AM20" s="85" t="str">
        <f>IF(ISBLANK('1. Input energy data'!AN36), "",'1. Input energy data'!AN36)</f>
        <v/>
      </c>
      <c r="AN20" s="85" t="str">
        <f>IF(ISBLANK('1. Input energy data'!AO36), "",'1. Input energy data'!AO36)</f>
        <v/>
      </c>
      <c r="AO20" s="85" t="str">
        <f>IF(ISBLANK('1. Input energy data'!AP36), "",'1. Input energy data'!AP36)</f>
        <v/>
      </c>
      <c r="AP20" s="85" t="str">
        <f>IF(ISBLANK('1. Input energy data'!AQ36), "",'1. Input energy data'!AQ36)</f>
        <v/>
      </c>
      <c r="AQ20" s="85" t="str">
        <f>'1. Input energy data'!AR36</f>
        <v/>
      </c>
      <c r="AR20" s="85" t="str">
        <f>'1. Input energy data'!AS36</f>
        <v/>
      </c>
      <c r="AS20" s="85" t="str">
        <f>IF(ISBLANK('1. Input energy data'!AT36), "",'1. Input energy data'!AT36)</f>
        <v/>
      </c>
      <c r="AT20" s="85" t="str">
        <f>IF(ISBLANK('1. Input energy data'!$AU36), "",'1. Input energy data'!$AU36)</f>
        <v/>
      </c>
      <c r="AU20" s="85" t="str">
        <f>IF(ISBLANK('1. Input energy data'!AV36), "",'1. Input energy data'!AV36)</f>
        <v/>
      </c>
      <c r="AV20" s="82" t="str">
        <f>IFERROR('Calculation backing sheet'!AQ19,"Baseline issue")</f>
        <v/>
      </c>
      <c r="AW20" s="85" t="str">
        <f>'Calculation backing sheet'!AR19</f>
        <v/>
      </c>
      <c r="AX20" s="176" t="str">
        <f>'Calculation backing sheet'!AS19</f>
        <v/>
      </c>
      <c r="AY20" s="85" t="str">
        <f>'Calculation backing sheet'!AT19</f>
        <v/>
      </c>
      <c r="AZ20" s="85" t="str">
        <f>'Calculation backing sheet'!AU19</f>
        <v/>
      </c>
      <c r="BA20" s="82" t="str">
        <f>'Calculation backing sheet'!AV19</f>
        <v/>
      </c>
      <c r="BB20" s="82" t="str">
        <f>IF(OR(F20=0,G20=0,F20="0",G20="0",TRIM(F20)="",TRIM(G20)=""),"",IF(COUNTIFS('2. Input non-routine changes'!$C$18:$C$1048576,F20,'2. Input non-routine changes'!$E$18:$E$1048576,G20)&gt; 0,"Yes","No"))</f>
        <v/>
      </c>
      <c r="BD20" s="84" t="str" cm="1">
        <f t="array" aca="1" ref="BD20" ca="1">IFERROR(INDIRECT("'2. Input non-routine changes'!" &amp; ADDRESS('NRC backing'!$E20, COLUMN()-45)),"")</f>
        <v/>
      </c>
      <c r="BE20" s="84" t="str" cm="1">
        <f t="array" aca="1" ref="BE20" ca="1">IFERROR(INDIRECT("'2. Input non-routine changes'!" &amp; ADDRESS('NRC backing'!$E20, COLUMN()-45)),"")</f>
        <v/>
      </c>
      <c r="BF20" s="82" t="str" cm="1">
        <f t="array" aca="1" ref="BF20" ca="1">IFERROR(INDIRECT("'2. Input non-routine changes'!" &amp; ADDRESS('NRC backing'!$E20, COLUMN()-45)),"")</f>
        <v/>
      </c>
      <c r="BG20" s="180" t="str" cm="1">
        <f t="array" aca="1" ref="BG20" ca="1">IFERROR(INDIRECT("'2. Input non-routine changes'!" &amp; ADDRESS('NRC backing'!$E20, COLUMN()-45)),"")</f>
        <v/>
      </c>
      <c r="BH20" s="82" t="str" cm="1">
        <f t="array" aca="1" ref="BH20" ca="1">IFERROR(INDIRECT("'2. Input non-routine changes'!" &amp; ADDRESS('NRC backing'!$E20, COLUMN()-45)),"")</f>
        <v/>
      </c>
      <c r="BI20" s="84" t="str" cm="1">
        <f t="array" aca="1" ref="BI20" ca="1">IFERROR(INDIRECT("'2. Input non-routine changes'!" &amp; ADDRESS('NRC backing'!$F20, COLUMN()-50)),"")</f>
        <v/>
      </c>
      <c r="BJ20" s="84" t="str" cm="1">
        <f t="array" aca="1" ref="BJ20" ca="1">IFERROR(INDIRECT("'2. Input non-routine changes'!" &amp; ADDRESS('NRC backing'!$F20, COLUMN()-50)),"")</f>
        <v/>
      </c>
      <c r="BK20" s="82" t="str" cm="1">
        <f t="array" aca="1" ref="BK20" ca="1">IFERROR(INDIRECT("'2. Input non-routine changes'!" &amp; ADDRESS('NRC backing'!$F20, COLUMN()-50)),"")</f>
        <v/>
      </c>
      <c r="BL20" s="173" t="str" cm="1">
        <f t="array" aca="1" ref="BL20" ca="1">IFERROR(INDIRECT("'2. Input non-routine changes'!" &amp; ADDRESS('NRC backing'!$F20, COLUMN()-50)),"")</f>
        <v/>
      </c>
      <c r="BM20" s="82" t="str" cm="1">
        <f t="array" aca="1" ref="BM20" ca="1">IFERROR(INDIRECT("'2. Input non-routine changes'!" &amp; ADDRESS('NRC backing'!$F20, COLUMN()-50)),"")</f>
        <v/>
      </c>
      <c r="BN20" s="84" t="str" cm="1">
        <f t="array" aca="1" ref="BN20" ca="1">IFERROR(INDIRECT("'2. Input non-routine changes'!" &amp; ADDRESS('NRC backing'!$G20, COLUMN()-55)),"")</f>
        <v/>
      </c>
      <c r="BO20" s="84" t="str" cm="1">
        <f t="array" aca="1" ref="BO20" ca="1">IFERROR(INDIRECT("'2. Input non-routine changes'!" &amp; ADDRESS('NRC backing'!$G20, COLUMN()-55)),"")</f>
        <v/>
      </c>
      <c r="BP20" s="82" t="str" cm="1">
        <f t="array" aca="1" ref="BP20" ca="1">IFERROR(INDIRECT("'2. Input non-routine changes'!" &amp; ADDRESS('NRC backing'!$G20, COLUMN()-55)),"")</f>
        <v/>
      </c>
      <c r="BQ20" s="180" t="str" cm="1">
        <f t="array" aca="1" ref="BQ20" ca="1">IFERROR(INDIRECT("'2. Input non-routine changes'!" &amp; ADDRESS('NRC backing'!$G20, COLUMN()-55)),"")</f>
        <v/>
      </c>
      <c r="BR20" s="82" t="str" cm="1">
        <f t="array" aca="1" ref="BR20" ca="1">IFERROR(INDIRECT("'2. Input non-routine changes'!" &amp; ADDRESS('NRC backing'!$G20, COLUMN()-55)),"")</f>
        <v/>
      </c>
    </row>
    <row r="21" spans="1:70">
      <c r="A21" s="82" t="str">
        <f>IF($D21="", "", '1. Input energy data'!$C$11)</f>
        <v/>
      </c>
      <c r="B21" s="82" t="str">
        <f>IF($D21="", "", '1. Input energy data'!$D$11)</f>
        <v/>
      </c>
      <c r="C21" s="236"/>
      <c r="D21" s="82" t="str">
        <f>IF(ISBLANK('1. Input energy data'!$C37),"",'1. Input energy data'!$C37)</f>
        <v/>
      </c>
      <c r="E21" s="178" t="str">
        <f>IF(ISBLANK('1. Input energy data'!D37), "",'1. Input energy data'!D37)</f>
        <v/>
      </c>
      <c r="F21" s="82" t="str">
        <f>IF(ISBLANK('1. Input energy data'!$E37),"",'1. Input energy data'!$E37)</f>
        <v/>
      </c>
      <c r="G21" s="82" t="str">
        <f>IF($A21="","",'1. Input energy data'!$G37)</f>
        <v/>
      </c>
      <c r="H21" s="82" t="str">
        <f>IF($G21='List Backing Sheet'!$P$5,'1. Input energy data'!$S$11,IF($G21='List Backing Sheet'!$P$6,'1. Input energy data'!$T$11,""))</f>
        <v/>
      </c>
      <c r="I21" s="82" t="str">
        <f>IF('1. Input energy data'!H37=0, "", '1. Input energy data'!H37)</f>
        <v/>
      </c>
      <c r="J21" s="84" t="str">
        <f>IF('1. Input energy data'!I37="", "", '1. Input energy data'!I37)</f>
        <v/>
      </c>
      <c r="K21" s="84" t="str">
        <f>IF(A21="","",IF(TRIM(LOWER('1. Input energy data'!$G$11))="Multiple",IF('1. Input energy data'!J37&lt;&gt;"",'1. Input energy data'!J37,""), '1. Input energy data'!$G$11))</f>
        <v/>
      </c>
      <c r="L21" s="84" t="str">
        <f>IF('1. Input energy data'!L37="", "", '1. Input energy data'!L37)</f>
        <v/>
      </c>
      <c r="M21" s="84" t="str">
        <f>IF('1. Input energy data'!M37="", "", '1. Input energy data'!M37)</f>
        <v/>
      </c>
      <c r="N21" s="85" t="str">
        <f>IF(ISBLANK('1. Input energy data'!N37), "",'1. Input energy data'!N37)</f>
        <v/>
      </c>
      <c r="O21" s="85" t="str">
        <f>IF(ISBLANK('1. Input energy data'!O37), "",'1. Input energy data'!O37)</f>
        <v/>
      </c>
      <c r="P21" s="85" t="str">
        <f>IF(ISBLANK('1. Input energy data'!P37), "",'1. Input energy data'!P37)</f>
        <v/>
      </c>
      <c r="Q21" s="85" t="str">
        <f>IF(ISBLANK('1. Input energy data'!Q37), "",'1. Input energy data'!Q37)</f>
        <v/>
      </c>
      <c r="R21" s="85" t="str">
        <f>IF(ISBLANK('1. Input energy data'!R37), "",'1. Input energy data'!R37)</f>
        <v/>
      </c>
      <c r="S21" s="85" t="str">
        <f>IF(ISBLANK('1. Input energy data'!S37), "",'1. Input energy data'!S37)</f>
        <v/>
      </c>
      <c r="T21" s="85" t="str">
        <f>IF(ISBLANK('1. Input energy data'!T37), "",'1. Input energy data'!T37)</f>
        <v/>
      </c>
      <c r="U21" s="85" t="str">
        <f>IF(ISBLANK('1. Input energy data'!U37), "",'1. Input energy data'!U37)</f>
        <v/>
      </c>
      <c r="V21" s="85" t="str">
        <f>IF(ISBLANK('1. Input energy data'!V37), "",'1. Input energy data'!V37)</f>
        <v/>
      </c>
      <c r="W21" s="85" t="str">
        <f>IF(ISBLANK('1. Input energy data'!W37), "",'1. Input energy data'!W37)</f>
        <v/>
      </c>
      <c r="X21" s="85" t="str">
        <f>IF(ISBLANK('1. Input energy data'!X37), "",'1. Input energy data'!X37)</f>
        <v/>
      </c>
      <c r="Y21" s="85" t="str">
        <f>IF(ISBLANK('1. Input energy data'!Y37), "",'1. Input energy data'!Y37)</f>
        <v/>
      </c>
      <c r="Z21" s="85" t="str">
        <f>IF(ISBLANK('1. Input energy data'!Z37), "",'1. Input energy data'!Z37)</f>
        <v/>
      </c>
      <c r="AA21" s="85" t="str">
        <f>IF(ISBLANK('1. Input energy data'!$AA37), "",'1. Input energy data'!$AA37)</f>
        <v/>
      </c>
      <c r="AB21" s="85" t="str">
        <f>IF(ISBLANK('1. Input energy data'!AB37), "",'1. Input energy data'!AB37)</f>
        <v/>
      </c>
      <c r="AC21" s="84" t="str">
        <f>IF('1. Input energy data'!AD37="", "", '1. Input energy data'!AD37)</f>
        <v/>
      </c>
      <c r="AD21" s="84" t="str">
        <f>IF('1. Input energy data'!AE37="", "", '1. Input energy data'!AE37)</f>
        <v/>
      </c>
      <c r="AE21" s="85" t="str">
        <f>IF(ISBLANK('1. Input energy data'!AF37), "",'1. Input energy data'!AF37)</f>
        <v/>
      </c>
      <c r="AF21" s="85" t="str">
        <f>IF(ISBLANK('1. Input energy data'!AG37), "",'1. Input energy data'!AG37)</f>
        <v/>
      </c>
      <c r="AG21" s="85" t="str">
        <f>IF(ISBLANK('1. Input energy data'!AH37), "",'1. Input energy data'!AH37)</f>
        <v/>
      </c>
      <c r="AH21" s="85" t="str">
        <f>IF(ISBLANK('1. Input energy data'!AI37), "",'1. Input energy data'!AI37)</f>
        <v/>
      </c>
      <c r="AI21" s="85" t="str">
        <f>IF(ISBLANK('1. Input energy data'!AJ37), "",'1. Input energy data'!AJ37)</f>
        <v/>
      </c>
      <c r="AJ21" s="85" t="str">
        <f>IF(ISBLANK('1. Input energy data'!AK37), "",'1. Input energy data'!AK37)</f>
        <v/>
      </c>
      <c r="AK21" s="85" t="str">
        <f>IF(ISBLANK('1. Input energy data'!AL37), "",'1. Input energy data'!AL37)</f>
        <v/>
      </c>
      <c r="AL21" s="85" t="str">
        <f>IF(ISBLANK('1. Input energy data'!AM37), "",'1. Input energy data'!AM37)</f>
        <v/>
      </c>
      <c r="AM21" s="85" t="str">
        <f>IF(ISBLANK('1. Input energy data'!AN37), "",'1. Input energy data'!AN37)</f>
        <v/>
      </c>
      <c r="AN21" s="85" t="str">
        <f>IF(ISBLANK('1. Input energy data'!AO37), "",'1. Input energy data'!AO37)</f>
        <v/>
      </c>
      <c r="AO21" s="85" t="str">
        <f>IF(ISBLANK('1. Input energy data'!AP37), "",'1. Input energy data'!AP37)</f>
        <v/>
      </c>
      <c r="AP21" s="85" t="str">
        <f>IF(ISBLANK('1. Input energy data'!AQ37), "",'1. Input energy data'!AQ37)</f>
        <v/>
      </c>
      <c r="AQ21" s="85" t="str">
        <f>'1. Input energy data'!AR37</f>
        <v/>
      </c>
      <c r="AR21" s="85" t="str">
        <f>'1. Input energy data'!AS37</f>
        <v/>
      </c>
      <c r="AS21" s="85" t="str">
        <f>IF(ISBLANK('1. Input energy data'!AT37), "",'1. Input energy data'!AT37)</f>
        <v/>
      </c>
      <c r="AT21" s="85" t="str">
        <f>IF(ISBLANK('1. Input energy data'!$AU37), "",'1. Input energy data'!$AU37)</f>
        <v/>
      </c>
      <c r="AU21" s="85" t="str">
        <f>IF(ISBLANK('1. Input energy data'!AV37), "",'1. Input energy data'!AV37)</f>
        <v/>
      </c>
      <c r="AV21" s="82" t="str">
        <f>IFERROR('Calculation backing sheet'!AQ20,"Baseline issue")</f>
        <v/>
      </c>
      <c r="AW21" s="85" t="str">
        <f>'Calculation backing sheet'!AR20</f>
        <v/>
      </c>
      <c r="AX21" s="176" t="str">
        <f>'Calculation backing sheet'!AS20</f>
        <v/>
      </c>
      <c r="AY21" s="85" t="str">
        <f>'Calculation backing sheet'!AT20</f>
        <v/>
      </c>
      <c r="AZ21" s="85" t="str">
        <f>'Calculation backing sheet'!AU20</f>
        <v/>
      </c>
      <c r="BA21" s="82" t="str">
        <f>'Calculation backing sheet'!AV20</f>
        <v/>
      </c>
      <c r="BB21" s="82" t="str">
        <f>IF(OR(F21=0,G21=0,F21="0",G21="0",TRIM(F21)="",TRIM(G21)=""),"",IF(COUNTIFS('2. Input non-routine changes'!$C$18:$C$1048576,F21,'2. Input non-routine changes'!$E$18:$E$1048576,G21)&gt; 0,"Yes","No"))</f>
        <v/>
      </c>
      <c r="BD21" s="84" t="str" cm="1">
        <f t="array" aca="1" ref="BD21" ca="1">IFERROR(INDIRECT("'2. Input non-routine changes'!" &amp; ADDRESS('NRC backing'!$E21, COLUMN()-45)),"")</f>
        <v/>
      </c>
      <c r="BE21" s="84" t="str" cm="1">
        <f t="array" aca="1" ref="BE21" ca="1">IFERROR(INDIRECT("'2. Input non-routine changes'!" &amp; ADDRESS('NRC backing'!$E21, COLUMN()-45)),"")</f>
        <v/>
      </c>
      <c r="BF21" s="82" t="str" cm="1">
        <f t="array" aca="1" ref="BF21" ca="1">IFERROR(INDIRECT("'2. Input non-routine changes'!" &amp; ADDRESS('NRC backing'!$E21, COLUMN()-45)),"")</f>
        <v/>
      </c>
      <c r="BG21" s="180" t="str" cm="1">
        <f t="array" aca="1" ref="BG21" ca="1">IFERROR(INDIRECT("'2. Input non-routine changes'!" &amp; ADDRESS('NRC backing'!$E21, COLUMN()-45)),"")</f>
        <v/>
      </c>
      <c r="BH21" s="82" t="str" cm="1">
        <f t="array" aca="1" ref="BH21" ca="1">IFERROR(INDIRECT("'2. Input non-routine changes'!" &amp; ADDRESS('NRC backing'!$E21, COLUMN()-45)),"")</f>
        <v/>
      </c>
      <c r="BI21" s="84" t="str" cm="1">
        <f t="array" aca="1" ref="BI21" ca="1">IFERROR(INDIRECT("'2. Input non-routine changes'!" &amp; ADDRESS('NRC backing'!$F21, COLUMN()-50)),"")</f>
        <v/>
      </c>
      <c r="BJ21" s="84" t="str" cm="1">
        <f t="array" aca="1" ref="BJ21" ca="1">IFERROR(INDIRECT("'2. Input non-routine changes'!" &amp; ADDRESS('NRC backing'!$F21, COLUMN()-50)),"")</f>
        <v/>
      </c>
      <c r="BK21" s="82" t="str" cm="1">
        <f t="array" aca="1" ref="BK21" ca="1">IFERROR(INDIRECT("'2. Input non-routine changes'!" &amp; ADDRESS('NRC backing'!$F21, COLUMN()-50)),"")</f>
        <v/>
      </c>
      <c r="BL21" s="173" t="str" cm="1">
        <f t="array" aca="1" ref="BL21" ca="1">IFERROR(INDIRECT("'2. Input non-routine changes'!" &amp; ADDRESS('NRC backing'!$F21, COLUMN()-50)),"")</f>
        <v/>
      </c>
      <c r="BM21" s="82" t="str" cm="1">
        <f t="array" aca="1" ref="BM21" ca="1">IFERROR(INDIRECT("'2. Input non-routine changes'!" &amp; ADDRESS('NRC backing'!$F21, COLUMN()-50)),"")</f>
        <v/>
      </c>
      <c r="BN21" s="84" t="str" cm="1">
        <f t="array" aca="1" ref="BN21" ca="1">IFERROR(INDIRECT("'2. Input non-routine changes'!" &amp; ADDRESS('NRC backing'!$G21, COLUMN()-55)),"")</f>
        <v/>
      </c>
      <c r="BO21" s="84" t="str" cm="1">
        <f t="array" aca="1" ref="BO21" ca="1">IFERROR(INDIRECT("'2. Input non-routine changes'!" &amp; ADDRESS('NRC backing'!$G21, COLUMN()-55)),"")</f>
        <v/>
      </c>
      <c r="BP21" s="82" t="str" cm="1">
        <f t="array" aca="1" ref="BP21" ca="1">IFERROR(INDIRECT("'2. Input non-routine changes'!" &amp; ADDRESS('NRC backing'!$G21, COLUMN()-55)),"")</f>
        <v/>
      </c>
      <c r="BQ21" s="180" t="str" cm="1">
        <f t="array" aca="1" ref="BQ21" ca="1">IFERROR(INDIRECT("'2. Input non-routine changes'!" &amp; ADDRESS('NRC backing'!$G21, COLUMN()-55)),"")</f>
        <v/>
      </c>
      <c r="BR21" s="82" t="str" cm="1">
        <f t="array" aca="1" ref="BR21" ca="1">IFERROR(INDIRECT("'2. Input non-routine changes'!" &amp; ADDRESS('NRC backing'!$G21, COLUMN()-55)),"")</f>
        <v/>
      </c>
    </row>
    <row r="22" spans="1:70">
      <c r="A22" s="82" t="str">
        <f>IF($D22="", "", '1. Input energy data'!$C$11)</f>
        <v/>
      </c>
      <c r="B22" s="82" t="str">
        <f>IF($D22="", "", '1. Input energy data'!$D$11)</f>
        <v/>
      </c>
      <c r="C22" s="236"/>
      <c r="D22" s="82" t="str">
        <f>IF(ISBLANK('1. Input energy data'!$C38),"",'1. Input energy data'!$C38)</f>
        <v/>
      </c>
      <c r="E22" s="178" t="str">
        <f>IF(ISBLANK('1. Input energy data'!D38), "",'1. Input energy data'!D38)</f>
        <v/>
      </c>
      <c r="F22" s="82" t="str">
        <f>IF(ISBLANK('1. Input energy data'!$E38),"",'1. Input energy data'!$E38)</f>
        <v/>
      </c>
      <c r="G22" s="82" t="str">
        <f>IF($A22="","",'1. Input energy data'!$G38)</f>
        <v/>
      </c>
      <c r="H22" s="82" t="str">
        <f>IF($G22='List Backing Sheet'!$P$5,'1. Input energy data'!$S$11,IF($G22='List Backing Sheet'!$P$6,'1. Input energy data'!$T$11,""))</f>
        <v/>
      </c>
      <c r="I22" s="82" t="str">
        <f>IF('1. Input energy data'!H38=0, "", '1. Input energy data'!H38)</f>
        <v/>
      </c>
      <c r="J22" s="84" t="str">
        <f>IF('1. Input energy data'!I38="", "", '1. Input energy data'!I38)</f>
        <v/>
      </c>
      <c r="K22" s="84" t="str">
        <f>IF(A22="","",IF(TRIM(LOWER('1. Input energy data'!$G$11))="Multiple",IF('1. Input energy data'!J38&lt;&gt;"",'1. Input energy data'!J38,""), '1. Input energy data'!$G$11))</f>
        <v/>
      </c>
      <c r="L22" s="84" t="str">
        <f>IF('1. Input energy data'!L38="", "", '1. Input energy data'!L38)</f>
        <v/>
      </c>
      <c r="M22" s="84" t="str">
        <f>IF('1. Input energy data'!M38="", "", '1. Input energy data'!M38)</f>
        <v/>
      </c>
      <c r="N22" s="85" t="str">
        <f>IF(ISBLANK('1. Input energy data'!N38), "",'1. Input energy data'!N38)</f>
        <v/>
      </c>
      <c r="O22" s="85" t="str">
        <f>IF(ISBLANK('1. Input energy data'!O38), "",'1. Input energy data'!O38)</f>
        <v/>
      </c>
      <c r="P22" s="85" t="str">
        <f>IF(ISBLANK('1. Input energy data'!P38), "",'1. Input energy data'!P38)</f>
        <v/>
      </c>
      <c r="Q22" s="85" t="str">
        <f>IF(ISBLANK('1. Input energy data'!Q38), "",'1. Input energy data'!Q38)</f>
        <v/>
      </c>
      <c r="R22" s="85" t="str">
        <f>IF(ISBLANK('1. Input energy data'!R38), "",'1. Input energy data'!R38)</f>
        <v/>
      </c>
      <c r="S22" s="85" t="str">
        <f>IF(ISBLANK('1. Input energy data'!S38), "",'1. Input energy data'!S38)</f>
        <v/>
      </c>
      <c r="T22" s="85" t="str">
        <f>IF(ISBLANK('1. Input energy data'!T38), "",'1. Input energy data'!T38)</f>
        <v/>
      </c>
      <c r="U22" s="85" t="str">
        <f>IF(ISBLANK('1. Input energy data'!U38), "",'1. Input energy data'!U38)</f>
        <v/>
      </c>
      <c r="V22" s="85" t="str">
        <f>IF(ISBLANK('1. Input energy data'!V38), "",'1. Input energy data'!V38)</f>
        <v/>
      </c>
      <c r="W22" s="85" t="str">
        <f>IF(ISBLANK('1. Input energy data'!W38), "",'1. Input energy data'!W38)</f>
        <v/>
      </c>
      <c r="X22" s="85" t="str">
        <f>IF(ISBLANK('1. Input energy data'!X38), "",'1. Input energy data'!X38)</f>
        <v/>
      </c>
      <c r="Y22" s="85" t="str">
        <f>IF(ISBLANK('1. Input energy data'!Y38), "",'1. Input energy data'!Y38)</f>
        <v/>
      </c>
      <c r="Z22" s="85" t="str">
        <f>IF(ISBLANK('1. Input energy data'!Z38), "",'1. Input energy data'!Z38)</f>
        <v/>
      </c>
      <c r="AA22" s="85" t="str">
        <f>IF(ISBLANK('1. Input energy data'!$AA38), "",'1. Input energy data'!$AA38)</f>
        <v/>
      </c>
      <c r="AB22" s="85" t="str">
        <f>IF(ISBLANK('1. Input energy data'!AB38), "",'1. Input energy data'!AB38)</f>
        <v/>
      </c>
      <c r="AC22" s="84" t="str">
        <f>IF('1. Input energy data'!AD38="", "", '1. Input energy data'!AD38)</f>
        <v/>
      </c>
      <c r="AD22" s="84" t="str">
        <f>IF('1. Input energy data'!AE38="", "", '1. Input energy data'!AE38)</f>
        <v/>
      </c>
      <c r="AE22" s="85" t="str">
        <f>IF(ISBLANK('1. Input energy data'!AF38), "",'1. Input energy data'!AF38)</f>
        <v/>
      </c>
      <c r="AF22" s="85" t="str">
        <f>IF(ISBLANK('1. Input energy data'!AG38), "",'1. Input energy data'!AG38)</f>
        <v/>
      </c>
      <c r="AG22" s="85" t="str">
        <f>IF(ISBLANK('1. Input energy data'!AH38), "",'1. Input energy data'!AH38)</f>
        <v/>
      </c>
      <c r="AH22" s="85" t="str">
        <f>IF(ISBLANK('1. Input energy data'!AI38), "",'1. Input energy data'!AI38)</f>
        <v/>
      </c>
      <c r="AI22" s="85" t="str">
        <f>IF(ISBLANK('1. Input energy data'!AJ38), "",'1. Input energy data'!AJ38)</f>
        <v/>
      </c>
      <c r="AJ22" s="85" t="str">
        <f>IF(ISBLANK('1. Input energy data'!AK38), "",'1. Input energy data'!AK38)</f>
        <v/>
      </c>
      <c r="AK22" s="85" t="str">
        <f>IF(ISBLANK('1. Input energy data'!AL38), "",'1. Input energy data'!AL38)</f>
        <v/>
      </c>
      <c r="AL22" s="85" t="str">
        <f>IF(ISBLANK('1. Input energy data'!AM38), "",'1. Input energy data'!AM38)</f>
        <v/>
      </c>
      <c r="AM22" s="85" t="str">
        <f>IF(ISBLANK('1. Input energy data'!AN38), "",'1. Input energy data'!AN38)</f>
        <v/>
      </c>
      <c r="AN22" s="85" t="str">
        <f>IF(ISBLANK('1. Input energy data'!AO38), "",'1. Input energy data'!AO38)</f>
        <v/>
      </c>
      <c r="AO22" s="85" t="str">
        <f>IF(ISBLANK('1. Input energy data'!AP38), "",'1. Input energy data'!AP38)</f>
        <v/>
      </c>
      <c r="AP22" s="85" t="str">
        <f>IF(ISBLANK('1. Input energy data'!AQ38), "",'1. Input energy data'!AQ38)</f>
        <v/>
      </c>
      <c r="AQ22" s="85" t="str">
        <f>'1. Input energy data'!AR38</f>
        <v/>
      </c>
      <c r="AR22" s="85" t="str">
        <f>'1. Input energy data'!AS38</f>
        <v/>
      </c>
      <c r="AS22" s="85" t="str">
        <f>IF(ISBLANK('1. Input energy data'!AT38), "",'1. Input energy data'!AT38)</f>
        <v/>
      </c>
      <c r="AT22" s="85" t="str">
        <f>IF(ISBLANK('1. Input energy data'!$AU38), "",'1. Input energy data'!$AU38)</f>
        <v/>
      </c>
      <c r="AU22" s="85" t="str">
        <f>IF(ISBLANK('1. Input energy data'!AV38), "",'1. Input energy data'!AV38)</f>
        <v/>
      </c>
      <c r="AV22" s="82" t="str">
        <f>IFERROR('Calculation backing sheet'!AQ21,"Baseline issue")</f>
        <v/>
      </c>
      <c r="AW22" s="85" t="str">
        <f>'Calculation backing sheet'!AR21</f>
        <v/>
      </c>
      <c r="AX22" s="176" t="str">
        <f>'Calculation backing sheet'!AS21</f>
        <v/>
      </c>
      <c r="AY22" s="85" t="str">
        <f>'Calculation backing sheet'!AT21</f>
        <v/>
      </c>
      <c r="AZ22" s="85" t="str">
        <f>'Calculation backing sheet'!AU21</f>
        <v/>
      </c>
      <c r="BA22" s="82" t="str">
        <f>'Calculation backing sheet'!AV21</f>
        <v/>
      </c>
      <c r="BB22" s="82" t="str">
        <f>IF(OR(F22=0,G22=0,F22="0",G22="0",TRIM(F22)="",TRIM(G22)=""),"",IF(COUNTIFS('2. Input non-routine changes'!$C$18:$C$1048576,F22,'2. Input non-routine changes'!$E$18:$E$1048576,G22)&gt; 0,"Yes","No"))</f>
        <v/>
      </c>
      <c r="BD22" s="84" t="str" cm="1">
        <f t="array" aca="1" ref="BD22" ca="1">IFERROR(INDIRECT("'2. Input non-routine changes'!" &amp; ADDRESS('NRC backing'!$E22, COLUMN()-45)),"")</f>
        <v/>
      </c>
      <c r="BE22" s="84" t="str" cm="1">
        <f t="array" aca="1" ref="BE22" ca="1">IFERROR(INDIRECT("'2. Input non-routine changes'!" &amp; ADDRESS('NRC backing'!$E22, COLUMN()-45)),"")</f>
        <v/>
      </c>
      <c r="BF22" s="82" t="str" cm="1">
        <f t="array" aca="1" ref="BF22" ca="1">IFERROR(INDIRECT("'2. Input non-routine changes'!" &amp; ADDRESS('NRC backing'!$E22, COLUMN()-45)),"")</f>
        <v/>
      </c>
      <c r="BG22" s="180" t="str" cm="1">
        <f t="array" aca="1" ref="BG22" ca="1">IFERROR(INDIRECT("'2. Input non-routine changes'!" &amp; ADDRESS('NRC backing'!$E22, COLUMN()-45)),"")</f>
        <v/>
      </c>
      <c r="BH22" s="82" t="str" cm="1">
        <f t="array" aca="1" ref="BH22" ca="1">IFERROR(INDIRECT("'2. Input non-routine changes'!" &amp; ADDRESS('NRC backing'!$E22, COLUMN()-45)),"")</f>
        <v/>
      </c>
      <c r="BI22" s="84" t="str" cm="1">
        <f t="array" aca="1" ref="BI22" ca="1">IFERROR(INDIRECT("'2. Input non-routine changes'!" &amp; ADDRESS('NRC backing'!$F22, COLUMN()-50)),"")</f>
        <v/>
      </c>
      <c r="BJ22" s="84" t="str" cm="1">
        <f t="array" aca="1" ref="BJ22" ca="1">IFERROR(INDIRECT("'2. Input non-routine changes'!" &amp; ADDRESS('NRC backing'!$F22, COLUMN()-50)),"")</f>
        <v/>
      </c>
      <c r="BK22" s="82" t="str" cm="1">
        <f t="array" aca="1" ref="BK22" ca="1">IFERROR(INDIRECT("'2. Input non-routine changes'!" &amp; ADDRESS('NRC backing'!$F22, COLUMN()-50)),"")</f>
        <v/>
      </c>
      <c r="BL22" s="173" t="str" cm="1">
        <f t="array" aca="1" ref="BL22" ca="1">IFERROR(INDIRECT("'2. Input non-routine changes'!" &amp; ADDRESS('NRC backing'!$F22, COLUMN()-50)),"")</f>
        <v/>
      </c>
      <c r="BM22" s="82" t="str" cm="1">
        <f t="array" aca="1" ref="BM22" ca="1">IFERROR(INDIRECT("'2. Input non-routine changes'!" &amp; ADDRESS('NRC backing'!$F22, COLUMN()-50)),"")</f>
        <v/>
      </c>
      <c r="BN22" s="84" t="str" cm="1">
        <f t="array" aca="1" ref="BN22" ca="1">IFERROR(INDIRECT("'2. Input non-routine changes'!" &amp; ADDRESS('NRC backing'!$G22, COLUMN()-55)),"")</f>
        <v/>
      </c>
      <c r="BO22" s="84" t="str" cm="1">
        <f t="array" aca="1" ref="BO22" ca="1">IFERROR(INDIRECT("'2. Input non-routine changes'!" &amp; ADDRESS('NRC backing'!$G22, COLUMN()-55)),"")</f>
        <v/>
      </c>
      <c r="BP22" s="82" t="str" cm="1">
        <f t="array" aca="1" ref="BP22" ca="1">IFERROR(INDIRECT("'2. Input non-routine changes'!" &amp; ADDRESS('NRC backing'!$G22, COLUMN()-55)),"")</f>
        <v/>
      </c>
      <c r="BQ22" s="180" t="str" cm="1">
        <f t="array" aca="1" ref="BQ22" ca="1">IFERROR(INDIRECT("'2. Input non-routine changes'!" &amp; ADDRESS('NRC backing'!$G22, COLUMN()-55)),"")</f>
        <v/>
      </c>
      <c r="BR22" s="82" t="str" cm="1">
        <f t="array" aca="1" ref="BR22" ca="1">IFERROR(INDIRECT("'2. Input non-routine changes'!" &amp; ADDRESS('NRC backing'!$G22, COLUMN()-55)),"")</f>
        <v/>
      </c>
    </row>
    <row r="23" spans="1:70">
      <c r="A23" s="82" t="str">
        <f>IF($D23="", "", '1. Input energy data'!$C$11)</f>
        <v/>
      </c>
      <c r="B23" s="82" t="str">
        <f>IF($D23="", "", '1. Input energy data'!$D$11)</f>
        <v/>
      </c>
      <c r="C23" s="236"/>
      <c r="D23" s="82" t="str">
        <f>IF(ISBLANK('1. Input energy data'!$C39),"",'1. Input energy data'!$C39)</f>
        <v/>
      </c>
      <c r="E23" s="178" t="str">
        <f>IF(ISBLANK('1. Input energy data'!D39), "",'1. Input energy data'!D39)</f>
        <v/>
      </c>
      <c r="F23" s="82" t="str">
        <f>IF(ISBLANK('1. Input energy data'!$E39),"",'1. Input energy data'!$E39)</f>
        <v/>
      </c>
      <c r="G23" s="82" t="str">
        <f>IF($A23="","",'1. Input energy data'!$G39)</f>
        <v/>
      </c>
      <c r="H23" s="82" t="str">
        <f>IF($G23='List Backing Sheet'!$P$5,'1. Input energy data'!$S$11,IF($G23='List Backing Sheet'!$P$6,'1. Input energy data'!$T$11,""))</f>
        <v/>
      </c>
      <c r="I23" s="82" t="str">
        <f>IF('1. Input energy data'!H39=0, "", '1. Input energy data'!H39)</f>
        <v/>
      </c>
      <c r="J23" s="84" t="str">
        <f>IF('1. Input energy data'!I39="", "", '1. Input energy data'!I39)</f>
        <v/>
      </c>
      <c r="K23" s="84" t="str">
        <f>IF(A23="","",IF(TRIM(LOWER('1. Input energy data'!$G$11))="Multiple",IF('1. Input energy data'!J39&lt;&gt;"",'1. Input energy data'!J39,""), '1. Input energy data'!$G$11))</f>
        <v/>
      </c>
      <c r="L23" s="84" t="str">
        <f>IF('1. Input energy data'!L39="", "", '1. Input energy data'!L39)</f>
        <v/>
      </c>
      <c r="M23" s="84" t="str">
        <f>IF('1. Input energy data'!M39="", "", '1. Input energy data'!M39)</f>
        <v/>
      </c>
      <c r="N23" s="85" t="str">
        <f>IF(ISBLANK('1. Input energy data'!N39), "",'1. Input energy data'!N39)</f>
        <v/>
      </c>
      <c r="O23" s="85" t="str">
        <f>IF(ISBLANK('1. Input energy data'!O39), "",'1. Input energy data'!O39)</f>
        <v/>
      </c>
      <c r="P23" s="85" t="str">
        <f>IF(ISBLANK('1. Input energy data'!P39), "",'1. Input energy data'!P39)</f>
        <v/>
      </c>
      <c r="Q23" s="85" t="str">
        <f>IF(ISBLANK('1. Input energy data'!Q39), "",'1. Input energy data'!Q39)</f>
        <v/>
      </c>
      <c r="R23" s="85" t="str">
        <f>IF(ISBLANK('1. Input energy data'!R39), "",'1. Input energy data'!R39)</f>
        <v/>
      </c>
      <c r="S23" s="85" t="str">
        <f>IF(ISBLANK('1. Input energy data'!S39), "",'1. Input energy data'!S39)</f>
        <v/>
      </c>
      <c r="T23" s="85" t="str">
        <f>IF(ISBLANK('1. Input energy data'!T39), "",'1. Input energy data'!T39)</f>
        <v/>
      </c>
      <c r="U23" s="85" t="str">
        <f>IF(ISBLANK('1. Input energy data'!U39), "",'1. Input energy data'!U39)</f>
        <v/>
      </c>
      <c r="V23" s="85" t="str">
        <f>IF(ISBLANK('1. Input energy data'!V39), "",'1. Input energy data'!V39)</f>
        <v/>
      </c>
      <c r="W23" s="85" t="str">
        <f>IF(ISBLANK('1. Input energy data'!W39), "",'1. Input energy data'!W39)</f>
        <v/>
      </c>
      <c r="X23" s="85" t="str">
        <f>IF(ISBLANK('1. Input energy data'!X39), "",'1. Input energy data'!X39)</f>
        <v/>
      </c>
      <c r="Y23" s="85" t="str">
        <f>IF(ISBLANK('1. Input energy data'!Y39), "",'1. Input energy data'!Y39)</f>
        <v/>
      </c>
      <c r="Z23" s="85" t="str">
        <f>IF(ISBLANK('1. Input energy data'!Z39), "",'1. Input energy data'!Z39)</f>
        <v/>
      </c>
      <c r="AA23" s="85" t="str">
        <f>IF(ISBLANK('1. Input energy data'!$AA39), "",'1. Input energy data'!$AA39)</f>
        <v/>
      </c>
      <c r="AB23" s="85" t="str">
        <f>IF(ISBLANK('1. Input energy data'!AB39), "",'1. Input energy data'!AB39)</f>
        <v/>
      </c>
      <c r="AC23" s="84" t="str">
        <f>IF('1. Input energy data'!AD39="", "", '1. Input energy data'!AD39)</f>
        <v/>
      </c>
      <c r="AD23" s="84" t="str">
        <f>IF('1. Input energy data'!AE39="", "", '1. Input energy data'!AE39)</f>
        <v/>
      </c>
      <c r="AE23" s="85" t="str">
        <f>IF(ISBLANK('1. Input energy data'!AF39), "",'1. Input energy data'!AF39)</f>
        <v/>
      </c>
      <c r="AF23" s="85" t="str">
        <f>IF(ISBLANK('1. Input energy data'!AG39), "",'1. Input energy data'!AG39)</f>
        <v/>
      </c>
      <c r="AG23" s="85" t="str">
        <f>IF(ISBLANK('1. Input energy data'!AH39), "",'1. Input energy data'!AH39)</f>
        <v/>
      </c>
      <c r="AH23" s="85" t="str">
        <f>IF(ISBLANK('1. Input energy data'!AI39), "",'1. Input energy data'!AI39)</f>
        <v/>
      </c>
      <c r="AI23" s="85" t="str">
        <f>IF(ISBLANK('1. Input energy data'!AJ39), "",'1. Input energy data'!AJ39)</f>
        <v/>
      </c>
      <c r="AJ23" s="85" t="str">
        <f>IF(ISBLANK('1. Input energy data'!AK39), "",'1. Input energy data'!AK39)</f>
        <v/>
      </c>
      <c r="AK23" s="85" t="str">
        <f>IF(ISBLANK('1. Input energy data'!AL39), "",'1. Input energy data'!AL39)</f>
        <v/>
      </c>
      <c r="AL23" s="85" t="str">
        <f>IF(ISBLANK('1. Input energy data'!AM39), "",'1. Input energy data'!AM39)</f>
        <v/>
      </c>
      <c r="AM23" s="85" t="str">
        <f>IF(ISBLANK('1. Input energy data'!AN39), "",'1. Input energy data'!AN39)</f>
        <v/>
      </c>
      <c r="AN23" s="85" t="str">
        <f>IF(ISBLANK('1. Input energy data'!AO39), "",'1. Input energy data'!AO39)</f>
        <v/>
      </c>
      <c r="AO23" s="85" t="str">
        <f>IF(ISBLANK('1. Input energy data'!AP39), "",'1. Input energy data'!AP39)</f>
        <v/>
      </c>
      <c r="AP23" s="85" t="str">
        <f>IF(ISBLANK('1. Input energy data'!AQ39), "",'1. Input energy data'!AQ39)</f>
        <v/>
      </c>
      <c r="AQ23" s="85" t="str">
        <f>'1. Input energy data'!AR39</f>
        <v/>
      </c>
      <c r="AR23" s="85" t="str">
        <f>'1. Input energy data'!AS39</f>
        <v/>
      </c>
      <c r="AS23" s="85" t="str">
        <f>IF(ISBLANK('1. Input energy data'!AT39), "",'1. Input energy data'!AT39)</f>
        <v/>
      </c>
      <c r="AT23" s="85" t="str">
        <f>IF(ISBLANK('1. Input energy data'!$AU39), "",'1. Input energy data'!$AU39)</f>
        <v/>
      </c>
      <c r="AU23" s="85" t="str">
        <f>IF(ISBLANK('1. Input energy data'!AV39), "",'1. Input energy data'!AV39)</f>
        <v/>
      </c>
      <c r="AV23" s="82" t="str">
        <f>IFERROR('Calculation backing sheet'!AQ22,"Baseline issue")</f>
        <v/>
      </c>
      <c r="AW23" s="85" t="str">
        <f>'Calculation backing sheet'!AR22</f>
        <v/>
      </c>
      <c r="AX23" s="176" t="str">
        <f>'Calculation backing sheet'!AS22</f>
        <v/>
      </c>
      <c r="AY23" s="85" t="str">
        <f>'Calculation backing sheet'!AT22</f>
        <v/>
      </c>
      <c r="AZ23" s="85" t="str">
        <f>'Calculation backing sheet'!AU22</f>
        <v/>
      </c>
      <c r="BA23" s="82" t="str">
        <f>'Calculation backing sheet'!AV22</f>
        <v/>
      </c>
      <c r="BB23" s="82" t="str">
        <f>IF(OR(F23=0,G23=0,F23="0",G23="0",TRIM(F23)="",TRIM(G23)=""),"",IF(COUNTIFS('2. Input non-routine changes'!$C$18:$C$1048576,F23,'2. Input non-routine changes'!$E$18:$E$1048576,G23)&gt; 0,"Yes","No"))</f>
        <v/>
      </c>
      <c r="BD23" s="84" t="str" cm="1">
        <f t="array" aca="1" ref="BD23" ca="1">IFERROR(INDIRECT("'2. Input non-routine changes'!" &amp; ADDRESS('NRC backing'!$E23, COLUMN()-45)),"")</f>
        <v/>
      </c>
      <c r="BE23" s="84" t="str" cm="1">
        <f t="array" aca="1" ref="BE23" ca="1">IFERROR(INDIRECT("'2. Input non-routine changes'!" &amp; ADDRESS('NRC backing'!$E23, COLUMN()-45)),"")</f>
        <v/>
      </c>
      <c r="BF23" s="82" t="str" cm="1">
        <f t="array" aca="1" ref="BF23" ca="1">IFERROR(INDIRECT("'2. Input non-routine changes'!" &amp; ADDRESS('NRC backing'!$E23, COLUMN()-45)),"")</f>
        <v/>
      </c>
      <c r="BG23" s="180" t="str" cm="1">
        <f t="array" aca="1" ref="BG23" ca="1">IFERROR(INDIRECT("'2. Input non-routine changes'!" &amp; ADDRESS('NRC backing'!$E23, COLUMN()-45)),"")</f>
        <v/>
      </c>
      <c r="BH23" s="82" t="str" cm="1">
        <f t="array" aca="1" ref="BH23" ca="1">IFERROR(INDIRECT("'2. Input non-routine changes'!" &amp; ADDRESS('NRC backing'!$E23, COLUMN()-45)),"")</f>
        <v/>
      </c>
      <c r="BI23" s="84" t="str" cm="1">
        <f t="array" aca="1" ref="BI23" ca="1">IFERROR(INDIRECT("'2. Input non-routine changes'!" &amp; ADDRESS('NRC backing'!$F23, COLUMN()-50)),"")</f>
        <v/>
      </c>
      <c r="BJ23" s="84" t="str" cm="1">
        <f t="array" aca="1" ref="BJ23" ca="1">IFERROR(INDIRECT("'2. Input non-routine changes'!" &amp; ADDRESS('NRC backing'!$F23, COLUMN()-50)),"")</f>
        <v/>
      </c>
      <c r="BK23" s="82" t="str" cm="1">
        <f t="array" aca="1" ref="BK23" ca="1">IFERROR(INDIRECT("'2. Input non-routine changes'!" &amp; ADDRESS('NRC backing'!$F23, COLUMN()-50)),"")</f>
        <v/>
      </c>
      <c r="BL23" s="173" t="str" cm="1">
        <f t="array" aca="1" ref="BL23" ca="1">IFERROR(INDIRECT("'2. Input non-routine changes'!" &amp; ADDRESS('NRC backing'!$F23, COLUMN()-50)),"")</f>
        <v/>
      </c>
      <c r="BM23" s="82" t="str" cm="1">
        <f t="array" aca="1" ref="BM23" ca="1">IFERROR(INDIRECT("'2. Input non-routine changes'!" &amp; ADDRESS('NRC backing'!$F23, COLUMN()-50)),"")</f>
        <v/>
      </c>
      <c r="BN23" s="84" t="str" cm="1">
        <f t="array" aca="1" ref="BN23" ca="1">IFERROR(INDIRECT("'2. Input non-routine changes'!" &amp; ADDRESS('NRC backing'!$G23, COLUMN()-55)),"")</f>
        <v/>
      </c>
      <c r="BO23" s="84" t="str" cm="1">
        <f t="array" aca="1" ref="BO23" ca="1">IFERROR(INDIRECT("'2. Input non-routine changes'!" &amp; ADDRESS('NRC backing'!$G23, COLUMN()-55)),"")</f>
        <v/>
      </c>
      <c r="BP23" s="82" t="str" cm="1">
        <f t="array" aca="1" ref="BP23" ca="1">IFERROR(INDIRECT("'2. Input non-routine changes'!" &amp; ADDRESS('NRC backing'!$G23, COLUMN()-55)),"")</f>
        <v/>
      </c>
      <c r="BQ23" s="180" t="str" cm="1">
        <f t="array" aca="1" ref="BQ23" ca="1">IFERROR(INDIRECT("'2. Input non-routine changes'!" &amp; ADDRESS('NRC backing'!$G23, COLUMN()-55)),"")</f>
        <v/>
      </c>
      <c r="BR23" s="82" t="str" cm="1">
        <f t="array" aca="1" ref="BR23" ca="1">IFERROR(INDIRECT("'2. Input non-routine changes'!" &amp; ADDRESS('NRC backing'!$G23, COLUMN()-55)),"")</f>
        <v/>
      </c>
    </row>
    <row r="24" spans="1:70">
      <c r="A24" s="82" t="str">
        <f>IF($D24="", "", '1. Input energy data'!$C$11)</f>
        <v/>
      </c>
      <c r="B24" s="82" t="str">
        <f>IF($D24="", "", '1. Input energy data'!$D$11)</f>
        <v/>
      </c>
      <c r="C24" s="236"/>
      <c r="D24" s="82" t="str">
        <f>IF(ISBLANK('1. Input energy data'!$C40),"",'1. Input energy data'!$C40)</f>
        <v/>
      </c>
      <c r="E24" s="178" t="str">
        <f>IF(ISBLANK('1. Input energy data'!D40), "",'1. Input energy data'!D40)</f>
        <v/>
      </c>
      <c r="F24" s="82" t="str">
        <f>IF(ISBLANK('1. Input energy data'!$E40),"",'1. Input energy data'!$E40)</f>
        <v/>
      </c>
      <c r="G24" s="82" t="str">
        <f>IF($A24="","",'1. Input energy data'!$G40)</f>
        <v/>
      </c>
      <c r="H24" s="82" t="str">
        <f>IF($G24='List Backing Sheet'!$P$5,'1. Input energy data'!$S$11,IF($G24='List Backing Sheet'!$P$6,'1. Input energy data'!$T$11,""))</f>
        <v/>
      </c>
      <c r="I24" s="82" t="str">
        <f>IF('1. Input energy data'!H40=0, "", '1. Input energy data'!H40)</f>
        <v/>
      </c>
      <c r="J24" s="84" t="str">
        <f>IF('1. Input energy data'!I40="", "", '1. Input energy data'!I40)</f>
        <v/>
      </c>
      <c r="K24" s="84" t="str">
        <f>IF(A24="","",IF(TRIM(LOWER('1. Input energy data'!$G$11))="Multiple",IF('1. Input energy data'!J40&lt;&gt;"",'1. Input energy data'!J40,""), '1. Input energy data'!$G$11))</f>
        <v/>
      </c>
      <c r="L24" s="84" t="str">
        <f>IF('1. Input energy data'!L40="", "", '1. Input energy data'!L40)</f>
        <v/>
      </c>
      <c r="M24" s="84" t="str">
        <f>IF('1. Input energy data'!M40="", "", '1. Input energy data'!M40)</f>
        <v/>
      </c>
      <c r="N24" s="85" t="str">
        <f>IF(ISBLANK('1. Input energy data'!N40), "",'1. Input energy data'!N40)</f>
        <v/>
      </c>
      <c r="O24" s="85" t="str">
        <f>IF(ISBLANK('1. Input energy data'!O40), "",'1. Input energy data'!O40)</f>
        <v/>
      </c>
      <c r="P24" s="85" t="str">
        <f>IF(ISBLANK('1. Input energy data'!P40), "",'1. Input energy data'!P40)</f>
        <v/>
      </c>
      <c r="Q24" s="85" t="str">
        <f>IF(ISBLANK('1. Input energy data'!Q40), "",'1. Input energy data'!Q40)</f>
        <v/>
      </c>
      <c r="R24" s="85" t="str">
        <f>IF(ISBLANK('1. Input energy data'!R40), "",'1. Input energy data'!R40)</f>
        <v/>
      </c>
      <c r="S24" s="85" t="str">
        <f>IF(ISBLANK('1. Input energy data'!S40), "",'1. Input energy data'!S40)</f>
        <v/>
      </c>
      <c r="T24" s="85" t="str">
        <f>IF(ISBLANK('1. Input energy data'!T40), "",'1. Input energy data'!T40)</f>
        <v/>
      </c>
      <c r="U24" s="85" t="str">
        <f>IF(ISBLANK('1. Input energy data'!U40), "",'1. Input energy data'!U40)</f>
        <v/>
      </c>
      <c r="V24" s="85" t="str">
        <f>IF(ISBLANK('1. Input energy data'!V40), "",'1. Input energy data'!V40)</f>
        <v/>
      </c>
      <c r="W24" s="85" t="str">
        <f>IF(ISBLANK('1. Input energy data'!W40), "",'1. Input energy data'!W40)</f>
        <v/>
      </c>
      <c r="X24" s="85" t="str">
        <f>IF(ISBLANK('1. Input energy data'!X40), "",'1. Input energy data'!X40)</f>
        <v/>
      </c>
      <c r="Y24" s="85" t="str">
        <f>IF(ISBLANK('1. Input energy data'!Y40), "",'1. Input energy data'!Y40)</f>
        <v/>
      </c>
      <c r="Z24" s="85" t="str">
        <f>IF(ISBLANK('1. Input energy data'!Z40), "",'1. Input energy data'!Z40)</f>
        <v/>
      </c>
      <c r="AA24" s="85" t="str">
        <f>IF(ISBLANK('1. Input energy data'!$AA40), "",'1. Input energy data'!$AA40)</f>
        <v/>
      </c>
      <c r="AB24" s="85" t="str">
        <f>IF(ISBLANK('1. Input energy data'!AB40), "",'1. Input energy data'!AB40)</f>
        <v/>
      </c>
      <c r="AC24" s="84" t="str">
        <f>IF('1. Input energy data'!AD40="", "", '1. Input energy data'!AD40)</f>
        <v/>
      </c>
      <c r="AD24" s="84" t="str">
        <f>IF('1. Input energy data'!AE40="", "", '1. Input energy data'!AE40)</f>
        <v/>
      </c>
      <c r="AE24" s="85" t="str">
        <f>IF(ISBLANK('1. Input energy data'!AF40), "",'1. Input energy data'!AF40)</f>
        <v/>
      </c>
      <c r="AF24" s="85" t="str">
        <f>IF(ISBLANK('1. Input energy data'!AG40), "",'1. Input energy data'!AG40)</f>
        <v/>
      </c>
      <c r="AG24" s="85" t="str">
        <f>IF(ISBLANK('1. Input energy data'!AH40), "",'1. Input energy data'!AH40)</f>
        <v/>
      </c>
      <c r="AH24" s="85" t="str">
        <f>IF(ISBLANK('1. Input energy data'!AI40), "",'1. Input energy data'!AI40)</f>
        <v/>
      </c>
      <c r="AI24" s="85" t="str">
        <f>IF(ISBLANK('1. Input energy data'!AJ40), "",'1. Input energy data'!AJ40)</f>
        <v/>
      </c>
      <c r="AJ24" s="85" t="str">
        <f>IF(ISBLANK('1. Input energy data'!AK40), "",'1. Input energy data'!AK40)</f>
        <v/>
      </c>
      <c r="AK24" s="85" t="str">
        <f>IF(ISBLANK('1. Input energy data'!AL40), "",'1. Input energy data'!AL40)</f>
        <v/>
      </c>
      <c r="AL24" s="85" t="str">
        <f>IF(ISBLANK('1. Input energy data'!AM40), "",'1. Input energy data'!AM40)</f>
        <v/>
      </c>
      <c r="AM24" s="85" t="str">
        <f>IF(ISBLANK('1. Input energy data'!AN40), "",'1. Input energy data'!AN40)</f>
        <v/>
      </c>
      <c r="AN24" s="85" t="str">
        <f>IF(ISBLANK('1. Input energy data'!AO40), "",'1. Input energy data'!AO40)</f>
        <v/>
      </c>
      <c r="AO24" s="85" t="str">
        <f>IF(ISBLANK('1. Input energy data'!AP40), "",'1. Input energy data'!AP40)</f>
        <v/>
      </c>
      <c r="AP24" s="85" t="str">
        <f>IF(ISBLANK('1. Input energy data'!AQ40), "",'1. Input energy data'!AQ40)</f>
        <v/>
      </c>
      <c r="AQ24" s="85" t="str">
        <f>'1. Input energy data'!AR40</f>
        <v/>
      </c>
      <c r="AR24" s="85" t="str">
        <f>'1. Input energy data'!AS40</f>
        <v/>
      </c>
      <c r="AS24" s="85" t="str">
        <f>IF(ISBLANK('1. Input energy data'!AT40), "",'1. Input energy data'!AT40)</f>
        <v/>
      </c>
      <c r="AT24" s="85" t="str">
        <f>IF(ISBLANK('1. Input energy data'!$AU40), "",'1. Input energy data'!$AU40)</f>
        <v/>
      </c>
      <c r="AU24" s="85" t="str">
        <f>IF(ISBLANK('1. Input energy data'!AV40), "",'1. Input energy data'!AV40)</f>
        <v/>
      </c>
      <c r="AV24" s="82" t="str">
        <f>IFERROR('Calculation backing sheet'!AQ23,"Baseline issue")</f>
        <v/>
      </c>
      <c r="AW24" s="85" t="str">
        <f>'Calculation backing sheet'!AR23</f>
        <v/>
      </c>
      <c r="AX24" s="176" t="str">
        <f>'Calculation backing sheet'!AS23</f>
        <v/>
      </c>
      <c r="AY24" s="85" t="str">
        <f>'Calculation backing sheet'!AT23</f>
        <v/>
      </c>
      <c r="AZ24" s="85" t="str">
        <f>'Calculation backing sheet'!AU23</f>
        <v/>
      </c>
      <c r="BA24" s="82" t="str">
        <f>'Calculation backing sheet'!AV23</f>
        <v/>
      </c>
      <c r="BB24" s="82" t="str">
        <f>IF(OR(F24=0,G24=0,F24="0",G24="0",TRIM(F24)="",TRIM(G24)=""),"",IF(COUNTIFS('2. Input non-routine changes'!$C$18:$C$1048576,F24,'2. Input non-routine changes'!$E$18:$E$1048576,G24)&gt; 0,"Yes","No"))</f>
        <v/>
      </c>
      <c r="BD24" s="84" t="str" cm="1">
        <f t="array" aca="1" ref="BD24" ca="1">IFERROR(INDIRECT("'2. Input non-routine changes'!" &amp; ADDRESS('NRC backing'!$E24, COLUMN()-45)),"")</f>
        <v/>
      </c>
      <c r="BE24" s="84" t="str" cm="1">
        <f t="array" aca="1" ref="BE24" ca="1">IFERROR(INDIRECT("'2. Input non-routine changes'!" &amp; ADDRESS('NRC backing'!$E24, COLUMN()-45)),"")</f>
        <v/>
      </c>
      <c r="BF24" s="82" t="str" cm="1">
        <f t="array" aca="1" ref="BF24" ca="1">IFERROR(INDIRECT("'2. Input non-routine changes'!" &amp; ADDRESS('NRC backing'!$E24, COLUMN()-45)),"")</f>
        <v/>
      </c>
      <c r="BG24" s="180" t="str" cm="1">
        <f t="array" aca="1" ref="BG24" ca="1">IFERROR(INDIRECT("'2. Input non-routine changes'!" &amp; ADDRESS('NRC backing'!$E24, COLUMN()-45)),"")</f>
        <v/>
      </c>
      <c r="BH24" s="82" t="str" cm="1">
        <f t="array" aca="1" ref="BH24" ca="1">IFERROR(INDIRECT("'2. Input non-routine changes'!" &amp; ADDRESS('NRC backing'!$E24, COLUMN()-45)),"")</f>
        <v/>
      </c>
      <c r="BI24" s="84" t="str" cm="1">
        <f t="array" aca="1" ref="BI24" ca="1">IFERROR(INDIRECT("'2. Input non-routine changes'!" &amp; ADDRESS('NRC backing'!$F24, COLUMN()-50)),"")</f>
        <v/>
      </c>
      <c r="BJ24" s="84" t="str" cm="1">
        <f t="array" aca="1" ref="BJ24" ca="1">IFERROR(INDIRECT("'2. Input non-routine changes'!" &amp; ADDRESS('NRC backing'!$F24, COLUMN()-50)),"")</f>
        <v/>
      </c>
      <c r="BK24" s="82" t="str" cm="1">
        <f t="array" aca="1" ref="BK24" ca="1">IFERROR(INDIRECT("'2. Input non-routine changes'!" &amp; ADDRESS('NRC backing'!$F24, COLUMN()-50)),"")</f>
        <v/>
      </c>
      <c r="BL24" s="173" t="str" cm="1">
        <f t="array" aca="1" ref="BL24" ca="1">IFERROR(INDIRECT("'2. Input non-routine changes'!" &amp; ADDRESS('NRC backing'!$F24, COLUMN()-50)),"")</f>
        <v/>
      </c>
      <c r="BM24" s="82" t="str" cm="1">
        <f t="array" aca="1" ref="BM24" ca="1">IFERROR(INDIRECT("'2. Input non-routine changes'!" &amp; ADDRESS('NRC backing'!$F24, COLUMN()-50)),"")</f>
        <v/>
      </c>
      <c r="BN24" s="84" t="str" cm="1">
        <f t="array" aca="1" ref="BN24" ca="1">IFERROR(INDIRECT("'2. Input non-routine changes'!" &amp; ADDRESS('NRC backing'!$G24, COLUMN()-55)),"")</f>
        <v/>
      </c>
      <c r="BO24" s="84" t="str" cm="1">
        <f t="array" aca="1" ref="BO24" ca="1">IFERROR(INDIRECT("'2. Input non-routine changes'!" &amp; ADDRESS('NRC backing'!$G24, COLUMN()-55)),"")</f>
        <v/>
      </c>
      <c r="BP24" s="82" t="str" cm="1">
        <f t="array" aca="1" ref="BP24" ca="1">IFERROR(INDIRECT("'2. Input non-routine changes'!" &amp; ADDRESS('NRC backing'!$G24, COLUMN()-55)),"")</f>
        <v/>
      </c>
      <c r="BQ24" s="180" t="str" cm="1">
        <f t="array" aca="1" ref="BQ24" ca="1">IFERROR(INDIRECT("'2. Input non-routine changes'!" &amp; ADDRESS('NRC backing'!$G24, COLUMN()-55)),"")</f>
        <v/>
      </c>
      <c r="BR24" s="82" t="str" cm="1">
        <f t="array" aca="1" ref="BR24" ca="1">IFERROR(INDIRECT("'2. Input non-routine changes'!" &amp; ADDRESS('NRC backing'!$G24, COLUMN()-55)),"")</f>
        <v/>
      </c>
    </row>
    <row r="25" spans="1:70">
      <c r="A25" s="82" t="str">
        <f>IF($D25="", "", '1. Input energy data'!$C$11)</f>
        <v/>
      </c>
      <c r="B25" s="82" t="str">
        <f>IF($D25="", "", '1. Input energy data'!$D$11)</f>
        <v/>
      </c>
      <c r="C25" s="236"/>
      <c r="D25" s="82" t="str">
        <f>IF(ISBLANK('1. Input energy data'!$C41),"",'1. Input energy data'!$C41)</f>
        <v/>
      </c>
      <c r="E25" s="178" t="str">
        <f>IF(ISBLANK('1. Input energy data'!D41), "",'1. Input energy data'!D41)</f>
        <v/>
      </c>
      <c r="F25" s="82" t="str">
        <f>IF(ISBLANK('1. Input energy data'!$E41),"",'1. Input energy data'!$E41)</f>
        <v/>
      </c>
      <c r="G25" s="82" t="str">
        <f>IF($A25="","",'1. Input energy data'!$G41)</f>
        <v/>
      </c>
      <c r="H25" s="82" t="str">
        <f>IF($G25='List Backing Sheet'!$P$5,'1. Input energy data'!$S$11,IF($G25='List Backing Sheet'!$P$6,'1. Input energy data'!$T$11,""))</f>
        <v/>
      </c>
      <c r="I25" s="82" t="str">
        <f>IF('1. Input energy data'!H41=0, "", '1. Input energy data'!H41)</f>
        <v/>
      </c>
      <c r="J25" s="84" t="str">
        <f>IF('1. Input energy data'!I41="", "", '1. Input energy data'!I41)</f>
        <v/>
      </c>
      <c r="K25" s="84" t="str">
        <f>IF(A25="","",IF(TRIM(LOWER('1. Input energy data'!$G$11))="Multiple",IF('1. Input energy data'!J41&lt;&gt;"",'1. Input energy data'!J41,""), '1. Input energy data'!$G$11))</f>
        <v/>
      </c>
      <c r="L25" s="84" t="str">
        <f>IF('1. Input energy data'!L41="", "", '1. Input energy data'!L41)</f>
        <v/>
      </c>
      <c r="M25" s="84" t="str">
        <f>IF('1. Input energy data'!M41="", "", '1. Input energy data'!M41)</f>
        <v/>
      </c>
      <c r="N25" s="85" t="str">
        <f>IF(ISBLANK('1. Input energy data'!N41), "",'1. Input energy data'!N41)</f>
        <v/>
      </c>
      <c r="O25" s="85" t="str">
        <f>IF(ISBLANK('1. Input energy data'!O41), "",'1. Input energy data'!O41)</f>
        <v/>
      </c>
      <c r="P25" s="85" t="str">
        <f>IF(ISBLANK('1. Input energy data'!P41), "",'1. Input energy data'!P41)</f>
        <v/>
      </c>
      <c r="Q25" s="85" t="str">
        <f>IF(ISBLANK('1. Input energy data'!Q41), "",'1. Input energy data'!Q41)</f>
        <v/>
      </c>
      <c r="R25" s="85" t="str">
        <f>IF(ISBLANK('1. Input energy data'!R41), "",'1. Input energy data'!R41)</f>
        <v/>
      </c>
      <c r="S25" s="85" t="str">
        <f>IF(ISBLANK('1. Input energy data'!S41), "",'1. Input energy data'!S41)</f>
        <v/>
      </c>
      <c r="T25" s="85" t="str">
        <f>IF(ISBLANK('1. Input energy data'!T41), "",'1. Input energy data'!T41)</f>
        <v/>
      </c>
      <c r="U25" s="85" t="str">
        <f>IF(ISBLANK('1. Input energy data'!U41), "",'1. Input energy data'!U41)</f>
        <v/>
      </c>
      <c r="V25" s="85" t="str">
        <f>IF(ISBLANK('1. Input energy data'!V41), "",'1. Input energy data'!V41)</f>
        <v/>
      </c>
      <c r="W25" s="85" t="str">
        <f>IF(ISBLANK('1. Input energy data'!W41), "",'1. Input energy data'!W41)</f>
        <v/>
      </c>
      <c r="X25" s="85" t="str">
        <f>IF(ISBLANK('1. Input energy data'!X41), "",'1. Input energy data'!X41)</f>
        <v/>
      </c>
      <c r="Y25" s="85" t="str">
        <f>IF(ISBLANK('1. Input energy data'!Y41), "",'1. Input energy data'!Y41)</f>
        <v/>
      </c>
      <c r="Z25" s="85" t="str">
        <f>IF(ISBLANK('1. Input energy data'!Z41), "",'1. Input energy data'!Z41)</f>
        <v/>
      </c>
      <c r="AA25" s="85" t="str">
        <f>IF(ISBLANK('1. Input energy data'!$AA41), "",'1. Input energy data'!$AA41)</f>
        <v/>
      </c>
      <c r="AB25" s="85" t="str">
        <f>IF(ISBLANK('1. Input energy data'!AB41), "",'1. Input energy data'!AB41)</f>
        <v/>
      </c>
      <c r="AC25" s="84" t="str">
        <f>IF('1. Input energy data'!AD41="", "", '1. Input energy data'!AD41)</f>
        <v/>
      </c>
      <c r="AD25" s="84" t="str">
        <f>IF('1. Input energy data'!AE41="", "", '1. Input energy data'!AE41)</f>
        <v/>
      </c>
      <c r="AE25" s="85" t="str">
        <f>IF(ISBLANK('1. Input energy data'!AF41), "",'1. Input energy data'!AF41)</f>
        <v/>
      </c>
      <c r="AF25" s="85" t="str">
        <f>IF(ISBLANK('1. Input energy data'!AG41), "",'1. Input energy data'!AG41)</f>
        <v/>
      </c>
      <c r="AG25" s="85" t="str">
        <f>IF(ISBLANK('1. Input energy data'!AH41), "",'1. Input energy data'!AH41)</f>
        <v/>
      </c>
      <c r="AH25" s="85" t="str">
        <f>IF(ISBLANK('1. Input energy data'!AI41), "",'1. Input energy data'!AI41)</f>
        <v/>
      </c>
      <c r="AI25" s="85" t="str">
        <f>IF(ISBLANK('1. Input energy data'!AJ41), "",'1. Input energy data'!AJ41)</f>
        <v/>
      </c>
      <c r="AJ25" s="85" t="str">
        <f>IF(ISBLANK('1. Input energy data'!AK41), "",'1. Input energy data'!AK41)</f>
        <v/>
      </c>
      <c r="AK25" s="85" t="str">
        <f>IF(ISBLANK('1. Input energy data'!AL41), "",'1. Input energy data'!AL41)</f>
        <v/>
      </c>
      <c r="AL25" s="85" t="str">
        <f>IF(ISBLANK('1. Input energy data'!AM41), "",'1. Input energy data'!AM41)</f>
        <v/>
      </c>
      <c r="AM25" s="85" t="str">
        <f>IF(ISBLANK('1. Input energy data'!AN41), "",'1. Input energy data'!AN41)</f>
        <v/>
      </c>
      <c r="AN25" s="85" t="str">
        <f>IF(ISBLANK('1. Input energy data'!AO41), "",'1. Input energy data'!AO41)</f>
        <v/>
      </c>
      <c r="AO25" s="85" t="str">
        <f>IF(ISBLANK('1. Input energy data'!AP41), "",'1. Input energy data'!AP41)</f>
        <v/>
      </c>
      <c r="AP25" s="85" t="str">
        <f>IF(ISBLANK('1. Input energy data'!AQ41), "",'1. Input energy data'!AQ41)</f>
        <v/>
      </c>
      <c r="AQ25" s="85" t="str">
        <f>'1. Input energy data'!AR41</f>
        <v/>
      </c>
      <c r="AR25" s="85" t="str">
        <f>'1. Input energy data'!AS41</f>
        <v/>
      </c>
      <c r="AS25" s="85" t="str">
        <f>IF(ISBLANK('1. Input energy data'!AT41), "",'1. Input energy data'!AT41)</f>
        <v/>
      </c>
      <c r="AT25" s="85" t="str">
        <f>IF(ISBLANK('1. Input energy data'!$AU41), "",'1. Input energy data'!$AU41)</f>
        <v/>
      </c>
      <c r="AU25" s="85" t="str">
        <f>IF(ISBLANK('1. Input energy data'!AV41), "",'1. Input energy data'!AV41)</f>
        <v/>
      </c>
      <c r="AV25" s="82" t="str">
        <f>IFERROR('Calculation backing sheet'!AQ24,"Baseline issue")</f>
        <v/>
      </c>
      <c r="AW25" s="85" t="str">
        <f>'Calculation backing sheet'!AR24</f>
        <v/>
      </c>
      <c r="AX25" s="176" t="str">
        <f>'Calculation backing sheet'!AS24</f>
        <v/>
      </c>
      <c r="AY25" s="85" t="str">
        <f>'Calculation backing sheet'!AT24</f>
        <v/>
      </c>
      <c r="AZ25" s="85" t="str">
        <f>'Calculation backing sheet'!AU24</f>
        <v/>
      </c>
      <c r="BA25" s="82" t="str">
        <f>'Calculation backing sheet'!AV24</f>
        <v/>
      </c>
      <c r="BB25" s="82" t="str">
        <f>IF(OR(F25=0,G25=0,F25="0",G25="0",TRIM(F25)="",TRIM(G25)=""),"",IF(COUNTIFS('2. Input non-routine changes'!$C$18:$C$1048576,F25,'2. Input non-routine changes'!$E$18:$E$1048576,G25)&gt; 0,"Yes","No"))</f>
        <v/>
      </c>
      <c r="BD25" s="84" t="str" cm="1">
        <f t="array" aca="1" ref="BD25" ca="1">IFERROR(INDIRECT("'2. Input non-routine changes'!" &amp; ADDRESS('NRC backing'!$E25, COLUMN()-45)),"")</f>
        <v/>
      </c>
      <c r="BE25" s="84" t="str" cm="1">
        <f t="array" aca="1" ref="BE25" ca="1">IFERROR(INDIRECT("'2. Input non-routine changes'!" &amp; ADDRESS('NRC backing'!$E25, COLUMN()-45)),"")</f>
        <v/>
      </c>
      <c r="BF25" s="82" t="str" cm="1">
        <f t="array" aca="1" ref="BF25" ca="1">IFERROR(INDIRECT("'2. Input non-routine changes'!" &amp; ADDRESS('NRC backing'!$E25, COLUMN()-45)),"")</f>
        <v/>
      </c>
      <c r="BG25" s="180" t="str" cm="1">
        <f t="array" aca="1" ref="BG25" ca="1">IFERROR(INDIRECT("'2. Input non-routine changes'!" &amp; ADDRESS('NRC backing'!$E25, COLUMN()-45)),"")</f>
        <v/>
      </c>
      <c r="BH25" s="82" t="str" cm="1">
        <f t="array" aca="1" ref="BH25" ca="1">IFERROR(INDIRECT("'2. Input non-routine changes'!" &amp; ADDRESS('NRC backing'!$E25, COLUMN()-45)),"")</f>
        <v/>
      </c>
      <c r="BI25" s="84" t="str" cm="1">
        <f t="array" aca="1" ref="BI25" ca="1">IFERROR(INDIRECT("'2. Input non-routine changes'!" &amp; ADDRESS('NRC backing'!$F25, COLUMN()-50)),"")</f>
        <v/>
      </c>
      <c r="BJ25" s="84" t="str" cm="1">
        <f t="array" aca="1" ref="BJ25" ca="1">IFERROR(INDIRECT("'2. Input non-routine changes'!" &amp; ADDRESS('NRC backing'!$F25, COLUMN()-50)),"")</f>
        <v/>
      </c>
      <c r="BK25" s="82" t="str" cm="1">
        <f t="array" aca="1" ref="BK25" ca="1">IFERROR(INDIRECT("'2. Input non-routine changes'!" &amp; ADDRESS('NRC backing'!$F25, COLUMN()-50)),"")</f>
        <v/>
      </c>
      <c r="BL25" s="173" t="str" cm="1">
        <f t="array" aca="1" ref="BL25" ca="1">IFERROR(INDIRECT("'2. Input non-routine changes'!" &amp; ADDRESS('NRC backing'!$F25, COLUMN()-50)),"")</f>
        <v/>
      </c>
      <c r="BM25" s="82" t="str" cm="1">
        <f t="array" aca="1" ref="BM25" ca="1">IFERROR(INDIRECT("'2. Input non-routine changes'!" &amp; ADDRESS('NRC backing'!$F25, COLUMN()-50)),"")</f>
        <v/>
      </c>
      <c r="BN25" s="84" t="str" cm="1">
        <f t="array" aca="1" ref="BN25" ca="1">IFERROR(INDIRECT("'2. Input non-routine changes'!" &amp; ADDRESS('NRC backing'!$G25, COLUMN()-55)),"")</f>
        <v/>
      </c>
      <c r="BO25" s="84" t="str" cm="1">
        <f t="array" aca="1" ref="BO25" ca="1">IFERROR(INDIRECT("'2. Input non-routine changes'!" &amp; ADDRESS('NRC backing'!$G25, COLUMN()-55)),"")</f>
        <v/>
      </c>
      <c r="BP25" s="82" t="str" cm="1">
        <f t="array" aca="1" ref="BP25" ca="1">IFERROR(INDIRECT("'2. Input non-routine changes'!" &amp; ADDRESS('NRC backing'!$G25, COLUMN()-55)),"")</f>
        <v/>
      </c>
      <c r="BQ25" s="180" t="str" cm="1">
        <f t="array" aca="1" ref="BQ25" ca="1">IFERROR(INDIRECT("'2. Input non-routine changes'!" &amp; ADDRESS('NRC backing'!$G25, COLUMN()-55)),"")</f>
        <v/>
      </c>
      <c r="BR25" s="82" t="str" cm="1">
        <f t="array" aca="1" ref="BR25" ca="1">IFERROR(INDIRECT("'2. Input non-routine changes'!" &amp; ADDRESS('NRC backing'!$G25, COLUMN()-55)),"")</f>
        <v/>
      </c>
    </row>
    <row r="26" spans="1:70">
      <c r="A26" s="82" t="str">
        <f>IF($D26="", "", '1. Input energy data'!$C$11)</f>
        <v/>
      </c>
      <c r="B26" s="82" t="str">
        <f>IF($D26="", "", '1. Input energy data'!$D$11)</f>
        <v/>
      </c>
      <c r="C26" s="236"/>
      <c r="D26" s="82" t="str">
        <f>IF(ISBLANK('1. Input energy data'!$C42),"",'1. Input energy data'!$C42)</f>
        <v/>
      </c>
      <c r="E26" s="178" t="str">
        <f>IF(ISBLANK('1. Input energy data'!D42), "",'1. Input energy data'!D42)</f>
        <v/>
      </c>
      <c r="F26" s="82" t="str">
        <f>IF(ISBLANK('1. Input energy data'!$E42),"",'1. Input energy data'!$E42)</f>
        <v/>
      </c>
      <c r="G26" s="82" t="str">
        <f>IF($A26="","",'1. Input energy data'!$G42)</f>
        <v/>
      </c>
      <c r="H26" s="82" t="str">
        <f>IF($G26='List Backing Sheet'!$P$5,'1. Input energy data'!$S$11,IF($G26='List Backing Sheet'!$P$6,'1. Input energy data'!$T$11,""))</f>
        <v/>
      </c>
      <c r="I26" s="82" t="str">
        <f>IF('1. Input energy data'!H42=0, "", '1. Input energy data'!H42)</f>
        <v/>
      </c>
      <c r="J26" s="84" t="str">
        <f>IF('1. Input energy data'!I42="", "", '1. Input energy data'!I42)</f>
        <v/>
      </c>
      <c r="K26" s="84" t="str">
        <f>IF(A26="","",IF(TRIM(LOWER('1. Input energy data'!$G$11))="Multiple",IF('1. Input energy data'!J42&lt;&gt;"",'1. Input energy data'!J42,""), '1. Input energy data'!$G$11))</f>
        <v/>
      </c>
      <c r="L26" s="84" t="str">
        <f>IF('1. Input energy data'!L42="", "", '1. Input energy data'!L42)</f>
        <v/>
      </c>
      <c r="M26" s="84" t="str">
        <f>IF('1. Input energy data'!M42="", "", '1. Input energy data'!M42)</f>
        <v/>
      </c>
      <c r="N26" s="85" t="str">
        <f>IF(ISBLANK('1. Input energy data'!N42), "",'1. Input energy data'!N42)</f>
        <v/>
      </c>
      <c r="O26" s="85" t="str">
        <f>IF(ISBLANK('1. Input energy data'!O42), "",'1. Input energy data'!O42)</f>
        <v/>
      </c>
      <c r="P26" s="85" t="str">
        <f>IF(ISBLANK('1. Input energy data'!P42), "",'1. Input energy data'!P42)</f>
        <v/>
      </c>
      <c r="Q26" s="85" t="str">
        <f>IF(ISBLANK('1. Input energy data'!Q42), "",'1. Input energy data'!Q42)</f>
        <v/>
      </c>
      <c r="R26" s="85" t="str">
        <f>IF(ISBLANK('1. Input energy data'!R42), "",'1. Input energy data'!R42)</f>
        <v/>
      </c>
      <c r="S26" s="85" t="str">
        <f>IF(ISBLANK('1. Input energy data'!S42), "",'1. Input energy data'!S42)</f>
        <v/>
      </c>
      <c r="T26" s="85" t="str">
        <f>IF(ISBLANK('1. Input energy data'!T42), "",'1. Input energy data'!T42)</f>
        <v/>
      </c>
      <c r="U26" s="85" t="str">
        <f>IF(ISBLANK('1. Input energy data'!U42), "",'1. Input energy data'!U42)</f>
        <v/>
      </c>
      <c r="V26" s="85" t="str">
        <f>IF(ISBLANK('1. Input energy data'!V42), "",'1. Input energy data'!V42)</f>
        <v/>
      </c>
      <c r="W26" s="85" t="str">
        <f>IF(ISBLANK('1. Input energy data'!W42), "",'1. Input energy data'!W42)</f>
        <v/>
      </c>
      <c r="X26" s="85" t="str">
        <f>IF(ISBLANK('1. Input energy data'!X42), "",'1. Input energy data'!X42)</f>
        <v/>
      </c>
      <c r="Y26" s="85" t="str">
        <f>IF(ISBLANK('1. Input energy data'!Y42), "",'1. Input energy data'!Y42)</f>
        <v/>
      </c>
      <c r="Z26" s="85" t="str">
        <f>IF(ISBLANK('1. Input energy data'!Z42), "",'1. Input energy data'!Z42)</f>
        <v/>
      </c>
      <c r="AA26" s="85" t="str">
        <f>IF(ISBLANK('1. Input energy data'!$AA42), "",'1. Input energy data'!$AA42)</f>
        <v/>
      </c>
      <c r="AB26" s="85" t="str">
        <f>IF(ISBLANK('1. Input energy data'!AB42), "",'1. Input energy data'!AB42)</f>
        <v/>
      </c>
      <c r="AC26" s="84" t="str">
        <f>IF('1. Input energy data'!AD42="", "", '1. Input energy data'!AD42)</f>
        <v/>
      </c>
      <c r="AD26" s="84" t="str">
        <f>IF('1. Input energy data'!AE42="", "", '1. Input energy data'!AE42)</f>
        <v/>
      </c>
      <c r="AE26" s="85" t="str">
        <f>IF(ISBLANK('1. Input energy data'!AF42), "",'1. Input energy data'!AF42)</f>
        <v/>
      </c>
      <c r="AF26" s="85" t="str">
        <f>IF(ISBLANK('1. Input energy data'!AG42), "",'1. Input energy data'!AG42)</f>
        <v/>
      </c>
      <c r="AG26" s="85" t="str">
        <f>IF(ISBLANK('1. Input energy data'!AH42), "",'1. Input energy data'!AH42)</f>
        <v/>
      </c>
      <c r="AH26" s="85" t="str">
        <f>IF(ISBLANK('1. Input energy data'!AI42), "",'1. Input energy data'!AI42)</f>
        <v/>
      </c>
      <c r="AI26" s="85" t="str">
        <f>IF(ISBLANK('1. Input energy data'!AJ42), "",'1. Input energy data'!AJ42)</f>
        <v/>
      </c>
      <c r="AJ26" s="85" t="str">
        <f>IF(ISBLANK('1. Input energy data'!AK42), "",'1. Input energy data'!AK42)</f>
        <v/>
      </c>
      <c r="AK26" s="85" t="str">
        <f>IF(ISBLANK('1. Input energy data'!AL42), "",'1. Input energy data'!AL42)</f>
        <v/>
      </c>
      <c r="AL26" s="85" t="str">
        <f>IF(ISBLANK('1. Input energy data'!AM42), "",'1. Input energy data'!AM42)</f>
        <v/>
      </c>
      <c r="AM26" s="85" t="str">
        <f>IF(ISBLANK('1. Input energy data'!AN42), "",'1. Input energy data'!AN42)</f>
        <v/>
      </c>
      <c r="AN26" s="85" t="str">
        <f>IF(ISBLANK('1. Input energy data'!AO42), "",'1. Input energy data'!AO42)</f>
        <v/>
      </c>
      <c r="AO26" s="85" t="str">
        <f>IF(ISBLANK('1. Input energy data'!AP42), "",'1. Input energy data'!AP42)</f>
        <v/>
      </c>
      <c r="AP26" s="85" t="str">
        <f>IF(ISBLANK('1. Input energy data'!AQ42), "",'1. Input energy data'!AQ42)</f>
        <v/>
      </c>
      <c r="AQ26" s="85" t="str">
        <f>'1. Input energy data'!AR42</f>
        <v/>
      </c>
      <c r="AR26" s="85" t="str">
        <f>'1. Input energy data'!AS42</f>
        <v/>
      </c>
      <c r="AS26" s="85" t="str">
        <f>IF(ISBLANK('1. Input energy data'!AT42), "",'1. Input energy data'!AT42)</f>
        <v/>
      </c>
      <c r="AT26" s="85" t="str">
        <f>IF(ISBLANK('1. Input energy data'!$AU42), "",'1. Input energy data'!$AU42)</f>
        <v/>
      </c>
      <c r="AU26" s="85" t="str">
        <f>IF(ISBLANK('1. Input energy data'!AV42), "",'1. Input energy data'!AV42)</f>
        <v/>
      </c>
      <c r="AV26" s="82" t="str">
        <f>IFERROR('Calculation backing sheet'!AQ25,"Baseline issue")</f>
        <v/>
      </c>
      <c r="AW26" s="85" t="str">
        <f>'Calculation backing sheet'!AR25</f>
        <v/>
      </c>
      <c r="AX26" s="176" t="str">
        <f>'Calculation backing sheet'!AS25</f>
        <v/>
      </c>
      <c r="AY26" s="85" t="str">
        <f>'Calculation backing sheet'!AT25</f>
        <v/>
      </c>
      <c r="AZ26" s="85" t="str">
        <f>'Calculation backing sheet'!AU25</f>
        <v/>
      </c>
      <c r="BA26" s="82" t="str">
        <f>'Calculation backing sheet'!AV25</f>
        <v/>
      </c>
      <c r="BB26" s="82" t="str">
        <f>IF(OR(F26=0,G26=0,F26="0",G26="0",TRIM(F26)="",TRIM(G26)=""),"",IF(COUNTIFS('2. Input non-routine changes'!$C$18:$C$1048576,F26,'2. Input non-routine changes'!$E$18:$E$1048576,G26)&gt; 0,"Yes","No"))</f>
        <v/>
      </c>
      <c r="BD26" s="84" t="str" cm="1">
        <f t="array" aca="1" ref="BD26" ca="1">IFERROR(INDIRECT("'2. Input non-routine changes'!" &amp; ADDRESS('NRC backing'!$E26, COLUMN()-45)),"")</f>
        <v/>
      </c>
      <c r="BE26" s="84" t="str" cm="1">
        <f t="array" aca="1" ref="BE26" ca="1">IFERROR(INDIRECT("'2. Input non-routine changes'!" &amp; ADDRESS('NRC backing'!$E26, COLUMN()-45)),"")</f>
        <v/>
      </c>
      <c r="BF26" s="82" t="str" cm="1">
        <f t="array" aca="1" ref="BF26" ca="1">IFERROR(INDIRECT("'2. Input non-routine changes'!" &amp; ADDRESS('NRC backing'!$E26, COLUMN()-45)),"")</f>
        <v/>
      </c>
      <c r="BG26" s="180" t="str" cm="1">
        <f t="array" aca="1" ref="BG26" ca="1">IFERROR(INDIRECT("'2. Input non-routine changes'!" &amp; ADDRESS('NRC backing'!$E26, COLUMN()-45)),"")</f>
        <v/>
      </c>
      <c r="BH26" s="82" t="str" cm="1">
        <f t="array" aca="1" ref="BH26" ca="1">IFERROR(INDIRECT("'2. Input non-routine changes'!" &amp; ADDRESS('NRC backing'!$E26, COLUMN()-45)),"")</f>
        <v/>
      </c>
      <c r="BI26" s="84" t="str" cm="1">
        <f t="array" aca="1" ref="BI26" ca="1">IFERROR(INDIRECT("'2. Input non-routine changes'!" &amp; ADDRESS('NRC backing'!$F26, COLUMN()-50)),"")</f>
        <v/>
      </c>
      <c r="BJ26" s="84" t="str" cm="1">
        <f t="array" aca="1" ref="BJ26" ca="1">IFERROR(INDIRECT("'2. Input non-routine changes'!" &amp; ADDRESS('NRC backing'!$F26, COLUMN()-50)),"")</f>
        <v/>
      </c>
      <c r="BK26" s="82" t="str" cm="1">
        <f t="array" aca="1" ref="BK26" ca="1">IFERROR(INDIRECT("'2. Input non-routine changes'!" &amp; ADDRESS('NRC backing'!$F26, COLUMN()-50)),"")</f>
        <v/>
      </c>
      <c r="BL26" s="173" t="str" cm="1">
        <f t="array" aca="1" ref="BL26" ca="1">IFERROR(INDIRECT("'2. Input non-routine changes'!" &amp; ADDRESS('NRC backing'!$F26, COLUMN()-50)),"")</f>
        <v/>
      </c>
      <c r="BM26" s="82" t="str" cm="1">
        <f t="array" aca="1" ref="BM26" ca="1">IFERROR(INDIRECT("'2. Input non-routine changes'!" &amp; ADDRESS('NRC backing'!$F26, COLUMN()-50)),"")</f>
        <v/>
      </c>
      <c r="BN26" s="84" t="str" cm="1">
        <f t="array" aca="1" ref="BN26" ca="1">IFERROR(INDIRECT("'2. Input non-routine changes'!" &amp; ADDRESS('NRC backing'!$G26, COLUMN()-55)),"")</f>
        <v/>
      </c>
      <c r="BO26" s="84" t="str" cm="1">
        <f t="array" aca="1" ref="BO26" ca="1">IFERROR(INDIRECT("'2. Input non-routine changes'!" &amp; ADDRESS('NRC backing'!$G26, COLUMN()-55)),"")</f>
        <v/>
      </c>
      <c r="BP26" s="82" t="str" cm="1">
        <f t="array" aca="1" ref="BP26" ca="1">IFERROR(INDIRECT("'2. Input non-routine changes'!" &amp; ADDRESS('NRC backing'!$G26, COLUMN()-55)),"")</f>
        <v/>
      </c>
      <c r="BQ26" s="180" t="str" cm="1">
        <f t="array" aca="1" ref="BQ26" ca="1">IFERROR(INDIRECT("'2. Input non-routine changes'!" &amp; ADDRESS('NRC backing'!$G26, COLUMN()-55)),"")</f>
        <v/>
      </c>
      <c r="BR26" s="82" t="str" cm="1">
        <f t="array" aca="1" ref="BR26" ca="1">IFERROR(INDIRECT("'2. Input non-routine changes'!" &amp; ADDRESS('NRC backing'!$G26, COLUMN()-55)),"")</f>
        <v/>
      </c>
    </row>
    <row r="27" spans="1:70">
      <c r="A27" s="82" t="str">
        <f>IF($D27="", "", '1. Input energy data'!$C$11)</f>
        <v/>
      </c>
      <c r="B27" s="82" t="str">
        <f>IF($D27="", "", '1. Input energy data'!$D$11)</f>
        <v/>
      </c>
      <c r="C27" s="236"/>
      <c r="D27" s="82" t="str">
        <f>IF(ISBLANK('1. Input energy data'!$C43),"",'1. Input energy data'!$C43)</f>
        <v/>
      </c>
      <c r="E27" s="178" t="str">
        <f>IF(ISBLANK('1. Input energy data'!D43), "",'1. Input energy data'!D43)</f>
        <v/>
      </c>
      <c r="F27" s="82" t="str">
        <f>IF(ISBLANK('1. Input energy data'!$E43),"",'1. Input energy data'!$E43)</f>
        <v/>
      </c>
      <c r="G27" s="82" t="str">
        <f>IF($A27="","",'1. Input energy data'!$G43)</f>
        <v/>
      </c>
      <c r="H27" s="82" t="str">
        <f>IF($G27='List Backing Sheet'!$P$5,'1. Input energy data'!$S$11,IF($G27='List Backing Sheet'!$P$6,'1. Input energy data'!$T$11,""))</f>
        <v/>
      </c>
      <c r="I27" s="82" t="str">
        <f>IF('1. Input energy data'!H43=0, "", '1. Input energy data'!H43)</f>
        <v/>
      </c>
      <c r="J27" s="84" t="str">
        <f>IF('1. Input energy data'!I43="", "", '1. Input energy data'!I43)</f>
        <v/>
      </c>
      <c r="K27" s="84" t="str">
        <f>IF(A27="","",IF(TRIM(LOWER('1. Input energy data'!$G$11))="Multiple",IF('1. Input energy data'!J43&lt;&gt;"",'1. Input energy data'!J43,""), '1. Input energy data'!$G$11))</f>
        <v/>
      </c>
      <c r="L27" s="84" t="str">
        <f>IF('1. Input energy data'!L43="", "", '1. Input energy data'!L43)</f>
        <v/>
      </c>
      <c r="M27" s="84" t="str">
        <f>IF('1. Input energy data'!M43="", "", '1. Input energy data'!M43)</f>
        <v/>
      </c>
      <c r="N27" s="85" t="str">
        <f>IF(ISBLANK('1. Input energy data'!N43), "",'1. Input energy data'!N43)</f>
        <v/>
      </c>
      <c r="O27" s="85" t="str">
        <f>IF(ISBLANK('1. Input energy data'!O43), "",'1. Input energy data'!O43)</f>
        <v/>
      </c>
      <c r="P27" s="85" t="str">
        <f>IF(ISBLANK('1. Input energy data'!P43), "",'1. Input energy data'!P43)</f>
        <v/>
      </c>
      <c r="Q27" s="85" t="str">
        <f>IF(ISBLANK('1. Input energy data'!Q43), "",'1. Input energy data'!Q43)</f>
        <v/>
      </c>
      <c r="R27" s="85" t="str">
        <f>IF(ISBLANK('1. Input energy data'!R43), "",'1. Input energy data'!R43)</f>
        <v/>
      </c>
      <c r="S27" s="85" t="str">
        <f>IF(ISBLANK('1. Input energy data'!S43), "",'1. Input energy data'!S43)</f>
        <v/>
      </c>
      <c r="T27" s="85" t="str">
        <f>IF(ISBLANK('1. Input energy data'!T43), "",'1. Input energy data'!T43)</f>
        <v/>
      </c>
      <c r="U27" s="85" t="str">
        <f>IF(ISBLANK('1. Input energy data'!U43), "",'1. Input energy data'!U43)</f>
        <v/>
      </c>
      <c r="V27" s="85" t="str">
        <f>IF(ISBLANK('1. Input energy data'!V43), "",'1. Input energy data'!V43)</f>
        <v/>
      </c>
      <c r="W27" s="85" t="str">
        <f>IF(ISBLANK('1. Input energy data'!W43), "",'1. Input energy data'!W43)</f>
        <v/>
      </c>
      <c r="X27" s="85" t="str">
        <f>IF(ISBLANK('1. Input energy data'!X43), "",'1. Input energy data'!X43)</f>
        <v/>
      </c>
      <c r="Y27" s="85" t="str">
        <f>IF(ISBLANK('1. Input energy data'!Y43), "",'1. Input energy data'!Y43)</f>
        <v/>
      </c>
      <c r="Z27" s="85" t="str">
        <f>IF(ISBLANK('1. Input energy data'!Z43), "",'1. Input energy data'!Z43)</f>
        <v/>
      </c>
      <c r="AA27" s="85" t="str">
        <f>IF(ISBLANK('1. Input energy data'!$AA43), "",'1. Input energy data'!$AA43)</f>
        <v/>
      </c>
      <c r="AB27" s="85" t="str">
        <f>IF(ISBLANK('1. Input energy data'!AB43), "",'1. Input energy data'!AB43)</f>
        <v/>
      </c>
      <c r="AC27" s="84" t="str">
        <f>IF('1. Input energy data'!AD43="", "", '1. Input energy data'!AD43)</f>
        <v/>
      </c>
      <c r="AD27" s="84" t="str">
        <f>IF('1. Input energy data'!AE43="", "", '1. Input energy data'!AE43)</f>
        <v/>
      </c>
      <c r="AE27" s="85" t="str">
        <f>IF(ISBLANK('1. Input energy data'!AF43), "",'1. Input energy data'!AF43)</f>
        <v/>
      </c>
      <c r="AF27" s="85" t="str">
        <f>IF(ISBLANK('1. Input energy data'!AG43), "",'1. Input energy data'!AG43)</f>
        <v/>
      </c>
      <c r="AG27" s="85" t="str">
        <f>IF(ISBLANK('1. Input energy data'!AH43), "",'1. Input energy data'!AH43)</f>
        <v/>
      </c>
      <c r="AH27" s="85" t="str">
        <f>IF(ISBLANK('1. Input energy data'!AI43), "",'1. Input energy data'!AI43)</f>
        <v/>
      </c>
      <c r="AI27" s="85" t="str">
        <f>IF(ISBLANK('1. Input energy data'!AJ43), "",'1. Input energy data'!AJ43)</f>
        <v/>
      </c>
      <c r="AJ27" s="85" t="str">
        <f>IF(ISBLANK('1. Input energy data'!AK43), "",'1. Input energy data'!AK43)</f>
        <v/>
      </c>
      <c r="AK27" s="85" t="str">
        <f>IF(ISBLANK('1. Input energy data'!AL43), "",'1. Input energy data'!AL43)</f>
        <v/>
      </c>
      <c r="AL27" s="85" t="str">
        <f>IF(ISBLANK('1. Input energy data'!AM43), "",'1. Input energy data'!AM43)</f>
        <v/>
      </c>
      <c r="AM27" s="85" t="str">
        <f>IF(ISBLANK('1. Input energy data'!AN43), "",'1. Input energy data'!AN43)</f>
        <v/>
      </c>
      <c r="AN27" s="85" t="str">
        <f>IF(ISBLANK('1. Input energy data'!AO43), "",'1. Input energy data'!AO43)</f>
        <v/>
      </c>
      <c r="AO27" s="85" t="str">
        <f>IF(ISBLANK('1. Input energy data'!AP43), "",'1. Input energy data'!AP43)</f>
        <v/>
      </c>
      <c r="AP27" s="85" t="str">
        <f>IF(ISBLANK('1. Input energy data'!AQ43), "",'1. Input energy data'!AQ43)</f>
        <v/>
      </c>
      <c r="AQ27" s="85" t="str">
        <f>'1. Input energy data'!AR43</f>
        <v/>
      </c>
      <c r="AR27" s="85" t="str">
        <f>'1. Input energy data'!AS43</f>
        <v/>
      </c>
      <c r="AS27" s="85" t="str">
        <f>IF(ISBLANK('1. Input energy data'!AT43), "",'1. Input energy data'!AT43)</f>
        <v/>
      </c>
      <c r="AT27" s="85" t="str">
        <f>IF(ISBLANK('1. Input energy data'!$AU43), "",'1. Input energy data'!$AU43)</f>
        <v/>
      </c>
      <c r="AU27" s="85" t="str">
        <f>IF(ISBLANK('1. Input energy data'!AV43), "",'1. Input energy data'!AV43)</f>
        <v/>
      </c>
      <c r="AV27" s="82" t="str">
        <f>IFERROR('Calculation backing sheet'!AQ26,"Baseline issue")</f>
        <v/>
      </c>
      <c r="AW27" s="85" t="str">
        <f>'Calculation backing sheet'!AR26</f>
        <v/>
      </c>
      <c r="AX27" s="176" t="str">
        <f>'Calculation backing sheet'!AS26</f>
        <v/>
      </c>
      <c r="AY27" s="85" t="str">
        <f>'Calculation backing sheet'!AT26</f>
        <v/>
      </c>
      <c r="AZ27" s="85" t="str">
        <f>'Calculation backing sheet'!AU26</f>
        <v/>
      </c>
      <c r="BA27" s="82" t="str">
        <f>'Calculation backing sheet'!AV26</f>
        <v/>
      </c>
      <c r="BB27" s="82" t="str">
        <f>IF(OR(F27=0,G27=0,F27="0",G27="0",TRIM(F27)="",TRIM(G27)=""),"",IF(COUNTIFS('2. Input non-routine changes'!$C$18:$C$1048576,F27,'2. Input non-routine changes'!$E$18:$E$1048576,G27)&gt; 0,"Yes","No"))</f>
        <v/>
      </c>
      <c r="BD27" s="84" t="str" cm="1">
        <f t="array" aca="1" ref="BD27" ca="1">IFERROR(INDIRECT("'2. Input non-routine changes'!" &amp; ADDRESS('NRC backing'!$E27, COLUMN()-45)),"")</f>
        <v/>
      </c>
      <c r="BE27" s="84" t="str" cm="1">
        <f t="array" aca="1" ref="BE27" ca="1">IFERROR(INDIRECT("'2. Input non-routine changes'!" &amp; ADDRESS('NRC backing'!$E27, COLUMN()-45)),"")</f>
        <v/>
      </c>
      <c r="BF27" s="82" t="str" cm="1">
        <f t="array" aca="1" ref="BF27" ca="1">IFERROR(INDIRECT("'2. Input non-routine changes'!" &amp; ADDRESS('NRC backing'!$E27, COLUMN()-45)),"")</f>
        <v/>
      </c>
      <c r="BG27" s="180" t="str" cm="1">
        <f t="array" aca="1" ref="BG27" ca="1">IFERROR(INDIRECT("'2. Input non-routine changes'!" &amp; ADDRESS('NRC backing'!$E27, COLUMN()-45)),"")</f>
        <v/>
      </c>
      <c r="BH27" s="82" t="str" cm="1">
        <f t="array" aca="1" ref="BH27" ca="1">IFERROR(INDIRECT("'2. Input non-routine changes'!" &amp; ADDRESS('NRC backing'!$E27, COLUMN()-45)),"")</f>
        <v/>
      </c>
      <c r="BI27" s="84" t="str" cm="1">
        <f t="array" aca="1" ref="BI27" ca="1">IFERROR(INDIRECT("'2. Input non-routine changes'!" &amp; ADDRESS('NRC backing'!$F27, COLUMN()-50)),"")</f>
        <v/>
      </c>
      <c r="BJ27" s="84" t="str" cm="1">
        <f t="array" aca="1" ref="BJ27" ca="1">IFERROR(INDIRECT("'2. Input non-routine changes'!" &amp; ADDRESS('NRC backing'!$F27, COLUMN()-50)),"")</f>
        <v/>
      </c>
      <c r="BK27" s="82" t="str" cm="1">
        <f t="array" aca="1" ref="BK27" ca="1">IFERROR(INDIRECT("'2. Input non-routine changes'!" &amp; ADDRESS('NRC backing'!$F27, COLUMN()-50)),"")</f>
        <v/>
      </c>
      <c r="BL27" s="173" t="str" cm="1">
        <f t="array" aca="1" ref="BL27" ca="1">IFERROR(INDIRECT("'2. Input non-routine changes'!" &amp; ADDRESS('NRC backing'!$F27, COLUMN()-50)),"")</f>
        <v/>
      </c>
      <c r="BM27" s="82" t="str" cm="1">
        <f t="array" aca="1" ref="BM27" ca="1">IFERROR(INDIRECT("'2. Input non-routine changes'!" &amp; ADDRESS('NRC backing'!$F27, COLUMN()-50)),"")</f>
        <v/>
      </c>
      <c r="BN27" s="84" t="str" cm="1">
        <f t="array" aca="1" ref="BN27" ca="1">IFERROR(INDIRECT("'2. Input non-routine changes'!" &amp; ADDRESS('NRC backing'!$G27, COLUMN()-55)),"")</f>
        <v/>
      </c>
      <c r="BO27" s="84" t="str" cm="1">
        <f t="array" aca="1" ref="BO27" ca="1">IFERROR(INDIRECT("'2. Input non-routine changes'!" &amp; ADDRESS('NRC backing'!$G27, COLUMN()-55)),"")</f>
        <v/>
      </c>
      <c r="BP27" s="82" t="str" cm="1">
        <f t="array" aca="1" ref="BP27" ca="1">IFERROR(INDIRECT("'2. Input non-routine changes'!" &amp; ADDRESS('NRC backing'!$G27, COLUMN()-55)),"")</f>
        <v/>
      </c>
      <c r="BQ27" s="180" t="str" cm="1">
        <f t="array" aca="1" ref="BQ27" ca="1">IFERROR(INDIRECT("'2. Input non-routine changes'!" &amp; ADDRESS('NRC backing'!$G27, COLUMN()-55)),"")</f>
        <v/>
      </c>
      <c r="BR27" s="82" t="str" cm="1">
        <f t="array" aca="1" ref="BR27" ca="1">IFERROR(INDIRECT("'2. Input non-routine changes'!" &amp; ADDRESS('NRC backing'!$G27, COLUMN()-55)),"")</f>
        <v/>
      </c>
    </row>
    <row r="28" spans="1:70">
      <c r="A28" s="82" t="str">
        <f>IF($D28="", "", '1. Input energy data'!$C$11)</f>
        <v/>
      </c>
      <c r="B28" s="82" t="str">
        <f>IF($D28="", "", '1. Input energy data'!$D$11)</f>
        <v/>
      </c>
      <c r="C28" s="236"/>
      <c r="D28" s="82" t="str">
        <f>IF(ISBLANK('1. Input energy data'!$C44),"",'1. Input energy data'!$C44)</f>
        <v/>
      </c>
      <c r="E28" s="178" t="str">
        <f>IF(ISBLANK('1. Input energy data'!D44), "",'1. Input energy data'!D44)</f>
        <v/>
      </c>
      <c r="F28" s="82" t="str">
        <f>IF(ISBLANK('1. Input energy data'!$E44),"",'1. Input energy data'!$E44)</f>
        <v/>
      </c>
      <c r="G28" s="82" t="str">
        <f>IF($A28="","",'1. Input energy data'!$G44)</f>
        <v/>
      </c>
      <c r="H28" s="82" t="str">
        <f>IF($G28='List Backing Sheet'!$P$5,'1. Input energy data'!$S$11,IF($G28='List Backing Sheet'!$P$6,'1. Input energy data'!$T$11,""))</f>
        <v/>
      </c>
      <c r="I28" s="82" t="str">
        <f>IF('1. Input energy data'!H44=0, "", '1. Input energy data'!H44)</f>
        <v/>
      </c>
      <c r="J28" s="84" t="str">
        <f>IF('1. Input energy data'!I44="", "", '1. Input energy data'!I44)</f>
        <v/>
      </c>
      <c r="K28" s="84" t="str">
        <f>IF(A28="","",IF(TRIM(LOWER('1. Input energy data'!$G$11))="Multiple",IF('1. Input energy data'!J44&lt;&gt;"",'1. Input energy data'!J44,""), '1. Input energy data'!$G$11))</f>
        <v/>
      </c>
      <c r="L28" s="84" t="str">
        <f>IF('1. Input energy data'!L44="", "", '1. Input energy data'!L44)</f>
        <v/>
      </c>
      <c r="M28" s="84" t="str">
        <f>IF('1. Input energy data'!M44="", "", '1. Input energy data'!M44)</f>
        <v/>
      </c>
      <c r="N28" s="85" t="str">
        <f>IF(ISBLANK('1. Input energy data'!N44), "",'1. Input energy data'!N44)</f>
        <v/>
      </c>
      <c r="O28" s="85" t="str">
        <f>IF(ISBLANK('1. Input energy data'!O44), "",'1. Input energy data'!O44)</f>
        <v/>
      </c>
      <c r="P28" s="85" t="str">
        <f>IF(ISBLANK('1. Input energy data'!P44), "",'1. Input energy data'!P44)</f>
        <v/>
      </c>
      <c r="Q28" s="85" t="str">
        <f>IF(ISBLANK('1. Input energy data'!Q44), "",'1. Input energy data'!Q44)</f>
        <v/>
      </c>
      <c r="R28" s="85" t="str">
        <f>IF(ISBLANK('1. Input energy data'!R44), "",'1. Input energy data'!R44)</f>
        <v/>
      </c>
      <c r="S28" s="85" t="str">
        <f>IF(ISBLANK('1. Input energy data'!S44), "",'1. Input energy data'!S44)</f>
        <v/>
      </c>
      <c r="T28" s="85" t="str">
        <f>IF(ISBLANK('1. Input energy data'!T44), "",'1. Input energy data'!T44)</f>
        <v/>
      </c>
      <c r="U28" s="85" t="str">
        <f>IF(ISBLANK('1. Input energy data'!U44), "",'1. Input energy data'!U44)</f>
        <v/>
      </c>
      <c r="V28" s="85" t="str">
        <f>IF(ISBLANK('1. Input energy data'!V44), "",'1. Input energy data'!V44)</f>
        <v/>
      </c>
      <c r="W28" s="85" t="str">
        <f>IF(ISBLANK('1. Input energy data'!W44), "",'1. Input energy data'!W44)</f>
        <v/>
      </c>
      <c r="X28" s="85" t="str">
        <f>IF(ISBLANK('1. Input energy data'!X44), "",'1. Input energy data'!X44)</f>
        <v/>
      </c>
      <c r="Y28" s="85" t="str">
        <f>IF(ISBLANK('1. Input energy data'!Y44), "",'1. Input energy data'!Y44)</f>
        <v/>
      </c>
      <c r="Z28" s="85" t="str">
        <f>IF(ISBLANK('1. Input energy data'!Z44), "",'1. Input energy data'!Z44)</f>
        <v/>
      </c>
      <c r="AA28" s="85" t="str">
        <f>IF(ISBLANK('1. Input energy data'!$AA44), "",'1. Input energy data'!$AA44)</f>
        <v/>
      </c>
      <c r="AB28" s="85" t="str">
        <f>IF(ISBLANK('1. Input energy data'!AB44), "",'1. Input energy data'!AB44)</f>
        <v/>
      </c>
      <c r="AC28" s="84" t="str">
        <f>IF('1. Input energy data'!AD44="", "", '1. Input energy data'!AD44)</f>
        <v/>
      </c>
      <c r="AD28" s="84" t="str">
        <f>IF('1. Input energy data'!AE44="", "", '1. Input energy data'!AE44)</f>
        <v/>
      </c>
      <c r="AE28" s="85" t="str">
        <f>IF(ISBLANK('1. Input energy data'!AF44), "",'1. Input energy data'!AF44)</f>
        <v/>
      </c>
      <c r="AF28" s="85" t="str">
        <f>IF(ISBLANK('1. Input energy data'!AG44), "",'1. Input energy data'!AG44)</f>
        <v/>
      </c>
      <c r="AG28" s="85" t="str">
        <f>IF(ISBLANK('1. Input energy data'!AH44), "",'1. Input energy data'!AH44)</f>
        <v/>
      </c>
      <c r="AH28" s="85" t="str">
        <f>IF(ISBLANK('1. Input energy data'!AI44), "",'1. Input energy data'!AI44)</f>
        <v/>
      </c>
      <c r="AI28" s="85" t="str">
        <f>IF(ISBLANK('1. Input energy data'!AJ44), "",'1. Input energy data'!AJ44)</f>
        <v/>
      </c>
      <c r="AJ28" s="85" t="str">
        <f>IF(ISBLANK('1. Input energy data'!AK44), "",'1. Input energy data'!AK44)</f>
        <v/>
      </c>
      <c r="AK28" s="85" t="str">
        <f>IF(ISBLANK('1. Input energy data'!AL44), "",'1. Input energy data'!AL44)</f>
        <v/>
      </c>
      <c r="AL28" s="85" t="str">
        <f>IF(ISBLANK('1. Input energy data'!AM44), "",'1. Input energy data'!AM44)</f>
        <v/>
      </c>
      <c r="AM28" s="85" t="str">
        <f>IF(ISBLANK('1. Input energy data'!AN44), "",'1. Input energy data'!AN44)</f>
        <v/>
      </c>
      <c r="AN28" s="85" t="str">
        <f>IF(ISBLANK('1. Input energy data'!AO44), "",'1. Input energy data'!AO44)</f>
        <v/>
      </c>
      <c r="AO28" s="85" t="str">
        <f>IF(ISBLANK('1. Input energy data'!AP44), "",'1. Input energy data'!AP44)</f>
        <v/>
      </c>
      <c r="AP28" s="85" t="str">
        <f>IF(ISBLANK('1. Input energy data'!AQ44), "",'1. Input energy data'!AQ44)</f>
        <v/>
      </c>
      <c r="AQ28" s="85" t="str">
        <f>'1. Input energy data'!AR44</f>
        <v/>
      </c>
      <c r="AR28" s="85" t="str">
        <f>'1. Input energy data'!AS44</f>
        <v/>
      </c>
      <c r="AS28" s="85" t="str">
        <f>IF(ISBLANK('1. Input energy data'!AT44), "",'1. Input energy data'!AT44)</f>
        <v/>
      </c>
      <c r="AT28" s="85" t="str">
        <f>IF(ISBLANK('1. Input energy data'!$AU44), "",'1. Input energy data'!$AU44)</f>
        <v/>
      </c>
      <c r="AU28" s="85" t="str">
        <f>IF(ISBLANK('1. Input energy data'!AV44), "",'1. Input energy data'!AV44)</f>
        <v/>
      </c>
      <c r="AV28" s="82" t="str">
        <f>IFERROR('Calculation backing sheet'!AQ27,"Baseline issue")</f>
        <v/>
      </c>
      <c r="AW28" s="85" t="str">
        <f>'Calculation backing sheet'!AR27</f>
        <v/>
      </c>
      <c r="AX28" s="176" t="str">
        <f>'Calculation backing sheet'!AS27</f>
        <v/>
      </c>
      <c r="AY28" s="85" t="str">
        <f>'Calculation backing sheet'!AT27</f>
        <v/>
      </c>
      <c r="AZ28" s="85" t="str">
        <f>'Calculation backing sheet'!AU27</f>
        <v/>
      </c>
      <c r="BA28" s="82" t="str">
        <f>'Calculation backing sheet'!AV27</f>
        <v/>
      </c>
      <c r="BB28" s="82" t="str">
        <f>IF(OR(F28=0,G28=0,F28="0",G28="0",TRIM(F28)="",TRIM(G28)=""),"",IF(COUNTIFS('2. Input non-routine changes'!$C$18:$C$1048576,F28,'2. Input non-routine changes'!$E$18:$E$1048576,G28)&gt; 0,"Yes","No"))</f>
        <v/>
      </c>
      <c r="BD28" s="84" t="str" cm="1">
        <f t="array" aca="1" ref="BD28" ca="1">IFERROR(INDIRECT("'2. Input non-routine changes'!" &amp; ADDRESS('NRC backing'!$E28, COLUMN()-45)),"")</f>
        <v/>
      </c>
      <c r="BE28" s="84" t="str" cm="1">
        <f t="array" aca="1" ref="BE28" ca="1">IFERROR(INDIRECT("'2. Input non-routine changes'!" &amp; ADDRESS('NRC backing'!$E28, COLUMN()-45)),"")</f>
        <v/>
      </c>
      <c r="BF28" s="82" t="str" cm="1">
        <f t="array" aca="1" ref="BF28" ca="1">IFERROR(INDIRECT("'2. Input non-routine changes'!" &amp; ADDRESS('NRC backing'!$E28, COLUMN()-45)),"")</f>
        <v/>
      </c>
      <c r="BG28" s="180" t="str" cm="1">
        <f t="array" aca="1" ref="BG28" ca="1">IFERROR(INDIRECT("'2. Input non-routine changes'!" &amp; ADDRESS('NRC backing'!$E28, COLUMN()-45)),"")</f>
        <v/>
      </c>
      <c r="BH28" s="82" t="str" cm="1">
        <f t="array" aca="1" ref="BH28" ca="1">IFERROR(INDIRECT("'2. Input non-routine changes'!" &amp; ADDRESS('NRC backing'!$E28, COLUMN()-45)),"")</f>
        <v/>
      </c>
      <c r="BI28" s="84" t="str" cm="1">
        <f t="array" aca="1" ref="BI28" ca="1">IFERROR(INDIRECT("'2. Input non-routine changes'!" &amp; ADDRESS('NRC backing'!$F28, COLUMN()-50)),"")</f>
        <v/>
      </c>
      <c r="BJ28" s="84" t="str" cm="1">
        <f t="array" aca="1" ref="BJ28" ca="1">IFERROR(INDIRECT("'2. Input non-routine changes'!" &amp; ADDRESS('NRC backing'!$F28, COLUMN()-50)),"")</f>
        <v/>
      </c>
      <c r="BK28" s="82" t="str" cm="1">
        <f t="array" aca="1" ref="BK28" ca="1">IFERROR(INDIRECT("'2. Input non-routine changes'!" &amp; ADDRESS('NRC backing'!$F28, COLUMN()-50)),"")</f>
        <v/>
      </c>
      <c r="BL28" s="173" t="str" cm="1">
        <f t="array" aca="1" ref="BL28" ca="1">IFERROR(INDIRECT("'2. Input non-routine changes'!" &amp; ADDRESS('NRC backing'!$F28, COLUMN()-50)),"")</f>
        <v/>
      </c>
      <c r="BM28" s="82" t="str" cm="1">
        <f t="array" aca="1" ref="BM28" ca="1">IFERROR(INDIRECT("'2. Input non-routine changes'!" &amp; ADDRESS('NRC backing'!$F28, COLUMN()-50)),"")</f>
        <v/>
      </c>
      <c r="BN28" s="84" t="str" cm="1">
        <f t="array" aca="1" ref="BN28" ca="1">IFERROR(INDIRECT("'2. Input non-routine changes'!" &amp; ADDRESS('NRC backing'!$G28, COLUMN()-55)),"")</f>
        <v/>
      </c>
      <c r="BO28" s="84" t="str" cm="1">
        <f t="array" aca="1" ref="BO28" ca="1">IFERROR(INDIRECT("'2. Input non-routine changes'!" &amp; ADDRESS('NRC backing'!$G28, COLUMN()-55)),"")</f>
        <v/>
      </c>
      <c r="BP28" s="82" t="str" cm="1">
        <f t="array" aca="1" ref="BP28" ca="1">IFERROR(INDIRECT("'2. Input non-routine changes'!" &amp; ADDRESS('NRC backing'!$G28, COLUMN()-55)),"")</f>
        <v/>
      </c>
      <c r="BQ28" s="180" t="str" cm="1">
        <f t="array" aca="1" ref="BQ28" ca="1">IFERROR(INDIRECT("'2. Input non-routine changes'!" &amp; ADDRESS('NRC backing'!$G28, COLUMN()-55)),"")</f>
        <v/>
      </c>
      <c r="BR28" s="82" t="str" cm="1">
        <f t="array" aca="1" ref="BR28" ca="1">IFERROR(INDIRECT("'2. Input non-routine changes'!" &amp; ADDRESS('NRC backing'!$G28, COLUMN()-55)),"")</f>
        <v/>
      </c>
    </row>
    <row r="29" spans="1:70">
      <c r="A29" s="82" t="str">
        <f>IF($D29="", "", '1. Input energy data'!$C$11)</f>
        <v/>
      </c>
      <c r="B29" s="82" t="str">
        <f>IF($D29="", "", '1. Input energy data'!$D$11)</f>
        <v/>
      </c>
      <c r="C29" s="236"/>
      <c r="D29" s="82" t="str">
        <f>IF(ISBLANK('1. Input energy data'!$C45),"",'1. Input energy data'!$C45)</f>
        <v/>
      </c>
      <c r="E29" s="178" t="str">
        <f>IF(ISBLANK('1. Input energy data'!D45), "",'1. Input energy data'!D45)</f>
        <v/>
      </c>
      <c r="F29" s="82" t="str">
        <f>IF(ISBLANK('1. Input energy data'!$E45),"",'1. Input energy data'!$E45)</f>
        <v/>
      </c>
      <c r="G29" s="82" t="str">
        <f>IF($A29="","",'1. Input energy data'!$G45)</f>
        <v/>
      </c>
      <c r="H29" s="82" t="str">
        <f>IF($G29='List Backing Sheet'!$P$5,'1. Input energy data'!$S$11,IF($G29='List Backing Sheet'!$P$6,'1. Input energy data'!$T$11,""))</f>
        <v/>
      </c>
      <c r="I29" s="82" t="str">
        <f>IF('1. Input energy data'!H45=0, "", '1. Input energy data'!H45)</f>
        <v/>
      </c>
      <c r="J29" s="84" t="str">
        <f>IF('1. Input energy data'!I45="", "", '1. Input energy data'!I45)</f>
        <v/>
      </c>
      <c r="K29" s="84" t="str">
        <f>IF(A29="","",IF(TRIM(LOWER('1. Input energy data'!$G$11))="Multiple",IF('1. Input energy data'!J45&lt;&gt;"",'1. Input energy data'!J45,""), '1. Input energy data'!$G$11))</f>
        <v/>
      </c>
      <c r="L29" s="84" t="str">
        <f>IF('1. Input energy data'!L45="", "", '1. Input energy data'!L45)</f>
        <v/>
      </c>
      <c r="M29" s="84" t="str">
        <f>IF('1. Input energy data'!M45="", "", '1. Input energy data'!M45)</f>
        <v/>
      </c>
      <c r="N29" s="85" t="str">
        <f>IF(ISBLANK('1. Input energy data'!N45), "",'1. Input energy data'!N45)</f>
        <v/>
      </c>
      <c r="O29" s="85" t="str">
        <f>IF(ISBLANK('1. Input energy data'!O45), "",'1. Input energy data'!O45)</f>
        <v/>
      </c>
      <c r="P29" s="85" t="str">
        <f>IF(ISBLANK('1. Input energy data'!P45), "",'1. Input energy data'!P45)</f>
        <v/>
      </c>
      <c r="Q29" s="85" t="str">
        <f>IF(ISBLANK('1. Input energy data'!Q45), "",'1. Input energy data'!Q45)</f>
        <v/>
      </c>
      <c r="R29" s="85" t="str">
        <f>IF(ISBLANK('1. Input energy data'!R45), "",'1. Input energy data'!R45)</f>
        <v/>
      </c>
      <c r="S29" s="85" t="str">
        <f>IF(ISBLANK('1. Input energy data'!S45), "",'1. Input energy data'!S45)</f>
        <v/>
      </c>
      <c r="T29" s="85" t="str">
        <f>IF(ISBLANK('1. Input energy data'!T45), "",'1. Input energy data'!T45)</f>
        <v/>
      </c>
      <c r="U29" s="85" t="str">
        <f>IF(ISBLANK('1. Input energy data'!U45), "",'1. Input energy data'!U45)</f>
        <v/>
      </c>
      <c r="V29" s="85" t="str">
        <f>IF(ISBLANK('1. Input energy data'!V45), "",'1. Input energy data'!V45)</f>
        <v/>
      </c>
      <c r="W29" s="85" t="str">
        <f>IF(ISBLANK('1. Input energy data'!W45), "",'1. Input energy data'!W45)</f>
        <v/>
      </c>
      <c r="X29" s="85" t="str">
        <f>IF(ISBLANK('1. Input energy data'!X45), "",'1. Input energy data'!X45)</f>
        <v/>
      </c>
      <c r="Y29" s="85" t="str">
        <f>IF(ISBLANK('1. Input energy data'!Y45), "",'1. Input energy data'!Y45)</f>
        <v/>
      </c>
      <c r="Z29" s="85" t="str">
        <f>IF(ISBLANK('1. Input energy data'!Z45), "",'1. Input energy data'!Z45)</f>
        <v/>
      </c>
      <c r="AA29" s="85" t="str">
        <f>IF(ISBLANK('1. Input energy data'!$AA45), "",'1. Input energy data'!$AA45)</f>
        <v/>
      </c>
      <c r="AB29" s="85" t="str">
        <f>IF(ISBLANK('1. Input energy data'!AB45), "",'1. Input energy data'!AB45)</f>
        <v/>
      </c>
      <c r="AC29" s="84" t="str">
        <f>IF('1. Input energy data'!AD45="", "", '1. Input energy data'!AD45)</f>
        <v/>
      </c>
      <c r="AD29" s="84" t="str">
        <f>IF('1. Input energy data'!AE45="", "", '1. Input energy data'!AE45)</f>
        <v/>
      </c>
      <c r="AE29" s="85" t="str">
        <f>IF(ISBLANK('1. Input energy data'!AF45), "",'1. Input energy data'!AF45)</f>
        <v/>
      </c>
      <c r="AF29" s="85" t="str">
        <f>IF(ISBLANK('1. Input energy data'!AG45), "",'1. Input energy data'!AG45)</f>
        <v/>
      </c>
      <c r="AG29" s="85" t="str">
        <f>IF(ISBLANK('1. Input energy data'!AH45), "",'1. Input energy data'!AH45)</f>
        <v/>
      </c>
      <c r="AH29" s="85" t="str">
        <f>IF(ISBLANK('1. Input energy data'!AI45), "",'1. Input energy data'!AI45)</f>
        <v/>
      </c>
      <c r="AI29" s="85" t="str">
        <f>IF(ISBLANK('1. Input energy data'!AJ45), "",'1. Input energy data'!AJ45)</f>
        <v/>
      </c>
      <c r="AJ29" s="85" t="str">
        <f>IF(ISBLANK('1. Input energy data'!AK45), "",'1. Input energy data'!AK45)</f>
        <v/>
      </c>
      <c r="AK29" s="85" t="str">
        <f>IF(ISBLANK('1. Input energy data'!AL45), "",'1. Input energy data'!AL45)</f>
        <v/>
      </c>
      <c r="AL29" s="85" t="str">
        <f>IF(ISBLANK('1. Input energy data'!AM45), "",'1. Input energy data'!AM45)</f>
        <v/>
      </c>
      <c r="AM29" s="85" t="str">
        <f>IF(ISBLANK('1. Input energy data'!AN45), "",'1. Input energy data'!AN45)</f>
        <v/>
      </c>
      <c r="AN29" s="85" t="str">
        <f>IF(ISBLANK('1. Input energy data'!AO45), "",'1. Input energy data'!AO45)</f>
        <v/>
      </c>
      <c r="AO29" s="85" t="str">
        <f>IF(ISBLANK('1. Input energy data'!AP45), "",'1. Input energy data'!AP45)</f>
        <v/>
      </c>
      <c r="AP29" s="85" t="str">
        <f>IF(ISBLANK('1. Input energy data'!AQ45), "",'1. Input energy data'!AQ45)</f>
        <v/>
      </c>
      <c r="AQ29" s="85" t="str">
        <f>'1. Input energy data'!AR45</f>
        <v/>
      </c>
      <c r="AR29" s="85" t="str">
        <f>'1. Input energy data'!AS45</f>
        <v/>
      </c>
      <c r="AS29" s="85" t="str">
        <f>IF(ISBLANK('1. Input energy data'!AT45), "",'1. Input energy data'!AT45)</f>
        <v/>
      </c>
      <c r="AT29" s="85" t="str">
        <f>IF(ISBLANK('1. Input energy data'!$AU45), "",'1. Input energy data'!$AU45)</f>
        <v/>
      </c>
      <c r="AU29" s="85" t="str">
        <f>IF(ISBLANK('1. Input energy data'!AV45), "",'1. Input energy data'!AV45)</f>
        <v/>
      </c>
      <c r="AV29" s="82" t="str">
        <f>IFERROR('Calculation backing sheet'!AQ28,"Baseline issue")</f>
        <v/>
      </c>
      <c r="AW29" s="85" t="str">
        <f>'Calculation backing sheet'!AR28</f>
        <v/>
      </c>
      <c r="AX29" s="176" t="str">
        <f>'Calculation backing sheet'!AS28</f>
        <v/>
      </c>
      <c r="AY29" s="85" t="str">
        <f>'Calculation backing sheet'!AT28</f>
        <v/>
      </c>
      <c r="AZ29" s="85" t="str">
        <f>'Calculation backing sheet'!AU28</f>
        <v/>
      </c>
      <c r="BA29" s="82" t="str">
        <f>'Calculation backing sheet'!AV28</f>
        <v/>
      </c>
      <c r="BB29" s="82" t="str">
        <f>IF(OR(F29=0,G29=0,F29="0",G29="0",TRIM(F29)="",TRIM(G29)=""),"",IF(COUNTIFS('2. Input non-routine changes'!$C$18:$C$1048576,F29,'2. Input non-routine changes'!$E$18:$E$1048576,G29)&gt; 0,"Yes","No"))</f>
        <v/>
      </c>
      <c r="BD29" s="84" t="str" cm="1">
        <f t="array" aca="1" ref="BD29" ca="1">IFERROR(INDIRECT("'2. Input non-routine changes'!" &amp; ADDRESS('NRC backing'!$E29, COLUMN()-45)),"")</f>
        <v/>
      </c>
      <c r="BE29" s="84" t="str" cm="1">
        <f t="array" aca="1" ref="BE29" ca="1">IFERROR(INDIRECT("'2. Input non-routine changes'!" &amp; ADDRESS('NRC backing'!$E29, COLUMN()-45)),"")</f>
        <v/>
      </c>
      <c r="BF29" s="82" t="str" cm="1">
        <f t="array" aca="1" ref="BF29" ca="1">IFERROR(INDIRECT("'2. Input non-routine changes'!" &amp; ADDRESS('NRC backing'!$E29, COLUMN()-45)),"")</f>
        <v/>
      </c>
      <c r="BG29" s="180" t="str" cm="1">
        <f t="array" aca="1" ref="BG29" ca="1">IFERROR(INDIRECT("'2. Input non-routine changes'!" &amp; ADDRESS('NRC backing'!$E29, COLUMN()-45)),"")</f>
        <v/>
      </c>
      <c r="BH29" s="82" t="str" cm="1">
        <f t="array" aca="1" ref="BH29" ca="1">IFERROR(INDIRECT("'2. Input non-routine changes'!" &amp; ADDRESS('NRC backing'!$E29, COLUMN()-45)),"")</f>
        <v/>
      </c>
      <c r="BI29" s="84" t="str" cm="1">
        <f t="array" aca="1" ref="BI29" ca="1">IFERROR(INDIRECT("'2. Input non-routine changes'!" &amp; ADDRESS('NRC backing'!$F29, COLUMN()-50)),"")</f>
        <v/>
      </c>
      <c r="BJ29" s="84" t="str" cm="1">
        <f t="array" aca="1" ref="BJ29" ca="1">IFERROR(INDIRECT("'2. Input non-routine changes'!" &amp; ADDRESS('NRC backing'!$F29, COLUMN()-50)),"")</f>
        <v/>
      </c>
      <c r="BK29" s="82" t="str" cm="1">
        <f t="array" aca="1" ref="BK29" ca="1">IFERROR(INDIRECT("'2. Input non-routine changes'!" &amp; ADDRESS('NRC backing'!$F29, COLUMN()-50)),"")</f>
        <v/>
      </c>
      <c r="BL29" s="173" t="str" cm="1">
        <f t="array" aca="1" ref="BL29" ca="1">IFERROR(INDIRECT("'2. Input non-routine changes'!" &amp; ADDRESS('NRC backing'!$F29, COLUMN()-50)),"")</f>
        <v/>
      </c>
      <c r="BM29" s="82" t="str" cm="1">
        <f t="array" aca="1" ref="BM29" ca="1">IFERROR(INDIRECT("'2. Input non-routine changes'!" &amp; ADDRESS('NRC backing'!$F29, COLUMN()-50)),"")</f>
        <v/>
      </c>
      <c r="BN29" s="84" t="str" cm="1">
        <f t="array" aca="1" ref="BN29" ca="1">IFERROR(INDIRECT("'2. Input non-routine changes'!" &amp; ADDRESS('NRC backing'!$G29, COLUMN()-55)),"")</f>
        <v/>
      </c>
      <c r="BO29" s="84" t="str" cm="1">
        <f t="array" aca="1" ref="BO29" ca="1">IFERROR(INDIRECT("'2. Input non-routine changes'!" &amp; ADDRESS('NRC backing'!$G29, COLUMN()-55)),"")</f>
        <v/>
      </c>
      <c r="BP29" s="82" t="str" cm="1">
        <f t="array" aca="1" ref="BP29" ca="1">IFERROR(INDIRECT("'2. Input non-routine changes'!" &amp; ADDRESS('NRC backing'!$G29, COLUMN()-55)),"")</f>
        <v/>
      </c>
      <c r="BQ29" s="180" t="str" cm="1">
        <f t="array" aca="1" ref="BQ29" ca="1">IFERROR(INDIRECT("'2. Input non-routine changes'!" &amp; ADDRESS('NRC backing'!$G29, COLUMN()-55)),"")</f>
        <v/>
      </c>
      <c r="BR29" s="82" t="str" cm="1">
        <f t="array" aca="1" ref="BR29" ca="1">IFERROR(INDIRECT("'2. Input non-routine changes'!" &amp; ADDRESS('NRC backing'!$G29, COLUMN()-55)),"")</f>
        <v/>
      </c>
    </row>
    <row r="30" spans="1:70">
      <c r="A30" s="82" t="str">
        <f>IF($D30="", "", '1. Input energy data'!$C$11)</f>
        <v/>
      </c>
      <c r="B30" s="82" t="str">
        <f>IF($D30="", "", '1. Input energy data'!$D$11)</f>
        <v/>
      </c>
      <c r="C30" s="236"/>
      <c r="D30" s="82" t="str">
        <f>IF(ISBLANK('1. Input energy data'!$C46),"",'1. Input energy data'!$C46)</f>
        <v/>
      </c>
      <c r="E30" s="178" t="str">
        <f>IF(ISBLANK('1. Input energy data'!D46), "",'1. Input energy data'!D46)</f>
        <v/>
      </c>
      <c r="F30" s="82" t="str">
        <f>IF(ISBLANK('1. Input energy data'!$E46),"",'1. Input energy data'!$E46)</f>
        <v/>
      </c>
      <c r="G30" s="82" t="str">
        <f>IF($A30="","",'1. Input energy data'!$G46)</f>
        <v/>
      </c>
      <c r="H30" s="82" t="str">
        <f>IF($G30='List Backing Sheet'!$P$5,'1. Input energy data'!$S$11,IF($G30='List Backing Sheet'!$P$6,'1. Input energy data'!$T$11,""))</f>
        <v/>
      </c>
      <c r="I30" s="82" t="str">
        <f>IF('1. Input energy data'!H46=0, "", '1. Input energy data'!H46)</f>
        <v/>
      </c>
      <c r="J30" s="84" t="str">
        <f>IF('1. Input energy data'!I46="", "", '1. Input energy data'!I46)</f>
        <v/>
      </c>
      <c r="K30" s="84" t="str">
        <f>IF(A30="","",IF(TRIM(LOWER('1. Input energy data'!$G$11))="Multiple",IF('1. Input energy data'!J46&lt;&gt;"",'1. Input energy data'!J46,""), '1. Input energy data'!$G$11))</f>
        <v/>
      </c>
      <c r="L30" s="84" t="str">
        <f>IF('1. Input energy data'!L46="", "", '1. Input energy data'!L46)</f>
        <v/>
      </c>
      <c r="M30" s="84" t="str">
        <f>IF('1. Input energy data'!M46="", "", '1. Input energy data'!M46)</f>
        <v/>
      </c>
      <c r="N30" s="85" t="str">
        <f>IF(ISBLANK('1. Input energy data'!N46), "",'1. Input energy data'!N46)</f>
        <v/>
      </c>
      <c r="O30" s="85" t="str">
        <f>IF(ISBLANK('1. Input energy data'!O46), "",'1. Input energy data'!O46)</f>
        <v/>
      </c>
      <c r="P30" s="85" t="str">
        <f>IF(ISBLANK('1. Input energy data'!P46), "",'1. Input energy data'!P46)</f>
        <v/>
      </c>
      <c r="Q30" s="85" t="str">
        <f>IF(ISBLANK('1. Input energy data'!Q46), "",'1. Input energy data'!Q46)</f>
        <v/>
      </c>
      <c r="R30" s="85" t="str">
        <f>IF(ISBLANK('1. Input energy data'!R46), "",'1. Input energy data'!R46)</f>
        <v/>
      </c>
      <c r="S30" s="85" t="str">
        <f>IF(ISBLANK('1. Input energy data'!S46), "",'1. Input energy data'!S46)</f>
        <v/>
      </c>
      <c r="T30" s="85" t="str">
        <f>IF(ISBLANK('1. Input energy data'!T46), "",'1. Input energy data'!T46)</f>
        <v/>
      </c>
      <c r="U30" s="85" t="str">
        <f>IF(ISBLANK('1. Input energy data'!U46), "",'1. Input energy data'!U46)</f>
        <v/>
      </c>
      <c r="V30" s="85" t="str">
        <f>IF(ISBLANK('1. Input energy data'!V46), "",'1. Input energy data'!V46)</f>
        <v/>
      </c>
      <c r="W30" s="85" t="str">
        <f>IF(ISBLANK('1. Input energy data'!W46), "",'1. Input energy data'!W46)</f>
        <v/>
      </c>
      <c r="X30" s="85" t="str">
        <f>IF(ISBLANK('1. Input energy data'!X46), "",'1. Input energy data'!X46)</f>
        <v/>
      </c>
      <c r="Y30" s="85" t="str">
        <f>IF(ISBLANK('1. Input energy data'!Y46), "",'1. Input energy data'!Y46)</f>
        <v/>
      </c>
      <c r="Z30" s="85" t="str">
        <f>IF(ISBLANK('1. Input energy data'!Z46), "",'1. Input energy data'!Z46)</f>
        <v/>
      </c>
      <c r="AA30" s="85" t="str">
        <f>IF(ISBLANK('1. Input energy data'!$AA46), "",'1. Input energy data'!$AA46)</f>
        <v/>
      </c>
      <c r="AB30" s="85" t="str">
        <f>IF(ISBLANK('1. Input energy data'!AB46), "",'1. Input energy data'!AB46)</f>
        <v/>
      </c>
      <c r="AC30" s="84" t="str">
        <f>IF('1. Input energy data'!AD46="", "", '1. Input energy data'!AD46)</f>
        <v/>
      </c>
      <c r="AD30" s="84" t="str">
        <f>IF('1. Input energy data'!AE46="", "", '1. Input energy data'!AE46)</f>
        <v/>
      </c>
      <c r="AE30" s="85" t="str">
        <f>IF(ISBLANK('1. Input energy data'!AF46), "",'1. Input energy data'!AF46)</f>
        <v/>
      </c>
      <c r="AF30" s="85" t="str">
        <f>IF(ISBLANK('1. Input energy data'!AG46), "",'1. Input energy data'!AG46)</f>
        <v/>
      </c>
      <c r="AG30" s="85" t="str">
        <f>IF(ISBLANK('1. Input energy data'!AH46), "",'1. Input energy data'!AH46)</f>
        <v/>
      </c>
      <c r="AH30" s="85" t="str">
        <f>IF(ISBLANK('1. Input energy data'!AI46), "",'1. Input energy data'!AI46)</f>
        <v/>
      </c>
      <c r="AI30" s="85" t="str">
        <f>IF(ISBLANK('1. Input energy data'!AJ46), "",'1. Input energy data'!AJ46)</f>
        <v/>
      </c>
      <c r="AJ30" s="85" t="str">
        <f>IF(ISBLANK('1. Input energy data'!AK46), "",'1. Input energy data'!AK46)</f>
        <v/>
      </c>
      <c r="AK30" s="85" t="str">
        <f>IF(ISBLANK('1. Input energy data'!AL46), "",'1. Input energy data'!AL46)</f>
        <v/>
      </c>
      <c r="AL30" s="85" t="str">
        <f>IF(ISBLANK('1. Input energy data'!AM46), "",'1. Input energy data'!AM46)</f>
        <v/>
      </c>
      <c r="AM30" s="85" t="str">
        <f>IF(ISBLANK('1. Input energy data'!AN46), "",'1. Input energy data'!AN46)</f>
        <v/>
      </c>
      <c r="AN30" s="85" t="str">
        <f>IF(ISBLANK('1. Input energy data'!AO46), "",'1. Input energy data'!AO46)</f>
        <v/>
      </c>
      <c r="AO30" s="85" t="str">
        <f>IF(ISBLANK('1. Input energy data'!AP46), "",'1. Input energy data'!AP46)</f>
        <v/>
      </c>
      <c r="AP30" s="85" t="str">
        <f>IF(ISBLANK('1. Input energy data'!AQ46), "",'1. Input energy data'!AQ46)</f>
        <v/>
      </c>
      <c r="AQ30" s="85" t="str">
        <f>'1. Input energy data'!AR46</f>
        <v/>
      </c>
      <c r="AR30" s="85" t="str">
        <f>'1. Input energy data'!AS46</f>
        <v/>
      </c>
      <c r="AS30" s="85" t="str">
        <f>IF(ISBLANK('1. Input energy data'!AT46), "",'1. Input energy data'!AT46)</f>
        <v/>
      </c>
      <c r="AT30" s="85" t="str">
        <f>IF(ISBLANK('1. Input energy data'!$AU46), "",'1. Input energy data'!$AU46)</f>
        <v/>
      </c>
      <c r="AU30" s="85" t="str">
        <f>IF(ISBLANK('1. Input energy data'!AV46), "",'1. Input energy data'!AV46)</f>
        <v/>
      </c>
      <c r="AV30" s="82" t="str">
        <f>IFERROR('Calculation backing sheet'!AQ29,"Baseline issue")</f>
        <v/>
      </c>
      <c r="AW30" s="85" t="str">
        <f>'Calculation backing sheet'!AR29</f>
        <v/>
      </c>
      <c r="AX30" s="176" t="str">
        <f>'Calculation backing sheet'!AS29</f>
        <v/>
      </c>
      <c r="AY30" s="85" t="str">
        <f>'Calculation backing sheet'!AT29</f>
        <v/>
      </c>
      <c r="AZ30" s="85" t="str">
        <f>'Calculation backing sheet'!AU29</f>
        <v/>
      </c>
      <c r="BA30" s="82" t="str">
        <f>'Calculation backing sheet'!AV29</f>
        <v/>
      </c>
      <c r="BB30" s="82" t="str">
        <f>IF(OR(F30=0,G30=0,F30="0",G30="0",TRIM(F30)="",TRIM(G30)=""),"",IF(COUNTIFS('2. Input non-routine changes'!$C$18:$C$1048576,F30,'2. Input non-routine changes'!$E$18:$E$1048576,G30)&gt; 0,"Yes","No"))</f>
        <v/>
      </c>
      <c r="BD30" s="84" t="str" cm="1">
        <f t="array" aca="1" ref="BD30" ca="1">IFERROR(INDIRECT("'2. Input non-routine changes'!" &amp; ADDRESS('NRC backing'!$E30, COLUMN()-45)),"")</f>
        <v/>
      </c>
      <c r="BE30" s="84" t="str" cm="1">
        <f t="array" aca="1" ref="BE30" ca="1">IFERROR(INDIRECT("'2. Input non-routine changes'!" &amp; ADDRESS('NRC backing'!$E30, COLUMN()-45)),"")</f>
        <v/>
      </c>
      <c r="BF30" s="82" t="str" cm="1">
        <f t="array" aca="1" ref="BF30" ca="1">IFERROR(INDIRECT("'2. Input non-routine changes'!" &amp; ADDRESS('NRC backing'!$E30, COLUMN()-45)),"")</f>
        <v/>
      </c>
      <c r="BG30" s="180" t="str" cm="1">
        <f t="array" aca="1" ref="BG30" ca="1">IFERROR(INDIRECT("'2. Input non-routine changes'!" &amp; ADDRESS('NRC backing'!$E30, COLUMN()-45)),"")</f>
        <v/>
      </c>
      <c r="BH30" s="82" t="str" cm="1">
        <f t="array" aca="1" ref="BH30" ca="1">IFERROR(INDIRECT("'2. Input non-routine changes'!" &amp; ADDRESS('NRC backing'!$E30, COLUMN()-45)),"")</f>
        <v/>
      </c>
      <c r="BI30" s="84" t="str" cm="1">
        <f t="array" aca="1" ref="BI30" ca="1">IFERROR(INDIRECT("'2. Input non-routine changes'!" &amp; ADDRESS('NRC backing'!$F30, COLUMN()-50)),"")</f>
        <v/>
      </c>
      <c r="BJ30" s="84" t="str" cm="1">
        <f t="array" aca="1" ref="BJ30" ca="1">IFERROR(INDIRECT("'2. Input non-routine changes'!" &amp; ADDRESS('NRC backing'!$F30, COLUMN()-50)),"")</f>
        <v/>
      </c>
      <c r="BK30" s="82" t="str" cm="1">
        <f t="array" aca="1" ref="BK30" ca="1">IFERROR(INDIRECT("'2. Input non-routine changes'!" &amp; ADDRESS('NRC backing'!$F30, COLUMN()-50)),"")</f>
        <v/>
      </c>
      <c r="BL30" s="173" t="str" cm="1">
        <f t="array" aca="1" ref="BL30" ca="1">IFERROR(INDIRECT("'2. Input non-routine changes'!" &amp; ADDRESS('NRC backing'!$F30, COLUMN()-50)),"")</f>
        <v/>
      </c>
      <c r="BM30" s="82" t="str" cm="1">
        <f t="array" aca="1" ref="BM30" ca="1">IFERROR(INDIRECT("'2. Input non-routine changes'!" &amp; ADDRESS('NRC backing'!$F30, COLUMN()-50)),"")</f>
        <v/>
      </c>
      <c r="BN30" s="84" t="str" cm="1">
        <f t="array" aca="1" ref="BN30" ca="1">IFERROR(INDIRECT("'2. Input non-routine changes'!" &amp; ADDRESS('NRC backing'!$G30, COLUMN()-55)),"")</f>
        <v/>
      </c>
      <c r="BO30" s="84" t="str" cm="1">
        <f t="array" aca="1" ref="BO30" ca="1">IFERROR(INDIRECT("'2. Input non-routine changes'!" &amp; ADDRESS('NRC backing'!$G30, COLUMN()-55)),"")</f>
        <v/>
      </c>
      <c r="BP30" s="82" t="str" cm="1">
        <f t="array" aca="1" ref="BP30" ca="1">IFERROR(INDIRECT("'2. Input non-routine changes'!" &amp; ADDRESS('NRC backing'!$G30, COLUMN()-55)),"")</f>
        <v/>
      </c>
      <c r="BQ30" s="180" t="str" cm="1">
        <f t="array" aca="1" ref="BQ30" ca="1">IFERROR(INDIRECT("'2. Input non-routine changes'!" &amp; ADDRESS('NRC backing'!$G30, COLUMN()-55)),"")</f>
        <v/>
      </c>
      <c r="BR30" s="82" t="str" cm="1">
        <f t="array" aca="1" ref="BR30" ca="1">IFERROR(INDIRECT("'2. Input non-routine changes'!" &amp; ADDRESS('NRC backing'!$G30, COLUMN()-55)),"")</f>
        <v/>
      </c>
    </row>
    <row r="31" spans="1:70">
      <c r="A31" s="82" t="str">
        <f>IF($D31="", "", '1. Input energy data'!$C$11)</f>
        <v/>
      </c>
      <c r="B31" s="82" t="str">
        <f>IF($D31="", "", '1. Input energy data'!$D$11)</f>
        <v/>
      </c>
      <c r="C31" s="236"/>
      <c r="D31" s="82" t="str">
        <f>IF(ISBLANK('1. Input energy data'!$C47),"",'1. Input energy data'!$C47)</f>
        <v/>
      </c>
      <c r="E31" s="178" t="str">
        <f>IF(ISBLANK('1. Input energy data'!D47), "",'1. Input energy data'!D47)</f>
        <v/>
      </c>
      <c r="F31" s="82" t="str">
        <f>IF(ISBLANK('1. Input energy data'!$E47),"",'1. Input energy data'!$E47)</f>
        <v/>
      </c>
      <c r="G31" s="82" t="str">
        <f>IF($A31="","",'1. Input energy data'!$G47)</f>
        <v/>
      </c>
      <c r="H31" s="82" t="str">
        <f>IF($G31='List Backing Sheet'!$P$5,'1. Input energy data'!$S$11,IF($G31='List Backing Sheet'!$P$6,'1. Input energy data'!$T$11,""))</f>
        <v/>
      </c>
      <c r="I31" s="82" t="str">
        <f>IF('1. Input energy data'!H47=0, "", '1. Input energy data'!H47)</f>
        <v/>
      </c>
      <c r="J31" s="84" t="str">
        <f>IF('1. Input energy data'!I47="", "", '1. Input energy data'!I47)</f>
        <v/>
      </c>
      <c r="K31" s="84" t="str">
        <f>IF(A31="","",IF(TRIM(LOWER('1. Input energy data'!$G$11))="Multiple",IF('1. Input energy data'!J47&lt;&gt;"",'1. Input energy data'!J47,""), '1. Input energy data'!$G$11))</f>
        <v/>
      </c>
      <c r="L31" s="84" t="str">
        <f>IF('1. Input energy data'!L47="", "", '1. Input energy data'!L47)</f>
        <v/>
      </c>
      <c r="M31" s="84" t="str">
        <f>IF('1. Input energy data'!M47="", "", '1. Input energy data'!M47)</f>
        <v/>
      </c>
      <c r="N31" s="85" t="str">
        <f>IF(ISBLANK('1. Input energy data'!N47), "",'1. Input energy data'!N47)</f>
        <v/>
      </c>
      <c r="O31" s="85" t="str">
        <f>IF(ISBLANK('1. Input energy data'!O47), "",'1. Input energy data'!O47)</f>
        <v/>
      </c>
      <c r="P31" s="85" t="str">
        <f>IF(ISBLANK('1. Input energy data'!P47), "",'1. Input energy data'!P47)</f>
        <v/>
      </c>
      <c r="Q31" s="85" t="str">
        <f>IF(ISBLANK('1. Input energy data'!Q47), "",'1. Input energy data'!Q47)</f>
        <v/>
      </c>
      <c r="R31" s="85" t="str">
        <f>IF(ISBLANK('1. Input energy data'!R47), "",'1. Input energy data'!R47)</f>
        <v/>
      </c>
      <c r="S31" s="85" t="str">
        <f>IF(ISBLANK('1. Input energy data'!S47), "",'1. Input energy data'!S47)</f>
        <v/>
      </c>
      <c r="T31" s="85" t="str">
        <f>IF(ISBLANK('1. Input energy data'!T47), "",'1. Input energy data'!T47)</f>
        <v/>
      </c>
      <c r="U31" s="85" t="str">
        <f>IF(ISBLANK('1. Input energy data'!U47), "",'1. Input energy data'!U47)</f>
        <v/>
      </c>
      <c r="V31" s="85" t="str">
        <f>IF(ISBLANK('1. Input energy data'!V47), "",'1. Input energy data'!V47)</f>
        <v/>
      </c>
      <c r="W31" s="85" t="str">
        <f>IF(ISBLANK('1. Input energy data'!W47), "",'1. Input energy data'!W47)</f>
        <v/>
      </c>
      <c r="X31" s="85" t="str">
        <f>IF(ISBLANK('1. Input energy data'!X47), "",'1. Input energy data'!X47)</f>
        <v/>
      </c>
      <c r="Y31" s="85" t="str">
        <f>IF(ISBLANK('1. Input energy data'!Y47), "",'1. Input energy data'!Y47)</f>
        <v/>
      </c>
      <c r="Z31" s="85" t="str">
        <f>IF(ISBLANK('1. Input energy data'!Z47), "",'1. Input energy data'!Z47)</f>
        <v/>
      </c>
      <c r="AA31" s="85" t="str">
        <f>IF(ISBLANK('1. Input energy data'!$AA47), "",'1. Input energy data'!$AA47)</f>
        <v/>
      </c>
      <c r="AB31" s="85" t="str">
        <f>IF(ISBLANK('1. Input energy data'!AB47), "",'1. Input energy data'!AB47)</f>
        <v/>
      </c>
      <c r="AC31" s="84" t="str">
        <f>IF('1. Input energy data'!AD47="", "", '1. Input energy data'!AD47)</f>
        <v/>
      </c>
      <c r="AD31" s="84" t="str">
        <f>IF('1. Input energy data'!AE47="", "", '1. Input energy data'!AE47)</f>
        <v/>
      </c>
      <c r="AE31" s="85" t="str">
        <f>IF(ISBLANK('1. Input energy data'!AF47), "",'1. Input energy data'!AF47)</f>
        <v/>
      </c>
      <c r="AF31" s="85" t="str">
        <f>IF(ISBLANK('1. Input energy data'!AG47), "",'1. Input energy data'!AG47)</f>
        <v/>
      </c>
      <c r="AG31" s="85" t="str">
        <f>IF(ISBLANK('1. Input energy data'!AH47), "",'1. Input energy data'!AH47)</f>
        <v/>
      </c>
      <c r="AH31" s="85" t="str">
        <f>IF(ISBLANK('1. Input energy data'!AI47), "",'1. Input energy data'!AI47)</f>
        <v/>
      </c>
      <c r="AI31" s="85" t="str">
        <f>IF(ISBLANK('1. Input energy data'!AJ47), "",'1. Input energy data'!AJ47)</f>
        <v/>
      </c>
      <c r="AJ31" s="85" t="str">
        <f>IF(ISBLANK('1. Input energy data'!AK47), "",'1. Input energy data'!AK47)</f>
        <v/>
      </c>
      <c r="AK31" s="85" t="str">
        <f>IF(ISBLANK('1. Input energy data'!AL47), "",'1. Input energy data'!AL47)</f>
        <v/>
      </c>
      <c r="AL31" s="85" t="str">
        <f>IF(ISBLANK('1. Input energy data'!AM47), "",'1. Input energy data'!AM47)</f>
        <v/>
      </c>
      <c r="AM31" s="85" t="str">
        <f>IF(ISBLANK('1. Input energy data'!AN47), "",'1. Input energy data'!AN47)</f>
        <v/>
      </c>
      <c r="AN31" s="85" t="str">
        <f>IF(ISBLANK('1. Input energy data'!AO47), "",'1. Input energy data'!AO47)</f>
        <v/>
      </c>
      <c r="AO31" s="85" t="str">
        <f>IF(ISBLANK('1. Input energy data'!AP47), "",'1. Input energy data'!AP47)</f>
        <v/>
      </c>
      <c r="AP31" s="85" t="str">
        <f>IF(ISBLANK('1. Input energy data'!AQ47), "",'1. Input energy data'!AQ47)</f>
        <v/>
      </c>
      <c r="AQ31" s="85" t="str">
        <f>'1. Input energy data'!AR47</f>
        <v/>
      </c>
      <c r="AR31" s="85" t="str">
        <f>'1. Input energy data'!AS47</f>
        <v/>
      </c>
      <c r="AS31" s="85" t="str">
        <f>IF(ISBLANK('1. Input energy data'!AT47), "",'1. Input energy data'!AT47)</f>
        <v/>
      </c>
      <c r="AT31" s="85" t="str">
        <f>IF(ISBLANK('1. Input energy data'!$AU47), "",'1. Input energy data'!$AU47)</f>
        <v/>
      </c>
      <c r="AU31" s="85" t="str">
        <f>IF(ISBLANK('1. Input energy data'!AV47), "",'1. Input energy data'!AV47)</f>
        <v/>
      </c>
      <c r="AV31" s="82" t="str">
        <f>IFERROR('Calculation backing sheet'!AQ30,"Baseline issue")</f>
        <v/>
      </c>
      <c r="AW31" s="85" t="str">
        <f>'Calculation backing sheet'!AR30</f>
        <v/>
      </c>
      <c r="AX31" s="176" t="str">
        <f>'Calculation backing sheet'!AS30</f>
        <v/>
      </c>
      <c r="AY31" s="85" t="str">
        <f>'Calculation backing sheet'!AT30</f>
        <v/>
      </c>
      <c r="AZ31" s="85" t="str">
        <f>'Calculation backing sheet'!AU30</f>
        <v/>
      </c>
      <c r="BA31" s="82" t="str">
        <f>'Calculation backing sheet'!AV30</f>
        <v/>
      </c>
      <c r="BB31" s="82" t="str">
        <f>IF(OR(F31=0,G31=0,F31="0",G31="0",TRIM(F31)="",TRIM(G31)=""),"",IF(COUNTIFS('2. Input non-routine changes'!$C$18:$C$1048576,F31,'2. Input non-routine changes'!$E$18:$E$1048576,G31)&gt; 0,"Yes","No"))</f>
        <v/>
      </c>
      <c r="BD31" s="84" t="str" cm="1">
        <f t="array" aca="1" ref="BD31" ca="1">IFERROR(INDIRECT("'2. Input non-routine changes'!" &amp; ADDRESS('NRC backing'!$E31, COLUMN()-45)),"")</f>
        <v/>
      </c>
      <c r="BE31" s="84" t="str" cm="1">
        <f t="array" aca="1" ref="BE31" ca="1">IFERROR(INDIRECT("'2. Input non-routine changes'!" &amp; ADDRESS('NRC backing'!$E31, COLUMN()-45)),"")</f>
        <v/>
      </c>
      <c r="BF31" s="82" t="str" cm="1">
        <f t="array" aca="1" ref="BF31" ca="1">IFERROR(INDIRECT("'2. Input non-routine changes'!" &amp; ADDRESS('NRC backing'!$E31, COLUMN()-45)),"")</f>
        <v/>
      </c>
      <c r="BG31" s="180" t="str" cm="1">
        <f t="array" aca="1" ref="BG31" ca="1">IFERROR(INDIRECT("'2. Input non-routine changes'!" &amp; ADDRESS('NRC backing'!$E31, COLUMN()-45)),"")</f>
        <v/>
      </c>
      <c r="BH31" s="82" t="str" cm="1">
        <f t="array" aca="1" ref="BH31" ca="1">IFERROR(INDIRECT("'2. Input non-routine changes'!" &amp; ADDRESS('NRC backing'!$E31, COLUMN()-45)),"")</f>
        <v/>
      </c>
      <c r="BI31" s="84" t="str" cm="1">
        <f t="array" aca="1" ref="BI31" ca="1">IFERROR(INDIRECT("'2. Input non-routine changes'!" &amp; ADDRESS('NRC backing'!$F31, COLUMN()-50)),"")</f>
        <v/>
      </c>
      <c r="BJ31" s="84" t="str" cm="1">
        <f t="array" aca="1" ref="BJ31" ca="1">IFERROR(INDIRECT("'2. Input non-routine changes'!" &amp; ADDRESS('NRC backing'!$F31, COLUMN()-50)),"")</f>
        <v/>
      </c>
      <c r="BK31" s="82" t="str" cm="1">
        <f t="array" aca="1" ref="BK31" ca="1">IFERROR(INDIRECT("'2. Input non-routine changes'!" &amp; ADDRESS('NRC backing'!$F31, COLUMN()-50)),"")</f>
        <v/>
      </c>
      <c r="BL31" s="173" t="str" cm="1">
        <f t="array" aca="1" ref="BL31" ca="1">IFERROR(INDIRECT("'2. Input non-routine changes'!" &amp; ADDRESS('NRC backing'!$F31, COLUMN()-50)),"")</f>
        <v/>
      </c>
      <c r="BM31" s="82" t="str" cm="1">
        <f t="array" aca="1" ref="BM31" ca="1">IFERROR(INDIRECT("'2. Input non-routine changes'!" &amp; ADDRESS('NRC backing'!$F31, COLUMN()-50)),"")</f>
        <v/>
      </c>
      <c r="BN31" s="84" t="str" cm="1">
        <f t="array" aca="1" ref="BN31" ca="1">IFERROR(INDIRECT("'2. Input non-routine changes'!" &amp; ADDRESS('NRC backing'!$G31, COLUMN()-55)),"")</f>
        <v/>
      </c>
      <c r="BO31" s="84" t="str" cm="1">
        <f t="array" aca="1" ref="BO31" ca="1">IFERROR(INDIRECT("'2. Input non-routine changes'!" &amp; ADDRESS('NRC backing'!$G31, COLUMN()-55)),"")</f>
        <v/>
      </c>
      <c r="BP31" s="82" t="str" cm="1">
        <f t="array" aca="1" ref="BP31" ca="1">IFERROR(INDIRECT("'2. Input non-routine changes'!" &amp; ADDRESS('NRC backing'!$G31, COLUMN()-55)),"")</f>
        <v/>
      </c>
      <c r="BQ31" s="180" t="str" cm="1">
        <f t="array" aca="1" ref="BQ31" ca="1">IFERROR(INDIRECT("'2. Input non-routine changes'!" &amp; ADDRESS('NRC backing'!$G31, COLUMN()-55)),"")</f>
        <v/>
      </c>
      <c r="BR31" s="82" t="str" cm="1">
        <f t="array" aca="1" ref="BR31" ca="1">IFERROR(INDIRECT("'2. Input non-routine changes'!" &amp; ADDRESS('NRC backing'!$G31, COLUMN()-55)),"")</f>
        <v/>
      </c>
    </row>
    <row r="32" spans="1:70">
      <c r="A32" s="82" t="str">
        <f>IF($D32="", "", '1. Input energy data'!$C$11)</f>
        <v/>
      </c>
      <c r="B32" s="82" t="str">
        <f>IF($D32="", "", '1. Input energy data'!$D$11)</f>
        <v/>
      </c>
      <c r="C32" s="236"/>
      <c r="D32" s="82" t="str">
        <f>IF(ISBLANK('1. Input energy data'!$C48),"",'1. Input energy data'!$C48)</f>
        <v/>
      </c>
      <c r="E32" s="178" t="str">
        <f>IF(ISBLANK('1. Input energy data'!D48), "",'1. Input energy data'!D48)</f>
        <v/>
      </c>
      <c r="F32" s="82" t="str">
        <f>IF(ISBLANK('1. Input energy data'!$E48),"",'1. Input energy data'!$E48)</f>
        <v/>
      </c>
      <c r="G32" s="82" t="str">
        <f>IF($A32="","",'1. Input energy data'!$G48)</f>
        <v/>
      </c>
      <c r="H32" s="82" t="str">
        <f>IF($G32='List Backing Sheet'!$P$5,'1. Input energy data'!$S$11,IF($G32='List Backing Sheet'!$P$6,'1. Input energy data'!$T$11,""))</f>
        <v/>
      </c>
      <c r="I32" s="82" t="str">
        <f>IF('1. Input energy data'!H48=0, "", '1. Input energy data'!H48)</f>
        <v/>
      </c>
      <c r="J32" s="84" t="str">
        <f>IF('1. Input energy data'!I48="", "", '1. Input energy data'!I48)</f>
        <v/>
      </c>
      <c r="K32" s="84" t="str">
        <f>IF(A32="","",IF(TRIM(LOWER('1. Input energy data'!$G$11))="Multiple",IF('1. Input energy data'!J48&lt;&gt;"",'1. Input energy data'!J48,""), '1. Input energy data'!$G$11))</f>
        <v/>
      </c>
      <c r="L32" s="84" t="str">
        <f>IF('1. Input energy data'!L48="", "", '1. Input energy data'!L48)</f>
        <v/>
      </c>
      <c r="M32" s="84" t="str">
        <f>IF('1. Input energy data'!M48="", "", '1. Input energy data'!M48)</f>
        <v/>
      </c>
      <c r="N32" s="85" t="str">
        <f>IF(ISBLANK('1. Input energy data'!N48), "",'1. Input energy data'!N48)</f>
        <v/>
      </c>
      <c r="O32" s="85" t="str">
        <f>IF(ISBLANK('1. Input energy data'!O48), "",'1. Input energy data'!O48)</f>
        <v/>
      </c>
      <c r="P32" s="85" t="str">
        <f>IF(ISBLANK('1. Input energy data'!P48), "",'1. Input energy data'!P48)</f>
        <v/>
      </c>
      <c r="Q32" s="85" t="str">
        <f>IF(ISBLANK('1. Input energy data'!Q48), "",'1. Input energy data'!Q48)</f>
        <v/>
      </c>
      <c r="R32" s="85" t="str">
        <f>IF(ISBLANK('1. Input energy data'!R48), "",'1. Input energy data'!R48)</f>
        <v/>
      </c>
      <c r="S32" s="85" t="str">
        <f>IF(ISBLANK('1. Input energy data'!S48), "",'1. Input energy data'!S48)</f>
        <v/>
      </c>
      <c r="T32" s="85" t="str">
        <f>IF(ISBLANK('1. Input energy data'!T48), "",'1. Input energy data'!T48)</f>
        <v/>
      </c>
      <c r="U32" s="85" t="str">
        <f>IF(ISBLANK('1. Input energy data'!U48), "",'1. Input energy data'!U48)</f>
        <v/>
      </c>
      <c r="V32" s="85" t="str">
        <f>IF(ISBLANK('1. Input energy data'!V48), "",'1. Input energy data'!V48)</f>
        <v/>
      </c>
      <c r="W32" s="85" t="str">
        <f>IF(ISBLANK('1. Input energy data'!W48), "",'1. Input energy data'!W48)</f>
        <v/>
      </c>
      <c r="X32" s="85" t="str">
        <f>IF(ISBLANK('1. Input energy data'!X48), "",'1. Input energy data'!X48)</f>
        <v/>
      </c>
      <c r="Y32" s="85" t="str">
        <f>IF(ISBLANK('1. Input energy data'!Y48), "",'1. Input energy data'!Y48)</f>
        <v/>
      </c>
      <c r="Z32" s="85" t="str">
        <f>IF(ISBLANK('1. Input energy data'!Z48), "",'1. Input energy data'!Z48)</f>
        <v/>
      </c>
      <c r="AA32" s="85" t="str">
        <f>IF(ISBLANK('1. Input energy data'!$AA48), "",'1. Input energy data'!$AA48)</f>
        <v/>
      </c>
      <c r="AB32" s="85" t="str">
        <f>IF(ISBLANK('1. Input energy data'!AB48), "",'1. Input energy data'!AB48)</f>
        <v/>
      </c>
      <c r="AC32" s="84" t="str">
        <f>IF('1. Input energy data'!AD48="", "", '1. Input energy data'!AD48)</f>
        <v/>
      </c>
      <c r="AD32" s="84" t="str">
        <f>IF('1. Input energy data'!AE48="", "", '1. Input energy data'!AE48)</f>
        <v/>
      </c>
      <c r="AE32" s="85" t="str">
        <f>IF(ISBLANK('1. Input energy data'!AF48), "",'1. Input energy data'!AF48)</f>
        <v/>
      </c>
      <c r="AF32" s="85" t="str">
        <f>IF(ISBLANK('1. Input energy data'!AG48), "",'1. Input energy data'!AG48)</f>
        <v/>
      </c>
      <c r="AG32" s="85" t="str">
        <f>IF(ISBLANK('1. Input energy data'!AH48), "",'1. Input energy data'!AH48)</f>
        <v/>
      </c>
      <c r="AH32" s="85" t="str">
        <f>IF(ISBLANK('1. Input energy data'!AI48), "",'1. Input energy data'!AI48)</f>
        <v/>
      </c>
      <c r="AI32" s="85" t="str">
        <f>IF(ISBLANK('1. Input energy data'!AJ48), "",'1. Input energy data'!AJ48)</f>
        <v/>
      </c>
      <c r="AJ32" s="85" t="str">
        <f>IF(ISBLANK('1. Input energy data'!AK48), "",'1. Input energy data'!AK48)</f>
        <v/>
      </c>
      <c r="AK32" s="85" t="str">
        <f>IF(ISBLANK('1. Input energy data'!AL48), "",'1. Input energy data'!AL48)</f>
        <v/>
      </c>
      <c r="AL32" s="85" t="str">
        <f>IF(ISBLANK('1. Input energy data'!AM48), "",'1. Input energy data'!AM48)</f>
        <v/>
      </c>
      <c r="AM32" s="85" t="str">
        <f>IF(ISBLANK('1. Input energy data'!AN48), "",'1. Input energy data'!AN48)</f>
        <v/>
      </c>
      <c r="AN32" s="85" t="str">
        <f>IF(ISBLANK('1. Input energy data'!AO48), "",'1. Input energy data'!AO48)</f>
        <v/>
      </c>
      <c r="AO32" s="85" t="str">
        <f>IF(ISBLANK('1. Input energy data'!AP48), "",'1. Input energy data'!AP48)</f>
        <v/>
      </c>
      <c r="AP32" s="85" t="str">
        <f>IF(ISBLANK('1. Input energy data'!AQ48), "",'1. Input energy data'!AQ48)</f>
        <v/>
      </c>
      <c r="AQ32" s="85" t="str">
        <f>'1. Input energy data'!AR48</f>
        <v/>
      </c>
      <c r="AR32" s="85" t="str">
        <f>'1. Input energy data'!AS48</f>
        <v/>
      </c>
      <c r="AS32" s="85" t="str">
        <f>IF(ISBLANK('1. Input energy data'!AT48), "",'1. Input energy data'!AT48)</f>
        <v/>
      </c>
      <c r="AT32" s="85" t="str">
        <f>IF(ISBLANK('1. Input energy data'!$AU48), "",'1. Input energy data'!$AU48)</f>
        <v/>
      </c>
      <c r="AU32" s="85" t="str">
        <f>IF(ISBLANK('1. Input energy data'!AV48), "",'1. Input energy data'!AV48)</f>
        <v/>
      </c>
      <c r="AV32" s="82" t="str">
        <f>IFERROR('Calculation backing sheet'!AQ31,"Baseline issue")</f>
        <v/>
      </c>
      <c r="AW32" s="85" t="str">
        <f>'Calculation backing sheet'!AR31</f>
        <v/>
      </c>
      <c r="AX32" s="176" t="str">
        <f>'Calculation backing sheet'!AS31</f>
        <v/>
      </c>
      <c r="AY32" s="85" t="str">
        <f>'Calculation backing sheet'!AT31</f>
        <v/>
      </c>
      <c r="AZ32" s="85" t="str">
        <f>'Calculation backing sheet'!AU31</f>
        <v/>
      </c>
      <c r="BA32" s="82" t="str">
        <f>'Calculation backing sheet'!AV31</f>
        <v/>
      </c>
      <c r="BB32" s="82" t="str">
        <f>IF(OR(F32=0,G32=0,F32="0",G32="0",TRIM(F32)="",TRIM(G32)=""),"",IF(COUNTIFS('2. Input non-routine changes'!$C$18:$C$1048576,F32,'2. Input non-routine changes'!$E$18:$E$1048576,G32)&gt; 0,"Yes","No"))</f>
        <v/>
      </c>
      <c r="BD32" s="84" t="str" cm="1">
        <f t="array" aca="1" ref="BD32" ca="1">IFERROR(INDIRECT("'2. Input non-routine changes'!" &amp; ADDRESS('NRC backing'!$E32, COLUMN()-45)),"")</f>
        <v/>
      </c>
      <c r="BE32" s="84" t="str" cm="1">
        <f t="array" aca="1" ref="BE32" ca="1">IFERROR(INDIRECT("'2. Input non-routine changes'!" &amp; ADDRESS('NRC backing'!$E32, COLUMN()-45)),"")</f>
        <v/>
      </c>
      <c r="BF32" s="82" t="str" cm="1">
        <f t="array" aca="1" ref="BF32" ca="1">IFERROR(INDIRECT("'2. Input non-routine changes'!" &amp; ADDRESS('NRC backing'!$E32, COLUMN()-45)),"")</f>
        <v/>
      </c>
      <c r="BG32" s="180" t="str" cm="1">
        <f t="array" aca="1" ref="BG32" ca="1">IFERROR(INDIRECT("'2. Input non-routine changes'!" &amp; ADDRESS('NRC backing'!$E32, COLUMN()-45)),"")</f>
        <v/>
      </c>
      <c r="BH32" s="82" t="str" cm="1">
        <f t="array" aca="1" ref="BH32" ca="1">IFERROR(INDIRECT("'2. Input non-routine changes'!" &amp; ADDRESS('NRC backing'!$E32, COLUMN()-45)),"")</f>
        <v/>
      </c>
      <c r="BI32" s="84" t="str" cm="1">
        <f t="array" aca="1" ref="BI32" ca="1">IFERROR(INDIRECT("'2. Input non-routine changes'!" &amp; ADDRESS('NRC backing'!$F32, COLUMN()-50)),"")</f>
        <v/>
      </c>
      <c r="BJ32" s="84" t="str" cm="1">
        <f t="array" aca="1" ref="BJ32" ca="1">IFERROR(INDIRECT("'2. Input non-routine changes'!" &amp; ADDRESS('NRC backing'!$F32, COLUMN()-50)),"")</f>
        <v/>
      </c>
      <c r="BK32" s="82" t="str" cm="1">
        <f t="array" aca="1" ref="BK32" ca="1">IFERROR(INDIRECT("'2. Input non-routine changes'!" &amp; ADDRESS('NRC backing'!$F32, COLUMN()-50)),"")</f>
        <v/>
      </c>
      <c r="BL32" s="173" t="str" cm="1">
        <f t="array" aca="1" ref="BL32" ca="1">IFERROR(INDIRECT("'2. Input non-routine changes'!" &amp; ADDRESS('NRC backing'!$F32, COLUMN()-50)),"")</f>
        <v/>
      </c>
      <c r="BM32" s="82" t="str" cm="1">
        <f t="array" aca="1" ref="BM32" ca="1">IFERROR(INDIRECT("'2. Input non-routine changes'!" &amp; ADDRESS('NRC backing'!$F32, COLUMN()-50)),"")</f>
        <v/>
      </c>
      <c r="BN32" s="84" t="str" cm="1">
        <f t="array" aca="1" ref="BN32" ca="1">IFERROR(INDIRECT("'2. Input non-routine changes'!" &amp; ADDRESS('NRC backing'!$G32, COLUMN()-55)),"")</f>
        <v/>
      </c>
      <c r="BO32" s="84" t="str" cm="1">
        <f t="array" aca="1" ref="BO32" ca="1">IFERROR(INDIRECT("'2. Input non-routine changes'!" &amp; ADDRESS('NRC backing'!$G32, COLUMN()-55)),"")</f>
        <v/>
      </c>
      <c r="BP32" s="82" t="str" cm="1">
        <f t="array" aca="1" ref="BP32" ca="1">IFERROR(INDIRECT("'2. Input non-routine changes'!" &amp; ADDRESS('NRC backing'!$G32, COLUMN()-55)),"")</f>
        <v/>
      </c>
      <c r="BQ32" s="180" t="str" cm="1">
        <f t="array" aca="1" ref="BQ32" ca="1">IFERROR(INDIRECT("'2. Input non-routine changes'!" &amp; ADDRESS('NRC backing'!$G32, COLUMN()-55)),"")</f>
        <v/>
      </c>
      <c r="BR32" s="82" t="str" cm="1">
        <f t="array" aca="1" ref="BR32" ca="1">IFERROR(INDIRECT("'2. Input non-routine changes'!" &amp; ADDRESS('NRC backing'!$G32, COLUMN()-55)),"")</f>
        <v/>
      </c>
    </row>
    <row r="33" spans="1:70">
      <c r="A33" s="82" t="str">
        <f>IF($D33="", "", '1. Input energy data'!$C$11)</f>
        <v/>
      </c>
      <c r="B33" s="82" t="str">
        <f>IF($D33="", "", '1. Input energy data'!$D$11)</f>
        <v/>
      </c>
      <c r="C33" s="236"/>
      <c r="D33" s="82" t="str">
        <f>IF(ISBLANK('1. Input energy data'!$C49),"",'1. Input energy data'!$C49)</f>
        <v/>
      </c>
      <c r="E33" s="178" t="str">
        <f>IF(ISBLANK('1. Input energy data'!D49), "",'1. Input energy data'!D49)</f>
        <v/>
      </c>
      <c r="F33" s="82" t="str">
        <f>IF(ISBLANK('1. Input energy data'!$E49),"",'1. Input energy data'!$E49)</f>
        <v/>
      </c>
      <c r="G33" s="82" t="str">
        <f>IF($A33="","",'1. Input energy data'!$G49)</f>
        <v/>
      </c>
      <c r="H33" s="82" t="str">
        <f>IF($G33='List Backing Sheet'!$P$5,'1. Input energy data'!$S$11,IF($G33='List Backing Sheet'!$P$6,'1. Input energy data'!$T$11,""))</f>
        <v/>
      </c>
      <c r="I33" s="82" t="str">
        <f>IF('1. Input energy data'!H49=0, "", '1. Input energy data'!H49)</f>
        <v/>
      </c>
      <c r="J33" s="84" t="str">
        <f>IF('1. Input energy data'!I49="", "", '1. Input energy data'!I49)</f>
        <v/>
      </c>
      <c r="K33" s="84" t="str">
        <f>IF(A33="","",IF(TRIM(LOWER('1. Input energy data'!$G$11))="Multiple",IF('1. Input energy data'!J49&lt;&gt;"",'1. Input energy data'!J49,""), '1. Input energy data'!$G$11))</f>
        <v/>
      </c>
      <c r="L33" s="84" t="str">
        <f>IF('1. Input energy data'!L49="", "", '1. Input energy data'!L49)</f>
        <v/>
      </c>
      <c r="M33" s="84" t="str">
        <f>IF('1. Input energy data'!M49="", "", '1. Input energy data'!M49)</f>
        <v/>
      </c>
      <c r="N33" s="85" t="str">
        <f>IF(ISBLANK('1. Input energy data'!N49), "",'1. Input energy data'!N49)</f>
        <v/>
      </c>
      <c r="O33" s="85" t="str">
        <f>IF(ISBLANK('1. Input energy data'!O49), "",'1. Input energy data'!O49)</f>
        <v/>
      </c>
      <c r="P33" s="85" t="str">
        <f>IF(ISBLANK('1. Input energy data'!P49), "",'1. Input energy data'!P49)</f>
        <v/>
      </c>
      <c r="Q33" s="85" t="str">
        <f>IF(ISBLANK('1. Input energy data'!Q49), "",'1. Input energy data'!Q49)</f>
        <v/>
      </c>
      <c r="R33" s="85" t="str">
        <f>IF(ISBLANK('1. Input energy data'!R49), "",'1. Input energy data'!R49)</f>
        <v/>
      </c>
      <c r="S33" s="85" t="str">
        <f>IF(ISBLANK('1. Input energy data'!S49), "",'1. Input energy data'!S49)</f>
        <v/>
      </c>
      <c r="T33" s="85" t="str">
        <f>IF(ISBLANK('1. Input energy data'!T49), "",'1. Input energy data'!T49)</f>
        <v/>
      </c>
      <c r="U33" s="85" t="str">
        <f>IF(ISBLANK('1. Input energy data'!U49), "",'1. Input energy data'!U49)</f>
        <v/>
      </c>
      <c r="V33" s="85" t="str">
        <f>IF(ISBLANK('1. Input energy data'!V49), "",'1. Input energy data'!V49)</f>
        <v/>
      </c>
      <c r="W33" s="85" t="str">
        <f>IF(ISBLANK('1. Input energy data'!W49), "",'1. Input energy data'!W49)</f>
        <v/>
      </c>
      <c r="X33" s="85" t="str">
        <f>IF(ISBLANK('1. Input energy data'!X49), "",'1. Input energy data'!X49)</f>
        <v/>
      </c>
      <c r="Y33" s="85" t="str">
        <f>IF(ISBLANK('1. Input energy data'!Y49), "",'1. Input energy data'!Y49)</f>
        <v/>
      </c>
      <c r="Z33" s="85" t="str">
        <f>IF(ISBLANK('1. Input energy data'!Z49), "",'1. Input energy data'!Z49)</f>
        <v/>
      </c>
      <c r="AA33" s="85" t="str">
        <f>IF(ISBLANK('1. Input energy data'!$AA49), "",'1. Input energy data'!$AA49)</f>
        <v/>
      </c>
      <c r="AB33" s="85" t="str">
        <f>IF(ISBLANK('1. Input energy data'!AB49), "",'1. Input energy data'!AB49)</f>
        <v/>
      </c>
      <c r="AC33" s="84" t="str">
        <f>IF('1. Input energy data'!AD49="", "", '1. Input energy data'!AD49)</f>
        <v/>
      </c>
      <c r="AD33" s="84" t="str">
        <f>IF('1. Input energy data'!AE49="", "", '1. Input energy data'!AE49)</f>
        <v/>
      </c>
      <c r="AE33" s="85" t="str">
        <f>IF(ISBLANK('1. Input energy data'!AF49), "",'1. Input energy data'!AF49)</f>
        <v/>
      </c>
      <c r="AF33" s="85" t="str">
        <f>IF(ISBLANK('1. Input energy data'!AG49), "",'1. Input energy data'!AG49)</f>
        <v/>
      </c>
      <c r="AG33" s="85" t="str">
        <f>IF(ISBLANK('1. Input energy data'!AH49), "",'1. Input energy data'!AH49)</f>
        <v/>
      </c>
      <c r="AH33" s="85" t="str">
        <f>IF(ISBLANK('1. Input energy data'!AI49), "",'1. Input energy data'!AI49)</f>
        <v/>
      </c>
      <c r="AI33" s="85" t="str">
        <f>IF(ISBLANK('1. Input energy data'!AJ49), "",'1. Input energy data'!AJ49)</f>
        <v/>
      </c>
      <c r="AJ33" s="85" t="str">
        <f>IF(ISBLANK('1. Input energy data'!AK49), "",'1. Input energy data'!AK49)</f>
        <v/>
      </c>
      <c r="AK33" s="85" t="str">
        <f>IF(ISBLANK('1. Input energy data'!AL49), "",'1. Input energy data'!AL49)</f>
        <v/>
      </c>
      <c r="AL33" s="85" t="str">
        <f>IF(ISBLANK('1. Input energy data'!AM49), "",'1. Input energy data'!AM49)</f>
        <v/>
      </c>
      <c r="AM33" s="85" t="str">
        <f>IF(ISBLANK('1. Input energy data'!AN49), "",'1. Input energy data'!AN49)</f>
        <v/>
      </c>
      <c r="AN33" s="85" t="str">
        <f>IF(ISBLANK('1. Input energy data'!AO49), "",'1. Input energy data'!AO49)</f>
        <v/>
      </c>
      <c r="AO33" s="85" t="str">
        <f>IF(ISBLANK('1. Input energy data'!AP49), "",'1. Input energy data'!AP49)</f>
        <v/>
      </c>
      <c r="AP33" s="85" t="str">
        <f>IF(ISBLANK('1. Input energy data'!AQ49), "",'1. Input energy data'!AQ49)</f>
        <v/>
      </c>
      <c r="AQ33" s="85" t="str">
        <f>'1. Input energy data'!AR49</f>
        <v/>
      </c>
      <c r="AR33" s="85" t="str">
        <f>'1. Input energy data'!AS49</f>
        <v/>
      </c>
      <c r="AS33" s="85" t="str">
        <f>IF(ISBLANK('1. Input energy data'!AT49), "",'1. Input energy data'!AT49)</f>
        <v/>
      </c>
      <c r="AT33" s="85" t="str">
        <f>IF(ISBLANK('1. Input energy data'!$AU49), "",'1. Input energy data'!$AU49)</f>
        <v/>
      </c>
      <c r="AU33" s="85" t="str">
        <f>IF(ISBLANK('1. Input energy data'!AV49), "",'1. Input energy data'!AV49)</f>
        <v/>
      </c>
      <c r="AV33" s="82" t="str">
        <f>IFERROR('Calculation backing sheet'!AQ32,"Baseline issue")</f>
        <v/>
      </c>
      <c r="AW33" s="85" t="str">
        <f>'Calculation backing sheet'!AR32</f>
        <v/>
      </c>
      <c r="AX33" s="176" t="str">
        <f>'Calculation backing sheet'!AS32</f>
        <v/>
      </c>
      <c r="AY33" s="85" t="str">
        <f>'Calculation backing sheet'!AT32</f>
        <v/>
      </c>
      <c r="AZ33" s="85" t="str">
        <f>'Calculation backing sheet'!AU32</f>
        <v/>
      </c>
      <c r="BA33" s="82" t="str">
        <f>'Calculation backing sheet'!AV32</f>
        <v/>
      </c>
      <c r="BB33" s="82" t="str">
        <f>IF(OR(F33=0,G33=0,F33="0",G33="0",TRIM(F33)="",TRIM(G33)=""),"",IF(COUNTIFS('2. Input non-routine changes'!$C$18:$C$1048576,F33,'2. Input non-routine changes'!$E$18:$E$1048576,G33)&gt; 0,"Yes","No"))</f>
        <v/>
      </c>
      <c r="BD33" s="84" t="str" cm="1">
        <f t="array" aca="1" ref="BD33" ca="1">IFERROR(INDIRECT("'2. Input non-routine changes'!" &amp; ADDRESS('NRC backing'!$E33, COLUMN()-45)),"")</f>
        <v/>
      </c>
      <c r="BE33" s="84" t="str" cm="1">
        <f t="array" aca="1" ref="BE33" ca="1">IFERROR(INDIRECT("'2. Input non-routine changes'!" &amp; ADDRESS('NRC backing'!$E33, COLUMN()-45)),"")</f>
        <v/>
      </c>
      <c r="BF33" s="82" t="str" cm="1">
        <f t="array" aca="1" ref="BF33" ca="1">IFERROR(INDIRECT("'2. Input non-routine changes'!" &amp; ADDRESS('NRC backing'!$E33, COLUMN()-45)),"")</f>
        <v/>
      </c>
      <c r="BG33" s="180" t="str" cm="1">
        <f t="array" aca="1" ref="BG33" ca="1">IFERROR(INDIRECT("'2. Input non-routine changes'!" &amp; ADDRESS('NRC backing'!$E33, COLUMN()-45)),"")</f>
        <v/>
      </c>
      <c r="BH33" s="82" t="str" cm="1">
        <f t="array" aca="1" ref="BH33" ca="1">IFERROR(INDIRECT("'2. Input non-routine changes'!" &amp; ADDRESS('NRC backing'!$E33, COLUMN()-45)),"")</f>
        <v/>
      </c>
      <c r="BI33" s="84" t="str" cm="1">
        <f t="array" aca="1" ref="BI33" ca="1">IFERROR(INDIRECT("'2. Input non-routine changes'!" &amp; ADDRESS('NRC backing'!$F33, COLUMN()-50)),"")</f>
        <v/>
      </c>
      <c r="BJ33" s="84" t="str" cm="1">
        <f t="array" aca="1" ref="BJ33" ca="1">IFERROR(INDIRECT("'2. Input non-routine changes'!" &amp; ADDRESS('NRC backing'!$F33, COLUMN()-50)),"")</f>
        <v/>
      </c>
      <c r="BK33" s="82" t="str" cm="1">
        <f t="array" aca="1" ref="BK33" ca="1">IFERROR(INDIRECT("'2. Input non-routine changes'!" &amp; ADDRESS('NRC backing'!$F33, COLUMN()-50)),"")</f>
        <v/>
      </c>
      <c r="BL33" s="173" t="str" cm="1">
        <f t="array" aca="1" ref="BL33" ca="1">IFERROR(INDIRECT("'2. Input non-routine changes'!" &amp; ADDRESS('NRC backing'!$F33, COLUMN()-50)),"")</f>
        <v/>
      </c>
      <c r="BM33" s="82" t="str" cm="1">
        <f t="array" aca="1" ref="BM33" ca="1">IFERROR(INDIRECT("'2. Input non-routine changes'!" &amp; ADDRESS('NRC backing'!$F33, COLUMN()-50)),"")</f>
        <v/>
      </c>
      <c r="BN33" s="84" t="str" cm="1">
        <f t="array" aca="1" ref="BN33" ca="1">IFERROR(INDIRECT("'2. Input non-routine changes'!" &amp; ADDRESS('NRC backing'!$G33, COLUMN()-55)),"")</f>
        <v/>
      </c>
      <c r="BO33" s="84" t="str" cm="1">
        <f t="array" aca="1" ref="BO33" ca="1">IFERROR(INDIRECT("'2. Input non-routine changes'!" &amp; ADDRESS('NRC backing'!$G33, COLUMN()-55)),"")</f>
        <v/>
      </c>
      <c r="BP33" s="82" t="str" cm="1">
        <f t="array" aca="1" ref="BP33" ca="1">IFERROR(INDIRECT("'2. Input non-routine changes'!" &amp; ADDRESS('NRC backing'!$G33, COLUMN()-55)),"")</f>
        <v/>
      </c>
      <c r="BQ33" s="180" t="str" cm="1">
        <f t="array" aca="1" ref="BQ33" ca="1">IFERROR(INDIRECT("'2. Input non-routine changes'!" &amp; ADDRESS('NRC backing'!$G33, COLUMN()-55)),"")</f>
        <v/>
      </c>
      <c r="BR33" s="82" t="str" cm="1">
        <f t="array" aca="1" ref="BR33" ca="1">IFERROR(INDIRECT("'2. Input non-routine changes'!" &amp; ADDRESS('NRC backing'!$G33, COLUMN()-55)),"")</f>
        <v/>
      </c>
    </row>
    <row r="34" spans="1:70">
      <c r="A34" s="82" t="str">
        <f>IF($D34="", "", '1. Input energy data'!$C$11)</f>
        <v/>
      </c>
      <c r="B34" s="82" t="str">
        <f>IF($D34="", "", '1. Input energy data'!$D$11)</f>
        <v/>
      </c>
      <c r="C34" s="236"/>
      <c r="D34" s="82" t="str">
        <f>IF(ISBLANK('1. Input energy data'!$C50),"",'1. Input energy data'!$C50)</f>
        <v/>
      </c>
      <c r="E34" s="178" t="str">
        <f>IF(ISBLANK('1. Input energy data'!D50), "",'1. Input energy data'!D50)</f>
        <v/>
      </c>
      <c r="F34" s="82" t="str">
        <f>IF(ISBLANK('1. Input energy data'!$E50),"",'1. Input energy data'!$E50)</f>
        <v/>
      </c>
      <c r="G34" s="82" t="str">
        <f>IF($A34="","",'1. Input energy data'!$G50)</f>
        <v/>
      </c>
      <c r="H34" s="82" t="str">
        <f>IF($G34='List Backing Sheet'!$P$5,'1. Input energy data'!$S$11,IF($G34='List Backing Sheet'!$P$6,'1. Input energy data'!$T$11,""))</f>
        <v/>
      </c>
      <c r="I34" s="82" t="str">
        <f>IF('1. Input energy data'!H50=0, "", '1. Input energy data'!H50)</f>
        <v/>
      </c>
      <c r="J34" s="84" t="str">
        <f>IF('1. Input energy data'!I50="", "", '1. Input energy data'!I50)</f>
        <v/>
      </c>
      <c r="K34" s="84" t="str">
        <f>IF(A34="","",IF(TRIM(LOWER('1. Input energy data'!$G$11))="Multiple",IF('1. Input energy data'!J50&lt;&gt;"",'1. Input energy data'!J50,""), '1. Input energy data'!$G$11))</f>
        <v/>
      </c>
      <c r="L34" s="84" t="str">
        <f>IF('1. Input energy data'!L50="", "", '1. Input energy data'!L50)</f>
        <v/>
      </c>
      <c r="M34" s="84" t="str">
        <f>IF('1. Input energy data'!M50="", "", '1. Input energy data'!M50)</f>
        <v/>
      </c>
      <c r="N34" s="85" t="str">
        <f>IF(ISBLANK('1. Input energy data'!N50), "",'1. Input energy data'!N50)</f>
        <v/>
      </c>
      <c r="O34" s="85" t="str">
        <f>IF(ISBLANK('1. Input energy data'!O50), "",'1. Input energy data'!O50)</f>
        <v/>
      </c>
      <c r="P34" s="85" t="str">
        <f>IF(ISBLANK('1. Input energy data'!P50), "",'1. Input energy data'!P50)</f>
        <v/>
      </c>
      <c r="Q34" s="85" t="str">
        <f>IF(ISBLANK('1. Input energy data'!Q50), "",'1. Input energy data'!Q50)</f>
        <v/>
      </c>
      <c r="R34" s="85" t="str">
        <f>IF(ISBLANK('1. Input energy data'!R50), "",'1. Input energy data'!R50)</f>
        <v/>
      </c>
      <c r="S34" s="85" t="str">
        <f>IF(ISBLANK('1. Input energy data'!S50), "",'1. Input energy data'!S50)</f>
        <v/>
      </c>
      <c r="T34" s="85" t="str">
        <f>IF(ISBLANK('1. Input energy data'!T50), "",'1. Input energy data'!T50)</f>
        <v/>
      </c>
      <c r="U34" s="85" t="str">
        <f>IF(ISBLANK('1. Input energy data'!U50), "",'1. Input energy data'!U50)</f>
        <v/>
      </c>
      <c r="V34" s="85" t="str">
        <f>IF(ISBLANK('1. Input energy data'!V50), "",'1. Input energy data'!V50)</f>
        <v/>
      </c>
      <c r="W34" s="85" t="str">
        <f>IF(ISBLANK('1. Input energy data'!W50), "",'1. Input energy data'!W50)</f>
        <v/>
      </c>
      <c r="X34" s="85" t="str">
        <f>IF(ISBLANK('1. Input energy data'!X50), "",'1. Input energy data'!X50)</f>
        <v/>
      </c>
      <c r="Y34" s="85" t="str">
        <f>IF(ISBLANK('1. Input energy data'!Y50), "",'1. Input energy data'!Y50)</f>
        <v/>
      </c>
      <c r="Z34" s="85" t="str">
        <f>IF(ISBLANK('1. Input energy data'!Z50), "",'1. Input energy data'!Z50)</f>
        <v/>
      </c>
      <c r="AA34" s="85" t="str">
        <f>IF(ISBLANK('1. Input energy data'!$AA50), "",'1. Input energy data'!$AA50)</f>
        <v/>
      </c>
      <c r="AB34" s="85" t="str">
        <f>IF(ISBLANK('1. Input energy data'!AB50), "",'1. Input energy data'!AB50)</f>
        <v/>
      </c>
      <c r="AC34" s="84" t="str">
        <f>IF('1. Input energy data'!AD50="", "", '1. Input energy data'!AD50)</f>
        <v/>
      </c>
      <c r="AD34" s="84" t="str">
        <f>IF('1. Input energy data'!AE50="", "", '1. Input energy data'!AE50)</f>
        <v/>
      </c>
      <c r="AE34" s="85" t="str">
        <f>IF(ISBLANK('1. Input energy data'!AF50), "",'1. Input energy data'!AF50)</f>
        <v/>
      </c>
      <c r="AF34" s="85" t="str">
        <f>IF(ISBLANK('1. Input energy data'!AG50), "",'1. Input energy data'!AG50)</f>
        <v/>
      </c>
      <c r="AG34" s="85" t="str">
        <f>IF(ISBLANK('1. Input energy data'!AH50), "",'1. Input energy data'!AH50)</f>
        <v/>
      </c>
      <c r="AH34" s="85" t="str">
        <f>IF(ISBLANK('1. Input energy data'!AI50), "",'1. Input energy data'!AI50)</f>
        <v/>
      </c>
      <c r="AI34" s="85" t="str">
        <f>IF(ISBLANK('1. Input energy data'!AJ50), "",'1. Input energy data'!AJ50)</f>
        <v/>
      </c>
      <c r="AJ34" s="85" t="str">
        <f>IF(ISBLANK('1. Input energy data'!AK50), "",'1. Input energy data'!AK50)</f>
        <v/>
      </c>
      <c r="AK34" s="85" t="str">
        <f>IF(ISBLANK('1. Input energy data'!AL50), "",'1. Input energy data'!AL50)</f>
        <v/>
      </c>
      <c r="AL34" s="85" t="str">
        <f>IF(ISBLANK('1. Input energy data'!AM50), "",'1. Input energy data'!AM50)</f>
        <v/>
      </c>
      <c r="AM34" s="85" t="str">
        <f>IF(ISBLANK('1. Input energy data'!AN50), "",'1. Input energy data'!AN50)</f>
        <v/>
      </c>
      <c r="AN34" s="85" t="str">
        <f>IF(ISBLANK('1. Input energy data'!AO50), "",'1. Input energy data'!AO50)</f>
        <v/>
      </c>
      <c r="AO34" s="85" t="str">
        <f>IF(ISBLANK('1. Input energy data'!AP50), "",'1. Input energy data'!AP50)</f>
        <v/>
      </c>
      <c r="AP34" s="85" t="str">
        <f>IF(ISBLANK('1. Input energy data'!AQ50), "",'1. Input energy data'!AQ50)</f>
        <v/>
      </c>
      <c r="AQ34" s="85" t="str">
        <f>'1. Input energy data'!AR50</f>
        <v/>
      </c>
      <c r="AR34" s="85" t="str">
        <f>'1. Input energy data'!AS50</f>
        <v/>
      </c>
      <c r="AS34" s="85" t="str">
        <f>IF(ISBLANK('1. Input energy data'!AT50), "",'1. Input energy data'!AT50)</f>
        <v/>
      </c>
      <c r="AT34" s="85" t="str">
        <f>IF(ISBLANK('1. Input energy data'!$AU50), "",'1. Input energy data'!$AU50)</f>
        <v/>
      </c>
      <c r="AU34" s="85" t="str">
        <f>IF(ISBLANK('1. Input energy data'!AV50), "",'1. Input energy data'!AV50)</f>
        <v/>
      </c>
      <c r="AV34" s="82" t="str">
        <f>IFERROR('Calculation backing sheet'!AQ33,"Baseline issue")</f>
        <v/>
      </c>
      <c r="AW34" s="85" t="str">
        <f>'Calculation backing sheet'!AR33</f>
        <v/>
      </c>
      <c r="AX34" s="176" t="str">
        <f>'Calculation backing sheet'!AS33</f>
        <v/>
      </c>
      <c r="AY34" s="85" t="str">
        <f>'Calculation backing sheet'!AT33</f>
        <v/>
      </c>
      <c r="AZ34" s="85" t="str">
        <f>'Calculation backing sheet'!AU33</f>
        <v/>
      </c>
      <c r="BA34" s="82" t="str">
        <f>'Calculation backing sheet'!AV33</f>
        <v/>
      </c>
      <c r="BB34" s="82" t="str">
        <f>IF(OR(F34=0,G34=0,F34="0",G34="0",TRIM(F34)="",TRIM(G34)=""),"",IF(COUNTIFS('2. Input non-routine changes'!$C$18:$C$1048576,F34,'2. Input non-routine changes'!$E$18:$E$1048576,G34)&gt; 0,"Yes","No"))</f>
        <v/>
      </c>
      <c r="BD34" s="84" t="str" cm="1">
        <f t="array" aca="1" ref="BD34" ca="1">IFERROR(INDIRECT("'2. Input non-routine changes'!" &amp; ADDRESS('NRC backing'!$E34, COLUMN()-45)),"")</f>
        <v/>
      </c>
      <c r="BE34" s="84" t="str" cm="1">
        <f t="array" aca="1" ref="BE34" ca="1">IFERROR(INDIRECT("'2. Input non-routine changes'!" &amp; ADDRESS('NRC backing'!$E34, COLUMN()-45)),"")</f>
        <v/>
      </c>
      <c r="BF34" s="82" t="str" cm="1">
        <f t="array" aca="1" ref="BF34" ca="1">IFERROR(INDIRECT("'2. Input non-routine changes'!" &amp; ADDRESS('NRC backing'!$E34, COLUMN()-45)),"")</f>
        <v/>
      </c>
      <c r="BG34" s="180" t="str" cm="1">
        <f t="array" aca="1" ref="BG34" ca="1">IFERROR(INDIRECT("'2. Input non-routine changes'!" &amp; ADDRESS('NRC backing'!$E34, COLUMN()-45)),"")</f>
        <v/>
      </c>
      <c r="BH34" s="82" t="str" cm="1">
        <f t="array" aca="1" ref="BH34" ca="1">IFERROR(INDIRECT("'2. Input non-routine changes'!" &amp; ADDRESS('NRC backing'!$E34, COLUMN()-45)),"")</f>
        <v/>
      </c>
      <c r="BI34" s="84" t="str" cm="1">
        <f t="array" aca="1" ref="BI34" ca="1">IFERROR(INDIRECT("'2. Input non-routine changes'!" &amp; ADDRESS('NRC backing'!$F34, COLUMN()-50)),"")</f>
        <v/>
      </c>
      <c r="BJ34" s="84" t="str" cm="1">
        <f t="array" aca="1" ref="BJ34" ca="1">IFERROR(INDIRECT("'2. Input non-routine changes'!" &amp; ADDRESS('NRC backing'!$F34, COLUMN()-50)),"")</f>
        <v/>
      </c>
      <c r="BK34" s="82" t="str" cm="1">
        <f t="array" aca="1" ref="BK34" ca="1">IFERROR(INDIRECT("'2. Input non-routine changes'!" &amp; ADDRESS('NRC backing'!$F34, COLUMN()-50)),"")</f>
        <v/>
      </c>
      <c r="BL34" s="173" t="str" cm="1">
        <f t="array" aca="1" ref="BL34" ca="1">IFERROR(INDIRECT("'2. Input non-routine changes'!" &amp; ADDRESS('NRC backing'!$F34, COLUMN()-50)),"")</f>
        <v/>
      </c>
      <c r="BM34" s="82" t="str" cm="1">
        <f t="array" aca="1" ref="BM34" ca="1">IFERROR(INDIRECT("'2. Input non-routine changes'!" &amp; ADDRESS('NRC backing'!$F34, COLUMN()-50)),"")</f>
        <v/>
      </c>
      <c r="BN34" s="84" t="str" cm="1">
        <f t="array" aca="1" ref="BN34" ca="1">IFERROR(INDIRECT("'2. Input non-routine changes'!" &amp; ADDRESS('NRC backing'!$G34, COLUMN()-55)),"")</f>
        <v/>
      </c>
      <c r="BO34" s="84" t="str" cm="1">
        <f t="array" aca="1" ref="BO34" ca="1">IFERROR(INDIRECT("'2. Input non-routine changes'!" &amp; ADDRESS('NRC backing'!$G34, COLUMN()-55)),"")</f>
        <v/>
      </c>
      <c r="BP34" s="82" t="str" cm="1">
        <f t="array" aca="1" ref="BP34" ca="1">IFERROR(INDIRECT("'2. Input non-routine changes'!" &amp; ADDRESS('NRC backing'!$G34, COLUMN()-55)),"")</f>
        <v/>
      </c>
      <c r="BQ34" s="180" t="str" cm="1">
        <f t="array" aca="1" ref="BQ34" ca="1">IFERROR(INDIRECT("'2. Input non-routine changes'!" &amp; ADDRESS('NRC backing'!$G34, COLUMN()-55)),"")</f>
        <v/>
      </c>
      <c r="BR34" s="82" t="str" cm="1">
        <f t="array" aca="1" ref="BR34" ca="1">IFERROR(INDIRECT("'2. Input non-routine changes'!" &amp; ADDRESS('NRC backing'!$G34, COLUMN()-55)),"")</f>
        <v/>
      </c>
    </row>
    <row r="35" spans="1:70">
      <c r="A35" s="82" t="str">
        <f>IF($D35="", "", '1. Input energy data'!$C$11)</f>
        <v/>
      </c>
      <c r="B35" s="82" t="str">
        <f>IF($D35="", "", '1. Input energy data'!$D$11)</f>
        <v/>
      </c>
      <c r="C35" s="236"/>
      <c r="D35" s="82" t="str">
        <f>IF(ISBLANK('1. Input energy data'!$C51),"",'1. Input energy data'!$C51)</f>
        <v/>
      </c>
      <c r="E35" s="178" t="str">
        <f>IF(ISBLANK('1. Input energy data'!D51), "",'1. Input energy data'!D51)</f>
        <v/>
      </c>
      <c r="F35" s="82" t="str">
        <f>IF(ISBLANK('1. Input energy data'!$E51),"",'1. Input energy data'!$E51)</f>
        <v/>
      </c>
      <c r="G35" s="82" t="str">
        <f>IF($A35="","",'1. Input energy data'!$G51)</f>
        <v/>
      </c>
      <c r="H35" s="82" t="str">
        <f>IF($G35='List Backing Sheet'!$P$5,'1. Input energy data'!$S$11,IF($G35='List Backing Sheet'!$P$6,'1. Input energy data'!$T$11,""))</f>
        <v/>
      </c>
      <c r="I35" s="82" t="str">
        <f>IF('1. Input energy data'!H51=0, "", '1. Input energy data'!H51)</f>
        <v/>
      </c>
      <c r="J35" s="84" t="str">
        <f>IF('1. Input energy data'!I51="", "", '1. Input energy data'!I51)</f>
        <v/>
      </c>
      <c r="K35" s="84" t="str">
        <f>IF(A35="","",IF(TRIM(LOWER('1. Input energy data'!$G$11))="Multiple",IF('1. Input energy data'!J51&lt;&gt;"",'1. Input energy data'!J51,""), '1. Input energy data'!$G$11))</f>
        <v/>
      </c>
      <c r="L35" s="84" t="str">
        <f>IF('1. Input energy data'!L51="", "", '1. Input energy data'!L51)</f>
        <v/>
      </c>
      <c r="M35" s="84" t="str">
        <f>IF('1. Input energy data'!M51="", "", '1. Input energy data'!M51)</f>
        <v/>
      </c>
      <c r="N35" s="85" t="str">
        <f>IF(ISBLANK('1. Input energy data'!N51), "",'1. Input energy data'!N51)</f>
        <v/>
      </c>
      <c r="O35" s="85" t="str">
        <f>IF(ISBLANK('1. Input energy data'!O51), "",'1. Input energy data'!O51)</f>
        <v/>
      </c>
      <c r="P35" s="85" t="str">
        <f>IF(ISBLANK('1. Input energy data'!P51), "",'1. Input energy data'!P51)</f>
        <v/>
      </c>
      <c r="Q35" s="85" t="str">
        <f>IF(ISBLANK('1. Input energy data'!Q51), "",'1. Input energy data'!Q51)</f>
        <v/>
      </c>
      <c r="R35" s="85" t="str">
        <f>IF(ISBLANK('1. Input energy data'!R51), "",'1. Input energy data'!R51)</f>
        <v/>
      </c>
      <c r="S35" s="85" t="str">
        <f>IF(ISBLANK('1. Input energy data'!S51), "",'1. Input energy data'!S51)</f>
        <v/>
      </c>
      <c r="T35" s="85" t="str">
        <f>IF(ISBLANK('1. Input energy data'!T51), "",'1. Input energy data'!T51)</f>
        <v/>
      </c>
      <c r="U35" s="85" t="str">
        <f>IF(ISBLANK('1. Input energy data'!U51), "",'1. Input energy data'!U51)</f>
        <v/>
      </c>
      <c r="V35" s="85" t="str">
        <f>IF(ISBLANK('1. Input energy data'!V51), "",'1. Input energy data'!V51)</f>
        <v/>
      </c>
      <c r="W35" s="85" t="str">
        <f>IF(ISBLANK('1. Input energy data'!W51), "",'1. Input energy data'!W51)</f>
        <v/>
      </c>
      <c r="X35" s="85" t="str">
        <f>IF(ISBLANK('1. Input energy data'!X51), "",'1. Input energy data'!X51)</f>
        <v/>
      </c>
      <c r="Y35" s="85" t="str">
        <f>IF(ISBLANK('1. Input energy data'!Y51), "",'1. Input energy data'!Y51)</f>
        <v/>
      </c>
      <c r="Z35" s="85" t="str">
        <f>IF(ISBLANK('1. Input energy data'!Z51), "",'1. Input energy data'!Z51)</f>
        <v/>
      </c>
      <c r="AA35" s="85" t="str">
        <f>IF(ISBLANK('1. Input energy data'!$AA51), "",'1. Input energy data'!$AA51)</f>
        <v/>
      </c>
      <c r="AB35" s="85" t="str">
        <f>IF(ISBLANK('1. Input energy data'!AB51), "",'1. Input energy data'!AB51)</f>
        <v/>
      </c>
      <c r="AC35" s="84" t="str">
        <f>IF('1. Input energy data'!AD51="", "", '1. Input energy data'!AD51)</f>
        <v/>
      </c>
      <c r="AD35" s="84" t="str">
        <f>IF('1. Input energy data'!AE51="", "", '1. Input energy data'!AE51)</f>
        <v/>
      </c>
      <c r="AE35" s="85" t="str">
        <f>IF(ISBLANK('1. Input energy data'!AF51), "",'1. Input energy data'!AF51)</f>
        <v/>
      </c>
      <c r="AF35" s="85" t="str">
        <f>IF(ISBLANK('1. Input energy data'!AG51), "",'1. Input energy data'!AG51)</f>
        <v/>
      </c>
      <c r="AG35" s="85" t="str">
        <f>IF(ISBLANK('1. Input energy data'!AH51), "",'1. Input energy data'!AH51)</f>
        <v/>
      </c>
      <c r="AH35" s="85" t="str">
        <f>IF(ISBLANK('1. Input energy data'!AI51), "",'1. Input energy data'!AI51)</f>
        <v/>
      </c>
      <c r="AI35" s="85" t="str">
        <f>IF(ISBLANK('1. Input energy data'!AJ51), "",'1. Input energy data'!AJ51)</f>
        <v/>
      </c>
      <c r="AJ35" s="85" t="str">
        <f>IF(ISBLANK('1. Input energy data'!AK51), "",'1. Input energy data'!AK51)</f>
        <v/>
      </c>
      <c r="AK35" s="85" t="str">
        <f>IF(ISBLANK('1. Input energy data'!AL51), "",'1. Input energy data'!AL51)</f>
        <v/>
      </c>
      <c r="AL35" s="85" t="str">
        <f>IF(ISBLANK('1. Input energy data'!AM51), "",'1. Input energy data'!AM51)</f>
        <v/>
      </c>
      <c r="AM35" s="85" t="str">
        <f>IF(ISBLANK('1. Input energy data'!AN51), "",'1. Input energy data'!AN51)</f>
        <v/>
      </c>
      <c r="AN35" s="85" t="str">
        <f>IF(ISBLANK('1. Input energy data'!AO51), "",'1. Input energy data'!AO51)</f>
        <v/>
      </c>
      <c r="AO35" s="85" t="str">
        <f>IF(ISBLANK('1. Input energy data'!AP51), "",'1. Input energy data'!AP51)</f>
        <v/>
      </c>
      <c r="AP35" s="85" t="str">
        <f>IF(ISBLANK('1. Input energy data'!AQ51), "",'1. Input energy data'!AQ51)</f>
        <v/>
      </c>
      <c r="AQ35" s="85" t="str">
        <f>'1. Input energy data'!AR51</f>
        <v/>
      </c>
      <c r="AR35" s="85" t="str">
        <f>'1. Input energy data'!AS51</f>
        <v/>
      </c>
      <c r="AS35" s="85" t="str">
        <f>IF(ISBLANK('1. Input energy data'!AT51), "",'1. Input energy data'!AT51)</f>
        <v/>
      </c>
      <c r="AT35" s="85" t="str">
        <f>IF(ISBLANK('1. Input energy data'!$AU51), "",'1. Input energy data'!$AU51)</f>
        <v/>
      </c>
      <c r="AU35" s="85" t="str">
        <f>IF(ISBLANK('1. Input energy data'!AV51), "",'1. Input energy data'!AV51)</f>
        <v/>
      </c>
      <c r="AV35" s="82" t="str">
        <f>IFERROR('Calculation backing sheet'!AQ34,"Baseline issue")</f>
        <v/>
      </c>
      <c r="AW35" s="85" t="str">
        <f>'Calculation backing sheet'!AR34</f>
        <v/>
      </c>
      <c r="AX35" s="176" t="str">
        <f>'Calculation backing sheet'!AS34</f>
        <v/>
      </c>
      <c r="AY35" s="85" t="str">
        <f>'Calculation backing sheet'!AT34</f>
        <v/>
      </c>
      <c r="AZ35" s="85" t="str">
        <f>'Calculation backing sheet'!AU34</f>
        <v/>
      </c>
      <c r="BA35" s="82" t="str">
        <f>'Calculation backing sheet'!AV34</f>
        <v/>
      </c>
      <c r="BB35" s="82" t="str">
        <f>IF(OR(F35=0,G35=0,F35="0",G35="0",TRIM(F35)="",TRIM(G35)=""),"",IF(COUNTIFS('2. Input non-routine changes'!$C$18:$C$1048576,F35,'2. Input non-routine changes'!$E$18:$E$1048576,G35)&gt; 0,"Yes","No"))</f>
        <v/>
      </c>
      <c r="BD35" s="84" t="str" cm="1">
        <f t="array" aca="1" ref="BD35" ca="1">IFERROR(INDIRECT("'2. Input non-routine changes'!" &amp; ADDRESS('NRC backing'!$E35, COLUMN()-45)),"")</f>
        <v/>
      </c>
      <c r="BE35" s="84" t="str" cm="1">
        <f t="array" aca="1" ref="BE35" ca="1">IFERROR(INDIRECT("'2. Input non-routine changes'!" &amp; ADDRESS('NRC backing'!$E35, COLUMN()-45)),"")</f>
        <v/>
      </c>
      <c r="BF35" s="82" t="str" cm="1">
        <f t="array" aca="1" ref="BF35" ca="1">IFERROR(INDIRECT("'2. Input non-routine changes'!" &amp; ADDRESS('NRC backing'!$E35, COLUMN()-45)),"")</f>
        <v/>
      </c>
      <c r="BG35" s="180" t="str" cm="1">
        <f t="array" aca="1" ref="BG35" ca="1">IFERROR(INDIRECT("'2. Input non-routine changes'!" &amp; ADDRESS('NRC backing'!$E35, COLUMN()-45)),"")</f>
        <v/>
      </c>
      <c r="BH35" s="82" t="str" cm="1">
        <f t="array" aca="1" ref="BH35" ca="1">IFERROR(INDIRECT("'2. Input non-routine changes'!" &amp; ADDRESS('NRC backing'!$E35, COLUMN()-45)),"")</f>
        <v/>
      </c>
      <c r="BI35" s="84" t="str" cm="1">
        <f t="array" aca="1" ref="BI35" ca="1">IFERROR(INDIRECT("'2. Input non-routine changes'!" &amp; ADDRESS('NRC backing'!$F35, COLUMN()-50)),"")</f>
        <v/>
      </c>
      <c r="BJ35" s="84" t="str" cm="1">
        <f t="array" aca="1" ref="BJ35" ca="1">IFERROR(INDIRECT("'2. Input non-routine changes'!" &amp; ADDRESS('NRC backing'!$F35, COLUMN()-50)),"")</f>
        <v/>
      </c>
      <c r="BK35" s="82" t="str" cm="1">
        <f t="array" aca="1" ref="BK35" ca="1">IFERROR(INDIRECT("'2. Input non-routine changes'!" &amp; ADDRESS('NRC backing'!$F35, COLUMN()-50)),"")</f>
        <v/>
      </c>
      <c r="BL35" s="173" t="str" cm="1">
        <f t="array" aca="1" ref="BL35" ca="1">IFERROR(INDIRECT("'2. Input non-routine changes'!" &amp; ADDRESS('NRC backing'!$F35, COLUMN()-50)),"")</f>
        <v/>
      </c>
      <c r="BM35" s="82" t="str" cm="1">
        <f t="array" aca="1" ref="BM35" ca="1">IFERROR(INDIRECT("'2. Input non-routine changes'!" &amp; ADDRESS('NRC backing'!$F35, COLUMN()-50)),"")</f>
        <v/>
      </c>
      <c r="BN35" s="84" t="str" cm="1">
        <f t="array" aca="1" ref="BN35" ca="1">IFERROR(INDIRECT("'2. Input non-routine changes'!" &amp; ADDRESS('NRC backing'!$G35, COLUMN()-55)),"")</f>
        <v/>
      </c>
      <c r="BO35" s="84" t="str" cm="1">
        <f t="array" aca="1" ref="BO35" ca="1">IFERROR(INDIRECT("'2. Input non-routine changes'!" &amp; ADDRESS('NRC backing'!$G35, COLUMN()-55)),"")</f>
        <v/>
      </c>
      <c r="BP35" s="82" t="str" cm="1">
        <f t="array" aca="1" ref="BP35" ca="1">IFERROR(INDIRECT("'2. Input non-routine changes'!" &amp; ADDRESS('NRC backing'!$G35, COLUMN()-55)),"")</f>
        <v/>
      </c>
      <c r="BQ35" s="180" t="str" cm="1">
        <f t="array" aca="1" ref="BQ35" ca="1">IFERROR(INDIRECT("'2. Input non-routine changes'!" &amp; ADDRESS('NRC backing'!$G35, COLUMN()-55)),"")</f>
        <v/>
      </c>
      <c r="BR35" s="82" t="str" cm="1">
        <f t="array" aca="1" ref="BR35" ca="1">IFERROR(INDIRECT("'2. Input non-routine changes'!" &amp; ADDRESS('NRC backing'!$G35, COLUMN()-55)),"")</f>
        <v/>
      </c>
    </row>
    <row r="36" spans="1:70">
      <c r="A36" s="82" t="str">
        <f>IF($D36="", "", '1. Input energy data'!$C$11)</f>
        <v/>
      </c>
      <c r="B36" s="82" t="str">
        <f>IF($D36="", "", '1. Input energy data'!$D$11)</f>
        <v/>
      </c>
      <c r="C36" s="236"/>
      <c r="D36" s="82" t="str">
        <f>IF(ISBLANK('1. Input energy data'!$C52),"",'1. Input energy data'!$C52)</f>
        <v/>
      </c>
      <c r="E36" s="178" t="str">
        <f>IF(ISBLANK('1. Input energy data'!D52), "",'1. Input energy data'!D52)</f>
        <v/>
      </c>
      <c r="F36" s="82" t="str">
        <f>IF(ISBLANK('1. Input energy data'!$E52),"",'1. Input energy data'!$E52)</f>
        <v/>
      </c>
      <c r="G36" s="82" t="str">
        <f>IF($A36="","",'1. Input energy data'!$G52)</f>
        <v/>
      </c>
      <c r="H36" s="82" t="str">
        <f>IF($G36='List Backing Sheet'!$P$5,'1. Input energy data'!$S$11,IF($G36='List Backing Sheet'!$P$6,'1. Input energy data'!$T$11,""))</f>
        <v/>
      </c>
      <c r="I36" s="82" t="str">
        <f>IF('1. Input energy data'!H52=0, "", '1. Input energy data'!H52)</f>
        <v/>
      </c>
      <c r="J36" s="84" t="str">
        <f>IF('1. Input energy data'!I52="", "", '1. Input energy data'!I52)</f>
        <v/>
      </c>
      <c r="K36" s="84" t="str">
        <f>IF(A36="","",IF(TRIM(LOWER('1. Input energy data'!$G$11))="Multiple",IF('1. Input energy data'!J52&lt;&gt;"",'1. Input energy data'!J52,""), '1. Input energy data'!$G$11))</f>
        <v/>
      </c>
      <c r="L36" s="84" t="str">
        <f>IF('1. Input energy data'!L52="", "", '1. Input energy data'!L52)</f>
        <v/>
      </c>
      <c r="M36" s="84" t="str">
        <f>IF('1. Input energy data'!M52="", "", '1. Input energy data'!M52)</f>
        <v/>
      </c>
      <c r="N36" s="85" t="str">
        <f>IF(ISBLANK('1. Input energy data'!N52), "",'1. Input energy data'!N52)</f>
        <v/>
      </c>
      <c r="O36" s="85" t="str">
        <f>IF(ISBLANK('1. Input energy data'!O52), "",'1. Input energy data'!O52)</f>
        <v/>
      </c>
      <c r="P36" s="85" t="str">
        <f>IF(ISBLANK('1. Input energy data'!P52), "",'1. Input energy data'!P52)</f>
        <v/>
      </c>
      <c r="Q36" s="85" t="str">
        <f>IF(ISBLANK('1. Input energy data'!Q52), "",'1. Input energy data'!Q52)</f>
        <v/>
      </c>
      <c r="R36" s="85" t="str">
        <f>IF(ISBLANK('1. Input energy data'!R52), "",'1. Input energy data'!R52)</f>
        <v/>
      </c>
      <c r="S36" s="85" t="str">
        <f>IF(ISBLANK('1. Input energy data'!S52), "",'1. Input energy data'!S52)</f>
        <v/>
      </c>
      <c r="T36" s="85" t="str">
        <f>IF(ISBLANK('1. Input energy data'!T52), "",'1. Input energy data'!T52)</f>
        <v/>
      </c>
      <c r="U36" s="85" t="str">
        <f>IF(ISBLANK('1. Input energy data'!U52), "",'1. Input energy data'!U52)</f>
        <v/>
      </c>
      <c r="V36" s="85" t="str">
        <f>IF(ISBLANK('1. Input energy data'!V52), "",'1. Input energy data'!V52)</f>
        <v/>
      </c>
      <c r="W36" s="85" t="str">
        <f>IF(ISBLANK('1. Input energy data'!W52), "",'1. Input energy data'!W52)</f>
        <v/>
      </c>
      <c r="X36" s="85" t="str">
        <f>IF(ISBLANK('1. Input energy data'!X52), "",'1. Input energy data'!X52)</f>
        <v/>
      </c>
      <c r="Y36" s="85" t="str">
        <f>IF(ISBLANK('1. Input energy data'!Y52), "",'1. Input energy data'!Y52)</f>
        <v/>
      </c>
      <c r="Z36" s="85" t="str">
        <f>IF(ISBLANK('1. Input energy data'!Z52), "",'1. Input energy data'!Z52)</f>
        <v/>
      </c>
      <c r="AA36" s="85" t="str">
        <f>IF(ISBLANK('1. Input energy data'!$AA52), "",'1. Input energy data'!$AA52)</f>
        <v/>
      </c>
      <c r="AB36" s="85" t="str">
        <f>IF(ISBLANK('1. Input energy data'!AB52), "",'1. Input energy data'!AB52)</f>
        <v/>
      </c>
      <c r="AC36" s="84" t="str">
        <f>IF('1. Input energy data'!AD52="", "", '1. Input energy data'!AD52)</f>
        <v/>
      </c>
      <c r="AD36" s="84" t="str">
        <f>IF('1. Input energy data'!AE52="", "", '1. Input energy data'!AE52)</f>
        <v/>
      </c>
      <c r="AE36" s="85" t="str">
        <f>IF(ISBLANK('1. Input energy data'!AF52), "",'1. Input energy data'!AF52)</f>
        <v/>
      </c>
      <c r="AF36" s="85" t="str">
        <f>IF(ISBLANK('1. Input energy data'!AG52), "",'1. Input energy data'!AG52)</f>
        <v/>
      </c>
      <c r="AG36" s="85" t="str">
        <f>IF(ISBLANK('1. Input energy data'!AH52), "",'1. Input energy data'!AH52)</f>
        <v/>
      </c>
      <c r="AH36" s="85" t="str">
        <f>IF(ISBLANK('1. Input energy data'!AI52), "",'1. Input energy data'!AI52)</f>
        <v/>
      </c>
      <c r="AI36" s="85" t="str">
        <f>IF(ISBLANK('1. Input energy data'!AJ52), "",'1. Input energy data'!AJ52)</f>
        <v/>
      </c>
      <c r="AJ36" s="85" t="str">
        <f>IF(ISBLANK('1. Input energy data'!AK52), "",'1. Input energy data'!AK52)</f>
        <v/>
      </c>
      <c r="AK36" s="85" t="str">
        <f>IF(ISBLANK('1. Input energy data'!AL52), "",'1. Input energy data'!AL52)</f>
        <v/>
      </c>
      <c r="AL36" s="85" t="str">
        <f>IF(ISBLANK('1. Input energy data'!AM52), "",'1. Input energy data'!AM52)</f>
        <v/>
      </c>
      <c r="AM36" s="85" t="str">
        <f>IF(ISBLANK('1. Input energy data'!AN52), "",'1. Input energy data'!AN52)</f>
        <v/>
      </c>
      <c r="AN36" s="85" t="str">
        <f>IF(ISBLANK('1. Input energy data'!AO52), "",'1. Input energy data'!AO52)</f>
        <v/>
      </c>
      <c r="AO36" s="85" t="str">
        <f>IF(ISBLANK('1. Input energy data'!AP52), "",'1. Input energy data'!AP52)</f>
        <v/>
      </c>
      <c r="AP36" s="85" t="str">
        <f>IF(ISBLANK('1. Input energy data'!AQ52), "",'1. Input energy data'!AQ52)</f>
        <v/>
      </c>
      <c r="AQ36" s="85" t="str">
        <f>'1. Input energy data'!AR52</f>
        <v/>
      </c>
      <c r="AR36" s="85" t="str">
        <f>'1. Input energy data'!AS52</f>
        <v/>
      </c>
      <c r="AS36" s="85" t="str">
        <f>IF(ISBLANK('1. Input energy data'!AT52), "",'1. Input energy data'!AT52)</f>
        <v/>
      </c>
      <c r="AT36" s="85" t="str">
        <f>IF(ISBLANK('1. Input energy data'!$AU52), "",'1. Input energy data'!$AU52)</f>
        <v/>
      </c>
      <c r="AU36" s="85" t="str">
        <f>IF(ISBLANK('1. Input energy data'!AV52), "",'1. Input energy data'!AV52)</f>
        <v/>
      </c>
      <c r="AV36" s="82" t="str">
        <f>IFERROR('Calculation backing sheet'!AQ35,"Baseline issue")</f>
        <v/>
      </c>
      <c r="AW36" s="85" t="str">
        <f>'Calculation backing sheet'!AR35</f>
        <v/>
      </c>
      <c r="AX36" s="176" t="str">
        <f>'Calculation backing sheet'!AS35</f>
        <v/>
      </c>
      <c r="AY36" s="85" t="str">
        <f>'Calculation backing sheet'!AT35</f>
        <v/>
      </c>
      <c r="AZ36" s="85" t="str">
        <f>'Calculation backing sheet'!AU35</f>
        <v/>
      </c>
      <c r="BA36" s="82" t="str">
        <f>'Calculation backing sheet'!AV35</f>
        <v/>
      </c>
      <c r="BB36" s="82" t="str">
        <f>IF(OR(F36=0,G36=0,F36="0",G36="0",TRIM(F36)="",TRIM(G36)=""),"",IF(COUNTIFS('2. Input non-routine changes'!$C$18:$C$1048576,F36,'2. Input non-routine changes'!$E$18:$E$1048576,G36)&gt; 0,"Yes","No"))</f>
        <v/>
      </c>
      <c r="BD36" s="84" t="str" cm="1">
        <f t="array" aca="1" ref="BD36" ca="1">IFERROR(INDIRECT("'2. Input non-routine changes'!" &amp; ADDRESS('NRC backing'!$E36, COLUMN()-45)),"")</f>
        <v/>
      </c>
      <c r="BE36" s="84" t="str" cm="1">
        <f t="array" aca="1" ref="BE36" ca="1">IFERROR(INDIRECT("'2. Input non-routine changes'!" &amp; ADDRESS('NRC backing'!$E36, COLUMN()-45)),"")</f>
        <v/>
      </c>
      <c r="BF36" s="82" t="str" cm="1">
        <f t="array" aca="1" ref="BF36" ca="1">IFERROR(INDIRECT("'2. Input non-routine changes'!" &amp; ADDRESS('NRC backing'!$E36, COLUMN()-45)),"")</f>
        <v/>
      </c>
      <c r="BG36" s="180" t="str" cm="1">
        <f t="array" aca="1" ref="BG36" ca="1">IFERROR(INDIRECT("'2. Input non-routine changes'!" &amp; ADDRESS('NRC backing'!$E36, COLUMN()-45)),"")</f>
        <v/>
      </c>
      <c r="BH36" s="82" t="str" cm="1">
        <f t="array" aca="1" ref="BH36" ca="1">IFERROR(INDIRECT("'2. Input non-routine changes'!" &amp; ADDRESS('NRC backing'!$E36, COLUMN()-45)),"")</f>
        <v/>
      </c>
      <c r="BI36" s="84" t="str" cm="1">
        <f t="array" aca="1" ref="BI36" ca="1">IFERROR(INDIRECT("'2. Input non-routine changes'!" &amp; ADDRESS('NRC backing'!$F36, COLUMN()-50)),"")</f>
        <v/>
      </c>
      <c r="BJ36" s="84" t="str" cm="1">
        <f t="array" aca="1" ref="BJ36" ca="1">IFERROR(INDIRECT("'2. Input non-routine changes'!" &amp; ADDRESS('NRC backing'!$F36, COLUMN()-50)),"")</f>
        <v/>
      </c>
      <c r="BK36" s="82" t="str" cm="1">
        <f t="array" aca="1" ref="BK36" ca="1">IFERROR(INDIRECT("'2. Input non-routine changes'!" &amp; ADDRESS('NRC backing'!$F36, COLUMN()-50)),"")</f>
        <v/>
      </c>
      <c r="BL36" s="173" t="str" cm="1">
        <f t="array" aca="1" ref="BL36" ca="1">IFERROR(INDIRECT("'2. Input non-routine changes'!" &amp; ADDRESS('NRC backing'!$F36, COLUMN()-50)),"")</f>
        <v/>
      </c>
      <c r="BM36" s="82" t="str" cm="1">
        <f t="array" aca="1" ref="BM36" ca="1">IFERROR(INDIRECT("'2. Input non-routine changes'!" &amp; ADDRESS('NRC backing'!$F36, COLUMN()-50)),"")</f>
        <v/>
      </c>
      <c r="BN36" s="84" t="str" cm="1">
        <f t="array" aca="1" ref="BN36" ca="1">IFERROR(INDIRECT("'2. Input non-routine changes'!" &amp; ADDRESS('NRC backing'!$G36, COLUMN()-55)),"")</f>
        <v/>
      </c>
      <c r="BO36" s="84" t="str" cm="1">
        <f t="array" aca="1" ref="BO36" ca="1">IFERROR(INDIRECT("'2. Input non-routine changes'!" &amp; ADDRESS('NRC backing'!$G36, COLUMN()-55)),"")</f>
        <v/>
      </c>
      <c r="BP36" s="82" t="str" cm="1">
        <f t="array" aca="1" ref="BP36" ca="1">IFERROR(INDIRECT("'2. Input non-routine changes'!" &amp; ADDRESS('NRC backing'!$G36, COLUMN()-55)),"")</f>
        <v/>
      </c>
      <c r="BQ36" s="180" t="str" cm="1">
        <f t="array" aca="1" ref="BQ36" ca="1">IFERROR(INDIRECT("'2. Input non-routine changes'!" &amp; ADDRESS('NRC backing'!$G36, COLUMN()-55)),"")</f>
        <v/>
      </c>
      <c r="BR36" s="82" t="str" cm="1">
        <f t="array" aca="1" ref="BR36" ca="1">IFERROR(INDIRECT("'2. Input non-routine changes'!" &amp; ADDRESS('NRC backing'!$G36, COLUMN()-55)),"")</f>
        <v/>
      </c>
    </row>
    <row r="37" spans="1:70">
      <c r="A37" s="82" t="str">
        <f>IF($D37="", "", '1. Input energy data'!$C$11)</f>
        <v/>
      </c>
      <c r="B37" s="82" t="str">
        <f>IF($D37="", "", '1. Input energy data'!$D$11)</f>
        <v/>
      </c>
      <c r="C37" s="236"/>
      <c r="D37" s="82" t="str">
        <f>IF(ISBLANK('1. Input energy data'!$C53),"",'1. Input energy data'!$C53)</f>
        <v/>
      </c>
      <c r="E37" s="178" t="str">
        <f>IF(ISBLANK('1. Input energy data'!D53), "",'1. Input energy data'!D53)</f>
        <v/>
      </c>
      <c r="F37" s="82" t="str">
        <f>IF(ISBLANK('1. Input energy data'!$E53),"",'1. Input energy data'!$E53)</f>
        <v/>
      </c>
      <c r="G37" s="82" t="str">
        <f>IF($A37="","",'1. Input energy data'!$G53)</f>
        <v/>
      </c>
      <c r="H37" s="82" t="str">
        <f>IF($G37='List Backing Sheet'!$P$5,'1. Input energy data'!$S$11,IF($G37='List Backing Sheet'!$P$6,'1. Input energy data'!$T$11,""))</f>
        <v/>
      </c>
      <c r="I37" s="82" t="str">
        <f>IF('1. Input energy data'!H53=0, "", '1. Input energy data'!H53)</f>
        <v/>
      </c>
      <c r="J37" s="84" t="str">
        <f>IF('1. Input energy data'!I53="", "", '1. Input energy data'!I53)</f>
        <v/>
      </c>
      <c r="K37" s="84" t="str">
        <f>IF(A37="","",IF(TRIM(LOWER('1. Input energy data'!$G$11))="Multiple",IF('1. Input energy data'!J53&lt;&gt;"",'1. Input energy data'!J53,""), '1. Input energy data'!$G$11))</f>
        <v/>
      </c>
      <c r="L37" s="84" t="str">
        <f>IF('1. Input energy data'!L53="", "", '1. Input energy data'!L53)</f>
        <v/>
      </c>
      <c r="M37" s="84" t="str">
        <f>IF('1. Input energy data'!M53="", "", '1. Input energy data'!M53)</f>
        <v/>
      </c>
      <c r="N37" s="85" t="str">
        <f>IF(ISBLANK('1. Input energy data'!N53), "",'1. Input energy data'!N53)</f>
        <v/>
      </c>
      <c r="O37" s="85" t="str">
        <f>IF(ISBLANK('1. Input energy data'!O53), "",'1. Input energy data'!O53)</f>
        <v/>
      </c>
      <c r="P37" s="85" t="str">
        <f>IF(ISBLANK('1. Input energy data'!P53), "",'1. Input energy data'!P53)</f>
        <v/>
      </c>
      <c r="Q37" s="85" t="str">
        <f>IF(ISBLANK('1. Input energy data'!Q53), "",'1. Input energy data'!Q53)</f>
        <v/>
      </c>
      <c r="R37" s="85" t="str">
        <f>IF(ISBLANK('1. Input energy data'!R53), "",'1. Input energy data'!R53)</f>
        <v/>
      </c>
      <c r="S37" s="85" t="str">
        <f>IF(ISBLANK('1. Input energy data'!S53), "",'1. Input energy data'!S53)</f>
        <v/>
      </c>
      <c r="T37" s="85" t="str">
        <f>IF(ISBLANK('1. Input energy data'!T53), "",'1. Input energy data'!T53)</f>
        <v/>
      </c>
      <c r="U37" s="85" t="str">
        <f>IF(ISBLANK('1. Input energy data'!U53), "",'1. Input energy data'!U53)</f>
        <v/>
      </c>
      <c r="V37" s="85" t="str">
        <f>IF(ISBLANK('1. Input energy data'!V53), "",'1. Input energy data'!V53)</f>
        <v/>
      </c>
      <c r="W37" s="85" t="str">
        <f>IF(ISBLANK('1. Input energy data'!W53), "",'1. Input energy data'!W53)</f>
        <v/>
      </c>
      <c r="X37" s="85" t="str">
        <f>IF(ISBLANK('1. Input energy data'!X53), "",'1. Input energy data'!X53)</f>
        <v/>
      </c>
      <c r="Y37" s="85" t="str">
        <f>IF(ISBLANK('1. Input energy data'!Y53), "",'1. Input energy data'!Y53)</f>
        <v/>
      </c>
      <c r="Z37" s="85" t="str">
        <f>IF(ISBLANK('1. Input energy data'!Z53), "",'1. Input energy data'!Z53)</f>
        <v/>
      </c>
      <c r="AA37" s="85" t="str">
        <f>IF(ISBLANK('1. Input energy data'!$AA53), "",'1. Input energy data'!$AA53)</f>
        <v/>
      </c>
      <c r="AB37" s="85" t="str">
        <f>IF(ISBLANK('1. Input energy data'!AB53), "",'1. Input energy data'!AB53)</f>
        <v/>
      </c>
      <c r="AC37" s="84" t="str">
        <f>IF('1. Input energy data'!AD53="", "", '1. Input energy data'!AD53)</f>
        <v/>
      </c>
      <c r="AD37" s="84" t="str">
        <f>IF('1. Input energy data'!AE53="", "", '1. Input energy data'!AE53)</f>
        <v/>
      </c>
      <c r="AE37" s="85" t="str">
        <f>IF(ISBLANK('1. Input energy data'!AF53), "",'1. Input energy data'!AF53)</f>
        <v/>
      </c>
      <c r="AF37" s="85" t="str">
        <f>IF(ISBLANK('1. Input energy data'!AG53), "",'1. Input energy data'!AG53)</f>
        <v/>
      </c>
      <c r="AG37" s="85" t="str">
        <f>IF(ISBLANK('1. Input energy data'!AH53), "",'1. Input energy data'!AH53)</f>
        <v/>
      </c>
      <c r="AH37" s="85" t="str">
        <f>IF(ISBLANK('1. Input energy data'!AI53), "",'1. Input energy data'!AI53)</f>
        <v/>
      </c>
      <c r="AI37" s="85" t="str">
        <f>IF(ISBLANK('1. Input energy data'!AJ53), "",'1. Input energy data'!AJ53)</f>
        <v/>
      </c>
      <c r="AJ37" s="85" t="str">
        <f>IF(ISBLANK('1. Input energy data'!AK53), "",'1. Input energy data'!AK53)</f>
        <v/>
      </c>
      <c r="AK37" s="85" t="str">
        <f>IF(ISBLANK('1. Input energy data'!AL53), "",'1. Input energy data'!AL53)</f>
        <v/>
      </c>
      <c r="AL37" s="85" t="str">
        <f>IF(ISBLANK('1. Input energy data'!AM53), "",'1. Input energy data'!AM53)</f>
        <v/>
      </c>
      <c r="AM37" s="85" t="str">
        <f>IF(ISBLANK('1. Input energy data'!AN53), "",'1. Input energy data'!AN53)</f>
        <v/>
      </c>
      <c r="AN37" s="85" t="str">
        <f>IF(ISBLANK('1. Input energy data'!AO53), "",'1. Input energy data'!AO53)</f>
        <v/>
      </c>
      <c r="AO37" s="85" t="str">
        <f>IF(ISBLANK('1. Input energy data'!AP53), "",'1. Input energy data'!AP53)</f>
        <v/>
      </c>
      <c r="AP37" s="85" t="str">
        <f>IF(ISBLANK('1. Input energy data'!AQ53), "",'1. Input energy data'!AQ53)</f>
        <v/>
      </c>
      <c r="AQ37" s="85" t="str">
        <f>'1. Input energy data'!AR53</f>
        <v/>
      </c>
      <c r="AR37" s="85" t="str">
        <f>'1. Input energy data'!AS53</f>
        <v/>
      </c>
      <c r="AS37" s="85" t="str">
        <f>IF(ISBLANK('1. Input energy data'!AT53), "",'1. Input energy data'!AT53)</f>
        <v/>
      </c>
      <c r="AT37" s="85" t="str">
        <f>IF(ISBLANK('1. Input energy data'!$AU53), "",'1. Input energy data'!$AU53)</f>
        <v/>
      </c>
      <c r="AU37" s="85" t="str">
        <f>IF(ISBLANK('1. Input energy data'!AV53), "",'1. Input energy data'!AV53)</f>
        <v/>
      </c>
      <c r="AV37" s="82" t="str">
        <f>IFERROR('Calculation backing sheet'!AQ36,"Baseline issue")</f>
        <v/>
      </c>
      <c r="AW37" s="85" t="str">
        <f>'Calculation backing sheet'!AR36</f>
        <v/>
      </c>
      <c r="AX37" s="176" t="str">
        <f>'Calculation backing sheet'!AS36</f>
        <v/>
      </c>
      <c r="AY37" s="85" t="str">
        <f>'Calculation backing sheet'!AT36</f>
        <v/>
      </c>
      <c r="AZ37" s="85" t="str">
        <f>'Calculation backing sheet'!AU36</f>
        <v/>
      </c>
      <c r="BA37" s="82" t="str">
        <f>'Calculation backing sheet'!AV36</f>
        <v/>
      </c>
      <c r="BB37" s="82" t="str">
        <f>IF(OR(F37=0,G37=0,F37="0",G37="0",TRIM(F37)="",TRIM(G37)=""),"",IF(COUNTIFS('2. Input non-routine changes'!$C$18:$C$1048576,F37,'2. Input non-routine changes'!$E$18:$E$1048576,G37)&gt; 0,"Yes","No"))</f>
        <v/>
      </c>
      <c r="BD37" s="84" t="str" cm="1">
        <f t="array" aca="1" ref="BD37" ca="1">IFERROR(INDIRECT("'2. Input non-routine changes'!" &amp; ADDRESS('NRC backing'!$E37, COLUMN()-45)),"")</f>
        <v/>
      </c>
      <c r="BE37" s="84" t="str" cm="1">
        <f t="array" aca="1" ref="BE37" ca="1">IFERROR(INDIRECT("'2. Input non-routine changes'!" &amp; ADDRESS('NRC backing'!$E37, COLUMN()-45)),"")</f>
        <v/>
      </c>
      <c r="BF37" s="82" t="str" cm="1">
        <f t="array" aca="1" ref="BF37" ca="1">IFERROR(INDIRECT("'2. Input non-routine changes'!" &amp; ADDRESS('NRC backing'!$E37, COLUMN()-45)),"")</f>
        <v/>
      </c>
      <c r="BG37" s="180" t="str" cm="1">
        <f t="array" aca="1" ref="BG37" ca="1">IFERROR(INDIRECT("'2. Input non-routine changes'!" &amp; ADDRESS('NRC backing'!$E37, COLUMN()-45)),"")</f>
        <v/>
      </c>
      <c r="BH37" s="82" t="str" cm="1">
        <f t="array" aca="1" ref="BH37" ca="1">IFERROR(INDIRECT("'2. Input non-routine changes'!" &amp; ADDRESS('NRC backing'!$E37, COLUMN()-45)),"")</f>
        <v/>
      </c>
      <c r="BI37" s="84" t="str" cm="1">
        <f t="array" aca="1" ref="BI37" ca="1">IFERROR(INDIRECT("'2. Input non-routine changes'!" &amp; ADDRESS('NRC backing'!$F37, COLUMN()-50)),"")</f>
        <v/>
      </c>
      <c r="BJ37" s="84" t="str" cm="1">
        <f t="array" aca="1" ref="BJ37" ca="1">IFERROR(INDIRECT("'2. Input non-routine changes'!" &amp; ADDRESS('NRC backing'!$F37, COLUMN()-50)),"")</f>
        <v/>
      </c>
      <c r="BK37" s="82" t="str" cm="1">
        <f t="array" aca="1" ref="BK37" ca="1">IFERROR(INDIRECT("'2. Input non-routine changes'!" &amp; ADDRESS('NRC backing'!$F37, COLUMN()-50)),"")</f>
        <v/>
      </c>
      <c r="BL37" s="173" t="str" cm="1">
        <f t="array" aca="1" ref="BL37" ca="1">IFERROR(INDIRECT("'2. Input non-routine changes'!" &amp; ADDRESS('NRC backing'!$F37, COLUMN()-50)),"")</f>
        <v/>
      </c>
      <c r="BM37" s="82" t="str" cm="1">
        <f t="array" aca="1" ref="BM37" ca="1">IFERROR(INDIRECT("'2. Input non-routine changes'!" &amp; ADDRESS('NRC backing'!$F37, COLUMN()-50)),"")</f>
        <v/>
      </c>
      <c r="BN37" s="84" t="str" cm="1">
        <f t="array" aca="1" ref="BN37" ca="1">IFERROR(INDIRECT("'2. Input non-routine changes'!" &amp; ADDRESS('NRC backing'!$G37, COLUMN()-55)),"")</f>
        <v/>
      </c>
      <c r="BO37" s="84" t="str" cm="1">
        <f t="array" aca="1" ref="BO37" ca="1">IFERROR(INDIRECT("'2. Input non-routine changes'!" &amp; ADDRESS('NRC backing'!$G37, COLUMN()-55)),"")</f>
        <v/>
      </c>
      <c r="BP37" s="82" t="str" cm="1">
        <f t="array" aca="1" ref="BP37" ca="1">IFERROR(INDIRECT("'2. Input non-routine changes'!" &amp; ADDRESS('NRC backing'!$G37, COLUMN()-55)),"")</f>
        <v/>
      </c>
      <c r="BQ37" s="180" t="str" cm="1">
        <f t="array" aca="1" ref="BQ37" ca="1">IFERROR(INDIRECT("'2. Input non-routine changes'!" &amp; ADDRESS('NRC backing'!$G37, COLUMN()-55)),"")</f>
        <v/>
      </c>
      <c r="BR37" s="82" t="str" cm="1">
        <f t="array" aca="1" ref="BR37" ca="1">IFERROR(INDIRECT("'2. Input non-routine changes'!" &amp; ADDRESS('NRC backing'!$G37, COLUMN()-55)),"")</f>
        <v/>
      </c>
    </row>
    <row r="38" spans="1:70">
      <c r="A38" s="82" t="str">
        <f>IF($D38="", "", '1. Input energy data'!$C$11)</f>
        <v/>
      </c>
      <c r="B38" s="82" t="str">
        <f>IF($D38="", "", '1. Input energy data'!$D$11)</f>
        <v/>
      </c>
      <c r="C38" s="236"/>
      <c r="D38" s="82" t="str">
        <f>IF(ISBLANK('1. Input energy data'!$C54),"",'1. Input energy data'!$C54)</f>
        <v/>
      </c>
      <c r="E38" s="178" t="str">
        <f>IF(ISBLANK('1. Input energy data'!D54), "",'1. Input energy data'!D54)</f>
        <v/>
      </c>
      <c r="F38" s="82" t="str">
        <f>IF(ISBLANK('1. Input energy data'!$E54),"",'1. Input energy data'!$E54)</f>
        <v/>
      </c>
      <c r="G38" s="82" t="str">
        <f>IF($A38="","",'1. Input energy data'!$G54)</f>
        <v/>
      </c>
      <c r="H38" s="82" t="str">
        <f>IF($G38='List Backing Sheet'!$P$5,'1. Input energy data'!$S$11,IF($G38='List Backing Sheet'!$P$6,'1. Input energy data'!$T$11,""))</f>
        <v/>
      </c>
      <c r="I38" s="82" t="str">
        <f>IF('1. Input energy data'!H54=0, "", '1. Input energy data'!H54)</f>
        <v/>
      </c>
      <c r="J38" s="84" t="str">
        <f>IF('1. Input energy data'!I54="", "", '1. Input energy data'!I54)</f>
        <v/>
      </c>
      <c r="K38" s="84" t="str">
        <f>IF(A38="","",IF(TRIM(LOWER('1. Input energy data'!$G$11))="Multiple",IF('1. Input energy data'!J54&lt;&gt;"",'1. Input energy data'!J54,""), '1. Input energy data'!$G$11))</f>
        <v/>
      </c>
      <c r="L38" s="84" t="str">
        <f>IF('1. Input energy data'!L54="", "", '1. Input energy data'!L54)</f>
        <v/>
      </c>
      <c r="M38" s="84" t="str">
        <f>IF('1. Input energy data'!M54="", "", '1. Input energy data'!M54)</f>
        <v/>
      </c>
      <c r="N38" s="85" t="str">
        <f>IF(ISBLANK('1. Input energy data'!N54), "",'1. Input energy data'!N54)</f>
        <v/>
      </c>
      <c r="O38" s="85" t="str">
        <f>IF(ISBLANK('1. Input energy data'!O54), "",'1. Input energy data'!O54)</f>
        <v/>
      </c>
      <c r="P38" s="85" t="str">
        <f>IF(ISBLANK('1. Input energy data'!P54), "",'1. Input energy data'!P54)</f>
        <v/>
      </c>
      <c r="Q38" s="85" t="str">
        <f>IF(ISBLANK('1. Input energy data'!Q54), "",'1. Input energy data'!Q54)</f>
        <v/>
      </c>
      <c r="R38" s="85" t="str">
        <f>IF(ISBLANK('1. Input energy data'!R54), "",'1. Input energy data'!R54)</f>
        <v/>
      </c>
      <c r="S38" s="85" t="str">
        <f>IF(ISBLANK('1. Input energy data'!S54), "",'1. Input energy data'!S54)</f>
        <v/>
      </c>
      <c r="T38" s="85" t="str">
        <f>IF(ISBLANK('1. Input energy data'!T54), "",'1. Input energy data'!T54)</f>
        <v/>
      </c>
      <c r="U38" s="85" t="str">
        <f>IF(ISBLANK('1. Input energy data'!U54), "",'1. Input energy data'!U54)</f>
        <v/>
      </c>
      <c r="V38" s="85" t="str">
        <f>IF(ISBLANK('1. Input energy data'!V54), "",'1. Input energy data'!V54)</f>
        <v/>
      </c>
      <c r="W38" s="85" t="str">
        <f>IF(ISBLANK('1. Input energy data'!W54), "",'1. Input energy data'!W54)</f>
        <v/>
      </c>
      <c r="X38" s="85" t="str">
        <f>IF(ISBLANK('1. Input energy data'!X54), "",'1. Input energy data'!X54)</f>
        <v/>
      </c>
      <c r="Y38" s="85" t="str">
        <f>IF(ISBLANK('1. Input energy data'!Y54), "",'1. Input energy data'!Y54)</f>
        <v/>
      </c>
      <c r="Z38" s="85" t="str">
        <f>IF(ISBLANK('1. Input energy data'!Z54), "",'1. Input energy data'!Z54)</f>
        <v/>
      </c>
      <c r="AA38" s="85" t="str">
        <f>IF(ISBLANK('1. Input energy data'!$AA54), "",'1. Input energy data'!$AA54)</f>
        <v/>
      </c>
      <c r="AB38" s="85" t="str">
        <f>IF(ISBLANK('1. Input energy data'!AB54), "",'1. Input energy data'!AB54)</f>
        <v/>
      </c>
      <c r="AC38" s="84" t="str">
        <f>IF('1. Input energy data'!AD54="", "", '1. Input energy data'!AD54)</f>
        <v/>
      </c>
      <c r="AD38" s="84" t="str">
        <f>IF('1. Input energy data'!AE54="", "", '1. Input energy data'!AE54)</f>
        <v/>
      </c>
      <c r="AE38" s="85" t="str">
        <f>IF(ISBLANK('1. Input energy data'!AF54), "",'1. Input energy data'!AF54)</f>
        <v/>
      </c>
      <c r="AF38" s="85" t="str">
        <f>IF(ISBLANK('1. Input energy data'!AG54), "",'1. Input energy data'!AG54)</f>
        <v/>
      </c>
      <c r="AG38" s="85" t="str">
        <f>IF(ISBLANK('1. Input energy data'!AH54), "",'1. Input energy data'!AH54)</f>
        <v/>
      </c>
      <c r="AH38" s="85" t="str">
        <f>IF(ISBLANK('1. Input energy data'!AI54), "",'1. Input energy data'!AI54)</f>
        <v/>
      </c>
      <c r="AI38" s="85" t="str">
        <f>IF(ISBLANK('1. Input energy data'!AJ54), "",'1. Input energy data'!AJ54)</f>
        <v/>
      </c>
      <c r="AJ38" s="85" t="str">
        <f>IF(ISBLANK('1. Input energy data'!AK54), "",'1. Input energy data'!AK54)</f>
        <v/>
      </c>
      <c r="AK38" s="85" t="str">
        <f>IF(ISBLANK('1. Input energy data'!AL54), "",'1. Input energy data'!AL54)</f>
        <v/>
      </c>
      <c r="AL38" s="85" t="str">
        <f>IF(ISBLANK('1. Input energy data'!AM54), "",'1. Input energy data'!AM54)</f>
        <v/>
      </c>
      <c r="AM38" s="85" t="str">
        <f>IF(ISBLANK('1. Input energy data'!AN54), "",'1. Input energy data'!AN54)</f>
        <v/>
      </c>
      <c r="AN38" s="85" t="str">
        <f>IF(ISBLANK('1. Input energy data'!AO54), "",'1. Input energy data'!AO54)</f>
        <v/>
      </c>
      <c r="AO38" s="85" t="str">
        <f>IF(ISBLANK('1. Input energy data'!AP54), "",'1. Input energy data'!AP54)</f>
        <v/>
      </c>
      <c r="AP38" s="85" t="str">
        <f>IF(ISBLANK('1. Input energy data'!AQ54), "",'1. Input energy data'!AQ54)</f>
        <v/>
      </c>
      <c r="AQ38" s="85" t="str">
        <f>'1. Input energy data'!AR54</f>
        <v/>
      </c>
      <c r="AR38" s="85" t="str">
        <f>'1. Input energy data'!AS54</f>
        <v/>
      </c>
      <c r="AS38" s="85" t="str">
        <f>IF(ISBLANK('1. Input energy data'!AT54), "",'1. Input energy data'!AT54)</f>
        <v/>
      </c>
      <c r="AT38" s="85" t="str">
        <f>IF(ISBLANK('1. Input energy data'!$AU54), "",'1. Input energy data'!$AU54)</f>
        <v/>
      </c>
      <c r="AU38" s="85" t="str">
        <f>IF(ISBLANK('1. Input energy data'!AV54), "",'1. Input energy data'!AV54)</f>
        <v/>
      </c>
      <c r="AV38" s="82" t="str">
        <f>IFERROR('Calculation backing sheet'!AQ37,"Baseline issue")</f>
        <v/>
      </c>
      <c r="AW38" s="85" t="str">
        <f>'Calculation backing sheet'!AR37</f>
        <v/>
      </c>
      <c r="AX38" s="176" t="str">
        <f>'Calculation backing sheet'!AS37</f>
        <v/>
      </c>
      <c r="AY38" s="85" t="str">
        <f>'Calculation backing sheet'!AT37</f>
        <v/>
      </c>
      <c r="AZ38" s="85" t="str">
        <f>'Calculation backing sheet'!AU37</f>
        <v/>
      </c>
      <c r="BA38" s="82" t="str">
        <f>'Calculation backing sheet'!AV37</f>
        <v/>
      </c>
      <c r="BB38" s="82" t="str">
        <f>IF(OR(F38=0,G38=0,F38="0",G38="0",TRIM(F38)="",TRIM(G38)=""),"",IF(COUNTIFS('2. Input non-routine changes'!$C$18:$C$1048576,F38,'2. Input non-routine changes'!$E$18:$E$1048576,G38)&gt; 0,"Yes","No"))</f>
        <v/>
      </c>
      <c r="BD38" s="84" t="str" cm="1">
        <f t="array" aca="1" ref="BD38" ca="1">IFERROR(INDIRECT("'2. Input non-routine changes'!" &amp; ADDRESS('NRC backing'!$E38, COLUMN()-45)),"")</f>
        <v/>
      </c>
      <c r="BE38" s="84" t="str" cm="1">
        <f t="array" aca="1" ref="BE38" ca="1">IFERROR(INDIRECT("'2. Input non-routine changes'!" &amp; ADDRESS('NRC backing'!$E38, COLUMN()-45)),"")</f>
        <v/>
      </c>
      <c r="BF38" s="82" t="str" cm="1">
        <f t="array" aca="1" ref="BF38" ca="1">IFERROR(INDIRECT("'2. Input non-routine changes'!" &amp; ADDRESS('NRC backing'!$E38, COLUMN()-45)),"")</f>
        <v/>
      </c>
      <c r="BG38" s="180" t="str" cm="1">
        <f t="array" aca="1" ref="BG38" ca="1">IFERROR(INDIRECT("'2. Input non-routine changes'!" &amp; ADDRESS('NRC backing'!$E38, COLUMN()-45)),"")</f>
        <v/>
      </c>
      <c r="BH38" s="82" t="str" cm="1">
        <f t="array" aca="1" ref="BH38" ca="1">IFERROR(INDIRECT("'2. Input non-routine changes'!" &amp; ADDRESS('NRC backing'!$E38, COLUMN()-45)),"")</f>
        <v/>
      </c>
      <c r="BI38" s="84" t="str" cm="1">
        <f t="array" aca="1" ref="BI38" ca="1">IFERROR(INDIRECT("'2. Input non-routine changes'!" &amp; ADDRESS('NRC backing'!$F38, COLUMN()-50)),"")</f>
        <v/>
      </c>
      <c r="BJ38" s="84" t="str" cm="1">
        <f t="array" aca="1" ref="BJ38" ca="1">IFERROR(INDIRECT("'2. Input non-routine changes'!" &amp; ADDRESS('NRC backing'!$F38, COLUMN()-50)),"")</f>
        <v/>
      </c>
      <c r="BK38" s="82" t="str" cm="1">
        <f t="array" aca="1" ref="BK38" ca="1">IFERROR(INDIRECT("'2. Input non-routine changes'!" &amp; ADDRESS('NRC backing'!$F38, COLUMN()-50)),"")</f>
        <v/>
      </c>
      <c r="BL38" s="173" t="str" cm="1">
        <f t="array" aca="1" ref="BL38" ca="1">IFERROR(INDIRECT("'2. Input non-routine changes'!" &amp; ADDRESS('NRC backing'!$F38, COLUMN()-50)),"")</f>
        <v/>
      </c>
      <c r="BM38" s="82" t="str" cm="1">
        <f t="array" aca="1" ref="BM38" ca="1">IFERROR(INDIRECT("'2. Input non-routine changes'!" &amp; ADDRESS('NRC backing'!$F38, COLUMN()-50)),"")</f>
        <v/>
      </c>
      <c r="BN38" s="84" t="str" cm="1">
        <f t="array" aca="1" ref="BN38" ca="1">IFERROR(INDIRECT("'2. Input non-routine changes'!" &amp; ADDRESS('NRC backing'!$G38, COLUMN()-55)),"")</f>
        <v/>
      </c>
      <c r="BO38" s="84" t="str" cm="1">
        <f t="array" aca="1" ref="BO38" ca="1">IFERROR(INDIRECT("'2. Input non-routine changes'!" &amp; ADDRESS('NRC backing'!$G38, COLUMN()-55)),"")</f>
        <v/>
      </c>
      <c r="BP38" s="82" t="str" cm="1">
        <f t="array" aca="1" ref="BP38" ca="1">IFERROR(INDIRECT("'2. Input non-routine changes'!" &amp; ADDRESS('NRC backing'!$G38, COLUMN()-55)),"")</f>
        <v/>
      </c>
      <c r="BQ38" s="180" t="str" cm="1">
        <f t="array" aca="1" ref="BQ38" ca="1">IFERROR(INDIRECT("'2. Input non-routine changes'!" &amp; ADDRESS('NRC backing'!$G38, COLUMN()-55)),"")</f>
        <v/>
      </c>
      <c r="BR38" s="82" t="str" cm="1">
        <f t="array" aca="1" ref="BR38" ca="1">IFERROR(INDIRECT("'2. Input non-routine changes'!" &amp; ADDRESS('NRC backing'!$G38, COLUMN()-55)),"")</f>
        <v/>
      </c>
    </row>
    <row r="39" spans="1:70">
      <c r="A39" s="82" t="str">
        <f>IF($D39="", "", '1. Input energy data'!$C$11)</f>
        <v/>
      </c>
      <c r="B39" s="82" t="str">
        <f>IF($D39="", "", '1. Input energy data'!$D$11)</f>
        <v/>
      </c>
      <c r="C39" s="236"/>
      <c r="D39" s="82" t="str">
        <f>IF(ISBLANK('1. Input energy data'!$C55),"",'1. Input energy data'!$C55)</f>
        <v/>
      </c>
      <c r="E39" s="178" t="str">
        <f>IF(ISBLANK('1. Input energy data'!D55), "",'1. Input energy data'!D55)</f>
        <v/>
      </c>
      <c r="F39" s="82" t="str">
        <f>IF(ISBLANK('1. Input energy data'!$E55),"",'1. Input energy data'!$E55)</f>
        <v/>
      </c>
      <c r="G39" s="82" t="str">
        <f>IF($A39="","",'1. Input energy data'!$G55)</f>
        <v/>
      </c>
      <c r="H39" s="82" t="str">
        <f>IF($G39='List Backing Sheet'!$P$5,'1. Input energy data'!$S$11,IF($G39='List Backing Sheet'!$P$6,'1. Input energy data'!$T$11,""))</f>
        <v/>
      </c>
      <c r="I39" s="82" t="str">
        <f>IF('1. Input energy data'!H55=0, "", '1. Input energy data'!H55)</f>
        <v/>
      </c>
      <c r="J39" s="84" t="str">
        <f>IF('1. Input energy data'!I55="", "", '1. Input energy data'!I55)</f>
        <v/>
      </c>
      <c r="K39" s="84" t="str">
        <f>IF(A39="","",IF(TRIM(LOWER('1. Input energy data'!$G$11))="Multiple",IF('1. Input energy data'!J55&lt;&gt;"",'1. Input energy data'!J55,""), '1. Input energy data'!$G$11))</f>
        <v/>
      </c>
      <c r="L39" s="84" t="str">
        <f>IF('1. Input energy data'!L55="", "", '1. Input energy data'!L55)</f>
        <v/>
      </c>
      <c r="M39" s="84" t="str">
        <f>IF('1. Input energy data'!M55="", "", '1. Input energy data'!M55)</f>
        <v/>
      </c>
      <c r="N39" s="85" t="str">
        <f>IF(ISBLANK('1. Input energy data'!N55), "",'1. Input energy data'!N55)</f>
        <v/>
      </c>
      <c r="O39" s="85" t="str">
        <f>IF(ISBLANK('1. Input energy data'!O55), "",'1. Input energy data'!O55)</f>
        <v/>
      </c>
      <c r="P39" s="85" t="str">
        <f>IF(ISBLANK('1. Input energy data'!P55), "",'1. Input energy data'!P55)</f>
        <v/>
      </c>
      <c r="Q39" s="85" t="str">
        <f>IF(ISBLANK('1. Input energy data'!Q55), "",'1. Input energy data'!Q55)</f>
        <v/>
      </c>
      <c r="R39" s="85" t="str">
        <f>IF(ISBLANK('1. Input energy data'!R55), "",'1. Input energy data'!R55)</f>
        <v/>
      </c>
      <c r="S39" s="85" t="str">
        <f>IF(ISBLANK('1. Input energy data'!S55), "",'1. Input energy data'!S55)</f>
        <v/>
      </c>
      <c r="T39" s="85" t="str">
        <f>IF(ISBLANK('1. Input energy data'!T55), "",'1. Input energy data'!T55)</f>
        <v/>
      </c>
      <c r="U39" s="85" t="str">
        <f>IF(ISBLANK('1. Input energy data'!U55), "",'1. Input energy data'!U55)</f>
        <v/>
      </c>
      <c r="V39" s="85" t="str">
        <f>IF(ISBLANK('1. Input energy data'!V55), "",'1. Input energy data'!V55)</f>
        <v/>
      </c>
      <c r="W39" s="85" t="str">
        <f>IF(ISBLANK('1. Input energy data'!W55), "",'1. Input energy data'!W55)</f>
        <v/>
      </c>
      <c r="X39" s="85" t="str">
        <f>IF(ISBLANK('1. Input energy data'!X55), "",'1. Input energy data'!X55)</f>
        <v/>
      </c>
      <c r="Y39" s="85" t="str">
        <f>IF(ISBLANK('1. Input energy data'!Y55), "",'1. Input energy data'!Y55)</f>
        <v/>
      </c>
      <c r="Z39" s="85" t="str">
        <f>IF(ISBLANK('1. Input energy data'!Z55), "",'1. Input energy data'!Z55)</f>
        <v/>
      </c>
      <c r="AA39" s="85" t="str">
        <f>IF(ISBLANK('1. Input energy data'!$AA55), "",'1. Input energy data'!$AA55)</f>
        <v/>
      </c>
      <c r="AB39" s="85" t="str">
        <f>IF(ISBLANK('1. Input energy data'!AB55), "",'1. Input energy data'!AB55)</f>
        <v/>
      </c>
      <c r="AC39" s="84" t="str">
        <f>IF('1. Input energy data'!AD55="", "", '1. Input energy data'!AD55)</f>
        <v/>
      </c>
      <c r="AD39" s="84" t="str">
        <f>IF('1. Input energy data'!AE55="", "", '1. Input energy data'!AE55)</f>
        <v/>
      </c>
      <c r="AE39" s="85" t="str">
        <f>IF(ISBLANK('1. Input energy data'!AF55), "",'1. Input energy data'!AF55)</f>
        <v/>
      </c>
      <c r="AF39" s="85" t="str">
        <f>IF(ISBLANK('1. Input energy data'!AG55), "",'1. Input energy data'!AG55)</f>
        <v/>
      </c>
      <c r="AG39" s="85" t="str">
        <f>IF(ISBLANK('1. Input energy data'!AH55), "",'1. Input energy data'!AH55)</f>
        <v/>
      </c>
      <c r="AH39" s="85" t="str">
        <f>IF(ISBLANK('1. Input energy data'!AI55), "",'1. Input energy data'!AI55)</f>
        <v/>
      </c>
      <c r="AI39" s="85" t="str">
        <f>IF(ISBLANK('1. Input energy data'!AJ55), "",'1. Input energy data'!AJ55)</f>
        <v/>
      </c>
      <c r="AJ39" s="85" t="str">
        <f>IF(ISBLANK('1. Input energy data'!AK55), "",'1. Input energy data'!AK55)</f>
        <v/>
      </c>
      <c r="AK39" s="85" t="str">
        <f>IF(ISBLANK('1. Input energy data'!AL55), "",'1. Input energy data'!AL55)</f>
        <v/>
      </c>
      <c r="AL39" s="85" t="str">
        <f>IF(ISBLANK('1. Input energy data'!AM55), "",'1. Input energy data'!AM55)</f>
        <v/>
      </c>
      <c r="AM39" s="85" t="str">
        <f>IF(ISBLANK('1. Input energy data'!AN55), "",'1. Input energy data'!AN55)</f>
        <v/>
      </c>
      <c r="AN39" s="85" t="str">
        <f>IF(ISBLANK('1. Input energy data'!AO55), "",'1. Input energy data'!AO55)</f>
        <v/>
      </c>
      <c r="AO39" s="85" t="str">
        <f>IF(ISBLANK('1. Input energy data'!AP55), "",'1. Input energy data'!AP55)</f>
        <v/>
      </c>
      <c r="AP39" s="85" t="str">
        <f>IF(ISBLANK('1. Input energy data'!AQ55), "",'1. Input energy data'!AQ55)</f>
        <v/>
      </c>
      <c r="AQ39" s="85" t="str">
        <f>'1. Input energy data'!AR55</f>
        <v/>
      </c>
      <c r="AR39" s="85" t="str">
        <f>'1. Input energy data'!AS55</f>
        <v/>
      </c>
      <c r="AS39" s="85" t="str">
        <f>IF(ISBLANK('1. Input energy data'!AT55), "",'1. Input energy data'!AT55)</f>
        <v/>
      </c>
      <c r="AT39" s="85" t="str">
        <f>IF(ISBLANK('1. Input energy data'!$AU55), "",'1. Input energy data'!$AU55)</f>
        <v/>
      </c>
      <c r="AU39" s="85" t="str">
        <f>IF(ISBLANK('1. Input energy data'!AV55), "",'1. Input energy data'!AV55)</f>
        <v/>
      </c>
      <c r="AV39" s="82" t="str">
        <f>IFERROR('Calculation backing sheet'!AQ38,"Baseline issue")</f>
        <v/>
      </c>
      <c r="AW39" s="85" t="str">
        <f>'Calculation backing sheet'!AR38</f>
        <v/>
      </c>
      <c r="AX39" s="176" t="str">
        <f>'Calculation backing sheet'!AS38</f>
        <v/>
      </c>
      <c r="AY39" s="85" t="str">
        <f>'Calculation backing sheet'!AT38</f>
        <v/>
      </c>
      <c r="AZ39" s="85" t="str">
        <f>'Calculation backing sheet'!AU38</f>
        <v/>
      </c>
      <c r="BA39" s="82" t="str">
        <f>'Calculation backing sheet'!AV38</f>
        <v/>
      </c>
      <c r="BB39" s="82" t="str">
        <f>IF(OR(F39=0,G39=0,F39="0",G39="0",TRIM(F39)="",TRIM(G39)=""),"",IF(COUNTIFS('2. Input non-routine changes'!$C$18:$C$1048576,F39,'2. Input non-routine changes'!$E$18:$E$1048576,G39)&gt; 0,"Yes","No"))</f>
        <v/>
      </c>
      <c r="BD39" s="84" t="str" cm="1">
        <f t="array" aca="1" ref="BD39" ca="1">IFERROR(INDIRECT("'2. Input non-routine changes'!" &amp; ADDRESS('NRC backing'!$E39, COLUMN()-45)),"")</f>
        <v/>
      </c>
      <c r="BE39" s="84" t="str" cm="1">
        <f t="array" aca="1" ref="BE39" ca="1">IFERROR(INDIRECT("'2. Input non-routine changes'!" &amp; ADDRESS('NRC backing'!$E39, COLUMN()-45)),"")</f>
        <v/>
      </c>
      <c r="BF39" s="82" t="str" cm="1">
        <f t="array" aca="1" ref="BF39" ca="1">IFERROR(INDIRECT("'2. Input non-routine changes'!" &amp; ADDRESS('NRC backing'!$E39, COLUMN()-45)),"")</f>
        <v/>
      </c>
      <c r="BG39" s="180" t="str" cm="1">
        <f t="array" aca="1" ref="BG39" ca="1">IFERROR(INDIRECT("'2. Input non-routine changes'!" &amp; ADDRESS('NRC backing'!$E39, COLUMN()-45)),"")</f>
        <v/>
      </c>
      <c r="BH39" s="82" t="str" cm="1">
        <f t="array" aca="1" ref="BH39" ca="1">IFERROR(INDIRECT("'2. Input non-routine changes'!" &amp; ADDRESS('NRC backing'!$E39, COLUMN()-45)),"")</f>
        <v/>
      </c>
      <c r="BI39" s="84" t="str" cm="1">
        <f t="array" aca="1" ref="BI39" ca="1">IFERROR(INDIRECT("'2. Input non-routine changes'!" &amp; ADDRESS('NRC backing'!$F39, COLUMN()-50)),"")</f>
        <v/>
      </c>
      <c r="BJ39" s="84" t="str" cm="1">
        <f t="array" aca="1" ref="BJ39" ca="1">IFERROR(INDIRECT("'2. Input non-routine changes'!" &amp; ADDRESS('NRC backing'!$F39, COLUMN()-50)),"")</f>
        <v/>
      </c>
      <c r="BK39" s="82" t="str" cm="1">
        <f t="array" aca="1" ref="BK39" ca="1">IFERROR(INDIRECT("'2. Input non-routine changes'!" &amp; ADDRESS('NRC backing'!$F39, COLUMN()-50)),"")</f>
        <v/>
      </c>
      <c r="BL39" s="173" t="str" cm="1">
        <f t="array" aca="1" ref="BL39" ca="1">IFERROR(INDIRECT("'2. Input non-routine changes'!" &amp; ADDRESS('NRC backing'!$F39, COLUMN()-50)),"")</f>
        <v/>
      </c>
      <c r="BM39" s="82" t="str" cm="1">
        <f t="array" aca="1" ref="BM39" ca="1">IFERROR(INDIRECT("'2. Input non-routine changes'!" &amp; ADDRESS('NRC backing'!$F39, COLUMN()-50)),"")</f>
        <v/>
      </c>
      <c r="BN39" s="84" t="str" cm="1">
        <f t="array" aca="1" ref="BN39" ca="1">IFERROR(INDIRECT("'2. Input non-routine changes'!" &amp; ADDRESS('NRC backing'!$G39, COLUMN()-55)),"")</f>
        <v/>
      </c>
      <c r="BO39" s="84" t="str" cm="1">
        <f t="array" aca="1" ref="BO39" ca="1">IFERROR(INDIRECT("'2. Input non-routine changes'!" &amp; ADDRESS('NRC backing'!$G39, COLUMN()-55)),"")</f>
        <v/>
      </c>
      <c r="BP39" s="82" t="str" cm="1">
        <f t="array" aca="1" ref="BP39" ca="1">IFERROR(INDIRECT("'2. Input non-routine changes'!" &amp; ADDRESS('NRC backing'!$G39, COLUMN()-55)),"")</f>
        <v/>
      </c>
      <c r="BQ39" s="180" t="str" cm="1">
        <f t="array" aca="1" ref="BQ39" ca="1">IFERROR(INDIRECT("'2. Input non-routine changes'!" &amp; ADDRESS('NRC backing'!$G39, COLUMN()-55)),"")</f>
        <v/>
      </c>
      <c r="BR39" s="82" t="str" cm="1">
        <f t="array" aca="1" ref="BR39" ca="1">IFERROR(INDIRECT("'2. Input non-routine changes'!" &amp; ADDRESS('NRC backing'!$G39, COLUMN()-55)),"")</f>
        <v/>
      </c>
    </row>
    <row r="40" spans="1:70">
      <c r="A40" s="82" t="str">
        <f>IF($D40="", "", '1. Input energy data'!$C$11)</f>
        <v/>
      </c>
      <c r="B40" s="82" t="str">
        <f>IF($D40="", "", '1. Input energy data'!$D$11)</f>
        <v/>
      </c>
      <c r="C40" s="236"/>
      <c r="D40" s="82" t="str">
        <f>IF(ISBLANK('1. Input energy data'!$C56),"",'1. Input energy data'!$C56)</f>
        <v/>
      </c>
      <c r="E40" s="178" t="str">
        <f>IF(ISBLANK('1. Input energy data'!D56), "",'1. Input energy data'!D56)</f>
        <v/>
      </c>
      <c r="F40" s="82" t="str">
        <f>IF(ISBLANK('1. Input energy data'!$E56),"",'1. Input energy data'!$E56)</f>
        <v/>
      </c>
      <c r="G40" s="82" t="str">
        <f>IF($A40="","",'1. Input energy data'!$G56)</f>
        <v/>
      </c>
      <c r="H40" s="82" t="str">
        <f>IF($G40='List Backing Sheet'!$P$5,'1. Input energy data'!$S$11,IF($G40='List Backing Sheet'!$P$6,'1. Input energy data'!$T$11,""))</f>
        <v/>
      </c>
      <c r="I40" s="82" t="str">
        <f>IF('1. Input energy data'!H56=0, "", '1. Input energy data'!H56)</f>
        <v/>
      </c>
      <c r="J40" s="84" t="str">
        <f>IF('1. Input energy data'!I56="", "", '1. Input energy data'!I56)</f>
        <v/>
      </c>
      <c r="K40" s="84" t="str">
        <f>IF(A40="","",IF(TRIM(LOWER('1. Input energy data'!$G$11))="Multiple",IF('1. Input energy data'!J56&lt;&gt;"",'1. Input energy data'!J56,""), '1. Input energy data'!$G$11))</f>
        <v/>
      </c>
      <c r="L40" s="84" t="str">
        <f>IF('1. Input energy data'!L56="", "", '1. Input energy data'!L56)</f>
        <v/>
      </c>
      <c r="M40" s="84" t="str">
        <f>IF('1. Input energy data'!M56="", "", '1. Input energy data'!M56)</f>
        <v/>
      </c>
      <c r="N40" s="85" t="str">
        <f>IF(ISBLANK('1. Input energy data'!N56), "",'1. Input energy data'!N56)</f>
        <v/>
      </c>
      <c r="O40" s="85" t="str">
        <f>IF(ISBLANK('1. Input energy data'!O56), "",'1. Input energy data'!O56)</f>
        <v/>
      </c>
      <c r="P40" s="85" t="str">
        <f>IF(ISBLANK('1. Input energy data'!P56), "",'1. Input energy data'!P56)</f>
        <v/>
      </c>
      <c r="Q40" s="85" t="str">
        <f>IF(ISBLANK('1. Input energy data'!Q56), "",'1. Input energy data'!Q56)</f>
        <v/>
      </c>
      <c r="R40" s="85" t="str">
        <f>IF(ISBLANK('1. Input energy data'!R56), "",'1. Input energy data'!R56)</f>
        <v/>
      </c>
      <c r="S40" s="85" t="str">
        <f>IF(ISBLANK('1. Input energy data'!S56), "",'1. Input energy data'!S56)</f>
        <v/>
      </c>
      <c r="T40" s="85" t="str">
        <f>IF(ISBLANK('1. Input energy data'!T56), "",'1. Input energy data'!T56)</f>
        <v/>
      </c>
      <c r="U40" s="85" t="str">
        <f>IF(ISBLANK('1. Input energy data'!U56), "",'1. Input energy data'!U56)</f>
        <v/>
      </c>
      <c r="V40" s="85" t="str">
        <f>IF(ISBLANK('1. Input energy data'!V56), "",'1. Input energy data'!V56)</f>
        <v/>
      </c>
      <c r="W40" s="85" t="str">
        <f>IF(ISBLANK('1. Input energy data'!W56), "",'1. Input energy data'!W56)</f>
        <v/>
      </c>
      <c r="X40" s="85" t="str">
        <f>IF(ISBLANK('1. Input energy data'!X56), "",'1. Input energy data'!X56)</f>
        <v/>
      </c>
      <c r="Y40" s="85" t="str">
        <f>IF(ISBLANK('1. Input energy data'!Y56), "",'1. Input energy data'!Y56)</f>
        <v/>
      </c>
      <c r="Z40" s="85" t="str">
        <f>IF(ISBLANK('1. Input energy data'!Z56), "",'1. Input energy data'!Z56)</f>
        <v/>
      </c>
      <c r="AA40" s="85" t="str">
        <f>IF(ISBLANK('1. Input energy data'!$AA56), "",'1. Input energy data'!$AA56)</f>
        <v/>
      </c>
      <c r="AB40" s="85" t="str">
        <f>IF(ISBLANK('1. Input energy data'!AB56), "",'1. Input energy data'!AB56)</f>
        <v/>
      </c>
      <c r="AC40" s="84" t="str">
        <f>IF('1. Input energy data'!AD56="", "", '1. Input energy data'!AD56)</f>
        <v/>
      </c>
      <c r="AD40" s="84" t="str">
        <f>IF('1. Input energy data'!AE56="", "", '1. Input energy data'!AE56)</f>
        <v/>
      </c>
      <c r="AE40" s="85" t="str">
        <f>IF(ISBLANK('1. Input energy data'!AF56), "",'1. Input energy data'!AF56)</f>
        <v/>
      </c>
      <c r="AF40" s="85" t="str">
        <f>IF(ISBLANK('1. Input energy data'!AG56), "",'1. Input energy data'!AG56)</f>
        <v/>
      </c>
      <c r="AG40" s="85" t="str">
        <f>IF(ISBLANK('1. Input energy data'!AH56), "",'1. Input energy data'!AH56)</f>
        <v/>
      </c>
      <c r="AH40" s="85" t="str">
        <f>IF(ISBLANK('1. Input energy data'!AI56), "",'1. Input energy data'!AI56)</f>
        <v/>
      </c>
      <c r="AI40" s="85" t="str">
        <f>IF(ISBLANK('1. Input energy data'!AJ56), "",'1. Input energy data'!AJ56)</f>
        <v/>
      </c>
      <c r="AJ40" s="85" t="str">
        <f>IF(ISBLANK('1. Input energy data'!AK56), "",'1. Input energy data'!AK56)</f>
        <v/>
      </c>
      <c r="AK40" s="85" t="str">
        <f>IF(ISBLANK('1. Input energy data'!AL56), "",'1. Input energy data'!AL56)</f>
        <v/>
      </c>
      <c r="AL40" s="85" t="str">
        <f>IF(ISBLANK('1. Input energy data'!AM56), "",'1. Input energy data'!AM56)</f>
        <v/>
      </c>
      <c r="AM40" s="85" t="str">
        <f>IF(ISBLANK('1. Input energy data'!AN56), "",'1. Input energy data'!AN56)</f>
        <v/>
      </c>
      <c r="AN40" s="85" t="str">
        <f>IF(ISBLANK('1. Input energy data'!AO56), "",'1. Input energy data'!AO56)</f>
        <v/>
      </c>
      <c r="AO40" s="85" t="str">
        <f>IF(ISBLANK('1. Input energy data'!AP56), "",'1. Input energy data'!AP56)</f>
        <v/>
      </c>
      <c r="AP40" s="85" t="str">
        <f>IF(ISBLANK('1. Input energy data'!AQ56), "",'1. Input energy data'!AQ56)</f>
        <v/>
      </c>
      <c r="AQ40" s="85" t="str">
        <f>'1. Input energy data'!AR56</f>
        <v/>
      </c>
      <c r="AR40" s="85" t="str">
        <f>'1. Input energy data'!AS56</f>
        <v/>
      </c>
      <c r="AS40" s="85" t="str">
        <f>IF(ISBLANK('1. Input energy data'!AT56), "",'1. Input energy data'!AT56)</f>
        <v/>
      </c>
      <c r="AT40" s="85" t="str">
        <f>IF(ISBLANK('1. Input energy data'!$AU56), "",'1. Input energy data'!$AU56)</f>
        <v/>
      </c>
      <c r="AU40" s="85" t="str">
        <f>IF(ISBLANK('1. Input energy data'!AV56), "",'1. Input energy data'!AV56)</f>
        <v/>
      </c>
      <c r="AV40" s="82" t="str">
        <f>IFERROR('Calculation backing sheet'!AQ39,"Baseline issue")</f>
        <v/>
      </c>
      <c r="AW40" s="85" t="str">
        <f>'Calculation backing sheet'!AR39</f>
        <v/>
      </c>
      <c r="AX40" s="176" t="str">
        <f>'Calculation backing sheet'!AS39</f>
        <v/>
      </c>
      <c r="AY40" s="85" t="str">
        <f>'Calculation backing sheet'!AT39</f>
        <v/>
      </c>
      <c r="AZ40" s="85" t="str">
        <f>'Calculation backing sheet'!AU39</f>
        <v/>
      </c>
      <c r="BA40" s="82" t="str">
        <f>'Calculation backing sheet'!AV39</f>
        <v/>
      </c>
      <c r="BB40" s="82" t="str">
        <f>IF(OR(F40=0,G40=0,F40="0",G40="0",TRIM(F40)="",TRIM(G40)=""),"",IF(COUNTIFS('2. Input non-routine changes'!$C$18:$C$1048576,F40,'2. Input non-routine changes'!$E$18:$E$1048576,G40)&gt; 0,"Yes","No"))</f>
        <v/>
      </c>
      <c r="BD40" s="84" t="str" cm="1">
        <f t="array" aca="1" ref="BD40" ca="1">IFERROR(INDIRECT("'2. Input non-routine changes'!" &amp; ADDRESS('NRC backing'!$E40, COLUMN()-45)),"")</f>
        <v/>
      </c>
      <c r="BE40" s="84" t="str" cm="1">
        <f t="array" aca="1" ref="BE40" ca="1">IFERROR(INDIRECT("'2. Input non-routine changes'!" &amp; ADDRESS('NRC backing'!$E40, COLUMN()-45)),"")</f>
        <v/>
      </c>
      <c r="BF40" s="82" t="str" cm="1">
        <f t="array" aca="1" ref="BF40" ca="1">IFERROR(INDIRECT("'2. Input non-routine changes'!" &amp; ADDRESS('NRC backing'!$E40, COLUMN()-45)),"")</f>
        <v/>
      </c>
      <c r="BG40" s="180" t="str" cm="1">
        <f t="array" aca="1" ref="BG40" ca="1">IFERROR(INDIRECT("'2. Input non-routine changes'!" &amp; ADDRESS('NRC backing'!$E40, COLUMN()-45)),"")</f>
        <v/>
      </c>
      <c r="BH40" s="82" t="str" cm="1">
        <f t="array" aca="1" ref="BH40" ca="1">IFERROR(INDIRECT("'2. Input non-routine changes'!" &amp; ADDRESS('NRC backing'!$E40, COLUMN()-45)),"")</f>
        <v/>
      </c>
      <c r="BI40" s="84" t="str" cm="1">
        <f t="array" aca="1" ref="BI40" ca="1">IFERROR(INDIRECT("'2. Input non-routine changes'!" &amp; ADDRESS('NRC backing'!$F40, COLUMN()-50)),"")</f>
        <v/>
      </c>
      <c r="BJ40" s="84" t="str" cm="1">
        <f t="array" aca="1" ref="BJ40" ca="1">IFERROR(INDIRECT("'2. Input non-routine changes'!" &amp; ADDRESS('NRC backing'!$F40, COLUMN()-50)),"")</f>
        <v/>
      </c>
      <c r="BK40" s="82" t="str" cm="1">
        <f t="array" aca="1" ref="BK40" ca="1">IFERROR(INDIRECT("'2. Input non-routine changes'!" &amp; ADDRESS('NRC backing'!$F40, COLUMN()-50)),"")</f>
        <v/>
      </c>
      <c r="BL40" s="173" t="str" cm="1">
        <f t="array" aca="1" ref="BL40" ca="1">IFERROR(INDIRECT("'2. Input non-routine changes'!" &amp; ADDRESS('NRC backing'!$F40, COLUMN()-50)),"")</f>
        <v/>
      </c>
      <c r="BM40" s="82" t="str" cm="1">
        <f t="array" aca="1" ref="BM40" ca="1">IFERROR(INDIRECT("'2. Input non-routine changes'!" &amp; ADDRESS('NRC backing'!$F40, COLUMN()-50)),"")</f>
        <v/>
      </c>
      <c r="BN40" s="84" t="str" cm="1">
        <f t="array" aca="1" ref="BN40" ca="1">IFERROR(INDIRECT("'2. Input non-routine changes'!" &amp; ADDRESS('NRC backing'!$G40, COLUMN()-55)),"")</f>
        <v/>
      </c>
      <c r="BO40" s="84" t="str" cm="1">
        <f t="array" aca="1" ref="BO40" ca="1">IFERROR(INDIRECT("'2. Input non-routine changes'!" &amp; ADDRESS('NRC backing'!$G40, COLUMN()-55)),"")</f>
        <v/>
      </c>
      <c r="BP40" s="82" t="str" cm="1">
        <f t="array" aca="1" ref="BP40" ca="1">IFERROR(INDIRECT("'2. Input non-routine changes'!" &amp; ADDRESS('NRC backing'!$G40, COLUMN()-55)),"")</f>
        <v/>
      </c>
      <c r="BQ40" s="180" t="str" cm="1">
        <f t="array" aca="1" ref="BQ40" ca="1">IFERROR(INDIRECT("'2. Input non-routine changes'!" &amp; ADDRESS('NRC backing'!$G40, COLUMN()-55)),"")</f>
        <v/>
      </c>
      <c r="BR40" s="82" t="str" cm="1">
        <f t="array" aca="1" ref="BR40" ca="1">IFERROR(INDIRECT("'2. Input non-routine changes'!" &amp; ADDRESS('NRC backing'!$G40, COLUMN()-55)),"")</f>
        <v/>
      </c>
    </row>
    <row r="41" spans="1:70">
      <c r="A41" s="82" t="str">
        <f>IF($D41="", "", '1. Input energy data'!$C$11)</f>
        <v/>
      </c>
      <c r="B41" s="82" t="str">
        <f>IF($D41="", "", '1. Input energy data'!$D$11)</f>
        <v/>
      </c>
      <c r="C41" s="236"/>
      <c r="D41" s="82" t="str">
        <f>IF(ISBLANK('1. Input energy data'!$C57),"",'1. Input energy data'!$C57)</f>
        <v/>
      </c>
      <c r="E41" s="178" t="str">
        <f>IF(ISBLANK('1. Input energy data'!D57), "",'1. Input energy data'!D57)</f>
        <v/>
      </c>
      <c r="F41" s="82" t="str">
        <f>IF(ISBLANK('1. Input energy data'!$E57),"",'1. Input energy data'!$E57)</f>
        <v/>
      </c>
      <c r="G41" s="82" t="str">
        <f>IF($A41="","",'1. Input energy data'!$G57)</f>
        <v/>
      </c>
      <c r="H41" s="82" t="str">
        <f>IF($G41='List Backing Sheet'!$P$5,'1. Input energy data'!$S$11,IF($G41='List Backing Sheet'!$P$6,'1. Input energy data'!$T$11,""))</f>
        <v/>
      </c>
      <c r="I41" s="82" t="str">
        <f>IF('1. Input energy data'!H57=0, "", '1. Input energy data'!H57)</f>
        <v/>
      </c>
      <c r="J41" s="84" t="str">
        <f>IF('1. Input energy data'!I57="", "", '1. Input energy data'!I57)</f>
        <v/>
      </c>
      <c r="K41" s="84" t="str">
        <f>IF(A41="","",IF(TRIM(LOWER('1. Input energy data'!$G$11))="Multiple",IF('1. Input energy data'!J57&lt;&gt;"",'1. Input energy data'!J57,""), '1. Input energy data'!$G$11))</f>
        <v/>
      </c>
      <c r="L41" s="84" t="str">
        <f>IF('1. Input energy data'!L57="", "", '1. Input energy data'!L57)</f>
        <v/>
      </c>
      <c r="M41" s="84" t="str">
        <f>IF('1. Input energy data'!M57="", "", '1. Input energy data'!M57)</f>
        <v/>
      </c>
      <c r="N41" s="85" t="str">
        <f>IF(ISBLANK('1. Input energy data'!N57), "",'1. Input energy data'!N57)</f>
        <v/>
      </c>
      <c r="O41" s="85" t="str">
        <f>IF(ISBLANK('1. Input energy data'!O57), "",'1. Input energy data'!O57)</f>
        <v/>
      </c>
      <c r="P41" s="85" t="str">
        <f>IF(ISBLANK('1. Input energy data'!P57), "",'1. Input energy data'!P57)</f>
        <v/>
      </c>
      <c r="Q41" s="85" t="str">
        <f>IF(ISBLANK('1. Input energy data'!Q57), "",'1. Input energy data'!Q57)</f>
        <v/>
      </c>
      <c r="R41" s="85" t="str">
        <f>IF(ISBLANK('1. Input energy data'!R57), "",'1. Input energy data'!R57)</f>
        <v/>
      </c>
      <c r="S41" s="85" t="str">
        <f>IF(ISBLANK('1. Input energy data'!S57), "",'1. Input energy data'!S57)</f>
        <v/>
      </c>
      <c r="T41" s="85" t="str">
        <f>IF(ISBLANK('1. Input energy data'!T57), "",'1. Input energy data'!T57)</f>
        <v/>
      </c>
      <c r="U41" s="85" t="str">
        <f>IF(ISBLANK('1. Input energy data'!U57), "",'1. Input energy data'!U57)</f>
        <v/>
      </c>
      <c r="V41" s="85" t="str">
        <f>IF(ISBLANK('1. Input energy data'!V57), "",'1. Input energy data'!V57)</f>
        <v/>
      </c>
      <c r="W41" s="85" t="str">
        <f>IF(ISBLANK('1. Input energy data'!W57), "",'1. Input energy data'!W57)</f>
        <v/>
      </c>
      <c r="X41" s="85" t="str">
        <f>IF(ISBLANK('1. Input energy data'!X57), "",'1. Input energy data'!X57)</f>
        <v/>
      </c>
      <c r="Y41" s="85" t="str">
        <f>IF(ISBLANK('1. Input energy data'!Y57), "",'1. Input energy data'!Y57)</f>
        <v/>
      </c>
      <c r="Z41" s="85" t="str">
        <f>IF(ISBLANK('1. Input energy data'!Z57), "",'1. Input energy data'!Z57)</f>
        <v/>
      </c>
      <c r="AA41" s="85" t="str">
        <f>IF(ISBLANK('1. Input energy data'!$AA57), "",'1. Input energy data'!$AA57)</f>
        <v/>
      </c>
      <c r="AB41" s="85" t="str">
        <f>IF(ISBLANK('1. Input energy data'!AB57), "",'1. Input energy data'!AB57)</f>
        <v/>
      </c>
      <c r="AC41" s="84" t="str">
        <f>IF('1. Input energy data'!AD57="", "", '1. Input energy data'!AD57)</f>
        <v/>
      </c>
      <c r="AD41" s="84" t="str">
        <f>IF('1. Input energy data'!AE57="", "", '1. Input energy data'!AE57)</f>
        <v/>
      </c>
      <c r="AE41" s="85" t="str">
        <f>IF(ISBLANK('1. Input energy data'!AF57), "",'1. Input energy data'!AF57)</f>
        <v/>
      </c>
      <c r="AF41" s="85" t="str">
        <f>IF(ISBLANK('1. Input energy data'!AG57), "",'1. Input energy data'!AG57)</f>
        <v/>
      </c>
      <c r="AG41" s="85" t="str">
        <f>IF(ISBLANK('1. Input energy data'!AH57), "",'1. Input energy data'!AH57)</f>
        <v/>
      </c>
      <c r="AH41" s="85" t="str">
        <f>IF(ISBLANK('1. Input energy data'!AI57), "",'1. Input energy data'!AI57)</f>
        <v/>
      </c>
      <c r="AI41" s="85" t="str">
        <f>IF(ISBLANK('1. Input energy data'!AJ57), "",'1. Input energy data'!AJ57)</f>
        <v/>
      </c>
      <c r="AJ41" s="85" t="str">
        <f>IF(ISBLANK('1. Input energy data'!AK57), "",'1. Input energy data'!AK57)</f>
        <v/>
      </c>
      <c r="AK41" s="85" t="str">
        <f>IF(ISBLANK('1. Input energy data'!AL57), "",'1. Input energy data'!AL57)</f>
        <v/>
      </c>
      <c r="AL41" s="85" t="str">
        <f>IF(ISBLANK('1. Input energy data'!AM57), "",'1. Input energy data'!AM57)</f>
        <v/>
      </c>
      <c r="AM41" s="85" t="str">
        <f>IF(ISBLANK('1. Input energy data'!AN57), "",'1. Input energy data'!AN57)</f>
        <v/>
      </c>
      <c r="AN41" s="85" t="str">
        <f>IF(ISBLANK('1. Input energy data'!AO57), "",'1. Input energy data'!AO57)</f>
        <v/>
      </c>
      <c r="AO41" s="85" t="str">
        <f>IF(ISBLANK('1. Input energy data'!AP57), "",'1. Input energy data'!AP57)</f>
        <v/>
      </c>
      <c r="AP41" s="85" t="str">
        <f>IF(ISBLANK('1. Input energy data'!AQ57), "",'1. Input energy data'!AQ57)</f>
        <v/>
      </c>
      <c r="AQ41" s="85" t="str">
        <f>'1. Input energy data'!AR57</f>
        <v/>
      </c>
      <c r="AR41" s="85" t="str">
        <f>'1. Input energy data'!AS57</f>
        <v/>
      </c>
      <c r="AS41" s="85" t="str">
        <f>IF(ISBLANK('1. Input energy data'!AT57), "",'1. Input energy data'!AT57)</f>
        <v/>
      </c>
      <c r="AT41" s="85" t="str">
        <f>IF(ISBLANK('1. Input energy data'!$AU57), "",'1. Input energy data'!$AU57)</f>
        <v/>
      </c>
      <c r="AU41" s="85" t="str">
        <f>IF(ISBLANK('1. Input energy data'!AV57), "",'1. Input energy data'!AV57)</f>
        <v/>
      </c>
      <c r="AV41" s="82" t="str">
        <f>IFERROR('Calculation backing sheet'!AQ40,"Baseline issue")</f>
        <v/>
      </c>
      <c r="AW41" s="85" t="str">
        <f>'Calculation backing sheet'!AR40</f>
        <v/>
      </c>
      <c r="AX41" s="176" t="str">
        <f>'Calculation backing sheet'!AS40</f>
        <v/>
      </c>
      <c r="AY41" s="85" t="str">
        <f>'Calculation backing sheet'!AT40</f>
        <v/>
      </c>
      <c r="AZ41" s="85" t="str">
        <f>'Calculation backing sheet'!AU40</f>
        <v/>
      </c>
      <c r="BA41" s="82" t="str">
        <f>'Calculation backing sheet'!AV40</f>
        <v/>
      </c>
      <c r="BB41" s="82" t="str">
        <f>IF(OR(F41=0,G41=0,F41="0",G41="0",TRIM(F41)="",TRIM(G41)=""),"",IF(COUNTIFS('2. Input non-routine changes'!$C$18:$C$1048576,F41,'2. Input non-routine changes'!$E$18:$E$1048576,G41)&gt; 0,"Yes","No"))</f>
        <v/>
      </c>
      <c r="BD41" s="84" t="str" cm="1">
        <f t="array" aca="1" ref="BD41" ca="1">IFERROR(INDIRECT("'2. Input non-routine changes'!" &amp; ADDRESS('NRC backing'!$E41, COLUMN()-45)),"")</f>
        <v/>
      </c>
      <c r="BE41" s="84" t="str" cm="1">
        <f t="array" aca="1" ref="BE41" ca="1">IFERROR(INDIRECT("'2. Input non-routine changes'!" &amp; ADDRESS('NRC backing'!$E41, COLUMN()-45)),"")</f>
        <v/>
      </c>
      <c r="BF41" s="82" t="str" cm="1">
        <f t="array" aca="1" ref="BF41" ca="1">IFERROR(INDIRECT("'2. Input non-routine changes'!" &amp; ADDRESS('NRC backing'!$E41, COLUMN()-45)),"")</f>
        <v/>
      </c>
      <c r="BG41" s="180" t="str" cm="1">
        <f t="array" aca="1" ref="BG41" ca="1">IFERROR(INDIRECT("'2. Input non-routine changes'!" &amp; ADDRESS('NRC backing'!$E41, COLUMN()-45)),"")</f>
        <v/>
      </c>
      <c r="BH41" s="82" t="str" cm="1">
        <f t="array" aca="1" ref="BH41" ca="1">IFERROR(INDIRECT("'2. Input non-routine changes'!" &amp; ADDRESS('NRC backing'!$E41, COLUMN()-45)),"")</f>
        <v/>
      </c>
      <c r="BI41" s="84" t="str" cm="1">
        <f t="array" aca="1" ref="BI41" ca="1">IFERROR(INDIRECT("'2. Input non-routine changes'!" &amp; ADDRESS('NRC backing'!$F41, COLUMN()-50)),"")</f>
        <v/>
      </c>
      <c r="BJ41" s="84" t="str" cm="1">
        <f t="array" aca="1" ref="BJ41" ca="1">IFERROR(INDIRECT("'2. Input non-routine changes'!" &amp; ADDRESS('NRC backing'!$F41, COLUMN()-50)),"")</f>
        <v/>
      </c>
      <c r="BK41" s="82" t="str" cm="1">
        <f t="array" aca="1" ref="BK41" ca="1">IFERROR(INDIRECT("'2. Input non-routine changes'!" &amp; ADDRESS('NRC backing'!$F41, COLUMN()-50)),"")</f>
        <v/>
      </c>
      <c r="BL41" s="173" t="str" cm="1">
        <f t="array" aca="1" ref="BL41" ca="1">IFERROR(INDIRECT("'2. Input non-routine changes'!" &amp; ADDRESS('NRC backing'!$F41, COLUMN()-50)),"")</f>
        <v/>
      </c>
      <c r="BM41" s="82" t="str" cm="1">
        <f t="array" aca="1" ref="BM41" ca="1">IFERROR(INDIRECT("'2. Input non-routine changes'!" &amp; ADDRESS('NRC backing'!$F41, COLUMN()-50)),"")</f>
        <v/>
      </c>
      <c r="BN41" s="84" t="str" cm="1">
        <f t="array" aca="1" ref="BN41" ca="1">IFERROR(INDIRECT("'2. Input non-routine changes'!" &amp; ADDRESS('NRC backing'!$G41, COLUMN()-55)),"")</f>
        <v/>
      </c>
      <c r="BO41" s="84" t="str" cm="1">
        <f t="array" aca="1" ref="BO41" ca="1">IFERROR(INDIRECT("'2. Input non-routine changes'!" &amp; ADDRESS('NRC backing'!$G41, COLUMN()-55)),"")</f>
        <v/>
      </c>
      <c r="BP41" s="82" t="str" cm="1">
        <f t="array" aca="1" ref="BP41" ca="1">IFERROR(INDIRECT("'2. Input non-routine changes'!" &amp; ADDRESS('NRC backing'!$G41, COLUMN()-55)),"")</f>
        <v/>
      </c>
      <c r="BQ41" s="180" t="str" cm="1">
        <f t="array" aca="1" ref="BQ41" ca="1">IFERROR(INDIRECT("'2. Input non-routine changes'!" &amp; ADDRESS('NRC backing'!$G41, COLUMN()-55)),"")</f>
        <v/>
      </c>
      <c r="BR41" s="82" t="str" cm="1">
        <f t="array" aca="1" ref="BR41" ca="1">IFERROR(INDIRECT("'2. Input non-routine changes'!" &amp; ADDRESS('NRC backing'!$G41, COLUMN()-55)),"")</f>
        <v/>
      </c>
    </row>
    <row r="42" spans="1:70">
      <c r="A42" s="82" t="str">
        <f>IF($D42="", "", '1. Input energy data'!$C$11)</f>
        <v/>
      </c>
      <c r="B42" s="82" t="str">
        <f>IF($D42="", "", '1. Input energy data'!$D$11)</f>
        <v/>
      </c>
      <c r="C42" s="236"/>
      <c r="D42" s="82" t="str">
        <f>IF(ISBLANK('1. Input energy data'!$C58),"",'1. Input energy data'!$C58)</f>
        <v/>
      </c>
      <c r="E42" s="178" t="str">
        <f>IF(ISBLANK('1. Input energy data'!D58), "",'1. Input energy data'!D58)</f>
        <v/>
      </c>
      <c r="F42" s="82" t="str">
        <f>IF(ISBLANK('1. Input energy data'!$E58),"",'1. Input energy data'!$E58)</f>
        <v/>
      </c>
      <c r="G42" s="82" t="str">
        <f>IF($A42="","",'1. Input energy data'!$G58)</f>
        <v/>
      </c>
      <c r="H42" s="82" t="str">
        <f>IF($G42='List Backing Sheet'!$P$5,'1. Input energy data'!$S$11,IF($G42='List Backing Sheet'!$P$6,'1. Input energy data'!$T$11,""))</f>
        <v/>
      </c>
      <c r="I42" s="82" t="str">
        <f>IF('1. Input energy data'!H58=0, "", '1. Input energy data'!H58)</f>
        <v/>
      </c>
      <c r="J42" s="84" t="str">
        <f>IF('1. Input energy data'!I58="", "", '1. Input energy data'!I58)</f>
        <v/>
      </c>
      <c r="K42" s="84" t="str">
        <f>IF(A42="","",IF(TRIM(LOWER('1. Input energy data'!$G$11))="Multiple",IF('1. Input energy data'!J58&lt;&gt;"",'1. Input energy data'!J58,""), '1. Input energy data'!$G$11))</f>
        <v/>
      </c>
      <c r="L42" s="84" t="str">
        <f>IF('1. Input energy data'!L58="", "", '1. Input energy data'!L58)</f>
        <v/>
      </c>
      <c r="M42" s="84" t="str">
        <f>IF('1. Input energy data'!M58="", "", '1. Input energy data'!M58)</f>
        <v/>
      </c>
      <c r="N42" s="85" t="str">
        <f>IF(ISBLANK('1. Input energy data'!N58), "",'1. Input energy data'!N58)</f>
        <v/>
      </c>
      <c r="O42" s="85" t="str">
        <f>IF(ISBLANK('1. Input energy data'!O58), "",'1. Input energy data'!O58)</f>
        <v/>
      </c>
      <c r="P42" s="85" t="str">
        <f>IF(ISBLANK('1. Input energy data'!P58), "",'1. Input energy data'!P58)</f>
        <v/>
      </c>
      <c r="Q42" s="85" t="str">
        <f>IF(ISBLANK('1. Input energy data'!Q58), "",'1. Input energy data'!Q58)</f>
        <v/>
      </c>
      <c r="R42" s="85" t="str">
        <f>IF(ISBLANK('1. Input energy data'!R58), "",'1. Input energy data'!R58)</f>
        <v/>
      </c>
      <c r="S42" s="85" t="str">
        <f>IF(ISBLANK('1. Input energy data'!S58), "",'1. Input energy data'!S58)</f>
        <v/>
      </c>
      <c r="T42" s="85" t="str">
        <f>IF(ISBLANK('1. Input energy data'!T58), "",'1. Input energy data'!T58)</f>
        <v/>
      </c>
      <c r="U42" s="85" t="str">
        <f>IF(ISBLANK('1. Input energy data'!U58), "",'1. Input energy data'!U58)</f>
        <v/>
      </c>
      <c r="V42" s="85" t="str">
        <f>IF(ISBLANK('1. Input energy data'!V58), "",'1. Input energy data'!V58)</f>
        <v/>
      </c>
      <c r="W42" s="85" t="str">
        <f>IF(ISBLANK('1. Input energy data'!W58), "",'1. Input energy data'!W58)</f>
        <v/>
      </c>
      <c r="X42" s="85" t="str">
        <f>IF(ISBLANK('1. Input energy data'!X58), "",'1. Input energy data'!X58)</f>
        <v/>
      </c>
      <c r="Y42" s="85" t="str">
        <f>IF(ISBLANK('1. Input energy data'!Y58), "",'1. Input energy data'!Y58)</f>
        <v/>
      </c>
      <c r="Z42" s="85" t="str">
        <f>IF(ISBLANK('1. Input energy data'!Z58), "",'1. Input energy data'!Z58)</f>
        <v/>
      </c>
      <c r="AA42" s="85" t="str">
        <f>IF(ISBLANK('1. Input energy data'!$AA58), "",'1. Input energy data'!$AA58)</f>
        <v/>
      </c>
      <c r="AB42" s="85" t="str">
        <f>IF(ISBLANK('1. Input energy data'!AB58), "",'1. Input energy data'!AB58)</f>
        <v/>
      </c>
      <c r="AC42" s="84" t="str">
        <f>IF('1. Input energy data'!AD58="", "", '1. Input energy data'!AD58)</f>
        <v/>
      </c>
      <c r="AD42" s="84" t="str">
        <f>IF('1. Input energy data'!AE58="", "", '1. Input energy data'!AE58)</f>
        <v/>
      </c>
      <c r="AE42" s="85" t="str">
        <f>IF(ISBLANK('1. Input energy data'!AF58), "",'1. Input energy data'!AF58)</f>
        <v/>
      </c>
      <c r="AF42" s="85" t="str">
        <f>IF(ISBLANK('1. Input energy data'!AG58), "",'1. Input energy data'!AG58)</f>
        <v/>
      </c>
      <c r="AG42" s="85" t="str">
        <f>IF(ISBLANK('1. Input energy data'!AH58), "",'1. Input energy data'!AH58)</f>
        <v/>
      </c>
      <c r="AH42" s="85" t="str">
        <f>IF(ISBLANK('1. Input energy data'!AI58), "",'1. Input energy data'!AI58)</f>
        <v/>
      </c>
      <c r="AI42" s="85" t="str">
        <f>IF(ISBLANK('1. Input energy data'!AJ58), "",'1. Input energy data'!AJ58)</f>
        <v/>
      </c>
      <c r="AJ42" s="85" t="str">
        <f>IF(ISBLANK('1. Input energy data'!AK58), "",'1. Input energy data'!AK58)</f>
        <v/>
      </c>
      <c r="AK42" s="85" t="str">
        <f>IF(ISBLANK('1. Input energy data'!AL58), "",'1. Input energy data'!AL58)</f>
        <v/>
      </c>
      <c r="AL42" s="85" t="str">
        <f>IF(ISBLANK('1. Input energy data'!AM58), "",'1. Input energy data'!AM58)</f>
        <v/>
      </c>
      <c r="AM42" s="85" t="str">
        <f>IF(ISBLANK('1. Input energy data'!AN58), "",'1. Input energy data'!AN58)</f>
        <v/>
      </c>
      <c r="AN42" s="85" t="str">
        <f>IF(ISBLANK('1. Input energy data'!AO58), "",'1. Input energy data'!AO58)</f>
        <v/>
      </c>
      <c r="AO42" s="85" t="str">
        <f>IF(ISBLANK('1. Input energy data'!AP58), "",'1. Input energy data'!AP58)</f>
        <v/>
      </c>
      <c r="AP42" s="85" t="str">
        <f>IF(ISBLANK('1. Input energy data'!AQ58), "",'1. Input energy data'!AQ58)</f>
        <v/>
      </c>
      <c r="AQ42" s="85" t="str">
        <f>'1. Input energy data'!AR58</f>
        <v/>
      </c>
      <c r="AR42" s="85" t="str">
        <f>'1. Input energy data'!AS58</f>
        <v/>
      </c>
      <c r="AS42" s="85" t="str">
        <f>IF(ISBLANK('1. Input energy data'!AT58), "",'1. Input energy data'!AT58)</f>
        <v/>
      </c>
      <c r="AT42" s="85" t="str">
        <f>IF(ISBLANK('1. Input energy data'!$AU58), "",'1. Input energy data'!$AU58)</f>
        <v/>
      </c>
      <c r="AU42" s="85" t="str">
        <f>IF(ISBLANK('1. Input energy data'!AV58), "",'1. Input energy data'!AV58)</f>
        <v/>
      </c>
      <c r="AV42" s="82" t="str">
        <f>IFERROR('Calculation backing sheet'!AQ41,"Baseline issue")</f>
        <v/>
      </c>
      <c r="AW42" s="85" t="str">
        <f>'Calculation backing sheet'!AR41</f>
        <v/>
      </c>
      <c r="AX42" s="176" t="str">
        <f>'Calculation backing sheet'!AS41</f>
        <v/>
      </c>
      <c r="AY42" s="85" t="str">
        <f>'Calculation backing sheet'!AT41</f>
        <v/>
      </c>
      <c r="AZ42" s="85" t="str">
        <f>'Calculation backing sheet'!AU41</f>
        <v/>
      </c>
      <c r="BA42" s="82" t="str">
        <f>'Calculation backing sheet'!AV41</f>
        <v/>
      </c>
      <c r="BB42" s="82" t="str">
        <f>IF(OR(F42=0,G42=0,F42="0",G42="0",TRIM(F42)="",TRIM(G42)=""),"",IF(COUNTIFS('2. Input non-routine changes'!$C$18:$C$1048576,F42,'2. Input non-routine changes'!$E$18:$E$1048576,G42)&gt; 0,"Yes","No"))</f>
        <v/>
      </c>
      <c r="BD42" s="84" t="str" cm="1">
        <f t="array" aca="1" ref="BD42" ca="1">IFERROR(INDIRECT("'2. Input non-routine changes'!" &amp; ADDRESS('NRC backing'!$E42, COLUMN()-45)),"")</f>
        <v/>
      </c>
      <c r="BE42" s="84" t="str" cm="1">
        <f t="array" aca="1" ref="BE42" ca="1">IFERROR(INDIRECT("'2. Input non-routine changes'!" &amp; ADDRESS('NRC backing'!$E42, COLUMN()-45)),"")</f>
        <v/>
      </c>
      <c r="BF42" s="82" t="str" cm="1">
        <f t="array" aca="1" ref="BF42" ca="1">IFERROR(INDIRECT("'2. Input non-routine changes'!" &amp; ADDRESS('NRC backing'!$E42, COLUMN()-45)),"")</f>
        <v/>
      </c>
      <c r="BG42" s="180" t="str" cm="1">
        <f t="array" aca="1" ref="BG42" ca="1">IFERROR(INDIRECT("'2. Input non-routine changes'!" &amp; ADDRESS('NRC backing'!$E42, COLUMN()-45)),"")</f>
        <v/>
      </c>
      <c r="BH42" s="82" t="str" cm="1">
        <f t="array" aca="1" ref="BH42" ca="1">IFERROR(INDIRECT("'2. Input non-routine changes'!" &amp; ADDRESS('NRC backing'!$E42, COLUMN()-45)),"")</f>
        <v/>
      </c>
      <c r="BI42" s="84" t="str" cm="1">
        <f t="array" aca="1" ref="BI42" ca="1">IFERROR(INDIRECT("'2. Input non-routine changes'!" &amp; ADDRESS('NRC backing'!$F42, COLUMN()-50)),"")</f>
        <v/>
      </c>
      <c r="BJ42" s="84" t="str" cm="1">
        <f t="array" aca="1" ref="BJ42" ca="1">IFERROR(INDIRECT("'2. Input non-routine changes'!" &amp; ADDRESS('NRC backing'!$F42, COLUMN()-50)),"")</f>
        <v/>
      </c>
      <c r="BK42" s="82" t="str" cm="1">
        <f t="array" aca="1" ref="BK42" ca="1">IFERROR(INDIRECT("'2. Input non-routine changes'!" &amp; ADDRESS('NRC backing'!$F42, COLUMN()-50)),"")</f>
        <v/>
      </c>
      <c r="BL42" s="173" t="str" cm="1">
        <f t="array" aca="1" ref="BL42" ca="1">IFERROR(INDIRECT("'2. Input non-routine changes'!" &amp; ADDRESS('NRC backing'!$F42, COLUMN()-50)),"")</f>
        <v/>
      </c>
      <c r="BM42" s="82" t="str" cm="1">
        <f t="array" aca="1" ref="BM42" ca="1">IFERROR(INDIRECT("'2. Input non-routine changes'!" &amp; ADDRESS('NRC backing'!$F42, COLUMN()-50)),"")</f>
        <v/>
      </c>
      <c r="BN42" s="84" t="str" cm="1">
        <f t="array" aca="1" ref="BN42" ca="1">IFERROR(INDIRECT("'2. Input non-routine changes'!" &amp; ADDRESS('NRC backing'!$G42, COLUMN()-55)),"")</f>
        <v/>
      </c>
      <c r="BO42" s="84" t="str" cm="1">
        <f t="array" aca="1" ref="BO42" ca="1">IFERROR(INDIRECT("'2. Input non-routine changes'!" &amp; ADDRESS('NRC backing'!$G42, COLUMN()-55)),"")</f>
        <v/>
      </c>
      <c r="BP42" s="82" t="str" cm="1">
        <f t="array" aca="1" ref="BP42" ca="1">IFERROR(INDIRECT("'2. Input non-routine changes'!" &amp; ADDRESS('NRC backing'!$G42, COLUMN()-55)),"")</f>
        <v/>
      </c>
      <c r="BQ42" s="180" t="str" cm="1">
        <f t="array" aca="1" ref="BQ42" ca="1">IFERROR(INDIRECT("'2. Input non-routine changes'!" &amp; ADDRESS('NRC backing'!$G42, COLUMN()-55)),"")</f>
        <v/>
      </c>
      <c r="BR42" s="82" t="str" cm="1">
        <f t="array" aca="1" ref="BR42" ca="1">IFERROR(INDIRECT("'2. Input non-routine changes'!" &amp; ADDRESS('NRC backing'!$G42, COLUMN()-55)),"")</f>
        <v/>
      </c>
    </row>
    <row r="43" spans="1:70">
      <c r="A43" s="82" t="str">
        <f>IF($D43="", "", '1. Input energy data'!$C$11)</f>
        <v/>
      </c>
      <c r="B43" s="82" t="str">
        <f>IF($D43="", "", '1. Input energy data'!$D$11)</f>
        <v/>
      </c>
      <c r="C43" s="236"/>
      <c r="D43" s="82" t="str">
        <f>IF(ISBLANK('1. Input energy data'!$C59),"",'1. Input energy data'!$C59)</f>
        <v/>
      </c>
      <c r="E43" s="178" t="str">
        <f>IF(ISBLANK('1. Input energy data'!D59), "",'1. Input energy data'!D59)</f>
        <v/>
      </c>
      <c r="F43" s="82" t="str">
        <f>IF(ISBLANK('1. Input energy data'!$E59),"",'1. Input energy data'!$E59)</f>
        <v/>
      </c>
      <c r="G43" s="82" t="str">
        <f>IF($A43="","",'1. Input energy data'!$G59)</f>
        <v/>
      </c>
      <c r="H43" s="82" t="str">
        <f>IF($G43='List Backing Sheet'!$P$5,'1. Input energy data'!$S$11,IF($G43='List Backing Sheet'!$P$6,'1. Input energy data'!$T$11,""))</f>
        <v/>
      </c>
      <c r="I43" s="82" t="str">
        <f>IF('1. Input energy data'!H59=0, "", '1. Input energy data'!H59)</f>
        <v/>
      </c>
      <c r="J43" s="84" t="str">
        <f>IF('1. Input energy data'!I59="", "", '1. Input energy data'!I59)</f>
        <v/>
      </c>
      <c r="K43" s="84" t="str">
        <f>IF(A43="","",IF(TRIM(LOWER('1. Input energy data'!$G$11))="Multiple",IF('1. Input energy data'!J59&lt;&gt;"",'1. Input energy data'!J59,""), '1. Input energy data'!$G$11))</f>
        <v/>
      </c>
      <c r="L43" s="84" t="str">
        <f>IF('1. Input energy data'!L59="", "", '1. Input energy data'!L59)</f>
        <v/>
      </c>
      <c r="M43" s="84" t="str">
        <f>IF('1. Input energy data'!M59="", "", '1. Input energy data'!M59)</f>
        <v/>
      </c>
      <c r="N43" s="85" t="str">
        <f>IF(ISBLANK('1. Input energy data'!N59), "",'1. Input energy data'!N59)</f>
        <v/>
      </c>
      <c r="O43" s="85" t="str">
        <f>IF(ISBLANK('1. Input energy data'!O59), "",'1. Input energy data'!O59)</f>
        <v/>
      </c>
      <c r="P43" s="85" t="str">
        <f>IF(ISBLANK('1. Input energy data'!P59), "",'1. Input energy data'!P59)</f>
        <v/>
      </c>
      <c r="Q43" s="85" t="str">
        <f>IF(ISBLANK('1. Input energy data'!Q59), "",'1. Input energy data'!Q59)</f>
        <v/>
      </c>
      <c r="R43" s="85" t="str">
        <f>IF(ISBLANK('1. Input energy data'!R59), "",'1. Input energy data'!R59)</f>
        <v/>
      </c>
      <c r="S43" s="85" t="str">
        <f>IF(ISBLANK('1. Input energy data'!S59), "",'1. Input energy data'!S59)</f>
        <v/>
      </c>
      <c r="T43" s="85" t="str">
        <f>IF(ISBLANK('1. Input energy data'!T59), "",'1. Input energy data'!T59)</f>
        <v/>
      </c>
      <c r="U43" s="85" t="str">
        <f>IF(ISBLANK('1. Input energy data'!U59), "",'1. Input energy data'!U59)</f>
        <v/>
      </c>
      <c r="V43" s="85" t="str">
        <f>IF(ISBLANK('1. Input energy data'!V59), "",'1. Input energy data'!V59)</f>
        <v/>
      </c>
      <c r="W43" s="85" t="str">
        <f>IF(ISBLANK('1. Input energy data'!W59), "",'1. Input energy data'!W59)</f>
        <v/>
      </c>
      <c r="X43" s="85" t="str">
        <f>IF(ISBLANK('1. Input energy data'!X59), "",'1. Input energy data'!X59)</f>
        <v/>
      </c>
      <c r="Y43" s="85" t="str">
        <f>IF(ISBLANK('1. Input energy data'!Y59), "",'1. Input energy data'!Y59)</f>
        <v/>
      </c>
      <c r="Z43" s="85" t="str">
        <f>IF(ISBLANK('1. Input energy data'!Z59), "",'1. Input energy data'!Z59)</f>
        <v/>
      </c>
      <c r="AA43" s="85" t="str">
        <f>IF(ISBLANK('1. Input energy data'!$AA59), "",'1. Input energy data'!$AA59)</f>
        <v/>
      </c>
      <c r="AB43" s="85" t="str">
        <f>IF(ISBLANK('1. Input energy data'!AB59), "",'1. Input energy data'!AB59)</f>
        <v/>
      </c>
      <c r="AC43" s="84" t="str">
        <f>IF('1. Input energy data'!AD59="", "", '1. Input energy data'!AD59)</f>
        <v/>
      </c>
      <c r="AD43" s="84" t="str">
        <f>IF('1. Input energy data'!AE59="", "", '1. Input energy data'!AE59)</f>
        <v/>
      </c>
      <c r="AE43" s="85" t="str">
        <f>IF(ISBLANK('1. Input energy data'!AF59), "",'1. Input energy data'!AF59)</f>
        <v/>
      </c>
      <c r="AF43" s="85" t="str">
        <f>IF(ISBLANK('1. Input energy data'!AG59), "",'1. Input energy data'!AG59)</f>
        <v/>
      </c>
      <c r="AG43" s="85" t="str">
        <f>IF(ISBLANK('1. Input energy data'!AH59), "",'1. Input energy data'!AH59)</f>
        <v/>
      </c>
      <c r="AH43" s="85" t="str">
        <f>IF(ISBLANK('1. Input energy data'!AI59), "",'1. Input energy data'!AI59)</f>
        <v/>
      </c>
      <c r="AI43" s="85" t="str">
        <f>IF(ISBLANK('1. Input energy data'!AJ59), "",'1. Input energy data'!AJ59)</f>
        <v/>
      </c>
      <c r="AJ43" s="85" t="str">
        <f>IF(ISBLANK('1. Input energy data'!AK59), "",'1. Input energy data'!AK59)</f>
        <v/>
      </c>
      <c r="AK43" s="85" t="str">
        <f>IF(ISBLANK('1. Input energy data'!AL59), "",'1. Input energy data'!AL59)</f>
        <v/>
      </c>
      <c r="AL43" s="85" t="str">
        <f>IF(ISBLANK('1. Input energy data'!AM59), "",'1. Input energy data'!AM59)</f>
        <v/>
      </c>
      <c r="AM43" s="85" t="str">
        <f>IF(ISBLANK('1. Input energy data'!AN59), "",'1. Input energy data'!AN59)</f>
        <v/>
      </c>
      <c r="AN43" s="85" t="str">
        <f>IF(ISBLANK('1. Input energy data'!AO59), "",'1. Input energy data'!AO59)</f>
        <v/>
      </c>
      <c r="AO43" s="85" t="str">
        <f>IF(ISBLANK('1. Input energy data'!AP59), "",'1. Input energy data'!AP59)</f>
        <v/>
      </c>
      <c r="AP43" s="85" t="str">
        <f>IF(ISBLANK('1. Input energy data'!AQ59), "",'1. Input energy data'!AQ59)</f>
        <v/>
      </c>
      <c r="AQ43" s="85" t="str">
        <f>'1. Input energy data'!AR59</f>
        <v/>
      </c>
      <c r="AR43" s="85" t="str">
        <f>'1. Input energy data'!AS59</f>
        <v/>
      </c>
      <c r="AS43" s="85" t="str">
        <f>IF(ISBLANK('1. Input energy data'!AT59), "",'1. Input energy data'!AT59)</f>
        <v/>
      </c>
      <c r="AT43" s="85" t="str">
        <f>IF(ISBLANK('1. Input energy data'!$AU59), "",'1. Input energy data'!$AU59)</f>
        <v/>
      </c>
      <c r="AU43" s="85" t="str">
        <f>IF(ISBLANK('1. Input energy data'!AV59), "",'1. Input energy data'!AV59)</f>
        <v/>
      </c>
      <c r="AV43" s="82" t="str">
        <f>IFERROR('Calculation backing sheet'!AQ42,"Baseline issue")</f>
        <v/>
      </c>
      <c r="AW43" s="85" t="str">
        <f>'Calculation backing sheet'!AR42</f>
        <v/>
      </c>
      <c r="AX43" s="176" t="str">
        <f>'Calculation backing sheet'!AS42</f>
        <v/>
      </c>
      <c r="AY43" s="85" t="str">
        <f>'Calculation backing sheet'!AT42</f>
        <v/>
      </c>
      <c r="AZ43" s="85" t="str">
        <f>'Calculation backing sheet'!AU42</f>
        <v/>
      </c>
      <c r="BA43" s="82" t="str">
        <f>'Calculation backing sheet'!AV42</f>
        <v/>
      </c>
      <c r="BB43" s="82" t="str">
        <f>IF(OR(F43=0,G43=0,F43="0",G43="0",TRIM(F43)="",TRIM(G43)=""),"",IF(COUNTIFS('2. Input non-routine changes'!$C$18:$C$1048576,F43,'2. Input non-routine changes'!$E$18:$E$1048576,G43)&gt; 0,"Yes","No"))</f>
        <v/>
      </c>
      <c r="BD43" s="84" t="str" cm="1">
        <f t="array" aca="1" ref="BD43" ca="1">IFERROR(INDIRECT("'2. Input non-routine changes'!" &amp; ADDRESS('NRC backing'!$E43, COLUMN()-45)),"")</f>
        <v/>
      </c>
      <c r="BE43" s="84" t="str" cm="1">
        <f t="array" aca="1" ref="BE43" ca="1">IFERROR(INDIRECT("'2. Input non-routine changes'!" &amp; ADDRESS('NRC backing'!$E43, COLUMN()-45)),"")</f>
        <v/>
      </c>
      <c r="BF43" s="82" t="str" cm="1">
        <f t="array" aca="1" ref="BF43" ca="1">IFERROR(INDIRECT("'2. Input non-routine changes'!" &amp; ADDRESS('NRC backing'!$E43, COLUMN()-45)),"")</f>
        <v/>
      </c>
      <c r="BG43" s="180" t="str" cm="1">
        <f t="array" aca="1" ref="BG43" ca="1">IFERROR(INDIRECT("'2. Input non-routine changes'!" &amp; ADDRESS('NRC backing'!$E43, COLUMN()-45)),"")</f>
        <v/>
      </c>
      <c r="BH43" s="82" t="str" cm="1">
        <f t="array" aca="1" ref="BH43" ca="1">IFERROR(INDIRECT("'2. Input non-routine changes'!" &amp; ADDRESS('NRC backing'!$E43, COLUMN()-45)),"")</f>
        <v/>
      </c>
      <c r="BI43" s="84" t="str" cm="1">
        <f t="array" aca="1" ref="BI43" ca="1">IFERROR(INDIRECT("'2. Input non-routine changes'!" &amp; ADDRESS('NRC backing'!$F43, COLUMN()-50)),"")</f>
        <v/>
      </c>
      <c r="BJ43" s="84" t="str" cm="1">
        <f t="array" aca="1" ref="BJ43" ca="1">IFERROR(INDIRECT("'2. Input non-routine changes'!" &amp; ADDRESS('NRC backing'!$F43, COLUMN()-50)),"")</f>
        <v/>
      </c>
      <c r="BK43" s="82" t="str" cm="1">
        <f t="array" aca="1" ref="BK43" ca="1">IFERROR(INDIRECT("'2. Input non-routine changes'!" &amp; ADDRESS('NRC backing'!$F43, COLUMN()-50)),"")</f>
        <v/>
      </c>
      <c r="BL43" s="173" t="str" cm="1">
        <f t="array" aca="1" ref="BL43" ca="1">IFERROR(INDIRECT("'2. Input non-routine changes'!" &amp; ADDRESS('NRC backing'!$F43, COLUMN()-50)),"")</f>
        <v/>
      </c>
      <c r="BM43" s="82" t="str" cm="1">
        <f t="array" aca="1" ref="BM43" ca="1">IFERROR(INDIRECT("'2. Input non-routine changes'!" &amp; ADDRESS('NRC backing'!$F43, COLUMN()-50)),"")</f>
        <v/>
      </c>
      <c r="BN43" s="84" t="str" cm="1">
        <f t="array" aca="1" ref="BN43" ca="1">IFERROR(INDIRECT("'2. Input non-routine changes'!" &amp; ADDRESS('NRC backing'!$G43, COLUMN()-55)),"")</f>
        <v/>
      </c>
      <c r="BO43" s="84" t="str" cm="1">
        <f t="array" aca="1" ref="BO43" ca="1">IFERROR(INDIRECT("'2. Input non-routine changes'!" &amp; ADDRESS('NRC backing'!$G43, COLUMN()-55)),"")</f>
        <v/>
      </c>
      <c r="BP43" s="82" t="str" cm="1">
        <f t="array" aca="1" ref="BP43" ca="1">IFERROR(INDIRECT("'2. Input non-routine changes'!" &amp; ADDRESS('NRC backing'!$G43, COLUMN()-55)),"")</f>
        <v/>
      </c>
      <c r="BQ43" s="180" t="str" cm="1">
        <f t="array" aca="1" ref="BQ43" ca="1">IFERROR(INDIRECT("'2. Input non-routine changes'!" &amp; ADDRESS('NRC backing'!$G43, COLUMN()-55)),"")</f>
        <v/>
      </c>
      <c r="BR43" s="82" t="str" cm="1">
        <f t="array" aca="1" ref="BR43" ca="1">IFERROR(INDIRECT("'2. Input non-routine changes'!" &amp; ADDRESS('NRC backing'!$G43, COLUMN()-55)),"")</f>
        <v/>
      </c>
    </row>
    <row r="44" spans="1:70">
      <c r="A44" s="82" t="str">
        <f>IF($D44="", "", '1. Input energy data'!$C$11)</f>
        <v/>
      </c>
      <c r="B44" s="82" t="str">
        <f>IF($D44="", "", '1. Input energy data'!$D$11)</f>
        <v/>
      </c>
      <c r="C44" s="236"/>
      <c r="D44" s="82" t="str">
        <f>IF(ISBLANK('1. Input energy data'!$C60),"",'1. Input energy data'!$C60)</f>
        <v/>
      </c>
      <c r="E44" s="178" t="str">
        <f>IF(ISBLANK('1. Input energy data'!D60), "",'1. Input energy data'!D60)</f>
        <v/>
      </c>
      <c r="F44" s="82" t="str">
        <f>IF(ISBLANK('1. Input energy data'!$E60),"",'1. Input energy data'!$E60)</f>
        <v/>
      </c>
      <c r="G44" s="82" t="str">
        <f>IF($A44="","",'1. Input energy data'!$G60)</f>
        <v/>
      </c>
      <c r="H44" s="82" t="str">
        <f>IF($G44='List Backing Sheet'!$P$5,'1. Input energy data'!$S$11,IF($G44='List Backing Sheet'!$P$6,'1. Input energy data'!$T$11,""))</f>
        <v/>
      </c>
      <c r="I44" s="82" t="str">
        <f>IF('1. Input energy data'!H60=0, "", '1. Input energy data'!H60)</f>
        <v/>
      </c>
      <c r="J44" s="84" t="str">
        <f>IF('1. Input energy data'!I60="", "", '1. Input energy data'!I60)</f>
        <v/>
      </c>
      <c r="K44" s="84" t="str">
        <f>IF(A44="","",IF(TRIM(LOWER('1. Input energy data'!$G$11))="Multiple",IF('1. Input energy data'!J60&lt;&gt;"",'1. Input energy data'!J60,""), '1. Input energy data'!$G$11))</f>
        <v/>
      </c>
      <c r="L44" s="84" t="str">
        <f>IF('1. Input energy data'!L60="", "", '1. Input energy data'!L60)</f>
        <v/>
      </c>
      <c r="M44" s="84" t="str">
        <f>IF('1. Input energy data'!M60="", "", '1. Input energy data'!M60)</f>
        <v/>
      </c>
      <c r="N44" s="85" t="str">
        <f>IF(ISBLANK('1. Input energy data'!N60), "",'1. Input energy data'!N60)</f>
        <v/>
      </c>
      <c r="O44" s="85" t="str">
        <f>IF(ISBLANK('1. Input energy data'!O60), "",'1. Input energy data'!O60)</f>
        <v/>
      </c>
      <c r="P44" s="85" t="str">
        <f>IF(ISBLANK('1. Input energy data'!P60), "",'1. Input energy data'!P60)</f>
        <v/>
      </c>
      <c r="Q44" s="85" t="str">
        <f>IF(ISBLANK('1. Input energy data'!Q60), "",'1. Input energy data'!Q60)</f>
        <v/>
      </c>
      <c r="R44" s="85" t="str">
        <f>IF(ISBLANK('1. Input energy data'!R60), "",'1. Input energy data'!R60)</f>
        <v/>
      </c>
      <c r="S44" s="85" t="str">
        <f>IF(ISBLANK('1. Input energy data'!S60), "",'1. Input energy data'!S60)</f>
        <v/>
      </c>
      <c r="T44" s="85" t="str">
        <f>IF(ISBLANK('1. Input energy data'!T60), "",'1. Input energy data'!T60)</f>
        <v/>
      </c>
      <c r="U44" s="85" t="str">
        <f>IF(ISBLANK('1. Input energy data'!U60), "",'1. Input energy data'!U60)</f>
        <v/>
      </c>
      <c r="V44" s="85" t="str">
        <f>IF(ISBLANK('1. Input energy data'!V60), "",'1. Input energy data'!V60)</f>
        <v/>
      </c>
      <c r="W44" s="85" t="str">
        <f>IF(ISBLANK('1. Input energy data'!W60), "",'1. Input energy data'!W60)</f>
        <v/>
      </c>
      <c r="X44" s="85" t="str">
        <f>IF(ISBLANK('1. Input energy data'!X60), "",'1. Input energy data'!X60)</f>
        <v/>
      </c>
      <c r="Y44" s="85" t="str">
        <f>IF(ISBLANK('1. Input energy data'!Y60), "",'1. Input energy data'!Y60)</f>
        <v/>
      </c>
      <c r="Z44" s="85" t="str">
        <f>IF(ISBLANK('1. Input energy data'!Z60), "",'1. Input energy data'!Z60)</f>
        <v/>
      </c>
      <c r="AA44" s="85" t="str">
        <f>IF(ISBLANK('1. Input energy data'!$AA60), "",'1. Input energy data'!$AA60)</f>
        <v/>
      </c>
      <c r="AB44" s="85" t="str">
        <f>IF(ISBLANK('1. Input energy data'!AB60), "",'1. Input energy data'!AB60)</f>
        <v/>
      </c>
      <c r="AC44" s="84" t="str">
        <f>IF('1. Input energy data'!AD60="", "", '1. Input energy data'!AD60)</f>
        <v/>
      </c>
      <c r="AD44" s="84" t="str">
        <f>IF('1. Input energy data'!AE60="", "", '1. Input energy data'!AE60)</f>
        <v/>
      </c>
      <c r="AE44" s="85" t="str">
        <f>IF(ISBLANK('1. Input energy data'!AF60), "",'1. Input energy data'!AF60)</f>
        <v/>
      </c>
      <c r="AF44" s="85" t="str">
        <f>IF(ISBLANK('1. Input energy data'!AG60), "",'1. Input energy data'!AG60)</f>
        <v/>
      </c>
      <c r="AG44" s="85" t="str">
        <f>IF(ISBLANK('1. Input energy data'!AH60), "",'1. Input energy data'!AH60)</f>
        <v/>
      </c>
      <c r="AH44" s="85" t="str">
        <f>IF(ISBLANK('1. Input energy data'!AI60), "",'1. Input energy data'!AI60)</f>
        <v/>
      </c>
      <c r="AI44" s="85" t="str">
        <f>IF(ISBLANK('1. Input energy data'!AJ60), "",'1. Input energy data'!AJ60)</f>
        <v/>
      </c>
      <c r="AJ44" s="85" t="str">
        <f>IF(ISBLANK('1. Input energy data'!AK60), "",'1. Input energy data'!AK60)</f>
        <v/>
      </c>
      <c r="AK44" s="85" t="str">
        <f>IF(ISBLANK('1. Input energy data'!AL60), "",'1. Input energy data'!AL60)</f>
        <v/>
      </c>
      <c r="AL44" s="85" t="str">
        <f>IF(ISBLANK('1. Input energy data'!AM60), "",'1. Input energy data'!AM60)</f>
        <v/>
      </c>
      <c r="AM44" s="85" t="str">
        <f>IF(ISBLANK('1. Input energy data'!AN60), "",'1. Input energy data'!AN60)</f>
        <v/>
      </c>
      <c r="AN44" s="85" t="str">
        <f>IF(ISBLANK('1. Input energy data'!AO60), "",'1. Input energy data'!AO60)</f>
        <v/>
      </c>
      <c r="AO44" s="85" t="str">
        <f>IF(ISBLANK('1. Input energy data'!AP60), "",'1. Input energy data'!AP60)</f>
        <v/>
      </c>
      <c r="AP44" s="85" t="str">
        <f>IF(ISBLANK('1. Input energy data'!AQ60), "",'1. Input energy data'!AQ60)</f>
        <v/>
      </c>
      <c r="AQ44" s="85" t="str">
        <f>'1. Input energy data'!AR60</f>
        <v/>
      </c>
      <c r="AR44" s="85" t="str">
        <f>'1. Input energy data'!AS60</f>
        <v/>
      </c>
      <c r="AS44" s="85" t="str">
        <f>IF(ISBLANK('1. Input energy data'!AT60), "",'1. Input energy data'!AT60)</f>
        <v/>
      </c>
      <c r="AT44" s="85" t="str">
        <f>IF(ISBLANK('1. Input energy data'!$AU60), "",'1. Input energy data'!$AU60)</f>
        <v/>
      </c>
      <c r="AU44" s="85" t="str">
        <f>IF(ISBLANK('1. Input energy data'!AV60), "",'1. Input energy data'!AV60)</f>
        <v/>
      </c>
      <c r="AV44" s="82" t="str">
        <f>IFERROR('Calculation backing sheet'!AQ43,"Baseline issue")</f>
        <v/>
      </c>
      <c r="AW44" s="85" t="str">
        <f>'Calculation backing sheet'!AR43</f>
        <v/>
      </c>
      <c r="AX44" s="176" t="str">
        <f>'Calculation backing sheet'!AS43</f>
        <v/>
      </c>
      <c r="AY44" s="85" t="str">
        <f>'Calculation backing sheet'!AT43</f>
        <v/>
      </c>
      <c r="AZ44" s="85" t="str">
        <f>'Calculation backing sheet'!AU43</f>
        <v/>
      </c>
      <c r="BA44" s="82" t="str">
        <f>'Calculation backing sheet'!AV43</f>
        <v/>
      </c>
      <c r="BB44" s="82" t="str">
        <f>IF(OR(F44=0,G44=0,F44="0",G44="0",TRIM(F44)="",TRIM(G44)=""),"",IF(COUNTIFS('2. Input non-routine changes'!$C$18:$C$1048576,F44,'2. Input non-routine changes'!$E$18:$E$1048576,G44)&gt; 0,"Yes","No"))</f>
        <v/>
      </c>
      <c r="BD44" s="84" t="str" cm="1">
        <f t="array" aca="1" ref="BD44" ca="1">IFERROR(INDIRECT("'2. Input non-routine changes'!" &amp; ADDRESS('NRC backing'!$E44, COLUMN()-45)),"")</f>
        <v/>
      </c>
      <c r="BE44" s="84" t="str" cm="1">
        <f t="array" aca="1" ref="BE44" ca="1">IFERROR(INDIRECT("'2. Input non-routine changes'!" &amp; ADDRESS('NRC backing'!$E44, COLUMN()-45)),"")</f>
        <v/>
      </c>
      <c r="BF44" s="82" t="str" cm="1">
        <f t="array" aca="1" ref="BF44" ca="1">IFERROR(INDIRECT("'2. Input non-routine changes'!" &amp; ADDRESS('NRC backing'!$E44, COLUMN()-45)),"")</f>
        <v/>
      </c>
      <c r="BG44" s="180" t="str" cm="1">
        <f t="array" aca="1" ref="BG44" ca="1">IFERROR(INDIRECT("'2. Input non-routine changes'!" &amp; ADDRESS('NRC backing'!$E44, COLUMN()-45)),"")</f>
        <v/>
      </c>
      <c r="BH44" s="82" t="str" cm="1">
        <f t="array" aca="1" ref="BH44" ca="1">IFERROR(INDIRECT("'2. Input non-routine changes'!" &amp; ADDRESS('NRC backing'!$E44, COLUMN()-45)),"")</f>
        <v/>
      </c>
      <c r="BI44" s="84" t="str" cm="1">
        <f t="array" aca="1" ref="BI44" ca="1">IFERROR(INDIRECT("'2. Input non-routine changes'!" &amp; ADDRESS('NRC backing'!$F44, COLUMN()-50)),"")</f>
        <v/>
      </c>
      <c r="BJ44" s="84" t="str" cm="1">
        <f t="array" aca="1" ref="BJ44" ca="1">IFERROR(INDIRECT("'2. Input non-routine changes'!" &amp; ADDRESS('NRC backing'!$F44, COLUMN()-50)),"")</f>
        <v/>
      </c>
      <c r="BK44" s="82" t="str" cm="1">
        <f t="array" aca="1" ref="BK44" ca="1">IFERROR(INDIRECT("'2. Input non-routine changes'!" &amp; ADDRESS('NRC backing'!$F44, COLUMN()-50)),"")</f>
        <v/>
      </c>
      <c r="BL44" s="173" t="str" cm="1">
        <f t="array" aca="1" ref="BL44" ca="1">IFERROR(INDIRECT("'2. Input non-routine changes'!" &amp; ADDRESS('NRC backing'!$F44, COLUMN()-50)),"")</f>
        <v/>
      </c>
      <c r="BM44" s="82" t="str" cm="1">
        <f t="array" aca="1" ref="BM44" ca="1">IFERROR(INDIRECT("'2. Input non-routine changes'!" &amp; ADDRESS('NRC backing'!$F44, COLUMN()-50)),"")</f>
        <v/>
      </c>
      <c r="BN44" s="84" t="str" cm="1">
        <f t="array" aca="1" ref="BN44" ca="1">IFERROR(INDIRECT("'2. Input non-routine changes'!" &amp; ADDRESS('NRC backing'!$G44, COLUMN()-55)),"")</f>
        <v/>
      </c>
      <c r="BO44" s="84" t="str" cm="1">
        <f t="array" aca="1" ref="BO44" ca="1">IFERROR(INDIRECT("'2. Input non-routine changes'!" &amp; ADDRESS('NRC backing'!$G44, COLUMN()-55)),"")</f>
        <v/>
      </c>
      <c r="BP44" s="82" t="str" cm="1">
        <f t="array" aca="1" ref="BP44" ca="1">IFERROR(INDIRECT("'2. Input non-routine changes'!" &amp; ADDRESS('NRC backing'!$G44, COLUMN()-55)),"")</f>
        <v/>
      </c>
      <c r="BQ44" s="180" t="str" cm="1">
        <f t="array" aca="1" ref="BQ44" ca="1">IFERROR(INDIRECT("'2. Input non-routine changes'!" &amp; ADDRESS('NRC backing'!$G44, COLUMN()-55)),"")</f>
        <v/>
      </c>
      <c r="BR44" s="82" t="str" cm="1">
        <f t="array" aca="1" ref="BR44" ca="1">IFERROR(INDIRECT("'2. Input non-routine changes'!" &amp; ADDRESS('NRC backing'!$G44, COLUMN()-55)),"")</f>
        <v/>
      </c>
    </row>
    <row r="45" spans="1:70">
      <c r="A45" s="82" t="str">
        <f>IF($D45="", "", '1. Input energy data'!$C$11)</f>
        <v/>
      </c>
      <c r="B45" s="82" t="str">
        <f>IF($D45="", "", '1. Input energy data'!$D$11)</f>
        <v/>
      </c>
      <c r="C45" s="236"/>
      <c r="D45" s="82" t="str">
        <f>IF(ISBLANK('1. Input energy data'!$C61),"",'1. Input energy data'!$C61)</f>
        <v/>
      </c>
      <c r="E45" s="178" t="str">
        <f>IF(ISBLANK('1. Input energy data'!D61), "",'1. Input energy data'!D61)</f>
        <v/>
      </c>
      <c r="F45" s="82" t="str">
        <f>IF(ISBLANK('1. Input energy data'!$E61),"",'1. Input energy data'!$E61)</f>
        <v/>
      </c>
      <c r="G45" s="82" t="str">
        <f>IF($A45="","",'1. Input energy data'!$G61)</f>
        <v/>
      </c>
      <c r="H45" s="82" t="str">
        <f>IF($G45='List Backing Sheet'!$P$5,'1. Input energy data'!$S$11,IF($G45='List Backing Sheet'!$P$6,'1. Input energy data'!$T$11,""))</f>
        <v/>
      </c>
      <c r="I45" s="82" t="str">
        <f>IF('1. Input energy data'!H61=0, "", '1. Input energy data'!H61)</f>
        <v/>
      </c>
      <c r="J45" s="84" t="str">
        <f>IF('1. Input energy data'!I61="", "", '1. Input energy data'!I61)</f>
        <v/>
      </c>
      <c r="K45" s="84" t="str">
        <f>IF(A45="","",IF(TRIM(LOWER('1. Input energy data'!$G$11))="Multiple",IF('1. Input energy data'!J61&lt;&gt;"",'1. Input energy data'!J61,""), '1. Input energy data'!$G$11))</f>
        <v/>
      </c>
      <c r="L45" s="84" t="str">
        <f>IF('1. Input energy data'!L61="", "", '1. Input energy data'!L61)</f>
        <v/>
      </c>
      <c r="M45" s="84" t="str">
        <f>IF('1. Input energy data'!M61="", "", '1. Input energy data'!M61)</f>
        <v/>
      </c>
      <c r="N45" s="85" t="str">
        <f>IF(ISBLANK('1. Input energy data'!N61), "",'1. Input energy data'!N61)</f>
        <v/>
      </c>
      <c r="O45" s="85" t="str">
        <f>IF(ISBLANK('1. Input energy data'!O61), "",'1. Input energy data'!O61)</f>
        <v/>
      </c>
      <c r="P45" s="85" t="str">
        <f>IF(ISBLANK('1. Input energy data'!P61), "",'1. Input energy data'!P61)</f>
        <v/>
      </c>
      <c r="Q45" s="85" t="str">
        <f>IF(ISBLANK('1. Input energy data'!Q61), "",'1. Input energy data'!Q61)</f>
        <v/>
      </c>
      <c r="R45" s="85" t="str">
        <f>IF(ISBLANK('1. Input energy data'!R61), "",'1. Input energy data'!R61)</f>
        <v/>
      </c>
      <c r="S45" s="85" t="str">
        <f>IF(ISBLANK('1. Input energy data'!S61), "",'1. Input energy data'!S61)</f>
        <v/>
      </c>
      <c r="T45" s="85" t="str">
        <f>IF(ISBLANK('1. Input energy data'!T61), "",'1. Input energy data'!T61)</f>
        <v/>
      </c>
      <c r="U45" s="85" t="str">
        <f>IF(ISBLANK('1. Input energy data'!U61), "",'1. Input energy data'!U61)</f>
        <v/>
      </c>
      <c r="V45" s="85" t="str">
        <f>IF(ISBLANK('1. Input energy data'!V61), "",'1. Input energy data'!V61)</f>
        <v/>
      </c>
      <c r="W45" s="85" t="str">
        <f>IF(ISBLANK('1. Input energy data'!W61), "",'1. Input energy data'!W61)</f>
        <v/>
      </c>
      <c r="X45" s="85" t="str">
        <f>IF(ISBLANK('1. Input energy data'!X61), "",'1. Input energy data'!X61)</f>
        <v/>
      </c>
      <c r="Y45" s="85" t="str">
        <f>IF(ISBLANK('1. Input energy data'!Y61), "",'1. Input energy data'!Y61)</f>
        <v/>
      </c>
      <c r="Z45" s="85" t="str">
        <f>IF(ISBLANK('1. Input energy data'!Z61), "",'1. Input energy data'!Z61)</f>
        <v/>
      </c>
      <c r="AA45" s="85" t="str">
        <f>IF(ISBLANK('1. Input energy data'!$AA61), "",'1. Input energy data'!$AA61)</f>
        <v/>
      </c>
      <c r="AB45" s="85" t="str">
        <f>IF(ISBLANK('1. Input energy data'!AB61), "",'1. Input energy data'!AB61)</f>
        <v/>
      </c>
      <c r="AC45" s="84" t="str">
        <f>IF('1. Input energy data'!AD61="", "", '1. Input energy data'!AD61)</f>
        <v/>
      </c>
      <c r="AD45" s="84" t="str">
        <f>IF('1. Input energy data'!AE61="", "", '1. Input energy data'!AE61)</f>
        <v/>
      </c>
      <c r="AE45" s="85" t="str">
        <f>IF(ISBLANK('1. Input energy data'!AF61), "",'1. Input energy data'!AF61)</f>
        <v/>
      </c>
      <c r="AF45" s="85" t="str">
        <f>IF(ISBLANK('1. Input energy data'!AG61), "",'1. Input energy data'!AG61)</f>
        <v/>
      </c>
      <c r="AG45" s="85" t="str">
        <f>IF(ISBLANK('1. Input energy data'!AH61), "",'1. Input energy data'!AH61)</f>
        <v/>
      </c>
      <c r="AH45" s="85" t="str">
        <f>IF(ISBLANK('1. Input energy data'!AI61), "",'1. Input energy data'!AI61)</f>
        <v/>
      </c>
      <c r="AI45" s="85" t="str">
        <f>IF(ISBLANK('1. Input energy data'!AJ61), "",'1. Input energy data'!AJ61)</f>
        <v/>
      </c>
      <c r="AJ45" s="85" t="str">
        <f>IF(ISBLANK('1. Input energy data'!AK61), "",'1. Input energy data'!AK61)</f>
        <v/>
      </c>
      <c r="AK45" s="85" t="str">
        <f>IF(ISBLANK('1. Input energy data'!AL61), "",'1. Input energy data'!AL61)</f>
        <v/>
      </c>
      <c r="AL45" s="85" t="str">
        <f>IF(ISBLANK('1. Input energy data'!AM61), "",'1. Input energy data'!AM61)</f>
        <v/>
      </c>
      <c r="AM45" s="85" t="str">
        <f>IF(ISBLANK('1. Input energy data'!AN61), "",'1. Input energy data'!AN61)</f>
        <v/>
      </c>
      <c r="AN45" s="85" t="str">
        <f>IF(ISBLANK('1. Input energy data'!AO61), "",'1. Input energy data'!AO61)</f>
        <v/>
      </c>
      <c r="AO45" s="85" t="str">
        <f>IF(ISBLANK('1. Input energy data'!AP61), "",'1. Input energy data'!AP61)</f>
        <v/>
      </c>
      <c r="AP45" s="85" t="str">
        <f>IF(ISBLANK('1. Input energy data'!AQ61), "",'1. Input energy data'!AQ61)</f>
        <v/>
      </c>
      <c r="AQ45" s="85" t="str">
        <f>'1. Input energy data'!AR61</f>
        <v/>
      </c>
      <c r="AR45" s="85" t="str">
        <f>'1. Input energy data'!AS61</f>
        <v/>
      </c>
      <c r="AS45" s="85" t="str">
        <f>IF(ISBLANK('1. Input energy data'!AT61), "",'1. Input energy data'!AT61)</f>
        <v/>
      </c>
      <c r="AT45" s="85" t="str">
        <f>IF(ISBLANK('1. Input energy data'!$AU61), "",'1. Input energy data'!$AU61)</f>
        <v/>
      </c>
      <c r="AU45" s="85" t="str">
        <f>IF(ISBLANK('1. Input energy data'!AV61), "",'1. Input energy data'!AV61)</f>
        <v/>
      </c>
      <c r="AV45" s="82" t="str">
        <f>IFERROR('Calculation backing sheet'!AQ44,"Baseline issue")</f>
        <v/>
      </c>
      <c r="AW45" s="85" t="str">
        <f>'Calculation backing sheet'!AR44</f>
        <v/>
      </c>
      <c r="AX45" s="176" t="str">
        <f>'Calculation backing sheet'!AS44</f>
        <v/>
      </c>
      <c r="AY45" s="85" t="str">
        <f>'Calculation backing sheet'!AT44</f>
        <v/>
      </c>
      <c r="AZ45" s="85" t="str">
        <f>'Calculation backing sheet'!AU44</f>
        <v/>
      </c>
      <c r="BA45" s="82" t="str">
        <f>'Calculation backing sheet'!AV44</f>
        <v/>
      </c>
      <c r="BB45" s="82" t="str">
        <f>IF(OR(F45=0,G45=0,F45="0",G45="0",TRIM(F45)="",TRIM(G45)=""),"",IF(COUNTIFS('2. Input non-routine changes'!$C$18:$C$1048576,F45,'2. Input non-routine changes'!$E$18:$E$1048576,G45)&gt; 0,"Yes","No"))</f>
        <v/>
      </c>
      <c r="BD45" s="84" t="str" cm="1">
        <f t="array" aca="1" ref="BD45" ca="1">IFERROR(INDIRECT("'2. Input non-routine changes'!" &amp; ADDRESS('NRC backing'!$E45, COLUMN()-45)),"")</f>
        <v/>
      </c>
      <c r="BE45" s="84" t="str" cm="1">
        <f t="array" aca="1" ref="BE45" ca="1">IFERROR(INDIRECT("'2. Input non-routine changes'!" &amp; ADDRESS('NRC backing'!$E45, COLUMN()-45)),"")</f>
        <v/>
      </c>
      <c r="BF45" s="82" t="str" cm="1">
        <f t="array" aca="1" ref="BF45" ca="1">IFERROR(INDIRECT("'2. Input non-routine changes'!" &amp; ADDRESS('NRC backing'!$E45, COLUMN()-45)),"")</f>
        <v/>
      </c>
      <c r="BG45" s="180" t="str" cm="1">
        <f t="array" aca="1" ref="BG45" ca="1">IFERROR(INDIRECT("'2. Input non-routine changes'!" &amp; ADDRESS('NRC backing'!$E45, COLUMN()-45)),"")</f>
        <v/>
      </c>
      <c r="BH45" s="82" t="str" cm="1">
        <f t="array" aca="1" ref="BH45" ca="1">IFERROR(INDIRECT("'2. Input non-routine changes'!" &amp; ADDRESS('NRC backing'!$E45, COLUMN()-45)),"")</f>
        <v/>
      </c>
      <c r="BI45" s="84" t="str" cm="1">
        <f t="array" aca="1" ref="BI45" ca="1">IFERROR(INDIRECT("'2. Input non-routine changes'!" &amp; ADDRESS('NRC backing'!$F45, COLUMN()-50)),"")</f>
        <v/>
      </c>
      <c r="BJ45" s="84" t="str" cm="1">
        <f t="array" aca="1" ref="BJ45" ca="1">IFERROR(INDIRECT("'2. Input non-routine changes'!" &amp; ADDRESS('NRC backing'!$F45, COLUMN()-50)),"")</f>
        <v/>
      </c>
      <c r="BK45" s="82" t="str" cm="1">
        <f t="array" aca="1" ref="BK45" ca="1">IFERROR(INDIRECT("'2. Input non-routine changes'!" &amp; ADDRESS('NRC backing'!$F45, COLUMN()-50)),"")</f>
        <v/>
      </c>
      <c r="BL45" s="173" t="str" cm="1">
        <f t="array" aca="1" ref="BL45" ca="1">IFERROR(INDIRECT("'2. Input non-routine changes'!" &amp; ADDRESS('NRC backing'!$F45, COLUMN()-50)),"")</f>
        <v/>
      </c>
      <c r="BM45" s="82" t="str" cm="1">
        <f t="array" aca="1" ref="BM45" ca="1">IFERROR(INDIRECT("'2. Input non-routine changes'!" &amp; ADDRESS('NRC backing'!$F45, COLUMN()-50)),"")</f>
        <v/>
      </c>
      <c r="BN45" s="84" t="str" cm="1">
        <f t="array" aca="1" ref="BN45" ca="1">IFERROR(INDIRECT("'2. Input non-routine changes'!" &amp; ADDRESS('NRC backing'!$G45, COLUMN()-55)),"")</f>
        <v/>
      </c>
      <c r="BO45" s="84" t="str" cm="1">
        <f t="array" aca="1" ref="BO45" ca="1">IFERROR(INDIRECT("'2. Input non-routine changes'!" &amp; ADDRESS('NRC backing'!$G45, COLUMN()-55)),"")</f>
        <v/>
      </c>
      <c r="BP45" s="82" t="str" cm="1">
        <f t="array" aca="1" ref="BP45" ca="1">IFERROR(INDIRECT("'2. Input non-routine changes'!" &amp; ADDRESS('NRC backing'!$G45, COLUMN()-55)),"")</f>
        <v/>
      </c>
      <c r="BQ45" s="180" t="str" cm="1">
        <f t="array" aca="1" ref="BQ45" ca="1">IFERROR(INDIRECT("'2. Input non-routine changes'!" &amp; ADDRESS('NRC backing'!$G45, COLUMN()-55)),"")</f>
        <v/>
      </c>
      <c r="BR45" s="82" t="str" cm="1">
        <f t="array" aca="1" ref="BR45" ca="1">IFERROR(INDIRECT("'2. Input non-routine changes'!" &amp; ADDRESS('NRC backing'!$G45, COLUMN()-55)),"")</f>
        <v/>
      </c>
    </row>
    <row r="46" spans="1:70">
      <c r="A46" s="82" t="str">
        <f>IF($D46="", "", '1. Input energy data'!$C$11)</f>
        <v/>
      </c>
      <c r="B46" s="82" t="str">
        <f>IF($D46="", "", '1. Input energy data'!$D$11)</f>
        <v/>
      </c>
      <c r="C46" s="236"/>
      <c r="D46" s="82" t="str">
        <f>IF(ISBLANK('1. Input energy data'!$C62),"",'1. Input energy data'!$C62)</f>
        <v/>
      </c>
      <c r="E46" s="178" t="str">
        <f>IF(ISBLANK('1. Input energy data'!D62), "",'1. Input energy data'!D62)</f>
        <v/>
      </c>
      <c r="F46" s="82" t="str">
        <f>IF(ISBLANK('1. Input energy data'!$E62),"",'1. Input energy data'!$E62)</f>
        <v/>
      </c>
      <c r="G46" s="82" t="str">
        <f>IF($A46="","",'1. Input energy data'!$G62)</f>
        <v/>
      </c>
      <c r="H46" s="82" t="str">
        <f>IF($G46='List Backing Sheet'!$P$5,'1. Input energy data'!$S$11,IF($G46='List Backing Sheet'!$P$6,'1. Input energy data'!$T$11,""))</f>
        <v/>
      </c>
      <c r="I46" s="82" t="str">
        <f>IF('1. Input energy data'!H62=0, "", '1. Input energy data'!H62)</f>
        <v/>
      </c>
      <c r="J46" s="84" t="str">
        <f>IF('1. Input energy data'!I62="", "", '1. Input energy data'!I62)</f>
        <v/>
      </c>
      <c r="K46" s="84" t="str">
        <f>IF(A46="","",IF(TRIM(LOWER('1. Input energy data'!$G$11))="Multiple",IF('1. Input energy data'!J62&lt;&gt;"",'1. Input energy data'!J62,""), '1. Input energy data'!$G$11))</f>
        <v/>
      </c>
      <c r="L46" s="84" t="str">
        <f>IF('1. Input energy data'!L62="", "", '1. Input energy data'!L62)</f>
        <v/>
      </c>
      <c r="M46" s="84" t="str">
        <f>IF('1. Input energy data'!M62="", "", '1. Input energy data'!M62)</f>
        <v/>
      </c>
      <c r="N46" s="85" t="str">
        <f>IF(ISBLANK('1. Input energy data'!N62), "",'1. Input energy data'!N62)</f>
        <v/>
      </c>
      <c r="O46" s="85" t="str">
        <f>IF(ISBLANK('1. Input energy data'!O62), "",'1. Input energy data'!O62)</f>
        <v/>
      </c>
      <c r="P46" s="85" t="str">
        <f>IF(ISBLANK('1. Input energy data'!P62), "",'1. Input energy data'!P62)</f>
        <v/>
      </c>
      <c r="Q46" s="85" t="str">
        <f>IF(ISBLANK('1. Input energy data'!Q62), "",'1. Input energy data'!Q62)</f>
        <v/>
      </c>
      <c r="R46" s="85" t="str">
        <f>IF(ISBLANK('1. Input energy data'!R62), "",'1. Input energy data'!R62)</f>
        <v/>
      </c>
      <c r="S46" s="85" t="str">
        <f>IF(ISBLANK('1. Input energy data'!S62), "",'1. Input energy data'!S62)</f>
        <v/>
      </c>
      <c r="T46" s="85" t="str">
        <f>IF(ISBLANK('1. Input energy data'!T62), "",'1. Input energy data'!T62)</f>
        <v/>
      </c>
      <c r="U46" s="85" t="str">
        <f>IF(ISBLANK('1. Input energy data'!U62), "",'1. Input energy data'!U62)</f>
        <v/>
      </c>
      <c r="V46" s="85" t="str">
        <f>IF(ISBLANK('1. Input energy data'!V62), "",'1. Input energy data'!V62)</f>
        <v/>
      </c>
      <c r="W46" s="85" t="str">
        <f>IF(ISBLANK('1. Input energy data'!W62), "",'1. Input energy data'!W62)</f>
        <v/>
      </c>
      <c r="X46" s="85" t="str">
        <f>IF(ISBLANK('1. Input energy data'!X62), "",'1. Input energy data'!X62)</f>
        <v/>
      </c>
      <c r="Y46" s="85" t="str">
        <f>IF(ISBLANK('1. Input energy data'!Y62), "",'1. Input energy data'!Y62)</f>
        <v/>
      </c>
      <c r="Z46" s="85" t="str">
        <f>IF(ISBLANK('1. Input energy data'!Z62), "",'1. Input energy data'!Z62)</f>
        <v/>
      </c>
      <c r="AA46" s="85" t="str">
        <f>IF(ISBLANK('1. Input energy data'!$AA62), "",'1. Input energy data'!$AA62)</f>
        <v/>
      </c>
      <c r="AB46" s="85" t="str">
        <f>IF(ISBLANK('1. Input energy data'!AB62), "",'1. Input energy data'!AB62)</f>
        <v/>
      </c>
      <c r="AC46" s="84" t="str">
        <f>IF('1. Input energy data'!AD62="", "", '1. Input energy data'!AD62)</f>
        <v/>
      </c>
      <c r="AD46" s="84" t="str">
        <f>IF('1. Input energy data'!AE62="", "", '1. Input energy data'!AE62)</f>
        <v/>
      </c>
      <c r="AE46" s="85" t="str">
        <f>IF(ISBLANK('1. Input energy data'!AF62), "",'1. Input energy data'!AF62)</f>
        <v/>
      </c>
      <c r="AF46" s="85" t="str">
        <f>IF(ISBLANK('1. Input energy data'!AG62), "",'1. Input energy data'!AG62)</f>
        <v/>
      </c>
      <c r="AG46" s="85" t="str">
        <f>IF(ISBLANK('1. Input energy data'!AH62), "",'1. Input energy data'!AH62)</f>
        <v/>
      </c>
      <c r="AH46" s="85" t="str">
        <f>IF(ISBLANK('1. Input energy data'!AI62), "",'1. Input energy data'!AI62)</f>
        <v/>
      </c>
      <c r="AI46" s="85" t="str">
        <f>IF(ISBLANK('1. Input energy data'!AJ62), "",'1. Input energy data'!AJ62)</f>
        <v/>
      </c>
      <c r="AJ46" s="85" t="str">
        <f>IF(ISBLANK('1. Input energy data'!AK62), "",'1. Input energy data'!AK62)</f>
        <v/>
      </c>
      <c r="AK46" s="85" t="str">
        <f>IF(ISBLANK('1. Input energy data'!AL62), "",'1. Input energy data'!AL62)</f>
        <v/>
      </c>
      <c r="AL46" s="85" t="str">
        <f>IF(ISBLANK('1. Input energy data'!AM62), "",'1. Input energy data'!AM62)</f>
        <v/>
      </c>
      <c r="AM46" s="85" t="str">
        <f>IF(ISBLANK('1. Input energy data'!AN62), "",'1. Input energy data'!AN62)</f>
        <v/>
      </c>
      <c r="AN46" s="85" t="str">
        <f>IF(ISBLANK('1. Input energy data'!AO62), "",'1. Input energy data'!AO62)</f>
        <v/>
      </c>
      <c r="AO46" s="85" t="str">
        <f>IF(ISBLANK('1. Input energy data'!AP62), "",'1. Input energy data'!AP62)</f>
        <v/>
      </c>
      <c r="AP46" s="85" t="str">
        <f>IF(ISBLANK('1. Input energy data'!AQ62), "",'1. Input energy data'!AQ62)</f>
        <v/>
      </c>
      <c r="AQ46" s="85" t="str">
        <f>'1. Input energy data'!AR62</f>
        <v/>
      </c>
      <c r="AR46" s="85" t="str">
        <f>'1. Input energy data'!AS62</f>
        <v/>
      </c>
      <c r="AS46" s="85" t="str">
        <f>IF(ISBLANK('1. Input energy data'!AT62), "",'1. Input energy data'!AT62)</f>
        <v/>
      </c>
      <c r="AT46" s="85" t="str">
        <f>IF(ISBLANK('1. Input energy data'!$AU62), "",'1. Input energy data'!$AU62)</f>
        <v/>
      </c>
      <c r="AU46" s="85" t="str">
        <f>IF(ISBLANK('1. Input energy data'!AV62), "",'1. Input energy data'!AV62)</f>
        <v/>
      </c>
      <c r="AV46" s="82" t="str">
        <f>IFERROR('Calculation backing sheet'!AQ45,"Baseline issue")</f>
        <v/>
      </c>
      <c r="AW46" s="85" t="str">
        <f>'Calculation backing sheet'!AR45</f>
        <v/>
      </c>
      <c r="AX46" s="176" t="str">
        <f>'Calculation backing sheet'!AS45</f>
        <v/>
      </c>
      <c r="AY46" s="85" t="str">
        <f>'Calculation backing sheet'!AT45</f>
        <v/>
      </c>
      <c r="AZ46" s="85" t="str">
        <f>'Calculation backing sheet'!AU45</f>
        <v/>
      </c>
      <c r="BA46" s="82" t="str">
        <f>'Calculation backing sheet'!AV45</f>
        <v/>
      </c>
      <c r="BB46" s="82" t="str">
        <f>IF(OR(F46=0,G46=0,F46="0",G46="0",TRIM(F46)="",TRIM(G46)=""),"",IF(COUNTIFS('2. Input non-routine changes'!$C$18:$C$1048576,F46,'2. Input non-routine changes'!$E$18:$E$1048576,G46)&gt; 0,"Yes","No"))</f>
        <v/>
      </c>
      <c r="BD46" s="84" t="str" cm="1">
        <f t="array" aca="1" ref="BD46" ca="1">IFERROR(INDIRECT("'2. Input non-routine changes'!" &amp; ADDRESS('NRC backing'!$E46, COLUMN()-45)),"")</f>
        <v/>
      </c>
      <c r="BE46" s="84" t="str" cm="1">
        <f t="array" aca="1" ref="BE46" ca="1">IFERROR(INDIRECT("'2. Input non-routine changes'!" &amp; ADDRESS('NRC backing'!$E46, COLUMN()-45)),"")</f>
        <v/>
      </c>
      <c r="BF46" s="82" t="str" cm="1">
        <f t="array" aca="1" ref="BF46" ca="1">IFERROR(INDIRECT("'2. Input non-routine changes'!" &amp; ADDRESS('NRC backing'!$E46, COLUMN()-45)),"")</f>
        <v/>
      </c>
      <c r="BG46" s="180" t="str" cm="1">
        <f t="array" aca="1" ref="BG46" ca="1">IFERROR(INDIRECT("'2. Input non-routine changes'!" &amp; ADDRESS('NRC backing'!$E46, COLUMN()-45)),"")</f>
        <v/>
      </c>
      <c r="BH46" s="82" t="str" cm="1">
        <f t="array" aca="1" ref="BH46" ca="1">IFERROR(INDIRECT("'2. Input non-routine changes'!" &amp; ADDRESS('NRC backing'!$E46, COLUMN()-45)),"")</f>
        <v/>
      </c>
      <c r="BI46" s="84" t="str" cm="1">
        <f t="array" aca="1" ref="BI46" ca="1">IFERROR(INDIRECT("'2. Input non-routine changes'!" &amp; ADDRESS('NRC backing'!$F46, COLUMN()-50)),"")</f>
        <v/>
      </c>
      <c r="BJ46" s="84" t="str" cm="1">
        <f t="array" aca="1" ref="BJ46" ca="1">IFERROR(INDIRECT("'2. Input non-routine changes'!" &amp; ADDRESS('NRC backing'!$F46, COLUMN()-50)),"")</f>
        <v/>
      </c>
      <c r="BK46" s="82" t="str" cm="1">
        <f t="array" aca="1" ref="BK46" ca="1">IFERROR(INDIRECT("'2. Input non-routine changes'!" &amp; ADDRESS('NRC backing'!$F46, COLUMN()-50)),"")</f>
        <v/>
      </c>
      <c r="BL46" s="173" t="str" cm="1">
        <f t="array" aca="1" ref="BL46" ca="1">IFERROR(INDIRECT("'2. Input non-routine changes'!" &amp; ADDRESS('NRC backing'!$F46, COLUMN()-50)),"")</f>
        <v/>
      </c>
      <c r="BM46" s="82" t="str" cm="1">
        <f t="array" aca="1" ref="BM46" ca="1">IFERROR(INDIRECT("'2. Input non-routine changes'!" &amp; ADDRESS('NRC backing'!$F46, COLUMN()-50)),"")</f>
        <v/>
      </c>
      <c r="BN46" s="84" t="str" cm="1">
        <f t="array" aca="1" ref="BN46" ca="1">IFERROR(INDIRECT("'2. Input non-routine changes'!" &amp; ADDRESS('NRC backing'!$G46, COLUMN()-55)),"")</f>
        <v/>
      </c>
      <c r="BO46" s="84" t="str" cm="1">
        <f t="array" aca="1" ref="BO46" ca="1">IFERROR(INDIRECT("'2. Input non-routine changes'!" &amp; ADDRESS('NRC backing'!$G46, COLUMN()-55)),"")</f>
        <v/>
      </c>
      <c r="BP46" s="82" t="str" cm="1">
        <f t="array" aca="1" ref="BP46" ca="1">IFERROR(INDIRECT("'2. Input non-routine changes'!" &amp; ADDRESS('NRC backing'!$G46, COLUMN()-55)),"")</f>
        <v/>
      </c>
      <c r="BQ46" s="180" t="str" cm="1">
        <f t="array" aca="1" ref="BQ46" ca="1">IFERROR(INDIRECT("'2. Input non-routine changes'!" &amp; ADDRESS('NRC backing'!$G46, COLUMN()-55)),"")</f>
        <v/>
      </c>
      <c r="BR46" s="82" t="str" cm="1">
        <f t="array" aca="1" ref="BR46" ca="1">IFERROR(INDIRECT("'2. Input non-routine changes'!" &amp; ADDRESS('NRC backing'!$G46, COLUMN()-55)),"")</f>
        <v/>
      </c>
    </row>
    <row r="47" spans="1:70">
      <c r="A47" s="82" t="str">
        <f>IF($D47="", "", '1. Input energy data'!$C$11)</f>
        <v/>
      </c>
      <c r="B47" s="82" t="str">
        <f>IF($D47="", "", '1. Input energy data'!$D$11)</f>
        <v/>
      </c>
      <c r="C47" s="236"/>
      <c r="D47" s="82" t="str">
        <f>IF(ISBLANK('1. Input energy data'!$C63),"",'1. Input energy data'!$C63)</f>
        <v/>
      </c>
      <c r="E47" s="178" t="str">
        <f>IF(ISBLANK('1. Input energy data'!D63), "",'1. Input energy data'!D63)</f>
        <v/>
      </c>
      <c r="F47" s="82" t="str">
        <f>IF(ISBLANK('1. Input energy data'!$E63),"",'1. Input energy data'!$E63)</f>
        <v/>
      </c>
      <c r="G47" s="82" t="str">
        <f>IF($A47="","",'1. Input energy data'!$G63)</f>
        <v/>
      </c>
      <c r="H47" s="82" t="str">
        <f>IF($G47='List Backing Sheet'!$P$5,'1. Input energy data'!$S$11,IF($G47='List Backing Sheet'!$P$6,'1. Input energy data'!$T$11,""))</f>
        <v/>
      </c>
      <c r="I47" s="82" t="str">
        <f>IF('1. Input energy data'!H63=0, "", '1. Input energy data'!H63)</f>
        <v/>
      </c>
      <c r="J47" s="84" t="str">
        <f>IF('1. Input energy data'!I63="", "", '1. Input energy data'!I63)</f>
        <v/>
      </c>
      <c r="K47" s="84" t="str">
        <f>IF(A47="","",IF(TRIM(LOWER('1. Input energy data'!$G$11))="Multiple",IF('1. Input energy data'!J63&lt;&gt;"",'1. Input energy data'!J63,""), '1. Input energy data'!$G$11))</f>
        <v/>
      </c>
      <c r="L47" s="84" t="str">
        <f>IF('1. Input energy data'!L63="", "", '1. Input energy data'!L63)</f>
        <v/>
      </c>
      <c r="M47" s="84" t="str">
        <f>IF('1. Input energy data'!M63="", "", '1. Input energy data'!M63)</f>
        <v/>
      </c>
      <c r="N47" s="85" t="str">
        <f>IF(ISBLANK('1. Input energy data'!N63), "",'1. Input energy data'!N63)</f>
        <v/>
      </c>
      <c r="O47" s="85" t="str">
        <f>IF(ISBLANK('1. Input energy data'!O63), "",'1. Input energy data'!O63)</f>
        <v/>
      </c>
      <c r="P47" s="85" t="str">
        <f>IF(ISBLANK('1. Input energy data'!P63), "",'1. Input energy data'!P63)</f>
        <v/>
      </c>
      <c r="Q47" s="85" t="str">
        <f>IF(ISBLANK('1. Input energy data'!Q63), "",'1. Input energy data'!Q63)</f>
        <v/>
      </c>
      <c r="R47" s="85" t="str">
        <f>IF(ISBLANK('1. Input energy data'!R63), "",'1. Input energy data'!R63)</f>
        <v/>
      </c>
      <c r="S47" s="85" t="str">
        <f>IF(ISBLANK('1. Input energy data'!S63), "",'1. Input energy data'!S63)</f>
        <v/>
      </c>
      <c r="T47" s="85" t="str">
        <f>IF(ISBLANK('1. Input energy data'!T63), "",'1. Input energy data'!T63)</f>
        <v/>
      </c>
      <c r="U47" s="85" t="str">
        <f>IF(ISBLANK('1. Input energy data'!U63), "",'1. Input energy data'!U63)</f>
        <v/>
      </c>
      <c r="V47" s="85" t="str">
        <f>IF(ISBLANK('1. Input energy data'!V63), "",'1. Input energy data'!V63)</f>
        <v/>
      </c>
      <c r="W47" s="85" t="str">
        <f>IF(ISBLANK('1. Input energy data'!W63), "",'1. Input energy data'!W63)</f>
        <v/>
      </c>
      <c r="X47" s="85" t="str">
        <f>IF(ISBLANK('1. Input energy data'!X63), "",'1. Input energy data'!X63)</f>
        <v/>
      </c>
      <c r="Y47" s="85" t="str">
        <f>IF(ISBLANK('1. Input energy data'!Y63), "",'1. Input energy data'!Y63)</f>
        <v/>
      </c>
      <c r="Z47" s="85" t="str">
        <f>IF(ISBLANK('1. Input energy data'!Z63), "",'1. Input energy data'!Z63)</f>
        <v/>
      </c>
      <c r="AA47" s="85" t="str">
        <f>IF(ISBLANK('1. Input energy data'!$AA63), "",'1. Input energy data'!$AA63)</f>
        <v/>
      </c>
      <c r="AB47" s="85" t="str">
        <f>IF(ISBLANK('1. Input energy data'!AB63), "",'1. Input energy data'!AB63)</f>
        <v/>
      </c>
      <c r="AC47" s="84" t="str">
        <f>IF('1. Input energy data'!AD63="", "", '1. Input energy data'!AD63)</f>
        <v/>
      </c>
      <c r="AD47" s="84" t="str">
        <f>IF('1. Input energy data'!AE63="", "", '1. Input energy data'!AE63)</f>
        <v/>
      </c>
      <c r="AE47" s="85" t="str">
        <f>IF(ISBLANK('1. Input energy data'!AF63), "",'1. Input energy data'!AF63)</f>
        <v/>
      </c>
      <c r="AF47" s="85" t="str">
        <f>IF(ISBLANK('1. Input energy data'!AG63), "",'1. Input energy data'!AG63)</f>
        <v/>
      </c>
      <c r="AG47" s="85" t="str">
        <f>IF(ISBLANK('1. Input energy data'!AH63), "",'1. Input energy data'!AH63)</f>
        <v/>
      </c>
      <c r="AH47" s="85" t="str">
        <f>IF(ISBLANK('1. Input energy data'!AI63), "",'1. Input energy data'!AI63)</f>
        <v/>
      </c>
      <c r="AI47" s="85" t="str">
        <f>IF(ISBLANK('1. Input energy data'!AJ63), "",'1. Input energy data'!AJ63)</f>
        <v/>
      </c>
      <c r="AJ47" s="85" t="str">
        <f>IF(ISBLANK('1. Input energy data'!AK63), "",'1. Input energy data'!AK63)</f>
        <v/>
      </c>
      <c r="AK47" s="85" t="str">
        <f>IF(ISBLANK('1. Input energy data'!AL63), "",'1. Input energy data'!AL63)</f>
        <v/>
      </c>
      <c r="AL47" s="85" t="str">
        <f>IF(ISBLANK('1. Input energy data'!AM63), "",'1. Input energy data'!AM63)</f>
        <v/>
      </c>
      <c r="AM47" s="85" t="str">
        <f>IF(ISBLANK('1. Input energy data'!AN63), "",'1. Input energy data'!AN63)</f>
        <v/>
      </c>
      <c r="AN47" s="85" t="str">
        <f>IF(ISBLANK('1. Input energy data'!AO63), "",'1. Input energy data'!AO63)</f>
        <v/>
      </c>
      <c r="AO47" s="85" t="str">
        <f>IF(ISBLANK('1. Input energy data'!AP63), "",'1. Input energy data'!AP63)</f>
        <v/>
      </c>
      <c r="AP47" s="85" t="str">
        <f>IF(ISBLANK('1. Input energy data'!AQ63), "",'1. Input energy data'!AQ63)</f>
        <v/>
      </c>
      <c r="AQ47" s="85" t="str">
        <f>'1. Input energy data'!AR63</f>
        <v/>
      </c>
      <c r="AR47" s="85" t="str">
        <f>'1. Input energy data'!AS63</f>
        <v/>
      </c>
      <c r="AS47" s="85" t="str">
        <f>IF(ISBLANK('1. Input energy data'!AT63), "",'1. Input energy data'!AT63)</f>
        <v/>
      </c>
      <c r="AT47" s="85" t="str">
        <f>IF(ISBLANK('1. Input energy data'!$AU63), "",'1. Input energy data'!$AU63)</f>
        <v/>
      </c>
      <c r="AU47" s="85" t="str">
        <f>IF(ISBLANK('1. Input energy data'!AV63), "",'1. Input energy data'!AV63)</f>
        <v/>
      </c>
      <c r="AV47" s="82" t="str">
        <f>IFERROR('Calculation backing sheet'!AQ46,"Baseline issue")</f>
        <v/>
      </c>
      <c r="AW47" s="85" t="str">
        <f>'Calculation backing sheet'!AR46</f>
        <v/>
      </c>
      <c r="AX47" s="176" t="str">
        <f>'Calculation backing sheet'!AS46</f>
        <v/>
      </c>
      <c r="AY47" s="85" t="str">
        <f>'Calculation backing sheet'!AT46</f>
        <v/>
      </c>
      <c r="AZ47" s="85" t="str">
        <f>'Calculation backing sheet'!AU46</f>
        <v/>
      </c>
      <c r="BA47" s="82" t="str">
        <f>'Calculation backing sheet'!AV46</f>
        <v/>
      </c>
      <c r="BB47" s="82" t="str">
        <f>IF(OR(F47=0,G47=0,F47="0",G47="0",TRIM(F47)="",TRIM(G47)=""),"",IF(COUNTIFS('2. Input non-routine changes'!$C$18:$C$1048576,F47,'2. Input non-routine changes'!$E$18:$E$1048576,G47)&gt; 0,"Yes","No"))</f>
        <v/>
      </c>
      <c r="BD47" s="84" t="str" cm="1">
        <f t="array" aca="1" ref="BD47" ca="1">IFERROR(INDIRECT("'2. Input non-routine changes'!" &amp; ADDRESS('NRC backing'!$E47, COLUMN()-45)),"")</f>
        <v/>
      </c>
      <c r="BE47" s="84" t="str" cm="1">
        <f t="array" aca="1" ref="BE47" ca="1">IFERROR(INDIRECT("'2. Input non-routine changes'!" &amp; ADDRESS('NRC backing'!$E47, COLUMN()-45)),"")</f>
        <v/>
      </c>
      <c r="BF47" s="82" t="str" cm="1">
        <f t="array" aca="1" ref="BF47" ca="1">IFERROR(INDIRECT("'2. Input non-routine changes'!" &amp; ADDRESS('NRC backing'!$E47, COLUMN()-45)),"")</f>
        <v/>
      </c>
      <c r="BG47" s="180" t="str" cm="1">
        <f t="array" aca="1" ref="BG47" ca="1">IFERROR(INDIRECT("'2. Input non-routine changes'!" &amp; ADDRESS('NRC backing'!$E47, COLUMN()-45)),"")</f>
        <v/>
      </c>
      <c r="BH47" s="82" t="str" cm="1">
        <f t="array" aca="1" ref="BH47" ca="1">IFERROR(INDIRECT("'2. Input non-routine changes'!" &amp; ADDRESS('NRC backing'!$E47, COLUMN()-45)),"")</f>
        <v/>
      </c>
      <c r="BI47" s="84" t="str" cm="1">
        <f t="array" aca="1" ref="BI47" ca="1">IFERROR(INDIRECT("'2. Input non-routine changes'!" &amp; ADDRESS('NRC backing'!$F47, COLUMN()-50)),"")</f>
        <v/>
      </c>
      <c r="BJ47" s="84" t="str" cm="1">
        <f t="array" aca="1" ref="BJ47" ca="1">IFERROR(INDIRECT("'2. Input non-routine changes'!" &amp; ADDRESS('NRC backing'!$F47, COLUMN()-50)),"")</f>
        <v/>
      </c>
      <c r="BK47" s="82" t="str" cm="1">
        <f t="array" aca="1" ref="BK47" ca="1">IFERROR(INDIRECT("'2. Input non-routine changes'!" &amp; ADDRESS('NRC backing'!$F47, COLUMN()-50)),"")</f>
        <v/>
      </c>
      <c r="BL47" s="173" t="str" cm="1">
        <f t="array" aca="1" ref="BL47" ca="1">IFERROR(INDIRECT("'2. Input non-routine changes'!" &amp; ADDRESS('NRC backing'!$F47, COLUMN()-50)),"")</f>
        <v/>
      </c>
      <c r="BM47" s="82" t="str" cm="1">
        <f t="array" aca="1" ref="BM47" ca="1">IFERROR(INDIRECT("'2. Input non-routine changes'!" &amp; ADDRESS('NRC backing'!$F47, COLUMN()-50)),"")</f>
        <v/>
      </c>
      <c r="BN47" s="84" t="str" cm="1">
        <f t="array" aca="1" ref="BN47" ca="1">IFERROR(INDIRECT("'2. Input non-routine changes'!" &amp; ADDRESS('NRC backing'!$G47, COLUMN()-55)),"")</f>
        <v/>
      </c>
      <c r="BO47" s="84" t="str" cm="1">
        <f t="array" aca="1" ref="BO47" ca="1">IFERROR(INDIRECT("'2. Input non-routine changes'!" &amp; ADDRESS('NRC backing'!$G47, COLUMN()-55)),"")</f>
        <v/>
      </c>
      <c r="BP47" s="82" t="str" cm="1">
        <f t="array" aca="1" ref="BP47" ca="1">IFERROR(INDIRECT("'2. Input non-routine changes'!" &amp; ADDRESS('NRC backing'!$G47, COLUMN()-55)),"")</f>
        <v/>
      </c>
      <c r="BQ47" s="180" t="str" cm="1">
        <f t="array" aca="1" ref="BQ47" ca="1">IFERROR(INDIRECT("'2. Input non-routine changes'!" &amp; ADDRESS('NRC backing'!$G47, COLUMN()-55)),"")</f>
        <v/>
      </c>
      <c r="BR47" s="82" t="str" cm="1">
        <f t="array" aca="1" ref="BR47" ca="1">IFERROR(INDIRECT("'2. Input non-routine changes'!" &amp; ADDRESS('NRC backing'!$G47, COLUMN()-55)),"")</f>
        <v/>
      </c>
    </row>
    <row r="48" spans="1:70">
      <c r="A48" s="82" t="str">
        <f>IF($D48="", "", '1. Input energy data'!$C$11)</f>
        <v/>
      </c>
      <c r="B48" s="82" t="str">
        <f>IF($D48="", "", '1. Input energy data'!$D$11)</f>
        <v/>
      </c>
      <c r="C48" s="236"/>
      <c r="D48" s="82" t="str">
        <f>IF(ISBLANK('1. Input energy data'!$C64),"",'1. Input energy data'!$C64)</f>
        <v/>
      </c>
      <c r="E48" s="178" t="str">
        <f>IF(ISBLANK('1. Input energy data'!D64), "",'1. Input energy data'!D64)</f>
        <v/>
      </c>
      <c r="F48" s="82" t="str">
        <f>IF(ISBLANK('1. Input energy data'!$E64),"",'1. Input energy data'!$E64)</f>
        <v/>
      </c>
      <c r="G48" s="82" t="str">
        <f>IF($A48="","",'1. Input energy data'!$G64)</f>
        <v/>
      </c>
      <c r="H48" s="82" t="str">
        <f>IF($G48='List Backing Sheet'!$P$5,'1. Input energy data'!$S$11,IF($G48='List Backing Sheet'!$P$6,'1. Input energy data'!$T$11,""))</f>
        <v/>
      </c>
      <c r="I48" s="82" t="str">
        <f>IF('1. Input energy data'!H64=0, "", '1. Input energy data'!H64)</f>
        <v/>
      </c>
      <c r="J48" s="84" t="str">
        <f>IF('1. Input energy data'!I64="", "", '1. Input energy data'!I64)</f>
        <v/>
      </c>
      <c r="K48" s="84" t="str">
        <f>IF(A48="","",IF(TRIM(LOWER('1. Input energy data'!$G$11))="Multiple",IF('1. Input energy data'!J64&lt;&gt;"",'1. Input energy data'!J64,""), '1. Input energy data'!$G$11))</f>
        <v/>
      </c>
      <c r="L48" s="84" t="str">
        <f>IF('1. Input energy data'!L64="", "", '1. Input energy data'!L64)</f>
        <v/>
      </c>
      <c r="M48" s="84" t="str">
        <f>IF('1. Input energy data'!M64="", "", '1. Input energy data'!M64)</f>
        <v/>
      </c>
      <c r="N48" s="85" t="str">
        <f>IF(ISBLANK('1. Input energy data'!N64), "",'1. Input energy data'!N64)</f>
        <v/>
      </c>
      <c r="O48" s="85" t="str">
        <f>IF(ISBLANK('1. Input energy data'!O64), "",'1. Input energy data'!O64)</f>
        <v/>
      </c>
      <c r="P48" s="85" t="str">
        <f>IF(ISBLANK('1. Input energy data'!P64), "",'1. Input energy data'!P64)</f>
        <v/>
      </c>
      <c r="Q48" s="85" t="str">
        <f>IF(ISBLANK('1. Input energy data'!Q64), "",'1. Input energy data'!Q64)</f>
        <v/>
      </c>
      <c r="R48" s="85" t="str">
        <f>IF(ISBLANK('1. Input energy data'!R64), "",'1. Input energy data'!R64)</f>
        <v/>
      </c>
      <c r="S48" s="85" t="str">
        <f>IF(ISBLANK('1. Input energy data'!S64), "",'1. Input energy data'!S64)</f>
        <v/>
      </c>
      <c r="T48" s="85" t="str">
        <f>IF(ISBLANK('1. Input energy data'!T64), "",'1. Input energy data'!T64)</f>
        <v/>
      </c>
      <c r="U48" s="85" t="str">
        <f>IF(ISBLANK('1. Input energy data'!U64), "",'1. Input energy data'!U64)</f>
        <v/>
      </c>
      <c r="V48" s="85" t="str">
        <f>IF(ISBLANK('1. Input energy data'!V64), "",'1. Input energy data'!V64)</f>
        <v/>
      </c>
      <c r="W48" s="85" t="str">
        <f>IF(ISBLANK('1. Input energy data'!W64), "",'1. Input energy data'!W64)</f>
        <v/>
      </c>
      <c r="X48" s="85" t="str">
        <f>IF(ISBLANK('1. Input energy data'!X64), "",'1. Input energy data'!X64)</f>
        <v/>
      </c>
      <c r="Y48" s="85" t="str">
        <f>IF(ISBLANK('1. Input energy data'!Y64), "",'1. Input energy data'!Y64)</f>
        <v/>
      </c>
      <c r="Z48" s="85" t="str">
        <f>IF(ISBLANK('1. Input energy data'!Z64), "",'1. Input energy data'!Z64)</f>
        <v/>
      </c>
      <c r="AA48" s="85" t="str">
        <f>IF(ISBLANK('1. Input energy data'!$AA64), "",'1. Input energy data'!$AA64)</f>
        <v/>
      </c>
      <c r="AB48" s="85" t="str">
        <f>IF(ISBLANK('1. Input energy data'!AB64), "",'1. Input energy data'!AB64)</f>
        <v/>
      </c>
      <c r="AC48" s="84" t="str">
        <f>IF('1. Input energy data'!AD64="", "", '1. Input energy data'!AD64)</f>
        <v/>
      </c>
      <c r="AD48" s="84" t="str">
        <f>IF('1. Input energy data'!AE64="", "", '1. Input energy data'!AE64)</f>
        <v/>
      </c>
      <c r="AE48" s="85" t="str">
        <f>IF(ISBLANK('1. Input energy data'!AF64), "",'1. Input energy data'!AF64)</f>
        <v/>
      </c>
      <c r="AF48" s="85" t="str">
        <f>IF(ISBLANK('1. Input energy data'!AG64), "",'1. Input energy data'!AG64)</f>
        <v/>
      </c>
      <c r="AG48" s="85" t="str">
        <f>IF(ISBLANK('1. Input energy data'!AH64), "",'1. Input energy data'!AH64)</f>
        <v/>
      </c>
      <c r="AH48" s="85" t="str">
        <f>IF(ISBLANK('1. Input energy data'!AI64), "",'1. Input energy data'!AI64)</f>
        <v/>
      </c>
      <c r="AI48" s="85" t="str">
        <f>IF(ISBLANK('1. Input energy data'!AJ64), "",'1. Input energy data'!AJ64)</f>
        <v/>
      </c>
      <c r="AJ48" s="85" t="str">
        <f>IF(ISBLANK('1. Input energy data'!AK64), "",'1. Input energy data'!AK64)</f>
        <v/>
      </c>
      <c r="AK48" s="85" t="str">
        <f>IF(ISBLANK('1. Input energy data'!AL64), "",'1. Input energy data'!AL64)</f>
        <v/>
      </c>
      <c r="AL48" s="85" t="str">
        <f>IF(ISBLANK('1. Input energy data'!AM64), "",'1. Input energy data'!AM64)</f>
        <v/>
      </c>
      <c r="AM48" s="85" t="str">
        <f>IF(ISBLANK('1. Input energy data'!AN64), "",'1. Input energy data'!AN64)</f>
        <v/>
      </c>
      <c r="AN48" s="85" t="str">
        <f>IF(ISBLANK('1. Input energy data'!AO64), "",'1. Input energy data'!AO64)</f>
        <v/>
      </c>
      <c r="AO48" s="85" t="str">
        <f>IF(ISBLANK('1. Input energy data'!AP64), "",'1. Input energy data'!AP64)</f>
        <v/>
      </c>
      <c r="AP48" s="85" t="str">
        <f>IF(ISBLANK('1. Input energy data'!AQ64), "",'1. Input energy data'!AQ64)</f>
        <v/>
      </c>
      <c r="AQ48" s="85" t="str">
        <f>'1. Input energy data'!AR64</f>
        <v/>
      </c>
      <c r="AR48" s="85" t="str">
        <f>'1. Input energy data'!AS64</f>
        <v/>
      </c>
      <c r="AS48" s="85" t="str">
        <f>IF(ISBLANK('1. Input energy data'!AT64), "",'1. Input energy data'!AT64)</f>
        <v/>
      </c>
      <c r="AT48" s="85" t="str">
        <f>IF(ISBLANK('1. Input energy data'!$AU64), "",'1. Input energy data'!$AU64)</f>
        <v/>
      </c>
      <c r="AU48" s="85" t="str">
        <f>IF(ISBLANK('1. Input energy data'!AV64), "",'1. Input energy data'!AV64)</f>
        <v/>
      </c>
      <c r="AV48" s="82" t="str">
        <f>IFERROR('Calculation backing sheet'!AQ47,"Baseline issue")</f>
        <v/>
      </c>
      <c r="AW48" s="85" t="str">
        <f>'Calculation backing sheet'!AR47</f>
        <v/>
      </c>
      <c r="AX48" s="176" t="str">
        <f>'Calculation backing sheet'!AS47</f>
        <v/>
      </c>
      <c r="AY48" s="85" t="str">
        <f>'Calculation backing sheet'!AT47</f>
        <v/>
      </c>
      <c r="AZ48" s="85" t="str">
        <f>'Calculation backing sheet'!AU47</f>
        <v/>
      </c>
      <c r="BA48" s="82" t="str">
        <f>'Calculation backing sheet'!AV47</f>
        <v/>
      </c>
      <c r="BB48" s="82" t="str">
        <f>IF(OR(F48=0,G48=0,F48="0",G48="0",TRIM(F48)="",TRIM(G48)=""),"",IF(COUNTIFS('2. Input non-routine changes'!$C$18:$C$1048576,F48,'2. Input non-routine changes'!$E$18:$E$1048576,G48)&gt; 0,"Yes","No"))</f>
        <v/>
      </c>
      <c r="BD48" s="84" t="str" cm="1">
        <f t="array" aca="1" ref="BD48" ca="1">IFERROR(INDIRECT("'2. Input non-routine changes'!" &amp; ADDRESS('NRC backing'!$E48, COLUMN()-45)),"")</f>
        <v/>
      </c>
      <c r="BE48" s="84" t="str" cm="1">
        <f t="array" aca="1" ref="BE48" ca="1">IFERROR(INDIRECT("'2. Input non-routine changes'!" &amp; ADDRESS('NRC backing'!$E48, COLUMN()-45)),"")</f>
        <v/>
      </c>
      <c r="BF48" s="82" t="str" cm="1">
        <f t="array" aca="1" ref="BF48" ca="1">IFERROR(INDIRECT("'2. Input non-routine changes'!" &amp; ADDRESS('NRC backing'!$E48, COLUMN()-45)),"")</f>
        <v/>
      </c>
      <c r="BG48" s="180" t="str" cm="1">
        <f t="array" aca="1" ref="BG48" ca="1">IFERROR(INDIRECT("'2. Input non-routine changes'!" &amp; ADDRESS('NRC backing'!$E48, COLUMN()-45)),"")</f>
        <v/>
      </c>
      <c r="BH48" s="82" t="str" cm="1">
        <f t="array" aca="1" ref="BH48" ca="1">IFERROR(INDIRECT("'2. Input non-routine changes'!" &amp; ADDRESS('NRC backing'!$E48, COLUMN()-45)),"")</f>
        <v/>
      </c>
      <c r="BI48" s="84" t="str" cm="1">
        <f t="array" aca="1" ref="BI48" ca="1">IFERROR(INDIRECT("'2. Input non-routine changes'!" &amp; ADDRESS('NRC backing'!$F48, COLUMN()-50)),"")</f>
        <v/>
      </c>
      <c r="BJ48" s="84" t="str" cm="1">
        <f t="array" aca="1" ref="BJ48" ca="1">IFERROR(INDIRECT("'2. Input non-routine changes'!" &amp; ADDRESS('NRC backing'!$F48, COLUMN()-50)),"")</f>
        <v/>
      </c>
      <c r="BK48" s="82" t="str" cm="1">
        <f t="array" aca="1" ref="BK48" ca="1">IFERROR(INDIRECT("'2. Input non-routine changes'!" &amp; ADDRESS('NRC backing'!$F48, COLUMN()-50)),"")</f>
        <v/>
      </c>
      <c r="BL48" s="173" t="str" cm="1">
        <f t="array" aca="1" ref="BL48" ca="1">IFERROR(INDIRECT("'2. Input non-routine changes'!" &amp; ADDRESS('NRC backing'!$F48, COLUMN()-50)),"")</f>
        <v/>
      </c>
      <c r="BM48" s="82" t="str" cm="1">
        <f t="array" aca="1" ref="BM48" ca="1">IFERROR(INDIRECT("'2. Input non-routine changes'!" &amp; ADDRESS('NRC backing'!$F48, COLUMN()-50)),"")</f>
        <v/>
      </c>
      <c r="BN48" s="84" t="str" cm="1">
        <f t="array" aca="1" ref="BN48" ca="1">IFERROR(INDIRECT("'2. Input non-routine changes'!" &amp; ADDRESS('NRC backing'!$G48, COLUMN()-55)),"")</f>
        <v/>
      </c>
      <c r="BO48" s="84" t="str" cm="1">
        <f t="array" aca="1" ref="BO48" ca="1">IFERROR(INDIRECT("'2. Input non-routine changes'!" &amp; ADDRESS('NRC backing'!$G48, COLUMN()-55)),"")</f>
        <v/>
      </c>
      <c r="BP48" s="82" t="str" cm="1">
        <f t="array" aca="1" ref="BP48" ca="1">IFERROR(INDIRECT("'2. Input non-routine changes'!" &amp; ADDRESS('NRC backing'!$G48, COLUMN()-55)),"")</f>
        <v/>
      </c>
      <c r="BQ48" s="180" t="str" cm="1">
        <f t="array" aca="1" ref="BQ48" ca="1">IFERROR(INDIRECT("'2. Input non-routine changes'!" &amp; ADDRESS('NRC backing'!$G48, COLUMN()-55)),"")</f>
        <v/>
      </c>
      <c r="BR48" s="82" t="str" cm="1">
        <f t="array" aca="1" ref="BR48" ca="1">IFERROR(INDIRECT("'2. Input non-routine changes'!" &amp; ADDRESS('NRC backing'!$G48, COLUMN()-55)),"")</f>
        <v/>
      </c>
    </row>
    <row r="49" spans="1:70">
      <c r="A49" s="82" t="str">
        <f>IF($D49="", "", '1. Input energy data'!$C$11)</f>
        <v/>
      </c>
      <c r="B49" s="82" t="str">
        <f>IF($D49="", "", '1. Input energy data'!$D$11)</f>
        <v/>
      </c>
      <c r="C49" s="236"/>
      <c r="D49" s="82" t="str">
        <f>IF(ISBLANK('1. Input energy data'!$C65),"",'1. Input energy data'!$C65)</f>
        <v/>
      </c>
      <c r="E49" s="178" t="str">
        <f>IF(ISBLANK('1. Input energy data'!D65), "",'1. Input energy data'!D65)</f>
        <v/>
      </c>
      <c r="F49" s="82" t="str">
        <f>IF(ISBLANK('1. Input energy data'!$E65),"",'1. Input energy data'!$E65)</f>
        <v/>
      </c>
      <c r="G49" s="82" t="str">
        <f>IF($A49="","",'1. Input energy data'!$G65)</f>
        <v/>
      </c>
      <c r="H49" s="82" t="str">
        <f>IF($G49='List Backing Sheet'!$P$5,'1. Input energy data'!$S$11,IF($G49='List Backing Sheet'!$P$6,'1. Input energy data'!$T$11,""))</f>
        <v/>
      </c>
      <c r="I49" s="82" t="str">
        <f>IF('1. Input energy data'!H65=0, "", '1. Input energy data'!H65)</f>
        <v/>
      </c>
      <c r="J49" s="84" t="str">
        <f>IF('1. Input energy data'!I65="", "", '1. Input energy data'!I65)</f>
        <v/>
      </c>
      <c r="K49" s="84" t="str">
        <f>IF(A49="","",IF(TRIM(LOWER('1. Input energy data'!$G$11))="Multiple",IF('1. Input energy data'!J65&lt;&gt;"",'1. Input energy data'!J65,""), '1. Input energy data'!$G$11))</f>
        <v/>
      </c>
      <c r="L49" s="84" t="str">
        <f>IF('1. Input energy data'!L65="", "", '1. Input energy data'!L65)</f>
        <v/>
      </c>
      <c r="M49" s="84" t="str">
        <f>IF('1. Input energy data'!M65="", "", '1. Input energy data'!M65)</f>
        <v/>
      </c>
      <c r="N49" s="85" t="str">
        <f>IF(ISBLANK('1. Input energy data'!N65), "",'1. Input energy data'!N65)</f>
        <v/>
      </c>
      <c r="O49" s="85" t="str">
        <f>IF(ISBLANK('1. Input energy data'!O65), "",'1. Input energy data'!O65)</f>
        <v/>
      </c>
      <c r="P49" s="85" t="str">
        <f>IF(ISBLANK('1. Input energy data'!P65), "",'1. Input energy data'!P65)</f>
        <v/>
      </c>
      <c r="Q49" s="85" t="str">
        <f>IF(ISBLANK('1. Input energy data'!Q65), "",'1. Input energy data'!Q65)</f>
        <v/>
      </c>
      <c r="R49" s="85" t="str">
        <f>IF(ISBLANK('1. Input energy data'!R65), "",'1. Input energy data'!R65)</f>
        <v/>
      </c>
      <c r="S49" s="85" t="str">
        <f>IF(ISBLANK('1. Input energy data'!S65), "",'1. Input energy data'!S65)</f>
        <v/>
      </c>
      <c r="T49" s="85" t="str">
        <f>IF(ISBLANK('1. Input energy data'!T65), "",'1. Input energy data'!T65)</f>
        <v/>
      </c>
      <c r="U49" s="85" t="str">
        <f>IF(ISBLANK('1. Input energy data'!U65), "",'1. Input energy data'!U65)</f>
        <v/>
      </c>
      <c r="V49" s="85" t="str">
        <f>IF(ISBLANK('1. Input energy data'!V65), "",'1. Input energy data'!V65)</f>
        <v/>
      </c>
      <c r="W49" s="85" t="str">
        <f>IF(ISBLANK('1. Input energy data'!W65), "",'1. Input energy data'!W65)</f>
        <v/>
      </c>
      <c r="X49" s="85" t="str">
        <f>IF(ISBLANK('1. Input energy data'!X65), "",'1. Input energy data'!X65)</f>
        <v/>
      </c>
      <c r="Y49" s="85" t="str">
        <f>IF(ISBLANK('1. Input energy data'!Y65), "",'1. Input energy data'!Y65)</f>
        <v/>
      </c>
      <c r="Z49" s="85" t="str">
        <f>IF(ISBLANK('1. Input energy data'!Z65), "",'1. Input energy data'!Z65)</f>
        <v/>
      </c>
      <c r="AA49" s="85" t="str">
        <f>IF(ISBLANK('1. Input energy data'!$AA65), "",'1. Input energy data'!$AA65)</f>
        <v/>
      </c>
      <c r="AB49" s="85" t="str">
        <f>IF(ISBLANK('1. Input energy data'!AB65), "",'1. Input energy data'!AB65)</f>
        <v/>
      </c>
      <c r="AC49" s="84" t="str">
        <f>IF('1. Input energy data'!AD65="", "", '1. Input energy data'!AD65)</f>
        <v/>
      </c>
      <c r="AD49" s="84" t="str">
        <f>IF('1. Input energy data'!AE65="", "", '1. Input energy data'!AE65)</f>
        <v/>
      </c>
      <c r="AE49" s="85" t="str">
        <f>IF(ISBLANK('1. Input energy data'!AF65), "",'1. Input energy data'!AF65)</f>
        <v/>
      </c>
      <c r="AF49" s="85" t="str">
        <f>IF(ISBLANK('1. Input energy data'!AG65), "",'1. Input energy data'!AG65)</f>
        <v/>
      </c>
      <c r="AG49" s="85" t="str">
        <f>IF(ISBLANK('1. Input energy data'!AH65), "",'1. Input energy data'!AH65)</f>
        <v/>
      </c>
      <c r="AH49" s="85" t="str">
        <f>IF(ISBLANK('1. Input energy data'!AI65), "",'1. Input energy data'!AI65)</f>
        <v/>
      </c>
      <c r="AI49" s="85" t="str">
        <f>IF(ISBLANK('1. Input energy data'!AJ65), "",'1. Input energy data'!AJ65)</f>
        <v/>
      </c>
      <c r="AJ49" s="85" t="str">
        <f>IF(ISBLANK('1. Input energy data'!AK65), "",'1. Input energy data'!AK65)</f>
        <v/>
      </c>
      <c r="AK49" s="85" t="str">
        <f>IF(ISBLANK('1. Input energy data'!AL65), "",'1. Input energy data'!AL65)</f>
        <v/>
      </c>
      <c r="AL49" s="85" t="str">
        <f>IF(ISBLANK('1. Input energy data'!AM65), "",'1. Input energy data'!AM65)</f>
        <v/>
      </c>
      <c r="AM49" s="85" t="str">
        <f>IF(ISBLANK('1. Input energy data'!AN65), "",'1. Input energy data'!AN65)</f>
        <v/>
      </c>
      <c r="AN49" s="85" t="str">
        <f>IF(ISBLANK('1. Input energy data'!AO65), "",'1. Input energy data'!AO65)</f>
        <v/>
      </c>
      <c r="AO49" s="85" t="str">
        <f>IF(ISBLANK('1. Input energy data'!AP65), "",'1. Input energy data'!AP65)</f>
        <v/>
      </c>
      <c r="AP49" s="85" t="str">
        <f>IF(ISBLANK('1. Input energy data'!AQ65), "",'1. Input energy data'!AQ65)</f>
        <v/>
      </c>
      <c r="AQ49" s="85" t="str">
        <f>'1. Input energy data'!AR65</f>
        <v/>
      </c>
      <c r="AR49" s="85" t="str">
        <f>'1. Input energy data'!AS65</f>
        <v/>
      </c>
      <c r="AS49" s="85" t="str">
        <f>IF(ISBLANK('1. Input energy data'!AT65), "",'1. Input energy data'!AT65)</f>
        <v/>
      </c>
      <c r="AT49" s="85" t="str">
        <f>IF(ISBLANK('1. Input energy data'!$AU65), "",'1. Input energy data'!$AU65)</f>
        <v/>
      </c>
      <c r="AU49" s="85" t="str">
        <f>IF(ISBLANK('1. Input energy data'!AV65), "",'1. Input energy data'!AV65)</f>
        <v/>
      </c>
      <c r="AV49" s="82" t="str">
        <f>IFERROR('Calculation backing sheet'!AQ48,"Baseline issue")</f>
        <v/>
      </c>
      <c r="AW49" s="85" t="str">
        <f>'Calculation backing sheet'!AR48</f>
        <v/>
      </c>
      <c r="AX49" s="176" t="str">
        <f>'Calculation backing sheet'!AS48</f>
        <v/>
      </c>
      <c r="AY49" s="85" t="str">
        <f>'Calculation backing sheet'!AT48</f>
        <v/>
      </c>
      <c r="AZ49" s="85" t="str">
        <f>'Calculation backing sheet'!AU48</f>
        <v/>
      </c>
      <c r="BA49" s="82" t="str">
        <f>'Calculation backing sheet'!AV48</f>
        <v/>
      </c>
      <c r="BB49" s="82" t="str">
        <f>IF(OR(F49=0,G49=0,F49="0",G49="0",TRIM(F49)="",TRIM(G49)=""),"",IF(COUNTIFS('2. Input non-routine changes'!$C$18:$C$1048576,F49,'2. Input non-routine changes'!$E$18:$E$1048576,G49)&gt; 0,"Yes","No"))</f>
        <v/>
      </c>
      <c r="BD49" s="84" t="str" cm="1">
        <f t="array" aca="1" ref="BD49" ca="1">IFERROR(INDIRECT("'2. Input non-routine changes'!" &amp; ADDRESS('NRC backing'!$E49, COLUMN()-45)),"")</f>
        <v/>
      </c>
      <c r="BE49" s="84" t="str" cm="1">
        <f t="array" aca="1" ref="BE49" ca="1">IFERROR(INDIRECT("'2. Input non-routine changes'!" &amp; ADDRESS('NRC backing'!$E49, COLUMN()-45)),"")</f>
        <v/>
      </c>
      <c r="BF49" s="82" t="str" cm="1">
        <f t="array" aca="1" ref="BF49" ca="1">IFERROR(INDIRECT("'2. Input non-routine changes'!" &amp; ADDRESS('NRC backing'!$E49, COLUMN()-45)),"")</f>
        <v/>
      </c>
      <c r="BG49" s="180" t="str" cm="1">
        <f t="array" aca="1" ref="BG49" ca="1">IFERROR(INDIRECT("'2. Input non-routine changes'!" &amp; ADDRESS('NRC backing'!$E49, COLUMN()-45)),"")</f>
        <v/>
      </c>
      <c r="BH49" s="82" t="str" cm="1">
        <f t="array" aca="1" ref="BH49" ca="1">IFERROR(INDIRECT("'2. Input non-routine changes'!" &amp; ADDRESS('NRC backing'!$E49, COLUMN()-45)),"")</f>
        <v/>
      </c>
      <c r="BI49" s="84" t="str" cm="1">
        <f t="array" aca="1" ref="BI49" ca="1">IFERROR(INDIRECT("'2. Input non-routine changes'!" &amp; ADDRESS('NRC backing'!$F49, COLUMN()-50)),"")</f>
        <v/>
      </c>
      <c r="BJ49" s="84" t="str" cm="1">
        <f t="array" aca="1" ref="BJ49" ca="1">IFERROR(INDIRECT("'2. Input non-routine changes'!" &amp; ADDRESS('NRC backing'!$F49, COLUMN()-50)),"")</f>
        <v/>
      </c>
      <c r="BK49" s="82" t="str" cm="1">
        <f t="array" aca="1" ref="BK49" ca="1">IFERROR(INDIRECT("'2. Input non-routine changes'!" &amp; ADDRESS('NRC backing'!$F49, COLUMN()-50)),"")</f>
        <v/>
      </c>
      <c r="BL49" s="173" t="str" cm="1">
        <f t="array" aca="1" ref="BL49" ca="1">IFERROR(INDIRECT("'2. Input non-routine changes'!" &amp; ADDRESS('NRC backing'!$F49, COLUMN()-50)),"")</f>
        <v/>
      </c>
      <c r="BM49" s="82" t="str" cm="1">
        <f t="array" aca="1" ref="BM49" ca="1">IFERROR(INDIRECT("'2. Input non-routine changes'!" &amp; ADDRESS('NRC backing'!$F49, COLUMN()-50)),"")</f>
        <v/>
      </c>
      <c r="BN49" s="84" t="str" cm="1">
        <f t="array" aca="1" ref="BN49" ca="1">IFERROR(INDIRECT("'2. Input non-routine changes'!" &amp; ADDRESS('NRC backing'!$G49, COLUMN()-55)),"")</f>
        <v/>
      </c>
      <c r="BO49" s="84" t="str" cm="1">
        <f t="array" aca="1" ref="BO49" ca="1">IFERROR(INDIRECT("'2. Input non-routine changes'!" &amp; ADDRESS('NRC backing'!$G49, COLUMN()-55)),"")</f>
        <v/>
      </c>
      <c r="BP49" s="82" t="str" cm="1">
        <f t="array" aca="1" ref="BP49" ca="1">IFERROR(INDIRECT("'2. Input non-routine changes'!" &amp; ADDRESS('NRC backing'!$G49, COLUMN()-55)),"")</f>
        <v/>
      </c>
      <c r="BQ49" s="180" t="str" cm="1">
        <f t="array" aca="1" ref="BQ49" ca="1">IFERROR(INDIRECT("'2. Input non-routine changes'!" &amp; ADDRESS('NRC backing'!$G49, COLUMN()-55)),"")</f>
        <v/>
      </c>
      <c r="BR49" s="82" t="str" cm="1">
        <f t="array" aca="1" ref="BR49" ca="1">IFERROR(INDIRECT("'2. Input non-routine changes'!" &amp; ADDRESS('NRC backing'!$G49, COLUMN()-55)),"")</f>
        <v/>
      </c>
    </row>
    <row r="50" spans="1:70">
      <c r="A50" s="82" t="str">
        <f>IF($D50="", "", '1. Input energy data'!$C$11)</f>
        <v/>
      </c>
      <c r="B50" s="82" t="str">
        <f>IF($D50="", "", '1. Input energy data'!$D$11)</f>
        <v/>
      </c>
      <c r="C50" s="236"/>
      <c r="D50" s="82" t="str">
        <f>IF(ISBLANK('1. Input energy data'!$C66),"",'1. Input energy data'!$C66)</f>
        <v/>
      </c>
      <c r="E50" s="178" t="str">
        <f>IF(ISBLANK('1. Input energy data'!D66), "",'1. Input energy data'!D66)</f>
        <v/>
      </c>
      <c r="F50" s="82" t="str">
        <f>IF(ISBLANK('1. Input energy data'!$E66),"",'1. Input energy data'!$E66)</f>
        <v/>
      </c>
      <c r="G50" s="82" t="str">
        <f>IF($A50="","",'1. Input energy data'!$G66)</f>
        <v/>
      </c>
      <c r="H50" s="82" t="str">
        <f>IF($G50='List Backing Sheet'!$P$5,'1. Input energy data'!$S$11,IF($G50='List Backing Sheet'!$P$6,'1. Input energy data'!$T$11,""))</f>
        <v/>
      </c>
      <c r="I50" s="82" t="str">
        <f>IF('1. Input energy data'!H66=0, "", '1. Input energy data'!H66)</f>
        <v/>
      </c>
      <c r="J50" s="84" t="str">
        <f>IF('1. Input energy data'!I66="", "", '1. Input energy data'!I66)</f>
        <v/>
      </c>
      <c r="K50" s="84" t="str">
        <f>IF(A50="","",IF(TRIM(LOWER('1. Input energy data'!$G$11))="Multiple",IF('1. Input energy data'!J66&lt;&gt;"",'1. Input energy data'!J66,""), '1. Input energy data'!$G$11))</f>
        <v/>
      </c>
      <c r="L50" s="84" t="str">
        <f>IF('1. Input energy data'!L66="", "", '1. Input energy data'!L66)</f>
        <v/>
      </c>
      <c r="M50" s="84" t="str">
        <f>IF('1. Input energy data'!M66="", "", '1. Input energy data'!M66)</f>
        <v/>
      </c>
      <c r="N50" s="85" t="str">
        <f>IF(ISBLANK('1. Input energy data'!N66), "",'1. Input energy data'!N66)</f>
        <v/>
      </c>
      <c r="O50" s="85" t="str">
        <f>IF(ISBLANK('1. Input energy data'!O66), "",'1. Input energy data'!O66)</f>
        <v/>
      </c>
      <c r="P50" s="85" t="str">
        <f>IF(ISBLANK('1. Input energy data'!P66), "",'1. Input energy data'!P66)</f>
        <v/>
      </c>
      <c r="Q50" s="85" t="str">
        <f>IF(ISBLANK('1. Input energy data'!Q66), "",'1. Input energy data'!Q66)</f>
        <v/>
      </c>
      <c r="R50" s="85" t="str">
        <f>IF(ISBLANK('1. Input energy data'!R66), "",'1. Input energy data'!R66)</f>
        <v/>
      </c>
      <c r="S50" s="85" t="str">
        <f>IF(ISBLANK('1. Input energy data'!S66), "",'1. Input energy data'!S66)</f>
        <v/>
      </c>
      <c r="T50" s="85" t="str">
        <f>IF(ISBLANK('1. Input energy data'!T66), "",'1. Input energy data'!T66)</f>
        <v/>
      </c>
      <c r="U50" s="85" t="str">
        <f>IF(ISBLANK('1. Input energy data'!U66), "",'1. Input energy data'!U66)</f>
        <v/>
      </c>
      <c r="V50" s="85" t="str">
        <f>IF(ISBLANK('1. Input energy data'!V66), "",'1. Input energy data'!V66)</f>
        <v/>
      </c>
      <c r="W50" s="85" t="str">
        <f>IF(ISBLANK('1. Input energy data'!W66), "",'1. Input energy data'!W66)</f>
        <v/>
      </c>
      <c r="X50" s="85" t="str">
        <f>IF(ISBLANK('1. Input energy data'!X66), "",'1. Input energy data'!X66)</f>
        <v/>
      </c>
      <c r="Y50" s="85" t="str">
        <f>IF(ISBLANK('1. Input energy data'!Y66), "",'1. Input energy data'!Y66)</f>
        <v/>
      </c>
      <c r="Z50" s="85" t="str">
        <f>IF(ISBLANK('1. Input energy data'!Z66), "",'1. Input energy data'!Z66)</f>
        <v/>
      </c>
      <c r="AA50" s="85" t="str">
        <f>IF(ISBLANK('1. Input energy data'!$AA66), "",'1. Input energy data'!$AA66)</f>
        <v/>
      </c>
      <c r="AB50" s="85" t="str">
        <f>IF(ISBLANK('1. Input energy data'!AB66), "",'1. Input energy data'!AB66)</f>
        <v/>
      </c>
      <c r="AC50" s="84" t="str">
        <f>IF('1. Input energy data'!AD66="", "", '1. Input energy data'!AD66)</f>
        <v/>
      </c>
      <c r="AD50" s="84" t="str">
        <f>IF('1. Input energy data'!AE66="", "", '1. Input energy data'!AE66)</f>
        <v/>
      </c>
      <c r="AE50" s="85" t="str">
        <f>IF(ISBLANK('1. Input energy data'!AF66), "",'1. Input energy data'!AF66)</f>
        <v/>
      </c>
      <c r="AF50" s="85" t="str">
        <f>IF(ISBLANK('1. Input energy data'!AG66), "",'1. Input energy data'!AG66)</f>
        <v/>
      </c>
      <c r="AG50" s="85" t="str">
        <f>IF(ISBLANK('1. Input energy data'!AH66), "",'1. Input energy data'!AH66)</f>
        <v/>
      </c>
      <c r="AH50" s="85" t="str">
        <f>IF(ISBLANK('1. Input energy data'!AI66), "",'1. Input energy data'!AI66)</f>
        <v/>
      </c>
      <c r="AI50" s="85" t="str">
        <f>IF(ISBLANK('1. Input energy data'!AJ66), "",'1. Input energy data'!AJ66)</f>
        <v/>
      </c>
      <c r="AJ50" s="85" t="str">
        <f>IF(ISBLANK('1. Input energy data'!AK66), "",'1. Input energy data'!AK66)</f>
        <v/>
      </c>
      <c r="AK50" s="85" t="str">
        <f>IF(ISBLANK('1. Input energy data'!AL66), "",'1. Input energy data'!AL66)</f>
        <v/>
      </c>
      <c r="AL50" s="85" t="str">
        <f>IF(ISBLANK('1. Input energy data'!AM66), "",'1. Input energy data'!AM66)</f>
        <v/>
      </c>
      <c r="AM50" s="85" t="str">
        <f>IF(ISBLANK('1. Input energy data'!AN66), "",'1. Input energy data'!AN66)</f>
        <v/>
      </c>
      <c r="AN50" s="85" t="str">
        <f>IF(ISBLANK('1. Input energy data'!AO66), "",'1. Input energy data'!AO66)</f>
        <v/>
      </c>
      <c r="AO50" s="85" t="str">
        <f>IF(ISBLANK('1. Input energy data'!AP66), "",'1. Input energy data'!AP66)</f>
        <v/>
      </c>
      <c r="AP50" s="85" t="str">
        <f>IF(ISBLANK('1. Input energy data'!AQ66), "",'1. Input energy data'!AQ66)</f>
        <v/>
      </c>
      <c r="AQ50" s="85" t="str">
        <f>'1. Input energy data'!AR66</f>
        <v/>
      </c>
      <c r="AR50" s="85" t="str">
        <f>'1. Input energy data'!AS66</f>
        <v/>
      </c>
      <c r="AS50" s="85" t="str">
        <f>IF(ISBLANK('1. Input energy data'!AT66), "",'1. Input energy data'!AT66)</f>
        <v/>
      </c>
      <c r="AT50" s="85" t="str">
        <f>IF(ISBLANK('1. Input energy data'!$AU66), "",'1. Input energy data'!$AU66)</f>
        <v/>
      </c>
      <c r="AU50" s="85" t="str">
        <f>IF(ISBLANK('1. Input energy data'!AV66), "",'1. Input energy data'!AV66)</f>
        <v/>
      </c>
      <c r="AV50" s="82" t="str">
        <f>IFERROR('Calculation backing sheet'!AQ49,"Baseline issue")</f>
        <v/>
      </c>
      <c r="AW50" s="85" t="str">
        <f>'Calculation backing sheet'!AR49</f>
        <v/>
      </c>
      <c r="AX50" s="176" t="str">
        <f>'Calculation backing sheet'!AS49</f>
        <v/>
      </c>
      <c r="AY50" s="85" t="str">
        <f>'Calculation backing sheet'!AT49</f>
        <v/>
      </c>
      <c r="AZ50" s="85" t="str">
        <f>'Calculation backing sheet'!AU49</f>
        <v/>
      </c>
      <c r="BA50" s="82" t="str">
        <f>'Calculation backing sheet'!AV49</f>
        <v/>
      </c>
      <c r="BB50" s="82" t="str">
        <f>IF(OR(F50=0,G50=0,F50="0",G50="0",TRIM(F50)="",TRIM(G50)=""),"",IF(COUNTIFS('2. Input non-routine changes'!$C$18:$C$1048576,F50,'2. Input non-routine changes'!$E$18:$E$1048576,G50)&gt; 0,"Yes","No"))</f>
        <v/>
      </c>
      <c r="BD50" s="84" t="str" cm="1">
        <f t="array" aca="1" ref="BD50" ca="1">IFERROR(INDIRECT("'2. Input non-routine changes'!" &amp; ADDRESS('NRC backing'!$E50, COLUMN()-45)),"")</f>
        <v/>
      </c>
      <c r="BE50" s="84" t="str" cm="1">
        <f t="array" aca="1" ref="BE50" ca="1">IFERROR(INDIRECT("'2. Input non-routine changes'!" &amp; ADDRESS('NRC backing'!$E50, COLUMN()-45)),"")</f>
        <v/>
      </c>
      <c r="BF50" s="82" t="str" cm="1">
        <f t="array" aca="1" ref="BF50" ca="1">IFERROR(INDIRECT("'2. Input non-routine changes'!" &amp; ADDRESS('NRC backing'!$E50, COLUMN()-45)),"")</f>
        <v/>
      </c>
      <c r="BG50" s="180" t="str" cm="1">
        <f t="array" aca="1" ref="BG50" ca="1">IFERROR(INDIRECT("'2. Input non-routine changes'!" &amp; ADDRESS('NRC backing'!$E50, COLUMN()-45)),"")</f>
        <v/>
      </c>
      <c r="BH50" s="82" t="str" cm="1">
        <f t="array" aca="1" ref="BH50" ca="1">IFERROR(INDIRECT("'2. Input non-routine changes'!" &amp; ADDRESS('NRC backing'!$E50, COLUMN()-45)),"")</f>
        <v/>
      </c>
      <c r="BI50" s="84" t="str" cm="1">
        <f t="array" aca="1" ref="BI50" ca="1">IFERROR(INDIRECT("'2. Input non-routine changes'!" &amp; ADDRESS('NRC backing'!$F50, COLUMN()-50)),"")</f>
        <v/>
      </c>
      <c r="BJ50" s="84" t="str" cm="1">
        <f t="array" aca="1" ref="BJ50" ca="1">IFERROR(INDIRECT("'2. Input non-routine changes'!" &amp; ADDRESS('NRC backing'!$F50, COLUMN()-50)),"")</f>
        <v/>
      </c>
      <c r="BK50" s="82" t="str" cm="1">
        <f t="array" aca="1" ref="BK50" ca="1">IFERROR(INDIRECT("'2. Input non-routine changes'!" &amp; ADDRESS('NRC backing'!$F50, COLUMN()-50)),"")</f>
        <v/>
      </c>
      <c r="BL50" s="173" t="str" cm="1">
        <f t="array" aca="1" ref="BL50" ca="1">IFERROR(INDIRECT("'2. Input non-routine changes'!" &amp; ADDRESS('NRC backing'!$F50, COLUMN()-50)),"")</f>
        <v/>
      </c>
      <c r="BM50" s="82" t="str" cm="1">
        <f t="array" aca="1" ref="BM50" ca="1">IFERROR(INDIRECT("'2. Input non-routine changes'!" &amp; ADDRESS('NRC backing'!$F50, COLUMN()-50)),"")</f>
        <v/>
      </c>
      <c r="BN50" s="84" t="str" cm="1">
        <f t="array" aca="1" ref="BN50" ca="1">IFERROR(INDIRECT("'2. Input non-routine changes'!" &amp; ADDRESS('NRC backing'!$G50, COLUMN()-55)),"")</f>
        <v/>
      </c>
      <c r="BO50" s="84" t="str" cm="1">
        <f t="array" aca="1" ref="BO50" ca="1">IFERROR(INDIRECT("'2. Input non-routine changes'!" &amp; ADDRESS('NRC backing'!$G50, COLUMN()-55)),"")</f>
        <v/>
      </c>
      <c r="BP50" s="82" t="str" cm="1">
        <f t="array" aca="1" ref="BP50" ca="1">IFERROR(INDIRECT("'2. Input non-routine changes'!" &amp; ADDRESS('NRC backing'!$G50, COLUMN()-55)),"")</f>
        <v/>
      </c>
      <c r="BQ50" s="180" t="str" cm="1">
        <f t="array" aca="1" ref="BQ50" ca="1">IFERROR(INDIRECT("'2. Input non-routine changes'!" &amp; ADDRESS('NRC backing'!$G50, COLUMN()-55)),"")</f>
        <v/>
      </c>
      <c r="BR50" s="82" t="str" cm="1">
        <f t="array" aca="1" ref="BR50" ca="1">IFERROR(INDIRECT("'2. Input non-routine changes'!" &amp; ADDRESS('NRC backing'!$G50, COLUMN()-55)),"")</f>
        <v/>
      </c>
    </row>
    <row r="51" spans="1:70">
      <c r="A51" s="82" t="str">
        <f>IF($D51="", "", '1. Input energy data'!$C$11)</f>
        <v/>
      </c>
      <c r="B51" s="82" t="str">
        <f>IF($D51="", "", '1. Input energy data'!$D$11)</f>
        <v/>
      </c>
      <c r="C51" s="236"/>
      <c r="D51" s="82" t="str">
        <f>IF(ISBLANK('1. Input energy data'!$C67),"",'1. Input energy data'!$C67)</f>
        <v/>
      </c>
      <c r="E51" s="178" t="str">
        <f>IF(ISBLANK('1. Input energy data'!D67), "",'1. Input energy data'!D67)</f>
        <v/>
      </c>
      <c r="F51" s="82" t="str">
        <f>IF(ISBLANK('1. Input energy data'!$E67),"",'1. Input energy data'!$E67)</f>
        <v/>
      </c>
      <c r="G51" s="82" t="str">
        <f>IF($A51="","",'1. Input energy data'!$G67)</f>
        <v/>
      </c>
      <c r="H51" s="82" t="str">
        <f>IF($G51='List Backing Sheet'!$P$5,'1. Input energy data'!$S$11,IF($G51='List Backing Sheet'!$P$6,'1. Input energy data'!$T$11,""))</f>
        <v/>
      </c>
      <c r="I51" s="82" t="str">
        <f>IF('1. Input energy data'!H67=0, "", '1. Input energy data'!H67)</f>
        <v/>
      </c>
      <c r="J51" s="84" t="str">
        <f>IF('1. Input energy data'!I67="", "", '1. Input energy data'!I67)</f>
        <v/>
      </c>
      <c r="K51" s="84" t="str">
        <f>IF(A51="","",IF(TRIM(LOWER('1. Input energy data'!$G$11))="Multiple",IF('1. Input energy data'!J67&lt;&gt;"",'1. Input energy data'!J67,""), '1. Input energy data'!$G$11))</f>
        <v/>
      </c>
      <c r="L51" s="84" t="str">
        <f>IF('1. Input energy data'!L67="", "", '1. Input energy data'!L67)</f>
        <v/>
      </c>
      <c r="M51" s="84" t="str">
        <f>IF('1. Input energy data'!M67="", "", '1. Input energy data'!M67)</f>
        <v/>
      </c>
      <c r="N51" s="85" t="str">
        <f>IF(ISBLANK('1. Input energy data'!N67), "",'1. Input energy data'!N67)</f>
        <v/>
      </c>
      <c r="O51" s="85" t="str">
        <f>IF(ISBLANK('1. Input energy data'!O67), "",'1. Input energy data'!O67)</f>
        <v/>
      </c>
      <c r="P51" s="85" t="str">
        <f>IF(ISBLANK('1. Input energy data'!P67), "",'1. Input energy data'!P67)</f>
        <v/>
      </c>
      <c r="Q51" s="85" t="str">
        <f>IF(ISBLANK('1. Input energy data'!Q67), "",'1. Input energy data'!Q67)</f>
        <v/>
      </c>
      <c r="R51" s="85" t="str">
        <f>IF(ISBLANK('1. Input energy data'!R67), "",'1. Input energy data'!R67)</f>
        <v/>
      </c>
      <c r="S51" s="85" t="str">
        <f>IF(ISBLANK('1. Input energy data'!S67), "",'1. Input energy data'!S67)</f>
        <v/>
      </c>
      <c r="T51" s="85" t="str">
        <f>IF(ISBLANK('1. Input energy data'!T67), "",'1. Input energy data'!T67)</f>
        <v/>
      </c>
      <c r="U51" s="85" t="str">
        <f>IF(ISBLANK('1. Input energy data'!U67), "",'1. Input energy data'!U67)</f>
        <v/>
      </c>
      <c r="V51" s="85" t="str">
        <f>IF(ISBLANK('1. Input energy data'!V67), "",'1. Input energy data'!V67)</f>
        <v/>
      </c>
      <c r="W51" s="85" t="str">
        <f>IF(ISBLANK('1. Input energy data'!W67), "",'1. Input energy data'!W67)</f>
        <v/>
      </c>
      <c r="X51" s="85" t="str">
        <f>IF(ISBLANK('1. Input energy data'!X67), "",'1. Input energy data'!X67)</f>
        <v/>
      </c>
      <c r="Y51" s="85" t="str">
        <f>IF(ISBLANK('1. Input energy data'!Y67), "",'1. Input energy data'!Y67)</f>
        <v/>
      </c>
      <c r="Z51" s="85" t="str">
        <f>IF(ISBLANK('1. Input energy data'!Z67), "",'1. Input energy data'!Z67)</f>
        <v/>
      </c>
      <c r="AA51" s="85" t="str">
        <f>IF(ISBLANK('1. Input energy data'!$AA67), "",'1. Input energy data'!$AA67)</f>
        <v/>
      </c>
      <c r="AB51" s="85" t="str">
        <f>IF(ISBLANK('1. Input energy data'!AB67), "",'1. Input energy data'!AB67)</f>
        <v/>
      </c>
      <c r="AC51" s="84" t="str">
        <f>IF('1. Input energy data'!AD67="", "", '1. Input energy data'!AD67)</f>
        <v/>
      </c>
      <c r="AD51" s="84" t="str">
        <f>IF('1. Input energy data'!AE67="", "", '1. Input energy data'!AE67)</f>
        <v/>
      </c>
      <c r="AE51" s="85" t="str">
        <f>IF(ISBLANK('1. Input energy data'!AF67), "",'1. Input energy data'!AF67)</f>
        <v/>
      </c>
      <c r="AF51" s="85" t="str">
        <f>IF(ISBLANK('1. Input energy data'!AG67), "",'1. Input energy data'!AG67)</f>
        <v/>
      </c>
      <c r="AG51" s="85" t="str">
        <f>IF(ISBLANK('1. Input energy data'!AH67), "",'1. Input energy data'!AH67)</f>
        <v/>
      </c>
      <c r="AH51" s="85" t="str">
        <f>IF(ISBLANK('1. Input energy data'!AI67), "",'1. Input energy data'!AI67)</f>
        <v/>
      </c>
      <c r="AI51" s="85" t="str">
        <f>IF(ISBLANK('1. Input energy data'!AJ67), "",'1. Input energy data'!AJ67)</f>
        <v/>
      </c>
      <c r="AJ51" s="85" t="str">
        <f>IF(ISBLANK('1. Input energy data'!AK67), "",'1. Input energy data'!AK67)</f>
        <v/>
      </c>
      <c r="AK51" s="85" t="str">
        <f>IF(ISBLANK('1. Input energy data'!AL67), "",'1. Input energy data'!AL67)</f>
        <v/>
      </c>
      <c r="AL51" s="85" t="str">
        <f>IF(ISBLANK('1. Input energy data'!AM67), "",'1. Input energy data'!AM67)</f>
        <v/>
      </c>
      <c r="AM51" s="85" t="str">
        <f>IF(ISBLANK('1. Input energy data'!AN67), "",'1. Input energy data'!AN67)</f>
        <v/>
      </c>
      <c r="AN51" s="85" t="str">
        <f>IF(ISBLANK('1. Input energy data'!AO67), "",'1. Input energy data'!AO67)</f>
        <v/>
      </c>
      <c r="AO51" s="85" t="str">
        <f>IF(ISBLANK('1. Input energy data'!AP67), "",'1. Input energy data'!AP67)</f>
        <v/>
      </c>
      <c r="AP51" s="85" t="str">
        <f>IF(ISBLANK('1. Input energy data'!AQ67), "",'1. Input energy data'!AQ67)</f>
        <v/>
      </c>
      <c r="AQ51" s="85" t="str">
        <f>'1. Input energy data'!AR67</f>
        <v/>
      </c>
      <c r="AR51" s="85" t="str">
        <f>'1. Input energy data'!AS67</f>
        <v/>
      </c>
      <c r="AS51" s="85" t="str">
        <f>IF(ISBLANK('1. Input energy data'!AT67), "",'1. Input energy data'!AT67)</f>
        <v/>
      </c>
      <c r="AT51" s="85" t="str">
        <f>IF(ISBLANK('1. Input energy data'!$AU67), "",'1. Input energy data'!$AU67)</f>
        <v/>
      </c>
      <c r="AU51" s="85" t="str">
        <f>IF(ISBLANK('1. Input energy data'!AV67), "",'1. Input energy data'!AV67)</f>
        <v/>
      </c>
      <c r="AV51" s="82" t="str">
        <f>IFERROR('Calculation backing sheet'!AQ50,"Baseline issue")</f>
        <v/>
      </c>
      <c r="AW51" s="85" t="str">
        <f>'Calculation backing sheet'!AR50</f>
        <v/>
      </c>
      <c r="AX51" s="176" t="str">
        <f>'Calculation backing sheet'!AS50</f>
        <v/>
      </c>
      <c r="AY51" s="85" t="str">
        <f>'Calculation backing sheet'!AT50</f>
        <v/>
      </c>
      <c r="AZ51" s="85" t="str">
        <f>'Calculation backing sheet'!AU50</f>
        <v/>
      </c>
      <c r="BA51" s="82" t="str">
        <f>'Calculation backing sheet'!AV50</f>
        <v/>
      </c>
      <c r="BB51" s="82" t="str">
        <f>IF(OR(F51=0,G51=0,F51="0",G51="0",TRIM(F51)="",TRIM(G51)=""),"",IF(COUNTIFS('2. Input non-routine changes'!$C$18:$C$1048576,F51,'2. Input non-routine changes'!$E$18:$E$1048576,G51)&gt; 0,"Yes","No"))</f>
        <v/>
      </c>
      <c r="BD51" s="84" t="str" cm="1">
        <f t="array" aca="1" ref="BD51" ca="1">IFERROR(INDIRECT("'2. Input non-routine changes'!" &amp; ADDRESS('NRC backing'!$E51, COLUMN()-45)),"")</f>
        <v/>
      </c>
      <c r="BE51" s="84" t="str" cm="1">
        <f t="array" aca="1" ref="BE51" ca="1">IFERROR(INDIRECT("'2. Input non-routine changes'!" &amp; ADDRESS('NRC backing'!$E51, COLUMN()-45)),"")</f>
        <v/>
      </c>
      <c r="BF51" s="82" t="str" cm="1">
        <f t="array" aca="1" ref="BF51" ca="1">IFERROR(INDIRECT("'2. Input non-routine changes'!" &amp; ADDRESS('NRC backing'!$E51, COLUMN()-45)),"")</f>
        <v/>
      </c>
      <c r="BG51" s="180" t="str" cm="1">
        <f t="array" aca="1" ref="BG51" ca="1">IFERROR(INDIRECT("'2. Input non-routine changes'!" &amp; ADDRESS('NRC backing'!$E51, COLUMN()-45)),"")</f>
        <v/>
      </c>
      <c r="BH51" s="82" t="str" cm="1">
        <f t="array" aca="1" ref="BH51" ca="1">IFERROR(INDIRECT("'2. Input non-routine changes'!" &amp; ADDRESS('NRC backing'!$E51, COLUMN()-45)),"")</f>
        <v/>
      </c>
      <c r="BI51" s="84" t="str" cm="1">
        <f t="array" aca="1" ref="BI51" ca="1">IFERROR(INDIRECT("'2. Input non-routine changes'!" &amp; ADDRESS('NRC backing'!$F51, COLUMN()-50)),"")</f>
        <v/>
      </c>
      <c r="BJ51" s="84" t="str" cm="1">
        <f t="array" aca="1" ref="BJ51" ca="1">IFERROR(INDIRECT("'2. Input non-routine changes'!" &amp; ADDRESS('NRC backing'!$F51, COLUMN()-50)),"")</f>
        <v/>
      </c>
      <c r="BK51" s="82" t="str" cm="1">
        <f t="array" aca="1" ref="BK51" ca="1">IFERROR(INDIRECT("'2. Input non-routine changes'!" &amp; ADDRESS('NRC backing'!$F51, COLUMN()-50)),"")</f>
        <v/>
      </c>
      <c r="BL51" s="173" t="str" cm="1">
        <f t="array" aca="1" ref="BL51" ca="1">IFERROR(INDIRECT("'2. Input non-routine changes'!" &amp; ADDRESS('NRC backing'!$F51, COLUMN()-50)),"")</f>
        <v/>
      </c>
      <c r="BM51" s="82" t="str" cm="1">
        <f t="array" aca="1" ref="BM51" ca="1">IFERROR(INDIRECT("'2. Input non-routine changes'!" &amp; ADDRESS('NRC backing'!$F51, COLUMN()-50)),"")</f>
        <v/>
      </c>
      <c r="BN51" s="84" t="str" cm="1">
        <f t="array" aca="1" ref="BN51" ca="1">IFERROR(INDIRECT("'2. Input non-routine changes'!" &amp; ADDRESS('NRC backing'!$G51, COLUMN()-55)),"")</f>
        <v/>
      </c>
      <c r="BO51" s="84" t="str" cm="1">
        <f t="array" aca="1" ref="BO51" ca="1">IFERROR(INDIRECT("'2. Input non-routine changes'!" &amp; ADDRESS('NRC backing'!$G51, COLUMN()-55)),"")</f>
        <v/>
      </c>
      <c r="BP51" s="82" t="str" cm="1">
        <f t="array" aca="1" ref="BP51" ca="1">IFERROR(INDIRECT("'2. Input non-routine changes'!" &amp; ADDRESS('NRC backing'!$G51, COLUMN()-55)),"")</f>
        <v/>
      </c>
      <c r="BQ51" s="180" t="str" cm="1">
        <f t="array" aca="1" ref="BQ51" ca="1">IFERROR(INDIRECT("'2. Input non-routine changes'!" &amp; ADDRESS('NRC backing'!$G51, COLUMN()-55)),"")</f>
        <v/>
      </c>
      <c r="BR51" s="82" t="str" cm="1">
        <f t="array" aca="1" ref="BR51" ca="1">IFERROR(INDIRECT("'2. Input non-routine changes'!" &amp; ADDRESS('NRC backing'!$G51, COLUMN()-55)),"")</f>
        <v/>
      </c>
    </row>
    <row r="52" spans="1:70">
      <c r="A52" s="82" t="str">
        <f>IF($D52="", "", '1. Input energy data'!$C$11)</f>
        <v/>
      </c>
      <c r="B52" s="82" t="str">
        <f>IF($D52="", "", '1. Input energy data'!$D$11)</f>
        <v/>
      </c>
      <c r="C52" s="236"/>
      <c r="D52" s="82" t="str">
        <f>IF(ISBLANK('1. Input energy data'!$C68),"",'1. Input energy data'!$C68)</f>
        <v/>
      </c>
      <c r="E52" s="178" t="str">
        <f>IF(ISBLANK('1. Input energy data'!D68), "",'1. Input energy data'!D68)</f>
        <v/>
      </c>
      <c r="F52" s="82" t="str">
        <f>IF(ISBLANK('1. Input energy data'!$E68),"",'1. Input energy data'!$E68)</f>
        <v/>
      </c>
      <c r="G52" s="82" t="str">
        <f>IF($A52="","",'1. Input energy data'!$G68)</f>
        <v/>
      </c>
      <c r="H52" s="82" t="str">
        <f>IF($G52='List Backing Sheet'!$P$5,'1. Input energy data'!$S$11,IF($G52='List Backing Sheet'!$P$6,'1. Input energy data'!$T$11,""))</f>
        <v/>
      </c>
      <c r="I52" s="82" t="str">
        <f>IF('1. Input energy data'!H68=0, "", '1. Input energy data'!H68)</f>
        <v/>
      </c>
      <c r="J52" s="84" t="str">
        <f>IF('1. Input energy data'!I68="", "", '1. Input energy data'!I68)</f>
        <v/>
      </c>
      <c r="K52" s="84" t="str">
        <f>IF(A52="","",IF(TRIM(LOWER('1. Input energy data'!$G$11))="Multiple",IF('1. Input energy data'!J68&lt;&gt;"",'1. Input energy data'!J68,""), '1. Input energy data'!$G$11))</f>
        <v/>
      </c>
      <c r="L52" s="84" t="str">
        <f>IF('1. Input energy data'!L68="", "", '1. Input energy data'!L68)</f>
        <v/>
      </c>
      <c r="M52" s="84" t="str">
        <f>IF('1. Input energy data'!M68="", "", '1. Input energy data'!M68)</f>
        <v/>
      </c>
      <c r="N52" s="85" t="str">
        <f>IF(ISBLANK('1. Input energy data'!N68), "",'1. Input energy data'!N68)</f>
        <v/>
      </c>
      <c r="O52" s="85" t="str">
        <f>IF(ISBLANK('1. Input energy data'!O68), "",'1. Input energy data'!O68)</f>
        <v/>
      </c>
      <c r="P52" s="85" t="str">
        <f>IF(ISBLANK('1. Input energy data'!P68), "",'1. Input energy data'!P68)</f>
        <v/>
      </c>
      <c r="Q52" s="85" t="str">
        <f>IF(ISBLANK('1. Input energy data'!Q68), "",'1. Input energy data'!Q68)</f>
        <v/>
      </c>
      <c r="R52" s="85" t="str">
        <f>IF(ISBLANK('1. Input energy data'!R68), "",'1. Input energy data'!R68)</f>
        <v/>
      </c>
      <c r="S52" s="85" t="str">
        <f>IF(ISBLANK('1. Input energy data'!S68), "",'1. Input energy data'!S68)</f>
        <v/>
      </c>
      <c r="T52" s="85" t="str">
        <f>IF(ISBLANK('1. Input energy data'!T68), "",'1. Input energy data'!T68)</f>
        <v/>
      </c>
      <c r="U52" s="85" t="str">
        <f>IF(ISBLANK('1. Input energy data'!U68), "",'1. Input energy data'!U68)</f>
        <v/>
      </c>
      <c r="V52" s="85" t="str">
        <f>IF(ISBLANK('1. Input energy data'!V68), "",'1. Input energy data'!V68)</f>
        <v/>
      </c>
      <c r="W52" s="85" t="str">
        <f>IF(ISBLANK('1. Input energy data'!W68), "",'1. Input energy data'!W68)</f>
        <v/>
      </c>
      <c r="X52" s="85" t="str">
        <f>IF(ISBLANK('1. Input energy data'!X68), "",'1. Input energy data'!X68)</f>
        <v/>
      </c>
      <c r="Y52" s="85" t="str">
        <f>IF(ISBLANK('1. Input energy data'!Y68), "",'1. Input energy data'!Y68)</f>
        <v/>
      </c>
      <c r="Z52" s="85" t="str">
        <f>IF(ISBLANK('1. Input energy data'!Z68), "",'1. Input energy data'!Z68)</f>
        <v/>
      </c>
      <c r="AA52" s="85" t="str">
        <f>IF(ISBLANK('1. Input energy data'!$AA68), "",'1. Input energy data'!$AA68)</f>
        <v/>
      </c>
      <c r="AB52" s="85" t="str">
        <f>IF(ISBLANK('1. Input energy data'!AB68), "",'1. Input energy data'!AB68)</f>
        <v/>
      </c>
      <c r="AC52" s="84" t="str">
        <f>IF('1. Input energy data'!AD68="", "", '1. Input energy data'!AD68)</f>
        <v/>
      </c>
      <c r="AD52" s="84" t="str">
        <f>IF('1. Input energy data'!AE68="", "", '1. Input energy data'!AE68)</f>
        <v/>
      </c>
      <c r="AE52" s="85" t="str">
        <f>IF(ISBLANK('1. Input energy data'!AF68), "",'1. Input energy data'!AF68)</f>
        <v/>
      </c>
      <c r="AF52" s="85" t="str">
        <f>IF(ISBLANK('1. Input energy data'!AG68), "",'1. Input energy data'!AG68)</f>
        <v/>
      </c>
      <c r="AG52" s="85" t="str">
        <f>IF(ISBLANK('1. Input energy data'!AH68), "",'1. Input energy data'!AH68)</f>
        <v/>
      </c>
      <c r="AH52" s="85" t="str">
        <f>IF(ISBLANK('1. Input energy data'!AI68), "",'1. Input energy data'!AI68)</f>
        <v/>
      </c>
      <c r="AI52" s="85" t="str">
        <f>IF(ISBLANK('1. Input energy data'!AJ68), "",'1. Input energy data'!AJ68)</f>
        <v/>
      </c>
      <c r="AJ52" s="85" t="str">
        <f>IF(ISBLANK('1. Input energy data'!AK68), "",'1. Input energy data'!AK68)</f>
        <v/>
      </c>
      <c r="AK52" s="85" t="str">
        <f>IF(ISBLANK('1. Input energy data'!AL68), "",'1. Input energy data'!AL68)</f>
        <v/>
      </c>
      <c r="AL52" s="85" t="str">
        <f>IF(ISBLANK('1. Input energy data'!AM68), "",'1. Input energy data'!AM68)</f>
        <v/>
      </c>
      <c r="AM52" s="85" t="str">
        <f>IF(ISBLANK('1. Input energy data'!AN68), "",'1. Input energy data'!AN68)</f>
        <v/>
      </c>
      <c r="AN52" s="85" t="str">
        <f>IF(ISBLANK('1. Input energy data'!AO68), "",'1. Input energy data'!AO68)</f>
        <v/>
      </c>
      <c r="AO52" s="85" t="str">
        <f>IF(ISBLANK('1. Input energy data'!AP68), "",'1. Input energy data'!AP68)</f>
        <v/>
      </c>
      <c r="AP52" s="85" t="str">
        <f>IF(ISBLANK('1. Input energy data'!AQ68), "",'1. Input energy data'!AQ68)</f>
        <v/>
      </c>
      <c r="AQ52" s="85" t="str">
        <f>'1. Input energy data'!AR68</f>
        <v/>
      </c>
      <c r="AR52" s="85" t="str">
        <f>'1. Input energy data'!AS68</f>
        <v/>
      </c>
      <c r="AS52" s="85" t="str">
        <f>IF(ISBLANK('1. Input energy data'!AT68), "",'1. Input energy data'!AT68)</f>
        <v/>
      </c>
      <c r="AT52" s="85" t="str">
        <f>IF(ISBLANK('1. Input energy data'!$AU68), "",'1. Input energy data'!$AU68)</f>
        <v/>
      </c>
      <c r="AU52" s="85" t="str">
        <f>IF(ISBLANK('1. Input energy data'!AV68), "",'1. Input energy data'!AV68)</f>
        <v/>
      </c>
      <c r="AV52" s="82" t="str">
        <f>IFERROR('Calculation backing sheet'!AQ51,"Baseline issue")</f>
        <v/>
      </c>
      <c r="AW52" s="85" t="str">
        <f>'Calculation backing sheet'!AR51</f>
        <v/>
      </c>
      <c r="AX52" s="176" t="str">
        <f>'Calculation backing sheet'!AS51</f>
        <v/>
      </c>
      <c r="AY52" s="85" t="str">
        <f>'Calculation backing sheet'!AT51</f>
        <v/>
      </c>
      <c r="AZ52" s="85" t="str">
        <f>'Calculation backing sheet'!AU51</f>
        <v/>
      </c>
      <c r="BA52" s="82" t="str">
        <f>'Calculation backing sheet'!AV51</f>
        <v/>
      </c>
      <c r="BB52" s="82" t="str">
        <f>IF(OR(F52=0,G52=0,F52="0",G52="0",TRIM(F52)="",TRIM(G52)=""),"",IF(COUNTIFS('2. Input non-routine changes'!$C$18:$C$1048576,F52,'2. Input non-routine changes'!$E$18:$E$1048576,G52)&gt; 0,"Yes","No"))</f>
        <v/>
      </c>
      <c r="BD52" s="84" t="str" cm="1">
        <f t="array" aca="1" ref="BD52" ca="1">IFERROR(INDIRECT("'2. Input non-routine changes'!" &amp; ADDRESS('NRC backing'!$E52, COLUMN()-45)),"")</f>
        <v/>
      </c>
      <c r="BE52" s="84" t="str" cm="1">
        <f t="array" aca="1" ref="BE52" ca="1">IFERROR(INDIRECT("'2. Input non-routine changes'!" &amp; ADDRESS('NRC backing'!$E52, COLUMN()-45)),"")</f>
        <v/>
      </c>
      <c r="BF52" s="82" t="str" cm="1">
        <f t="array" aca="1" ref="BF52" ca="1">IFERROR(INDIRECT("'2. Input non-routine changes'!" &amp; ADDRESS('NRC backing'!$E52, COLUMN()-45)),"")</f>
        <v/>
      </c>
      <c r="BG52" s="180" t="str" cm="1">
        <f t="array" aca="1" ref="BG52" ca="1">IFERROR(INDIRECT("'2. Input non-routine changes'!" &amp; ADDRESS('NRC backing'!$E52, COLUMN()-45)),"")</f>
        <v/>
      </c>
      <c r="BH52" s="82" t="str" cm="1">
        <f t="array" aca="1" ref="BH52" ca="1">IFERROR(INDIRECT("'2. Input non-routine changes'!" &amp; ADDRESS('NRC backing'!$E52, COLUMN()-45)),"")</f>
        <v/>
      </c>
      <c r="BI52" s="84" t="str" cm="1">
        <f t="array" aca="1" ref="BI52" ca="1">IFERROR(INDIRECT("'2. Input non-routine changes'!" &amp; ADDRESS('NRC backing'!$F52, COLUMN()-50)),"")</f>
        <v/>
      </c>
      <c r="BJ52" s="84" t="str" cm="1">
        <f t="array" aca="1" ref="BJ52" ca="1">IFERROR(INDIRECT("'2. Input non-routine changes'!" &amp; ADDRESS('NRC backing'!$F52, COLUMN()-50)),"")</f>
        <v/>
      </c>
      <c r="BK52" s="82" t="str" cm="1">
        <f t="array" aca="1" ref="BK52" ca="1">IFERROR(INDIRECT("'2. Input non-routine changes'!" &amp; ADDRESS('NRC backing'!$F52, COLUMN()-50)),"")</f>
        <v/>
      </c>
      <c r="BL52" s="173" t="str" cm="1">
        <f t="array" aca="1" ref="BL52" ca="1">IFERROR(INDIRECT("'2. Input non-routine changes'!" &amp; ADDRESS('NRC backing'!$F52, COLUMN()-50)),"")</f>
        <v/>
      </c>
      <c r="BM52" s="82" t="str" cm="1">
        <f t="array" aca="1" ref="BM52" ca="1">IFERROR(INDIRECT("'2. Input non-routine changes'!" &amp; ADDRESS('NRC backing'!$F52, COLUMN()-50)),"")</f>
        <v/>
      </c>
      <c r="BN52" s="84" t="str" cm="1">
        <f t="array" aca="1" ref="BN52" ca="1">IFERROR(INDIRECT("'2. Input non-routine changes'!" &amp; ADDRESS('NRC backing'!$G52, COLUMN()-55)),"")</f>
        <v/>
      </c>
      <c r="BO52" s="84" t="str" cm="1">
        <f t="array" aca="1" ref="BO52" ca="1">IFERROR(INDIRECT("'2. Input non-routine changes'!" &amp; ADDRESS('NRC backing'!$G52, COLUMN()-55)),"")</f>
        <v/>
      </c>
      <c r="BP52" s="82" t="str" cm="1">
        <f t="array" aca="1" ref="BP52" ca="1">IFERROR(INDIRECT("'2. Input non-routine changes'!" &amp; ADDRESS('NRC backing'!$G52, COLUMN()-55)),"")</f>
        <v/>
      </c>
      <c r="BQ52" s="180" t="str" cm="1">
        <f t="array" aca="1" ref="BQ52" ca="1">IFERROR(INDIRECT("'2. Input non-routine changes'!" &amp; ADDRESS('NRC backing'!$G52, COLUMN()-55)),"")</f>
        <v/>
      </c>
      <c r="BR52" s="82" t="str" cm="1">
        <f t="array" aca="1" ref="BR52" ca="1">IFERROR(INDIRECT("'2. Input non-routine changes'!" &amp; ADDRESS('NRC backing'!$G52, COLUMN()-55)),"")</f>
        <v/>
      </c>
    </row>
    <row r="53" spans="1:70">
      <c r="A53" s="82" t="str">
        <f>IF($D53="", "", '1. Input energy data'!$C$11)</f>
        <v/>
      </c>
      <c r="B53" s="82" t="str">
        <f>IF($D53="", "", '1. Input energy data'!$D$11)</f>
        <v/>
      </c>
      <c r="C53" s="236"/>
      <c r="D53" s="82" t="str">
        <f>IF(ISBLANK('1. Input energy data'!$C69),"",'1. Input energy data'!$C69)</f>
        <v/>
      </c>
      <c r="E53" s="178" t="str">
        <f>IF(ISBLANK('1. Input energy data'!D69), "",'1. Input energy data'!D69)</f>
        <v/>
      </c>
      <c r="F53" s="82" t="str">
        <f>IF(ISBLANK('1. Input energy data'!$E69),"",'1. Input energy data'!$E69)</f>
        <v/>
      </c>
      <c r="G53" s="82" t="str">
        <f>IF($A53="","",'1. Input energy data'!$G69)</f>
        <v/>
      </c>
      <c r="H53" s="82" t="str">
        <f>IF($G53='List Backing Sheet'!$P$5,'1. Input energy data'!$S$11,IF($G53='List Backing Sheet'!$P$6,'1. Input energy data'!$T$11,""))</f>
        <v/>
      </c>
      <c r="I53" s="82" t="str">
        <f>IF('1. Input energy data'!H69=0, "", '1. Input energy data'!H69)</f>
        <v/>
      </c>
      <c r="J53" s="84" t="str">
        <f>IF('1. Input energy data'!I69="", "", '1. Input energy data'!I69)</f>
        <v/>
      </c>
      <c r="K53" s="84" t="str">
        <f>IF(A53="","",IF(TRIM(LOWER('1. Input energy data'!$G$11))="Multiple",IF('1. Input energy data'!J69&lt;&gt;"",'1. Input energy data'!J69,""), '1. Input energy data'!$G$11))</f>
        <v/>
      </c>
      <c r="L53" s="84" t="str">
        <f>IF('1. Input energy data'!L69="", "", '1. Input energy data'!L69)</f>
        <v/>
      </c>
      <c r="M53" s="84" t="str">
        <f>IF('1. Input energy data'!M69="", "", '1. Input energy data'!M69)</f>
        <v/>
      </c>
      <c r="N53" s="85" t="str">
        <f>IF(ISBLANK('1. Input energy data'!N69), "",'1. Input energy data'!N69)</f>
        <v/>
      </c>
      <c r="O53" s="85" t="str">
        <f>IF(ISBLANK('1. Input energy data'!O69), "",'1. Input energy data'!O69)</f>
        <v/>
      </c>
      <c r="P53" s="85" t="str">
        <f>IF(ISBLANK('1. Input energy data'!P69), "",'1. Input energy data'!P69)</f>
        <v/>
      </c>
      <c r="Q53" s="85" t="str">
        <f>IF(ISBLANK('1. Input energy data'!Q69), "",'1. Input energy data'!Q69)</f>
        <v/>
      </c>
      <c r="R53" s="85" t="str">
        <f>IF(ISBLANK('1. Input energy data'!R69), "",'1. Input energy data'!R69)</f>
        <v/>
      </c>
      <c r="S53" s="85" t="str">
        <f>IF(ISBLANK('1. Input energy data'!S69), "",'1. Input energy data'!S69)</f>
        <v/>
      </c>
      <c r="T53" s="85" t="str">
        <f>IF(ISBLANK('1. Input energy data'!T69), "",'1. Input energy data'!T69)</f>
        <v/>
      </c>
      <c r="U53" s="85" t="str">
        <f>IF(ISBLANK('1. Input energy data'!U69), "",'1. Input energy data'!U69)</f>
        <v/>
      </c>
      <c r="V53" s="85" t="str">
        <f>IF(ISBLANK('1. Input energy data'!V69), "",'1. Input energy data'!V69)</f>
        <v/>
      </c>
      <c r="W53" s="85" t="str">
        <f>IF(ISBLANK('1. Input energy data'!W69), "",'1. Input energy data'!W69)</f>
        <v/>
      </c>
      <c r="X53" s="85" t="str">
        <f>IF(ISBLANK('1. Input energy data'!X69), "",'1. Input energy data'!X69)</f>
        <v/>
      </c>
      <c r="Y53" s="85" t="str">
        <f>IF(ISBLANK('1. Input energy data'!Y69), "",'1. Input energy data'!Y69)</f>
        <v/>
      </c>
      <c r="Z53" s="85" t="str">
        <f>IF(ISBLANK('1. Input energy data'!Z69), "",'1. Input energy data'!Z69)</f>
        <v/>
      </c>
      <c r="AA53" s="85" t="str">
        <f>IF(ISBLANK('1. Input energy data'!$AA69), "",'1. Input energy data'!$AA69)</f>
        <v/>
      </c>
      <c r="AB53" s="85" t="str">
        <f>IF(ISBLANK('1. Input energy data'!AB69), "",'1. Input energy data'!AB69)</f>
        <v/>
      </c>
      <c r="AC53" s="84" t="str">
        <f>IF('1. Input energy data'!AD69="", "", '1. Input energy data'!AD69)</f>
        <v/>
      </c>
      <c r="AD53" s="84" t="str">
        <f>IF('1. Input energy data'!AE69="", "", '1. Input energy data'!AE69)</f>
        <v/>
      </c>
      <c r="AE53" s="85" t="str">
        <f>IF(ISBLANK('1. Input energy data'!AF69), "",'1. Input energy data'!AF69)</f>
        <v/>
      </c>
      <c r="AF53" s="85" t="str">
        <f>IF(ISBLANK('1. Input energy data'!AG69), "",'1. Input energy data'!AG69)</f>
        <v/>
      </c>
      <c r="AG53" s="85" t="str">
        <f>IF(ISBLANK('1. Input energy data'!AH69), "",'1. Input energy data'!AH69)</f>
        <v/>
      </c>
      <c r="AH53" s="85" t="str">
        <f>IF(ISBLANK('1. Input energy data'!AI69), "",'1. Input energy data'!AI69)</f>
        <v/>
      </c>
      <c r="AI53" s="85" t="str">
        <f>IF(ISBLANK('1. Input energy data'!AJ69), "",'1. Input energy data'!AJ69)</f>
        <v/>
      </c>
      <c r="AJ53" s="85" t="str">
        <f>IF(ISBLANK('1. Input energy data'!AK69), "",'1. Input energy data'!AK69)</f>
        <v/>
      </c>
      <c r="AK53" s="85" t="str">
        <f>IF(ISBLANK('1. Input energy data'!AL69), "",'1. Input energy data'!AL69)</f>
        <v/>
      </c>
      <c r="AL53" s="85" t="str">
        <f>IF(ISBLANK('1. Input energy data'!AM69), "",'1. Input energy data'!AM69)</f>
        <v/>
      </c>
      <c r="AM53" s="85" t="str">
        <f>IF(ISBLANK('1. Input energy data'!AN69), "",'1. Input energy data'!AN69)</f>
        <v/>
      </c>
      <c r="AN53" s="85" t="str">
        <f>IF(ISBLANK('1. Input energy data'!AO69), "",'1. Input energy data'!AO69)</f>
        <v/>
      </c>
      <c r="AO53" s="85" t="str">
        <f>IF(ISBLANK('1. Input energy data'!AP69), "",'1. Input energy data'!AP69)</f>
        <v/>
      </c>
      <c r="AP53" s="85" t="str">
        <f>IF(ISBLANK('1. Input energy data'!AQ69), "",'1. Input energy data'!AQ69)</f>
        <v/>
      </c>
      <c r="AQ53" s="85" t="str">
        <f>'1. Input energy data'!AR69</f>
        <v/>
      </c>
      <c r="AR53" s="85" t="str">
        <f>'1. Input energy data'!AS69</f>
        <v/>
      </c>
      <c r="AS53" s="85" t="str">
        <f>IF(ISBLANK('1. Input energy data'!AT69), "",'1. Input energy data'!AT69)</f>
        <v/>
      </c>
      <c r="AT53" s="85" t="str">
        <f>IF(ISBLANK('1. Input energy data'!$AU69), "",'1. Input energy data'!$AU69)</f>
        <v/>
      </c>
      <c r="AU53" s="85" t="str">
        <f>IF(ISBLANK('1. Input energy data'!AV69), "",'1. Input energy data'!AV69)</f>
        <v/>
      </c>
      <c r="AV53" s="82" t="str">
        <f>IFERROR('Calculation backing sheet'!AQ52,"Baseline issue")</f>
        <v/>
      </c>
      <c r="AW53" s="85" t="str">
        <f>'Calculation backing sheet'!AR52</f>
        <v/>
      </c>
      <c r="AX53" s="176" t="str">
        <f>'Calculation backing sheet'!AS52</f>
        <v/>
      </c>
      <c r="AY53" s="85" t="str">
        <f>'Calculation backing sheet'!AT52</f>
        <v/>
      </c>
      <c r="AZ53" s="85" t="str">
        <f>'Calculation backing sheet'!AU52</f>
        <v/>
      </c>
      <c r="BA53" s="82" t="str">
        <f>'Calculation backing sheet'!AV52</f>
        <v/>
      </c>
      <c r="BB53" s="82" t="str">
        <f>IF(OR(F53=0,G53=0,F53="0",G53="0",TRIM(F53)="",TRIM(G53)=""),"",IF(COUNTIFS('2. Input non-routine changes'!$C$18:$C$1048576,F53,'2. Input non-routine changes'!$E$18:$E$1048576,G53)&gt; 0,"Yes","No"))</f>
        <v/>
      </c>
      <c r="BD53" s="84" t="str" cm="1">
        <f t="array" aca="1" ref="BD53" ca="1">IFERROR(INDIRECT("'2. Input non-routine changes'!" &amp; ADDRESS('NRC backing'!$E53, COLUMN()-45)),"")</f>
        <v/>
      </c>
      <c r="BE53" s="84" t="str" cm="1">
        <f t="array" aca="1" ref="BE53" ca="1">IFERROR(INDIRECT("'2. Input non-routine changes'!" &amp; ADDRESS('NRC backing'!$E53, COLUMN()-45)),"")</f>
        <v/>
      </c>
      <c r="BF53" s="82" t="str" cm="1">
        <f t="array" aca="1" ref="BF53" ca="1">IFERROR(INDIRECT("'2. Input non-routine changes'!" &amp; ADDRESS('NRC backing'!$E53, COLUMN()-45)),"")</f>
        <v/>
      </c>
      <c r="BG53" s="180" t="str" cm="1">
        <f t="array" aca="1" ref="BG53" ca="1">IFERROR(INDIRECT("'2. Input non-routine changes'!" &amp; ADDRESS('NRC backing'!$E53, COLUMN()-45)),"")</f>
        <v/>
      </c>
      <c r="BH53" s="82" t="str" cm="1">
        <f t="array" aca="1" ref="BH53" ca="1">IFERROR(INDIRECT("'2. Input non-routine changes'!" &amp; ADDRESS('NRC backing'!$E53, COLUMN()-45)),"")</f>
        <v/>
      </c>
      <c r="BI53" s="84" t="str" cm="1">
        <f t="array" aca="1" ref="BI53" ca="1">IFERROR(INDIRECT("'2. Input non-routine changes'!" &amp; ADDRESS('NRC backing'!$F53, COLUMN()-50)),"")</f>
        <v/>
      </c>
      <c r="BJ53" s="84" t="str" cm="1">
        <f t="array" aca="1" ref="BJ53" ca="1">IFERROR(INDIRECT("'2. Input non-routine changes'!" &amp; ADDRESS('NRC backing'!$F53, COLUMN()-50)),"")</f>
        <v/>
      </c>
      <c r="BK53" s="82" t="str" cm="1">
        <f t="array" aca="1" ref="BK53" ca="1">IFERROR(INDIRECT("'2. Input non-routine changes'!" &amp; ADDRESS('NRC backing'!$F53, COLUMN()-50)),"")</f>
        <v/>
      </c>
      <c r="BL53" s="173" t="str" cm="1">
        <f t="array" aca="1" ref="BL53" ca="1">IFERROR(INDIRECT("'2. Input non-routine changes'!" &amp; ADDRESS('NRC backing'!$F53, COLUMN()-50)),"")</f>
        <v/>
      </c>
      <c r="BM53" s="82" t="str" cm="1">
        <f t="array" aca="1" ref="BM53" ca="1">IFERROR(INDIRECT("'2. Input non-routine changes'!" &amp; ADDRESS('NRC backing'!$F53, COLUMN()-50)),"")</f>
        <v/>
      </c>
      <c r="BN53" s="84" t="str" cm="1">
        <f t="array" aca="1" ref="BN53" ca="1">IFERROR(INDIRECT("'2. Input non-routine changes'!" &amp; ADDRESS('NRC backing'!$G53, COLUMN()-55)),"")</f>
        <v/>
      </c>
      <c r="BO53" s="84" t="str" cm="1">
        <f t="array" aca="1" ref="BO53" ca="1">IFERROR(INDIRECT("'2. Input non-routine changes'!" &amp; ADDRESS('NRC backing'!$G53, COLUMN()-55)),"")</f>
        <v/>
      </c>
      <c r="BP53" s="82" t="str" cm="1">
        <f t="array" aca="1" ref="BP53" ca="1">IFERROR(INDIRECT("'2. Input non-routine changes'!" &amp; ADDRESS('NRC backing'!$G53, COLUMN()-55)),"")</f>
        <v/>
      </c>
      <c r="BQ53" s="180" t="str" cm="1">
        <f t="array" aca="1" ref="BQ53" ca="1">IFERROR(INDIRECT("'2. Input non-routine changes'!" &amp; ADDRESS('NRC backing'!$G53, COLUMN()-55)),"")</f>
        <v/>
      </c>
      <c r="BR53" s="82" t="str" cm="1">
        <f t="array" aca="1" ref="BR53" ca="1">IFERROR(INDIRECT("'2. Input non-routine changes'!" &amp; ADDRESS('NRC backing'!$G53, COLUMN()-55)),"")</f>
        <v/>
      </c>
    </row>
    <row r="54" spans="1:70">
      <c r="A54" s="82" t="str">
        <f>IF($D54="", "", '1. Input energy data'!$C$11)</f>
        <v/>
      </c>
      <c r="B54" s="82" t="str">
        <f>IF($D54="", "", '1. Input energy data'!$D$11)</f>
        <v/>
      </c>
      <c r="C54" s="236"/>
      <c r="D54" s="82" t="str">
        <f>IF(ISBLANK('1. Input energy data'!$C70),"",'1. Input energy data'!$C70)</f>
        <v/>
      </c>
      <c r="E54" s="178" t="str">
        <f>IF(ISBLANK('1. Input energy data'!D70), "",'1. Input energy data'!D70)</f>
        <v/>
      </c>
      <c r="F54" s="82" t="str">
        <f>IF(ISBLANK('1. Input energy data'!$E70),"",'1. Input energy data'!$E70)</f>
        <v/>
      </c>
      <c r="G54" s="82" t="str">
        <f>IF($A54="","",'1. Input energy data'!$G70)</f>
        <v/>
      </c>
      <c r="H54" s="82" t="str">
        <f>IF($G54='List Backing Sheet'!$P$5,'1. Input energy data'!$S$11,IF($G54='List Backing Sheet'!$P$6,'1. Input energy data'!$T$11,""))</f>
        <v/>
      </c>
      <c r="I54" s="82" t="str">
        <f>IF('1. Input energy data'!H70=0, "", '1. Input energy data'!H70)</f>
        <v/>
      </c>
      <c r="J54" s="84" t="str">
        <f>IF('1. Input energy data'!I70="", "", '1. Input energy data'!I70)</f>
        <v/>
      </c>
      <c r="K54" s="84" t="str">
        <f>IF(A54="","",IF(TRIM(LOWER('1. Input energy data'!$G$11))="Multiple",IF('1. Input energy data'!J70&lt;&gt;"",'1. Input energy data'!J70,""), '1. Input energy data'!$G$11))</f>
        <v/>
      </c>
      <c r="L54" s="84" t="str">
        <f>IF('1. Input energy data'!L70="", "", '1. Input energy data'!L70)</f>
        <v/>
      </c>
      <c r="M54" s="84" t="str">
        <f>IF('1. Input energy data'!M70="", "", '1. Input energy data'!M70)</f>
        <v/>
      </c>
      <c r="N54" s="85" t="str">
        <f>IF(ISBLANK('1. Input energy data'!N70), "",'1. Input energy data'!N70)</f>
        <v/>
      </c>
      <c r="O54" s="85" t="str">
        <f>IF(ISBLANK('1. Input energy data'!O70), "",'1. Input energy data'!O70)</f>
        <v/>
      </c>
      <c r="P54" s="85" t="str">
        <f>IF(ISBLANK('1. Input energy data'!P70), "",'1. Input energy data'!P70)</f>
        <v/>
      </c>
      <c r="Q54" s="85" t="str">
        <f>IF(ISBLANK('1. Input energy data'!Q70), "",'1. Input energy data'!Q70)</f>
        <v/>
      </c>
      <c r="R54" s="85" t="str">
        <f>IF(ISBLANK('1. Input energy data'!R70), "",'1. Input energy data'!R70)</f>
        <v/>
      </c>
      <c r="S54" s="85" t="str">
        <f>IF(ISBLANK('1. Input energy data'!S70), "",'1. Input energy data'!S70)</f>
        <v/>
      </c>
      <c r="T54" s="85" t="str">
        <f>IF(ISBLANK('1. Input energy data'!T70), "",'1. Input energy data'!T70)</f>
        <v/>
      </c>
      <c r="U54" s="85" t="str">
        <f>IF(ISBLANK('1. Input energy data'!U70), "",'1. Input energy data'!U70)</f>
        <v/>
      </c>
      <c r="V54" s="85" t="str">
        <f>IF(ISBLANK('1. Input energy data'!V70), "",'1. Input energy data'!V70)</f>
        <v/>
      </c>
      <c r="W54" s="85" t="str">
        <f>IF(ISBLANK('1. Input energy data'!W70), "",'1. Input energy data'!W70)</f>
        <v/>
      </c>
      <c r="X54" s="85" t="str">
        <f>IF(ISBLANK('1. Input energy data'!X70), "",'1. Input energy data'!X70)</f>
        <v/>
      </c>
      <c r="Y54" s="85" t="str">
        <f>IF(ISBLANK('1. Input energy data'!Y70), "",'1. Input energy data'!Y70)</f>
        <v/>
      </c>
      <c r="Z54" s="85" t="str">
        <f>IF(ISBLANK('1. Input energy data'!Z70), "",'1. Input energy data'!Z70)</f>
        <v/>
      </c>
      <c r="AA54" s="85" t="str">
        <f>IF(ISBLANK('1. Input energy data'!$AA70), "",'1. Input energy data'!$AA70)</f>
        <v/>
      </c>
      <c r="AB54" s="85" t="str">
        <f>IF(ISBLANK('1. Input energy data'!AB70), "",'1. Input energy data'!AB70)</f>
        <v/>
      </c>
      <c r="AC54" s="84" t="str">
        <f>IF('1. Input energy data'!AD70="", "", '1. Input energy data'!AD70)</f>
        <v/>
      </c>
      <c r="AD54" s="84" t="str">
        <f>IF('1. Input energy data'!AE70="", "", '1. Input energy data'!AE70)</f>
        <v/>
      </c>
      <c r="AE54" s="85" t="str">
        <f>IF(ISBLANK('1. Input energy data'!AF70), "",'1. Input energy data'!AF70)</f>
        <v/>
      </c>
      <c r="AF54" s="85" t="str">
        <f>IF(ISBLANK('1. Input energy data'!AG70), "",'1. Input energy data'!AG70)</f>
        <v/>
      </c>
      <c r="AG54" s="85" t="str">
        <f>IF(ISBLANK('1. Input energy data'!AH70), "",'1. Input energy data'!AH70)</f>
        <v/>
      </c>
      <c r="AH54" s="85" t="str">
        <f>IF(ISBLANK('1. Input energy data'!AI70), "",'1. Input energy data'!AI70)</f>
        <v/>
      </c>
      <c r="AI54" s="85" t="str">
        <f>IF(ISBLANK('1. Input energy data'!AJ70), "",'1. Input energy data'!AJ70)</f>
        <v/>
      </c>
      <c r="AJ54" s="85" t="str">
        <f>IF(ISBLANK('1. Input energy data'!AK70), "",'1. Input energy data'!AK70)</f>
        <v/>
      </c>
      <c r="AK54" s="85" t="str">
        <f>IF(ISBLANK('1. Input energy data'!AL70), "",'1. Input energy data'!AL70)</f>
        <v/>
      </c>
      <c r="AL54" s="85" t="str">
        <f>IF(ISBLANK('1. Input energy data'!AM70), "",'1. Input energy data'!AM70)</f>
        <v/>
      </c>
      <c r="AM54" s="85" t="str">
        <f>IF(ISBLANK('1. Input energy data'!AN70), "",'1. Input energy data'!AN70)</f>
        <v/>
      </c>
      <c r="AN54" s="85" t="str">
        <f>IF(ISBLANK('1. Input energy data'!AO70), "",'1. Input energy data'!AO70)</f>
        <v/>
      </c>
      <c r="AO54" s="85" t="str">
        <f>IF(ISBLANK('1. Input energy data'!AP70), "",'1. Input energy data'!AP70)</f>
        <v/>
      </c>
      <c r="AP54" s="85" t="str">
        <f>IF(ISBLANK('1. Input energy data'!AQ70), "",'1. Input energy data'!AQ70)</f>
        <v/>
      </c>
      <c r="AQ54" s="85" t="str">
        <f>'1. Input energy data'!AR70</f>
        <v/>
      </c>
      <c r="AR54" s="85" t="str">
        <f>'1. Input energy data'!AS70</f>
        <v/>
      </c>
      <c r="AS54" s="85" t="str">
        <f>IF(ISBLANK('1. Input energy data'!AT70), "",'1. Input energy data'!AT70)</f>
        <v/>
      </c>
      <c r="AT54" s="85" t="str">
        <f>IF(ISBLANK('1. Input energy data'!$AU70), "",'1. Input energy data'!$AU70)</f>
        <v/>
      </c>
      <c r="AU54" s="85" t="str">
        <f>IF(ISBLANK('1. Input energy data'!AV70), "",'1. Input energy data'!AV70)</f>
        <v/>
      </c>
      <c r="AV54" s="82" t="str">
        <f>IFERROR('Calculation backing sheet'!AQ53,"Baseline issue")</f>
        <v/>
      </c>
      <c r="AW54" s="85" t="str">
        <f>'Calculation backing sheet'!AR53</f>
        <v/>
      </c>
      <c r="AX54" s="176" t="str">
        <f>'Calculation backing sheet'!AS53</f>
        <v/>
      </c>
      <c r="AY54" s="85" t="str">
        <f>'Calculation backing sheet'!AT53</f>
        <v/>
      </c>
      <c r="AZ54" s="85" t="str">
        <f>'Calculation backing sheet'!AU53</f>
        <v/>
      </c>
      <c r="BA54" s="82" t="str">
        <f>'Calculation backing sheet'!AV53</f>
        <v/>
      </c>
      <c r="BB54" s="82" t="str">
        <f>IF(OR(F54=0,G54=0,F54="0",G54="0",TRIM(F54)="",TRIM(G54)=""),"",IF(COUNTIFS('2. Input non-routine changes'!$C$18:$C$1048576,F54,'2. Input non-routine changes'!$E$18:$E$1048576,G54)&gt; 0,"Yes","No"))</f>
        <v/>
      </c>
      <c r="BD54" s="84" t="str" cm="1">
        <f t="array" aca="1" ref="BD54" ca="1">IFERROR(INDIRECT("'2. Input non-routine changes'!" &amp; ADDRESS('NRC backing'!$E54, COLUMN()-45)),"")</f>
        <v/>
      </c>
      <c r="BE54" s="84" t="str" cm="1">
        <f t="array" aca="1" ref="BE54" ca="1">IFERROR(INDIRECT("'2. Input non-routine changes'!" &amp; ADDRESS('NRC backing'!$E54, COLUMN()-45)),"")</f>
        <v/>
      </c>
      <c r="BF54" s="82" t="str" cm="1">
        <f t="array" aca="1" ref="BF54" ca="1">IFERROR(INDIRECT("'2. Input non-routine changes'!" &amp; ADDRESS('NRC backing'!$E54, COLUMN()-45)),"")</f>
        <v/>
      </c>
      <c r="BG54" s="180" t="str" cm="1">
        <f t="array" aca="1" ref="BG54" ca="1">IFERROR(INDIRECT("'2. Input non-routine changes'!" &amp; ADDRESS('NRC backing'!$E54, COLUMN()-45)),"")</f>
        <v/>
      </c>
      <c r="BH54" s="82" t="str" cm="1">
        <f t="array" aca="1" ref="BH54" ca="1">IFERROR(INDIRECT("'2. Input non-routine changes'!" &amp; ADDRESS('NRC backing'!$E54, COLUMN()-45)),"")</f>
        <v/>
      </c>
      <c r="BI54" s="84" t="str" cm="1">
        <f t="array" aca="1" ref="BI54" ca="1">IFERROR(INDIRECT("'2. Input non-routine changes'!" &amp; ADDRESS('NRC backing'!$F54, COLUMN()-50)),"")</f>
        <v/>
      </c>
      <c r="BJ54" s="84" t="str" cm="1">
        <f t="array" aca="1" ref="BJ54" ca="1">IFERROR(INDIRECT("'2. Input non-routine changes'!" &amp; ADDRESS('NRC backing'!$F54, COLUMN()-50)),"")</f>
        <v/>
      </c>
      <c r="BK54" s="82" t="str" cm="1">
        <f t="array" aca="1" ref="BK54" ca="1">IFERROR(INDIRECT("'2. Input non-routine changes'!" &amp; ADDRESS('NRC backing'!$F54, COLUMN()-50)),"")</f>
        <v/>
      </c>
      <c r="BL54" s="173" t="str" cm="1">
        <f t="array" aca="1" ref="BL54" ca="1">IFERROR(INDIRECT("'2. Input non-routine changes'!" &amp; ADDRESS('NRC backing'!$F54, COLUMN()-50)),"")</f>
        <v/>
      </c>
      <c r="BM54" s="82" t="str" cm="1">
        <f t="array" aca="1" ref="BM54" ca="1">IFERROR(INDIRECT("'2. Input non-routine changes'!" &amp; ADDRESS('NRC backing'!$F54, COLUMN()-50)),"")</f>
        <v/>
      </c>
      <c r="BN54" s="84" t="str" cm="1">
        <f t="array" aca="1" ref="BN54" ca="1">IFERROR(INDIRECT("'2. Input non-routine changes'!" &amp; ADDRESS('NRC backing'!$G54, COLUMN()-55)),"")</f>
        <v/>
      </c>
      <c r="BO54" s="84" t="str" cm="1">
        <f t="array" aca="1" ref="BO54" ca="1">IFERROR(INDIRECT("'2. Input non-routine changes'!" &amp; ADDRESS('NRC backing'!$G54, COLUMN()-55)),"")</f>
        <v/>
      </c>
      <c r="BP54" s="82" t="str" cm="1">
        <f t="array" aca="1" ref="BP54" ca="1">IFERROR(INDIRECT("'2. Input non-routine changes'!" &amp; ADDRESS('NRC backing'!$G54, COLUMN()-55)),"")</f>
        <v/>
      </c>
      <c r="BQ54" s="180" t="str" cm="1">
        <f t="array" aca="1" ref="BQ54" ca="1">IFERROR(INDIRECT("'2. Input non-routine changes'!" &amp; ADDRESS('NRC backing'!$G54, COLUMN()-55)),"")</f>
        <v/>
      </c>
      <c r="BR54" s="82" t="str" cm="1">
        <f t="array" aca="1" ref="BR54" ca="1">IFERROR(INDIRECT("'2. Input non-routine changes'!" &amp; ADDRESS('NRC backing'!$G54, COLUMN()-55)),"")</f>
        <v/>
      </c>
    </row>
    <row r="55" spans="1:70">
      <c r="A55" s="82" t="str">
        <f>IF($D55="", "", '1. Input energy data'!$C$11)</f>
        <v/>
      </c>
      <c r="B55" s="82" t="str">
        <f>IF($D55="", "", '1. Input energy data'!$D$11)</f>
        <v/>
      </c>
      <c r="C55" s="236"/>
      <c r="D55" s="82" t="str">
        <f>IF(ISBLANK('1. Input energy data'!$C71),"",'1. Input energy data'!$C71)</f>
        <v/>
      </c>
      <c r="E55" s="178" t="str">
        <f>IF(ISBLANK('1. Input energy data'!D71), "",'1. Input energy data'!D71)</f>
        <v/>
      </c>
      <c r="F55" s="82" t="str">
        <f>IF(ISBLANK('1. Input energy data'!$E71),"",'1. Input energy data'!$E71)</f>
        <v/>
      </c>
      <c r="G55" s="82" t="str">
        <f>IF($A55="","",'1. Input energy data'!$G71)</f>
        <v/>
      </c>
      <c r="H55" s="82" t="str">
        <f>IF($G55='List Backing Sheet'!$P$5,'1. Input energy data'!$S$11,IF($G55='List Backing Sheet'!$P$6,'1. Input energy data'!$T$11,""))</f>
        <v/>
      </c>
      <c r="I55" s="82" t="str">
        <f>IF('1. Input energy data'!H71=0, "", '1. Input energy data'!H71)</f>
        <v/>
      </c>
      <c r="J55" s="84" t="str">
        <f>IF('1. Input energy data'!I71="", "", '1. Input energy data'!I71)</f>
        <v/>
      </c>
      <c r="K55" s="84" t="str">
        <f>IF(A55="","",IF(TRIM(LOWER('1. Input energy data'!$G$11))="Multiple",IF('1. Input energy data'!J71&lt;&gt;"",'1. Input energy data'!J71,""), '1. Input energy data'!$G$11))</f>
        <v/>
      </c>
      <c r="L55" s="84" t="str">
        <f>IF('1. Input energy data'!L71="", "", '1. Input energy data'!L71)</f>
        <v/>
      </c>
      <c r="M55" s="84" t="str">
        <f>IF('1. Input energy data'!M71="", "", '1. Input energy data'!M71)</f>
        <v/>
      </c>
      <c r="N55" s="85" t="str">
        <f>IF(ISBLANK('1. Input energy data'!N71), "",'1. Input energy data'!N71)</f>
        <v/>
      </c>
      <c r="O55" s="85" t="str">
        <f>IF(ISBLANK('1. Input energy data'!O71), "",'1. Input energy data'!O71)</f>
        <v/>
      </c>
      <c r="P55" s="85" t="str">
        <f>IF(ISBLANK('1. Input energy data'!P71), "",'1. Input energy data'!P71)</f>
        <v/>
      </c>
      <c r="Q55" s="85" t="str">
        <f>IF(ISBLANK('1. Input energy data'!Q71), "",'1. Input energy data'!Q71)</f>
        <v/>
      </c>
      <c r="R55" s="85" t="str">
        <f>IF(ISBLANK('1. Input energy data'!R71), "",'1. Input energy data'!R71)</f>
        <v/>
      </c>
      <c r="S55" s="85" t="str">
        <f>IF(ISBLANK('1. Input energy data'!S71), "",'1. Input energy data'!S71)</f>
        <v/>
      </c>
      <c r="T55" s="85" t="str">
        <f>IF(ISBLANK('1. Input energy data'!T71), "",'1. Input energy data'!T71)</f>
        <v/>
      </c>
      <c r="U55" s="85" t="str">
        <f>IF(ISBLANK('1. Input energy data'!U71), "",'1. Input energy data'!U71)</f>
        <v/>
      </c>
      <c r="V55" s="85" t="str">
        <f>IF(ISBLANK('1. Input energy data'!V71), "",'1. Input energy data'!V71)</f>
        <v/>
      </c>
      <c r="W55" s="85" t="str">
        <f>IF(ISBLANK('1. Input energy data'!W71), "",'1. Input energy data'!W71)</f>
        <v/>
      </c>
      <c r="X55" s="85" t="str">
        <f>IF(ISBLANK('1. Input energy data'!X71), "",'1. Input energy data'!X71)</f>
        <v/>
      </c>
      <c r="Y55" s="85" t="str">
        <f>IF(ISBLANK('1. Input energy data'!Y71), "",'1. Input energy data'!Y71)</f>
        <v/>
      </c>
      <c r="Z55" s="85" t="str">
        <f>IF(ISBLANK('1. Input energy data'!Z71), "",'1. Input energy data'!Z71)</f>
        <v/>
      </c>
      <c r="AA55" s="85" t="str">
        <f>IF(ISBLANK('1. Input energy data'!$AA71), "",'1. Input energy data'!$AA71)</f>
        <v/>
      </c>
      <c r="AB55" s="85" t="str">
        <f>IF(ISBLANK('1. Input energy data'!AB71), "",'1. Input energy data'!AB71)</f>
        <v/>
      </c>
      <c r="AC55" s="84" t="str">
        <f>IF('1. Input energy data'!AD71="", "", '1. Input energy data'!AD71)</f>
        <v/>
      </c>
      <c r="AD55" s="84" t="str">
        <f>IF('1. Input energy data'!AE71="", "", '1. Input energy data'!AE71)</f>
        <v/>
      </c>
      <c r="AE55" s="85" t="str">
        <f>IF(ISBLANK('1. Input energy data'!AF71), "",'1. Input energy data'!AF71)</f>
        <v/>
      </c>
      <c r="AF55" s="85" t="str">
        <f>IF(ISBLANK('1. Input energy data'!AG71), "",'1. Input energy data'!AG71)</f>
        <v/>
      </c>
      <c r="AG55" s="85" t="str">
        <f>IF(ISBLANK('1. Input energy data'!AH71), "",'1. Input energy data'!AH71)</f>
        <v/>
      </c>
      <c r="AH55" s="85" t="str">
        <f>IF(ISBLANK('1. Input energy data'!AI71), "",'1. Input energy data'!AI71)</f>
        <v/>
      </c>
      <c r="AI55" s="85" t="str">
        <f>IF(ISBLANK('1. Input energy data'!AJ71), "",'1. Input energy data'!AJ71)</f>
        <v/>
      </c>
      <c r="AJ55" s="85" t="str">
        <f>IF(ISBLANK('1. Input energy data'!AK71), "",'1. Input energy data'!AK71)</f>
        <v/>
      </c>
      <c r="AK55" s="85" t="str">
        <f>IF(ISBLANK('1. Input energy data'!AL71), "",'1. Input energy data'!AL71)</f>
        <v/>
      </c>
      <c r="AL55" s="85" t="str">
        <f>IF(ISBLANK('1. Input energy data'!AM71), "",'1. Input energy data'!AM71)</f>
        <v/>
      </c>
      <c r="AM55" s="85" t="str">
        <f>IF(ISBLANK('1. Input energy data'!AN71), "",'1. Input energy data'!AN71)</f>
        <v/>
      </c>
      <c r="AN55" s="85" t="str">
        <f>IF(ISBLANK('1. Input energy data'!AO71), "",'1. Input energy data'!AO71)</f>
        <v/>
      </c>
      <c r="AO55" s="85" t="str">
        <f>IF(ISBLANK('1. Input energy data'!AP71), "",'1. Input energy data'!AP71)</f>
        <v/>
      </c>
      <c r="AP55" s="85" t="str">
        <f>IF(ISBLANK('1. Input energy data'!AQ71), "",'1. Input energy data'!AQ71)</f>
        <v/>
      </c>
      <c r="AQ55" s="85" t="str">
        <f>'1. Input energy data'!AR71</f>
        <v/>
      </c>
      <c r="AR55" s="85" t="str">
        <f>'1. Input energy data'!AS71</f>
        <v/>
      </c>
      <c r="AS55" s="85" t="str">
        <f>IF(ISBLANK('1. Input energy data'!AT71), "",'1. Input energy data'!AT71)</f>
        <v/>
      </c>
      <c r="AT55" s="85" t="str">
        <f>IF(ISBLANK('1. Input energy data'!$AU71), "",'1. Input energy data'!$AU71)</f>
        <v/>
      </c>
      <c r="AU55" s="85" t="str">
        <f>IF(ISBLANK('1. Input energy data'!AV71), "",'1. Input energy data'!AV71)</f>
        <v/>
      </c>
      <c r="AV55" s="82" t="str">
        <f>IFERROR('Calculation backing sheet'!AQ54,"Baseline issue")</f>
        <v/>
      </c>
      <c r="AW55" s="85" t="str">
        <f>'Calculation backing sheet'!AR54</f>
        <v/>
      </c>
      <c r="AX55" s="176" t="str">
        <f>'Calculation backing sheet'!AS54</f>
        <v/>
      </c>
      <c r="AY55" s="85" t="str">
        <f>'Calculation backing sheet'!AT54</f>
        <v/>
      </c>
      <c r="AZ55" s="85" t="str">
        <f>'Calculation backing sheet'!AU54</f>
        <v/>
      </c>
      <c r="BA55" s="82" t="str">
        <f>'Calculation backing sheet'!AV54</f>
        <v/>
      </c>
      <c r="BB55" s="82" t="str">
        <f>IF(OR(F55=0,G55=0,F55="0",G55="0",TRIM(F55)="",TRIM(G55)=""),"",IF(COUNTIFS('2. Input non-routine changes'!$C$18:$C$1048576,F55,'2. Input non-routine changes'!$E$18:$E$1048576,G55)&gt; 0,"Yes","No"))</f>
        <v/>
      </c>
      <c r="BD55" s="84" t="str" cm="1">
        <f t="array" aca="1" ref="BD55" ca="1">IFERROR(INDIRECT("'2. Input non-routine changes'!" &amp; ADDRESS('NRC backing'!$E55, COLUMN()-45)),"")</f>
        <v/>
      </c>
      <c r="BE55" s="84" t="str" cm="1">
        <f t="array" aca="1" ref="BE55" ca="1">IFERROR(INDIRECT("'2. Input non-routine changes'!" &amp; ADDRESS('NRC backing'!$E55, COLUMN()-45)),"")</f>
        <v/>
      </c>
      <c r="BF55" s="82" t="str" cm="1">
        <f t="array" aca="1" ref="BF55" ca="1">IFERROR(INDIRECT("'2. Input non-routine changes'!" &amp; ADDRESS('NRC backing'!$E55, COLUMN()-45)),"")</f>
        <v/>
      </c>
      <c r="BG55" s="180" t="str" cm="1">
        <f t="array" aca="1" ref="BG55" ca="1">IFERROR(INDIRECT("'2. Input non-routine changes'!" &amp; ADDRESS('NRC backing'!$E55, COLUMN()-45)),"")</f>
        <v/>
      </c>
      <c r="BH55" s="82" t="str" cm="1">
        <f t="array" aca="1" ref="BH55" ca="1">IFERROR(INDIRECT("'2. Input non-routine changes'!" &amp; ADDRESS('NRC backing'!$E55, COLUMN()-45)),"")</f>
        <v/>
      </c>
      <c r="BI55" s="84" t="str" cm="1">
        <f t="array" aca="1" ref="BI55" ca="1">IFERROR(INDIRECT("'2. Input non-routine changes'!" &amp; ADDRESS('NRC backing'!$F55, COLUMN()-50)),"")</f>
        <v/>
      </c>
      <c r="BJ55" s="84" t="str" cm="1">
        <f t="array" aca="1" ref="BJ55" ca="1">IFERROR(INDIRECT("'2. Input non-routine changes'!" &amp; ADDRESS('NRC backing'!$F55, COLUMN()-50)),"")</f>
        <v/>
      </c>
      <c r="BK55" s="82" t="str" cm="1">
        <f t="array" aca="1" ref="BK55" ca="1">IFERROR(INDIRECT("'2. Input non-routine changes'!" &amp; ADDRESS('NRC backing'!$F55, COLUMN()-50)),"")</f>
        <v/>
      </c>
      <c r="BL55" s="173" t="str" cm="1">
        <f t="array" aca="1" ref="BL55" ca="1">IFERROR(INDIRECT("'2. Input non-routine changes'!" &amp; ADDRESS('NRC backing'!$F55, COLUMN()-50)),"")</f>
        <v/>
      </c>
      <c r="BM55" s="82" t="str" cm="1">
        <f t="array" aca="1" ref="BM55" ca="1">IFERROR(INDIRECT("'2. Input non-routine changes'!" &amp; ADDRESS('NRC backing'!$F55, COLUMN()-50)),"")</f>
        <v/>
      </c>
      <c r="BN55" s="84" t="str" cm="1">
        <f t="array" aca="1" ref="BN55" ca="1">IFERROR(INDIRECT("'2. Input non-routine changes'!" &amp; ADDRESS('NRC backing'!$G55, COLUMN()-55)),"")</f>
        <v/>
      </c>
      <c r="BO55" s="84" t="str" cm="1">
        <f t="array" aca="1" ref="BO55" ca="1">IFERROR(INDIRECT("'2. Input non-routine changes'!" &amp; ADDRESS('NRC backing'!$G55, COLUMN()-55)),"")</f>
        <v/>
      </c>
      <c r="BP55" s="82" t="str" cm="1">
        <f t="array" aca="1" ref="BP55" ca="1">IFERROR(INDIRECT("'2. Input non-routine changes'!" &amp; ADDRESS('NRC backing'!$G55, COLUMN()-55)),"")</f>
        <v/>
      </c>
      <c r="BQ55" s="180" t="str" cm="1">
        <f t="array" aca="1" ref="BQ55" ca="1">IFERROR(INDIRECT("'2. Input non-routine changes'!" &amp; ADDRESS('NRC backing'!$G55, COLUMN()-55)),"")</f>
        <v/>
      </c>
      <c r="BR55" s="82" t="str" cm="1">
        <f t="array" aca="1" ref="BR55" ca="1">IFERROR(INDIRECT("'2. Input non-routine changes'!" &amp; ADDRESS('NRC backing'!$G55, COLUMN()-55)),"")</f>
        <v/>
      </c>
    </row>
    <row r="56" spans="1:70">
      <c r="A56" s="82" t="str">
        <f>IF($D56="", "", '1. Input energy data'!$C$11)</f>
        <v/>
      </c>
      <c r="B56" s="82" t="str">
        <f>IF($D56="", "", '1. Input energy data'!$D$11)</f>
        <v/>
      </c>
      <c r="C56" s="236"/>
      <c r="D56" s="82" t="str">
        <f>IF(ISBLANK('1. Input energy data'!$C72),"",'1. Input energy data'!$C72)</f>
        <v/>
      </c>
      <c r="E56" s="178" t="str">
        <f>IF(ISBLANK('1. Input energy data'!D72), "",'1. Input energy data'!D72)</f>
        <v/>
      </c>
      <c r="F56" s="82" t="str">
        <f>IF(ISBLANK('1. Input energy data'!$E72),"",'1. Input energy data'!$E72)</f>
        <v/>
      </c>
      <c r="G56" s="82" t="str">
        <f>IF($A56="","",'1. Input energy data'!$G72)</f>
        <v/>
      </c>
      <c r="H56" s="82" t="str">
        <f>IF($G56='List Backing Sheet'!$P$5,'1. Input energy data'!$S$11,IF($G56='List Backing Sheet'!$P$6,'1. Input energy data'!$T$11,""))</f>
        <v/>
      </c>
      <c r="I56" s="82" t="str">
        <f>IF('1. Input energy data'!H72=0, "", '1. Input energy data'!H72)</f>
        <v/>
      </c>
      <c r="J56" s="84" t="str">
        <f>IF('1. Input energy data'!I72="", "", '1. Input energy data'!I72)</f>
        <v/>
      </c>
      <c r="K56" s="84" t="str">
        <f>IF(A56="","",IF(TRIM(LOWER('1. Input energy data'!$G$11))="Multiple",IF('1. Input energy data'!J72&lt;&gt;"",'1. Input energy data'!J72,""), '1. Input energy data'!$G$11))</f>
        <v/>
      </c>
      <c r="L56" s="84" t="str">
        <f>IF('1. Input energy data'!L72="", "", '1. Input energy data'!L72)</f>
        <v/>
      </c>
      <c r="M56" s="84" t="str">
        <f>IF('1. Input energy data'!M72="", "", '1. Input energy data'!M72)</f>
        <v/>
      </c>
      <c r="N56" s="85" t="str">
        <f>IF(ISBLANK('1. Input energy data'!N72), "",'1. Input energy data'!N72)</f>
        <v/>
      </c>
      <c r="O56" s="85" t="str">
        <f>IF(ISBLANK('1. Input energy data'!O72), "",'1. Input energy data'!O72)</f>
        <v/>
      </c>
      <c r="P56" s="85" t="str">
        <f>IF(ISBLANK('1. Input energy data'!P72), "",'1. Input energy data'!P72)</f>
        <v/>
      </c>
      <c r="Q56" s="85" t="str">
        <f>IF(ISBLANK('1. Input energy data'!Q72), "",'1. Input energy data'!Q72)</f>
        <v/>
      </c>
      <c r="R56" s="85" t="str">
        <f>IF(ISBLANK('1. Input energy data'!R72), "",'1. Input energy data'!R72)</f>
        <v/>
      </c>
      <c r="S56" s="85" t="str">
        <f>IF(ISBLANK('1. Input energy data'!S72), "",'1. Input energy data'!S72)</f>
        <v/>
      </c>
      <c r="T56" s="85" t="str">
        <f>IF(ISBLANK('1. Input energy data'!T72), "",'1. Input energy data'!T72)</f>
        <v/>
      </c>
      <c r="U56" s="85" t="str">
        <f>IF(ISBLANK('1. Input energy data'!U72), "",'1. Input energy data'!U72)</f>
        <v/>
      </c>
      <c r="V56" s="85" t="str">
        <f>IF(ISBLANK('1. Input energy data'!V72), "",'1. Input energy data'!V72)</f>
        <v/>
      </c>
      <c r="W56" s="85" t="str">
        <f>IF(ISBLANK('1. Input energy data'!W72), "",'1. Input energy data'!W72)</f>
        <v/>
      </c>
      <c r="X56" s="85" t="str">
        <f>IF(ISBLANK('1. Input energy data'!X72), "",'1. Input energy data'!X72)</f>
        <v/>
      </c>
      <c r="Y56" s="85" t="str">
        <f>IF(ISBLANK('1. Input energy data'!Y72), "",'1. Input energy data'!Y72)</f>
        <v/>
      </c>
      <c r="Z56" s="85" t="str">
        <f>IF(ISBLANK('1. Input energy data'!Z72), "",'1. Input energy data'!Z72)</f>
        <v/>
      </c>
      <c r="AA56" s="85" t="str">
        <f>IF(ISBLANK('1. Input energy data'!$AA72), "",'1. Input energy data'!$AA72)</f>
        <v/>
      </c>
      <c r="AB56" s="85" t="str">
        <f>IF(ISBLANK('1. Input energy data'!AB72), "",'1. Input energy data'!AB72)</f>
        <v/>
      </c>
      <c r="AC56" s="84" t="str">
        <f>IF('1. Input energy data'!AD72="", "", '1. Input energy data'!AD72)</f>
        <v/>
      </c>
      <c r="AD56" s="84" t="str">
        <f>IF('1. Input energy data'!AE72="", "", '1. Input energy data'!AE72)</f>
        <v/>
      </c>
      <c r="AE56" s="85" t="str">
        <f>IF(ISBLANK('1. Input energy data'!AF72), "",'1. Input energy data'!AF72)</f>
        <v/>
      </c>
      <c r="AF56" s="85" t="str">
        <f>IF(ISBLANK('1. Input energy data'!AG72), "",'1. Input energy data'!AG72)</f>
        <v/>
      </c>
      <c r="AG56" s="85" t="str">
        <f>IF(ISBLANK('1. Input energy data'!AH72), "",'1. Input energy data'!AH72)</f>
        <v/>
      </c>
      <c r="AH56" s="85" t="str">
        <f>IF(ISBLANK('1. Input energy data'!AI72), "",'1. Input energy data'!AI72)</f>
        <v/>
      </c>
      <c r="AI56" s="85" t="str">
        <f>IF(ISBLANK('1. Input energy data'!AJ72), "",'1. Input energy data'!AJ72)</f>
        <v/>
      </c>
      <c r="AJ56" s="85" t="str">
        <f>IF(ISBLANK('1. Input energy data'!AK72), "",'1. Input energy data'!AK72)</f>
        <v/>
      </c>
      <c r="AK56" s="85" t="str">
        <f>IF(ISBLANK('1. Input energy data'!AL72), "",'1. Input energy data'!AL72)</f>
        <v/>
      </c>
      <c r="AL56" s="85" t="str">
        <f>IF(ISBLANK('1. Input energy data'!AM72), "",'1. Input energy data'!AM72)</f>
        <v/>
      </c>
      <c r="AM56" s="85" t="str">
        <f>IF(ISBLANK('1. Input energy data'!AN72), "",'1. Input energy data'!AN72)</f>
        <v/>
      </c>
      <c r="AN56" s="85" t="str">
        <f>IF(ISBLANK('1. Input energy data'!AO72), "",'1. Input energy data'!AO72)</f>
        <v/>
      </c>
      <c r="AO56" s="85" t="str">
        <f>IF(ISBLANK('1. Input energy data'!AP72), "",'1. Input energy data'!AP72)</f>
        <v/>
      </c>
      <c r="AP56" s="85" t="str">
        <f>IF(ISBLANK('1. Input energy data'!AQ72), "",'1. Input energy data'!AQ72)</f>
        <v/>
      </c>
      <c r="AQ56" s="85" t="str">
        <f>'1. Input energy data'!AR72</f>
        <v/>
      </c>
      <c r="AR56" s="85" t="str">
        <f>'1. Input energy data'!AS72</f>
        <v/>
      </c>
      <c r="AS56" s="85" t="str">
        <f>IF(ISBLANK('1. Input energy data'!AT72), "",'1. Input energy data'!AT72)</f>
        <v/>
      </c>
      <c r="AT56" s="85" t="str">
        <f>IF(ISBLANK('1. Input energy data'!$AU72), "",'1. Input energy data'!$AU72)</f>
        <v/>
      </c>
      <c r="AU56" s="85" t="str">
        <f>IF(ISBLANK('1. Input energy data'!AV72), "",'1. Input energy data'!AV72)</f>
        <v/>
      </c>
      <c r="AV56" s="82" t="str">
        <f>IFERROR('Calculation backing sheet'!AQ55,"Baseline issue")</f>
        <v/>
      </c>
      <c r="AW56" s="85" t="str">
        <f>'Calculation backing sheet'!AR55</f>
        <v/>
      </c>
      <c r="AX56" s="176" t="str">
        <f>'Calculation backing sheet'!AS55</f>
        <v/>
      </c>
      <c r="AY56" s="85" t="str">
        <f>'Calculation backing sheet'!AT55</f>
        <v/>
      </c>
      <c r="AZ56" s="85" t="str">
        <f>'Calculation backing sheet'!AU55</f>
        <v/>
      </c>
      <c r="BA56" s="82" t="str">
        <f>'Calculation backing sheet'!AV55</f>
        <v/>
      </c>
      <c r="BB56" s="82" t="str">
        <f>IF(OR(F56=0,G56=0,F56="0",G56="0",TRIM(F56)="",TRIM(G56)=""),"",IF(COUNTIFS('2. Input non-routine changes'!$C$18:$C$1048576,F56,'2. Input non-routine changes'!$E$18:$E$1048576,G56)&gt; 0,"Yes","No"))</f>
        <v/>
      </c>
      <c r="BD56" s="84" t="str" cm="1">
        <f t="array" aca="1" ref="BD56" ca="1">IFERROR(INDIRECT("'2. Input non-routine changes'!" &amp; ADDRESS('NRC backing'!$E56, COLUMN()-45)),"")</f>
        <v/>
      </c>
      <c r="BE56" s="84" t="str" cm="1">
        <f t="array" aca="1" ref="BE56" ca="1">IFERROR(INDIRECT("'2. Input non-routine changes'!" &amp; ADDRESS('NRC backing'!$E56, COLUMN()-45)),"")</f>
        <v/>
      </c>
      <c r="BF56" s="82" t="str" cm="1">
        <f t="array" aca="1" ref="BF56" ca="1">IFERROR(INDIRECT("'2. Input non-routine changes'!" &amp; ADDRESS('NRC backing'!$E56, COLUMN()-45)),"")</f>
        <v/>
      </c>
      <c r="BG56" s="180" t="str" cm="1">
        <f t="array" aca="1" ref="BG56" ca="1">IFERROR(INDIRECT("'2. Input non-routine changes'!" &amp; ADDRESS('NRC backing'!$E56, COLUMN()-45)),"")</f>
        <v/>
      </c>
      <c r="BH56" s="82" t="str" cm="1">
        <f t="array" aca="1" ref="BH56" ca="1">IFERROR(INDIRECT("'2. Input non-routine changes'!" &amp; ADDRESS('NRC backing'!$E56, COLUMN()-45)),"")</f>
        <v/>
      </c>
      <c r="BI56" s="84" t="str" cm="1">
        <f t="array" aca="1" ref="BI56" ca="1">IFERROR(INDIRECT("'2. Input non-routine changes'!" &amp; ADDRESS('NRC backing'!$F56, COLUMN()-50)),"")</f>
        <v/>
      </c>
      <c r="BJ56" s="84" t="str" cm="1">
        <f t="array" aca="1" ref="BJ56" ca="1">IFERROR(INDIRECT("'2. Input non-routine changes'!" &amp; ADDRESS('NRC backing'!$F56, COLUMN()-50)),"")</f>
        <v/>
      </c>
      <c r="BK56" s="82" t="str" cm="1">
        <f t="array" aca="1" ref="BK56" ca="1">IFERROR(INDIRECT("'2. Input non-routine changes'!" &amp; ADDRESS('NRC backing'!$F56, COLUMN()-50)),"")</f>
        <v/>
      </c>
      <c r="BL56" s="173" t="str" cm="1">
        <f t="array" aca="1" ref="BL56" ca="1">IFERROR(INDIRECT("'2. Input non-routine changes'!" &amp; ADDRESS('NRC backing'!$F56, COLUMN()-50)),"")</f>
        <v/>
      </c>
      <c r="BM56" s="82" t="str" cm="1">
        <f t="array" aca="1" ref="BM56" ca="1">IFERROR(INDIRECT("'2. Input non-routine changes'!" &amp; ADDRESS('NRC backing'!$F56, COLUMN()-50)),"")</f>
        <v/>
      </c>
      <c r="BN56" s="84" t="str" cm="1">
        <f t="array" aca="1" ref="BN56" ca="1">IFERROR(INDIRECT("'2. Input non-routine changes'!" &amp; ADDRESS('NRC backing'!$G56, COLUMN()-55)),"")</f>
        <v/>
      </c>
      <c r="BO56" s="84" t="str" cm="1">
        <f t="array" aca="1" ref="BO56" ca="1">IFERROR(INDIRECT("'2. Input non-routine changes'!" &amp; ADDRESS('NRC backing'!$G56, COLUMN()-55)),"")</f>
        <v/>
      </c>
      <c r="BP56" s="82" t="str" cm="1">
        <f t="array" aca="1" ref="BP56" ca="1">IFERROR(INDIRECT("'2. Input non-routine changes'!" &amp; ADDRESS('NRC backing'!$G56, COLUMN()-55)),"")</f>
        <v/>
      </c>
      <c r="BQ56" s="180" t="str" cm="1">
        <f t="array" aca="1" ref="BQ56" ca="1">IFERROR(INDIRECT("'2. Input non-routine changes'!" &amp; ADDRESS('NRC backing'!$G56, COLUMN()-55)),"")</f>
        <v/>
      </c>
      <c r="BR56" s="82" t="str" cm="1">
        <f t="array" aca="1" ref="BR56" ca="1">IFERROR(INDIRECT("'2. Input non-routine changes'!" &amp; ADDRESS('NRC backing'!$G56, COLUMN()-55)),"")</f>
        <v/>
      </c>
    </row>
    <row r="57" spans="1:70">
      <c r="A57" s="82" t="str">
        <f>IF($D57="", "", '1. Input energy data'!$C$11)</f>
        <v/>
      </c>
      <c r="B57" s="82" t="str">
        <f>IF($D57="", "", '1. Input energy data'!$D$11)</f>
        <v/>
      </c>
      <c r="C57" s="236"/>
      <c r="D57" s="82" t="str">
        <f>IF(ISBLANK('1. Input energy data'!$C73),"",'1. Input energy data'!$C73)</f>
        <v/>
      </c>
      <c r="E57" s="178" t="str">
        <f>IF(ISBLANK('1. Input energy data'!D73), "",'1. Input energy data'!D73)</f>
        <v/>
      </c>
      <c r="F57" s="82" t="str">
        <f>IF(ISBLANK('1. Input energy data'!$E73),"",'1. Input energy data'!$E73)</f>
        <v/>
      </c>
      <c r="G57" s="82" t="str">
        <f>IF($A57="","",'1. Input energy data'!$G73)</f>
        <v/>
      </c>
      <c r="H57" s="82" t="str">
        <f>IF($G57='List Backing Sheet'!$P$5,'1. Input energy data'!$S$11,IF($G57='List Backing Sheet'!$P$6,'1. Input energy data'!$T$11,""))</f>
        <v/>
      </c>
      <c r="I57" s="82" t="str">
        <f>IF('1. Input energy data'!H73=0, "", '1. Input energy data'!H73)</f>
        <v/>
      </c>
      <c r="J57" s="84" t="str">
        <f>IF('1. Input energy data'!I73="", "", '1. Input energy data'!I73)</f>
        <v/>
      </c>
      <c r="K57" s="84" t="str">
        <f>IF(A57="","",IF(TRIM(LOWER('1. Input energy data'!$G$11))="Multiple",IF('1. Input energy data'!J73&lt;&gt;"",'1. Input energy data'!J73,""), '1. Input energy data'!$G$11))</f>
        <v/>
      </c>
      <c r="L57" s="84" t="str">
        <f>IF('1. Input energy data'!L73="", "", '1. Input energy data'!L73)</f>
        <v/>
      </c>
      <c r="M57" s="84" t="str">
        <f>IF('1. Input energy data'!M73="", "", '1. Input energy data'!M73)</f>
        <v/>
      </c>
      <c r="N57" s="85" t="str">
        <f>IF(ISBLANK('1. Input energy data'!N73), "",'1. Input energy data'!N73)</f>
        <v/>
      </c>
      <c r="O57" s="85" t="str">
        <f>IF(ISBLANK('1. Input energy data'!O73), "",'1. Input energy data'!O73)</f>
        <v/>
      </c>
      <c r="P57" s="85" t="str">
        <f>IF(ISBLANK('1. Input energy data'!P73), "",'1. Input energy data'!P73)</f>
        <v/>
      </c>
      <c r="Q57" s="85" t="str">
        <f>IF(ISBLANK('1. Input energy data'!Q73), "",'1. Input energy data'!Q73)</f>
        <v/>
      </c>
      <c r="R57" s="85" t="str">
        <f>IF(ISBLANK('1. Input energy data'!R73), "",'1. Input energy data'!R73)</f>
        <v/>
      </c>
      <c r="S57" s="85" t="str">
        <f>IF(ISBLANK('1. Input energy data'!S73), "",'1. Input energy data'!S73)</f>
        <v/>
      </c>
      <c r="T57" s="85" t="str">
        <f>IF(ISBLANK('1. Input energy data'!T73), "",'1. Input energy data'!T73)</f>
        <v/>
      </c>
      <c r="U57" s="85" t="str">
        <f>IF(ISBLANK('1. Input energy data'!U73), "",'1. Input energy data'!U73)</f>
        <v/>
      </c>
      <c r="V57" s="85" t="str">
        <f>IF(ISBLANK('1. Input energy data'!V73), "",'1. Input energy data'!V73)</f>
        <v/>
      </c>
      <c r="W57" s="85" t="str">
        <f>IF(ISBLANK('1. Input energy data'!W73), "",'1. Input energy data'!W73)</f>
        <v/>
      </c>
      <c r="X57" s="85" t="str">
        <f>IF(ISBLANK('1. Input energy data'!X73), "",'1. Input energy data'!X73)</f>
        <v/>
      </c>
      <c r="Y57" s="85" t="str">
        <f>IF(ISBLANK('1. Input energy data'!Y73), "",'1. Input energy data'!Y73)</f>
        <v/>
      </c>
      <c r="Z57" s="85" t="str">
        <f>IF(ISBLANK('1. Input energy data'!Z73), "",'1. Input energy data'!Z73)</f>
        <v/>
      </c>
      <c r="AA57" s="85" t="str">
        <f>IF(ISBLANK('1. Input energy data'!$AA73), "",'1. Input energy data'!$AA73)</f>
        <v/>
      </c>
      <c r="AB57" s="85" t="str">
        <f>IF(ISBLANK('1. Input energy data'!AB73), "",'1. Input energy data'!AB73)</f>
        <v/>
      </c>
      <c r="AC57" s="84" t="str">
        <f>IF('1. Input energy data'!AD73="", "", '1. Input energy data'!AD73)</f>
        <v/>
      </c>
      <c r="AD57" s="84" t="str">
        <f>IF('1. Input energy data'!AE73="", "", '1. Input energy data'!AE73)</f>
        <v/>
      </c>
      <c r="AE57" s="85" t="str">
        <f>IF(ISBLANK('1. Input energy data'!AF73), "",'1. Input energy data'!AF73)</f>
        <v/>
      </c>
      <c r="AF57" s="85" t="str">
        <f>IF(ISBLANK('1. Input energy data'!AG73), "",'1. Input energy data'!AG73)</f>
        <v/>
      </c>
      <c r="AG57" s="85" t="str">
        <f>IF(ISBLANK('1. Input energy data'!AH73), "",'1. Input energy data'!AH73)</f>
        <v/>
      </c>
      <c r="AH57" s="85" t="str">
        <f>IF(ISBLANK('1. Input energy data'!AI73), "",'1. Input energy data'!AI73)</f>
        <v/>
      </c>
      <c r="AI57" s="85" t="str">
        <f>IF(ISBLANK('1. Input energy data'!AJ73), "",'1. Input energy data'!AJ73)</f>
        <v/>
      </c>
      <c r="AJ57" s="85" t="str">
        <f>IF(ISBLANK('1. Input energy data'!AK73), "",'1. Input energy data'!AK73)</f>
        <v/>
      </c>
      <c r="AK57" s="85" t="str">
        <f>IF(ISBLANK('1. Input energy data'!AL73), "",'1. Input energy data'!AL73)</f>
        <v/>
      </c>
      <c r="AL57" s="85" t="str">
        <f>IF(ISBLANK('1. Input energy data'!AM73), "",'1. Input energy data'!AM73)</f>
        <v/>
      </c>
      <c r="AM57" s="85" t="str">
        <f>IF(ISBLANK('1. Input energy data'!AN73), "",'1. Input energy data'!AN73)</f>
        <v/>
      </c>
      <c r="AN57" s="85" t="str">
        <f>IF(ISBLANK('1. Input energy data'!AO73), "",'1. Input energy data'!AO73)</f>
        <v/>
      </c>
      <c r="AO57" s="85" t="str">
        <f>IF(ISBLANK('1. Input energy data'!AP73), "",'1. Input energy data'!AP73)</f>
        <v/>
      </c>
      <c r="AP57" s="85" t="str">
        <f>IF(ISBLANK('1. Input energy data'!AQ73), "",'1. Input energy data'!AQ73)</f>
        <v/>
      </c>
      <c r="AQ57" s="85" t="str">
        <f>'1. Input energy data'!AR73</f>
        <v/>
      </c>
      <c r="AR57" s="85" t="str">
        <f>'1. Input energy data'!AS73</f>
        <v/>
      </c>
      <c r="AS57" s="85" t="str">
        <f>IF(ISBLANK('1. Input energy data'!AT73), "",'1. Input energy data'!AT73)</f>
        <v/>
      </c>
      <c r="AT57" s="85" t="str">
        <f>IF(ISBLANK('1. Input energy data'!$AU73), "",'1. Input energy data'!$AU73)</f>
        <v/>
      </c>
      <c r="AU57" s="85" t="str">
        <f>IF(ISBLANK('1. Input energy data'!AV73), "",'1. Input energy data'!AV73)</f>
        <v/>
      </c>
      <c r="AV57" s="82" t="str">
        <f>IFERROR('Calculation backing sheet'!AQ56,"Baseline issue")</f>
        <v/>
      </c>
      <c r="AW57" s="85" t="str">
        <f>'Calculation backing sheet'!AR56</f>
        <v/>
      </c>
      <c r="AX57" s="176" t="str">
        <f>'Calculation backing sheet'!AS56</f>
        <v/>
      </c>
      <c r="AY57" s="85" t="str">
        <f>'Calculation backing sheet'!AT56</f>
        <v/>
      </c>
      <c r="AZ57" s="85" t="str">
        <f>'Calculation backing sheet'!AU56</f>
        <v/>
      </c>
      <c r="BA57" s="82" t="str">
        <f>'Calculation backing sheet'!AV56</f>
        <v/>
      </c>
      <c r="BB57" s="82" t="str">
        <f>IF(OR(F57=0,G57=0,F57="0",G57="0",TRIM(F57)="",TRIM(G57)=""),"",IF(COUNTIFS('2. Input non-routine changes'!$C$18:$C$1048576,F57,'2. Input non-routine changes'!$E$18:$E$1048576,G57)&gt; 0,"Yes","No"))</f>
        <v/>
      </c>
      <c r="BD57" s="84" t="str" cm="1">
        <f t="array" aca="1" ref="BD57" ca="1">IFERROR(INDIRECT("'2. Input non-routine changes'!" &amp; ADDRESS('NRC backing'!$E57, COLUMN()-45)),"")</f>
        <v/>
      </c>
      <c r="BE57" s="84" t="str" cm="1">
        <f t="array" aca="1" ref="BE57" ca="1">IFERROR(INDIRECT("'2. Input non-routine changes'!" &amp; ADDRESS('NRC backing'!$E57, COLUMN()-45)),"")</f>
        <v/>
      </c>
      <c r="BF57" s="82" t="str" cm="1">
        <f t="array" aca="1" ref="BF57" ca="1">IFERROR(INDIRECT("'2. Input non-routine changes'!" &amp; ADDRESS('NRC backing'!$E57, COLUMN()-45)),"")</f>
        <v/>
      </c>
      <c r="BG57" s="180" t="str" cm="1">
        <f t="array" aca="1" ref="BG57" ca="1">IFERROR(INDIRECT("'2. Input non-routine changes'!" &amp; ADDRESS('NRC backing'!$E57, COLUMN()-45)),"")</f>
        <v/>
      </c>
      <c r="BH57" s="82" t="str" cm="1">
        <f t="array" aca="1" ref="BH57" ca="1">IFERROR(INDIRECT("'2. Input non-routine changes'!" &amp; ADDRESS('NRC backing'!$E57, COLUMN()-45)),"")</f>
        <v/>
      </c>
      <c r="BI57" s="84" t="str" cm="1">
        <f t="array" aca="1" ref="BI57" ca="1">IFERROR(INDIRECT("'2. Input non-routine changes'!" &amp; ADDRESS('NRC backing'!$F57, COLUMN()-50)),"")</f>
        <v/>
      </c>
      <c r="BJ57" s="84" t="str" cm="1">
        <f t="array" aca="1" ref="BJ57" ca="1">IFERROR(INDIRECT("'2. Input non-routine changes'!" &amp; ADDRESS('NRC backing'!$F57, COLUMN()-50)),"")</f>
        <v/>
      </c>
      <c r="BK57" s="82" t="str" cm="1">
        <f t="array" aca="1" ref="BK57" ca="1">IFERROR(INDIRECT("'2. Input non-routine changes'!" &amp; ADDRESS('NRC backing'!$F57, COLUMN()-50)),"")</f>
        <v/>
      </c>
      <c r="BL57" s="173" t="str" cm="1">
        <f t="array" aca="1" ref="BL57" ca="1">IFERROR(INDIRECT("'2. Input non-routine changes'!" &amp; ADDRESS('NRC backing'!$F57, COLUMN()-50)),"")</f>
        <v/>
      </c>
      <c r="BM57" s="82" t="str" cm="1">
        <f t="array" aca="1" ref="BM57" ca="1">IFERROR(INDIRECT("'2. Input non-routine changes'!" &amp; ADDRESS('NRC backing'!$F57, COLUMN()-50)),"")</f>
        <v/>
      </c>
      <c r="BN57" s="84" t="str" cm="1">
        <f t="array" aca="1" ref="BN57" ca="1">IFERROR(INDIRECT("'2. Input non-routine changes'!" &amp; ADDRESS('NRC backing'!$G57, COLUMN()-55)),"")</f>
        <v/>
      </c>
      <c r="BO57" s="84" t="str" cm="1">
        <f t="array" aca="1" ref="BO57" ca="1">IFERROR(INDIRECT("'2. Input non-routine changes'!" &amp; ADDRESS('NRC backing'!$G57, COLUMN()-55)),"")</f>
        <v/>
      </c>
      <c r="BP57" s="82" t="str" cm="1">
        <f t="array" aca="1" ref="BP57" ca="1">IFERROR(INDIRECT("'2. Input non-routine changes'!" &amp; ADDRESS('NRC backing'!$G57, COLUMN()-55)),"")</f>
        <v/>
      </c>
      <c r="BQ57" s="180" t="str" cm="1">
        <f t="array" aca="1" ref="BQ57" ca="1">IFERROR(INDIRECT("'2. Input non-routine changes'!" &amp; ADDRESS('NRC backing'!$G57, COLUMN()-55)),"")</f>
        <v/>
      </c>
      <c r="BR57" s="82" t="str" cm="1">
        <f t="array" aca="1" ref="BR57" ca="1">IFERROR(INDIRECT("'2. Input non-routine changes'!" &amp; ADDRESS('NRC backing'!$G57, COLUMN()-55)),"")</f>
        <v/>
      </c>
    </row>
    <row r="58" spans="1:70">
      <c r="A58" s="82" t="str">
        <f>IF($D58="", "", '1. Input energy data'!$C$11)</f>
        <v/>
      </c>
      <c r="B58" s="82" t="str">
        <f>IF($D58="", "", '1. Input energy data'!$D$11)</f>
        <v/>
      </c>
      <c r="C58" s="236"/>
      <c r="D58" s="82" t="str">
        <f>IF(ISBLANK('1. Input energy data'!$C74),"",'1. Input energy data'!$C74)</f>
        <v/>
      </c>
      <c r="E58" s="178" t="str">
        <f>IF(ISBLANK('1. Input energy data'!D74), "",'1. Input energy data'!D74)</f>
        <v/>
      </c>
      <c r="F58" s="82" t="str">
        <f>IF(ISBLANK('1. Input energy data'!$E74),"",'1. Input energy data'!$E74)</f>
        <v/>
      </c>
      <c r="G58" s="82" t="str">
        <f>IF($A58="","",'1. Input energy data'!$G74)</f>
        <v/>
      </c>
      <c r="H58" s="82" t="str">
        <f>IF($G58='List Backing Sheet'!$P$5,'1. Input energy data'!$S$11,IF($G58='List Backing Sheet'!$P$6,'1. Input energy data'!$T$11,""))</f>
        <v/>
      </c>
      <c r="I58" s="82" t="str">
        <f>IF('1. Input energy data'!H74=0, "", '1. Input energy data'!H74)</f>
        <v/>
      </c>
      <c r="J58" s="84" t="str">
        <f>IF('1. Input energy data'!I74="", "", '1. Input energy data'!I74)</f>
        <v/>
      </c>
      <c r="K58" s="84" t="str">
        <f>IF(A58="","",IF(TRIM(LOWER('1. Input energy data'!$G$11))="Multiple",IF('1. Input energy data'!J74&lt;&gt;"",'1. Input energy data'!J74,""), '1. Input energy data'!$G$11))</f>
        <v/>
      </c>
      <c r="L58" s="84" t="str">
        <f>IF('1. Input energy data'!L74="", "", '1. Input energy data'!L74)</f>
        <v/>
      </c>
      <c r="M58" s="84" t="str">
        <f>IF('1. Input energy data'!M74="", "", '1. Input energy data'!M74)</f>
        <v/>
      </c>
      <c r="N58" s="85" t="str">
        <f>IF(ISBLANK('1. Input energy data'!N74), "",'1. Input energy data'!N74)</f>
        <v/>
      </c>
      <c r="O58" s="85" t="str">
        <f>IF(ISBLANK('1. Input energy data'!O74), "",'1. Input energy data'!O74)</f>
        <v/>
      </c>
      <c r="P58" s="85" t="str">
        <f>IF(ISBLANK('1. Input energy data'!P74), "",'1. Input energy data'!P74)</f>
        <v/>
      </c>
      <c r="Q58" s="85" t="str">
        <f>IF(ISBLANK('1. Input energy data'!Q74), "",'1. Input energy data'!Q74)</f>
        <v/>
      </c>
      <c r="R58" s="85" t="str">
        <f>IF(ISBLANK('1. Input energy data'!R74), "",'1. Input energy data'!R74)</f>
        <v/>
      </c>
      <c r="S58" s="85" t="str">
        <f>IF(ISBLANK('1. Input energy data'!S74), "",'1. Input energy data'!S74)</f>
        <v/>
      </c>
      <c r="T58" s="85" t="str">
        <f>IF(ISBLANK('1. Input energy data'!T74), "",'1. Input energy data'!T74)</f>
        <v/>
      </c>
      <c r="U58" s="85" t="str">
        <f>IF(ISBLANK('1. Input energy data'!U74), "",'1. Input energy data'!U74)</f>
        <v/>
      </c>
      <c r="V58" s="85" t="str">
        <f>IF(ISBLANK('1. Input energy data'!V74), "",'1. Input energy data'!V74)</f>
        <v/>
      </c>
      <c r="W58" s="85" t="str">
        <f>IF(ISBLANK('1. Input energy data'!W74), "",'1. Input energy data'!W74)</f>
        <v/>
      </c>
      <c r="X58" s="85" t="str">
        <f>IF(ISBLANK('1. Input energy data'!X74), "",'1. Input energy data'!X74)</f>
        <v/>
      </c>
      <c r="Y58" s="85" t="str">
        <f>IF(ISBLANK('1. Input energy data'!Y74), "",'1. Input energy data'!Y74)</f>
        <v/>
      </c>
      <c r="Z58" s="85" t="str">
        <f>IF(ISBLANK('1. Input energy data'!Z74), "",'1. Input energy data'!Z74)</f>
        <v/>
      </c>
      <c r="AA58" s="85" t="str">
        <f>IF(ISBLANK('1. Input energy data'!$AA74), "",'1. Input energy data'!$AA74)</f>
        <v/>
      </c>
      <c r="AB58" s="85" t="str">
        <f>IF(ISBLANK('1. Input energy data'!AB74), "",'1. Input energy data'!AB74)</f>
        <v/>
      </c>
      <c r="AC58" s="84" t="str">
        <f>IF('1. Input energy data'!AD74="", "", '1. Input energy data'!AD74)</f>
        <v/>
      </c>
      <c r="AD58" s="84" t="str">
        <f>IF('1. Input energy data'!AE74="", "", '1. Input energy data'!AE74)</f>
        <v/>
      </c>
      <c r="AE58" s="85" t="str">
        <f>IF(ISBLANK('1. Input energy data'!AF74), "",'1. Input energy data'!AF74)</f>
        <v/>
      </c>
      <c r="AF58" s="85" t="str">
        <f>IF(ISBLANK('1. Input energy data'!AG74), "",'1. Input energy data'!AG74)</f>
        <v/>
      </c>
      <c r="AG58" s="85" t="str">
        <f>IF(ISBLANK('1. Input energy data'!AH74), "",'1. Input energy data'!AH74)</f>
        <v/>
      </c>
      <c r="AH58" s="85" t="str">
        <f>IF(ISBLANK('1. Input energy data'!AI74), "",'1. Input energy data'!AI74)</f>
        <v/>
      </c>
      <c r="AI58" s="85" t="str">
        <f>IF(ISBLANK('1. Input energy data'!AJ74), "",'1. Input energy data'!AJ74)</f>
        <v/>
      </c>
      <c r="AJ58" s="85" t="str">
        <f>IF(ISBLANK('1. Input energy data'!AK74), "",'1. Input energy data'!AK74)</f>
        <v/>
      </c>
      <c r="AK58" s="85" t="str">
        <f>IF(ISBLANK('1. Input energy data'!AL74), "",'1. Input energy data'!AL74)</f>
        <v/>
      </c>
      <c r="AL58" s="85" t="str">
        <f>IF(ISBLANK('1. Input energy data'!AM74), "",'1. Input energy data'!AM74)</f>
        <v/>
      </c>
      <c r="AM58" s="85" t="str">
        <f>IF(ISBLANK('1. Input energy data'!AN74), "",'1. Input energy data'!AN74)</f>
        <v/>
      </c>
      <c r="AN58" s="85" t="str">
        <f>IF(ISBLANK('1. Input energy data'!AO74), "",'1. Input energy data'!AO74)</f>
        <v/>
      </c>
      <c r="AO58" s="85" t="str">
        <f>IF(ISBLANK('1. Input energy data'!AP74), "",'1. Input energy data'!AP74)</f>
        <v/>
      </c>
      <c r="AP58" s="85" t="str">
        <f>IF(ISBLANK('1. Input energy data'!AQ74), "",'1. Input energy data'!AQ74)</f>
        <v/>
      </c>
      <c r="AQ58" s="85" t="str">
        <f>'1. Input energy data'!AR74</f>
        <v/>
      </c>
      <c r="AR58" s="85" t="str">
        <f>'1. Input energy data'!AS74</f>
        <v/>
      </c>
      <c r="AS58" s="85" t="str">
        <f>IF(ISBLANK('1. Input energy data'!AT74), "",'1. Input energy data'!AT74)</f>
        <v/>
      </c>
      <c r="AT58" s="85" t="str">
        <f>IF(ISBLANK('1. Input energy data'!$AU74), "",'1. Input energy data'!$AU74)</f>
        <v/>
      </c>
      <c r="AU58" s="85" t="str">
        <f>IF(ISBLANK('1. Input energy data'!AV74), "",'1. Input energy data'!AV74)</f>
        <v/>
      </c>
      <c r="AV58" s="82" t="str">
        <f>IFERROR('Calculation backing sheet'!AQ57,"Baseline issue")</f>
        <v/>
      </c>
      <c r="AW58" s="85" t="str">
        <f>'Calculation backing sheet'!AR57</f>
        <v/>
      </c>
      <c r="AX58" s="176" t="str">
        <f>'Calculation backing sheet'!AS57</f>
        <v/>
      </c>
      <c r="AY58" s="85" t="str">
        <f>'Calculation backing sheet'!AT57</f>
        <v/>
      </c>
      <c r="AZ58" s="85" t="str">
        <f>'Calculation backing sheet'!AU57</f>
        <v/>
      </c>
      <c r="BA58" s="82" t="str">
        <f>'Calculation backing sheet'!AV57</f>
        <v/>
      </c>
      <c r="BB58" s="82" t="str">
        <f>IF(OR(F58=0,G58=0,F58="0",G58="0",TRIM(F58)="",TRIM(G58)=""),"",IF(COUNTIFS('2. Input non-routine changes'!$C$18:$C$1048576,F58,'2. Input non-routine changes'!$E$18:$E$1048576,G58)&gt; 0,"Yes","No"))</f>
        <v/>
      </c>
      <c r="BD58" s="84" t="str" cm="1">
        <f t="array" aca="1" ref="BD58" ca="1">IFERROR(INDIRECT("'2. Input non-routine changes'!" &amp; ADDRESS('NRC backing'!$E58, COLUMN()-45)),"")</f>
        <v/>
      </c>
      <c r="BE58" s="84" t="str" cm="1">
        <f t="array" aca="1" ref="BE58" ca="1">IFERROR(INDIRECT("'2. Input non-routine changes'!" &amp; ADDRESS('NRC backing'!$E58, COLUMN()-45)),"")</f>
        <v/>
      </c>
      <c r="BF58" s="82" t="str" cm="1">
        <f t="array" aca="1" ref="BF58" ca="1">IFERROR(INDIRECT("'2. Input non-routine changes'!" &amp; ADDRESS('NRC backing'!$E58, COLUMN()-45)),"")</f>
        <v/>
      </c>
      <c r="BG58" s="180" t="str" cm="1">
        <f t="array" aca="1" ref="BG58" ca="1">IFERROR(INDIRECT("'2. Input non-routine changes'!" &amp; ADDRESS('NRC backing'!$E58, COLUMN()-45)),"")</f>
        <v/>
      </c>
      <c r="BH58" s="82" t="str" cm="1">
        <f t="array" aca="1" ref="BH58" ca="1">IFERROR(INDIRECT("'2. Input non-routine changes'!" &amp; ADDRESS('NRC backing'!$E58, COLUMN()-45)),"")</f>
        <v/>
      </c>
      <c r="BI58" s="84" t="str" cm="1">
        <f t="array" aca="1" ref="BI58" ca="1">IFERROR(INDIRECT("'2. Input non-routine changes'!" &amp; ADDRESS('NRC backing'!$F58, COLUMN()-50)),"")</f>
        <v/>
      </c>
      <c r="BJ58" s="84" t="str" cm="1">
        <f t="array" aca="1" ref="BJ58" ca="1">IFERROR(INDIRECT("'2. Input non-routine changes'!" &amp; ADDRESS('NRC backing'!$F58, COLUMN()-50)),"")</f>
        <v/>
      </c>
      <c r="BK58" s="82" t="str" cm="1">
        <f t="array" aca="1" ref="BK58" ca="1">IFERROR(INDIRECT("'2. Input non-routine changes'!" &amp; ADDRESS('NRC backing'!$F58, COLUMN()-50)),"")</f>
        <v/>
      </c>
      <c r="BL58" s="173" t="str" cm="1">
        <f t="array" aca="1" ref="BL58" ca="1">IFERROR(INDIRECT("'2. Input non-routine changes'!" &amp; ADDRESS('NRC backing'!$F58, COLUMN()-50)),"")</f>
        <v/>
      </c>
      <c r="BM58" s="82" t="str" cm="1">
        <f t="array" aca="1" ref="BM58" ca="1">IFERROR(INDIRECT("'2. Input non-routine changes'!" &amp; ADDRESS('NRC backing'!$F58, COLUMN()-50)),"")</f>
        <v/>
      </c>
      <c r="BN58" s="84" t="str" cm="1">
        <f t="array" aca="1" ref="BN58" ca="1">IFERROR(INDIRECT("'2. Input non-routine changes'!" &amp; ADDRESS('NRC backing'!$G58, COLUMN()-55)),"")</f>
        <v/>
      </c>
      <c r="BO58" s="84" t="str" cm="1">
        <f t="array" aca="1" ref="BO58" ca="1">IFERROR(INDIRECT("'2. Input non-routine changes'!" &amp; ADDRESS('NRC backing'!$G58, COLUMN()-55)),"")</f>
        <v/>
      </c>
      <c r="BP58" s="82" t="str" cm="1">
        <f t="array" aca="1" ref="BP58" ca="1">IFERROR(INDIRECT("'2. Input non-routine changes'!" &amp; ADDRESS('NRC backing'!$G58, COLUMN()-55)),"")</f>
        <v/>
      </c>
      <c r="BQ58" s="180" t="str" cm="1">
        <f t="array" aca="1" ref="BQ58" ca="1">IFERROR(INDIRECT("'2. Input non-routine changes'!" &amp; ADDRESS('NRC backing'!$G58, COLUMN()-55)),"")</f>
        <v/>
      </c>
      <c r="BR58" s="82" t="str" cm="1">
        <f t="array" aca="1" ref="BR58" ca="1">IFERROR(INDIRECT("'2. Input non-routine changes'!" &amp; ADDRESS('NRC backing'!$G58, COLUMN()-55)),"")</f>
        <v/>
      </c>
    </row>
    <row r="59" spans="1:70">
      <c r="A59" s="82" t="str">
        <f>IF($D59="", "", '1. Input energy data'!$C$11)</f>
        <v/>
      </c>
      <c r="B59" s="82" t="str">
        <f>IF($D59="", "", '1. Input energy data'!$D$11)</f>
        <v/>
      </c>
      <c r="C59" s="236"/>
      <c r="D59" s="82" t="str">
        <f>IF(ISBLANK('1. Input energy data'!$C75),"",'1. Input energy data'!$C75)</f>
        <v/>
      </c>
      <c r="E59" s="178" t="str">
        <f>IF(ISBLANK('1. Input energy data'!D75), "",'1. Input energy data'!D75)</f>
        <v/>
      </c>
      <c r="F59" s="82" t="str">
        <f>IF(ISBLANK('1. Input energy data'!$E75),"",'1. Input energy data'!$E75)</f>
        <v/>
      </c>
      <c r="G59" s="82" t="str">
        <f>IF($A59="","",'1. Input energy data'!$G75)</f>
        <v/>
      </c>
      <c r="H59" s="82" t="str">
        <f>IF($G59='List Backing Sheet'!$P$5,'1. Input energy data'!$S$11,IF($G59='List Backing Sheet'!$P$6,'1. Input energy data'!$T$11,""))</f>
        <v/>
      </c>
      <c r="I59" s="82" t="str">
        <f>IF('1. Input energy data'!H75=0, "", '1. Input energy data'!H75)</f>
        <v/>
      </c>
      <c r="J59" s="84" t="str">
        <f>IF('1. Input energy data'!I75="", "", '1. Input energy data'!I75)</f>
        <v/>
      </c>
      <c r="K59" s="84" t="str">
        <f>IF(A59="","",IF(TRIM(LOWER('1. Input energy data'!$G$11))="Multiple",IF('1. Input energy data'!J75&lt;&gt;"",'1. Input energy data'!J75,""), '1. Input energy data'!$G$11))</f>
        <v/>
      </c>
      <c r="L59" s="84" t="str">
        <f>IF('1. Input energy data'!L75="", "", '1. Input energy data'!L75)</f>
        <v/>
      </c>
      <c r="M59" s="84" t="str">
        <f>IF('1. Input energy data'!M75="", "", '1. Input energy data'!M75)</f>
        <v/>
      </c>
      <c r="N59" s="85" t="str">
        <f>IF(ISBLANK('1. Input energy data'!N75), "",'1. Input energy data'!N75)</f>
        <v/>
      </c>
      <c r="O59" s="85" t="str">
        <f>IF(ISBLANK('1. Input energy data'!O75), "",'1. Input energy data'!O75)</f>
        <v/>
      </c>
      <c r="P59" s="85" t="str">
        <f>IF(ISBLANK('1. Input energy data'!P75), "",'1. Input energy data'!P75)</f>
        <v/>
      </c>
      <c r="Q59" s="85" t="str">
        <f>IF(ISBLANK('1. Input energy data'!Q75), "",'1. Input energy data'!Q75)</f>
        <v/>
      </c>
      <c r="R59" s="85" t="str">
        <f>IF(ISBLANK('1. Input energy data'!R75), "",'1. Input energy data'!R75)</f>
        <v/>
      </c>
      <c r="S59" s="85" t="str">
        <f>IF(ISBLANK('1. Input energy data'!S75), "",'1. Input energy data'!S75)</f>
        <v/>
      </c>
      <c r="T59" s="85" t="str">
        <f>IF(ISBLANK('1. Input energy data'!T75), "",'1. Input energy data'!T75)</f>
        <v/>
      </c>
      <c r="U59" s="85" t="str">
        <f>IF(ISBLANK('1. Input energy data'!U75), "",'1. Input energy data'!U75)</f>
        <v/>
      </c>
      <c r="V59" s="85" t="str">
        <f>IF(ISBLANK('1. Input energy data'!V75), "",'1. Input energy data'!V75)</f>
        <v/>
      </c>
      <c r="W59" s="85" t="str">
        <f>IF(ISBLANK('1. Input energy data'!W75), "",'1. Input energy data'!W75)</f>
        <v/>
      </c>
      <c r="X59" s="85" t="str">
        <f>IF(ISBLANK('1. Input energy data'!X75), "",'1. Input energy data'!X75)</f>
        <v/>
      </c>
      <c r="Y59" s="85" t="str">
        <f>IF(ISBLANK('1. Input energy data'!Y75), "",'1. Input energy data'!Y75)</f>
        <v/>
      </c>
      <c r="Z59" s="85" t="str">
        <f>IF(ISBLANK('1. Input energy data'!Z75), "",'1. Input energy data'!Z75)</f>
        <v/>
      </c>
      <c r="AA59" s="85" t="str">
        <f>IF(ISBLANK('1. Input energy data'!$AA75), "",'1. Input energy data'!$AA75)</f>
        <v/>
      </c>
      <c r="AB59" s="85" t="str">
        <f>IF(ISBLANK('1. Input energy data'!AB75), "",'1. Input energy data'!AB75)</f>
        <v/>
      </c>
      <c r="AC59" s="84" t="str">
        <f>IF('1. Input energy data'!AD75="", "", '1. Input energy data'!AD75)</f>
        <v/>
      </c>
      <c r="AD59" s="84" t="str">
        <f>IF('1. Input energy data'!AE75="", "", '1. Input energy data'!AE75)</f>
        <v/>
      </c>
      <c r="AE59" s="85" t="str">
        <f>IF(ISBLANK('1. Input energy data'!AF75), "",'1. Input energy data'!AF75)</f>
        <v/>
      </c>
      <c r="AF59" s="85" t="str">
        <f>IF(ISBLANK('1. Input energy data'!AG75), "",'1. Input energy data'!AG75)</f>
        <v/>
      </c>
      <c r="AG59" s="85" t="str">
        <f>IF(ISBLANK('1. Input energy data'!AH75), "",'1. Input energy data'!AH75)</f>
        <v/>
      </c>
      <c r="AH59" s="85" t="str">
        <f>IF(ISBLANK('1. Input energy data'!AI75), "",'1. Input energy data'!AI75)</f>
        <v/>
      </c>
      <c r="AI59" s="85" t="str">
        <f>IF(ISBLANK('1. Input energy data'!AJ75), "",'1. Input energy data'!AJ75)</f>
        <v/>
      </c>
      <c r="AJ59" s="85" t="str">
        <f>IF(ISBLANK('1. Input energy data'!AK75), "",'1. Input energy data'!AK75)</f>
        <v/>
      </c>
      <c r="AK59" s="85" t="str">
        <f>IF(ISBLANK('1. Input energy data'!AL75), "",'1. Input energy data'!AL75)</f>
        <v/>
      </c>
      <c r="AL59" s="85" t="str">
        <f>IF(ISBLANK('1. Input energy data'!AM75), "",'1. Input energy data'!AM75)</f>
        <v/>
      </c>
      <c r="AM59" s="85" t="str">
        <f>IF(ISBLANK('1. Input energy data'!AN75), "",'1. Input energy data'!AN75)</f>
        <v/>
      </c>
      <c r="AN59" s="85" t="str">
        <f>IF(ISBLANK('1. Input energy data'!AO75), "",'1. Input energy data'!AO75)</f>
        <v/>
      </c>
      <c r="AO59" s="85" t="str">
        <f>IF(ISBLANK('1. Input energy data'!AP75), "",'1. Input energy data'!AP75)</f>
        <v/>
      </c>
      <c r="AP59" s="85" t="str">
        <f>IF(ISBLANK('1. Input energy data'!AQ75), "",'1. Input energy data'!AQ75)</f>
        <v/>
      </c>
      <c r="AQ59" s="85" t="str">
        <f>'1. Input energy data'!AR75</f>
        <v/>
      </c>
      <c r="AR59" s="85" t="str">
        <f>'1. Input energy data'!AS75</f>
        <v/>
      </c>
      <c r="AS59" s="85" t="str">
        <f>IF(ISBLANK('1. Input energy data'!AT75), "",'1. Input energy data'!AT75)</f>
        <v/>
      </c>
      <c r="AT59" s="85" t="str">
        <f>IF(ISBLANK('1. Input energy data'!$AU75), "",'1. Input energy data'!$AU75)</f>
        <v/>
      </c>
      <c r="AU59" s="85" t="str">
        <f>IF(ISBLANK('1. Input energy data'!AV75), "",'1. Input energy data'!AV75)</f>
        <v/>
      </c>
      <c r="AV59" s="82" t="str">
        <f>IFERROR('Calculation backing sheet'!AQ58,"Baseline issue")</f>
        <v/>
      </c>
      <c r="AW59" s="85" t="str">
        <f>'Calculation backing sheet'!AR58</f>
        <v/>
      </c>
      <c r="AX59" s="176" t="str">
        <f>'Calculation backing sheet'!AS58</f>
        <v/>
      </c>
      <c r="AY59" s="85" t="str">
        <f>'Calculation backing sheet'!AT58</f>
        <v/>
      </c>
      <c r="AZ59" s="85" t="str">
        <f>'Calculation backing sheet'!AU58</f>
        <v/>
      </c>
      <c r="BA59" s="82" t="str">
        <f>'Calculation backing sheet'!AV58</f>
        <v/>
      </c>
      <c r="BB59" s="82" t="str">
        <f>IF(OR(F59=0,G59=0,F59="0",G59="0",TRIM(F59)="",TRIM(G59)=""),"",IF(COUNTIFS('2. Input non-routine changes'!$C$18:$C$1048576,F59,'2. Input non-routine changes'!$E$18:$E$1048576,G59)&gt; 0,"Yes","No"))</f>
        <v/>
      </c>
      <c r="BD59" s="84" t="str" cm="1">
        <f t="array" aca="1" ref="BD59" ca="1">IFERROR(INDIRECT("'2. Input non-routine changes'!" &amp; ADDRESS('NRC backing'!$E59, COLUMN()-45)),"")</f>
        <v/>
      </c>
      <c r="BE59" s="84" t="str" cm="1">
        <f t="array" aca="1" ref="BE59" ca="1">IFERROR(INDIRECT("'2. Input non-routine changes'!" &amp; ADDRESS('NRC backing'!$E59, COLUMN()-45)),"")</f>
        <v/>
      </c>
      <c r="BF59" s="82" t="str" cm="1">
        <f t="array" aca="1" ref="BF59" ca="1">IFERROR(INDIRECT("'2. Input non-routine changes'!" &amp; ADDRESS('NRC backing'!$E59, COLUMN()-45)),"")</f>
        <v/>
      </c>
      <c r="BG59" s="180" t="str" cm="1">
        <f t="array" aca="1" ref="BG59" ca="1">IFERROR(INDIRECT("'2. Input non-routine changes'!" &amp; ADDRESS('NRC backing'!$E59, COLUMN()-45)),"")</f>
        <v/>
      </c>
      <c r="BH59" s="82" t="str" cm="1">
        <f t="array" aca="1" ref="BH59" ca="1">IFERROR(INDIRECT("'2. Input non-routine changes'!" &amp; ADDRESS('NRC backing'!$E59, COLUMN()-45)),"")</f>
        <v/>
      </c>
      <c r="BI59" s="84" t="str" cm="1">
        <f t="array" aca="1" ref="BI59" ca="1">IFERROR(INDIRECT("'2. Input non-routine changes'!" &amp; ADDRESS('NRC backing'!$F59, COLUMN()-50)),"")</f>
        <v/>
      </c>
      <c r="BJ59" s="84" t="str" cm="1">
        <f t="array" aca="1" ref="BJ59" ca="1">IFERROR(INDIRECT("'2. Input non-routine changes'!" &amp; ADDRESS('NRC backing'!$F59, COLUMN()-50)),"")</f>
        <v/>
      </c>
      <c r="BK59" s="82" t="str" cm="1">
        <f t="array" aca="1" ref="BK59" ca="1">IFERROR(INDIRECT("'2. Input non-routine changes'!" &amp; ADDRESS('NRC backing'!$F59, COLUMN()-50)),"")</f>
        <v/>
      </c>
      <c r="BL59" s="173" t="str" cm="1">
        <f t="array" aca="1" ref="BL59" ca="1">IFERROR(INDIRECT("'2. Input non-routine changes'!" &amp; ADDRESS('NRC backing'!$F59, COLUMN()-50)),"")</f>
        <v/>
      </c>
      <c r="BM59" s="82" t="str" cm="1">
        <f t="array" aca="1" ref="BM59" ca="1">IFERROR(INDIRECT("'2. Input non-routine changes'!" &amp; ADDRESS('NRC backing'!$F59, COLUMN()-50)),"")</f>
        <v/>
      </c>
      <c r="BN59" s="84" t="str" cm="1">
        <f t="array" aca="1" ref="BN59" ca="1">IFERROR(INDIRECT("'2. Input non-routine changes'!" &amp; ADDRESS('NRC backing'!$G59, COLUMN()-55)),"")</f>
        <v/>
      </c>
      <c r="BO59" s="84" t="str" cm="1">
        <f t="array" aca="1" ref="BO59" ca="1">IFERROR(INDIRECT("'2. Input non-routine changes'!" &amp; ADDRESS('NRC backing'!$G59, COLUMN()-55)),"")</f>
        <v/>
      </c>
      <c r="BP59" s="82" t="str" cm="1">
        <f t="array" aca="1" ref="BP59" ca="1">IFERROR(INDIRECT("'2. Input non-routine changes'!" &amp; ADDRESS('NRC backing'!$G59, COLUMN()-55)),"")</f>
        <v/>
      </c>
      <c r="BQ59" s="180" t="str" cm="1">
        <f t="array" aca="1" ref="BQ59" ca="1">IFERROR(INDIRECT("'2. Input non-routine changes'!" &amp; ADDRESS('NRC backing'!$G59, COLUMN()-55)),"")</f>
        <v/>
      </c>
      <c r="BR59" s="82" t="str" cm="1">
        <f t="array" aca="1" ref="BR59" ca="1">IFERROR(INDIRECT("'2. Input non-routine changes'!" &amp; ADDRESS('NRC backing'!$G59, COLUMN()-55)),"")</f>
        <v/>
      </c>
    </row>
    <row r="60" spans="1:70">
      <c r="A60" s="82" t="str">
        <f>IF($D60="", "", '1. Input energy data'!$C$11)</f>
        <v/>
      </c>
      <c r="B60" s="82" t="str">
        <f>IF($D60="", "", '1. Input energy data'!$D$11)</f>
        <v/>
      </c>
      <c r="C60" s="236"/>
      <c r="D60" s="82" t="str">
        <f>IF(ISBLANK('1. Input energy data'!$C76),"",'1. Input energy data'!$C76)</f>
        <v/>
      </c>
      <c r="E60" s="178" t="str">
        <f>IF(ISBLANK('1. Input energy data'!D76), "",'1. Input energy data'!D76)</f>
        <v/>
      </c>
      <c r="F60" s="82" t="str">
        <f>IF(ISBLANK('1. Input energy data'!$E76),"",'1. Input energy data'!$E76)</f>
        <v/>
      </c>
      <c r="G60" s="82" t="str">
        <f>IF($A60="","",'1. Input energy data'!$G76)</f>
        <v/>
      </c>
      <c r="H60" s="82" t="str">
        <f>IF($G60='List Backing Sheet'!$P$5,'1. Input energy data'!$S$11,IF($G60='List Backing Sheet'!$P$6,'1. Input energy data'!$T$11,""))</f>
        <v/>
      </c>
      <c r="I60" s="82" t="str">
        <f>IF('1. Input energy data'!H76=0, "", '1. Input energy data'!H76)</f>
        <v/>
      </c>
      <c r="J60" s="84" t="str">
        <f>IF('1. Input energy data'!I76="", "", '1. Input energy data'!I76)</f>
        <v/>
      </c>
      <c r="K60" s="84" t="str">
        <f>IF(A60="","",IF(TRIM(LOWER('1. Input energy data'!$G$11))="Multiple",IF('1. Input energy data'!J76&lt;&gt;"",'1. Input energy data'!J76,""), '1. Input energy data'!$G$11))</f>
        <v/>
      </c>
      <c r="L60" s="84" t="str">
        <f>IF('1. Input energy data'!L76="", "", '1. Input energy data'!L76)</f>
        <v/>
      </c>
      <c r="M60" s="84" t="str">
        <f>IF('1. Input energy data'!M76="", "", '1. Input energy data'!M76)</f>
        <v/>
      </c>
      <c r="N60" s="85" t="str">
        <f>IF(ISBLANK('1. Input energy data'!N76), "",'1. Input energy data'!N76)</f>
        <v/>
      </c>
      <c r="O60" s="85" t="str">
        <f>IF(ISBLANK('1. Input energy data'!O76), "",'1. Input energy data'!O76)</f>
        <v/>
      </c>
      <c r="P60" s="85" t="str">
        <f>IF(ISBLANK('1. Input energy data'!P76), "",'1. Input energy data'!P76)</f>
        <v/>
      </c>
      <c r="Q60" s="85" t="str">
        <f>IF(ISBLANK('1. Input energy data'!Q76), "",'1. Input energy data'!Q76)</f>
        <v/>
      </c>
      <c r="R60" s="85" t="str">
        <f>IF(ISBLANK('1. Input energy data'!R76), "",'1. Input energy data'!R76)</f>
        <v/>
      </c>
      <c r="S60" s="85" t="str">
        <f>IF(ISBLANK('1. Input energy data'!S76), "",'1. Input energy data'!S76)</f>
        <v/>
      </c>
      <c r="T60" s="85" t="str">
        <f>IF(ISBLANK('1. Input energy data'!T76), "",'1. Input energy data'!T76)</f>
        <v/>
      </c>
      <c r="U60" s="85" t="str">
        <f>IF(ISBLANK('1. Input energy data'!U76), "",'1. Input energy data'!U76)</f>
        <v/>
      </c>
      <c r="V60" s="85" t="str">
        <f>IF(ISBLANK('1. Input energy data'!V76), "",'1. Input energy data'!V76)</f>
        <v/>
      </c>
      <c r="W60" s="85" t="str">
        <f>IF(ISBLANK('1. Input energy data'!W76), "",'1. Input energy data'!W76)</f>
        <v/>
      </c>
      <c r="X60" s="85" t="str">
        <f>IF(ISBLANK('1. Input energy data'!X76), "",'1. Input energy data'!X76)</f>
        <v/>
      </c>
      <c r="Y60" s="85" t="str">
        <f>IF(ISBLANK('1. Input energy data'!Y76), "",'1. Input energy data'!Y76)</f>
        <v/>
      </c>
      <c r="Z60" s="85" t="str">
        <f>IF(ISBLANK('1. Input energy data'!Z76), "",'1. Input energy data'!Z76)</f>
        <v/>
      </c>
      <c r="AA60" s="85" t="str">
        <f>IF(ISBLANK('1. Input energy data'!$AA76), "",'1. Input energy data'!$AA76)</f>
        <v/>
      </c>
      <c r="AB60" s="85" t="str">
        <f>IF(ISBLANK('1. Input energy data'!AB76), "",'1. Input energy data'!AB76)</f>
        <v/>
      </c>
      <c r="AC60" s="84" t="str">
        <f>IF('1. Input energy data'!AD76="", "", '1. Input energy data'!AD76)</f>
        <v/>
      </c>
      <c r="AD60" s="84" t="str">
        <f>IF('1. Input energy data'!AE76="", "", '1. Input energy data'!AE76)</f>
        <v/>
      </c>
      <c r="AE60" s="85" t="str">
        <f>IF(ISBLANK('1. Input energy data'!AF76), "",'1. Input energy data'!AF76)</f>
        <v/>
      </c>
      <c r="AF60" s="85" t="str">
        <f>IF(ISBLANK('1. Input energy data'!AG76), "",'1. Input energy data'!AG76)</f>
        <v/>
      </c>
      <c r="AG60" s="85" t="str">
        <f>IF(ISBLANK('1. Input energy data'!AH76), "",'1. Input energy data'!AH76)</f>
        <v/>
      </c>
      <c r="AH60" s="85" t="str">
        <f>IF(ISBLANK('1. Input energy data'!AI76), "",'1. Input energy data'!AI76)</f>
        <v/>
      </c>
      <c r="AI60" s="85" t="str">
        <f>IF(ISBLANK('1. Input energy data'!AJ76), "",'1. Input energy data'!AJ76)</f>
        <v/>
      </c>
      <c r="AJ60" s="85" t="str">
        <f>IF(ISBLANK('1. Input energy data'!AK76), "",'1. Input energy data'!AK76)</f>
        <v/>
      </c>
      <c r="AK60" s="85" t="str">
        <f>IF(ISBLANK('1. Input energy data'!AL76), "",'1. Input energy data'!AL76)</f>
        <v/>
      </c>
      <c r="AL60" s="85" t="str">
        <f>IF(ISBLANK('1. Input energy data'!AM76), "",'1. Input energy data'!AM76)</f>
        <v/>
      </c>
      <c r="AM60" s="85" t="str">
        <f>IF(ISBLANK('1. Input energy data'!AN76), "",'1. Input energy data'!AN76)</f>
        <v/>
      </c>
      <c r="AN60" s="85" t="str">
        <f>IF(ISBLANK('1. Input energy data'!AO76), "",'1. Input energy data'!AO76)</f>
        <v/>
      </c>
      <c r="AO60" s="85" t="str">
        <f>IF(ISBLANK('1. Input energy data'!AP76), "",'1. Input energy data'!AP76)</f>
        <v/>
      </c>
      <c r="AP60" s="85" t="str">
        <f>IF(ISBLANK('1. Input energy data'!AQ76), "",'1. Input energy data'!AQ76)</f>
        <v/>
      </c>
      <c r="AQ60" s="85" t="str">
        <f>'1. Input energy data'!AR76</f>
        <v/>
      </c>
      <c r="AR60" s="85" t="str">
        <f>'1. Input energy data'!AS76</f>
        <v/>
      </c>
      <c r="AS60" s="85" t="str">
        <f>IF(ISBLANK('1. Input energy data'!AT76), "",'1. Input energy data'!AT76)</f>
        <v/>
      </c>
      <c r="AT60" s="85" t="str">
        <f>IF(ISBLANK('1. Input energy data'!$AU76), "",'1. Input energy data'!$AU76)</f>
        <v/>
      </c>
      <c r="AU60" s="85" t="str">
        <f>IF(ISBLANK('1. Input energy data'!AV76), "",'1. Input energy data'!AV76)</f>
        <v/>
      </c>
      <c r="AV60" s="82" t="str">
        <f>IFERROR('Calculation backing sheet'!AQ59,"Baseline issue")</f>
        <v/>
      </c>
      <c r="AW60" s="85" t="str">
        <f>'Calculation backing sheet'!AR59</f>
        <v/>
      </c>
      <c r="AX60" s="176" t="str">
        <f>'Calculation backing sheet'!AS59</f>
        <v/>
      </c>
      <c r="AY60" s="85" t="str">
        <f>'Calculation backing sheet'!AT59</f>
        <v/>
      </c>
      <c r="AZ60" s="85" t="str">
        <f>'Calculation backing sheet'!AU59</f>
        <v/>
      </c>
      <c r="BA60" s="82" t="str">
        <f>'Calculation backing sheet'!AV59</f>
        <v/>
      </c>
      <c r="BB60" s="82" t="str">
        <f>IF(OR(F60=0,G60=0,F60="0",G60="0",TRIM(F60)="",TRIM(G60)=""),"",IF(COUNTIFS('2. Input non-routine changes'!$C$18:$C$1048576,F60,'2. Input non-routine changes'!$E$18:$E$1048576,G60)&gt; 0,"Yes","No"))</f>
        <v/>
      </c>
      <c r="BD60" s="84" t="str" cm="1">
        <f t="array" aca="1" ref="BD60" ca="1">IFERROR(INDIRECT("'2. Input non-routine changes'!" &amp; ADDRESS('NRC backing'!$E60, COLUMN()-45)),"")</f>
        <v/>
      </c>
      <c r="BE60" s="84" t="str" cm="1">
        <f t="array" aca="1" ref="BE60" ca="1">IFERROR(INDIRECT("'2. Input non-routine changes'!" &amp; ADDRESS('NRC backing'!$E60, COLUMN()-45)),"")</f>
        <v/>
      </c>
      <c r="BF60" s="82" t="str" cm="1">
        <f t="array" aca="1" ref="BF60" ca="1">IFERROR(INDIRECT("'2. Input non-routine changes'!" &amp; ADDRESS('NRC backing'!$E60, COLUMN()-45)),"")</f>
        <v/>
      </c>
      <c r="BG60" s="180" t="str" cm="1">
        <f t="array" aca="1" ref="BG60" ca="1">IFERROR(INDIRECT("'2. Input non-routine changes'!" &amp; ADDRESS('NRC backing'!$E60, COLUMN()-45)),"")</f>
        <v/>
      </c>
      <c r="BH60" s="82" t="str" cm="1">
        <f t="array" aca="1" ref="BH60" ca="1">IFERROR(INDIRECT("'2. Input non-routine changes'!" &amp; ADDRESS('NRC backing'!$E60, COLUMN()-45)),"")</f>
        <v/>
      </c>
      <c r="BI60" s="84" t="str" cm="1">
        <f t="array" aca="1" ref="BI60" ca="1">IFERROR(INDIRECT("'2. Input non-routine changes'!" &amp; ADDRESS('NRC backing'!$F60, COLUMN()-50)),"")</f>
        <v/>
      </c>
      <c r="BJ60" s="84" t="str" cm="1">
        <f t="array" aca="1" ref="BJ60" ca="1">IFERROR(INDIRECT("'2. Input non-routine changes'!" &amp; ADDRESS('NRC backing'!$F60, COLUMN()-50)),"")</f>
        <v/>
      </c>
      <c r="BK60" s="82" t="str" cm="1">
        <f t="array" aca="1" ref="BK60" ca="1">IFERROR(INDIRECT("'2. Input non-routine changes'!" &amp; ADDRESS('NRC backing'!$F60, COLUMN()-50)),"")</f>
        <v/>
      </c>
      <c r="BL60" s="173" t="str" cm="1">
        <f t="array" aca="1" ref="BL60" ca="1">IFERROR(INDIRECT("'2. Input non-routine changes'!" &amp; ADDRESS('NRC backing'!$F60, COLUMN()-50)),"")</f>
        <v/>
      </c>
      <c r="BM60" s="82" t="str" cm="1">
        <f t="array" aca="1" ref="BM60" ca="1">IFERROR(INDIRECT("'2. Input non-routine changes'!" &amp; ADDRESS('NRC backing'!$F60, COLUMN()-50)),"")</f>
        <v/>
      </c>
      <c r="BN60" s="84" t="str" cm="1">
        <f t="array" aca="1" ref="BN60" ca="1">IFERROR(INDIRECT("'2. Input non-routine changes'!" &amp; ADDRESS('NRC backing'!$G60, COLUMN()-55)),"")</f>
        <v/>
      </c>
      <c r="BO60" s="84" t="str" cm="1">
        <f t="array" aca="1" ref="BO60" ca="1">IFERROR(INDIRECT("'2. Input non-routine changes'!" &amp; ADDRESS('NRC backing'!$G60, COLUMN()-55)),"")</f>
        <v/>
      </c>
      <c r="BP60" s="82" t="str" cm="1">
        <f t="array" aca="1" ref="BP60" ca="1">IFERROR(INDIRECT("'2. Input non-routine changes'!" &amp; ADDRESS('NRC backing'!$G60, COLUMN()-55)),"")</f>
        <v/>
      </c>
      <c r="BQ60" s="180" t="str" cm="1">
        <f t="array" aca="1" ref="BQ60" ca="1">IFERROR(INDIRECT("'2. Input non-routine changes'!" &amp; ADDRESS('NRC backing'!$G60, COLUMN()-55)),"")</f>
        <v/>
      </c>
      <c r="BR60" s="82" t="str" cm="1">
        <f t="array" aca="1" ref="BR60" ca="1">IFERROR(INDIRECT("'2. Input non-routine changes'!" &amp; ADDRESS('NRC backing'!$G60, COLUMN()-55)),"")</f>
        <v/>
      </c>
    </row>
    <row r="61" spans="1:70">
      <c r="A61" s="82" t="str">
        <f>IF($D61="", "", '1. Input energy data'!$C$11)</f>
        <v/>
      </c>
      <c r="B61" s="82" t="str">
        <f>IF($D61="", "", '1. Input energy data'!$D$11)</f>
        <v/>
      </c>
      <c r="C61" s="236"/>
      <c r="D61" s="82" t="str">
        <f>IF(ISBLANK('1. Input energy data'!$C77),"",'1. Input energy data'!$C77)</f>
        <v/>
      </c>
      <c r="E61" s="178" t="str">
        <f>IF(ISBLANK('1. Input energy data'!D77), "",'1. Input energy data'!D77)</f>
        <v/>
      </c>
      <c r="F61" s="82" t="str">
        <f>IF(ISBLANK('1. Input energy data'!$E77),"",'1. Input energy data'!$E77)</f>
        <v/>
      </c>
      <c r="G61" s="82" t="str">
        <f>IF($A61="","",'1. Input energy data'!$G77)</f>
        <v/>
      </c>
      <c r="H61" s="82" t="str">
        <f>IF($G61='List Backing Sheet'!$P$5,'1. Input energy data'!$S$11,IF($G61='List Backing Sheet'!$P$6,'1. Input energy data'!$T$11,""))</f>
        <v/>
      </c>
      <c r="I61" s="82" t="str">
        <f>IF('1. Input energy data'!H77=0, "", '1. Input energy data'!H77)</f>
        <v/>
      </c>
      <c r="J61" s="84" t="str">
        <f>IF('1. Input energy data'!I77="", "", '1. Input energy data'!I77)</f>
        <v/>
      </c>
      <c r="K61" s="84" t="str">
        <f>IF(A61="","",IF(TRIM(LOWER('1. Input energy data'!$G$11))="Multiple",IF('1. Input energy data'!J77&lt;&gt;"",'1. Input energy data'!J77,""), '1. Input energy data'!$G$11))</f>
        <v/>
      </c>
      <c r="L61" s="84" t="str">
        <f>IF('1. Input energy data'!L77="", "", '1. Input energy data'!L77)</f>
        <v/>
      </c>
      <c r="M61" s="84" t="str">
        <f>IF('1. Input energy data'!M77="", "", '1. Input energy data'!M77)</f>
        <v/>
      </c>
      <c r="N61" s="85" t="str">
        <f>IF(ISBLANK('1. Input energy data'!N77), "",'1. Input energy data'!N77)</f>
        <v/>
      </c>
      <c r="O61" s="85" t="str">
        <f>IF(ISBLANK('1. Input energy data'!O77), "",'1. Input energy data'!O77)</f>
        <v/>
      </c>
      <c r="P61" s="85" t="str">
        <f>IF(ISBLANK('1. Input energy data'!P77), "",'1. Input energy data'!P77)</f>
        <v/>
      </c>
      <c r="Q61" s="85" t="str">
        <f>IF(ISBLANK('1. Input energy data'!Q77), "",'1. Input energy data'!Q77)</f>
        <v/>
      </c>
      <c r="R61" s="85" t="str">
        <f>IF(ISBLANK('1. Input energy data'!R77), "",'1. Input energy data'!R77)</f>
        <v/>
      </c>
      <c r="S61" s="85" t="str">
        <f>IF(ISBLANK('1. Input energy data'!S77), "",'1. Input energy data'!S77)</f>
        <v/>
      </c>
      <c r="T61" s="85" t="str">
        <f>IF(ISBLANK('1. Input energy data'!T77), "",'1. Input energy data'!T77)</f>
        <v/>
      </c>
      <c r="U61" s="85" t="str">
        <f>IF(ISBLANK('1. Input energy data'!U77), "",'1. Input energy data'!U77)</f>
        <v/>
      </c>
      <c r="V61" s="85" t="str">
        <f>IF(ISBLANK('1. Input energy data'!V77), "",'1. Input energy data'!V77)</f>
        <v/>
      </c>
      <c r="W61" s="85" t="str">
        <f>IF(ISBLANK('1. Input energy data'!W77), "",'1. Input energy data'!W77)</f>
        <v/>
      </c>
      <c r="X61" s="85" t="str">
        <f>IF(ISBLANK('1. Input energy data'!X77), "",'1. Input energy data'!X77)</f>
        <v/>
      </c>
      <c r="Y61" s="85" t="str">
        <f>IF(ISBLANK('1. Input energy data'!Y77), "",'1. Input energy data'!Y77)</f>
        <v/>
      </c>
      <c r="Z61" s="85" t="str">
        <f>IF(ISBLANK('1. Input energy data'!Z77), "",'1. Input energy data'!Z77)</f>
        <v/>
      </c>
      <c r="AA61" s="85" t="str">
        <f>IF(ISBLANK('1. Input energy data'!$AA77), "",'1. Input energy data'!$AA77)</f>
        <v/>
      </c>
      <c r="AB61" s="85" t="str">
        <f>IF(ISBLANK('1. Input energy data'!AB77), "",'1. Input energy data'!AB77)</f>
        <v/>
      </c>
      <c r="AC61" s="84" t="str">
        <f>IF('1. Input energy data'!AD77="", "", '1. Input energy data'!AD77)</f>
        <v/>
      </c>
      <c r="AD61" s="84" t="str">
        <f>IF('1. Input energy data'!AE77="", "", '1. Input energy data'!AE77)</f>
        <v/>
      </c>
      <c r="AE61" s="85" t="str">
        <f>IF(ISBLANK('1. Input energy data'!AF77), "",'1. Input energy data'!AF77)</f>
        <v/>
      </c>
      <c r="AF61" s="85" t="str">
        <f>IF(ISBLANK('1. Input energy data'!AG77), "",'1. Input energy data'!AG77)</f>
        <v/>
      </c>
      <c r="AG61" s="85" t="str">
        <f>IF(ISBLANK('1. Input energy data'!AH77), "",'1. Input energy data'!AH77)</f>
        <v/>
      </c>
      <c r="AH61" s="85" t="str">
        <f>IF(ISBLANK('1. Input energy data'!AI77), "",'1. Input energy data'!AI77)</f>
        <v/>
      </c>
      <c r="AI61" s="85" t="str">
        <f>IF(ISBLANK('1. Input energy data'!AJ77), "",'1. Input energy data'!AJ77)</f>
        <v/>
      </c>
      <c r="AJ61" s="85" t="str">
        <f>IF(ISBLANK('1. Input energy data'!AK77), "",'1. Input energy data'!AK77)</f>
        <v/>
      </c>
      <c r="AK61" s="85" t="str">
        <f>IF(ISBLANK('1. Input energy data'!AL77), "",'1. Input energy data'!AL77)</f>
        <v/>
      </c>
      <c r="AL61" s="85" t="str">
        <f>IF(ISBLANK('1. Input energy data'!AM77), "",'1. Input energy data'!AM77)</f>
        <v/>
      </c>
      <c r="AM61" s="85" t="str">
        <f>IF(ISBLANK('1. Input energy data'!AN77), "",'1. Input energy data'!AN77)</f>
        <v/>
      </c>
      <c r="AN61" s="85" t="str">
        <f>IF(ISBLANK('1. Input energy data'!AO77), "",'1. Input energy data'!AO77)</f>
        <v/>
      </c>
      <c r="AO61" s="85" t="str">
        <f>IF(ISBLANK('1. Input energy data'!AP77), "",'1. Input energy data'!AP77)</f>
        <v/>
      </c>
      <c r="AP61" s="85" t="str">
        <f>IF(ISBLANK('1. Input energy data'!AQ77), "",'1. Input energy data'!AQ77)</f>
        <v/>
      </c>
      <c r="AQ61" s="85" t="str">
        <f>'1. Input energy data'!AR77</f>
        <v/>
      </c>
      <c r="AR61" s="85" t="str">
        <f>'1. Input energy data'!AS77</f>
        <v/>
      </c>
      <c r="AS61" s="85" t="str">
        <f>IF(ISBLANK('1. Input energy data'!AT77), "",'1. Input energy data'!AT77)</f>
        <v/>
      </c>
      <c r="AT61" s="85" t="str">
        <f>IF(ISBLANK('1. Input energy data'!$AU77), "",'1. Input energy data'!$AU77)</f>
        <v/>
      </c>
      <c r="AU61" s="85" t="str">
        <f>IF(ISBLANK('1. Input energy data'!AV77), "",'1. Input energy data'!AV77)</f>
        <v/>
      </c>
      <c r="AV61" s="82" t="str">
        <f>IFERROR('Calculation backing sheet'!AQ60,"Baseline issue")</f>
        <v/>
      </c>
      <c r="AW61" s="85" t="str">
        <f>'Calculation backing sheet'!AR60</f>
        <v/>
      </c>
      <c r="AX61" s="176" t="str">
        <f>'Calculation backing sheet'!AS60</f>
        <v/>
      </c>
      <c r="AY61" s="85" t="str">
        <f>'Calculation backing sheet'!AT60</f>
        <v/>
      </c>
      <c r="AZ61" s="85" t="str">
        <f>'Calculation backing sheet'!AU60</f>
        <v/>
      </c>
      <c r="BA61" s="82" t="str">
        <f>'Calculation backing sheet'!AV60</f>
        <v/>
      </c>
      <c r="BB61" s="82" t="str">
        <f>IF(OR(F61=0,G61=0,F61="0",G61="0",TRIM(F61)="",TRIM(G61)=""),"",IF(COUNTIFS('2. Input non-routine changes'!$C$18:$C$1048576,F61,'2. Input non-routine changes'!$E$18:$E$1048576,G61)&gt; 0,"Yes","No"))</f>
        <v/>
      </c>
      <c r="BD61" s="84" t="str" cm="1">
        <f t="array" aca="1" ref="BD61" ca="1">IFERROR(INDIRECT("'2. Input non-routine changes'!" &amp; ADDRESS('NRC backing'!$E61, COLUMN()-45)),"")</f>
        <v/>
      </c>
      <c r="BE61" s="84" t="str" cm="1">
        <f t="array" aca="1" ref="BE61" ca="1">IFERROR(INDIRECT("'2. Input non-routine changes'!" &amp; ADDRESS('NRC backing'!$E61, COLUMN()-45)),"")</f>
        <v/>
      </c>
      <c r="BF61" s="82" t="str" cm="1">
        <f t="array" aca="1" ref="BF61" ca="1">IFERROR(INDIRECT("'2. Input non-routine changes'!" &amp; ADDRESS('NRC backing'!$E61, COLUMN()-45)),"")</f>
        <v/>
      </c>
      <c r="BG61" s="180" t="str" cm="1">
        <f t="array" aca="1" ref="BG61" ca="1">IFERROR(INDIRECT("'2. Input non-routine changes'!" &amp; ADDRESS('NRC backing'!$E61, COLUMN()-45)),"")</f>
        <v/>
      </c>
      <c r="BH61" s="82" t="str" cm="1">
        <f t="array" aca="1" ref="BH61" ca="1">IFERROR(INDIRECT("'2. Input non-routine changes'!" &amp; ADDRESS('NRC backing'!$E61, COLUMN()-45)),"")</f>
        <v/>
      </c>
      <c r="BI61" s="84" t="str" cm="1">
        <f t="array" aca="1" ref="BI61" ca="1">IFERROR(INDIRECT("'2. Input non-routine changes'!" &amp; ADDRESS('NRC backing'!$F61, COLUMN()-50)),"")</f>
        <v/>
      </c>
      <c r="BJ61" s="84" t="str" cm="1">
        <f t="array" aca="1" ref="BJ61" ca="1">IFERROR(INDIRECT("'2. Input non-routine changes'!" &amp; ADDRESS('NRC backing'!$F61, COLUMN()-50)),"")</f>
        <v/>
      </c>
      <c r="BK61" s="82" t="str" cm="1">
        <f t="array" aca="1" ref="BK61" ca="1">IFERROR(INDIRECT("'2. Input non-routine changes'!" &amp; ADDRESS('NRC backing'!$F61, COLUMN()-50)),"")</f>
        <v/>
      </c>
      <c r="BL61" s="173" t="str" cm="1">
        <f t="array" aca="1" ref="BL61" ca="1">IFERROR(INDIRECT("'2. Input non-routine changes'!" &amp; ADDRESS('NRC backing'!$F61, COLUMN()-50)),"")</f>
        <v/>
      </c>
      <c r="BM61" s="82" t="str" cm="1">
        <f t="array" aca="1" ref="BM61" ca="1">IFERROR(INDIRECT("'2. Input non-routine changes'!" &amp; ADDRESS('NRC backing'!$F61, COLUMN()-50)),"")</f>
        <v/>
      </c>
      <c r="BN61" s="84" t="str" cm="1">
        <f t="array" aca="1" ref="BN61" ca="1">IFERROR(INDIRECT("'2. Input non-routine changes'!" &amp; ADDRESS('NRC backing'!$G61, COLUMN()-55)),"")</f>
        <v/>
      </c>
      <c r="BO61" s="84" t="str" cm="1">
        <f t="array" aca="1" ref="BO61" ca="1">IFERROR(INDIRECT("'2. Input non-routine changes'!" &amp; ADDRESS('NRC backing'!$G61, COLUMN()-55)),"")</f>
        <v/>
      </c>
      <c r="BP61" s="82" t="str" cm="1">
        <f t="array" aca="1" ref="BP61" ca="1">IFERROR(INDIRECT("'2. Input non-routine changes'!" &amp; ADDRESS('NRC backing'!$G61, COLUMN()-55)),"")</f>
        <v/>
      </c>
      <c r="BQ61" s="180" t="str" cm="1">
        <f t="array" aca="1" ref="BQ61" ca="1">IFERROR(INDIRECT("'2. Input non-routine changes'!" &amp; ADDRESS('NRC backing'!$G61, COLUMN()-55)),"")</f>
        <v/>
      </c>
      <c r="BR61" s="82" t="str" cm="1">
        <f t="array" aca="1" ref="BR61" ca="1">IFERROR(INDIRECT("'2. Input non-routine changes'!" &amp; ADDRESS('NRC backing'!$G61, COLUMN()-55)),"")</f>
        <v/>
      </c>
    </row>
    <row r="62" spans="1:70">
      <c r="A62" s="82" t="str">
        <f>IF($D62="", "", '1. Input energy data'!$C$11)</f>
        <v/>
      </c>
      <c r="B62" s="82" t="str">
        <f>IF($D62="", "", '1. Input energy data'!$D$11)</f>
        <v/>
      </c>
      <c r="C62" s="236"/>
      <c r="D62" s="82" t="str">
        <f>IF(ISBLANK('1. Input energy data'!$C78),"",'1. Input energy data'!$C78)</f>
        <v/>
      </c>
      <c r="E62" s="178" t="str">
        <f>IF(ISBLANK('1. Input energy data'!D78), "",'1. Input energy data'!D78)</f>
        <v/>
      </c>
      <c r="F62" s="82" t="str">
        <f>IF(ISBLANK('1. Input energy data'!$E78),"",'1. Input energy data'!$E78)</f>
        <v/>
      </c>
      <c r="G62" s="82" t="str">
        <f>IF($A62="","",'1. Input energy data'!$G78)</f>
        <v/>
      </c>
      <c r="H62" s="82" t="str">
        <f>IF($G62='List Backing Sheet'!$P$5,'1. Input energy data'!$S$11,IF($G62='List Backing Sheet'!$P$6,'1. Input energy data'!$T$11,""))</f>
        <v/>
      </c>
      <c r="I62" s="82" t="str">
        <f>IF('1. Input energy data'!H78=0, "", '1. Input energy data'!H78)</f>
        <v/>
      </c>
      <c r="J62" s="84" t="str">
        <f>IF('1. Input energy data'!I78="", "", '1. Input energy data'!I78)</f>
        <v/>
      </c>
      <c r="K62" s="84" t="str">
        <f>IF(A62="","",IF(TRIM(LOWER('1. Input energy data'!$G$11))="Multiple",IF('1. Input energy data'!J78&lt;&gt;"",'1. Input energy data'!J78,""), '1. Input energy data'!$G$11))</f>
        <v/>
      </c>
      <c r="L62" s="84" t="str">
        <f>IF('1. Input energy data'!L78="", "", '1. Input energy data'!L78)</f>
        <v/>
      </c>
      <c r="M62" s="84" t="str">
        <f>IF('1. Input energy data'!M78="", "", '1. Input energy data'!M78)</f>
        <v/>
      </c>
      <c r="N62" s="85" t="str">
        <f>IF(ISBLANK('1. Input energy data'!N78), "",'1. Input energy data'!N78)</f>
        <v/>
      </c>
      <c r="O62" s="85" t="str">
        <f>IF(ISBLANK('1. Input energy data'!O78), "",'1. Input energy data'!O78)</f>
        <v/>
      </c>
      <c r="P62" s="85" t="str">
        <f>IF(ISBLANK('1. Input energy data'!P78), "",'1. Input energy data'!P78)</f>
        <v/>
      </c>
      <c r="Q62" s="85" t="str">
        <f>IF(ISBLANK('1. Input energy data'!Q78), "",'1. Input energy data'!Q78)</f>
        <v/>
      </c>
      <c r="R62" s="85" t="str">
        <f>IF(ISBLANK('1. Input energy data'!R78), "",'1. Input energy data'!R78)</f>
        <v/>
      </c>
      <c r="S62" s="85" t="str">
        <f>IF(ISBLANK('1. Input energy data'!S78), "",'1. Input energy data'!S78)</f>
        <v/>
      </c>
      <c r="T62" s="85" t="str">
        <f>IF(ISBLANK('1. Input energy data'!T78), "",'1. Input energy data'!T78)</f>
        <v/>
      </c>
      <c r="U62" s="85" t="str">
        <f>IF(ISBLANK('1. Input energy data'!U78), "",'1. Input energy data'!U78)</f>
        <v/>
      </c>
      <c r="V62" s="85" t="str">
        <f>IF(ISBLANK('1. Input energy data'!V78), "",'1. Input energy data'!V78)</f>
        <v/>
      </c>
      <c r="W62" s="85" t="str">
        <f>IF(ISBLANK('1. Input energy data'!W78), "",'1. Input energy data'!W78)</f>
        <v/>
      </c>
      <c r="X62" s="85" t="str">
        <f>IF(ISBLANK('1. Input energy data'!X78), "",'1. Input energy data'!X78)</f>
        <v/>
      </c>
      <c r="Y62" s="85" t="str">
        <f>IF(ISBLANK('1. Input energy data'!Y78), "",'1. Input energy data'!Y78)</f>
        <v/>
      </c>
      <c r="Z62" s="85" t="str">
        <f>IF(ISBLANK('1. Input energy data'!Z78), "",'1. Input energy data'!Z78)</f>
        <v/>
      </c>
      <c r="AA62" s="85" t="str">
        <f>IF(ISBLANK('1. Input energy data'!$AA78), "",'1. Input energy data'!$AA78)</f>
        <v/>
      </c>
      <c r="AB62" s="85" t="str">
        <f>IF(ISBLANK('1. Input energy data'!AB78), "",'1. Input energy data'!AB78)</f>
        <v/>
      </c>
      <c r="AC62" s="84" t="str">
        <f>IF('1. Input energy data'!AD78="", "", '1. Input energy data'!AD78)</f>
        <v/>
      </c>
      <c r="AD62" s="84" t="str">
        <f>IF('1. Input energy data'!AE78="", "", '1. Input energy data'!AE78)</f>
        <v/>
      </c>
      <c r="AE62" s="85" t="str">
        <f>IF(ISBLANK('1. Input energy data'!AF78), "",'1. Input energy data'!AF78)</f>
        <v/>
      </c>
      <c r="AF62" s="85" t="str">
        <f>IF(ISBLANK('1. Input energy data'!AG78), "",'1. Input energy data'!AG78)</f>
        <v/>
      </c>
      <c r="AG62" s="85" t="str">
        <f>IF(ISBLANK('1. Input energy data'!AH78), "",'1. Input energy data'!AH78)</f>
        <v/>
      </c>
      <c r="AH62" s="85" t="str">
        <f>IF(ISBLANK('1. Input energy data'!AI78), "",'1. Input energy data'!AI78)</f>
        <v/>
      </c>
      <c r="AI62" s="85" t="str">
        <f>IF(ISBLANK('1. Input energy data'!AJ78), "",'1. Input energy data'!AJ78)</f>
        <v/>
      </c>
      <c r="AJ62" s="85" t="str">
        <f>IF(ISBLANK('1. Input energy data'!AK78), "",'1. Input energy data'!AK78)</f>
        <v/>
      </c>
      <c r="AK62" s="85" t="str">
        <f>IF(ISBLANK('1. Input energy data'!AL78), "",'1. Input energy data'!AL78)</f>
        <v/>
      </c>
      <c r="AL62" s="85" t="str">
        <f>IF(ISBLANK('1. Input energy data'!AM78), "",'1. Input energy data'!AM78)</f>
        <v/>
      </c>
      <c r="AM62" s="85" t="str">
        <f>IF(ISBLANK('1. Input energy data'!AN78), "",'1. Input energy data'!AN78)</f>
        <v/>
      </c>
      <c r="AN62" s="85" t="str">
        <f>IF(ISBLANK('1. Input energy data'!AO78), "",'1. Input energy data'!AO78)</f>
        <v/>
      </c>
      <c r="AO62" s="85" t="str">
        <f>IF(ISBLANK('1. Input energy data'!AP78), "",'1. Input energy data'!AP78)</f>
        <v/>
      </c>
      <c r="AP62" s="85" t="str">
        <f>IF(ISBLANK('1. Input energy data'!AQ78), "",'1. Input energy data'!AQ78)</f>
        <v/>
      </c>
      <c r="AQ62" s="85" t="str">
        <f>'1. Input energy data'!AR78</f>
        <v/>
      </c>
      <c r="AR62" s="85" t="str">
        <f>'1. Input energy data'!AS78</f>
        <v/>
      </c>
      <c r="AS62" s="85" t="str">
        <f>IF(ISBLANK('1. Input energy data'!AT78), "",'1. Input energy data'!AT78)</f>
        <v/>
      </c>
      <c r="AT62" s="85" t="str">
        <f>IF(ISBLANK('1. Input energy data'!$AU78), "",'1. Input energy data'!$AU78)</f>
        <v/>
      </c>
      <c r="AU62" s="85" t="str">
        <f>IF(ISBLANK('1. Input energy data'!AV78), "",'1. Input energy data'!AV78)</f>
        <v/>
      </c>
      <c r="AV62" s="82" t="str">
        <f>IFERROR('Calculation backing sheet'!AQ61,"Baseline issue")</f>
        <v/>
      </c>
      <c r="AW62" s="85" t="str">
        <f>'Calculation backing sheet'!AR61</f>
        <v/>
      </c>
      <c r="AX62" s="176" t="str">
        <f>'Calculation backing sheet'!AS61</f>
        <v/>
      </c>
      <c r="AY62" s="85" t="str">
        <f>'Calculation backing sheet'!AT61</f>
        <v/>
      </c>
      <c r="AZ62" s="85" t="str">
        <f>'Calculation backing sheet'!AU61</f>
        <v/>
      </c>
      <c r="BA62" s="82" t="str">
        <f>'Calculation backing sheet'!AV61</f>
        <v/>
      </c>
      <c r="BB62" s="82" t="str">
        <f>IF(OR(F62=0,G62=0,F62="0",G62="0",TRIM(F62)="",TRIM(G62)=""),"",IF(COUNTIFS('2. Input non-routine changes'!$C$18:$C$1048576,F62,'2. Input non-routine changes'!$E$18:$E$1048576,G62)&gt; 0,"Yes","No"))</f>
        <v/>
      </c>
      <c r="BD62" s="84" t="str" cm="1">
        <f t="array" aca="1" ref="BD62" ca="1">IFERROR(INDIRECT("'2. Input non-routine changes'!" &amp; ADDRESS('NRC backing'!$E62, COLUMN()-45)),"")</f>
        <v/>
      </c>
      <c r="BE62" s="84" t="str" cm="1">
        <f t="array" aca="1" ref="BE62" ca="1">IFERROR(INDIRECT("'2. Input non-routine changes'!" &amp; ADDRESS('NRC backing'!$E62, COLUMN()-45)),"")</f>
        <v/>
      </c>
      <c r="BF62" s="82" t="str" cm="1">
        <f t="array" aca="1" ref="BF62" ca="1">IFERROR(INDIRECT("'2. Input non-routine changes'!" &amp; ADDRESS('NRC backing'!$E62, COLUMN()-45)),"")</f>
        <v/>
      </c>
      <c r="BG62" s="180" t="str" cm="1">
        <f t="array" aca="1" ref="BG62" ca="1">IFERROR(INDIRECT("'2. Input non-routine changes'!" &amp; ADDRESS('NRC backing'!$E62, COLUMN()-45)),"")</f>
        <v/>
      </c>
      <c r="BH62" s="82" t="str" cm="1">
        <f t="array" aca="1" ref="BH62" ca="1">IFERROR(INDIRECT("'2. Input non-routine changes'!" &amp; ADDRESS('NRC backing'!$E62, COLUMN()-45)),"")</f>
        <v/>
      </c>
      <c r="BI62" s="84" t="str" cm="1">
        <f t="array" aca="1" ref="BI62" ca="1">IFERROR(INDIRECT("'2. Input non-routine changes'!" &amp; ADDRESS('NRC backing'!$F62, COLUMN()-50)),"")</f>
        <v/>
      </c>
      <c r="BJ62" s="84" t="str" cm="1">
        <f t="array" aca="1" ref="BJ62" ca="1">IFERROR(INDIRECT("'2. Input non-routine changes'!" &amp; ADDRESS('NRC backing'!$F62, COLUMN()-50)),"")</f>
        <v/>
      </c>
      <c r="BK62" s="82" t="str" cm="1">
        <f t="array" aca="1" ref="BK62" ca="1">IFERROR(INDIRECT("'2. Input non-routine changes'!" &amp; ADDRESS('NRC backing'!$F62, COLUMN()-50)),"")</f>
        <v/>
      </c>
      <c r="BL62" s="173" t="str" cm="1">
        <f t="array" aca="1" ref="BL62" ca="1">IFERROR(INDIRECT("'2. Input non-routine changes'!" &amp; ADDRESS('NRC backing'!$F62, COLUMN()-50)),"")</f>
        <v/>
      </c>
      <c r="BM62" s="82" t="str" cm="1">
        <f t="array" aca="1" ref="BM62" ca="1">IFERROR(INDIRECT("'2. Input non-routine changes'!" &amp; ADDRESS('NRC backing'!$F62, COLUMN()-50)),"")</f>
        <v/>
      </c>
      <c r="BN62" s="84" t="str" cm="1">
        <f t="array" aca="1" ref="BN62" ca="1">IFERROR(INDIRECT("'2. Input non-routine changes'!" &amp; ADDRESS('NRC backing'!$G62, COLUMN()-55)),"")</f>
        <v/>
      </c>
      <c r="BO62" s="84" t="str" cm="1">
        <f t="array" aca="1" ref="BO62" ca="1">IFERROR(INDIRECT("'2. Input non-routine changes'!" &amp; ADDRESS('NRC backing'!$G62, COLUMN()-55)),"")</f>
        <v/>
      </c>
      <c r="BP62" s="82" t="str" cm="1">
        <f t="array" aca="1" ref="BP62" ca="1">IFERROR(INDIRECT("'2. Input non-routine changes'!" &amp; ADDRESS('NRC backing'!$G62, COLUMN()-55)),"")</f>
        <v/>
      </c>
      <c r="BQ62" s="180" t="str" cm="1">
        <f t="array" aca="1" ref="BQ62" ca="1">IFERROR(INDIRECT("'2. Input non-routine changes'!" &amp; ADDRESS('NRC backing'!$G62, COLUMN()-55)),"")</f>
        <v/>
      </c>
      <c r="BR62" s="82" t="str" cm="1">
        <f t="array" aca="1" ref="BR62" ca="1">IFERROR(INDIRECT("'2. Input non-routine changes'!" &amp; ADDRESS('NRC backing'!$G62, COLUMN()-55)),"")</f>
        <v/>
      </c>
    </row>
    <row r="63" spans="1:70">
      <c r="A63" s="82" t="str">
        <f>IF($D63="", "", '1. Input energy data'!$C$11)</f>
        <v/>
      </c>
      <c r="B63" s="82" t="str">
        <f>IF($D63="", "", '1. Input energy data'!$D$11)</f>
        <v/>
      </c>
      <c r="C63" s="236"/>
      <c r="D63" s="82" t="str">
        <f>IF(ISBLANK('1. Input energy data'!$C79),"",'1. Input energy data'!$C79)</f>
        <v/>
      </c>
      <c r="E63" s="178" t="str">
        <f>IF(ISBLANK('1. Input energy data'!D79), "",'1. Input energy data'!D79)</f>
        <v/>
      </c>
      <c r="F63" s="82" t="str">
        <f>IF(ISBLANK('1. Input energy data'!$E79),"",'1. Input energy data'!$E79)</f>
        <v/>
      </c>
      <c r="G63" s="82" t="str">
        <f>IF($A63="","",'1. Input energy data'!$G79)</f>
        <v/>
      </c>
      <c r="H63" s="82" t="str">
        <f>IF($G63='List Backing Sheet'!$P$5,'1. Input energy data'!$S$11,IF($G63='List Backing Sheet'!$P$6,'1. Input energy data'!$T$11,""))</f>
        <v/>
      </c>
      <c r="I63" s="82" t="str">
        <f>IF('1. Input energy data'!H79=0, "", '1. Input energy data'!H79)</f>
        <v/>
      </c>
      <c r="J63" s="84" t="str">
        <f>IF('1. Input energy data'!I79="", "", '1. Input energy data'!I79)</f>
        <v/>
      </c>
      <c r="K63" s="84" t="str">
        <f>IF(A63="","",IF(TRIM(LOWER('1. Input energy data'!$G$11))="Multiple",IF('1. Input energy data'!J79&lt;&gt;"",'1. Input energy data'!J79,""), '1. Input energy data'!$G$11))</f>
        <v/>
      </c>
      <c r="L63" s="84" t="str">
        <f>IF('1. Input energy data'!L79="", "", '1. Input energy data'!L79)</f>
        <v/>
      </c>
      <c r="M63" s="84" t="str">
        <f>IF('1. Input energy data'!M79="", "", '1. Input energy data'!M79)</f>
        <v/>
      </c>
      <c r="N63" s="85" t="str">
        <f>IF(ISBLANK('1. Input energy data'!N79), "",'1. Input energy data'!N79)</f>
        <v/>
      </c>
      <c r="O63" s="85" t="str">
        <f>IF(ISBLANK('1. Input energy data'!O79), "",'1. Input energy data'!O79)</f>
        <v/>
      </c>
      <c r="P63" s="85" t="str">
        <f>IF(ISBLANK('1. Input energy data'!P79), "",'1. Input energy data'!P79)</f>
        <v/>
      </c>
      <c r="Q63" s="85" t="str">
        <f>IF(ISBLANK('1. Input energy data'!Q79), "",'1. Input energy data'!Q79)</f>
        <v/>
      </c>
      <c r="R63" s="85" t="str">
        <f>IF(ISBLANK('1. Input energy data'!R79), "",'1. Input energy data'!R79)</f>
        <v/>
      </c>
      <c r="S63" s="85" t="str">
        <f>IF(ISBLANK('1. Input energy data'!S79), "",'1. Input energy data'!S79)</f>
        <v/>
      </c>
      <c r="T63" s="85" t="str">
        <f>IF(ISBLANK('1. Input energy data'!T79), "",'1. Input energy data'!T79)</f>
        <v/>
      </c>
      <c r="U63" s="85" t="str">
        <f>IF(ISBLANK('1. Input energy data'!U79), "",'1. Input energy data'!U79)</f>
        <v/>
      </c>
      <c r="V63" s="85" t="str">
        <f>IF(ISBLANK('1. Input energy data'!V79), "",'1. Input energy data'!V79)</f>
        <v/>
      </c>
      <c r="W63" s="85" t="str">
        <f>IF(ISBLANK('1. Input energy data'!W79), "",'1. Input energy data'!W79)</f>
        <v/>
      </c>
      <c r="X63" s="85" t="str">
        <f>IF(ISBLANK('1. Input energy data'!X79), "",'1. Input energy data'!X79)</f>
        <v/>
      </c>
      <c r="Y63" s="85" t="str">
        <f>IF(ISBLANK('1. Input energy data'!Y79), "",'1. Input energy data'!Y79)</f>
        <v/>
      </c>
      <c r="Z63" s="85" t="str">
        <f>IF(ISBLANK('1. Input energy data'!Z79), "",'1. Input energy data'!Z79)</f>
        <v/>
      </c>
      <c r="AA63" s="85" t="str">
        <f>IF(ISBLANK('1. Input energy data'!$AA79), "",'1. Input energy data'!$AA79)</f>
        <v/>
      </c>
      <c r="AB63" s="85" t="str">
        <f>IF(ISBLANK('1. Input energy data'!AB79), "",'1. Input energy data'!AB79)</f>
        <v/>
      </c>
      <c r="AC63" s="84" t="str">
        <f>IF('1. Input energy data'!AD79="", "", '1. Input energy data'!AD79)</f>
        <v/>
      </c>
      <c r="AD63" s="84" t="str">
        <f>IF('1. Input energy data'!AE79="", "", '1. Input energy data'!AE79)</f>
        <v/>
      </c>
      <c r="AE63" s="85" t="str">
        <f>IF(ISBLANK('1. Input energy data'!AF79), "",'1. Input energy data'!AF79)</f>
        <v/>
      </c>
      <c r="AF63" s="85" t="str">
        <f>IF(ISBLANK('1. Input energy data'!AG79), "",'1. Input energy data'!AG79)</f>
        <v/>
      </c>
      <c r="AG63" s="85" t="str">
        <f>IF(ISBLANK('1. Input energy data'!AH79), "",'1. Input energy data'!AH79)</f>
        <v/>
      </c>
      <c r="AH63" s="85" t="str">
        <f>IF(ISBLANK('1. Input energy data'!AI79), "",'1. Input energy data'!AI79)</f>
        <v/>
      </c>
      <c r="AI63" s="85" t="str">
        <f>IF(ISBLANK('1. Input energy data'!AJ79), "",'1. Input energy data'!AJ79)</f>
        <v/>
      </c>
      <c r="AJ63" s="85" t="str">
        <f>IF(ISBLANK('1. Input energy data'!AK79), "",'1. Input energy data'!AK79)</f>
        <v/>
      </c>
      <c r="AK63" s="85" t="str">
        <f>IF(ISBLANK('1. Input energy data'!AL79), "",'1. Input energy data'!AL79)</f>
        <v/>
      </c>
      <c r="AL63" s="85" t="str">
        <f>IF(ISBLANK('1. Input energy data'!AM79), "",'1. Input energy data'!AM79)</f>
        <v/>
      </c>
      <c r="AM63" s="85" t="str">
        <f>IF(ISBLANK('1. Input energy data'!AN79), "",'1. Input energy data'!AN79)</f>
        <v/>
      </c>
      <c r="AN63" s="85" t="str">
        <f>IF(ISBLANK('1. Input energy data'!AO79), "",'1. Input energy data'!AO79)</f>
        <v/>
      </c>
      <c r="AO63" s="85" t="str">
        <f>IF(ISBLANK('1. Input energy data'!AP79), "",'1. Input energy data'!AP79)</f>
        <v/>
      </c>
      <c r="AP63" s="85" t="str">
        <f>IF(ISBLANK('1. Input energy data'!AQ79), "",'1. Input energy data'!AQ79)</f>
        <v/>
      </c>
      <c r="AQ63" s="85" t="str">
        <f>'1. Input energy data'!AR79</f>
        <v/>
      </c>
      <c r="AR63" s="85" t="str">
        <f>'1. Input energy data'!AS79</f>
        <v/>
      </c>
      <c r="AS63" s="85" t="str">
        <f>IF(ISBLANK('1. Input energy data'!AT79), "",'1. Input energy data'!AT79)</f>
        <v/>
      </c>
      <c r="AT63" s="85" t="str">
        <f>IF(ISBLANK('1. Input energy data'!$AU79), "",'1. Input energy data'!$AU79)</f>
        <v/>
      </c>
      <c r="AU63" s="85" t="str">
        <f>IF(ISBLANK('1. Input energy data'!AV79), "",'1. Input energy data'!AV79)</f>
        <v/>
      </c>
      <c r="AV63" s="82" t="str">
        <f>IFERROR('Calculation backing sheet'!AQ62,"Baseline issue")</f>
        <v/>
      </c>
      <c r="AW63" s="85" t="str">
        <f>'Calculation backing sheet'!AR62</f>
        <v/>
      </c>
      <c r="AX63" s="176" t="str">
        <f>'Calculation backing sheet'!AS62</f>
        <v/>
      </c>
      <c r="AY63" s="85" t="str">
        <f>'Calculation backing sheet'!AT62</f>
        <v/>
      </c>
      <c r="AZ63" s="85" t="str">
        <f>'Calculation backing sheet'!AU62</f>
        <v/>
      </c>
      <c r="BA63" s="82" t="str">
        <f>'Calculation backing sheet'!AV62</f>
        <v/>
      </c>
      <c r="BB63" s="82" t="str">
        <f>IF(OR(F63=0,G63=0,F63="0",G63="0",TRIM(F63)="",TRIM(G63)=""),"",IF(COUNTIFS('2. Input non-routine changes'!$C$18:$C$1048576,F63,'2. Input non-routine changes'!$E$18:$E$1048576,G63)&gt; 0,"Yes","No"))</f>
        <v/>
      </c>
      <c r="BD63" s="84" t="str" cm="1">
        <f t="array" aca="1" ref="BD63" ca="1">IFERROR(INDIRECT("'2. Input non-routine changes'!" &amp; ADDRESS('NRC backing'!$E63, COLUMN()-45)),"")</f>
        <v/>
      </c>
      <c r="BE63" s="84" t="str" cm="1">
        <f t="array" aca="1" ref="BE63" ca="1">IFERROR(INDIRECT("'2. Input non-routine changes'!" &amp; ADDRESS('NRC backing'!$E63, COLUMN()-45)),"")</f>
        <v/>
      </c>
      <c r="BF63" s="82" t="str" cm="1">
        <f t="array" aca="1" ref="BF63" ca="1">IFERROR(INDIRECT("'2. Input non-routine changes'!" &amp; ADDRESS('NRC backing'!$E63, COLUMN()-45)),"")</f>
        <v/>
      </c>
      <c r="BG63" s="180" t="str" cm="1">
        <f t="array" aca="1" ref="BG63" ca="1">IFERROR(INDIRECT("'2. Input non-routine changes'!" &amp; ADDRESS('NRC backing'!$E63, COLUMN()-45)),"")</f>
        <v/>
      </c>
      <c r="BH63" s="82" t="str" cm="1">
        <f t="array" aca="1" ref="BH63" ca="1">IFERROR(INDIRECT("'2. Input non-routine changes'!" &amp; ADDRESS('NRC backing'!$E63, COLUMN()-45)),"")</f>
        <v/>
      </c>
      <c r="BI63" s="84" t="str" cm="1">
        <f t="array" aca="1" ref="BI63" ca="1">IFERROR(INDIRECT("'2. Input non-routine changes'!" &amp; ADDRESS('NRC backing'!$F63, COLUMN()-50)),"")</f>
        <v/>
      </c>
      <c r="BJ63" s="84" t="str" cm="1">
        <f t="array" aca="1" ref="BJ63" ca="1">IFERROR(INDIRECT("'2. Input non-routine changes'!" &amp; ADDRESS('NRC backing'!$F63, COLUMN()-50)),"")</f>
        <v/>
      </c>
      <c r="BK63" s="82" t="str" cm="1">
        <f t="array" aca="1" ref="BK63" ca="1">IFERROR(INDIRECT("'2. Input non-routine changes'!" &amp; ADDRESS('NRC backing'!$F63, COLUMN()-50)),"")</f>
        <v/>
      </c>
      <c r="BL63" s="173" t="str" cm="1">
        <f t="array" aca="1" ref="BL63" ca="1">IFERROR(INDIRECT("'2. Input non-routine changes'!" &amp; ADDRESS('NRC backing'!$F63, COLUMN()-50)),"")</f>
        <v/>
      </c>
      <c r="BM63" s="82" t="str" cm="1">
        <f t="array" aca="1" ref="BM63" ca="1">IFERROR(INDIRECT("'2. Input non-routine changes'!" &amp; ADDRESS('NRC backing'!$F63, COLUMN()-50)),"")</f>
        <v/>
      </c>
      <c r="BN63" s="84" t="str" cm="1">
        <f t="array" aca="1" ref="BN63" ca="1">IFERROR(INDIRECT("'2. Input non-routine changes'!" &amp; ADDRESS('NRC backing'!$G63, COLUMN()-55)),"")</f>
        <v/>
      </c>
      <c r="BO63" s="84" t="str" cm="1">
        <f t="array" aca="1" ref="BO63" ca="1">IFERROR(INDIRECT("'2. Input non-routine changes'!" &amp; ADDRESS('NRC backing'!$G63, COLUMN()-55)),"")</f>
        <v/>
      </c>
      <c r="BP63" s="82" t="str" cm="1">
        <f t="array" aca="1" ref="BP63" ca="1">IFERROR(INDIRECT("'2. Input non-routine changes'!" &amp; ADDRESS('NRC backing'!$G63, COLUMN()-55)),"")</f>
        <v/>
      </c>
      <c r="BQ63" s="180" t="str" cm="1">
        <f t="array" aca="1" ref="BQ63" ca="1">IFERROR(INDIRECT("'2. Input non-routine changes'!" &amp; ADDRESS('NRC backing'!$G63, COLUMN()-55)),"")</f>
        <v/>
      </c>
      <c r="BR63" s="82" t="str" cm="1">
        <f t="array" aca="1" ref="BR63" ca="1">IFERROR(INDIRECT("'2. Input non-routine changes'!" &amp; ADDRESS('NRC backing'!$G63, COLUMN()-55)),"")</f>
        <v/>
      </c>
    </row>
    <row r="64" spans="1:70">
      <c r="A64" s="82" t="str">
        <f>IF($D64="", "", '1. Input energy data'!$C$11)</f>
        <v/>
      </c>
      <c r="B64" s="82" t="str">
        <f>IF($D64="", "", '1. Input energy data'!$D$11)</f>
        <v/>
      </c>
      <c r="C64" s="236"/>
      <c r="D64" s="82" t="str">
        <f>IF(ISBLANK('1. Input energy data'!$C80),"",'1. Input energy data'!$C80)</f>
        <v/>
      </c>
      <c r="E64" s="178" t="str">
        <f>IF(ISBLANK('1. Input energy data'!D80), "",'1. Input energy data'!D80)</f>
        <v/>
      </c>
      <c r="F64" s="82" t="str">
        <f>IF(ISBLANK('1. Input energy data'!$E80),"",'1. Input energy data'!$E80)</f>
        <v/>
      </c>
      <c r="G64" s="82" t="str">
        <f>IF($A64="","",'1. Input energy data'!$G80)</f>
        <v/>
      </c>
      <c r="H64" s="82" t="str">
        <f>IF($G64='List Backing Sheet'!$P$5,'1. Input energy data'!$S$11,IF($G64='List Backing Sheet'!$P$6,'1. Input energy data'!$T$11,""))</f>
        <v/>
      </c>
      <c r="I64" s="82" t="str">
        <f>IF('1. Input energy data'!H80=0, "", '1. Input energy data'!H80)</f>
        <v/>
      </c>
      <c r="J64" s="84" t="str">
        <f>IF('1. Input energy data'!I80="", "", '1. Input energy data'!I80)</f>
        <v/>
      </c>
      <c r="K64" s="84" t="str">
        <f>IF(A64="","",IF(TRIM(LOWER('1. Input energy data'!$G$11))="Multiple",IF('1. Input energy data'!J80&lt;&gt;"",'1. Input energy data'!J80,""), '1. Input energy data'!$G$11))</f>
        <v/>
      </c>
      <c r="L64" s="84" t="str">
        <f>IF('1. Input energy data'!L80="", "", '1. Input energy data'!L80)</f>
        <v/>
      </c>
      <c r="M64" s="84" t="str">
        <f>IF('1. Input energy data'!M80="", "", '1. Input energy data'!M80)</f>
        <v/>
      </c>
      <c r="N64" s="85" t="str">
        <f>IF(ISBLANK('1. Input energy data'!N80), "",'1. Input energy data'!N80)</f>
        <v/>
      </c>
      <c r="O64" s="85" t="str">
        <f>IF(ISBLANK('1. Input energy data'!O80), "",'1. Input energy data'!O80)</f>
        <v/>
      </c>
      <c r="P64" s="85" t="str">
        <f>IF(ISBLANK('1. Input energy data'!P80), "",'1. Input energy data'!P80)</f>
        <v/>
      </c>
      <c r="Q64" s="85" t="str">
        <f>IF(ISBLANK('1. Input energy data'!Q80), "",'1. Input energy data'!Q80)</f>
        <v/>
      </c>
      <c r="R64" s="85" t="str">
        <f>IF(ISBLANK('1. Input energy data'!R80), "",'1. Input energy data'!R80)</f>
        <v/>
      </c>
      <c r="S64" s="85" t="str">
        <f>IF(ISBLANK('1. Input energy data'!S80), "",'1. Input energy data'!S80)</f>
        <v/>
      </c>
      <c r="T64" s="85" t="str">
        <f>IF(ISBLANK('1. Input energy data'!T80), "",'1. Input energy data'!T80)</f>
        <v/>
      </c>
      <c r="U64" s="85" t="str">
        <f>IF(ISBLANK('1. Input energy data'!U80), "",'1. Input energy data'!U80)</f>
        <v/>
      </c>
      <c r="V64" s="85" t="str">
        <f>IF(ISBLANK('1. Input energy data'!V80), "",'1. Input energy data'!V80)</f>
        <v/>
      </c>
      <c r="W64" s="85" t="str">
        <f>IF(ISBLANK('1. Input energy data'!W80), "",'1. Input energy data'!W80)</f>
        <v/>
      </c>
      <c r="X64" s="85" t="str">
        <f>IF(ISBLANK('1. Input energy data'!X80), "",'1. Input energy data'!X80)</f>
        <v/>
      </c>
      <c r="Y64" s="85" t="str">
        <f>IF(ISBLANK('1. Input energy data'!Y80), "",'1. Input energy data'!Y80)</f>
        <v/>
      </c>
      <c r="Z64" s="85" t="str">
        <f>IF(ISBLANK('1. Input energy data'!Z80), "",'1. Input energy data'!Z80)</f>
        <v/>
      </c>
      <c r="AA64" s="85" t="str">
        <f>IF(ISBLANK('1. Input energy data'!$AA80), "",'1. Input energy data'!$AA80)</f>
        <v/>
      </c>
      <c r="AB64" s="85" t="str">
        <f>IF(ISBLANK('1. Input energy data'!AB80), "",'1. Input energy data'!AB80)</f>
        <v/>
      </c>
      <c r="AC64" s="84" t="str">
        <f>IF('1. Input energy data'!AD80="", "", '1. Input energy data'!AD80)</f>
        <v/>
      </c>
      <c r="AD64" s="84" t="str">
        <f>IF('1. Input energy data'!AE80="", "", '1. Input energy data'!AE80)</f>
        <v/>
      </c>
      <c r="AE64" s="85" t="str">
        <f>IF(ISBLANK('1. Input energy data'!AF80), "",'1. Input energy data'!AF80)</f>
        <v/>
      </c>
      <c r="AF64" s="85" t="str">
        <f>IF(ISBLANK('1. Input energy data'!AG80), "",'1. Input energy data'!AG80)</f>
        <v/>
      </c>
      <c r="AG64" s="85" t="str">
        <f>IF(ISBLANK('1. Input energy data'!AH80), "",'1. Input energy data'!AH80)</f>
        <v/>
      </c>
      <c r="AH64" s="85" t="str">
        <f>IF(ISBLANK('1. Input energy data'!AI80), "",'1. Input energy data'!AI80)</f>
        <v/>
      </c>
      <c r="AI64" s="85" t="str">
        <f>IF(ISBLANK('1. Input energy data'!AJ80), "",'1. Input energy data'!AJ80)</f>
        <v/>
      </c>
      <c r="AJ64" s="85" t="str">
        <f>IF(ISBLANK('1. Input energy data'!AK80), "",'1. Input energy data'!AK80)</f>
        <v/>
      </c>
      <c r="AK64" s="85" t="str">
        <f>IF(ISBLANK('1. Input energy data'!AL80), "",'1. Input energy data'!AL80)</f>
        <v/>
      </c>
      <c r="AL64" s="85" t="str">
        <f>IF(ISBLANK('1. Input energy data'!AM80), "",'1. Input energy data'!AM80)</f>
        <v/>
      </c>
      <c r="AM64" s="85" t="str">
        <f>IF(ISBLANK('1. Input energy data'!AN80), "",'1. Input energy data'!AN80)</f>
        <v/>
      </c>
      <c r="AN64" s="85" t="str">
        <f>IF(ISBLANK('1. Input energy data'!AO80), "",'1. Input energy data'!AO80)</f>
        <v/>
      </c>
      <c r="AO64" s="85" t="str">
        <f>IF(ISBLANK('1. Input energy data'!AP80), "",'1. Input energy data'!AP80)</f>
        <v/>
      </c>
      <c r="AP64" s="85" t="str">
        <f>IF(ISBLANK('1. Input energy data'!AQ80), "",'1. Input energy data'!AQ80)</f>
        <v/>
      </c>
      <c r="AQ64" s="85" t="str">
        <f>'1. Input energy data'!AR80</f>
        <v/>
      </c>
      <c r="AR64" s="85" t="str">
        <f>'1. Input energy data'!AS80</f>
        <v/>
      </c>
      <c r="AS64" s="85" t="str">
        <f>IF(ISBLANK('1. Input energy data'!AT80), "",'1. Input energy data'!AT80)</f>
        <v/>
      </c>
      <c r="AT64" s="85" t="str">
        <f>IF(ISBLANK('1. Input energy data'!$AU80), "",'1. Input energy data'!$AU80)</f>
        <v/>
      </c>
      <c r="AU64" s="85" t="str">
        <f>IF(ISBLANK('1. Input energy data'!AV80), "",'1. Input energy data'!AV80)</f>
        <v/>
      </c>
      <c r="AV64" s="82" t="str">
        <f>IFERROR('Calculation backing sheet'!AQ63,"Baseline issue")</f>
        <v/>
      </c>
      <c r="AW64" s="85" t="str">
        <f>'Calculation backing sheet'!AR63</f>
        <v/>
      </c>
      <c r="AX64" s="176" t="str">
        <f>'Calculation backing sheet'!AS63</f>
        <v/>
      </c>
      <c r="AY64" s="85" t="str">
        <f>'Calculation backing sheet'!AT63</f>
        <v/>
      </c>
      <c r="AZ64" s="85" t="str">
        <f>'Calculation backing sheet'!AU63</f>
        <v/>
      </c>
      <c r="BA64" s="82" t="str">
        <f>'Calculation backing sheet'!AV63</f>
        <v/>
      </c>
      <c r="BB64" s="82" t="str">
        <f>IF(OR(F64=0,G64=0,F64="0",G64="0",TRIM(F64)="",TRIM(G64)=""),"",IF(COUNTIFS('2. Input non-routine changes'!$C$18:$C$1048576,F64,'2. Input non-routine changes'!$E$18:$E$1048576,G64)&gt; 0,"Yes","No"))</f>
        <v/>
      </c>
      <c r="BD64" s="84" t="str" cm="1">
        <f t="array" aca="1" ref="BD64" ca="1">IFERROR(INDIRECT("'2. Input non-routine changes'!" &amp; ADDRESS('NRC backing'!$E64, COLUMN()-45)),"")</f>
        <v/>
      </c>
      <c r="BE64" s="84" t="str" cm="1">
        <f t="array" aca="1" ref="BE64" ca="1">IFERROR(INDIRECT("'2. Input non-routine changes'!" &amp; ADDRESS('NRC backing'!$E64, COLUMN()-45)),"")</f>
        <v/>
      </c>
      <c r="BF64" s="82" t="str" cm="1">
        <f t="array" aca="1" ref="BF64" ca="1">IFERROR(INDIRECT("'2. Input non-routine changes'!" &amp; ADDRESS('NRC backing'!$E64, COLUMN()-45)),"")</f>
        <v/>
      </c>
      <c r="BG64" s="180" t="str" cm="1">
        <f t="array" aca="1" ref="BG64" ca="1">IFERROR(INDIRECT("'2. Input non-routine changes'!" &amp; ADDRESS('NRC backing'!$E64, COLUMN()-45)),"")</f>
        <v/>
      </c>
      <c r="BH64" s="82" t="str" cm="1">
        <f t="array" aca="1" ref="BH64" ca="1">IFERROR(INDIRECT("'2. Input non-routine changes'!" &amp; ADDRESS('NRC backing'!$E64, COLUMN()-45)),"")</f>
        <v/>
      </c>
      <c r="BI64" s="84" t="str" cm="1">
        <f t="array" aca="1" ref="BI64" ca="1">IFERROR(INDIRECT("'2. Input non-routine changes'!" &amp; ADDRESS('NRC backing'!$F64, COLUMN()-50)),"")</f>
        <v/>
      </c>
      <c r="BJ64" s="84" t="str" cm="1">
        <f t="array" aca="1" ref="BJ64" ca="1">IFERROR(INDIRECT("'2. Input non-routine changes'!" &amp; ADDRESS('NRC backing'!$F64, COLUMN()-50)),"")</f>
        <v/>
      </c>
      <c r="BK64" s="82" t="str" cm="1">
        <f t="array" aca="1" ref="BK64" ca="1">IFERROR(INDIRECT("'2. Input non-routine changes'!" &amp; ADDRESS('NRC backing'!$F64, COLUMN()-50)),"")</f>
        <v/>
      </c>
      <c r="BL64" s="173" t="str" cm="1">
        <f t="array" aca="1" ref="BL64" ca="1">IFERROR(INDIRECT("'2. Input non-routine changes'!" &amp; ADDRESS('NRC backing'!$F64, COLUMN()-50)),"")</f>
        <v/>
      </c>
      <c r="BM64" s="82" t="str" cm="1">
        <f t="array" aca="1" ref="BM64" ca="1">IFERROR(INDIRECT("'2. Input non-routine changes'!" &amp; ADDRESS('NRC backing'!$F64, COLUMN()-50)),"")</f>
        <v/>
      </c>
      <c r="BN64" s="84" t="str" cm="1">
        <f t="array" aca="1" ref="BN64" ca="1">IFERROR(INDIRECT("'2. Input non-routine changes'!" &amp; ADDRESS('NRC backing'!$G64, COLUMN()-55)),"")</f>
        <v/>
      </c>
      <c r="BO64" s="84" t="str" cm="1">
        <f t="array" aca="1" ref="BO64" ca="1">IFERROR(INDIRECT("'2. Input non-routine changes'!" &amp; ADDRESS('NRC backing'!$G64, COLUMN()-55)),"")</f>
        <v/>
      </c>
      <c r="BP64" s="82" t="str" cm="1">
        <f t="array" aca="1" ref="BP64" ca="1">IFERROR(INDIRECT("'2. Input non-routine changes'!" &amp; ADDRESS('NRC backing'!$G64, COLUMN()-55)),"")</f>
        <v/>
      </c>
      <c r="BQ64" s="180" t="str" cm="1">
        <f t="array" aca="1" ref="BQ64" ca="1">IFERROR(INDIRECT("'2. Input non-routine changes'!" &amp; ADDRESS('NRC backing'!$G64, COLUMN()-55)),"")</f>
        <v/>
      </c>
      <c r="BR64" s="82" t="str" cm="1">
        <f t="array" aca="1" ref="BR64" ca="1">IFERROR(INDIRECT("'2. Input non-routine changes'!" &amp; ADDRESS('NRC backing'!$G64, COLUMN()-55)),"")</f>
        <v/>
      </c>
    </row>
    <row r="65" spans="1:70">
      <c r="A65" s="82" t="str">
        <f>IF($D65="", "", '1. Input energy data'!$C$11)</f>
        <v/>
      </c>
      <c r="B65" s="82" t="str">
        <f>IF($D65="", "", '1. Input energy data'!$D$11)</f>
        <v/>
      </c>
      <c r="C65" s="236"/>
      <c r="D65" s="82" t="str">
        <f>IF(ISBLANK('1. Input energy data'!$C81),"",'1. Input energy data'!$C81)</f>
        <v/>
      </c>
      <c r="E65" s="178" t="str">
        <f>IF(ISBLANK('1. Input energy data'!D81), "",'1. Input energy data'!D81)</f>
        <v/>
      </c>
      <c r="F65" s="82" t="str">
        <f>IF(ISBLANK('1. Input energy data'!$E81),"",'1. Input energy data'!$E81)</f>
        <v/>
      </c>
      <c r="G65" s="82" t="str">
        <f>IF($A65="","",'1. Input energy data'!$G81)</f>
        <v/>
      </c>
      <c r="H65" s="82" t="str">
        <f>IF($G65='List Backing Sheet'!$P$5,'1. Input energy data'!$S$11,IF($G65='List Backing Sheet'!$P$6,'1. Input energy data'!$T$11,""))</f>
        <v/>
      </c>
      <c r="I65" s="82" t="str">
        <f>IF('1. Input energy data'!H81=0, "", '1. Input energy data'!H81)</f>
        <v/>
      </c>
      <c r="J65" s="84" t="str">
        <f>IF('1. Input energy data'!I81="", "", '1. Input energy data'!I81)</f>
        <v/>
      </c>
      <c r="K65" s="84" t="str">
        <f>IF(A65="","",IF(TRIM(LOWER('1. Input energy data'!$G$11))="Multiple",IF('1. Input energy data'!J81&lt;&gt;"",'1. Input energy data'!J81,""), '1. Input energy data'!$G$11))</f>
        <v/>
      </c>
      <c r="L65" s="84" t="str">
        <f>IF('1. Input energy data'!L81="", "", '1. Input energy data'!L81)</f>
        <v/>
      </c>
      <c r="M65" s="84" t="str">
        <f>IF('1. Input energy data'!M81="", "", '1. Input energy data'!M81)</f>
        <v/>
      </c>
      <c r="N65" s="85" t="str">
        <f>IF(ISBLANK('1. Input energy data'!N81), "",'1. Input energy data'!N81)</f>
        <v/>
      </c>
      <c r="O65" s="85" t="str">
        <f>IF(ISBLANK('1. Input energy data'!O81), "",'1. Input energy data'!O81)</f>
        <v/>
      </c>
      <c r="P65" s="85" t="str">
        <f>IF(ISBLANK('1. Input energy data'!P81), "",'1. Input energy data'!P81)</f>
        <v/>
      </c>
      <c r="Q65" s="85" t="str">
        <f>IF(ISBLANK('1. Input energy data'!Q81), "",'1. Input energy data'!Q81)</f>
        <v/>
      </c>
      <c r="R65" s="85" t="str">
        <f>IF(ISBLANK('1. Input energy data'!R81), "",'1. Input energy data'!R81)</f>
        <v/>
      </c>
      <c r="S65" s="85" t="str">
        <f>IF(ISBLANK('1. Input energy data'!S81), "",'1. Input energy data'!S81)</f>
        <v/>
      </c>
      <c r="T65" s="85" t="str">
        <f>IF(ISBLANK('1. Input energy data'!T81), "",'1. Input energy data'!T81)</f>
        <v/>
      </c>
      <c r="U65" s="85" t="str">
        <f>IF(ISBLANK('1. Input energy data'!U81), "",'1. Input energy data'!U81)</f>
        <v/>
      </c>
      <c r="V65" s="85" t="str">
        <f>IF(ISBLANK('1. Input energy data'!V81), "",'1. Input energy data'!V81)</f>
        <v/>
      </c>
      <c r="W65" s="85" t="str">
        <f>IF(ISBLANK('1. Input energy data'!W81), "",'1. Input energy data'!W81)</f>
        <v/>
      </c>
      <c r="X65" s="85" t="str">
        <f>IF(ISBLANK('1. Input energy data'!X81), "",'1. Input energy data'!X81)</f>
        <v/>
      </c>
      <c r="Y65" s="85" t="str">
        <f>IF(ISBLANK('1. Input energy data'!Y81), "",'1. Input energy data'!Y81)</f>
        <v/>
      </c>
      <c r="Z65" s="85" t="str">
        <f>IF(ISBLANK('1. Input energy data'!Z81), "",'1. Input energy data'!Z81)</f>
        <v/>
      </c>
      <c r="AA65" s="85" t="str">
        <f>IF(ISBLANK('1. Input energy data'!$AA81), "",'1. Input energy data'!$AA81)</f>
        <v/>
      </c>
      <c r="AB65" s="85" t="str">
        <f>IF(ISBLANK('1. Input energy data'!AB81), "",'1. Input energy data'!AB81)</f>
        <v/>
      </c>
      <c r="AC65" s="84" t="str">
        <f>IF('1. Input energy data'!AD81="", "", '1. Input energy data'!AD81)</f>
        <v/>
      </c>
      <c r="AD65" s="84" t="str">
        <f>IF('1. Input energy data'!AE81="", "", '1. Input energy data'!AE81)</f>
        <v/>
      </c>
      <c r="AE65" s="85" t="str">
        <f>IF(ISBLANK('1. Input energy data'!AF81), "",'1. Input energy data'!AF81)</f>
        <v/>
      </c>
      <c r="AF65" s="85" t="str">
        <f>IF(ISBLANK('1. Input energy data'!AG81), "",'1. Input energy data'!AG81)</f>
        <v/>
      </c>
      <c r="AG65" s="85" t="str">
        <f>IF(ISBLANK('1. Input energy data'!AH81), "",'1. Input energy data'!AH81)</f>
        <v/>
      </c>
      <c r="AH65" s="85" t="str">
        <f>IF(ISBLANK('1. Input energy data'!AI81), "",'1. Input energy data'!AI81)</f>
        <v/>
      </c>
      <c r="AI65" s="85" t="str">
        <f>IF(ISBLANK('1. Input energy data'!AJ81), "",'1. Input energy data'!AJ81)</f>
        <v/>
      </c>
      <c r="AJ65" s="85" t="str">
        <f>IF(ISBLANK('1. Input energy data'!AK81), "",'1. Input energy data'!AK81)</f>
        <v/>
      </c>
      <c r="AK65" s="85" t="str">
        <f>IF(ISBLANK('1. Input energy data'!AL81), "",'1. Input energy data'!AL81)</f>
        <v/>
      </c>
      <c r="AL65" s="85" t="str">
        <f>IF(ISBLANK('1. Input energy data'!AM81), "",'1. Input energy data'!AM81)</f>
        <v/>
      </c>
      <c r="AM65" s="85" t="str">
        <f>IF(ISBLANK('1. Input energy data'!AN81), "",'1. Input energy data'!AN81)</f>
        <v/>
      </c>
      <c r="AN65" s="85" t="str">
        <f>IF(ISBLANK('1. Input energy data'!AO81), "",'1. Input energy data'!AO81)</f>
        <v/>
      </c>
      <c r="AO65" s="85" t="str">
        <f>IF(ISBLANK('1. Input energy data'!AP81), "",'1. Input energy data'!AP81)</f>
        <v/>
      </c>
      <c r="AP65" s="85" t="str">
        <f>IF(ISBLANK('1. Input energy data'!AQ81), "",'1. Input energy data'!AQ81)</f>
        <v/>
      </c>
      <c r="AQ65" s="85" t="str">
        <f>'1. Input energy data'!AR81</f>
        <v/>
      </c>
      <c r="AR65" s="85" t="str">
        <f>'1. Input energy data'!AS81</f>
        <v/>
      </c>
      <c r="AS65" s="85" t="str">
        <f>IF(ISBLANK('1. Input energy data'!AT81), "",'1. Input energy data'!AT81)</f>
        <v/>
      </c>
      <c r="AT65" s="85" t="str">
        <f>IF(ISBLANK('1. Input energy data'!$AU81), "",'1. Input energy data'!$AU81)</f>
        <v/>
      </c>
      <c r="AU65" s="85" t="str">
        <f>IF(ISBLANK('1. Input energy data'!AV81), "",'1. Input energy data'!AV81)</f>
        <v/>
      </c>
      <c r="AV65" s="82" t="str">
        <f>IFERROR('Calculation backing sheet'!AQ64,"Baseline issue")</f>
        <v/>
      </c>
      <c r="AW65" s="85" t="str">
        <f>'Calculation backing sheet'!AR64</f>
        <v/>
      </c>
      <c r="AX65" s="176" t="str">
        <f>'Calculation backing sheet'!AS64</f>
        <v/>
      </c>
      <c r="AY65" s="85" t="str">
        <f>'Calculation backing sheet'!AT64</f>
        <v/>
      </c>
      <c r="AZ65" s="85" t="str">
        <f>'Calculation backing sheet'!AU64</f>
        <v/>
      </c>
      <c r="BA65" s="82" t="str">
        <f>'Calculation backing sheet'!AV64</f>
        <v/>
      </c>
      <c r="BB65" s="82" t="str">
        <f>IF(OR(F65=0,G65=0,F65="0",G65="0",TRIM(F65)="",TRIM(G65)=""),"",IF(COUNTIFS('2. Input non-routine changes'!$C$18:$C$1048576,F65,'2. Input non-routine changes'!$E$18:$E$1048576,G65)&gt; 0,"Yes","No"))</f>
        <v/>
      </c>
      <c r="BD65" s="84" t="str" cm="1">
        <f t="array" aca="1" ref="BD65" ca="1">IFERROR(INDIRECT("'2. Input non-routine changes'!" &amp; ADDRESS('NRC backing'!$E65, COLUMN()-45)),"")</f>
        <v/>
      </c>
      <c r="BE65" s="84" t="str" cm="1">
        <f t="array" aca="1" ref="BE65" ca="1">IFERROR(INDIRECT("'2. Input non-routine changes'!" &amp; ADDRESS('NRC backing'!$E65, COLUMN()-45)),"")</f>
        <v/>
      </c>
      <c r="BF65" s="82" t="str" cm="1">
        <f t="array" aca="1" ref="BF65" ca="1">IFERROR(INDIRECT("'2. Input non-routine changes'!" &amp; ADDRESS('NRC backing'!$E65, COLUMN()-45)),"")</f>
        <v/>
      </c>
      <c r="BG65" s="180" t="str" cm="1">
        <f t="array" aca="1" ref="BG65" ca="1">IFERROR(INDIRECT("'2. Input non-routine changes'!" &amp; ADDRESS('NRC backing'!$E65, COLUMN()-45)),"")</f>
        <v/>
      </c>
      <c r="BH65" s="82" t="str" cm="1">
        <f t="array" aca="1" ref="BH65" ca="1">IFERROR(INDIRECT("'2. Input non-routine changes'!" &amp; ADDRESS('NRC backing'!$E65, COLUMN()-45)),"")</f>
        <v/>
      </c>
      <c r="BI65" s="84" t="str" cm="1">
        <f t="array" aca="1" ref="BI65" ca="1">IFERROR(INDIRECT("'2. Input non-routine changes'!" &amp; ADDRESS('NRC backing'!$F65, COLUMN()-50)),"")</f>
        <v/>
      </c>
      <c r="BJ65" s="84" t="str" cm="1">
        <f t="array" aca="1" ref="BJ65" ca="1">IFERROR(INDIRECT("'2. Input non-routine changes'!" &amp; ADDRESS('NRC backing'!$F65, COLUMN()-50)),"")</f>
        <v/>
      </c>
      <c r="BK65" s="82" t="str" cm="1">
        <f t="array" aca="1" ref="BK65" ca="1">IFERROR(INDIRECT("'2. Input non-routine changes'!" &amp; ADDRESS('NRC backing'!$F65, COLUMN()-50)),"")</f>
        <v/>
      </c>
      <c r="BL65" s="173" t="str" cm="1">
        <f t="array" aca="1" ref="BL65" ca="1">IFERROR(INDIRECT("'2. Input non-routine changes'!" &amp; ADDRESS('NRC backing'!$F65, COLUMN()-50)),"")</f>
        <v/>
      </c>
      <c r="BM65" s="82" t="str" cm="1">
        <f t="array" aca="1" ref="BM65" ca="1">IFERROR(INDIRECT("'2. Input non-routine changes'!" &amp; ADDRESS('NRC backing'!$F65, COLUMN()-50)),"")</f>
        <v/>
      </c>
      <c r="BN65" s="84" t="str" cm="1">
        <f t="array" aca="1" ref="BN65" ca="1">IFERROR(INDIRECT("'2. Input non-routine changes'!" &amp; ADDRESS('NRC backing'!$G65, COLUMN()-55)),"")</f>
        <v/>
      </c>
      <c r="BO65" s="84" t="str" cm="1">
        <f t="array" aca="1" ref="BO65" ca="1">IFERROR(INDIRECT("'2. Input non-routine changes'!" &amp; ADDRESS('NRC backing'!$G65, COLUMN()-55)),"")</f>
        <v/>
      </c>
      <c r="BP65" s="82" t="str" cm="1">
        <f t="array" aca="1" ref="BP65" ca="1">IFERROR(INDIRECT("'2. Input non-routine changes'!" &amp; ADDRESS('NRC backing'!$G65, COLUMN()-55)),"")</f>
        <v/>
      </c>
      <c r="BQ65" s="180" t="str" cm="1">
        <f t="array" aca="1" ref="BQ65" ca="1">IFERROR(INDIRECT("'2. Input non-routine changes'!" &amp; ADDRESS('NRC backing'!$G65, COLUMN()-55)),"")</f>
        <v/>
      </c>
      <c r="BR65" s="82" t="str" cm="1">
        <f t="array" aca="1" ref="BR65" ca="1">IFERROR(INDIRECT("'2. Input non-routine changes'!" &amp; ADDRESS('NRC backing'!$G65, COLUMN()-55)),"")</f>
        <v/>
      </c>
    </row>
    <row r="66" spans="1:70">
      <c r="A66" s="82" t="str">
        <f>IF($D66="", "", '1. Input energy data'!$C$11)</f>
        <v/>
      </c>
      <c r="B66" s="82" t="str">
        <f>IF($D66="", "", '1. Input energy data'!$D$11)</f>
        <v/>
      </c>
      <c r="C66" s="236"/>
      <c r="D66" s="82" t="str">
        <f>IF(ISBLANK('1. Input energy data'!$C82),"",'1. Input energy data'!$C82)</f>
        <v/>
      </c>
      <c r="E66" s="178" t="str">
        <f>IF(ISBLANK('1. Input energy data'!D82), "",'1. Input energy data'!D82)</f>
        <v/>
      </c>
      <c r="F66" s="82" t="str">
        <f>IF(ISBLANK('1. Input energy data'!$E82),"",'1. Input energy data'!$E82)</f>
        <v/>
      </c>
      <c r="G66" s="82" t="str">
        <f>IF($A66="","",'1. Input energy data'!$G82)</f>
        <v/>
      </c>
      <c r="H66" s="82" t="str">
        <f>IF($G66='List Backing Sheet'!$P$5,'1. Input energy data'!$S$11,IF($G66='List Backing Sheet'!$P$6,'1. Input energy data'!$T$11,""))</f>
        <v/>
      </c>
      <c r="I66" s="82" t="str">
        <f>IF('1. Input energy data'!H82=0, "", '1. Input energy data'!H82)</f>
        <v/>
      </c>
      <c r="J66" s="84" t="str">
        <f>IF('1. Input energy data'!I82="", "", '1. Input energy data'!I82)</f>
        <v/>
      </c>
      <c r="K66" s="84" t="str">
        <f>IF(A66="","",IF(TRIM(LOWER('1. Input energy data'!$G$11))="Multiple",IF('1. Input energy data'!J82&lt;&gt;"",'1. Input energy data'!J82,""), '1. Input energy data'!$G$11))</f>
        <v/>
      </c>
      <c r="L66" s="84" t="str">
        <f>IF('1. Input energy data'!L82="", "", '1. Input energy data'!L82)</f>
        <v/>
      </c>
      <c r="M66" s="84" t="str">
        <f>IF('1. Input energy data'!M82="", "", '1. Input energy data'!M82)</f>
        <v/>
      </c>
      <c r="N66" s="85" t="str">
        <f>IF(ISBLANK('1. Input energy data'!N82), "",'1. Input energy data'!N82)</f>
        <v/>
      </c>
      <c r="O66" s="85" t="str">
        <f>IF(ISBLANK('1. Input energy data'!O82), "",'1. Input energy data'!O82)</f>
        <v/>
      </c>
      <c r="P66" s="85" t="str">
        <f>IF(ISBLANK('1. Input energy data'!P82), "",'1. Input energy data'!P82)</f>
        <v/>
      </c>
      <c r="Q66" s="85" t="str">
        <f>IF(ISBLANK('1. Input energy data'!Q82), "",'1. Input energy data'!Q82)</f>
        <v/>
      </c>
      <c r="R66" s="85" t="str">
        <f>IF(ISBLANK('1. Input energy data'!R82), "",'1. Input energy data'!R82)</f>
        <v/>
      </c>
      <c r="S66" s="85" t="str">
        <f>IF(ISBLANK('1. Input energy data'!S82), "",'1. Input energy data'!S82)</f>
        <v/>
      </c>
      <c r="T66" s="85" t="str">
        <f>IF(ISBLANK('1. Input energy data'!T82), "",'1. Input energy data'!T82)</f>
        <v/>
      </c>
      <c r="U66" s="85" t="str">
        <f>IF(ISBLANK('1. Input energy data'!U82), "",'1. Input energy data'!U82)</f>
        <v/>
      </c>
      <c r="V66" s="85" t="str">
        <f>IF(ISBLANK('1. Input energy data'!V82), "",'1. Input energy data'!V82)</f>
        <v/>
      </c>
      <c r="W66" s="85" t="str">
        <f>IF(ISBLANK('1. Input energy data'!W82), "",'1. Input energy data'!W82)</f>
        <v/>
      </c>
      <c r="X66" s="85" t="str">
        <f>IF(ISBLANK('1. Input energy data'!X82), "",'1. Input energy data'!X82)</f>
        <v/>
      </c>
      <c r="Y66" s="85" t="str">
        <f>IF(ISBLANK('1. Input energy data'!Y82), "",'1. Input energy data'!Y82)</f>
        <v/>
      </c>
      <c r="Z66" s="85" t="str">
        <f>IF(ISBLANK('1. Input energy data'!Z82), "",'1. Input energy data'!Z82)</f>
        <v/>
      </c>
      <c r="AA66" s="85" t="str">
        <f>IF(ISBLANK('1. Input energy data'!$AA82), "",'1. Input energy data'!$AA82)</f>
        <v/>
      </c>
      <c r="AB66" s="85" t="str">
        <f>IF(ISBLANK('1. Input energy data'!AB82), "",'1. Input energy data'!AB82)</f>
        <v/>
      </c>
      <c r="AC66" s="84" t="str">
        <f>IF('1. Input energy data'!AD82="", "", '1. Input energy data'!AD82)</f>
        <v/>
      </c>
      <c r="AD66" s="84" t="str">
        <f>IF('1. Input energy data'!AE82="", "", '1. Input energy data'!AE82)</f>
        <v/>
      </c>
      <c r="AE66" s="85" t="str">
        <f>IF(ISBLANK('1. Input energy data'!AF82), "",'1. Input energy data'!AF82)</f>
        <v/>
      </c>
      <c r="AF66" s="85" t="str">
        <f>IF(ISBLANK('1. Input energy data'!AG82), "",'1. Input energy data'!AG82)</f>
        <v/>
      </c>
      <c r="AG66" s="85" t="str">
        <f>IF(ISBLANK('1. Input energy data'!AH82), "",'1. Input energy data'!AH82)</f>
        <v/>
      </c>
      <c r="AH66" s="85" t="str">
        <f>IF(ISBLANK('1. Input energy data'!AI82), "",'1. Input energy data'!AI82)</f>
        <v/>
      </c>
      <c r="AI66" s="85" t="str">
        <f>IF(ISBLANK('1. Input energy data'!AJ82), "",'1. Input energy data'!AJ82)</f>
        <v/>
      </c>
      <c r="AJ66" s="85" t="str">
        <f>IF(ISBLANK('1. Input energy data'!AK82), "",'1. Input energy data'!AK82)</f>
        <v/>
      </c>
      <c r="AK66" s="85" t="str">
        <f>IF(ISBLANK('1. Input energy data'!AL82), "",'1. Input energy data'!AL82)</f>
        <v/>
      </c>
      <c r="AL66" s="85" t="str">
        <f>IF(ISBLANK('1. Input energy data'!AM82), "",'1. Input energy data'!AM82)</f>
        <v/>
      </c>
      <c r="AM66" s="85" t="str">
        <f>IF(ISBLANK('1. Input energy data'!AN82), "",'1. Input energy data'!AN82)</f>
        <v/>
      </c>
      <c r="AN66" s="85" t="str">
        <f>IF(ISBLANK('1. Input energy data'!AO82), "",'1. Input energy data'!AO82)</f>
        <v/>
      </c>
      <c r="AO66" s="85" t="str">
        <f>IF(ISBLANK('1. Input energy data'!AP82), "",'1. Input energy data'!AP82)</f>
        <v/>
      </c>
      <c r="AP66" s="85" t="str">
        <f>IF(ISBLANK('1. Input energy data'!AQ82), "",'1. Input energy data'!AQ82)</f>
        <v/>
      </c>
      <c r="AQ66" s="85" t="str">
        <f>'1. Input energy data'!AR82</f>
        <v/>
      </c>
      <c r="AR66" s="85" t="str">
        <f>'1. Input energy data'!AS82</f>
        <v/>
      </c>
      <c r="AS66" s="85" t="str">
        <f>IF(ISBLANK('1. Input energy data'!AT82), "",'1. Input energy data'!AT82)</f>
        <v/>
      </c>
      <c r="AT66" s="85" t="str">
        <f>IF(ISBLANK('1. Input energy data'!$AU82), "",'1. Input energy data'!$AU82)</f>
        <v/>
      </c>
      <c r="AU66" s="85" t="str">
        <f>IF(ISBLANK('1. Input energy data'!AV82), "",'1. Input energy data'!AV82)</f>
        <v/>
      </c>
      <c r="AV66" s="82" t="str">
        <f>IFERROR('Calculation backing sheet'!AQ65,"Baseline issue")</f>
        <v/>
      </c>
      <c r="AW66" s="85" t="str">
        <f>'Calculation backing sheet'!AR65</f>
        <v/>
      </c>
      <c r="AX66" s="176" t="str">
        <f>'Calculation backing sheet'!AS65</f>
        <v/>
      </c>
      <c r="AY66" s="85" t="str">
        <f>'Calculation backing sheet'!AT65</f>
        <v/>
      </c>
      <c r="AZ66" s="85" t="str">
        <f>'Calculation backing sheet'!AU65</f>
        <v/>
      </c>
      <c r="BA66" s="82" t="str">
        <f>'Calculation backing sheet'!AV65</f>
        <v/>
      </c>
      <c r="BB66" s="82" t="str">
        <f>IF(OR(F66=0,G66=0,F66="0",G66="0",TRIM(F66)="",TRIM(G66)=""),"",IF(COUNTIFS('2. Input non-routine changes'!$C$18:$C$1048576,F66,'2. Input non-routine changes'!$E$18:$E$1048576,G66)&gt; 0,"Yes","No"))</f>
        <v/>
      </c>
      <c r="BD66" s="84" t="str" cm="1">
        <f t="array" aca="1" ref="BD66" ca="1">IFERROR(INDIRECT("'2. Input non-routine changes'!" &amp; ADDRESS('NRC backing'!$E66, COLUMN()-45)),"")</f>
        <v/>
      </c>
      <c r="BE66" s="84" t="str" cm="1">
        <f t="array" aca="1" ref="BE66" ca="1">IFERROR(INDIRECT("'2. Input non-routine changes'!" &amp; ADDRESS('NRC backing'!$E66, COLUMN()-45)),"")</f>
        <v/>
      </c>
      <c r="BF66" s="82" t="str" cm="1">
        <f t="array" aca="1" ref="BF66" ca="1">IFERROR(INDIRECT("'2. Input non-routine changes'!" &amp; ADDRESS('NRC backing'!$E66, COLUMN()-45)),"")</f>
        <v/>
      </c>
      <c r="BG66" s="180" t="str" cm="1">
        <f t="array" aca="1" ref="BG66" ca="1">IFERROR(INDIRECT("'2. Input non-routine changes'!" &amp; ADDRESS('NRC backing'!$E66, COLUMN()-45)),"")</f>
        <v/>
      </c>
      <c r="BH66" s="82" t="str" cm="1">
        <f t="array" aca="1" ref="BH66" ca="1">IFERROR(INDIRECT("'2. Input non-routine changes'!" &amp; ADDRESS('NRC backing'!$E66, COLUMN()-45)),"")</f>
        <v/>
      </c>
      <c r="BI66" s="84" t="str" cm="1">
        <f t="array" aca="1" ref="BI66" ca="1">IFERROR(INDIRECT("'2. Input non-routine changes'!" &amp; ADDRESS('NRC backing'!$F66, COLUMN()-50)),"")</f>
        <v/>
      </c>
      <c r="BJ66" s="84" t="str" cm="1">
        <f t="array" aca="1" ref="BJ66" ca="1">IFERROR(INDIRECT("'2. Input non-routine changes'!" &amp; ADDRESS('NRC backing'!$F66, COLUMN()-50)),"")</f>
        <v/>
      </c>
      <c r="BK66" s="82" t="str" cm="1">
        <f t="array" aca="1" ref="BK66" ca="1">IFERROR(INDIRECT("'2. Input non-routine changes'!" &amp; ADDRESS('NRC backing'!$F66, COLUMN()-50)),"")</f>
        <v/>
      </c>
      <c r="BL66" s="173" t="str" cm="1">
        <f t="array" aca="1" ref="BL66" ca="1">IFERROR(INDIRECT("'2. Input non-routine changes'!" &amp; ADDRESS('NRC backing'!$F66, COLUMN()-50)),"")</f>
        <v/>
      </c>
      <c r="BM66" s="82" t="str" cm="1">
        <f t="array" aca="1" ref="BM66" ca="1">IFERROR(INDIRECT("'2. Input non-routine changes'!" &amp; ADDRESS('NRC backing'!$F66, COLUMN()-50)),"")</f>
        <v/>
      </c>
      <c r="BN66" s="84" t="str" cm="1">
        <f t="array" aca="1" ref="BN66" ca="1">IFERROR(INDIRECT("'2. Input non-routine changes'!" &amp; ADDRESS('NRC backing'!$G66, COLUMN()-55)),"")</f>
        <v/>
      </c>
      <c r="BO66" s="84" t="str" cm="1">
        <f t="array" aca="1" ref="BO66" ca="1">IFERROR(INDIRECT("'2. Input non-routine changes'!" &amp; ADDRESS('NRC backing'!$G66, COLUMN()-55)),"")</f>
        <v/>
      </c>
      <c r="BP66" s="82" t="str" cm="1">
        <f t="array" aca="1" ref="BP66" ca="1">IFERROR(INDIRECT("'2. Input non-routine changes'!" &amp; ADDRESS('NRC backing'!$G66, COLUMN()-55)),"")</f>
        <v/>
      </c>
      <c r="BQ66" s="180" t="str" cm="1">
        <f t="array" aca="1" ref="BQ66" ca="1">IFERROR(INDIRECT("'2. Input non-routine changes'!" &amp; ADDRESS('NRC backing'!$G66, COLUMN()-55)),"")</f>
        <v/>
      </c>
      <c r="BR66" s="82" t="str" cm="1">
        <f t="array" aca="1" ref="BR66" ca="1">IFERROR(INDIRECT("'2. Input non-routine changes'!" &amp; ADDRESS('NRC backing'!$G66, COLUMN()-55)),"")</f>
        <v/>
      </c>
    </row>
    <row r="67" spans="1:70">
      <c r="A67" s="82" t="str">
        <f>IF($D67="", "", '1. Input energy data'!$C$11)</f>
        <v/>
      </c>
      <c r="B67" s="82" t="str">
        <f>IF($D67="", "", '1. Input energy data'!$D$11)</f>
        <v/>
      </c>
      <c r="C67" s="236"/>
      <c r="D67" s="82" t="str">
        <f>IF(ISBLANK('1. Input energy data'!$C83),"",'1. Input energy data'!$C83)</f>
        <v/>
      </c>
      <c r="E67" s="178" t="str">
        <f>IF(ISBLANK('1. Input energy data'!D83), "",'1. Input energy data'!D83)</f>
        <v/>
      </c>
      <c r="F67" s="82" t="str">
        <f>IF(ISBLANK('1. Input energy data'!$E83),"",'1. Input energy data'!$E83)</f>
        <v/>
      </c>
      <c r="G67" s="82" t="str">
        <f>IF($A67="","",'1. Input energy data'!$G83)</f>
        <v/>
      </c>
      <c r="H67" s="82" t="str">
        <f>IF($G67='List Backing Sheet'!$P$5,'1. Input energy data'!$S$11,IF($G67='List Backing Sheet'!$P$6,'1. Input energy data'!$T$11,""))</f>
        <v/>
      </c>
      <c r="I67" s="82" t="str">
        <f>IF('1. Input energy data'!H83=0, "", '1. Input energy data'!H83)</f>
        <v/>
      </c>
      <c r="J67" s="84" t="str">
        <f>IF('1. Input energy data'!I83="", "", '1. Input energy data'!I83)</f>
        <v/>
      </c>
      <c r="K67" s="84" t="str">
        <f>IF(A67="","",IF(TRIM(LOWER('1. Input energy data'!$G$11))="Multiple",IF('1. Input energy data'!J83&lt;&gt;"",'1. Input energy data'!J83,""), '1. Input energy data'!$G$11))</f>
        <v/>
      </c>
      <c r="L67" s="84" t="str">
        <f>IF('1. Input energy data'!L83="", "", '1. Input energy data'!L83)</f>
        <v/>
      </c>
      <c r="M67" s="84" t="str">
        <f>IF('1. Input energy data'!M83="", "", '1. Input energy data'!M83)</f>
        <v/>
      </c>
      <c r="N67" s="85" t="str">
        <f>IF(ISBLANK('1. Input energy data'!N83), "",'1. Input energy data'!N83)</f>
        <v/>
      </c>
      <c r="O67" s="85" t="str">
        <f>IF(ISBLANK('1. Input energy data'!O83), "",'1. Input energy data'!O83)</f>
        <v/>
      </c>
      <c r="P67" s="85" t="str">
        <f>IF(ISBLANK('1. Input energy data'!P83), "",'1. Input energy data'!P83)</f>
        <v/>
      </c>
      <c r="Q67" s="85" t="str">
        <f>IF(ISBLANK('1. Input energy data'!Q83), "",'1. Input energy data'!Q83)</f>
        <v/>
      </c>
      <c r="R67" s="85" t="str">
        <f>IF(ISBLANK('1. Input energy data'!R83), "",'1. Input energy data'!R83)</f>
        <v/>
      </c>
      <c r="S67" s="85" t="str">
        <f>IF(ISBLANK('1. Input energy data'!S83), "",'1. Input energy data'!S83)</f>
        <v/>
      </c>
      <c r="T67" s="85" t="str">
        <f>IF(ISBLANK('1. Input energy data'!T83), "",'1. Input energy data'!T83)</f>
        <v/>
      </c>
      <c r="U67" s="85" t="str">
        <f>IF(ISBLANK('1. Input energy data'!U83), "",'1. Input energy data'!U83)</f>
        <v/>
      </c>
      <c r="V67" s="85" t="str">
        <f>IF(ISBLANK('1. Input energy data'!V83), "",'1. Input energy data'!V83)</f>
        <v/>
      </c>
      <c r="W67" s="85" t="str">
        <f>IF(ISBLANK('1. Input energy data'!W83), "",'1. Input energy data'!W83)</f>
        <v/>
      </c>
      <c r="X67" s="85" t="str">
        <f>IF(ISBLANK('1. Input energy data'!X83), "",'1. Input energy data'!X83)</f>
        <v/>
      </c>
      <c r="Y67" s="85" t="str">
        <f>IF(ISBLANK('1. Input energy data'!Y83), "",'1. Input energy data'!Y83)</f>
        <v/>
      </c>
      <c r="Z67" s="85" t="str">
        <f>IF(ISBLANK('1. Input energy data'!Z83), "",'1. Input energy data'!Z83)</f>
        <v/>
      </c>
      <c r="AA67" s="85" t="str">
        <f>IF(ISBLANK('1. Input energy data'!$AA83), "",'1. Input energy data'!$AA83)</f>
        <v/>
      </c>
      <c r="AB67" s="85" t="str">
        <f>IF(ISBLANK('1. Input energy data'!AB83), "",'1. Input energy data'!AB83)</f>
        <v/>
      </c>
      <c r="AC67" s="84" t="str">
        <f>IF('1. Input energy data'!AD83="", "", '1. Input energy data'!AD83)</f>
        <v/>
      </c>
      <c r="AD67" s="84" t="str">
        <f>IF('1. Input energy data'!AE83="", "", '1. Input energy data'!AE83)</f>
        <v/>
      </c>
      <c r="AE67" s="85" t="str">
        <f>IF(ISBLANK('1. Input energy data'!AF83), "",'1. Input energy data'!AF83)</f>
        <v/>
      </c>
      <c r="AF67" s="85" t="str">
        <f>IF(ISBLANK('1. Input energy data'!AG83), "",'1. Input energy data'!AG83)</f>
        <v/>
      </c>
      <c r="AG67" s="85" t="str">
        <f>IF(ISBLANK('1. Input energy data'!AH83), "",'1. Input energy data'!AH83)</f>
        <v/>
      </c>
      <c r="AH67" s="85" t="str">
        <f>IF(ISBLANK('1. Input energy data'!AI83), "",'1. Input energy data'!AI83)</f>
        <v/>
      </c>
      <c r="AI67" s="85" t="str">
        <f>IF(ISBLANK('1. Input energy data'!AJ83), "",'1. Input energy data'!AJ83)</f>
        <v/>
      </c>
      <c r="AJ67" s="85" t="str">
        <f>IF(ISBLANK('1. Input energy data'!AK83), "",'1. Input energy data'!AK83)</f>
        <v/>
      </c>
      <c r="AK67" s="85" t="str">
        <f>IF(ISBLANK('1. Input energy data'!AL83), "",'1. Input energy data'!AL83)</f>
        <v/>
      </c>
      <c r="AL67" s="85" t="str">
        <f>IF(ISBLANK('1. Input energy data'!AM83), "",'1. Input energy data'!AM83)</f>
        <v/>
      </c>
      <c r="AM67" s="85" t="str">
        <f>IF(ISBLANK('1. Input energy data'!AN83), "",'1. Input energy data'!AN83)</f>
        <v/>
      </c>
      <c r="AN67" s="85" t="str">
        <f>IF(ISBLANK('1. Input energy data'!AO83), "",'1. Input energy data'!AO83)</f>
        <v/>
      </c>
      <c r="AO67" s="85" t="str">
        <f>IF(ISBLANK('1. Input energy data'!AP83), "",'1. Input energy data'!AP83)</f>
        <v/>
      </c>
      <c r="AP67" s="85" t="str">
        <f>IF(ISBLANK('1. Input energy data'!AQ83), "",'1. Input energy data'!AQ83)</f>
        <v/>
      </c>
      <c r="AQ67" s="85" t="str">
        <f>'1. Input energy data'!AR83</f>
        <v/>
      </c>
      <c r="AR67" s="85" t="str">
        <f>'1. Input energy data'!AS83</f>
        <v/>
      </c>
      <c r="AS67" s="85" t="str">
        <f>IF(ISBLANK('1. Input energy data'!AT83), "",'1. Input energy data'!AT83)</f>
        <v/>
      </c>
      <c r="AT67" s="85" t="str">
        <f>IF(ISBLANK('1. Input energy data'!$AU83), "",'1. Input energy data'!$AU83)</f>
        <v/>
      </c>
      <c r="AU67" s="85" t="str">
        <f>IF(ISBLANK('1. Input energy data'!AV83), "",'1. Input energy data'!AV83)</f>
        <v/>
      </c>
      <c r="AV67" s="82" t="str">
        <f>IFERROR('Calculation backing sheet'!AQ66,"Baseline issue")</f>
        <v/>
      </c>
      <c r="AW67" s="85" t="str">
        <f>'Calculation backing sheet'!AR66</f>
        <v/>
      </c>
      <c r="AX67" s="176" t="str">
        <f>'Calculation backing sheet'!AS66</f>
        <v/>
      </c>
      <c r="AY67" s="85" t="str">
        <f>'Calculation backing sheet'!AT66</f>
        <v/>
      </c>
      <c r="AZ67" s="85" t="str">
        <f>'Calculation backing sheet'!AU66</f>
        <v/>
      </c>
      <c r="BA67" s="82" t="str">
        <f>'Calculation backing sheet'!AV66</f>
        <v/>
      </c>
      <c r="BB67" s="82" t="str">
        <f>IF(OR(F67=0,G67=0,F67="0",G67="0",TRIM(F67)="",TRIM(G67)=""),"",IF(COUNTIFS('2. Input non-routine changes'!$C$18:$C$1048576,F67,'2. Input non-routine changes'!$E$18:$E$1048576,G67)&gt; 0,"Yes","No"))</f>
        <v/>
      </c>
      <c r="BD67" s="84" t="str" cm="1">
        <f t="array" aca="1" ref="BD67" ca="1">IFERROR(INDIRECT("'2. Input non-routine changes'!" &amp; ADDRESS('NRC backing'!$E67, COLUMN()-45)),"")</f>
        <v/>
      </c>
      <c r="BE67" s="84" t="str" cm="1">
        <f t="array" aca="1" ref="BE67" ca="1">IFERROR(INDIRECT("'2. Input non-routine changes'!" &amp; ADDRESS('NRC backing'!$E67, COLUMN()-45)),"")</f>
        <v/>
      </c>
      <c r="BF67" s="82" t="str" cm="1">
        <f t="array" aca="1" ref="BF67" ca="1">IFERROR(INDIRECT("'2. Input non-routine changes'!" &amp; ADDRESS('NRC backing'!$E67, COLUMN()-45)),"")</f>
        <v/>
      </c>
      <c r="BG67" s="180" t="str" cm="1">
        <f t="array" aca="1" ref="BG67" ca="1">IFERROR(INDIRECT("'2. Input non-routine changes'!" &amp; ADDRESS('NRC backing'!$E67, COLUMN()-45)),"")</f>
        <v/>
      </c>
      <c r="BH67" s="82" t="str" cm="1">
        <f t="array" aca="1" ref="BH67" ca="1">IFERROR(INDIRECT("'2. Input non-routine changes'!" &amp; ADDRESS('NRC backing'!$E67, COLUMN()-45)),"")</f>
        <v/>
      </c>
      <c r="BI67" s="84" t="str" cm="1">
        <f t="array" aca="1" ref="BI67" ca="1">IFERROR(INDIRECT("'2. Input non-routine changes'!" &amp; ADDRESS('NRC backing'!$F67, COLUMN()-50)),"")</f>
        <v/>
      </c>
      <c r="BJ67" s="84" t="str" cm="1">
        <f t="array" aca="1" ref="BJ67" ca="1">IFERROR(INDIRECT("'2. Input non-routine changes'!" &amp; ADDRESS('NRC backing'!$F67, COLUMN()-50)),"")</f>
        <v/>
      </c>
      <c r="BK67" s="82" t="str" cm="1">
        <f t="array" aca="1" ref="BK67" ca="1">IFERROR(INDIRECT("'2. Input non-routine changes'!" &amp; ADDRESS('NRC backing'!$F67, COLUMN()-50)),"")</f>
        <v/>
      </c>
      <c r="BL67" s="173" t="str" cm="1">
        <f t="array" aca="1" ref="BL67" ca="1">IFERROR(INDIRECT("'2. Input non-routine changes'!" &amp; ADDRESS('NRC backing'!$F67, COLUMN()-50)),"")</f>
        <v/>
      </c>
      <c r="BM67" s="82" t="str" cm="1">
        <f t="array" aca="1" ref="BM67" ca="1">IFERROR(INDIRECT("'2. Input non-routine changes'!" &amp; ADDRESS('NRC backing'!$F67, COLUMN()-50)),"")</f>
        <v/>
      </c>
      <c r="BN67" s="84" t="str" cm="1">
        <f t="array" aca="1" ref="BN67" ca="1">IFERROR(INDIRECT("'2. Input non-routine changes'!" &amp; ADDRESS('NRC backing'!$G67, COLUMN()-55)),"")</f>
        <v/>
      </c>
      <c r="BO67" s="84" t="str" cm="1">
        <f t="array" aca="1" ref="BO67" ca="1">IFERROR(INDIRECT("'2. Input non-routine changes'!" &amp; ADDRESS('NRC backing'!$G67, COLUMN()-55)),"")</f>
        <v/>
      </c>
      <c r="BP67" s="82" t="str" cm="1">
        <f t="array" aca="1" ref="BP67" ca="1">IFERROR(INDIRECT("'2. Input non-routine changes'!" &amp; ADDRESS('NRC backing'!$G67, COLUMN()-55)),"")</f>
        <v/>
      </c>
      <c r="BQ67" s="180" t="str" cm="1">
        <f t="array" aca="1" ref="BQ67" ca="1">IFERROR(INDIRECT("'2. Input non-routine changes'!" &amp; ADDRESS('NRC backing'!$G67, COLUMN()-55)),"")</f>
        <v/>
      </c>
      <c r="BR67" s="82" t="str" cm="1">
        <f t="array" aca="1" ref="BR67" ca="1">IFERROR(INDIRECT("'2. Input non-routine changes'!" &amp; ADDRESS('NRC backing'!$G67, COLUMN()-55)),"")</f>
        <v/>
      </c>
    </row>
    <row r="68" spans="1:70">
      <c r="A68" s="82" t="str">
        <f>IF($D68="", "", '1. Input energy data'!$C$11)</f>
        <v/>
      </c>
      <c r="B68" s="82" t="str">
        <f>IF($D68="", "", '1. Input energy data'!$D$11)</f>
        <v/>
      </c>
      <c r="C68" s="236"/>
      <c r="D68" s="82" t="str">
        <f>IF(ISBLANK('1. Input energy data'!$C84),"",'1. Input energy data'!$C84)</f>
        <v/>
      </c>
      <c r="E68" s="178" t="str">
        <f>IF(ISBLANK('1. Input energy data'!D84), "",'1. Input energy data'!D84)</f>
        <v/>
      </c>
      <c r="F68" s="82" t="str">
        <f>IF(ISBLANK('1. Input energy data'!$E84),"",'1. Input energy data'!$E84)</f>
        <v/>
      </c>
      <c r="G68" s="82" t="str">
        <f>IF($A68="","",'1. Input energy data'!$G84)</f>
        <v/>
      </c>
      <c r="H68" s="82" t="str">
        <f>IF($G68='List Backing Sheet'!$P$5,'1. Input energy data'!$S$11,IF($G68='List Backing Sheet'!$P$6,'1. Input energy data'!$T$11,""))</f>
        <v/>
      </c>
      <c r="I68" s="82" t="str">
        <f>IF('1. Input energy data'!H84=0, "", '1. Input energy data'!H84)</f>
        <v/>
      </c>
      <c r="J68" s="84" t="str">
        <f>IF('1. Input energy data'!I84="", "", '1. Input energy data'!I84)</f>
        <v/>
      </c>
      <c r="K68" s="84" t="str">
        <f>IF(A68="","",IF(TRIM(LOWER('1. Input energy data'!$G$11))="Multiple",IF('1. Input energy data'!J84&lt;&gt;"",'1. Input energy data'!J84,""), '1. Input energy data'!$G$11))</f>
        <v/>
      </c>
      <c r="L68" s="84" t="str">
        <f>IF('1. Input energy data'!L84="", "", '1. Input energy data'!L84)</f>
        <v/>
      </c>
      <c r="M68" s="84" t="str">
        <f>IF('1. Input energy data'!M84="", "", '1. Input energy data'!M84)</f>
        <v/>
      </c>
      <c r="N68" s="85" t="str">
        <f>IF(ISBLANK('1. Input energy data'!N84), "",'1. Input energy data'!N84)</f>
        <v/>
      </c>
      <c r="O68" s="85" t="str">
        <f>IF(ISBLANK('1. Input energy data'!O84), "",'1. Input energy data'!O84)</f>
        <v/>
      </c>
      <c r="P68" s="85" t="str">
        <f>IF(ISBLANK('1. Input energy data'!P84), "",'1. Input energy data'!P84)</f>
        <v/>
      </c>
      <c r="Q68" s="85" t="str">
        <f>IF(ISBLANK('1. Input energy data'!Q84), "",'1. Input energy data'!Q84)</f>
        <v/>
      </c>
      <c r="R68" s="85" t="str">
        <f>IF(ISBLANK('1. Input energy data'!R84), "",'1. Input energy data'!R84)</f>
        <v/>
      </c>
      <c r="S68" s="85" t="str">
        <f>IF(ISBLANK('1. Input energy data'!S84), "",'1. Input energy data'!S84)</f>
        <v/>
      </c>
      <c r="T68" s="85" t="str">
        <f>IF(ISBLANK('1. Input energy data'!T84), "",'1. Input energy data'!T84)</f>
        <v/>
      </c>
      <c r="U68" s="85" t="str">
        <f>IF(ISBLANK('1. Input energy data'!U84), "",'1. Input energy data'!U84)</f>
        <v/>
      </c>
      <c r="V68" s="85" t="str">
        <f>IF(ISBLANK('1. Input energy data'!V84), "",'1. Input energy data'!V84)</f>
        <v/>
      </c>
      <c r="W68" s="85" t="str">
        <f>IF(ISBLANK('1. Input energy data'!W84), "",'1. Input energy data'!W84)</f>
        <v/>
      </c>
      <c r="X68" s="85" t="str">
        <f>IF(ISBLANK('1. Input energy data'!X84), "",'1. Input energy data'!X84)</f>
        <v/>
      </c>
      <c r="Y68" s="85" t="str">
        <f>IF(ISBLANK('1. Input energy data'!Y84), "",'1. Input energy data'!Y84)</f>
        <v/>
      </c>
      <c r="Z68" s="85" t="str">
        <f>IF(ISBLANK('1. Input energy data'!Z84), "",'1. Input energy data'!Z84)</f>
        <v/>
      </c>
      <c r="AA68" s="85" t="str">
        <f>IF(ISBLANK('1. Input energy data'!$AA84), "",'1. Input energy data'!$AA84)</f>
        <v/>
      </c>
      <c r="AB68" s="85" t="str">
        <f>IF(ISBLANK('1. Input energy data'!AB84), "",'1. Input energy data'!AB84)</f>
        <v/>
      </c>
      <c r="AC68" s="84" t="str">
        <f>IF('1. Input energy data'!AD84="", "", '1. Input energy data'!AD84)</f>
        <v/>
      </c>
      <c r="AD68" s="84" t="str">
        <f>IF('1. Input energy data'!AE84="", "", '1. Input energy data'!AE84)</f>
        <v/>
      </c>
      <c r="AE68" s="85" t="str">
        <f>IF(ISBLANK('1. Input energy data'!AF84), "",'1. Input energy data'!AF84)</f>
        <v/>
      </c>
      <c r="AF68" s="85" t="str">
        <f>IF(ISBLANK('1. Input energy data'!AG84), "",'1. Input energy data'!AG84)</f>
        <v/>
      </c>
      <c r="AG68" s="85" t="str">
        <f>IF(ISBLANK('1. Input energy data'!AH84), "",'1. Input energy data'!AH84)</f>
        <v/>
      </c>
      <c r="AH68" s="85" t="str">
        <f>IF(ISBLANK('1. Input energy data'!AI84), "",'1. Input energy data'!AI84)</f>
        <v/>
      </c>
      <c r="AI68" s="85" t="str">
        <f>IF(ISBLANK('1. Input energy data'!AJ84), "",'1. Input energy data'!AJ84)</f>
        <v/>
      </c>
      <c r="AJ68" s="85" t="str">
        <f>IF(ISBLANK('1. Input energy data'!AK84), "",'1. Input energy data'!AK84)</f>
        <v/>
      </c>
      <c r="AK68" s="85" t="str">
        <f>IF(ISBLANK('1. Input energy data'!AL84), "",'1. Input energy data'!AL84)</f>
        <v/>
      </c>
      <c r="AL68" s="85" t="str">
        <f>IF(ISBLANK('1. Input energy data'!AM84), "",'1. Input energy data'!AM84)</f>
        <v/>
      </c>
      <c r="AM68" s="85" t="str">
        <f>IF(ISBLANK('1. Input energy data'!AN84), "",'1. Input energy data'!AN84)</f>
        <v/>
      </c>
      <c r="AN68" s="85" t="str">
        <f>IF(ISBLANK('1. Input energy data'!AO84), "",'1. Input energy data'!AO84)</f>
        <v/>
      </c>
      <c r="AO68" s="85" t="str">
        <f>IF(ISBLANK('1. Input energy data'!AP84), "",'1. Input energy data'!AP84)</f>
        <v/>
      </c>
      <c r="AP68" s="85" t="str">
        <f>IF(ISBLANK('1. Input energy data'!AQ84), "",'1. Input energy data'!AQ84)</f>
        <v/>
      </c>
      <c r="AQ68" s="85" t="str">
        <f>'1. Input energy data'!AR84</f>
        <v/>
      </c>
      <c r="AR68" s="85" t="str">
        <f>'1. Input energy data'!AS84</f>
        <v/>
      </c>
      <c r="AS68" s="85" t="str">
        <f>IF(ISBLANK('1. Input energy data'!AT84), "",'1. Input energy data'!AT84)</f>
        <v/>
      </c>
      <c r="AT68" s="85" t="str">
        <f>IF(ISBLANK('1. Input energy data'!$AU84), "",'1. Input energy data'!$AU84)</f>
        <v/>
      </c>
      <c r="AU68" s="85" t="str">
        <f>IF(ISBLANK('1. Input energy data'!AV84), "",'1. Input energy data'!AV84)</f>
        <v/>
      </c>
      <c r="AV68" s="82" t="str">
        <f>IFERROR('Calculation backing sheet'!AQ67,"Baseline issue")</f>
        <v/>
      </c>
      <c r="AW68" s="85" t="str">
        <f>'Calculation backing sheet'!AR67</f>
        <v/>
      </c>
      <c r="AX68" s="176" t="str">
        <f>'Calculation backing sheet'!AS67</f>
        <v/>
      </c>
      <c r="AY68" s="85" t="str">
        <f>'Calculation backing sheet'!AT67</f>
        <v/>
      </c>
      <c r="AZ68" s="85" t="str">
        <f>'Calculation backing sheet'!AU67</f>
        <v/>
      </c>
      <c r="BA68" s="82" t="str">
        <f>'Calculation backing sheet'!AV67</f>
        <v/>
      </c>
      <c r="BB68" s="82" t="str">
        <f>IF(OR(F68=0,G68=0,F68="0",G68="0",TRIM(F68)="",TRIM(G68)=""),"",IF(COUNTIFS('2. Input non-routine changes'!$C$18:$C$1048576,F68,'2. Input non-routine changes'!$E$18:$E$1048576,G68)&gt; 0,"Yes","No"))</f>
        <v/>
      </c>
      <c r="BD68" s="84" t="str" cm="1">
        <f t="array" aca="1" ref="BD68" ca="1">IFERROR(INDIRECT("'2. Input non-routine changes'!" &amp; ADDRESS('NRC backing'!$E68, COLUMN()-45)),"")</f>
        <v/>
      </c>
      <c r="BE68" s="84" t="str" cm="1">
        <f t="array" aca="1" ref="BE68" ca="1">IFERROR(INDIRECT("'2. Input non-routine changes'!" &amp; ADDRESS('NRC backing'!$E68, COLUMN()-45)),"")</f>
        <v/>
      </c>
      <c r="BF68" s="82" t="str" cm="1">
        <f t="array" aca="1" ref="BF68" ca="1">IFERROR(INDIRECT("'2. Input non-routine changes'!" &amp; ADDRESS('NRC backing'!$E68, COLUMN()-45)),"")</f>
        <v/>
      </c>
      <c r="BG68" s="180" t="str" cm="1">
        <f t="array" aca="1" ref="BG68" ca="1">IFERROR(INDIRECT("'2. Input non-routine changes'!" &amp; ADDRESS('NRC backing'!$E68, COLUMN()-45)),"")</f>
        <v/>
      </c>
      <c r="BH68" s="82" t="str" cm="1">
        <f t="array" aca="1" ref="BH68" ca="1">IFERROR(INDIRECT("'2. Input non-routine changes'!" &amp; ADDRESS('NRC backing'!$E68, COLUMN()-45)),"")</f>
        <v/>
      </c>
      <c r="BI68" s="84" t="str" cm="1">
        <f t="array" aca="1" ref="BI68" ca="1">IFERROR(INDIRECT("'2. Input non-routine changes'!" &amp; ADDRESS('NRC backing'!$F68, COLUMN()-50)),"")</f>
        <v/>
      </c>
      <c r="BJ68" s="84" t="str" cm="1">
        <f t="array" aca="1" ref="BJ68" ca="1">IFERROR(INDIRECT("'2. Input non-routine changes'!" &amp; ADDRESS('NRC backing'!$F68, COLUMN()-50)),"")</f>
        <v/>
      </c>
      <c r="BK68" s="82" t="str" cm="1">
        <f t="array" aca="1" ref="BK68" ca="1">IFERROR(INDIRECT("'2. Input non-routine changes'!" &amp; ADDRESS('NRC backing'!$F68, COLUMN()-50)),"")</f>
        <v/>
      </c>
      <c r="BL68" s="173" t="str" cm="1">
        <f t="array" aca="1" ref="BL68" ca="1">IFERROR(INDIRECT("'2. Input non-routine changes'!" &amp; ADDRESS('NRC backing'!$F68, COLUMN()-50)),"")</f>
        <v/>
      </c>
      <c r="BM68" s="82" t="str" cm="1">
        <f t="array" aca="1" ref="BM68" ca="1">IFERROR(INDIRECT("'2. Input non-routine changes'!" &amp; ADDRESS('NRC backing'!$F68, COLUMN()-50)),"")</f>
        <v/>
      </c>
      <c r="BN68" s="84" t="str" cm="1">
        <f t="array" aca="1" ref="BN68" ca="1">IFERROR(INDIRECT("'2. Input non-routine changes'!" &amp; ADDRESS('NRC backing'!$G68, COLUMN()-55)),"")</f>
        <v/>
      </c>
      <c r="BO68" s="84" t="str" cm="1">
        <f t="array" aca="1" ref="BO68" ca="1">IFERROR(INDIRECT("'2. Input non-routine changes'!" &amp; ADDRESS('NRC backing'!$G68, COLUMN()-55)),"")</f>
        <v/>
      </c>
      <c r="BP68" s="82" t="str" cm="1">
        <f t="array" aca="1" ref="BP68" ca="1">IFERROR(INDIRECT("'2. Input non-routine changes'!" &amp; ADDRESS('NRC backing'!$G68, COLUMN()-55)),"")</f>
        <v/>
      </c>
      <c r="BQ68" s="180" t="str" cm="1">
        <f t="array" aca="1" ref="BQ68" ca="1">IFERROR(INDIRECT("'2. Input non-routine changes'!" &amp; ADDRESS('NRC backing'!$G68, COLUMN()-55)),"")</f>
        <v/>
      </c>
      <c r="BR68" s="82" t="str" cm="1">
        <f t="array" aca="1" ref="BR68" ca="1">IFERROR(INDIRECT("'2. Input non-routine changes'!" &amp; ADDRESS('NRC backing'!$G68, COLUMN()-55)),"")</f>
        <v/>
      </c>
    </row>
    <row r="69" spans="1:70">
      <c r="A69" s="82" t="str">
        <f>IF($D69="", "", '1. Input energy data'!$C$11)</f>
        <v/>
      </c>
      <c r="B69" s="82" t="str">
        <f>IF($D69="", "", '1. Input energy data'!$D$11)</f>
        <v/>
      </c>
      <c r="C69" s="236"/>
      <c r="D69" s="82" t="str">
        <f>IF(ISBLANK('1. Input energy data'!$C85),"",'1. Input energy data'!$C85)</f>
        <v/>
      </c>
      <c r="E69" s="178" t="str">
        <f>IF(ISBLANK('1. Input energy data'!D85), "",'1. Input energy data'!D85)</f>
        <v/>
      </c>
      <c r="F69" s="82" t="str">
        <f>IF(ISBLANK('1. Input energy data'!$E85),"",'1. Input energy data'!$E85)</f>
        <v/>
      </c>
      <c r="G69" s="82" t="str">
        <f>IF($A69="","",'1. Input energy data'!$G85)</f>
        <v/>
      </c>
      <c r="H69" s="82" t="str">
        <f>IF($G69='List Backing Sheet'!$P$5,'1. Input energy data'!$S$11,IF($G69='List Backing Sheet'!$P$6,'1. Input energy data'!$T$11,""))</f>
        <v/>
      </c>
      <c r="I69" s="82" t="str">
        <f>IF('1. Input energy data'!H85=0, "", '1. Input energy data'!H85)</f>
        <v/>
      </c>
      <c r="J69" s="84" t="str">
        <f>IF('1. Input energy data'!I85="", "", '1. Input energy data'!I85)</f>
        <v/>
      </c>
      <c r="K69" s="84" t="str">
        <f>IF(A69="","",IF(TRIM(LOWER('1. Input energy data'!$G$11))="Multiple",IF('1. Input energy data'!J85&lt;&gt;"",'1. Input energy data'!J85,""), '1. Input energy data'!$G$11))</f>
        <v/>
      </c>
      <c r="L69" s="84" t="str">
        <f>IF('1. Input energy data'!L85="", "", '1. Input energy data'!L85)</f>
        <v/>
      </c>
      <c r="M69" s="84" t="str">
        <f>IF('1. Input energy data'!M85="", "", '1. Input energy data'!M85)</f>
        <v/>
      </c>
      <c r="N69" s="85" t="str">
        <f>IF(ISBLANK('1. Input energy data'!N85), "",'1. Input energy data'!N85)</f>
        <v/>
      </c>
      <c r="O69" s="85" t="str">
        <f>IF(ISBLANK('1. Input energy data'!O85), "",'1. Input energy data'!O85)</f>
        <v/>
      </c>
      <c r="P69" s="85" t="str">
        <f>IF(ISBLANK('1. Input energy data'!P85), "",'1. Input energy data'!P85)</f>
        <v/>
      </c>
      <c r="Q69" s="85" t="str">
        <f>IF(ISBLANK('1. Input energy data'!Q85), "",'1. Input energy data'!Q85)</f>
        <v/>
      </c>
      <c r="R69" s="85" t="str">
        <f>IF(ISBLANK('1. Input energy data'!R85), "",'1. Input energy data'!R85)</f>
        <v/>
      </c>
      <c r="S69" s="85" t="str">
        <f>IF(ISBLANK('1. Input energy data'!S85), "",'1. Input energy data'!S85)</f>
        <v/>
      </c>
      <c r="T69" s="85" t="str">
        <f>IF(ISBLANK('1. Input energy data'!T85), "",'1. Input energy data'!T85)</f>
        <v/>
      </c>
      <c r="U69" s="85" t="str">
        <f>IF(ISBLANK('1. Input energy data'!U85), "",'1. Input energy data'!U85)</f>
        <v/>
      </c>
      <c r="V69" s="85" t="str">
        <f>IF(ISBLANK('1. Input energy data'!V85), "",'1. Input energy data'!V85)</f>
        <v/>
      </c>
      <c r="W69" s="85" t="str">
        <f>IF(ISBLANK('1. Input energy data'!W85), "",'1. Input energy data'!W85)</f>
        <v/>
      </c>
      <c r="X69" s="85" t="str">
        <f>IF(ISBLANK('1. Input energy data'!X85), "",'1. Input energy data'!X85)</f>
        <v/>
      </c>
      <c r="Y69" s="85" t="str">
        <f>IF(ISBLANK('1. Input energy data'!Y85), "",'1. Input energy data'!Y85)</f>
        <v/>
      </c>
      <c r="Z69" s="85" t="str">
        <f>IF(ISBLANK('1. Input energy data'!Z85), "",'1. Input energy data'!Z85)</f>
        <v/>
      </c>
      <c r="AA69" s="85" t="str">
        <f>IF(ISBLANK('1. Input energy data'!$AA85), "",'1. Input energy data'!$AA85)</f>
        <v/>
      </c>
      <c r="AB69" s="85" t="str">
        <f>IF(ISBLANK('1. Input energy data'!AB85), "",'1. Input energy data'!AB85)</f>
        <v/>
      </c>
      <c r="AC69" s="84" t="str">
        <f>IF('1. Input energy data'!AD85="", "", '1. Input energy data'!AD85)</f>
        <v/>
      </c>
      <c r="AD69" s="84" t="str">
        <f>IF('1. Input energy data'!AE85="", "", '1. Input energy data'!AE85)</f>
        <v/>
      </c>
      <c r="AE69" s="85" t="str">
        <f>IF(ISBLANK('1. Input energy data'!AF85), "",'1. Input energy data'!AF85)</f>
        <v/>
      </c>
      <c r="AF69" s="85" t="str">
        <f>IF(ISBLANK('1. Input energy data'!AG85), "",'1. Input energy data'!AG85)</f>
        <v/>
      </c>
      <c r="AG69" s="85" t="str">
        <f>IF(ISBLANK('1. Input energy data'!AH85), "",'1. Input energy data'!AH85)</f>
        <v/>
      </c>
      <c r="AH69" s="85" t="str">
        <f>IF(ISBLANK('1. Input energy data'!AI85), "",'1. Input energy data'!AI85)</f>
        <v/>
      </c>
      <c r="AI69" s="85" t="str">
        <f>IF(ISBLANK('1. Input energy data'!AJ85), "",'1. Input energy data'!AJ85)</f>
        <v/>
      </c>
      <c r="AJ69" s="85" t="str">
        <f>IF(ISBLANK('1. Input energy data'!AK85), "",'1. Input energy data'!AK85)</f>
        <v/>
      </c>
      <c r="AK69" s="85" t="str">
        <f>IF(ISBLANK('1. Input energy data'!AL85), "",'1. Input energy data'!AL85)</f>
        <v/>
      </c>
      <c r="AL69" s="85" t="str">
        <f>IF(ISBLANK('1. Input energy data'!AM85), "",'1. Input energy data'!AM85)</f>
        <v/>
      </c>
      <c r="AM69" s="85" t="str">
        <f>IF(ISBLANK('1. Input energy data'!AN85), "",'1. Input energy data'!AN85)</f>
        <v/>
      </c>
      <c r="AN69" s="85" t="str">
        <f>IF(ISBLANK('1. Input energy data'!AO85), "",'1. Input energy data'!AO85)</f>
        <v/>
      </c>
      <c r="AO69" s="85" t="str">
        <f>IF(ISBLANK('1. Input energy data'!AP85), "",'1. Input energy data'!AP85)</f>
        <v/>
      </c>
      <c r="AP69" s="85" t="str">
        <f>IF(ISBLANK('1. Input energy data'!AQ85), "",'1. Input energy data'!AQ85)</f>
        <v/>
      </c>
      <c r="AQ69" s="85" t="str">
        <f>'1. Input energy data'!AR85</f>
        <v/>
      </c>
      <c r="AR69" s="85" t="str">
        <f>'1. Input energy data'!AS85</f>
        <v/>
      </c>
      <c r="AS69" s="85" t="str">
        <f>IF(ISBLANK('1. Input energy data'!AT85), "",'1. Input energy data'!AT85)</f>
        <v/>
      </c>
      <c r="AT69" s="85" t="str">
        <f>IF(ISBLANK('1. Input energy data'!$AU85), "",'1. Input energy data'!$AU85)</f>
        <v/>
      </c>
      <c r="AU69" s="85" t="str">
        <f>IF(ISBLANK('1. Input energy data'!AV85), "",'1. Input energy data'!AV85)</f>
        <v/>
      </c>
      <c r="AV69" s="82" t="str">
        <f>IFERROR('Calculation backing sheet'!AQ68,"Baseline issue")</f>
        <v/>
      </c>
      <c r="AW69" s="85" t="str">
        <f>'Calculation backing sheet'!AR68</f>
        <v/>
      </c>
      <c r="AX69" s="176" t="str">
        <f>'Calculation backing sheet'!AS68</f>
        <v/>
      </c>
      <c r="AY69" s="85" t="str">
        <f>'Calculation backing sheet'!AT68</f>
        <v/>
      </c>
      <c r="AZ69" s="85" t="str">
        <f>'Calculation backing sheet'!AU68</f>
        <v/>
      </c>
      <c r="BA69" s="82" t="str">
        <f>'Calculation backing sheet'!AV68</f>
        <v/>
      </c>
      <c r="BB69" s="82" t="str">
        <f>IF(OR(F69=0,G69=0,F69="0",G69="0",TRIM(F69)="",TRIM(G69)=""),"",IF(COUNTIFS('2. Input non-routine changes'!$C$18:$C$1048576,F69,'2. Input non-routine changes'!$E$18:$E$1048576,G69)&gt; 0,"Yes","No"))</f>
        <v/>
      </c>
      <c r="BD69" s="84" t="str" cm="1">
        <f t="array" aca="1" ref="BD69" ca="1">IFERROR(INDIRECT("'2. Input non-routine changes'!" &amp; ADDRESS('NRC backing'!$E69, COLUMN()-45)),"")</f>
        <v/>
      </c>
      <c r="BE69" s="84" t="str" cm="1">
        <f t="array" aca="1" ref="BE69" ca="1">IFERROR(INDIRECT("'2. Input non-routine changes'!" &amp; ADDRESS('NRC backing'!$E69, COLUMN()-45)),"")</f>
        <v/>
      </c>
      <c r="BF69" s="82" t="str" cm="1">
        <f t="array" aca="1" ref="BF69" ca="1">IFERROR(INDIRECT("'2. Input non-routine changes'!" &amp; ADDRESS('NRC backing'!$E69, COLUMN()-45)),"")</f>
        <v/>
      </c>
      <c r="BG69" s="180" t="str" cm="1">
        <f t="array" aca="1" ref="BG69" ca="1">IFERROR(INDIRECT("'2. Input non-routine changes'!" &amp; ADDRESS('NRC backing'!$E69, COLUMN()-45)),"")</f>
        <v/>
      </c>
      <c r="BH69" s="82" t="str" cm="1">
        <f t="array" aca="1" ref="BH69" ca="1">IFERROR(INDIRECT("'2. Input non-routine changes'!" &amp; ADDRESS('NRC backing'!$E69, COLUMN()-45)),"")</f>
        <v/>
      </c>
      <c r="BI69" s="84" t="str" cm="1">
        <f t="array" aca="1" ref="BI69" ca="1">IFERROR(INDIRECT("'2. Input non-routine changes'!" &amp; ADDRESS('NRC backing'!$F69, COLUMN()-50)),"")</f>
        <v/>
      </c>
      <c r="BJ69" s="84" t="str" cm="1">
        <f t="array" aca="1" ref="BJ69" ca="1">IFERROR(INDIRECT("'2. Input non-routine changes'!" &amp; ADDRESS('NRC backing'!$F69, COLUMN()-50)),"")</f>
        <v/>
      </c>
      <c r="BK69" s="82" t="str" cm="1">
        <f t="array" aca="1" ref="BK69" ca="1">IFERROR(INDIRECT("'2. Input non-routine changes'!" &amp; ADDRESS('NRC backing'!$F69, COLUMN()-50)),"")</f>
        <v/>
      </c>
      <c r="BL69" s="173" t="str" cm="1">
        <f t="array" aca="1" ref="BL69" ca="1">IFERROR(INDIRECT("'2. Input non-routine changes'!" &amp; ADDRESS('NRC backing'!$F69, COLUMN()-50)),"")</f>
        <v/>
      </c>
      <c r="BM69" s="82" t="str" cm="1">
        <f t="array" aca="1" ref="BM69" ca="1">IFERROR(INDIRECT("'2. Input non-routine changes'!" &amp; ADDRESS('NRC backing'!$F69, COLUMN()-50)),"")</f>
        <v/>
      </c>
      <c r="BN69" s="84" t="str" cm="1">
        <f t="array" aca="1" ref="BN69" ca="1">IFERROR(INDIRECT("'2. Input non-routine changes'!" &amp; ADDRESS('NRC backing'!$G69, COLUMN()-55)),"")</f>
        <v/>
      </c>
      <c r="BO69" s="84" t="str" cm="1">
        <f t="array" aca="1" ref="BO69" ca="1">IFERROR(INDIRECT("'2. Input non-routine changes'!" &amp; ADDRESS('NRC backing'!$G69, COLUMN()-55)),"")</f>
        <v/>
      </c>
      <c r="BP69" s="82" t="str" cm="1">
        <f t="array" aca="1" ref="BP69" ca="1">IFERROR(INDIRECT("'2. Input non-routine changes'!" &amp; ADDRESS('NRC backing'!$G69, COLUMN()-55)),"")</f>
        <v/>
      </c>
      <c r="BQ69" s="180" t="str" cm="1">
        <f t="array" aca="1" ref="BQ69" ca="1">IFERROR(INDIRECT("'2. Input non-routine changes'!" &amp; ADDRESS('NRC backing'!$G69, COLUMN()-55)),"")</f>
        <v/>
      </c>
      <c r="BR69" s="82" t="str" cm="1">
        <f t="array" aca="1" ref="BR69" ca="1">IFERROR(INDIRECT("'2. Input non-routine changes'!" &amp; ADDRESS('NRC backing'!$G69, COLUMN()-55)),"")</f>
        <v/>
      </c>
    </row>
    <row r="70" spans="1:70">
      <c r="A70" s="82" t="str">
        <f>IF($D70="", "", '1. Input energy data'!$C$11)</f>
        <v/>
      </c>
      <c r="B70" s="82" t="str">
        <f>IF($D70="", "", '1. Input energy data'!$D$11)</f>
        <v/>
      </c>
      <c r="C70" s="236"/>
      <c r="D70" s="82" t="str">
        <f>IF(ISBLANK('1. Input energy data'!$C86),"",'1. Input energy data'!$C86)</f>
        <v/>
      </c>
      <c r="E70" s="178" t="str">
        <f>IF(ISBLANK('1. Input energy data'!D86), "",'1. Input energy data'!D86)</f>
        <v/>
      </c>
      <c r="F70" s="82" t="str">
        <f>IF(ISBLANK('1. Input energy data'!$E86),"",'1. Input energy data'!$E86)</f>
        <v/>
      </c>
      <c r="G70" s="82" t="str">
        <f>IF($A70="","",'1. Input energy data'!$G86)</f>
        <v/>
      </c>
      <c r="H70" s="82" t="str">
        <f>IF($G70='List Backing Sheet'!$P$5,'1. Input energy data'!$S$11,IF($G70='List Backing Sheet'!$P$6,'1. Input energy data'!$T$11,""))</f>
        <v/>
      </c>
      <c r="I70" s="82" t="str">
        <f>IF('1. Input energy data'!H86=0, "", '1. Input energy data'!H86)</f>
        <v/>
      </c>
      <c r="J70" s="84" t="str">
        <f>IF('1. Input energy data'!I86="", "", '1. Input energy data'!I86)</f>
        <v/>
      </c>
      <c r="K70" s="84" t="str">
        <f>IF(A70="","",IF(TRIM(LOWER('1. Input energy data'!$G$11))="Multiple",IF('1. Input energy data'!J86&lt;&gt;"",'1. Input energy data'!J86,""), '1. Input energy data'!$G$11))</f>
        <v/>
      </c>
      <c r="L70" s="84" t="str">
        <f>IF('1. Input energy data'!L86="", "", '1. Input energy data'!L86)</f>
        <v/>
      </c>
      <c r="M70" s="84" t="str">
        <f>IF('1. Input energy data'!M86="", "", '1. Input energy data'!M86)</f>
        <v/>
      </c>
      <c r="N70" s="85" t="str">
        <f>IF(ISBLANK('1. Input energy data'!N86), "",'1. Input energy data'!N86)</f>
        <v/>
      </c>
      <c r="O70" s="85" t="str">
        <f>IF(ISBLANK('1. Input energy data'!O86), "",'1. Input energy data'!O86)</f>
        <v/>
      </c>
      <c r="P70" s="85" t="str">
        <f>IF(ISBLANK('1. Input energy data'!P86), "",'1. Input energy data'!P86)</f>
        <v/>
      </c>
      <c r="Q70" s="85" t="str">
        <f>IF(ISBLANK('1. Input energy data'!Q86), "",'1. Input energy data'!Q86)</f>
        <v/>
      </c>
      <c r="R70" s="85" t="str">
        <f>IF(ISBLANK('1. Input energy data'!R86), "",'1. Input energy data'!R86)</f>
        <v/>
      </c>
      <c r="S70" s="85" t="str">
        <f>IF(ISBLANK('1. Input energy data'!S86), "",'1. Input energy data'!S86)</f>
        <v/>
      </c>
      <c r="T70" s="85" t="str">
        <f>IF(ISBLANK('1. Input energy data'!T86), "",'1. Input energy data'!T86)</f>
        <v/>
      </c>
      <c r="U70" s="85" t="str">
        <f>IF(ISBLANK('1. Input energy data'!U86), "",'1. Input energy data'!U86)</f>
        <v/>
      </c>
      <c r="V70" s="85" t="str">
        <f>IF(ISBLANK('1. Input energy data'!V86), "",'1. Input energy data'!V86)</f>
        <v/>
      </c>
      <c r="W70" s="85" t="str">
        <f>IF(ISBLANK('1. Input energy data'!W86), "",'1. Input energy data'!W86)</f>
        <v/>
      </c>
      <c r="X70" s="85" t="str">
        <f>IF(ISBLANK('1. Input energy data'!X86), "",'1. Input energy data'!X86)</f>
        <v/>
      </c>
      <c r="Y70" s="85" t="str">
        <f>IF(ISBLANK('1. Input energy data'!Y86), "",'1. Input energy data'!Y86)</f>
        <v/>
      </c>
      <c r="Z70" s="85" t="str">
        <f>IF(ISBLANK('1. Input energy data'!Z86), "",'1. Input energy data'!Z86)</f>
        <v/>
      </c>
      <c r="AA70" s="85" t="str">
        <f>IF(ISBLANK('1. Input energy data'!$AA86), "",'1. Input energy data'!$AA86)</f>
        <v/>
      </c>
      <c r="AB70" s="85" t="str">
        <f>IF(ISBLANK('1. Input energy data'!AB86), "",'1. Input energy data'!AB86)</f>
        <v/>
      </c>
      <c r="AC70" s="84" t="str">
        <f>IF('1. Input energy data'!AD86="", "", '1. Input energy data'!AD86)</f>
        <v/>
      </c>
      <c r="AD70" s="84" t="str">
        <f>IF('1. Input energy data'!AE86="", "", '1. Input energy data'!AE86)</f>
        <v/>
      </c>
      <c r="AE70" s="85" t="str">
        <f>IF(ISBLANK('1. Input energy data'!AF86), "",'1. Input energy data'!AF86)</f>
        <v/>
      </c>
      <c r="AF70" s="85" t="str">
        <f>IF(ISBLANK('1. Input energy data'!AG86), "",'1. Input energy data'!AG86)</f>
        <v/>
      </c>
      <c r="AG70" s="85" t="str">
        <f>IF(ISBLANK('1. Input energy data'!AH86), "",'1. Input energy data'!AH86)</f>
        <v/>
      </c>
      <c r="AH70" s="85" t="str">
        <f>IF(ISBLANK('1. Input energy data'!AI86), "",'1. Input energy data'!AI86)</f>
        <v/>
      </c>
      <c r="AI70" s="85" t="str">
        <f>IF(ISBLANK('1. Input energy data'!AJ86), "",'1. Input energy data'!AJ86)</f>
        <v/>
      </c>
      <c r="AJ70" s="85" t="str">
        <f>IF(ISBLANK('1. Input energy data'!AK86), "",'1. Input energy data'!AK86)</f>
        <v/>
      </c>
      <c r="AK70" s="85" t="str">
        <f>IF(ISBLANK('1. Input energy data'!AL86), "",'1. Input energy data'!AL86)</f>
        <v/>
      </c>
      <c r="AL70" s="85" t="str">
        <f>IF(ISBLANK('1. Input energy data'!AM86), "",'1. Input energy data'!AM86)</f>
        <v/>
      </c>
      <c r="AM70" s="85" t="str">
        <f>IF(ISBLANK('1. Input energy data'!AN86), "",'1. Input energy data'!AN86)</f>
        <v/>
      </c>
      <c r="AN70" s="85" t="str">
        <f>IF(ISBLANK('1. Input energy data'!AO86), "",'1. Input energy data'!AO86)</f>
        <v/>
      </c>
      <c r="AO70" s="85" t="str">
        <f>IF(ISBLANK('1. Input energy data'!AP86), "",'1. Input energy data'!AP86)</f>
        <v/>
      </c>
      <c r="AP70" s="85" t="str">
        <f>IF(ISBLANK('1. Input energy data'!AQ86), "",'1. Input energy data'!AQ86)</f>
        <v/>
      </c>
      <c r="AQ70" s="85" t="str">
        <f>'1. Input energy data'!AR86</f>
        <v/>
      </c>
      <c r="AR70" s="85" t="str">
        <f>'1. Input energy data'!AS86</f>
        <v/>
      </c>
      <c r="AS70" s="85" t="str">
        <f>IF(ISBLANK('1. Input energy data'!AT86), "",'1. Input energy data'!AT86)</f>
        <v/>
      </c>
      <c r="AT70" s="85" t="str">
        <f>IF(ISBLANK('1. Input energy data'!$AU86), "",'1. Input energy data'!$AU86)</f>
        <v/>
      </c>
      <c r="AU70" s="85" t="str">
        <f>IF(ISBLANK('1. Input energy data'!AV86), "",'1. Input energy data'!AV86)</f>
        <v/>
      </c>
      <c r="AV70" s="82" t="str">
        <f>IFERROR('Calculation backing sheet'!AQ69,"Baseline issue")</f>
        <v/>
      </c>
      <c r="AW70" s="85" t="str">
        <f>'Calculation backing sheet'!AR69</f>
        <v/>
      </c>
      <c r="AX70" s="176" t="str">
        <f>'Calculation backing sheet'!AS69</f>
        <v/>
      </c>
      <c r="AY70" s="85" t="str">
        <f>'Calculation backing sheet'!AT69</f>
        <v/>
      </c>
      <c r="AZ70" s="85" t="str">
        <f>'Calculation backing sheet'!AU69</f>
        <v/>
      </c>
      <c r="BA70" s="82" t="str">
        <f>'Calculation backing sheet'!AV69</f>
        <v/>
      </c>
      <c r="BB70" s="82" t="str">
        <f>IF(OR(F70=0,G70=0,F70="0",G70="0",TRIM(F70)="",TRIM(G70)=""),"",IF(COUNTIFS('2. Input non-routine changes'!$C$18:$C$1048576,F70,'2. Input non-routine changes'!$E$18:$E$1048576,G70)&gt; 0,"Yes","No"))</f>
        <v/>
      </c>
      <c r="BD70" s="84" t="str" cm="1">
        <f t="array" aca="1" ref="BD70" ca="1">IFERROR(INDIRECT("'2. Input non-routine changes'!" &amp; ADDRESS('NRC backing'!$E70, COLUMN()-45)),"")</f>
        <v/>
      </c>
      <c r="BE70" s="84" t="str" cm="1">
        <f t="array" aca="1" ref="BE70" ca="1">IFERROR(INDIRECT("'2. Input non-routine changes'!" &amp; ADDRESS('NRC backing'!$E70, COLUMN()-45)),"")</f>
        <v/>
      </c>
      <c r="BF70" s="82" t="str" cm="1">
        <f t="array" aca="1" ref="BF70" ca="1">IFERROR(INDIRECT("'2. Input non-routine changes'!" &amp; ADDRESS('NRC backing'!$E70, COLUMN()-45)),"")</f>
        <v/>
      </c>
      <c r="BG70" s="180" t="str" cm="1">
        <f t="array" aca="1" ref="BG70" ca="1">IFERROR(INDIRECT("'2. Input non-routine changes'!" &amp; ADDRESS('NRC backing'!$E70, COLUMN()-45)),"")</f>
        <v/>
      </c>
      <c r="BH70" s="82" t="str" cm="1">
        <f t="array" aca="1" ref="BH70" ca="1">IFERROR(INDIRECT("'2. Input non-routine changes'!" &amp; ADDRESS('NRC backing'!$E70, COLUMN()-45)),"")</f>
        <v/>
      </c>
      <c r="BI70" s="84" t="str" cm="1">
        <f t="array" aca="1" ref="BI70" ca="1">IFERROR(INDIRECT("'2. Input non-routine changes'!" &amp; ADDRESS('NRC backing'!$F70, COLUMN()-50)),"")</f>
        <v/>
      </c>
      <c r="BJ70" s="84" t="str" cm="1">
        <f t="array" aca="1" ref="BJ70" ca="1">IFERROR(INDIRECT("'2. Input non-routine changes'!" &amp; ADDRESS('NRC backing'!$F70, COLUMN()-50)),"")</f>
        <v/>
      </c>
      <c r="BK70" s="82" t="str" cm="1">
        <f t="array" aca="1" ref="BK70" ca="1">IFERROR(INDIRECT("'2. Input non-routine changes'!" &amp; ADDRESS('NRC backing'!$F70, COLUMN()-50)),"")</f>
        <v/>
      </c>
      <c r="BL70" s="173" t="str" cm="1">
        <f t="array" aca="1" ref="BL70" ca="1">IFERROR(INDIRECT("'2. Input non-routine changes'!" &amp; ADDRESS('NRC backing'!$F70, COLUMN()-50)),"")</f>
        <v/>
      </c>
      <c r="BM70" s="82" t="str" cm="1">
        <f t="array" aca="1" ref="BM70" ca="1">IFERROR(INDIRECT("'2. Input non-routine changes'!" &amp; ADDRESS('NRC backing'!$F70, COLUMN()-50)),"")</f>
        <v/>
      </c>
      <c r="BN70" s="84" t="str" cm="1">
        <f t="array" aca="1" ref="BN70" ca="1">IFERROR(INDIRECT("'2. Input non-routine changes'!" &amp; ADDRESS('NRC backing'!$G70, COLUMN()-55)),"")</f>
        <v/>
      </c>
      <c r="BO70" s="84" t="str" cm="1">
        <f t="array" aca="1" ref="BO70" ca="1">IFERROR(INDIRECT("'2. Input non-routine changes'!" &amp; ADDRESS('NRC backing'!$G70, COLUMN()-55)),"")</f>
        <v/>
      </c>
      <c r="BP70" s="82" t="str" cm="1">
        <f t="array" aca="1" ref="BP70" ca="1">IFERROR(INDIRECT("'2. Input non-routine changes'!" &amp; ADDRESS('NRC backing'!$G70, COLUMN()-55)),"")</f>
        <v/>
      </c>
      <c r="BQ70" s="180" t="str" cm="1">
        <f t="array" aca="1" ref="BQ70" ca="1">IFERROR(INDIRECT("'2. Input non-routine changes'!" &amp; ADDRESS('NRC backing'!$G70, COLUMN()-55)),"")</f>
        <v/>
      </c>
      <c r="BR70" s="82" t="str" cm="1">
        <f t="array" aca="1" ref="BR70" ca="1">IFERROR(INDIRECT("'2. Input non-routine changes'!" &amp; ADDRESS('NRC backing'!$G70, COLUMN()-55)),"")</f>
        <v/>
      </c>
    </row>
    <row r="71" spans="1:70">
      <c r="A71" s="82" t="str">
        <f>IF($D71="", "", '1. Input energy data'!$C$11)</f>
        <v/>
      </c>
      <c r="B71" s="82" t="str">
        <f>IF($D71="", "", '1. Input energy data'!$D$11)</f>
        <v/>
      </c>
      <c r="C71" s="236"/>
      <c r="D71" s="82" t="str">
        <f>IF(ISBLANK('1. Input energy data'!$C87),"",'1. Input energy data'!$C87)</f>
        <v/>
      </c>
      <c r="E71" s="178" t="str">
        <f>IF(ISBLANK('1. Input energy data'!D87), "",'1. Input energy data'!D87)</f>
        <v/>
      </c>
      <c r="F71" s="82" t="str">
        <f>IF(ISBLANK('1. Input energy data'!$E87),"",'1. Input energy data'!$E87)</f>
        <v/>
      </c>
      <c r="G71" s="82" t="str">
        <f>IF($A71="","",'1. Input energy data'!$G87)</f>
        <v/>
      </c>
      <c r="H71" s="82" t="str">
        <f>IF($G71='List Backing Sheet'!$P$5,'1. Input energy data'!$S$11,IF($G71='List Backing Sheet'!$P$6,'1. Input energy data'!$T$11,""))</f>
        <v/>
      </c>
      <c r="I71" s="82" t="str">
        <f>IF('1. Input energy data'!H87=0, "", '1. Input energy data'!H87)</f>
        <v/>
      </c>
      <c r="J71" s="84" t="str">
        <f>IF('1. Input energy data'!I87="", "", '1. Input energy data'!I87)</f>
        <v/>
      </c>
      <c r="K71" s="84" t="str">
        <f>IF(A71="","",IF(TRIM(LOWER('1. Input energy data'!$G$11))="Multiple",IF('1. Input energy data'!J87&lt;&gt;"",'1. Input energy data'!J87,""), '1. Input energy data'!$G$11))</f>
        <v/>
      </c>
      <c r="L71" s="84" t="str">
        <f>IF('1. Input energy data'!L87="", "", '1. Input energy data'!L87)</f>
        <v/>
      </c>
      <c r="M71" s="84" t="str">
        <f>IF('1. Input energy data'!M87="", "", '1. Input energy data'!M87)</f>
        <v/>
      </c>
      <c r="N71" s="85" t="str">
        <f>IF(ISBLANK('1. Input energy data'!N87), "",'1. Input energy data'!N87)</f>
        <v/>
      </c>
      <c r="O71" s="85" t="str">
        <f>IF(ISBLANK('1. Input energy data'!O87), "",'1. Input energy data'!O87)</f>
        <v/>
      </c>
      <c r="P71" s="85" t="str">
        <f>IF(ISBLANK('1. Input energy data'!P87), "",'1. Input energy data'!P87)</f>
        <v/>
      </c>
      <c r="Q71" s="85" t="str">
        <f>IF(ISBLANK('1. Input energy data'!Q87), "",'1. Input energy data'!Q87)</f>
        <v/>
      </c>
      <c r="R71" s="85" t="str">
        <f>IF(ISBLANK('1. Input energy data'!R87), "",'1. Input energy data'!R87)</f>
        <v/>
      </c>
      <c r="S71" s="85" t="str">
        <f>IF(ISBLANK('1. Input energy data'!S87), "",'1. Input energy data'!S87)</f>
        <v/>
      </c>
      <c r="T71" s="85" t="str">
        <f>IF(ISBLANK('1. Input energy data'!T87), "",'1. Input energy data'!T87)</f>
        <v/>
      </c>
      <c r="U71" s="85" t="str">
        <f>IF(ISBLANK('1. Input energy data'!U87), "",'1. Input energy data'!U87)</f>
        <v/>
      </c>
      <c r="V71" s="85" t="str">
        <f>IF(ISBLANK('1. Input energy data'!V87), "",'1. Input energy data'!V87)</f>
        <v/>
      </c>
      <c r="W71" s="85" t="str">
        <f>IF(ISBLANK('1. Input energy data'!W87), "",'1. Input energy data'!W87)</f>
        <v/>
      </c>
      <c r="X71" s="85" t="str">
        <f>IF(ISBLANK('1. Input energy data'!X87), "",'1. Input energy data'!X87)</f>
        <v/>
      </c>
      <c r="Y71" s="85" t="str">
        <f>IF(ISBLANK('1. Input energy data'!Y87), "",'1. Input energy data'!Y87)</f>
        <v/>
      </c>
      <c r="Z71" s="85" t="str">
        <f>IF(ISBLANK('1. Input energy data'!Z87), "",'1. Input energy data'!Z87)</f>
        <v/>
      </c>
      <c r="AA71" s="85" t="str">
        <f>IF(ISBLANK('1. Input energy data'!$AA87), "",'1. Input energy data'!$AA87)</f>
        <v/>
      </c>
      <c r="AB71" s="85" t="str">
        <f>IF(ISBLANK('1. Input energy data'!AB87), "",'1. Input energy data'!AB87)</f>
        <v/>
      </c>
      <c r="AC71" s="84" t="str">
        <f>IF('1. Input energy data'!AD87="", "", '1. Input energy data'!AD87)</f>
        <v/>
      </c>
      <c r="AD71" s="84" t="str">
        <f>IF('1. Input energy data'!AE87="", "", '1. Input energy data'!AE87)</f>
        <v/>
      </c>
      <c r="AE71" s="85" t="str">
        <f>IF(ISBLANK('1. Input energy data'!AF87), "",'1. Input energy data'!AF87)</f>
        <v/>
      </c>
      <c r="AF71" s="85" t="str">
        <f>IF(ISBLANK('1. Input energy data'!AG87), "",'1. Input energy data'!AG87)</f>
        <v/>
      </c>
      <c r="AG71" s="85" t="str">
        <f>IF(ISBLANK('1. Input energy data'!AH87), "",'1. Input energy data'!AH87)</f>
        <v/>
      </c>
      <c r="AH71" s="85" t="str">
        <f>IF(ISBLANK('1. Input energy data'!AI87), "",'1. Input energy data'!AI87)</f>
        <v/>
      </c>
      <c r="AI71" s="85" t="str">
        <f>IF(ISBLANK('1. Input energy data'!AJ87), "",'1. Input energy data'!AJ87)</f>
        <v/>
      </c>
      <c r="AJ71" s="85" t="str">
        <f>IF(ISBLANK('1. Input energy data'!AK87), "",'1. Input energy data'!AK87)</f>
        <v/>
      </c>
      <c r="AK71" s="85" t="str">
        <f>IF(ISBLANK('1. Input energy data'!AL87), "",'1. Input energy data'!AL87)</f>
        <v/>
      </c>
      <c r="AL71" s="85" t="str">
        <f>IF(ISBLANK('1. Input energy data'!AM87), "",'1. Input energy data'!AM87)</f>
        <v/>
      </c>
      <c r="AM71" s="85" t="str">
        <f>IF(ISBLANK('1. Input energy data'!AN87), "",'1. Input energy data'!AN87)</f>
        <v/>
      </c>
      <c r="AN71" s="85" t="str">
        <f>IF(ISBLANK('1. Input energy data'!AO87), "",'1. Input energy data'!AO87)</f>
        <v/>
      </c>
      <c r="AO71" s="85" t="str">
        <f>IF(ISBLANK('1. Input energy data'!AP87), "",'1. Input energy data'!AP87)</f>
        <v/>
      </c>
      <c r="AP71" s="85" t="str">
        <f>IF(ISBLANK('1. Input energy data'!AQ87), "",'1. Input energy data'!AQ87)</f>
        <v/>
      </c>
      <c r="AQ71" s="85" t="str">
        <f>'1. Input energy data'!AR87</f>
        <v/>
      </c>
      <c r="AR71" s="85" t="str">
        <f>'1. Input energy data'!AS87</f>
        <v/>
      </c>
      <c r="AS71" s="85" t="str">
        <f>IF(ISBLANK('1. Input energy data'!AT87), "",'1. Input energy data'!AT87)</f>
        <v/>
      </c>
      <c r="AT71" s="85" t="str">
        <f>IF(ISBLANK('1. Input energy data'!$AU87), "",'1. Input energy data'!$AU87)</f>
        <v/>
      </c>
      <c r="AU71" s="85" t="str">
        <f>IF(ISBLANK('1. Input energy data'!AV87), "",'1. Input energy data'!AV87)</f>
        <v/>
      </c>
      <c r="AV71" s="82" t="str">
        <f>IFERROR('Calculation backing sheet'!AQ70,"Baseline issue")</f>
        <v/>
      </c>
      <c r="AW71" s="85" t="str">
        <f>'Calculation backing sheet'!AR70</f>
        <v/>
      </c>
      <c r="AX71" s="176" t="str">
        <f>'Calculation backing sheet'!AS70</f>
        <v/>
      </c>
      <c r="AY71" s="85" t="str">
        <f>'Calculation backing sheet'!AT70</f>
        <v/>
      </c>
      <c r="AZ71" s="85" t="str">
        <f>'Calculation backing sheet'!AU70</f>
        <v/>
      </c>
      <c r="BA71" s="82" t="str">
        <f>'Calculation backing sheet'!AV70</f>
        <v/>
      </c>
      <c r="BB71" s="82" t="str">
        <f>IF(OR(F71=0,G71=0,F71="0",G71="0",TRIM(F71)="",TRIM(G71)=""),"",IF(COUNTIFS('2. Input non-routine changes'!$C$18:$C$1048576,F71,'2. Input non-routine changes'!$E$18:$E$1048576,G71)&gt; 0,"Yes","No"))</f>
        <v/>
      </c>
      <c r="BD71" s="84" t="str" cm="1">
        <f t="array" aca="1" ref="BD71" ca="1">IFERROR(INDIRECT("'2. Input non-routine changes'!" &amp; ADDRESS('NRC backing'!$E71, COLUMN()-45)),"")</f>
        <v/>
      </c>
      <c r="BE71" s="84" t="str" cm="1">
        <f t="array" aca="1" ref="BE71" ca="1">IFERROR(INDIRECT("'2. Input non-routine changes'!" &amp; ADDRESS('NRC backing'!$E71, COLUMN()-45)),"")</f>
        <v/>
      </c>
      <c r="BF71" s="82" t="str" cm="1">
        <f t="array" aca="1" ref="BF71" ca="1">IFERROR(INDIRECT("'2. Input non-routine changes'!" &amp; ADDRESS('NRC backing'!$E71, COLUMN()-45)),"")</f>
        <v/>
      </c>
      <c r="BG71" s="180" t="str" cm="1">
        <f t="array" aca="1" ref="BG71" ca="1">IFERROR(INDIRECT("'2. Input non-routine changes'!" &amp; ADDRESS('NRC backing'!$E71, COLUMN()-45)),"")</f>
        <v/>
      </c>
      <c r="BH71" s="82" t="str" cm="1">
        <f t="array" aca="1" ref="BH71" ca="1">IFERROR(INDIRECT("'2. Input non-routine changes'!" &amp; ADDRESS('NRC backing'!$E71, COLUMN()-45)),"")</f>
        <v/>
      </c>
      <c r="BI71" s="84" t="str" cm="1">
        <f t="array" aca="1" ref="BI71" ca="1">IFERROR(INDIRECT("'2. Input non-routine changes'!" &amp; ADDRESS('NRC backing'!$F71, COLUMN()-50)),"")</f>
        <v/>
      </c>
      <c r="BJ71" s="84" t="str" cm="1">
        <f t="array" aca="1" ref="BJ71" ca="1">IFERROR(INDIRECT("'2. Input non-routine changes'!" &amp; ADDRESS('NRC backing'!$F71, COLUMN()-50)),"")</f>
        <v/>
      </c>
      <c r="BK71" s="82" t="str" cm="1">
        <f t="array" aca="1" ref="BK71" ca="1">IFERROR(INDIRECT("'2. Input non-routine changes'!" &amp; ADDRESS('NRC backing'!$F71, COLUMN()-50)),"")</f>
        <v/>
      </c>
      <c r="BL71" s="173" t="str" cm="1">
        <f t="array" aca="1" ref="BL71" ca="1">IFERROR(INDIRECT("'2. Input non-routine changes'!" &amp; ADDRESS('NRC backing'!$F71, COLUMN()-50)),"")</f>
        <v/>
      </c>
      <c r="BM71" s="82" t="str" cm="1">
        <f t="array" aca="1" ref="BM71" ca="1">IFERROR(INDIRECT("'2. Input non-routine changes'!" &amp; ADDRESS('NRC backing'!$F71, COLUMN()-50)),"")</f>
        <v/>
      </c>
      <c r="BN71" s="84" t="str" cm="1">
        <f t="array" aca="1" ref="BN71" ca="1">IFERROR(INDIRECT("'2. Input non-routine changes'!" &amp; ADDRESS('NRC backing'!$G71, COLUMN()-55)),"")</f>
        <v/>
      </c>
      <c r="BO71" s="84" t="str" cm="1">
        <f t="array" aca="1" ref="BO71" ca="1">IFERROR(INDIRECT("'2. Input non-routine changes'!" &amp; ADDRESS('NRC backing'!$G71, COLUMN()-55)),"")</f>
        <v/>
      </c>
      <c r="BP71" s="82" t="str" cm="1">
        <f t="array" aca="1" ref="BP71" ca="1">IFERROR(INDIRECT("'2. Input non-routine changes'!" &amp; ADDRESS('NRC backing'!$G71, COLUMN()-55)),"")</f>
        <v/>
      </c>
      <c r="BQ71" s="180" t="str" cm="1">
        <f t="array" aca="1" ref="BQ71" ca="1">IFERROR(INDIRECT("'2. Input non-routine changes'!" &amp; ADDRESS('NRC backing'!$G71, COLUMN()-55)),"")</f>
        <v/>
      </c>
      <c r="BR71" s="82" t="str" cm="1">
        <f t="array" aca="1" ref="BR71" ca="1">IFERROR(INDIRECT("'2. Input non-routine changes'!" &amp; ADDRESS('NRC backing'!$G71, COLUMN()-55)),"")</f>
        <v/>
      </c>
    </row>
    <row r="72" spans="1:70">
      <c r="A72" s="82" t="str">
        <f>IF($D72="", "", '1. Input energy data'!$C$11)</f>
        <v/>
      </c>
      <c r="B72" s="82" t="str">
        <f>IF($D72="", "", '1. Input energy data'!$D$11)</f>
        <v/>
      </c>
      <c r="C72" s="236"/>
      <c r="D72" s="82" t="str">
        <f>IF(ISBLANK('1. Input energy data'!$C88),"",'1. Input energy data'!$C88)</f>
        <v/>
      </c>
      <c r="E72" s="178" t="str">
        <f>IF(ISBLANK('1. Input energy data'!D88), "",'1. Input energy data'!D88)</f>
        <v/>
      </c>
      <c r="F72" s="82" t="str">
        <f>IF(ISBLANK('1. Input energy data'!$E88),"",'1. Input energy data'!$E88)</f>
        <v/>
      </c>
      <c r="G72" s="82" t="str">
        <f>IF($A72="","",'1. Input energy data'!$G88)</f>
        <v/>
      </c>
      <c r="H72" s="82" t="str">
        <f>IF($G72='List Backing Sheet'!$P$5,'1. Input energy data'!$S$11,IF($G72='List Backing Sheet'!$P$6,'1. Input energy data'!$T$11,""))</f>
        <v/>
      </c>
      <c r="I72" s="82" t="str">
        <f>IF('1. Input energy data'!H88=0, "", '1. Input energy data'!H88)</f>
        <v/>
      </c>
      <c r="J72" s="84" t="str">
        <f>IF('1. Input energy data'!I88="", "", '1. Input energy data'!I88)</f>
        <v/>
      </c>
      <c r="K72" s="84" t="str">
        <f>IF(A72="","",IF(TRIM(LOWER('1. Input energy data'!$G$11))="Multiple",IF('1. Input energy data'!J88&lt;&gt;"",'1. Input energy data'!J88,""), '1. Input energy data'!$G$11))</f>
        <v/>
      </c>
      <c r="L72" s="84" t="str">
        <f>IF('1. Input energy data'!L88="", "", '1. Input energy data'!L88)</f>
        <v/>
      </c>
      <c r="M72" s="84" t="str">
        <f>IF('1. Input energy data'!M88="", "", '1. Input energy data'!M88)</f>
        <v/>
      </c>
      <c r="N72" s="85" t="str">
        <f>IF(ISBLANK('1. Input energy data'!N88), "",'1. Input energy data'!N88)</f>
        <v/>
      </c>
      <c r="O72" s="85" t="str">
        <f>IF(ISBLANK('1. Input energy data'!O88), "",'1. Input energy data'!O88)</f>
        <v/>
      </c>
      <c r="P72" s="85" t="str">
        <f>IF(ISBLANK('1. Input energy data'!P88), "",'1. Input energy data'!P88)</f>
        <v/>
      </c>
      <c r="Q72" s="85" t="str">
        <f>IF(ISBLANK('1. Input energy data'!Q88), "",'1. Input energy data'!Q88)</f>
        <v/>
      </c>
      <c r="R72" s="85" t="str">
        <f>IF(ISBLANK('1. Input energy data'!R88), "",'1. Input energy data'!R88)</f>
        <v/>
      </c>
      <c r="S72" s="85" t="str">
        <f>IF(ISBLANK('1. Input energy data'!S88), "",'1. Input energy data'!S88)</f>
        <v/>
      </c>
      <c r="T72" s="85" t="str">
        <f>IF(ISBLANK('1. Input energy data'!T88), "",'1. Input energy data'!T88)</f>
        <v/>
      </c>
      <c r="U72" s="85" t="str">
        <f>IF(ISBLANK('1. Input energy data'!U88), "",'1. Input energy data'!U88)</f>
        <v/>
      </c>
      <c r="V72" s="85" t="str">
        <f>IF(ISBLANK('1. Input energy data'!V88), "",'1. Input energy data'!V88)</f>
        <v/>
      </c>
      <c r="W72" s="85" t="str">
        <f>IF(ISBLANK('1. Input energy data'!W88), "",'1. Input energy data'!W88)</f>
        <v/>
      </c>
      <c r="X72" s="85" t="str">
        <f>IF(ISBLANK('1. Input energy data'!X88), "",'1. Input energy data'!X88)</f>
        <v/>
      </c>
      <c r="Y72" s="85" t="str">
        <f>IF(ISBLANK('1. Input energy data'!Y88), "",'1. Input energy data'!Y88)</f>
        <v/>
      </c>
      <c r="Z72" s="85" t="str">
        <f>IF(ISBLANK('1. Input energy data'!Z88), "",'1. Input energy data'!Z88)</f>
        <v/>
      </c>
      <c r="AA72" s="85" t="str">
        <f>IF(ISBLANK('1. Input energy data'!$AA88), "",'1. Input energy data'!$AA88)</f>
        <v/>
      </c>
      <c r="AB72" s="85" t="str">
        <f>IF(ISBLANK('1. Input energy data'!AB88), "",'1. Input energy data'!AB88)</f>
        <v/>
      </c>
      <c r="AC72" s="84" t="str">
        <f>IF('1. Input energy data'!AD88="", "", '1. Input energy data'!AD88)</f>
        <v/>
      </c>
      <c r="AD72" s="84" t="str">
        <f>IF('1. Input energy data'!AE88="", "", '1. Input energy data'!AE88)</f>
        <v/>
      </c>
      <c r="AE72" s="85" t="str">
        <f>IF(ISBLANK('1. Input energy data'!AF88), "",'1. Input energy data'!AF88)</f>
        <v/>
      </c>
      <c r="AF72" s="85" t="str">
        <f>IF(ISBLANK('1. Input energy data'!AG88), "",'1. Input energy data'!AG88)</f>
        <v/>
      </c>
      <c r="AG72" s="85" t="str">
        <f>IF(ISBLANK('1. Input energy data'!AH88), "",'1. Input energy data'!AH88)</f>
        <v/>
      </c>
      <c r="AH72" s="85" t="str">
        <f>IF(ISBLANK('1. Input energy data'!AI88), "",'1. Input energy data'!AI88)</f>
        <v/>
      </c>
      <c r="AI72" s="85" t="str">
        <f>IF(ISBLANK('1. Input energy data'!AJ88), "",'1. Input energy data'!AJ88)</f>
        <v/>
      </c>
      <c r="AJ72" s="85" t="str">
        <f>IF(ISBLANK('1. Input energy data'!AK88), "",'1. Input energy data'!AK88)</f>
        <v/>
      </c>
      <c r="AK72" s="85" t="str">
        <f>IF(ISBLANK('1. Input energy data'!AL88), "",'1. Input energy data'!AL88)</f>
        <v/>
      </c>
      <c r="AL72" s="85" t="str">
        <f>IF(ISBLANK('1. Input energy data'!AM88), "",'1. Input energy data'!AM88)</f>
        <v/>
      </c>
      <c r="AM72" s="85" t="str">
        <f>IF(ISBLANK('1. Input energy data'!AN88), "",'1. Input energy data'!AN88)</f>
        <v/>
      </c>
      <c r="AN72" s="85" t="str">
        <f>IF(ISBLANK('1. Input energy data'!AO88), "",'1. Input energy data'!AO88)</f>
        <v/>
      </c>
      <c r="AO72" s="85" t="str">
        <f>IF(ISBLANK('1. Input energy data'!AP88), "",'1. Input energy data'!AP88)</f>
        <v/>
      </c>
      <c r="AP72" s="85" t="str">
        <f>IF(ISBLANK('1. Input energy data'!AQ88), "",'1. Input energy data'!AQ88)</f>
        <v/>
      </c>
      <c r="AQ72" s="85" t="str">
        <f>'1. Input energy data'!AR88</f>
        <v/>
      </c>
      <c r="AR72" s="85" t="str">
        <f>'1. Input energy data'!AS88</f>
        <v/>
      </c>
      <c r="AS72" s="85" t="str">
        <f>IF(ISBLANK('1. Input energy data'!AT88), "",'1. Input energy data'!AT88)</f>
        <v/>
      </c>
      <c r="AT72" s="85" t="str">
        <f>IF(ISBLANK('1. Input energy data'!$AU88), "",'1. Input energy data'!$AU88)</f>
        <v/>
      </c>
      <c r="AU72" s="85" t="str">
        <f>IF(ISBLANK('1. Input energy data'!AV88), "",'1. Input energy data'!AV88)</f>
        <v/>
      </c>
      <c r="AV72" s="82" t="str">
        <f>IFERROR('Calculation backing sheet'!AQ71,"Baseline issue")</f>
        <v/>
      </c>
      <c r="AW72" s="85" t="str">
        <f>'Calculation backing sheet'!AR71</f>
        <v/>
      </c>
      <c r="AX72" s="176" t="str">
        <f>'Calculation backing sheet'!AS71</f>
        <v/>
      </c>
      <c r="AY72" s="85" t="str">
        <f>'Calculation backing sheet'!AT71</f>
        <v/>
      </c>
      <c r="AZ72" s="85" t="str">
        <f>'Calculation backing sheet'!AU71</f>
        <v/>
      </c>
      <c r="BA72" s="82" t="str">
        <f>'Calculation backing sheet'!AV71</f>
        <v/>
      </c>
      <c r="BB72" s="82" t="str">
        <f>IF(OR(F72=0,G72=0,F72="0",G72="0",TRIM(F72)="",TRIM(G72)=""),"",IF(COUNTIFS('2. Input non-routine changes'!$C$18:$C$1048576,F72,'2. Input non-routine changes'!$E$18:$E$1048576,G72)&gt; 0,"Yes","No"))</f>
        <v/>
      </c>
      <c r="BD72" s="84" t="str" cm="1">
        <f t="array" aca="1" ref="BD72" ca="1">IFERROR(INDIRECT("'2. Input non-routine changes'!" &amp; ADDRESS('NRC backing'!$E72, COLUMN()-45)),"")</f>
        <v/>
      </c>
      <c r="BE72" s="84" t="str" cm="1">
        <f t="array" aca="1" ref="BE72" ca="1">IFERROR(INDIRECT("'2. Input non-routine changes'!" &amp; ADDRESS('NRC backing'!$E72, COLUMN()-45)),"")</f>
        <v/>
      </c>
      <c r="BF72" s="82" t="str" cm="1">
        <f t="array" aca="1" ref="BF72" ca="1">IFERROR(INDIRECT("'2. Input non-routine changes'!" &amp; ADDRESS('NRC backing'!$E72, COLUMN()-45)),"")</f>
        <v/>
      </c>
      <c r="BG72" s="180" t="str" cm="1">
        <f t="array" aca="1" ref="BG72" ca="1">IFERROR(INDIRECT("'2. Input non-routine changes'!" &amp; ADDRESS('NRC backing'!$E72, COLUMN()-45)),"")</f>
        <v/>
      </c>
      <c r="BH72" s="82" t="str" cm="1">
        <f t="array" aca="1" ref="BH72" ca="1">IFERROR(INDIRECT("'2. Input non-routine changes'!" &amp; ADDRESS('NRC backing'!$E72, COLUMN()-45)),"")</f>
        <v/>
      </c>
      <c r="BI72" s="84" t="str" cm="1">
        <f t="array" aca="1" ref="BI72" ca="1">IFERROR(INDIRECT("'2. Input non-routine changes'!" &amp; ADDRESS('NRC backing'!$F72, COLUMN()-50)),"")</f>
        <v/>
      </c>
      <c r="BJ72" s="84" t="str" cm="1">
        <f t="array" aca="1" ref="BJ72" ca="1">IFERROR(INDIRECT("'2. Input non-routine changes'!" &amp; ADDRESS('NRC backing'!$F72, COLUMN()-50)),"")</f>
        <v/>
      </c>
      <c r="BK72" s="82" t="str" cm="1">
        <f t="array" aca="1" ref="BK72" ca="1">IFERROR(INDIRECT("'2. Input non-routine changes'!" &amp; ADDRESS('NRC backing'!$F72, COLUMN()-50)),"")</f>
        <v/>
      </c>
      <c r="BL72" s="173" t="str" cm="1">
        <f t="array" aca="1" ref="BL72" ca="1">IFERROR(INDIRECT("'2. Input non-routine changes'!" &amp; ADDRESS('NRC backing'!$F72, COLUMN()-50)),"")</f>
        <v/>
      </c>
      <c r="BM72" s="82" t="str" cm="1">
        <f t="array" aca="1" ref="BM72" ca="1">IFERROR(INDIRECT("'2. Input non-routine changes'!" &amp; ADDRESS('NRC backing'!$F72, COLUMN()-50)),"")</f>
        <v/>
      </c>
      <c r="BN72" s="84" t="str" cm="1">
        <f t="array" aca="1" ref="BN72" ca="1">IFERROR(INDIRECT("'2. Input non-routine changes'!" &amp; ADDRESS('NRC backing'!$G72, COLUMN()-55)),"")</f>
        <v/>
      </c>
      <c r="BO72" s="84" t="str" cm="1">
        <f t="array" aca="1" ref="BO72" ca="1">IFERROR(INDIRECT("'2. Input non-routine changes'!" &amp; ADDRESS('NRC backing'!$G72, COLUMN()-55)),"")</f>
        <v/>
      </c>
      <c r="BP72" s="82" t="str" cm="1">
        <f t="array" aca="1" ref="BP72" ca="1">IFERROR(INDIRECT("'2. Input non-routine changes'!" &amp; ADDRESS('NRC backing'!$G72, COLUMN()-55)),"")</f>
        <v/>
      </c>
      <c r="BQ72" s="180" t="str" cm="1">
        <f t="array" aca="1" ref="BQ72" ca="1">IFERROR(INDIRECT("'2. Input non-routine changes'!" &amp; ADDRESS('NRC backing'!$G72, COLUMN()-55)),"")</f>
        <v/>
      </c>
      <c r="BR72" s="82" t="str" cm="1">
        <f t="array" aca="1" ref="BR72" ca="1">IFERROR(INDIRECT("'2. Input non-routine changes'!" &amp; ADDRESS('NRC backing'!$G72, COLUMN()-55)),"")</f>
        <v/>
      </c>
    </row>
    <row r="73" spans="1:70">
      <c r="A73" s="82" t="str">
        <f>IF($D73="", "", '1. Input energy data'!$C$11)</f>
        <v/>
      </c>
      <c r="B73" s="82" t="str">
        <f>IF($D73="", "", '1. Input energy data'!$D$11)</f>
        <v/>
      </c>
      <c r="C73" s="236"/>
      <c r="D73" s="82" t="str">
        <f>IF(ISBLANK('1. Input energy data'!$C89),"",'1. Input energy data'!$C89)</f>
        <v/>
      </c>
      <c r="E73" s="178" t="str">
        <f>IF(ISBLANK('1. Input energy data'!D89), "",'1. Input energy data'!D89)</f>
        <v/>
      </c>
      <c r="F73" s="82" t="str">
        <f>IF(ISBLANK('1. Input energy data'!$E89),"",'1. Input energy data'!$E89)</f>
        <v/>
      </c>
      <c r="G73" s="82" t="str">
        <f>IF($A73="","",'1. Input energy data'!$G89)</f>
        <v/>
      </c>
      <c r="H73" s="82" t="str">
        <f>IF($G73='List Backing Sheet'!$P$5,'1. Input energy data'!$S$11,IF($G73='List Backing Sheet'!$P$6,'1. Input energy data'!$T$11,""))</f>
        <v/>
      </c>
      <c r="I73" s="82" t="str">
        <f>IF('1. Input energy data'!H89=0, "", '1. Input energy data'!H89)</f>
        <v/>
      </c>
      <c r="J73" s="84" t="str">
        <f>IF('1. Input energy data'!I89="", "", '1. Input energy data'!I89)</f>
        <v/>
      </c>
      <c r="K73" s="84" t="str">
        <f>IF(A73="","",IF(TRIM(LOWER('1. Input energy data'!$G$11))="Multiple",IF('1. Input energy data'!J89&lt;&gt;"",'1. Input energy data'!J89,""), '1. Input energy data'!$G$11))</f>
        <v/>
      </c>
      <c r="L73" s="84" t="str">
        <f>IF('1. Input energy data'!L89="", "", '1. Input energy data'!L89)</f>
        <v/>
      </c>
      <c r="M73" s="84" t="str">
        <f>IF('1. Input energy data'!M89="", "", '1. Input energy data'!M89)</f>
        <v/>
      </c>
      <c r="N73" s="85" t="str">
        <f>IF(ISBLANK('1. Input energy data'!N89), "",'1. Input energy data'!N89)</f>
        <v/>
      </c>
      <c r="O73" s="85" t="str">
        <f>IF(ISBLANK('1. Input energy data'!O89), "",'1. Input energy data'!O89)</f>
        <v/>
      </c>
      <c r="P73" s="85" t="str">
        <f>IF(ISBLANK('1. Input energy data'!P89), "",'1. Input energy data'!P89)</f>
        <v/>
      </c>
      <c r="Q73" s="85" t="str">
        <f>IF(ISBLANK('1. Input energy data'!Q89), "",'1. Input energy data'!Q89)</f>
        <v/>
      </c>
      <c r="R73" s="85" t="str">
        <f>IF(ISBLANK('1. Input energy data'!R89), "",'1. Input energy data'!R89)</f>
        <v/>
      </c>
      <c r="S73" s="85" t="str">
        <f>IF(ISBLANK('1. Input energy data'!S89), "",'1. Input energy data'!S89)</f>
        <v/>
      </c>
      <c r="T73" s="85" t="str">
        <f>IF(ISBLANK('1. Input energy data'!T89), "",'1. Input energy data'!T89)</f>
        <v/>
      </c>
      <c r="U73" s="85" t="str">
        <f>IF(ISBLANK('1. Input energy data'!U89), "",'1. Input energy data'!U89)</f>
        <v/>
      </c>
      <c r="V73" s="85" t="str">
        <f>IF(ISBLANK('1. Input energy data'!V89), "",'1. Input energy data'!V89)</f>
        <v/>
      </c>
      <c r="W73" s="85" t="str">
        <f>IF(ISBLANK('1. Input energy data'!W89), "",'1. Input energy data'!W89)</f>
        <v/>
      </c>
      <c r="X73" s="85" t="str">
        <f>IF(ISBLANK('1. Input energy data'!X89), "",'1. Input energy data'!X89)</f>
        <v/>
      </c>
      <c r="Y73" s="85" t="str">
        <f>IF(ISBLANK('1. Input energy data'!Y89), "",'1. Input energy data'!Y89)</f>
        <v/>
      </c>
      <c r="Z73" s="85" t="str">
        <f>IF(ISBLANK('1. Input energy data'!Z89), "",'1. Input energy data'!Z89)</f>
        <v/>
      </c>
      <c r="AA73" s="85" t="str">
        <f>IF(ISBLANK('1. Input energy data'!$AA89), "",'1. Input energy data'!$AA89)</f>
        <v/>
      </c>
      <c r="AB73" s="85" t="str">
        <f>IF(ISBLANK('1. Input energy data'!AB89), "",'1. Input energy data'!AB89)</f>
        <v/>
      </c>
      <c r="AC73" s="84" t="str">
        <f>IF('1. Input energy data'!AD89="", "", '1. Input energy data'!AD89)</f>
        <v/>
      </c>
      <c r="AD73" s="84" t="str">
        <f>IF('1. Input energy data'!AE89="", "", '1. Input energy data'!AE89)</f>
        <v/>
      </c>
      <c r="AE73" s="85" t="str">
        <f>IF(ISBLANK('1. Input energy data'!AF89), "",'1. Input energy data'!AF89)</f>
        <v/>
      </c>
      <c r="AF73" s="85" t="str">
        <f>IF(ISBLANK('1. Input energy data'!AG89), "",'1. Input energy data'!AG89)</f>
        <v/>
      </c>
      <c r="AG73" s="85" t="str">
        <f>IF(ISBLANK('1. Input energy data'!AH89), "",'1. Input energy data'!AH89)</f>
        <v/>
      </c>
      <c r="AH73" s="85" t="str">
        <f>IF(ISBLANK('1. Input energy data'!AI89), "",'1. Input energy data'!AI89)</f>
        <v/>
      </c>
      <c r="AI73" s="85" t="str">
        <f>IF(ISBLANK('1. Input energy data'!AJ89), "",'1. Input energy data'!AJ89)</f>
        <v/>
      </c>
      <c r="AJ73" s="85" t="str">
        <f>IF(ISBLANK('1. Input energy data'!AK89), "",'1. Input energy data'!AK89)</f>
        <v/>
      </c>
      <c r="AK73" s="85" t="str">
        <f>IF(ISBLANK('1. Input energy data'!AL89), "",'1. Input energy data'!AL89)</f>
        <v/>
      </c>
      <c r="AL73" s="85" t="str">
        <f>IF(ISBLANK('1. Input energy data'!AM89), "",'1. Input energy data'!AM89)</f>
        <v/>
      </c>
      <c r="AM73" s="85" t="str">
        <f>IF(ISBLANK('1. Input energy data'!AN89), "",'1. Input energy data'!AN89)</f>
        <v/>
      </c>
      <c r="AN73" s="85" t="str">
        <f>IF(ISBLANK('1. Input energy data'!AO89), "",'1. Input energy data'!AO89)</f>
        <v/>
      </c>
      <c r="AO73" s="85" t="str">
        <f>IF(ISBLANK('1. Input energy data'!AP89), "",'1. Input energy data'!AP89)</f>
        <v/>
      </c>
      <c r="AP73" s="85" t="str">
        <f>IF(ISBLANK('1. Input energy data'!AQ89), "",'1. Input energy data'!AQ89)</f>
        <v/>
      </c>
      <c r="AQ73" s="85" t="str">
        <f>'1. Input energy data'!AR89</f>
        <v/>
      </c>
      <c r="AR73" s="85" t="str">
        <f>'1. Input energy data'!AS89</f>
        <v/>
      </c>
      <c r="AS73" s="85" t="str">
        <f>IF(ISBLANK('1. Input energy data'!AT89), "",'1. Input energy data'!AT89)</f>
        <v/>
      </c>
      <c r="AT73" s="85" t="str">
        <f>IF(ISBLANK('1. Input energy data'!$AU89), "",'1. Input energy data'!$AU89)</f>
        <v/>
      </c>
      <c r="AU73" s="85" t="str">
        <f>IF(ISBLANK('1. Input energy data'!AV89), "",'1. Input energy data'!AV89)</f>
        <v/>
      </c>
      <c r="AV73" s="82" t="str">
        <f>IFERROR('Calculation backing sheet'!AQ72,"Baseline issue")</f>
        <v/>
      </c>
      <c r="AW73" s="85" t="str">
        <f>'Calculation backing sheet'!AR72</f>
        <v/>
      </c>
      <c r="AX73" s="176" t="str">
        <f>'Calculation backing sheet'!AS72</f>
        <v/>
      </c>
      <c r="AY73" s="85" t="str">
        <f>'Calculation backing sheet'!AT72</f>
        <v/>
      </c>
      <c r="AZ73" s="85" t="str">
        <f>'Calculation backing sheet'!AU72</f>
        <v/>
      </c>
      <c r="BA73" s="82" t="str">
        <f>'Calculation backing sheet'!AV72</f>
        <v/>
      </c>
      <c r="BB73" s="82" t="str">
        <f>IF(OR(F73=0,G73=0,F73="0",G73="0",TRIM(F73)="",TRIM(G73)=""),"",IF(COUNTIFS('2. Input non-routine changes'!$C$18:$C$1048576,F73,'2. Input non-routine changes'!$E$18:$E$1048576,G73)&gt; 0,"Yes","No"))</f>
        <v/>
      </c>
      <c r="BD73" s="84" t="str" cm="1">
        <f t="array" aca="1" ref="BD73" ca="1">IFERROR(INDIRECT("'2. Input non-routine changes'!" &amp; ADDRESS('NRC backing'!$E73, COLUMN()-45)),"")</f>
        <v/>
      </c>
      <c r="BE73" s="84" t="str" cm="1">
        <f t="array" aca="1" ref="BE73" ca="1">IFERROR(INDIRECT("'2. Input non-routine changes'!" &amp; ADDRESS('NRC backing'!$E73, COLUMN()-45)),"")</f>
        <v/>
      </c>
      <c r="BF73" s="82" t="str" cm="1">
        <f t="array" aca="1" ref="BF73" ca="1">IFERROR(INDIRECT("'2. Input non-routine changes'!" &amp; ADDRESS('NRC backing'!$E73, COLUMN()-45)),"")</f>
        <v/>
      </c>
      <c r="BG73" s="180" t="str" cm="1">
        <f t="array" aca="1" ref="BG73" ca="1">IFERROR(INDIRECT("'2. Input non-routine changes'!" &amp; ADDRESS('NRC backing'!$E73, COLUMN()-45)),"")</f>
        <v/>
      </c>
      <c r="BH73" s="82" t="str" cm="1">
        <f t="array" aca="1" ref="BH73" ca="1">IFERROR(INDIRECT("'2. Input non-routine changes'!" &amp; ADDRESS('NRC backing'!$E73, COLUMN()-45)),"")</f>
        <v/>
      </c>
      <c r="BI73" s="84" t="str" cm="1">
        <f t="array" aca="1" ref="BI73" ca="1">IFERROR(INDIRECT("'2. Input non-routine changes'!" &amp; ADDRESS('NRC backing'!$F73, COLUMN()-50)),"")</f>
        <v/>
      </c>
      <c r="BJ73" s="84" t="str" cm="1">
        <f t="array" aca="1" ref="BJ73" ca="1">IFERROR(INDIRECT("'2. Input non-routine changes'!" &amp; ADDRESS('NRC backing'!$F73, COLUMN()-50)),"")</f>
        <v/>
      </c>
      <c r="BK73" s="82" t="str" cm="1">
        <f t="array" aca="1" ref="BK73" ca="1">IFERROR(INDIRECT("'2. Input non-routine changes'!" &amp; ADDRESS('NRC backing'!$F73, COLUMN()-50)),"")</f>
        <v/>
      </c>
      <c r="BL73" s="173" t="str" cm="1">
        <f t="array" aca="1" ref="BL73" ca="1">IFERROR(INDIRECT("'2. Input non-routine changes'!" &amp; ADDRESS('NRC backing'!$F73, COLUMN()-50)),"")</f>
        <v/>
      </c>
      <c r="BM73" s="82" t="str" cm="1">
        <f t="array" aca="1" ref="BM73" ca="1">IFERROR(INDIRECT("'2. Input non-routine changes'!" &amp; ADDRESS('NRC backing'!$F73, COLUMN()-50)),"")</f>
        <v/>
      </c>
      <c r="BN73" s="84" t="str" cm="1">
        <f t="array" aca="1" ref="BN73" ca="1">IFERROR(INDIRECT("'2. Input non-routine changes'!" &amp; ADDRESS('NRC backing'!$G73, COLUMN()-55)),"")</f>
        <v/>
      </c>
      <c r="BO73" s="84" t="str" cm="1">
        <f t="array" aca="1" ref="BO73" ca="1">IFERROR(INDIRECT("'2. Input non-routine changes'!" &amp; ADDRESS('NRC backing'!$G73, COLUMN()-55)),"")</f>
        <v/>
      </c>
      <c r="BP73" s="82" t="str" cm="1">
        <f t="array" aca="1" ref="BP73" ca="1">IFERROR(INDIRECT("'2. Input non-routine changes'!" &amp; ADDRESS('NRC backing'!$G73, COLUMN()-55)),"")</f>
        <v/>
      </c>
      <c r="BQ73" s="180" t="str" cm="1">
        <f t="array" aca="1" ref="BQ73" ca="1">IFERROR(INDIRECT("'2. Input non-routine changes'!" &amp; ADDRESS('NRC backing'!$G73, COLUMN()-55)),"")</f>
        <v/>
      </c>
      <c r="BR73" s="82" t="str" cm="1">
        <f t="array" aca="1" ref="BR73" ca="1">IFERROR(INDIRECT("'2. Input non-routine changes'!" &amp; ADDRESS('NRC backing'!$G73, COLUMN()-55)),"")</f>
        <v/>
      </c>
    </row>
    <row r="74" spans="1:70">
      <c r="A74" s="82" t="str">
        <f>IF($D74="", "", '1. Input energy data'!$C$11)</f>
        <v/>
      </c>
      <c r="B74" s="82" t="str">
        <f>IF($D74="", "", '1. Input energy data'!$D$11)</f>
        <v/>
      </c>
      <c r="C74" s="236"/>
      <c r="D74" s="82" t="str">
        <f>IF(ISBLANK('1. Input energy data'!$C90),"",'1. Input energy data'!$C90)</f>
        <v/>
      </c>
      <c r="E74" s="178" t="str">
        <f>IF(ISBLANK('1. Input energy data'!D90), "",'1. Input energy data'!D90)</f>
        <v/>
      </c>
      <c r="F74" s="82" t="str">
        <f>IF(ISBLANK('1. Input energy data'!$E90),"",'1. Input energy data'!$E90)</f>
        <v/>
      </c>
      <c r="G74" s="82" t="str">
        <f>IF($A74="","",'1. Input energy data'!$G90)</f>
        <v/>
      </c>
      <c r="H74" s="82" t="str">
        <f>IF($G74='List Backing Sheet'!$P$5,'1. Input energy data'!$S$11,IF($G74='List Backing Sheet'!$P$6,'1. Input energy data'!$T$11,""))</f>
        <v/>
      </c>
      <c r="I74" s="82" t="str">
        <f>IF('1. Input energy data'!H90=0, "", '1. Input energy data'!H90)</f>
        <v/>
      </c>
      <c r="J74" s="84" t="str">
        <f>IF('1. Input energy data'!I90="", "", '1. Input energy data'!I90)</f>
        <v/>
      </c>
      <c r="K74" s="84" t="str">
        <f>IF(A74="","",IF(TRIM(LOWER('1. Input energy data'!$G$11))="Multiple",IF('1. Input energy data'!J90&lt;&gt;"",'1. Input energy data'!J90,""), '1. Input energy data'!$G$11))</f>
        <v/>
      </c>
      <c r="L74" s="84" t="str">
        <f>IF('1. Input energy data'!L90="", "", '1. Input energy data'!L90)</f>
        <v/>
      </c>
      <c r="M74" s="84" t="str">
        <f>IF('1. Input energy data'!M90="", "", '1. Input energy data'!M90)</f>
        <v/>
      </c>
      <c r="N74" s="85" t="str">
        <f>IF(ISBLANK('1. Input energy data'!N90), "",'1. Input energy data'!N90)</f>
        <v/>
      </c>
      <c r="O74" s="85" t="str">
        <f>IF(ISBLANK('1. Input energy data'!O90), "",'1. Input energy data'!O90)</f>
        <v/>
      </c>
      <c r="P74" s="85" t="str">
        <f>IF(ISBLANK('1. Input energy data'!P90), "",'1. Input energy data'!P90)</f>
        <v/>
      </c>
      <c r="Q74" s="85" t="str">
        <f>IF(ISBLANK('1. Input energy data'!Q90), "",'1. Input energy data'!Q90)</f>
        <v/>
      </c>
      <c r="R74" s="85" t="str">
        <f>IF(ISBLANK('1. Input energy data'!R90), "",'1. Input energy data'!R90)</f>
        <v/>
      </c>
      <c r="S74" s="85" t="str">
        <f>IF(ISBLANK('1. Input energy data'!S90), "",'1. Input energy data'!S90)</f>
        <v/>
      </c>
      <c r="T74" s="85" t="str">
        <f>IF(ISBLANK('1. Input energy data'!T90), "",'1. Input energy data'!T90)</f>
        <v/>
      </c>
      <c r="U74" s="85" t="str">
        <f>IF(ISBLANK('1. Input energy data'!U90), "",'1. Input energy data'!U90)</f>
        <v/>
      </c>
      <c r="V74" s="85" t="str">
        <f>IF(ISBLANK('1. Input energy data'!V90), "",'1. Input energy data'!V90)</f>
        <v/>
      </c>
      <c r="W74" s="85" t="str">
        <f>IF(ISBLANK('1. Input energy data'!W90), "",'1. Input energy data'!W90)</f>
        <v/>
      </c>
      <c r="X74" s="85" t="str">
        <f>IF(ISBLANK('1. Input energy data'!X90), "",'1. Input energy data'!X90)</f>
        <v/>
      </c>
      <c r="Y74" s="85" t="str">
        <f>IF(ISBLANK('1. Input energy data'!Y90), "",'1. Input energy data'!Y90)</f>
        <v/>
      </c>
      <c r="Z74" s="85" t="str">
        <f>IF(ISBLANK('1. Input energy data'!Z90), "",'1. Input energy data'!Z90)</f>
        <v/>
      </c>
      <c r="AA74" s="85" t="str">
        <f>IF(ISBLANK('1. Input energy data'!$AA90), "",'1. Input energy data'!$AA90)</f>
        <v/>
      </c>
      <c r="AB74" s="85" t="str">
        <f>IF(ISBLANK('1. Input energy data'!AB90), "",'1. Input energy data'!AB90)</f>
        <v/>
      </c>
      <c r="AC74" s="84" t="str">
        <f>IF('1. Input energy data'!AD90="", "", '1. Input energy data'!AD90)</f>
        <v/>
      </c>
      <c r="AD74" s="84" t="str">
        <f>IF('1. Input energy data'!AE90="", "", '1. Input energy data'!AE90)</f>
        <v/>
      </c>
      <c r="AE74" s="85" t="str">
        <f>IF(ISBLANK('1. Input energy data'!AF90), "",'1. Input energy data'!AF90)</f>
        <v/>
      </c>
      <c r="AF74" s="85" t="str">
        <f>IF(ISBLANK('1. Input energy data'!AG90), "",'1. Input energy data'!AG90)</f>
        <v/>
      </c>
      <c r="AG74" s="85" t="str">
        <f>IF(ISBLANK('1. Input energy data'!AH90), "",'1. Input energy data'!AH90)</f>
        <v/>
      </c>
      <c r="AH74" s="85" t="str">
        <f>IF(ISBLANK('1. Input energy data'!AI90), "",'1. Input energy data'!AI90)</f>
        <v/>
      </c>
      <c r="AI74" s="85" t="str">
        <f>IF(ISBLANK('1. Input energy data'!AJ90), "",'1. Input energy data'!AJ90)</f>
        <v/>
      </c>
      <c r="AJ74" s="85" t="str">
        <f>IF(ISBLANK('1. Input energy data'!AK90), "",'1. Input energy data'!AK90)</f>
        <v/>
      </c>
      <c r="AK74" s="85" t="str">
        <f>IF(ISBLANK('1. Input energy data'!AL90), "",'1. Input energy data'!AL90)</f>
        <v/>
      </c>
      <c r="AL74" s="85" t="str">
        <f>IF(ISBLANK('1. Input energy data'!AM90), "",'1. Input energy data'!AM90)</f>
        <v/>
      </c>
      <c r="AM74" s="85" t="str">
        <f>IF(ISBLANK('1. Input energy data'!AN90), "",'1. Input energy data'!AN90)</f>
        <v/>
      </c>
      <c r="AN74" s="85" t="str">
        <f>IF(ISBLANK('1. Input energy data'!AO90), "",'1. Input energy data'!AO90)</f>
        <v/>
      </c>
      <c r="AO74" s="85" t="str">
        <f>IF(ISBLANK('1. Input energy data'!AP90), "",'1. Input energy data'!AP90)</f>
        <v/>
      </c>
      <c r="AP74" s="85" t="str">
        <f>IF(ISBLANK('1. Input energy data'!AQ90), "",'1. Input energy data'!AQ90)</f>
        <v/>
      </c>
      <c r="AQ74" s="85" t="str">
        <f>'1. Input energy data'!AR90</f>
        <v/>
      </c>
      <c r="AR74" s="85" t="str">
        <f>'1. Input energy data'!AS90</f>
        <v/>
      </c>
      <c r="AS74" s="85" t="str">
        <f>IF(ISBLANK('1. Input energy data'!AT90), "",'1. Input energy data'!AT90)</f>
        <v/>
      </c>
      <c r="AT74" s="85" t="str">
        <f>IF(ISBLANK('1. Input energy data'!$AU90), "",'1. Input energy data'!$AU90)</f>
        <v/>
      </c>
      <c r="AU74" s="85" t="str">
        <f>IF(ISBLANK('1. Input energy data'!AV90), "",'1. Input energy data'!AV90)</f>
        <v/>
      </c>
      <c r="AV74" s="82" t="str">
        <f>IFERROR('Calculation backing sheet'!AQ73,"Baseline issue")</f>
        <v/>
      </c>
      <c r="AW74" s="85" t="str">
        <f>'Calculation backing sheet'!AR73</f>
        <v/>
      </c>
      <c r="AX74" s="176" t="str">
        <f>'Calculation backing sheet'!AS73</f>
        <v/>
      </c>
      <c r="AY74" s="85" t="str">
        <f>'Calculation backing sheet'!AT73</f>
        <v/>
      </c>
      <c r="AZ74" s="85" t="str">
        <f>'Calculation backing sheet'!AU73</f>
        <v/>
      </c>
      <c r="BA74" s="82" t="str">
        <f>'Calculation backing sheet'!AV73</f>
        <v/>
      </c>
      <c r="BB74" s="82" t="str">
        <f>IF(OR(F74=0,G74=0,F74="0",G74="0",TRIM(F74)="",TRIM(G74)=""),"",IF(COUNTIFS('2. Input non-routine changes'!$C$18:$C$1048576,F74,'2. Input non-routine changes'!$E$18:$E$1048576,G74)&gt; 0,"Yes","No"))</f>
        <v/>
      </c>
      <c r="BD74" s="84" t="str" cm="1">
        <f t="array" aca="1" ref="BD74" ca="1">IFERROR(INDIRECT("'2. Input non-routine changes'!" &amp; ADDRESS('NRC backing'!$E74, COLUMN()-45)),"")</f>
        <v/>
      </c>
      <c r="BE74" s="84" t="str" cm="1">
        <f t="array" aca="1" ref="BE74" ca="1">IFERROR(INDIRECT("'2. Input non-routine changes'!" &amp; ADDRESS('NRC backing'!$E74, COLUMN()-45)),"")</f>
        <v/>
      </c>
      <c r="BF74" s="82" t="str" cm="1">
        <f t="array" aca="1" ref="BF74" ca="1">IFERROR(INDIRECT("'2. Input non-routine changes'!" &amp; ADDRESS('NRC backing'!$E74, COLUMN()-45)),"")</f>
        <v/>
      </c>
      <c r="BG74" s="180" t="str" cm="1">
        <f t="array" aca="1" ref="BG74" ca="1">IFERROR(INDIRECT("'2. Input non-routine changes'!" &amp; ADDRESS('NRC backing'!$E74, COLUMN()-45)),"")</f>
        <v/>
      </c>
      <c r="BH74" s="82" t="str" cm="1">
        <f t="array" aca="1" ref="BH74" ca="1">IFERROR(INDIRECT("'2. Input non-routine changes'!" &amp; ADDRESS('NRC backing'!$E74, COLUMN()-45)),"")</f>
        <v/>
      </c>
      <c r="BI74" s="84" t="str" cm="1">
        <f t="array" aca="1" ref="BI74" ca="1">IFERROR(INDIRECT("'2. Input non-routine changes'!" &amp; ADDRESS('NRC backing'!$F74, COLUMN()-50)),"")</f>
        <v/>
      </c>
      <c r="BJ74" s="84" t="str" cm="1">
        <f t="array" aca="1" ref="BJ74" ca="1">IFERROR(INDIRECT("'2. Input non-routine changes'!" &amp; ADDRESS('NRC backing'!$F74, COLUMN()-50)),"")</f>
        <v/>
      </c>
      <c r="BK74" s="82" t="str" cm="1">
        <f t="array" aca="1" ref="BK74" ca="1">IFERROR(INDIRECT("'2. Input non-routine changes'!" &amp; ADDRESS('NRC backing'!$F74, COLUMN()-50)),"")</f>
        <v/>
      </c>
      <c r="BL74" s="173" t="str" cm="1">
        <f t="array" aca="1" ref="BL74" ca="1">IFERROR(INDIRECT("'2. Input non-routine changes'!" &amp; ADDRESS('NRC backing'!$F74, COLUMN()-50)),"")</f>
        <v/>
      </c>
      <c r="BM74" s="82" t="str" cm="1">
        <f t="array" aca="1" ref="BM74" ca="1">IFERROR(INDIRECT("'2. Input non-routine changes'!" &amp; ADDRESS('NRC backing'!$F74, COLUMN()-50)),"")</f>
        <v/>
      </c>
      <c r="BN74" s="84" t="str" cm="1">
        <f t="array" aca="1" ref="BN74" ca="1">IFERROR(INDIRECT("'2. Input non-routine changes'!" &amp; ADDRESS('NRC backing'!$G74, COLUMN()-55)),"")</f>
        <v/>
      </c>
      <c r="BO74" s="84" t="str" cm="1">
        <f t="array" aca="1" ref="BO74" ca="1">IFERROR(INDIRECT("'2. Input non-routine changes'!" &amp; ADDRESS('NRC backing'!$G74, COLUMN()-55)),"")</f>
        <v/>
      </c>
      <c r="BP74" s="82" t="str" cm="1">
        <f t="array" aca="1" ref="BP74" ca="1">IFERROR(INDIRECT("'2. Input non-routine changes'!" &amp; ADDRESS('NRC backing'!$G74, COLUMN()-55)),"")</f>
        <v/>
      </c>
      <c r="BQ74" s="180" t="str" cm="1">
        <f t="array" aca="1" ref="BQ74" ca="1">IFERROR(INDIRECT("'2. Input non-routine changes'!" &amp; ADDRESS('NRC backing'!$G74, COLUMN()-55)),"")</f>
        <v/>
      </c>
      <c r="BR74" s="82" t="str" cm="1">
        <f t="array" aca="1" ref="BR74" ca="1">IFERROR(INDIRECT("'2. Input non-routine changes'!" &amp; ADDRESS('NRC backing'!$G74, COLUMN()-55)),"")</f>
        <v/>
      </c>
    </row>
    <row r="75" spans="1:70">
      <c r="A75" s="82" t="str">
        <f>IF($D75="", "", '1. Input energy data'!$C$11)</f>
        <v/>
      </c>
      <c r="B75" s="82" t="str">
        <f>IF($D75="", "", '1. Input energy data'!$D$11)</f>
        <v/>
      </c>
      <c r="C75" s="236"/>
      <c r="D75" s="82" t="str">
        <f>IF(ISBLANK('1. Input energy data'!$C91),"",'1. Input energy data'!$C91)</f>
        <v/>
      </c>
      <c r="E75" s="178" t="str">
        <f>IF(ISBLANK('1. Input energy data'!D91), "",'1. Input energy data'!D91)</f>
        <v/>
      </c>
      <c r="F75" s="82" t="str">
        <f>IF(ISBLANK('1. Input energy data'!$E91),"",'1. Input energy data'!$E91)</f>
        <v/>
      </c>
      <c r="G75" s="82" t="str">
        <f>IF($A75="","",'1. Input energy data'!$G91)</f>
        <v/>
      </c>
      <c r="H75" s="82" t="str">
        <f>IF($G75='List Backing Sheet'!$P$5,'1. Input energy data'!$S$11,IF($G75='List Backing Sheet'!$P$6,'1. Input energy data'!$T$11,""))</f>
        <v/>
      </c>
      <c r="I75" s="82" t="str">
        <f>IF('1. Input energy data'!H91=0, "", '1. Input energy data'!H91)</f>
        <v/>
      </c>
      <c r="J75" s="84" t="str">
        <f>IF('1. Input energy data'!I91="", "", '1. Input energy data'!I91)</f>
        <v/>
      </c>
      <c r="K75" s="84" t="str">
        <f>IF(A75="","",IF(TRIM(LOWER('1. Input energy data'!$G$11))="Multiple",IF('1. Input energy data'!J91&lt;&gt;"",'1. Input energy data'!J91,""), '1. Input energy data'!$G$11))</f>
        <v/>
      </c>
      <c r="L75" s="84" t="str">
        <f>IF('1. Input energy data'!L91="", "", '1. Input energy data'!L91)</f>
        <v/>
      </c>
      <c r="M75" s="84" t="str">
        <f>IF('1. Input energy data'!M91="", "", '1. Input energy data'!M91)</f>
        <v/>
      </c>
      <c r="N75" s="85" t="str">
        <f>IF(ISBLANK('1. Input energy data'!N91), "",'1. Input energy data'!N91)</f>
        <v/>
      </c>
      <c r="O75" s="85" t="str">
        <f>IF(ISBLANK('1. Input energy data'!O91), "",'1. Input energy data'!O91)</f>
        <v/>
      </c>
      <c r="P75" s="85" t="str">
        <f>IF(ISBLANK('1. Input energy data'!P91), "",'1. Input energy data'!P91)</f>
        <v/>
      </c>
      <c r="Q75" s="85" t="str">
        <f>IF(ISBLANK('1. Input energy data'!Q91), "",'1. Input energy data'!Q91)</f>
        <v/>
      </c>
      <c r="R75" s="85" t="str">
        <f>IF(ISBLANK('1. Input energy data'!R91), "",'1. Input energy data'!R91)</f>
        <v/>
      </c>
      <c r="S75" s="85" t="str">
        <f>IF(ISBLANK('1. Input energy data'!S91), "",'1. Input energy data'!S91)</f>
        <v/>
      </c>
      <c r="T75" s="85" t="str">
        <f>IF(ISBLANK('1. Input energy data'!T91), "",'1. Input energy data'!T91)</f>
        <v/>
      </c>
      <c r="U75" s="85" t="str">
        <f>IF(ISBLANK('1. Input energy data'!U91), "",'1. Input energy data'!U91)</f>
        <v/>
      </c>
      <c r="V75" s="85" t="str">
        <f>IF(ISBLANK('1. Input energy data'!V91), "",'1. Input energy data'!V91)</f>
        <v/>
      </c>
      <c r="W75" s="85" t="str">
        <f>IF(ISBLANK('1. Input energy data'!W91), "",'1. Input energy data'!W91)</f>
        <v/>
      </c>
      <c r="X75" s="85" t="str">
        <f>IF(ISBLANK('1. Input energy data'!X91), "",'1. Input energy data'!X91)</f>
        <v/>
      </c>
      <c r="Y75" s="85" t="str">
        <f>IF(ISBLANK('1. Input energy data'!Y91), "",'1. Input energy data'!Y91)</f>
        <v/>
      </c>
      <c r="Z75" s="85" t="str">
        <f>IF(ISBLANK('1. Input energy data'!Z91), "",'1. Input energy data'!Z91)</f>
        <v/>
      </c>
      <c r="AA75" s="85" t="str">
        <f>IF(ISBLANK('1. Input energy data'!$AA91), "",'1. Input energy data'!$AA91)</f>
        <v/>
      </c>
      <c r="AB75" s="85" t="str">
        <f>IF(ISBLANK('1. Input energy data'!AB91), "",'1. Input energy data'!AB91)</f>
        <v/>
      </c>
      <c r="AC75" s="84" t="str">
        <f>IF('1. Input energy data'!AD91="", "", '1. Input energy data'!AD91)</f>
        <v/>
      </c>
      <c r="AD75" s="84" t="str">
        <f>IF('1. Input energy data'!AE91="", "", '1. Input energy data'!AE91)</f>
        <v/>
      </c>
      <c r="AE75" s="85" t="str">
        <f>IF(ISBLANK('1. Input energy data'!AF91), "",'1. Input energy data'!AF91)</f>
        <v/>
      </c>
      <c r="AF75" s="85" t="str">
        <f>IF(ISBLANK('1. Input energy data'!AG91), "",'1. Input energy data'!AG91)</f>
        <v/>
      </c>
      <c r="AG75" s="85" t="str">
        <f>IF(ISBLANK('1. Input energy data'!AH91), "",'1. Input energy data'!AH91)</f>
        <v/>
      </c>
      <c r="AH75" s="85" t="str">
        <f>IF(ISBLANK('1. Input energy data'!AI91), "",'1. Input energy data'!AI91)</f>
        <v/>
      </c>
      <c r="AI75" s="85" t="str">
        <f>IF(ISBLANK('1. Input energy data'!AJ91), "",'1. Input energy data'!AJ91)</f>
        <v/>
      </c>
      <c r="AJ75" s="85" t="str">
        <f>IF(ISBLANK('1. Input energy data'!AK91), "",'1. Input energy data'!AK91)</f>
        <v/>
      </c>
      <c r="AK75" s="85" t="str">
        <f>IF(ISBLANK('1. Input energy data'!AL91), "",'1. Input energy data'!AL91)</f>
        <v/>
      </c>
      <c r="AL75" s="85" t="str">
        <f>IF(ISBLANK('1. Input energy data'!AM91), "",'1. Input energy data'!AM91)</f>
        <v/>
      </c>
      <c r="AM75" s="85" t="str">
        <f>IF(ISBLANK('1. Input energy data'!AN91), "",'1. Input energy data'!AN91)</f>
        <v/>
      </c>
      <c r="AN75" s="85" t="str">
        <f>IF(ISBLANK('1. Input energy data'!AO91), "",'1. Input energy data'!AO91)</f>
        <v/>
      </c>
      <c r="AO75" s="85" t="str">
        <f>IF(ISBLANK('1. Input energy data'!AP91), "",'1. Input energy data'!AP91)</f>
        <v/>
      </c>
      <c r="AP75" s="85" t="str">
        <f>IF(ISBLANK('1. Input energy data'!AQ91), "",'1. Input energy data'!AQ91)</f>
        <v/>
      </c>
      <c r="AQ75" s="85" t="str">
        <f>'1. Input energy data'!AR91</f>
        <v/>
      </c>
      <c r="AR75" s="85" t="str">
        <f>'1. Input energy data'!AS91</f>
        <v/>
      </c>
      <c r="AS75" s="85" t="str">
        <f>IF(ISBLANK('1. Input energy data'!AT91), "",'1. Input energy data'!AT91)</f>
        <v/>
      </c>
      <c r="AT75" s="85" t="str">
        <f>IF(ISBLANK('1. Input energy data'!$AU91), "",'1. Input energy data'!$AU91)</f>
        <v/>
      </c>
      <c r="AU75" s="85" t="str">
        <f>IF(ISBLANK('1. Input energy data'!AV91), "",'1. Input energy data'!AV91)</f>
        <v/>
      </c>
      <c r="AV75" s="82" t="str">
        <f>IFERROR('Calculation backing sheet'!AQ74,"Baseline issue")</f>
        <v/>
      </c>
      <c r="AW75" s="85" t="str">
        <f>'Calculation backing sheet'!AR74</f>
        <v/>
      </c>
      <c r="AX75" s="176" t="str">
        <f>'Calculation backing sheet'!AS74</f>
        <v/>
      </c>
      <c r="AY75" s="85" t="str">
        <f>'Calculation backing sheet'!AT74</f>
        <v/>
      </c>
      <c r="AZ75" s="85" t="str">
        <f>'Calculation backing sheet'!AU74</f>
        <v/>
      </c>
      <c r="BA75" s="82" t="str">
        <f>'Calculation backing sheet'!AV74</f>
        <v/>
      </c>
      <c r="BB75" s="82" t="str">
        <f>IF(OR(F75=0,G75=0,F75="0",G75="0",TRIM(F75)="",TRIM(G75)=""),"",IF(COUNTIFS('2. Input non-routine changes'!$C$18:$C$1048576,F75,'2. Input non-routine changes'!$E$18:$E$1048576,G75)&gt; 0,"Yes","No"))</f>
        <v/>
      </c>
      <c r="BD75" s="84" t="str" cm="1">
        <f t="array" aca="1" ref="BD75" ca="1">IFERROR(INDIRECT("'2. Input non-routine changes'!" &amp; ADDRESS('NRC backing'!$E75, COLUMN()-45)),"")</f>
        <v/>
      </c>
      <c r="BE75" s="84" t="str" cm="1">
        <f t="array" aca="1" ref="BE75" ca="1">IFERROR(INDIRECT("'2. Input non-routine changes'!" &amp; ADDRESS('NRC backing'!$E75, COLUMN()-45)),"")</f>
        <v/>
      </c>
      <c r="BF75" s="82" t="str" cm="1">
        <f t="array" aca="1" ref="BF75" ca="1">IFERROR(INDIRECT("'2. Input non-routine changes'!" &amp; ADDRESS('NRC backing'!$E75, COLUMN()-45)),"")</f>
        <v/>
      </c>
      <c r="BG75" s="180" t="str" cm="1">
        <f t="array" aca="1" ref="BG75" ca="1">IFERROR(INDIRECT("'2. Input non-routine changes'!" &amp; ADDRESS('NRC backing'!$E75, COLUMN()-45)),"")</f>
        <v/>
      </c>
      <c r="BH75" s="82" t="str" cm="1">
        <f t="array" aca="1" ref="BH75" ca="1">IFERROR(INDIRECT("'2. Input non-routine changes'!" &amp; ADDRESS('NRC backing'!$E75, COLUMN()-45)),"")</f>
        <v/>
      </c>
      <c r="BI75" s="84" t="str" cm="1">
        <f t="array" aca="1" ref="BI75" ca="1">IFERROR(INDIRECT("'2. Input non-routine changes'!" &amp; ADDRESS('NRC backing'!$F75, COLUMN()-50)),"")</f>
        <v/>
      </c>
      <c r="BJ75" s="84" t="str" cm="1">
        <f t="array" aca="1" ref="BJ75" ca="1">IFERROR(INDIRECT("'2. Input non-routine changes'!" &amp; ADDRESS('NRC backing'!$F75, COLUMN()-50)),"")</f>
        <v/>
      </c>
      <c r="BK75" s="82" t="str" cm="1">
        <f t="array" aca="1" ref="BK75" ca="1">IFERROR(INDIRECT("'2. Input non-routine changes'!" &amp; ADDRESS('NRC backing'!$F75, COLUMN()-50)),"")</f>
        <v/>
      </c>
      <c r="BL75" s="173" t="str" cm="1">
        <f t="array" aca="1" ref="BL75" ca="1">IFERROR(INDIRECT("'2. Input non-routine changes'!" &amp; ADDRESS('NRC backing'!$F75, COLUMN()-50)),"")</f>
        <v/>
      </c>
      <c r="BM75" s="82" t="str" cm="1">
        <f t="array" aca="1" ref="BM75" ca="1">IFERROR(INDIRECT("'2. Input non-routine changes'!" &amp; ADDRESS('NRC backing'!$F75, COLUMN()-50)),"")</f>
        <v/>
      </c>
      <c r="BN75" s="84" t="str" cm="1">
        <f t="array" aca="1" ref="BN75" ca="1">IFERROR(INDIRECT("'2. Input non-routine changes'!" &amp; ADDRESS('NRC backing'!$G75, COLUMN()-55)),"")</f>
        <v/>
      </c>
      <c r="BO75" s="84" t="str" cm="1">
        <f t="array" aca="1" ref="BO75" ca="1">IFERROR(INDIRECT("'2. Input non-routine changes'!" &amp; ADDRESS('NRC backing'!$G75, COLUMN()-55)),"")</f>
        <v/>
      </c>
      <c r="BP75" s="82" t="str" cm="1">
        <f t="array" aca="1" ref="BP75" ca="1">IFERROR(INDIRECT("'2. Input non-routine changes'!" &amp; ADDRESS('NRC backing'!$G75, COLUMN()-55)),"")</f>
        <v/>
      </c>
      <c r="BQ75" s="180" t="str" cm="1">
        <f t="array" aca="1" ref="BQ75" ca="1">IFERROR(INDIRECT("'2. Input non-routine changes'!" &amp; ADDRESS('NRC backing'!$G75, COLUMN()-55)),"")</f>
        <v/>
      </c>
      <c r="BR75" s="82" t="str" cm="1">
        <f t="array" aca="1" ref="BR75" ca="1">IFERROR(INDIRECT("'2. Input non-routine changes'!" &amp; ADDRESS('NRC backing'!$G75, COLUMN()-55)),"")</f>
        <v/>
      </c>
    </row>
    <row r="76" spans="1:70">
      <c r="A76" s="82" t="str">
        <f>IF($D76="", "", '1. Input energy data'!$C$11)</f>
        <v/>
      </c>
      <c r="B76" s="82" t="str">
        <f>IF($D76="", "", '1. Input energy data'!$D$11)</f>
        <v/>
      </c>
      <c r="C76" s="236"/>
      <c r="D76" s="82" t="str">
        <f>IF(ISBLANK('1. Input energy data'!$C92),"",'1. Input energy data'!$C92)</f>
        <v/>
      </c>
      <c r="E76" s="178" t="str">
        <f>IF(ISBLANK('1. Input energy data'!D92), "",'1. Input energy data'!D92)</f>
        <v/>
      </c>
      <c r="F76" s="82" t="str">
        <f>IF(ISBLANK('1. Input energy data'!$E92),"",'1. Input energy data'!$E92)</f>
        <v/>
      </c>
      <c r="G76" s="82" t="str">
        <f>IF($A76="","",'1. Input energy data'!$G92)</f>
        <v/>
      </c>
      <c r="H76" s="82" t="str">
        <f>IF($G76='List Backing Sheet'!$P$5,'1. Input energy data'!$S$11,IF($G76='List Backing Sheet'!$P$6,'1. Input energy data'!$T$11,""))</f>
        <v/>
      </c>
      <c r="I76" s="82" t="str">
        <f>IF('1. Input energy data'!H92=0, "", '1. Input energy data'!H92)</f>
        <v/>
      </c>
      <c r="J76" s="84" t="str">
        <f>IF('1. Input energy data'!I92="", "", '1. Input energy data'!I92)</f>
        <v/>
      </c>
      <c r="K76" s="84" t="str">
        <f>IF(A76="","",IF(TRIM(LOWER('1. Input energy data'!$G$11))="Multiple",IF('1. Input energy data'!J92&lt;&gt;"",'1. Input energy data'!J92,""), '1. Input energy data'!$G$11))</f>
        <v/>
      </c>
      <c r="L76" s="84" t="str">
        <f>IF('1. Input energy data'!L92="", "", '1. Input energy data'!L92)</f>
        <v/>
      </c>
      <c r="M76" s="84" t="str">
        <f>IF('1. Input energy data'!M92="", "", '1. Input energy data'!M92)</f>
        <v/>
      </c>
      <c r="N76" s="85" t="str">
        <f>IF(ISBLANK('1. Input energy data'!N92), "",'1. Input energy data'!N92)</f>
        <v/>
      </c>
      <c r="O76" s="85" t="str">
        <f>IF(ISBLANK('1. Input energy data'!O92), "",'1. Input energy data'!O92)</f>
        <v/>
      </c>
      <c r="P76" s="85" t="str">
        <f>IF(ISBLANK('1. Input energy data'!P92), "",'1. Input energy data'!P92)</f>
        <v/>
      </c>
      <c r="Q76" s="85" t="str">
        <f>IF(ISBLANK('1. Input energy data'!Q92), "",'1. Input energy data'!Q92)</f>
        <v/>
      </c>
      <c r="R76" s="85" t="str">
        <f>IF(ISBLANK('1. Input energy data'!R92), "",'1. Input energy data'!R92)</f>
        <v/>
      </c>
      <c r="S76" s="85" t="str">
        <f>IF(ISBLANK('1. Input energy data'!S92), "",'1. Input energy data'!S92)</f>
        <v/>
      </c>
      <c r="T76" s="85" t="str">
        <f>IF(ISBLANK('1. Input energy data'!T92), "",'1. Input energy data'!T92)</f>
        <v/>
      </c>
      <c r="U76" s="85" t="str">
        <f>IF(ISBLANK('1. Input energy data'!U92), "",'1. Input energy data'!U92)</f>
        <v/>
      </c>
      <c r="V76" s="85" t="str">
        <f>IF(ISBLANK('1. Input energy data'!V92), "",'1. Input energy data'!V92)</f>
        <v/>
      </c>
      <c r="W76" s="85" t="str">
        <f>IF(ISBLANK('1. Input energy data'!W92), "",'1. Input energy data'!W92)</f>
        <v/>
      </c>
      <c r="X76" s="85" t="str">
        <f>IF(ISBLANK('1. Input energy data'!X92), "",'1. Input energy data'!X92)</f>
        <v/>
      </c>
      <c r="Y76" s="85" t="str">
        <f>IF(ISBLANK('1. Input energy data'!Y92), "",'1. Input energy data'!Y92)</f>
        <v/>
      </c>
      <c r="Z76" s="85" t="str">
        <f>IF(ISBLANK('1. Input energy data'!Z92), "",'1. Input energy data'!Z92)</f>
        <v/>
      </c>
      <c r="AA76" s="85" t="str">
        <f>IF(ISBLANK('1. Input energy data'!$AA92), "",'1. Input energy data'!$AA92)</f>
        <v/>
      </c>
      <c r="AB76" s="85" t="str">
        <f>IF(ISBLANK('1. Input energy data'!AB92), "",'1. Input energy data'!AB92)</f>
        <v/>
      </c>
      <c r="AC76" s="84" t="str">
        <f>IF('1. Input energy data'!AD92="", "", '1. Input energy data'!AD92)</f>
        <v/>
      </c>
      <c r="AD76" s="84" t="str">
        <f>IF('1. Input energy data'!AE92="", "", '1. Input energy data'!AE92)</f>
        <v/>
      </c>
      <c r="AE76" s="85" t="str">
        <f>IF(ISBLANK('1. Input energy data'!AF92), "",'1. Input energy data'!AF92)</f>
        <v/>
      </c>
      <c r="AF76" s="85" t="str">
        <f>IF(ISBLANK('1. Input energy data'!AG92), "",'1. Input energy data'!AG92)</f>
        <v/>
      </c>
      <c r="AG76" s="85" t="str">
        <f>IF(ISBLANK('1. Input energy data'!AH92), "",'1. Input energy data'!AH92)</f>
        <v/>
      </c>
      <c r="AH76" s="85" t="str">
        <f>IF(ISBLANK('1. Input energy data'!AI92), "",'1. Input energy data'!AI92)</f>
        <v/>
      </c>
      <c r="AI76" s="85" t="str">
        <f>IF(ISBLANK('1. Input energy data'!AJ92), "",'1. Input energy data'!AJ92)</f>
        <v/>
      </c>
      <c r="AJ76" s="85" t="str">
        <f>IF(ISBLANK('1. Input energy data'!AK92), "",'1. Input energy data'!AK92)</f>
        <v/>
      </c>
      <c r="AK76" s="85" t="str">
        <f>IF(ISBLANK('1. Input energy data'!AL92), "",'1. Input energy data'!AL92)</f>
        <v/>
      </c>
      <c r="AL76" s="85" t="str">
        <f>IF(ISBLANK('1. Input energy data'!AM92), "",'1. Input energy data'!AM92)</f>
        <v/>
      </c>
      <c r="AM76" s="85" t="str">
        <f>IF(ISBLANK('1. Input energy data'!AN92), "",'1. Input energy data'!AN92)</f>
        <v/>
      </c>
      <c r="AN76" s="85" t="str">
        <f>IF(ISBLANK('1. Input energy data'!AO92), "",'1. Input energy data'!AO92)</f>
        <v/>
      </c>
      <c r="AO76" s="85" t="str">
        <f>IF(ISBLANK('1. Input energy data'!AP92), "",'1. Input energy data'!AP92)</f>
        <v/>
      </c>
      <c r="AP76" s="85" t="str">
        <f>IF(ISBLANK('1. Input energy data'!AQ92), "",'1. Input energy data'!AQ92)</f>
        <v/>
      </c>
      <c r="AQ76" s="85" t="str">
        <f>'1. Input energy data'!AR92</f>
        <v/>
      </c>
      <c r="AR76" s="85" t="str">
        <f>'1. Input energy data'!AS92</f>
        <v/>
      </c>
      <c r="AS76" s="85" t="str">
        <f>IF(ISBLANK('1. Input energy data'!AT92), "",'1. Input energy data'!AT92)</f>
        <v/>
      </c>
      <c r="AT76" s="85" t="str">
        <f>IF(ISBLANK('1. Input energy data'!$AU92), "",'1. Input energy data'!$AU92)</f>
        <v/>
      </c>
      <c r="AU76" s="85" t="str">
        <f>IF(ISBLANK('1. Input energy data'!AV92), "",'1. Input energy data'!AV92)</f>
        <v/>
      </c>
      <c r="AV76" s="82" t="str">
        <f>IFERROR('Calculation backing sheet'!AQ75,"Baseline issue")</f>
        <v/>
      </c>
      <c r="AW76" s="85" t="str">
        <f>'Calculation backing sheet'!AR75</f>
        <v/>
      </c>
      <c r="AX76" s="176" t="str">
        <f>'Calculation backing sheet'!AS75</f>
        <v/>
      </c>
      <c r="AY76" s="85" t="str">
        <f>'Calculation backing sheet'!AT75</f>
        <v/>
      </c>
      <c r="AZ76" s="85" t="str">
        <f>'Calculation backing sheet'!AU75</f>
        <v/>
      </c>
      <c r="BA76" s="82" t="str">
        <f>'Calculation backing sheet'!AV75</f>
        <v/>
      </c>
      <c r="BB76" s="82" t="str">
        <f>IF(OR(F76=0,G76=0,F76="0",G76="0",TRIM(F76)="",TRIM(G76)=""),"",IF(COUNTIFS('2. Input non-routine changes'!$C$18:$C$1048576,F76,'2. Input non-routine changes'!$E$18:$E$1048576,G76)&gt; 0,"Yes","No"))</f>
        <v/>
      </c>
      <c r="BD76" s="84" t="str" cm="1">
        <f t="array" aca="1" ref="BD76" ca="1">IFERROR(INDIRECT("'2. Input non-routine changes'!" &amp; ADDRESS('NRC backing'!$E76, COLUMN()-45)),"")</f>
        <v/>
      </c>
      <c r="BE76" s="84" t="str" cm="1">
        <f t="array" aca="1" ref="BE76" ca="1">IFERROR(INDIRECT("'2. Input non-routine changes'!" &amp; ADDRESS('NRC backing'!$E76, COLUMN()-45)),"")</f>
        <v/>
      </c>
      <c r="BF76" s="82" t="str" cm="1">
        <f t="array" aca="1" ref="BF76" ca="1">IFERROR(INDIRECT("'2. Input non-routine changes'!" &amp; ADDRESS('NRC backing'!$E76, COLUMN()-45)),"")</f>
        <v/>
      </c>
      <c r="BG76" s="180" t="str" cm="1">
        <f t="array" aca="1" ref="BG76" ca="1">IFERROR(INDIRECT("'2. Input non-routine changes'!" &amp; ADDRESS('NRC backing'!$E76, COLUMN()-45)),"")</f>
        <v/>
      </c>
      <c r="BH76" s="82" t="str" cm="1">
        <f t="array" aca="1" ref="BH76" ca="1">IFERROR(INDIRECT("'2. Input non-routine changes'!" &amp; ADDRESS('NRC backing'!$E76, COLUMN()-45)),"")</f>
        <v/>
      </c>
      <c r="BI76" s="84" t="str" cm="1">
        <f t="array" aca="1" ref="BI76" ca="1">IFERROR(INDIRECT("'2. Input non-routine changes'!" &amp; ADDRESS('NRC backing'!$F76, COLUMN()-50)),"")</f>
        <v/>
      </c>
      <c r="BJ76" s="84" t="str" cm="1">
        <f t="array" aca="1" ref="BJ76" ca="1">IFERROR(INDIRECT("'2. Input non-routine changes'!" &amp; ADDRESS('NRC backing'!$F76, COLUMN()-50)),"")</f>
        <v/>
      </c>
      <c r="BK76" s="82" t="str" cm="1">
        <f t="array" aca="1" ref="BK76" ca="1">IFERROR(INDIRECT("'2. Input non-routine changes'!" &amp; ADDRESS('NRC backing'!$F76, COLUMN()-50)),"")</f>
        <v/>
      </c>
      <c r="BL76" s="173" t="str" cm="1">
        <f t="array" aca="1" ref="BL76" ca="1">IFERROR(INDIRECT("'2. Input non-routine changes'!" &amp; ADDRESS('NRC backing'!$F76, COLUMN()-50)),"")</f>
        <v/>
      </c>
      <c r="BM76" s="82" t="str" cm="1">
        <f t="array" aca="1" ref="BM76" ca="1">IFERROR(INDIRECT("'2. Input non-routine changes'!" &amp; ADDRESS('NRC backing'!$F76, COLUMN()-50)),"")</f>
        <v/>
      </c>
      <c r="BN76" s="84" t="str" cm="1">
        <f t="array" aca="1" ref="BN76" ca="1">IFERROR(INDIRECT("'2. Input non-routine changes'!" &amp; ADDRESS('NRC backing'!$G76, COLUMN()-55)),"")</f>
        <v/>
      </c>
      <c r="BO76" s="84" t="str" cm="1">
        <f t="array" aca="1" ref="BO76" ca="1">IFERROR(INDIRECT("'2. Input non-routine changes'!" &amp; ADDRESS('NRC backing'!$G76, COLUMN()-55)),"")</f>
        <v/>
      </c>
      <c r="BP76" s="82" t="str" cm="1">
        <f t="array" aca="1" ref="BP76" ca="1">IFERROR(INDIRECT("'2. Input non-routine changes'!" &amp; ADDRESS('NRC backing'!$G76, COLUMN()-55)),"")</f>
        <v/>
      </c>
      <c r="BQ76" s="180" t="str" cm="1">
        <f t="array" aca="1" ref="BQ76" ca="1">IFERROR(INDIRECT("'2. Input non-routine changes'!" &amp; ADDRESS('NRC backing'!$G76, COLUMN()-55)),"")</f>
        <v/>
      </c>
      <c r="BR76" s="82" t="str" cm="1">
        <f t="array" aca="1" ref="BR76" ca="1">IFERROR(INDIRECT("'2. Input non-routine changes'!" &amp; ADDRESS('NRC backing'!$G76, COLUMN()-55)),"")</f>
        <v/>
      </c>
    </row>
    <row r="77" spans="1:70">
      <c r="A77" s="82" t="str">
        <f>IF($D77="", "", '1. Input energy data'!$C$11)</f>
        <v/>
      </c>
      <c r="B77" s="82" t="str">
        <f>IF($D77="", "", '1. Input energy data'!$D$11)</f>
        <v/>
      </c>
      <c r="C77" s="236"/>
      <c r="D77" s="82" t="str">
        <f>IF(ISBLANK('1. Input energy data'!$C93),"",'1. Input energy data'!$C93)</f>
        <v/>
      </c>
      <c r="E77" s="178" t="str">
        <f>IF(ISBLANK('1. Input energy data'!D93), "",'1. Input energy data'!D93)</f>
        <v/>
      </c>
      <c r="F77" s="82" t="str">
        <f>IF(ISBLANK('1. Input energy data'!$E93),"",'1. Input energy data'!$E93)</f>
        <v/>
      </c>
      <c r="G77" s="82" t="str">
        <f>IF($A77="","",'1. Input energy data'!$G93)</f>
        <v/>
      </c>
      <c r="H77" s="82" t="str">
        <f>IF($G77='List Backing Sheet'!$P$5,'1. Input energy data'!$S$11,IF($G77='List Backing Sheet'!$P$6,'1. Input energy data'!$T$11,""))</f>
        <v/>
      </c>
      <c r="I77" s="82" t="str">
        <f>IF('1. Input energy data'!H93=0, "", '1. Input energy data'!H93)</f>
        <v/>
      </c>
      <c r="J77" s="84" t="str">
        <f>IF('1. Input energy data'!I93="", "", '1. Input energy data'!I93)</f>
        <v/>
      </c>
      <c r="K77" s="84" t="str">
        <f>IF(A77="","",IF(TRIM(LOWER('1. Input energy data'!$G$11))="Multiple",IF('1. Input energy data'!J93&lt;&gt;"",'1. Input energy data'!J93,""), '1. Input energy data'!$G$11))</f>
        <v/>
      </c>
      <c r="L77" s="84" t="str">
        <f>IF('1. Input energy data'!L93="", "", '1. Input energy data'!L93)</f>
        <v/>
      </c>
      <c r="M77" s="84" t="str">
        <f>IF('1. Input energy data'!M93="", "", '1. Input energy data'!M93)</f>
        <v/>
      </c>
      <c r="N77" s="85" t="str">
        <f>IF(ISBLANK('1. Input energy data'!N93), "",'1. Input energy data'!N93)</f>
        <v/>
      </c>
      <c r="O77" s="85" t="str">
        <f>IF(ISBLANK('1. Input energy data'!O93), "",'1. Input energy data'!O93)</f>
        <v/>
      </c>
      <c r="P77" s="85" t="str">
        <f>IF(ISBLANK('1. Input energy data'!P93), "",'1. Input energy data'!P93)</f>
        <v/>
      </c>
      <c r="Q77" s="85" t="str">
        <f>IF(ISBLANK('1. Input energy data'!Q93), "",'1. Input energy data'!Q93)</f>
        <v/>
      </c>
      <c r="R77" s="85" t="str">
        <f>IF(ISBLANK('1. Input energy data'!R93), "",'1. Input energy data'!R93)</f>
        <v/>
      </c>
      <c r="S77" s="85" t="str">
        <f>IF(ISBLANK('1. Input energy data'!S93), "",'1. Input energy data'!S93)</f>
        <v/>
      </c>
      <c r="T77" s="85" t="str">
        <f>IF(ISBLANK('1. Input energy data'!T93), "",'1. Input energy data'!T93)</f>
        <v/>
      </c>
      <c r="U77" s="85" t="str">
        <f>IF(ISBLANK('1. Input energy data'!U93), "",'1. Input energy data'!U93)</f>
        <v/>
      </c>
      <c r="V77" s="85" t="str">
        <f>IF(ISBLANK('1. Input energy data'!V93), "",'1. Input energy data'!V93)</f>
        <v/>
      </c>
      <c r="W77" s="85" t="str">
        <f>IF(ISBLANK('1. Input energy data'!W93), "",'1. Input energy data'!W93)</f>
        <v/>
      </c>
      <c r="X77" s="85" t="str">
        <f>IF(ISBLANK('1. Input energy data'!X93), "",'1. Input energy data'!X93)</f>
        <v/>
      </c>
      <c r="Y77" s="85" t="str">
        <f>IF(ISBLANK('1. Input energy data'!Y93), "",'1. Input energy data'!Y93)</f>
        <v/>
      </c>
      <c r="Z77" s="85" t="str">
        <f>IF(ISBLANK('1. Input energy data'!Z93), "",'1. Input energy data'!Z93)</f>
        <v/>
      </c>
      <c r="AA77" s="85" t="str">
        <f>IF(ISBLANK('1. Input energy data'!$AA93), "",'1. Input energy data'!$AA93)</f>
        <v/>
      </c>
      <c r="AB77" s="85" t="str">
        <f>IF(ISBLANK('1. Input energy data'!AB93), "",'1. Input energy data'!AB93)</f>
        <v/>
      </c>
      <c r="AC77" s="84" t="str">
        <f>IF('1. Input energy data'!AD93="", "", '1. Input energy data'!AD93)</f>
        <v/>
      </c>
      <c r="AD77" s="84" t="str">
        <f>IF('1. Input energy data'!AE93="", "", '1. Input energy data'!AE93)</f>
        <v/>
      </c>
      <c r="AE77" s="85" t="str">
        <f>IF(ISBLANK('1. Input energy data'!AF93), "",'1. Input energy data'!AF93)</f>
        <v/>
      </c>
      <c r="AF77" s="85" t="str">
        <f>IF(ISBLANK('1. Input energy data'!AG93), "",'1. Input energy data'!AG93)</f>
        <v/>
      </c>
      <c r="AG77" s="85" t="str">
        <f>IF(ISBLANK('1. Input energy data'!AH93), "",'1. Input energy data'!AH93)</f>
        <v/>
      </c>
      <c r="AH77" s="85" t="str">
        <f>IF(ISBLANK('1. Input energy data'!AI93), "",'1. Input energy data'!AI93)</f>
        <v/>
      </c>
      <c r="AI77" s="85" t="str">
        <f>IF(ISBLANK('1. Input energy data'!AJ93), "",'1. Input energy data'!AJ93)</f>
        <v/>
      </c>
      <c r="AJ77" s="85" t="str">
        <f>IF(ISBLANK('1. Input energy data'!AK93), "",'1. Input energy data'!AK93)</f>
        <v/>
      </c>
      <c r="AK77" s="85" t="str">
        <f>IF(ISBLANK('1. Input energy data'!AL93), "",'1. Input energy data'!AL93)</f>
        <v/>
      </c>
      <c r="AL77" s="85" t="str">
        <f>IF(ISBLANK('1. Input energy data'!AM93), "",'1. Input energy data'!AM93)</f>
        <v/>
      </c>
      <c r="AM77" s="85" t="str">
        <f>IF(ISBLANK('1. Input energy data'!AN93), "",'1. Input energy data'!AN93)</f>
        <v/>
      </c>
      <c r="AN77" s="85" t="str">
        <f>IF(ISBLANK('1. Input energy data'!AO93), "",'1. Input energy data'!AO93)</f>
        <v/>
      </c>
      <c r="AO77" s="85" t="str">
        <f>IF(ISBLANK('1. Input energy data'!AP93), "",'1. Input energy data'!AP93)</f>
        <v/>
      </c>
      <c r="AP77" s="85" t="str">
        <f>IF(ISBLANK('1. Input energy data'!AQ93), "",'1. Input energy data'!AQ93)</f>
        <v/>
      </c>
      <c r="AQ77" s="85" t="str">
        <f>'1. Input energy data'!AR93</f>
        <v/>
      </c>
      <c r="AR77" s="85" t="str">
        <f>'1. Input energy data'!AS93</f>
        <v/>
      </c>
      <c r="AS77" s="85" t="str">
        <f>IF(ISBLANK('1. Input energy data'!AT93), "",'1. Input energy data'!AT93)</f>
        <v/>
      </c>
      <c r="AT77" s="85" t="str">
        <f>IF(ISBLANK('1. Input energy data'!$AU93), "",'1. Input energy data'!$AU93)</f>
        <v/>
      </c>
      <c r="AU77" s="85" t="str">
        <f>IF(ISBLANK('1. Input energy data'!AV93), "",'1. Input energy data'!AV93)</f>
        <v/>
      </c>
      <c r="AV77" s="82" t="str">
        <f>IFERROR('Calculation backing sheet'!AQ76,"Baseline issue")</f>
        <v/>
      </c>
      <c r="AW77" s="85" t="str">
        <f>'Calculation backing sheet'!AR76</f>
        <v/>
      </c>
      <c r="AX77" s="176" t="str">
        <f>'Calculation backing sheet'!AS76</f>
        <v/>
      </c>
      <c r="AY77" s="85" t="str">
        <f>'Calculation backing sheet'!AT76</f>
        <v/>
      </c>
      <c r="AZ77" s="85" t="str">
        <f>'Calculation backing sheet'!AU76</f>
        <v/>
      </c>
      <c r="BA77" s="82" t="str">
        <f>'Calculation backing sheet'!AV76</f>
        <v/>
      </c>
      <c r="BB77" s="82" t="str">
        <f>IF(OR(F77=0,G77=0,F77="0",G77="0",TRIM(F77)="",TRIM(G77)=""),"",IF(COUNTIFS('2. Input non-routine changes'!$C$18:$C$1048576,F77,'2. Input non-routine changes'!$E$18:$E$1048576,G77)&gt; 0,"Yes","No"))</f>
        <v/>
      </c>
      <c r="BD77" s="84" t="str" cm="1">
        <f t="array" aca="1" ref="BD77" ca="1">IFERROR(INDIRECT("'2. Input non-routine changes'!" &amp; ADDRESS('NRC backing'!$E77, COLUMN()-45)),"")</f>
        <v/>
      </c>
      <c r="BE77" s="84" t="str" cm="1">
        <f t="array" aca="1" ref="BE77" ca="1">IFERROR(INDIRECT("'2. Input non-routine changes'!" &amp; ADDRESS('NRC backing'!$E77, COLUMN()-45)),"")</f>
        <v/>
      </c>
      <c r="BF77" s="82" t="str" cm="1">
        <f t="array" aca="1" ref="BF77" ca="1">IFERROR(INDIRECT("'2. Input non-routine changes'!" &amp; ADDRESS('NRC backing'!$E77, COLUMN()-45)),"")</f>
        <v/>
      </c>
      <c r="BG77" s="180" t="str" cm="1">
        <f t="array" aca="1" ref="BG77" ca="1">IFERROR(INDIRECT("'2. Input non-routine changes'!" &amp; ADDRESS('NRC backing'!$E77, COLUMN()-45)),"")</f>
        <v/>
      </c>
      <c r="BH77" s="82" t="str" cm="1">
        <f t="array" aca="1" ref="BH77" ca="1">IFERROR(INDIRECT("'2. Input non-routine changes'!" &amp; ADDRESS('NRC backing'!$E77, COLUMN()-45)),"")</f>
        <v/>
      </c>
      <c r="BI77" s="84" t="str" cm="1">
        <f t="array" aca="1" ref="BI77" ca="1">IFERROR(INDIRECT("'2. Input non-routine changes'!" &amp; ADDRESS('NRC backing'!$F77, COLUMN()-50)),"")</f>
        <v/>
      </c>
      <c r="BJ77" s="84" t="str" cm="1">
        <f t="array" aca="1" ref="BJ77" ca="1">IFERROR(INDIRECT("'2. Input non-routine changes'!" &amp; ADDRESS('NRC backing'!$F77, COLUMN()-50)),"")</f>
        <v/>
      </c>
      <c r="BK77" s="82" t="str" cm="1">
        <f t="array" aca="1" ref="BK77" ca="1">IFERROR(INDIRECT("'2. Input non-routine changes'!" &amp; ADDRESS('NRC backing'!$F77, COLUMN()-50)),"")</f>
        <v/>
      </c>
      <c r="BL77" s="173" t="str" cm="1">
        <f t="array" aca="1" ref="BL77" ca="1">IFERROR(INDIRECT("'2. Input non-routine changes'!" &amp; ADDRESS('NRC backing'!$F77, COLUMN()-50)),"")</f>
        <v/>
      </c>
      <c r="BM77" s="82" t="str" cm="1">
        <f t="array" aca="1" ref="BM77" ca="1">IFERROR(INDIRECT("'2. Input non-routine changes'!" &amp; ADDRESS('NRC backing'!$F77, COLUMN()-50)),"")</f>
        <v/>
      </c>
      <c r="BN77" s="84" t="str" cm="1">
        <f t="array" aca="1" ref="BN77" ca="1">IFERROR(INDIRECT("'2. Input non-routine changes'!" &amp; ADDRESS('NRC backing'!$G77, COLUMN()-55)),"")</f>
        <v/>
      </c>
      <c r="BO77" s="84" t="str" cm="1">
        <f t="array" aca="1" ref="BO77" ca="1">IFERROR(INDIRECT("'2. Input non-routine changes'!" &amp; ADDRESS('NRC backing'!$G77, COLUMN()-55)),"")</f>
        <v/>
      </c>
      <c r="BP77" s="82" t="str" cm="1">
        <f t="array" aca="1" ref="BP77" ca="1">IFERROR(INDIRECT("'2. Input non-routine changes'!" &amp; ADDRESS('NRC backing'!$G77, COLUMN()-55)),"")</f>
        <v/>
      </c>
      <c r="BQ77" s="180" t="str" cm="1">
        <f t="array" aca="1" ref="BQ77" ca="1">IFERROR(INDIRECT("'2. Input non-routine changes'!" &amp; ADDRESS('NRC backing'!$G77, COLUMN()-55)),"")</f>
        <v/>
      </c>
      <c r="BR77" s="82" t="str" cm="1">
        <f t="array" aca="1" ref="BR77" ca="1">IFERROR(INDIRECT("'2. Input non-routine changes'!" &amp; ADDRESS('NRC backing'!$G77, COLUMN()-55)),"")</f>
        <v/>
      </c>
    </row>
    <row r="78" spans="1:70">
      <c r="A78" s="82" t="str">
        <f>IF($D78="", "", '1. Input energy data'!$C$11)</f>
        <v/>
      </c>
      <c r="B78" s="82" t="str">
        <f>IF($D78="", "", '1. Input energy data'!$D$11)</f>
        <v/>
      </c>
      <c r="C78" s="236"/>
      <c r="D78" s="82" t="str">
        <f>IF(ISBLANK('1. Input energy data'!$C94),"",'1. Input energy data'!$C94)</f>
        <v/>
      </c>
      <c r="E78" s="178" t="str">
        <f>IF(ISBLANK('1. Input energy data'!D94), "",'1. Input energy data'!D94)</f>
        <v/>
      </c>
      <c r="F78" s="82" t="str">
        <f>IF(ISBLANK('1. Input energy data'!$E94),"",'1. Input energy data'!$E94)</f>
        <v/>
      </c>
      <c r="G78" s="82" t="str">
        <f>IF($A78="","",'1. Input energy data'!$G94)</f>
        <v/>
      </c>
      <c r="H78" s="82" t="str">
        <f>IF($G78='List Backing Sheet'!$P$5,'1. Input energy data'!$S$11,IF($G78='List Backing Sheet'!$P$6,'1. Input energy data'!$T$11,""))</f>
        <v/>
      </c>
      <c r="I78" s="82" t="str">
        <f>IF('1. Input energy data'!H94=0, "", '1. Input energy data'!H94)</f>
        <v/>
      </c>
      <c r="J78" s="84" t="str">
        <f>IF('1. Input energy data'!I94="", "", '1. Input energy data'!I94)</f>
        <v/>
      </c>
      <c r="K78" s="84" t="str">
        <f>IF(A78="","",IF(TRIM(LOWER('1. Input energy data'!$G$11))="Multiple",IF('1. Input energy data'!J94&lt;&gt;"",'1. Input energy data'!J94,""), '1. Input energy data'!$G$11))</f>
        <v/>
      </c>
      <c r="L78" s="84" t="str">
        <f>IF('1. Input energy data'!L94="", "", '1. Input energy data'!L94)</f>
        <v/>
      </c>
      <c r="M78" s="84" t="str">
        <f>IF('1. Input energy data'!M94="", "", '1. Input energy data'!M94)</f>
        <v/>
      </c>
      <c r="N78" s="85" t="str">
        <f>IF(ISBLANK('1. Input energy data'!N94), "",'1. Input energy data'!N94)</f>
        <v/>
      </c>
      <c r="O78" s="85" t="str">
        <f>IF(ISBLANK('1. Input energy data'!O94), "",'1. Input energy data'!O94)</f>
        <v/>
      </c>
      <c r="P78" s="85" t="str">
        <f>IF(ISBLANK('1. Input energy data'!P94), "",'1. Input energy data'!P94)</f>
        <v/>
      </c>
      <c r="Q78" s="85" t="str">
        <f>IF(ISBLANK('1. Input energy data'!Q94), "",'1. Input energy data'!Q94)</f>
        <v/>
      </c>
      <c r="R78" s="85" t="str">
        <f>IF(ISBLANK('1. Input energy data'!R94), "",'1. Input energy data'!R94)</f>
        <v/>
      </c>
      <c r="S78" s="85" t="str">
        <f>IF(ISBLANK('1. Input energy data'!S94), "",'1. Input energy data'!S94)</f>
        <v/>
      </c>
      <c r="T78" s="85" t="str">
        <f>IF(ISBLANK('1. Input energy data'!T94), "",'1. Input energy data'!T94)</f>
        <v/>
      </c>
      <c r="U78" s="85" t="str">
        <f>IF(ISBLANK('1. Input energy data'!U94), "",'1. Input energy data'!U94)</f>
        <v/>
      </c>
      <c r="V78" s="85" t="str">
        <f>IF(ISBLANK('1. Input energy data'!V94), "",'1. Input energy data'!V94)</f>
        <v/>
      </c>
      <c r="W78" s="85" t="str">
        <f>IF(ISBLANK('1. Input energy data'!W94), "",'1. Input energy data'!W94)</f>
        <v/>
      </c>
      <c r="X78" s="85" t="str">
        <f>IF(ISBLANK('1. Input energy data'!X94), "",'1. Input energy data'!X94)</f>
        <v/>
      </c>
      <c r="Y78" s="85" t="str">
        <f>IF(ISBLANK('1. Input energy data'!Y94), "",'1. Input energy data'!Y94)</f>
        <v/>
      </c>
      <c r="Z78" s="85" t="str">
        <f>IF(ISBLANK('1. Input energy data'!Z94), "",'1. Input energy data'!Z94)</f>
        <v/>
      </c>
      <c r="AA78" s="85" t="str">
        <f>IF(ISBLANK('1. Input energy data'!$AA94), "",'1. Input energy data'!$AA94)</f>
        <v/>
      </c>
      <c r="AB78" s="85" t="str">
        <f>IF(ISBLANK('1. Input energy data'!AB94), "",'1. Input energy data'!AB94)</f>
        <v/>
      </c>
      <c r="AC78" s="84" t="str">
        <f>IF('1. Input energy data'!AD94="", "", '1. Input energy data'!AD94)</f>
        <v/>
      </c>
      <c r="AD78" s="84" t="str">
        <f>IF('1. Input energy data'!AE94="", "", '1. Input energy data'!AE94)</f>
        <v/>
      </c>
      <c r="AE78" s="85" t="str">
        <f>IF(ISBLANK('1. Input energy data'!AF94), "",'1. Input energy data'!AF94)</f>
        <v/>
      </c>
      <c r="AF78" s="85" t="str">
        <f>IF(ISBLANK('1. Input energy data'!AG94), "",'1. Input energy data'!AG94)</f>
        <v/>
      </c>
      <c r="AG78" s="85" t="str">
        <f>IF(ISBLANK('1. Input energy data'!AH94), "",'1. Input energy data'!AH94)</f>
        <v/>
      </c>
      <c r="AH78" s="85" t="str">
        <f>IF(ISBLANK('1. Input energy data'!AI94), "",'1. Input energy data'!AI94)</f>
        <v/>
      </c>
      <c r="AI78" s="85" t="str">
        <f>IF(ISBLANK('1. Input energy data'!AJ94), "",'1. Input energy data'!AJ94)</f>
        <v/>
      </c>
      <c r="AJ78" s="85" t="str">
        <f>IF(ISBLANK('1. Input energy data'!AK94), "",'1. Input energy data'!AK94)</f>
        <v/>
      </c>
      <c r="AK78" s="85" t="str">
        <f>IF(ISBLANK('1. Input energy data'!AL94), "",'1. Input energy data'!AL94)</f>
        <v/>
      </c>
      <c r="AL78" s="85" t="str">
        <f>IF(ISBLANK('1. Input energy data'!AM94), "",'1. Input energy data'!AM94)</f>
        <v/>
      </c>
      <c r="AM78" s="85" t="str">
        <f>IF(ISBLANK('1. Input energy data'!AN94), "",'1. Input energy data'!AN94)</f>
        <v/>
      </c>
      <c r="AN78" s="85" t="str">
        <f>IF(ISBLANK('1. Input energy data'!AO94), "",'1. Input energy data'!AO94)</f>
        <v/>
      </c>
      <c r="AO78" s="85" t="str">
        <f>IF(ISBLANK('1. Input energy data'!AP94), "",'1. Input energy data'!AP94)</f>
        <v/>
      </c>
      <c r="AP78" s="85" t="str">
        <f>IF(ISBLANK('1. Input energy data'!AQ94), "",'1. Input energy data'!AQ94)</f>
        <v/>
      </c>
      <c r="AQ78" s="85" t="str">
        <f>'1. Input energy data'!AR94</f>
        <v/>
      </c>
      <c r="AR78" s="85" t="str">
        <f>'1. Input energy data'!AS94</f>
        <v/>
      </c>
      <c r="AS78" s="85" t="str">
        <f>IF(ISBLANK('1. Input energy data'!AT94), "",'1. Input energy data'!AT94)</f>
        <v/>
      </c>
      <c r="AT78" s="85" t="str">
        <f>IF(ISBLANK('1. Input energy data'!$AU94), "",'1. Input energy data'!$AU94)</f>
        <v/>
      </c>
      <c r="AU78" s="85" t="str">
        <f>IF(ISBLANK('1. Input energy data'!AV94), "",'1. Input energy data'!AV94)</f>
        <v/>
      </c>
      <c r="AV78" s="82" t="str">
        <f>IFERROR('Calculation backing sheet'!AQ77,"Baseline issue")</f>
        <v/>
      </c>
      <c r="AW78" s="85" t="str">
        <f>'Calculation backing sheet'!AR77</f>
        <v/>
      </c>
      <c r="AX78" s="176" t="str">
        <f>'Calculation backing sheet'!AS77</f>
        <v/>
      </c>
      <c r="AY78" s="85" t="str">
        <f>'Calculation backing sheet'!AT77</f>
        <v/>
      </c>
      <c r="AZ78" s="85" t="str">
        <f>'Calculation backing sheet'!AU77</f>
        <v/>
      </c>
      <c r="BA78" s="82" t="str">
        <f>'Calculation backing sheet'!AV77</f>
        <v/>
      </c>
      <c r="BB78" s="82" t="str">
        <f>IF(OR(F78=0,G78=0,F78="0",G78="0",TRIM(F78)="",TRIM(G78)=""),"",IF(COUNTIFS('2. Input non-routine changes'!$C$18:$C$1048576,F78,'2. Input non-routine changes'!$E$18:$E$1048576,G78)&gt; 0,"Yes","No"))</f>
        <v/>
      </c>
      <c r="BD78" s="84" t="str" cm="1">
        <f t="array" aca="1" ref="BD78" ca="1">IFERROR(INDIRECT("'2. Input non-routine changes'!" &amp; ADDRESS('NRC backing'!$E78, COLUMN()-45)),"")</f>
        <v/>
      </c>
      <c r="BE78" s="84" t="str" cm="1">
        <f t="array" aca="1" ref="BE78" ca="1">IFERROR(INDIRECT("'2. Input non-routine changes'!" &amp; ADDRESS('NRC backing'!$E78, COLUMN()-45)),"")</f>
        <v/>
      </c>
      <c r="BF78" s="82" t="str" cm="1">
        <f t="array" aca="1" ref="BF78" ca="1">IFERROR(INDIRECT("'2. Input non-routine changes'!" &amp; ADDRESS('NRC backing'!$E78, COLUMN()-45)),"")</f>
        <v/>
      </c>
      <c r="BG78" s="180" t="str" cm="1">
        <f t="array" aca="1" ref="BG78" ca="1">IFERROR(INDIRECT("'2. Input non-routine changes'!" &amp; ADDRESS('NRC backing'!$E78, COLUMN()-45)),"")</f>
        <v/>
      </c>
      <c r="BH78" s="82" t="str" cm="1">
        <f t="array" aca="1" ref="BH78" ca="1">IFERROR(INDIRECT("'2. Input non-routine changes'!" &amp; ADDRESS('NRC backing'!$E78, COLUMN()-45)),"")</f>
        <v/>
      </c>
      <c r="BI78" s="84" t="str" cm="1">
        <f t="array" aca="1" ref="BI78" ca="1">IFERROR(INDIRECT("'2. Input non-routine changes'!" &amp; ADDRESS('NRC backing'!$F78, COLUMN()-50)),"")</f>
        <v/>
      </c>
      <c r="BJ78" s="84" t="str" cm="1">
        <f t="array" aca="1" ref="BJ78" ca="1">IFERROR(INDIRECT("'2. Input non-routine changes'!" &amp; ADDRESS('NRC backing'!$F78, COLUMN()-50)),"")</f>
        <v/>
      </c>
      <c r="BK78" s="82" t="str" cm="1">
        <f t="array" aca="1" ref="BK78" ca="1">IFERROR(INDIRECT("'2. Input non-routine changes'!" &amp; ADDRESS('NRC backing'!$F78, COLUMN()-50)),"")</f>
        <v/>
      </c>
      <c r="BL78" s="173" t="str" cm="1">
        <f t="array" aca="1" ref="BL78" ca="1">IFERROR(INDIRECT("'2. Input non-routine changes'!" &amp; ADDRESS('NRC backing'!$F78, COLUMN()-50)),"")</f>
        <v/>
      </c>
      <c r="BM78" s="82" t="str" cm="1">
        <f t="array" aca="1" ref="BM78" ca="1">IFERROR(INDIRECT("'2. Input non-routine changes'!" &amp; ADDRESS('NRC backing'!$F78, COLUMN()-50)),"")</f>
        <v/>
      </c>
      <c r="BN78" s="84" t="str" cm="1">
        <f t="array" aca="1" ref="BN78" ca="1">IFERROR(INDIRECT("'2. Input non-routine changes'!" &amp; ADDRESS('NRC backing'!$G78, COLUMN()-55)),"")</f>
        <v/>
      </c>
      <c r="BO78" s="84" t="str" cm="1">
        <f t="array" aca="1" ref="BO78" ca="1">IFERROR(INDIRECT("'2. Input non-routine changes'!" &amp; ADDRESS('NRC backing'!$G78, COLUMN()-55)),"")</f>
        <v/>
      </c>
      <c r="BP78" s="82" t="str" cm="1">
        <f t="array" aca="1" ref="BP78" ca="1">IFERROR(INDIRECT("'2. Input non-routine changes'!" &amp; ADDRESS('NRC backing'!$G78, COLUMN()-55)),"")</f>
        <v/>
      </c>
      <c r="BQ78" s="180" t="str" cm="1">
        <f t="array" aca="1" ref="BQ78" ca="1">IFERROR(INDIRECT("'2. Input non-routine changes'!" &amp; ADDRESS('NRC backing'!$G78, COLUMN()-55)),"")</f>
        <v/>
      </c>
      <c r="BR78" s="82" t="str" cm="1">
        <f t="array" aca="1" ref="BR78" ca="1">IFERROR(INDIRECT("'2. Input non-routine changes'!" &amp; ADDRESS('NRC backing'!$G78, COLUMN()-55)),"")</f>
        <v/>
      </c>
    </row>
    <row r="79" spans="1:70">
      <c r="A79" s="82" t="str">
        <f>IF($D79="", "", '1. Input energy data'!$C$11)</f>
        <v/>
      </c>
      <c r="B79" s="82" t="str">
        <f>IF($D79="", "", '1. Input energy data'!$D$11)</f>
        <v/>
      </c>
      <c r="C79" s="236"/>
      <c r="D79" s="82" t="str">
        <f>IF(ISBLANK('1. Input energy data'!$C95),"",'1. Input energy data'!$C95)</f>
        <v/>
      </c>
      <c r="E79" s="178" t="str">
        <f>IF(ISBLANK('1. Input energy data'!D95), "",'1. Input energy data'!D95)</f>
        <v/>
      </c>
      <c r="F79" s="82" t="str">
        <f>IF(ISBLANK('1. Input energy data'!$E95),"",'1. Input energy data'!$E95)</f>
        <v/>
      </c>
      <c r="G79" s="82" t="str">
        <f>IF($A79="","",'1. Input energy data'!$G95)</f>
        <v/>
      </c>
      <c r="H79" s="82" t="str">
        <f>IF($G79='List Backing Sheet'!$P$5,'1. Input energy data'!$S$11,IF($G79='List Backing Sheet'!$P$6,'1. Input energy data'!$T$11,""))</f>
        <v/>
      </c>
      <c r="I79" s="82" t="str">
        <f>IF('1. Input energy data'!H95=0, "", '1. Input energy data'!H95)</f>
        <v/>
      </c>
      <c r="J79" s="84" t="str">
        <f>IF('1. Input energy data'!I95="", "", '1. Input energy data'!I95)</f>
        <v/>
      </c>
      <c r="K79" s="84" t="str">
        <f>IF(A79="","",IF(TRIM(LOWER('1. Input energy data'!$G$11))="Multiple",IF('1. Input energy data'!J95&lt;&gt;"",'1. Input energy data'!J95,""), '1. Input energy data'!$G$11))</f>
        <v/>
      </c>
      <c r="L79" s="84" t="str">
        <f>IF('1. Input energy data'!L95="", "", '1. Input energy data'!L95)</f>
        <v/>
      </c>
      <c r="M79" s="84" t="str">
        <f>IF('1. Input energy data'!M95="", "", '1. Input energy data'!M95)</f>
        <v/>
      </c>
      <c r="N79" s="85" t="str">
        <f>IF(ISBLANK('1. Input energy data'!N95), "",'1. Input energy data'!N95)</f>
        <v/>
      </c>
      <c r="O79" s="85" t="str">
        <f>IF(ISBLANK('1. Input energy data'!O95), "",'1. Input energy data'!O95)</f>
        <v/>
      </c>
      <c r="P79" s="85" t="str">
        <f>IF(ISBLANK('1. Input energy data'!P95), "",'1. Input energy data'!P95)</f>
        <v/>
      </c>
      <c r="Q79" s="85" t="str">
        <f>IF(ISBLANK('1. Input energy data'!Q95), "",'1. Input energy data'!Q95)</f>
        <v/>
      </c>
      <c r="R79" s="85" t="str">
        <f>IF(ISBLANK('1. Input energy data'!R95), "",'1. Input energy data'!R95)</f>
        <v/>
      </c>
      <c r="S79" s="85" t="str">
        <f>IF(ISBLANK('1. Input energy data'!S95), "",'1. Input energy data'!S95)</f>
        <v/>
      </c>
      <c r="T79" s="85" t="str">
        <f>IF(ISBLANK('1. Input energy data'!T95), "",'1. Input energy data'!T95)</f>
        <v/>
      </c>
      <c r="U79" s="85" t="str">
        <f>IF(ISBLANK('1. Input energy data'!U95), "",'1. Input energy data'!U95)</f>
        <v/>
      </c>
      <c r="V79" s="85" t="str">
        <f>IF(ISBLANK('1. Input energy data'!V95), "",'1. Input energy data'!V95)</f>
        <v/>
      </c>
      <c r="W79" s="85" t="str">
        <f>IF(ISBLANK('1. Input energy data'!W95), "",'1. Input energy data'!W95)</f>
        <v/>
      </c>
      <c r="X79" s="85" t="str">
        <f>IF(ISBLANK('1. Input energy data'!X95), "",'1. Input energy data'!X95)</f>
        <v/>
      </c>
      <c r="Y79" s="85" t="str">
        <f>IF(ISBLANK('1. Input energy data'!Y95), "",'1. Input energy data'!Y95)</f>
        <v/>
      </c>
      <c r="Z79" s="85" t="str">
        <f>IF(ISBLANK('1. Input energy data'!Z95), "",'1. Input energy data'!Z95)</f>
        <v/>
      </c>
      <c r="AA79" s="85" t="str">
        <f>IF(ISBLANK('1. Input energy data'!$AA95), "",'1. Input energy data'!$AA95)</f>
        <v/>
      </c>
      <c r="AB79" s="85" t="str">
        <f>IF(ISBLANK('1. Input energy data'!AB95), "",'1. Input energy data'!AB95)</f>
        <v/>
      </c>
      <c r="AC79" s="84" t="str">
        <f>IF('1. Input energy data'!AD95="", "", '1. Input energy data'!AD95)</f>
        <v/>
      </c>
      <c r="AD79" s="84" t="str">
        <f>IF('1. Input energy data'!AE95="", "", '1. Input energy data'!AE95)</f>
        <v/>
      </c>
      <c r="AE79" s="85" t="str">
        <f>IF(ISBLANK('1. Input energy data'!AF95), "",'1. Input energy data'!AF95)</f>
        <v/>
      </c>
      <c r="AF79" s="85" t="str">
        <f>IF(ISBLANK('1. Input energy data'!AG95), "",'1. Input energy data'!AG95)</f>
        <v/>
      </c>
      <c r="AG79" s="85" t="str">
        <f>IF(ISBLANK('1. Input energy data'!AH95), "",'1. Input energy data'!AH95)</f>
        <v/>
      </c>
      <c r="AH79" s="85" t="str">
        <f>IF(ISBLANK('1. Input energy data'!AI95), "",'1. Input energy data'!AI95)</f>
        <v/>
      </c>
      <c r="AI79" s="85" t="str">
        <f>IF(ISBLANK('1. Input energy data'!AJ95), "",'1. Input energy data'!AJ95)</f>
        <v/>
      </c>
      <c r="AJ79" s="85" t="str">
        <f>IF(ISBLANK('1. Input energy data'!AK95), "",'1. Input energy data'!AK95)</f>
        <v/>
      </c>
      <c r="AK79" s="85" t="str">
        <f>IF(ISBLANK('1. Input energy data'!AL95), "",'1. Input energy data'!AL95)</f>
        <v/>
      </c>
      <c r="AL79" s="85" t="str">
        <f>IF(ISBLANK('1. Input energy data'!AM95), "",'1. Input energy data'!AM95)</f>
        <v/>
      </c>
      <c r="AM79" s="85" t="str">
        <f>IF(ISBLANK('1. Input energy data'!AN95), "",'1. Input energy data'!AN95)</f>
        <v/>
      </c>
      <c r="AN79" s="85" t="str">
        <f>IF(ISBLANK('1. Input energy data'!AO95), "",'1. Input energy data'!AO95)</f>
        <v/>
      </c>
      <c r="AO79" s="85" t="str">
        <f>IF(ISBLANK('1. Input energy data'!AP95), "",'1. Input energy data'!AP95)</f>
        <v/>
      </c>
      <c r="AP79" s="85" t="str">
        <f>IF(ISBLANK('1. Input energy data'!AQ95), "",'1. Input energy data'!AQ95)</f>
        <v/>
      </c>
      <c r="AQ79" s="85" t="str">
        <f>'1. Input energy data'!AR95</f>
        <v/>
      </c>
      <c r="AR79" s="85" t="str">
        <f>'1. Input energy data'!AS95</f>
        <v/>
      </c>
      <c r="AS79" s="85" t="str">
        <f>IF(ISBLANK('1. Input energy data'!AT95), "",'1. Input energy data'!AT95)</f>
        <v/>
      </c>
      <c r="AT79" s="85" t="str">
        <f>IF(ISBLANK('1. Input energy data'!$AU95), "",'1. Input energy data'!$AU95)</f>
        <v/>
      </c>
      <c r="AU79" s="85" t="str">
        <f>IF(ISBLANK('1. Input energy data'!AV95), "",'1. Input energy data'!AV95)</f>
        <v/>
      </c>
      <c r="AV79" s="82" t="str">
        <f>IFERROR('Calculation backing sheet'!AQ78,"Baseline issue")</f>
        <v/>
      </c>
      <c r="AW79" s="85" t="str">
        <f>'Calculation backing sheet'!AR78</f>
        <v/>
      </c>
      <c r="AX79" s="176" t="str">
        <f>'Calculation backing sheet'!AS78</f>
        <v/>
      </c>
      <c r="AY79" s="85" t="str">
        <f>'Calculation backing sheet'!AT78</f>
        <v/>
      </c>
      <c r="AZ79" s="85" t="str">
        <f>'Calculation backing sheet'!AU78</f>
        <v/>
      </c>
      <c r="BA79" s="82" t="str">
        <f>'Calculation backing sheet'!AV78</f>
        <v/>
      </c>
      <c r="BB79" s="82" t="str">
        <f>IF(OR(F79=0,G79=0,F79="0",G79="0",TRIM(F79)="",TRIM(G79)=""),"",IF(COUNTIFS('2. Input non-routine changes'!$C$18:$C$1048576,F79,'2. Input non-routine changes'!$E$18:$E$1048576,G79)&gt; 0,"Yes","No"))</f>
        <v/>
      </c>
      <c r="BD79" s="84" t="str" cm="1">
        <f t="array" aca="1" ref="BD79" ca="1">IFERROR(INDIRECT("'2. Input non-routine changes'!" &amp; ADDRESS('NRC backing'!$E79, COLUMN()-45)),"")</f>
        <v/>
      </c>
      <c r="BE79" s="84" t="str" cm="1">
        <f t="array" aca="1" ref="BE79" ca="1">IFERROR(INDIRECT("'2. Input non-routine changes'!" &amp; ADDRESS('NRC backing'!$E79, COLUMN()-45)),"")</f>
        <v/>
      </c>
      <c r="BF79" s="82" t="str" cm="1">
        <f t="array" aca="1" ref="BF79" ca="1">IFERROR(INDIRECT("'2. Input non-routine changes'!" &amp; ADDRESS('NRC backing'!$E79, COLUMN()-45)),"")</f>
        <v/>
      </c>
      <c r="BG79" s="180" t="str" cm="1">
        <f t="array" aca="1" ref="BG79" ca="1">IFERROR(INDIRECT("'2. Input non-routine changes'!" &amp; ADDRESS('NRC backing'!$E79, COLUMN()-45)),"")</f>
        <v/>
      </c>
      <c r="BH79" s="82" t="str" cm="1">
        <f t="array" aca="1" ref="BH79" ca="1">IFERROR(INDIRECT("'2. Input non-routine changes'!" &amp; ADDRESS('NRC backing'!$E79, COLUMN()-45)),"")</f>
        <v/>
      </c>
      <c r="BI79" s="84" t="str" cm="1">
        <f t="array" aca="1" ref="BI79" ca="1">IFERROR(INDIRECT("'2. Input non-routine changes'!" &amp; ADDRESS('NRC backing'!$F79, COLUMN()-50)),"")</f>
        <v/>
      </c>
      <c r="BJ79" s="84" t="str" cm="1">
        <f t="array" aca="1" ref="BJ79" ca="1">IFERROR(INDIRECT("'2. Input non-routine changes'!" &amp; ADDRESS('NRC backing'!$F79, COLUMN()-50)),"")</f>
        <v/>
      </c>
      <c r="BK79" s="82" t="str" cm="1">
        <f t="array" aca="1" ref="BK79" ca="1">IFERROR(INDIRECT("'2. Input non-routine changes'!" &amp; ADDRESS('NRC backing'!$F79, COLUMN()-50)),"")</f>
        <v/>
      </c>
      <c r="BL79" s="173" t="str" cm="1">
        <f t="array" aca="1" ref="BL79" ca="1">IFERROR(INDIRECT("'2. Input non-routine changes'!" &amp; ADDRESS('NRC backing'!$F79, COLUMN()-50)),"")</f>
        <v/>
      </c>
      <c r="BM79" s="82" t="str" cm="1">
        <f t="array" aca="1" ref="BM79" ca="1">IFERROR(INDIRECT("'2. Input non-routine changes'!" &amp; ADDRESS('NRC backing'!$F79, COLUMN()-50)),"")</f>
        <v/>
      </c>
      <c r="BN79" s="84" t="str" cm="1">
        <f t="array" aca="1" ref="BN79" ca="1">IFERROR(INDIRECT("'2. Input non-routine changes'!" &amp; ADDRESS('NRC backing'!$G79, COLUMN()-55)),"")</f>
        <v/>
      </c>
      <c r="BO79" s="84" t="str" cm="1">
        <f t="array" aca="1" ref="BO79" ca="1">IFERROR(INDIRECT("'2. Input non-routine changes'!" &amp; ADDRESS('NRC backing'!$G79, COLUMN()-55)),"")</f>
        <v/>
      </c>
      <c r="BP79" s="82" t="str" cm="1">
        <f t="array" aca="1" ref="BP79" ca="1">IFERROR(INDIRECT("'2. Input non-routine changes'!" &amp; ADDRESS('NRC backing'!$G79, COLUMN()-55)),"")</f>
        <v/>
      </c>
      <c r="BQ79" s="180" t="str" cm="1">
        <f t="array" aca="1" ref="BQ79" ca="1">IFERROR(INDIRECT("'2. Input non-routine changes'!" &amp; ADDRESS('NRC backing'!$G79, COLUMN()-55)),"")</f>
        <v/>
      </c>
      <c r="BR79" s="82" t="str" cm="1">
        <f t="array" aca="1" ref="BR79" ca="1">IFERROR(INDIRECT("'2. Input non-routine changes'!" &amp; ADDRESS('NRC backing'!$G79, COLUMN()-55)),"")</f>
        <v/>
      </c>
    </row>
    <row r="80" spans="1:70">
      <c r="A80" s="82" t="str">
        <f>IF($D80="", "", '1. Input energy data'!$C$11)</f>
        <v/>
      </c>
      <c r="B80" s="82" t="str">
        <f>IF($D80="", "", '1. Input energy data'!$D$11)</f>
        <v/>
      </c>
      <c r="C80" s="236"/>
      <c r="D80" s="82" t="str">
        <f>IF(ISBLANK('1. Input energy data'!$C96),"",'1. Input energy data'!$C96)</f>
        <v/>
      </c>
      <c r="E80" s="178" t="str">
        <f>IF(ISBLANK('1. Input energy data'!D96), "",'1. Input energy data'!D96)</f>
        <v/>
      </c>
      <c r="F80" s="82" t="str">
        <f>IF(ISBLANK('1. Input energy data'!$E96),"",'1. Input energy data'!$E96)</f>
        <v/>
      </c>
      <c r="G80" s="82" t="str">
        <f>IF($A80="","",'1. Input energy data'!$G96)</f>
        <v/>
      </c>
      <c r="H80" s="82" t="str">
        <f>IF($G80='List Backing Sheet'!$P$5,'1. Input energy data'!$S$11,IF($G80='List Backing Sheet'!$P$6,'1. Input energy data'!$T$11,""))</f>
        <v/>
      </c>
      <c r="I80" s="82" t="str">
        <f>IF('1. Input energy data'!H96=0, "", '1. Input energy data'!H96)</f>
        <v/>
      </c>
      <c r="J80" s="84" t="str">
        <f>IF('1. Input energy data'!I96="", "", '1. Input energy data'!I96)</f>
        <v/>
      </c>
      <c r="K80" s="84" t="str">
        <f>IF(A80="","",IF(TRIM(LOWER('1. Input energy data'!$G$11))="Multiple",IF('1. Input energy data'!J96&lt;&gt;"",'1. Input energy data'!J96,""), '1. Input energy data'!$G$11))</f>
        <v/>
      </c>
      <c r="L80" s="84" t="str">
        <f>IF('1. Input energy data'!L96="", "", '1. Input energy data'!L96)</f>
        <v/>
      </c>
      <c r="M80" s="84" t="str">
        <f>IF('1. Input energy data'!M96="", "", '1. Input energy data'!M96)</f>
        <v/>
      </c>
      <c r="N80" s="85" t="str">
        <f>IF(ISBLANK('1. Input energy data'!N96), "",'1. Input energy data'!N96)</f>
        <v/>
      </c>
      <c r="O80" s="85" t="str">
        <f>IF(ISBLANK('1. Input energy data'!O96), "",'1. Input energy data'!O96)</f>
        <v/>
      </c>
      <c r="P80" s="85" t="str">
        <f>IF(ISBLANK('1. Input energy data'!P96), "",'1. Input energy data'!P96)</f>
        <v/>
      </c>
      <c r="Q80" s="85" t="str">
        <f>IF(ISBLANK('1. Input energy data'!Q96), "",'1. Input energy data'!Q96)</f>
        <v/>
      </c>
      <c r="R80" s="85" t="str">
        <f>IF(ISBLANK('1. Input energy data'!R96), "",'1. Input energy data'!R96)</f>
        <v/>
      </c>
      <c r="S80" s="85" t="str">
        <f>IF(ISBLANK('1. Input energy data'!S96), "",'1. Input energy data'!S96)</f>
        <v/>
      </c>
      <c r="T80" s="85" t="str">
        <f>IF(ISBLANK('1. Input energy data'!T96), "",'1. Input energy data'!T96)</f>
        <v/>
      </c>
      <c r="U80" s="85" t="str">
        <f>IF(ISBLANK('1. Input energy data'!U96), "",'1. Input energy data'!U96)</f>
        <v/>
      </c>
      <c r="V80" s="85" t="str">
        <f>IF(ISBLANK('1. Input energy data'!V96), "",'1. Input energy data'!V96)</f>
        <v/>
      </c>
      <c r="W80" s="85" t="str">
        <f>IF(ISBLANK('1. Input energy data'!W96), "",'1. Input energy data'!W96)</f>
        <v/>
      </c>
      <c r="X80" s="85" t="str">
        <f>IF(ISBLANK('1. Input energy data'!X96), "",'1. Input energy data'!X96)</f>
        <v/>
      </c>
      <c r="Y80" s="85" t="str">
        <f>IF(ISBLANK('1. Input energy data'!Y96), "",'1. Input energy data'!Y96)</f>
        <v/>
      </c>
      <c r="Z80" s="85" t="str">
        <f>IF(ISBLANK('1. Input energy data'!Z96), "",'1. Input energy data'!Z96)</f>
        <v/>
      </c>
      <c r="AA80" s="85" t="str">
        <f>IF(ISBLANK('1. Input energy data'!$AA96), "",'1. Input energy data'!$AA96)</f>
        <v/>
      </c>
      <c r="AB80" s="85" t="str">
        <f>IF(ISBLANK('1. Input energy data'!AB96), "",'1. Input energy data'!AB96)</f>
        <v/>
      </c>
      <c r="AC80" s="84" t="str">
        <f>IF('1. Input energy data'!AD96="", "", '1. Input energy data'!AD96)</f>
        <v/>
      </c>
      <c r="AD80" s="84" t="str">
        <f>IF('1. Input energy data'!AE96="", "", '1. Input energy data'!AE96)</f>
        <v/>
      </c>
      <c r="AE80" s="85" t="str">
        <f>IF(ISBLANK('1. Input energy data'!AF96), "",'1. Input energy data'!AF96)</f>
        <v/>
      </c>
      <c r="AF80" s="85" t="str">
        <f>IF(ISBLANK('1. Input energy data'!AG96), "",'1. Input energy data'!AG96)</f>
        <v/>
      </c>
      <c r="AG80" s="85" t="str">
        <f>IF(ISBLANK('1. Input energy data'!AH96), "",'1. Input energy data'!AH96)</f>
        <v/>
      </c>
      <c r="AH80" s="85" t="str">
        <f>IF(ISBLANK('1. Input energy data'!AI96), "",'1. Input energy data'!AI96)</f>
        <v/>
      </c>
      <c r="AI80" s="85" t="str">
        <f>IF(ISBLANK('1. Input energy data'!AJ96), "",'1. Input energy data'!AJ96)</f>
        <v/>
      </c>
      <c r="AJ80" s="85" t="str">
        <f>IF(ISBLANK('1. Input energy data'!AK96), "",'1. Input energy data'!AK96)</f>
        <v/>
      </c>
      <c r="AK80" s="85" t="str">
        <f>IF(ISBLANK('1. Input energy data'!AL96), "",'1. Input energy data'!AL96)</f>
        <v/>
      </c>
      <c r="AL80" s="85" t="str">
        <f>IF(ISBLANK('1. Input energy data'!AM96), "",'1. Input energy data'!AM96)</f>
        <v/>
      </c>
      <c r="AM80" s="85" t="str">
        <f>IF(ISBLANK('1. Input energy data'!AN96), "",'1. Input energy data'!AN96)</f>
        <v/>
      </c>
      <c r="AN80" s="85" t="str">
        <f>IF(ISBLANK('1. Input energy data'!AO96), "",'1. Input energy data'!AO96)</f>
        <v/>
      </c>
      <c r="AO80" s="85" t="str">
        <f>IF(ISBLANK('1. Input energy data'!AP96), "",'1. Input energy data'!AP96)</f>
        <v/>
      </c>
      <c r="AP80" s="85" t="str">
        <f>IF(ISBLANK('1. Input energy data'!AQ96), "",'1. Input energy data'!AQ96)</f>
        <v/>
      </c>
      <c r="AQ80" s="85" t="str">
        <f>'1. Input energy data'!AR96</f>
        <v/>
      </c>
      <c r="AR80" s="85" t="str">
        <f>'1. Input energy data'!AS96</f>
        <v/>
      </c>
      <c r="AS80" s="85" t="str">
        <f>IF(ISBLANK('1. Input energy data'!AT96), "",'1. Input energy data'!AT96)</f>
        <v/>
      </c>
      <c r="AT80" s="85" t="str">
        <f>IF(ISBLANK('1. Input energy data'!$AU96), "",'1. Input energy data'!$AU96)</f>
        <v/>
      </c>
      <c r="AU80" s="85" t="str">
        <f>IF(ISBLANK('1. Input energy data'!AV96), "",'1. Input energy data'!AV96)</f>
        <v/>
      </c>
      <c r="AV80" s="82" t="str">
        <f>IFERROR('Calculation backing sheet'!AQ79,"Baseline issue")</f>
        <v/>
      </c>
      <c r="AW80" s="85" t="str">
        <f>'Calculation backing sheet'!AR79</f>
        <v/>
      </c>
      <c r="AX80" s="176" t="str">
        <f>'Calculation backing sheet'!AS79</f>
        <v/>
      </c>
      <c r="AY80" s="85" t="str">
        <f>'Calculation backing sheet'!AT79</f>
        <v/>
      </c>
      <c r="AZ80" s="85" t="str">
        <f>'Calculation backing sheet'!AU79</f>
        <v/>
      </c>
      <c r="BA80" s="82" t="str">
        <f>'Calculation backing sheet'!AV79</f>
        <v/>
      </c>
      <c r="BB80" s="82" t="str">
        <f>IF(OR(F80=0,G80=0,F80="0",G80="0",TRIM(F80)="",TRIM(G80)=""),"",IF(COUNTIFS('2. Input non-routine changes'!$C$18:$C$1048576,F80,'2. Input non-routine changes'!$E$18:$E$1048576,G80)&gt; 0,"Yes","No"))</f>
        <v/>
      </c>
      <c r="BD80" s="84" t="str" cm="1">
        <f t="array" aca="1" ref="BD80" ca="1">IFERROR(INDIRECT("'2. Input non-routine changes'!" &amp; ADDRESS('NRC backing'!$E80, COLUMN()-45)),"")</f>
        <v/>
      </c>
      <c r="BE80" s="84" t="str" cm="1">
        <f t="array" aca="1" ref="BE80" ca="1">IFERROR(INDIRECT("'2. Input non-routine changes'!" &amp; ADDRESS('NRC backing'!$E80, COLUMN()-45)),"")</f>
        <v/>
      </c>
      <c r="BF80" s="82" t="str" cm="1">
        <f t="array" aca="1" ref="BF80" ca="1">IFERROR(INDIRECT("'2. Input non-routine changes'!" &amp; ADDRESS('NRC backing'!$E80, COLUMN()-45)),"")</f>
        <v/>
      </c>
      <c r="BG80" s="180" t="str" cm="1">
        <f t="array" aca="1" ref="BG80" ca="1">IFERROR(INDIRECT("'2. Input non-routine changes'!" &amp; ADDRESS('NRC backing'!$E80, COLUMN()-45)),"")</f>
        <v/>
      </c>
      <c r="BH80" s="82" t="str" cm="1">
        <f t="array" aca="1" ref="BH80" ca="1">IFERROR(INDIRECT("'2. Input non-routine changes'!" &amp; ADDRESS('NRC backing'!$E80, COLUMN()-45)),"")</f>
        <v/>
      </c>
      <c r="BI80" s="84" t="str" cm="1">
        <f t="array" aca="1" ref="BI80" ca="1">IFERROR(INDIRECT("'2. Input non-routine changes'!" &amp; ADDRESS('NRC backing'!$F80, COLUMN()-50)),"")</f>
        <v/>
      </c>
      <c r="BJ80" s="84" t="str" cm="1">
        <f t="array" aca="1" ref="BJ80" ca="1">IFERROR(INDIRECT("'2. Input non-routine changes'!" &amp; ADDRESS('NRC backing'!$F80, COLUMN()-50)),"")</f>
        <v/>
      </c>
      <c r="BK80" s="82" t="str" cm="1">
        <f t="array" aca="1" ref="BK80" ca="1">IFERROR(INDIRECT("'2. Input non-routine changes'!" &amp; ADDRESS('NRC backing'!$F80, COLUMN()-50)),"")</f>
        <v/>
      </c>
      <c r="BL80" s="173" t="str" cm="1">
        <f t="array" aca="1" ref="BL80" ca="1">IFERROR(INDIRECT("'2. Input non-routine changes'!" &amp; ADDRESS('NRC backing'!$F80, COLUMN()-50)),"")</f>
        <v/>
      </c>
      <c r="BM80" s="82" t="str" cm="1">
        <f t="array" aca="1" ref="BM80" ca="1">IFERROR(INDIRECT("'2. Input non-routine changes'!" &amp; ADDRESS('NRC backing'!$F80, COLUMN()-50)),"")</f>
        <v/>
      </c>
      <c r="BN80" s="84" t="str" cm="1">
        <f t="array" aca="1" ref="BN80" ca="1">IFERROR(INDIRECT("'2. Input non-routine changes'!" &amp; ADDRESS('NRC backing'!$G80, COLUMN()-55)),"")</f>
        <v/>
      </c>
      <c r="BO80" s="84" t="str" cm="1">
        <f t="array" aca="1" ref="BO80" ca="1">IFERROR(INDIRECT("'2. Input non-routine changes'!" &amp; ADDRESS('NRC backing'!$G80, COLUMN()-55)),"")</f>
        <v/>
      </c>
      <c r="BP80" s="82" t="str" cm="1">
        <f t="array" aca="1" ref="BP80" ca="1">IFERROR(INDIRECT("'2. Input non-routine changes'!" &amp; ADDRESS('NRC backing'!$G80, COLUMN()-55)),"")</f>
        <v/>
      </c>
      <c r="BQ80" s="180" t="str" cm="1">
        <f t="array" aca="1" ref="BQ80" ca="1">IFERROR(INDIRECT("'2. Input non-routine changes'!" &amp; ADDRESS('NRC backing'!$G80, COLUMN()-55)),"")</f>
        <v/>
      </c>
      <c r="BR80" s="82" t="str" cm="1">
        <f t="array" aca="1" ref="BR80" ca="1">IFERROR(INDIRECT("'2. Input non-routine changes'!" &amp; ADDRESS('NRC backing'!$G80, COLUMN()-55)),"")</f>
        <v/>
      </c>
    </row>
    <row r="81" spans="1:70">
      <c r="A81" s="82" t="str">
        <f>IF($D81="", "", '1. Input energy data'!$C$11)</f>
        <v/>
      </c>
      <c r="B81" s="82" t="str">
        <f>IF($D81="", "", '1. Input energy data'!$D$11)</f>
        <v/>
      </c>
      <c r="C81" s="236"/>
      <c r="D81" s="82" t="str">
        <f>IF(ISBLANK('1. Input energy data'!$C97),"",'1. Input energy data'!$C97)</f>
        <v/>
      </c>
      <c r="E81" s="178" t="str">
        <f>IF(ISBLANK('1. Input energy data'!D97), "",'1. Input energy data'!D97)</f>
        <v/>
      </c>
      <c r="F81" s="82" t="str">
        <f>IF(ISBLANK('1. Input energy data'!$E97),"",'1. Input energy data'!$E97)</f>
        <v/>
      </c>
      <c r="G81" s="82" t="str">
        <f>IF($A81="","",'1. Input energy data'!$G97)</f>
        <v/>
      </c>
      <c r="H81" s="82" t="str">
        <f>IF($G81='List Backing Sheet'!$P$5,'1. Input energy data'!$S$11,IF($G81='List Backing Sheet'!$P$6,'1. Input energy data'!$T$11,""))</f>
        <v/>
      </c>
      <c r="I81" s="82" t="str">
        <f>IF('1. Input energy data'!H97=0, "", '1. Input energy data'!H97)</f>
        <v/>
      </c>
      <c r="J81" s="84" t="str">
        <f>IF('1. Input energy data'!I97="", "", '1. Input energy data'!I97)</f>
        <v/>
      </c>
      <c r="K81" s="84" t="str">
        <f>IF(A81="","",IF(TRIM(LOWER('1. Input energy data'!$G$11))="Multiple",IF('1. Input energy data'!J97&lt;&gt;"",'1. Input energy data'!J97,""), '1. Input energy data'!$G$11))</f>
        <v/>
      </c>
      <c r="L81" s="84" t="str">
        <f>IF('1. Input energy data'!L97="", "", '1. Input energy data'!L97)</f>
        <v/>
      </c>
      <c r="M81" s="84" t="str">
        <f>IF('1. Input energy data'!M97="", "", '1. Input energy data'!M97)</f>
        <v/>
      </c>
      <c r="N81" s="85" t="str">
        <f>IF(ISBLANK('1. Input energy data'!N97), "",'1. Input energy data'!N97)</f>
        <v/>
      </c>
      <c r="O81" s="85" t="str">
        <f>IF(ISBLANK('1. Input energy data'!O97), "",'1. Input energy data'!O97)</f>
        <v/>
      </c>
      <c r="P81" s="85" t="str">
        <f>IF(ISBLANK('1. Input energy data'!P97), "",'1. Input energy data'!P97)</f>
        <v/>
      </c>
      <c r="Q81" s="85" t="str">
        <f>IF(ISBLANK('1. Input energy data'!Q97), "",'1. Input energy data'!Q97)</f>
        <v/>
      </c>
      <c r="R81" s="85" t="str">
        <f>IF(ISBLANK('1. Input energy data'!R97), "",'1. Input energy data'!R97)</f>
        <v/>
      </c>
      <c r="S81" s="85" t="str">
        <f>IF(ISBLANK('1. Input energy data'!S97), "",'1. Input energy data'!S97)</f>
        <v/>
      </c>
      <c r="T81" s="85" t="str">
        <f>IF(ISBLANK('1. Input energy data'!T97), "",'1. Input energy data'!T97)</f>
        <v/>
      </c>
      <c r="U81" s="85" t="str">
        <f>IF(ISBLANK('1. Input energy data'!U97), "",'1. Input energy data'!U97)</f>
        <v/>
      </c>
      <c r="V81" s="85" t="str">
        <f>IF(ISBLANK('1. Input energy data'!V97), "",'1. Input energy data'!V97)</f>
        <v/>
      </c>
      <c r="W81" s="85" t="str">
        <f>IF(ISBLANK('1. Input energy data'!W97), "",'1. Input energy data'!W97)</f>
        <v/>
      </c>
      <c r="X81" s="85" t="str">
        <f>IF(ISBLANK('1. Input energy data'!X97), "",'1. Input energy data'!X97)</f>
        <v/>
      </c>
      <c r="Y81" s="85" t="str">
        <f>IF(ISBLANK('1. Input energy data'!Y97), "",'1. Input energy data'!Y97)</f>
        <v/>
      </c>
      <c r="Z81" s="85" t="str">
        <f>IF(ISBLANK('1. Input energy data'!Z97), "",'1. Input energy data'!Z97)</f>
        <v/>
      </c>
      <c r="AA81" s="85" t="str">
        <f>IF(ISBLANK('1. Input energy data'!$AA97), "",'1. Input energy data'!$AA97)</f>
        <v/>
      </c>
      <c r="AB81" s="85" t="str">
        <f>IF(ISBLANK('1. Input energy data'!AB97), "",'1. Input energy data'!AB97)</f>
        <v/>
      </c>
      <c r="AC81" s="84" t="str">
        <f>IF('1. Input energy data'!AD97="", "", '1. Input energy data'!AD97)</f>
        <v/>
      </c>
      <c r="AD81" s="84" t="str">
        <f>IF('1. Input energy data'!AE97="", "", '1. Input energy data'!AE97)</f>
        <v/>
      </c>
      <c r="AE81" s="85" t="str">
        <f>IF(ISBLANK('1. Input energy data'!AF97), "",'1. Input energy data'!AF97)</f>
        <v/>
      </c>
      <c r="AF81" s="85" t="str">
        <f>IF(ISBLANK('1. Input energy data'!AG97), "",'1. Input energy data'!AG97)</f>
        <v/>
      </c>
      <c r="AG81" s="85" t="str">
        <f>IF(ISBLANK('1. Input energy data'!AH97), "",'1. Input energy data'!AH97)</f>
        <v/>
      </c>
      <c r="AH81" s="85" t="str">
        <f>IF(ISBLANK('1. Input energy data'!AI97), "",'1. Input energy data'!AI97)</f>
        <v/>
      </c>
      <c r="AI81" s="85" t="str">
        <f>IF(ISBLANK('1. Input energy data'!AJ97), "",'1. Input energy data'!AJ97)</f>
        <v/>
      </c>
      <c r="AJ81" s="85" t="str">
        <f>IF(ISBLANK('1. Input energy data'!AK97), "",'1. Input energy data'!AK97)</f>
        <v/>
      </c>
      <c r="AK81" s="85" t="str">
        <f>IF(ISBLANK('1. Input energy data'!AL97), "",'1. Input energy data'!AL97)</f>
        <v/>
      </c>
      <c r="AL81" s="85" t="str">
        <f>IF(ISBLANK('1. Input energy data'!AM97), "",'1. Input energy data'!AM97)</f>
        <v/>
      </c>
      <c r="AM81" s="85" t="str">
        <f>IF(ISBLANK('1. Input energy data'!AN97), "",'1. Input energy data'!AN97)</f>
        <v/>
      </c>
      <c r="AN81" s="85" t="str">
        <f>IF(ISBLANK('1. Input energy data'!AO97), "",'1. Input energy data'!AO97)</f>
        <v/>
      </c>
      <c r="AO81" s="85" t="str">
        <f>IF(ISBLANK('1. Input energy data'!AP97), "",'1. Input energy data'!AP97)</f>
        <v/>
      </c>
      <c r="AP81" s="85" t="str">
        <f>IF(ISBLANK('1. Input energy data'!AQ97), "",'1. Input energy data'!AQ97)</f>
        <v/>
      </c>
      <c r="AQ81" s="85" t="str">
        <f>'1. Input energy data'!AR97</f>
        <v/>
      </c>
      <c r="AR81" s="85" t="str">
        <f>'1. Input energy data'!AS97</f>
        <v/>
      </c>
      <c r="AS81" s="85" t="str">
        <f>IF(ISBLANK('1. Input energy data'!AT97), "",'1. Input energy data'!AT97)</f>
        <v/>
      </c>
      <c r="AT81" s="85" t="str">
        <f>IF(ISBLANK('1. Input energy data'!$AU97), "",'1. Input energy data'!$AU97)</f>
        <v/>
      </c>
      <c r="AU81" s="85" t="str">
        <f>IF(ISBLANK('1. Input energy data'!AV97), "",'1. Input energy data'!AV97)</f>
        <v/>
      </c>
      <c r="AV81" s="82" t="str">
        <f>IFERROR('Calculation backing sheet'!AQ80,"Baseline issue")</f>
        <v/>
      </c>
      <c r="AW81" s="85" t="str">
        <f>'Calculation backing sheet'!AR80</f>
        <v/>
      </c>
      <c r="AX81" s="176" t="str">
        <f>'Calculation backing sheet'!AS80</f>
        <v/>
      </c>
      <c r="AY81" s="85" t="str">
        <f>'Calculation backing sheet'!AT80</f>
        <v/>
      </c>
      <c r="AZ81" s="85" t="str">
        <f>'Calculation backing sheet'!AU80</f>
        <v/>
      </c>
      <c r="BA81" s="82" t="str">
        <f>'Calculation backing sheet'!AV80</f>
        <v/>
      </c>
      <c r="BB81" s="82" t="str">
        <f>IF(OR(F81=0,G81=0,F81="0",G81="0",TRIM(F81)="",TRIM(G81)=""),"",IF(COUNTIFS('2. Input non-routine changes'!$C$18:$C$1048576,F81,'2. Input non-routine changes'!$E$18:$E$1048576,G81)&gt; 0,"Yes","No"))</f>
        <v/>
      </c>
      <c r="BD81" s="84" t="str" cm="1">
        <f t="array" aca="1" ref="BD81" ca="1">IFERROR(INDIRECT("'2. Input non-routine changes'!" &amp; ADDRESS('NRC backing'!$E81, COLUMN()-45)),"")</f>
        <v/>
      </c>
      <c r="BE81" s="84" t="str" cm="1">
        <f t="array" aca="1" ref="BE81" ca="1">IFERROR(INDIRECT("'2. Input non-routine changes'!" &amp; ADDRESS('NRC backing'!$E81, COLUMN()-45)),"")</f>
        <v/>
      </c>
      <c r="BF81" s="82" t="str" cm="1">
        <f t="array" aca="1" ref="BF81" ca="1">IFERROR(INDIRECT("'2. Input non-routine changes'!" &amp; ADDRESS('NRC backing'!$E81, COLUMN()-45)),"")</f>
        <v/>
      </c>
      <c r="BG81" s="180" t="str" cm="1">
        <f t="array" aca="1" ref="BG81" ca="1">IFERROR(INDIRECT("'2. Input non-routine changes'!" &amp; ADDRESS('NRC backing'!$E81, COLUMN()-45)),"")</f>
        <v/>
      </c>
      <c r="BH81" s="82" t="str" cm="1">
        <f t="array" aca="1" ref="BH81" ca="1">IFERROR(INDIRECT("'2. Input non-routine changes'!" &amp; ADDRESS('NRC backing'!$E81, COLUMN()-45)),"")</f>
        <v/>
      </c>
      <c r="BI81" s="84" t="str" cm="1">
        <f t="array" aca="1" ref="BI81" ca="1">IFERROR(INDIRECT("'2. Input non-routine changes'!" &amp; ADDRESS('NRC backing'!$F81, COLUMN()-50)),"")</f>
        <v/>
      </c>
      <c r="BJ81" s="84" t="str" cm="1">
        <f t="array" aca="1" ref="BJ81" ca="1">IFERROR(INDIRECT("'2. Input non-routine changes'!" &amp; ADDRESS('NRC backing'!$F81, COLUMN()-50)),"")</f>
        <v/>
      </c>
      <c r="BK81" s="82" t="str" cm="1">
        <f t="array" aca="1" ref="BK81" ca="1">IFERROR(INDIRECT("'2. Input non-routine changes'!" &amp; ADDRESS('NRC backing'!$F81, COLUMN()-50)),"")</f>
        <v/>
      </c>
      <c r="BL81" s="173" t="str" cm="1">
        <f t="array" aca="1" ref="BL81" ca="1">IFERROR(INDIRECT("'2. Input non-routine changes'!" &amp; ADDRESS('NRC backing'!$F81, COLUMN()-50)),"")</f>
        <v/>
      </c>
      <c r="BM81" s="82" t="str" cm="1">
        <f t="array" aca="1" ref="BM81" ca="1">IFERROR(INDIRECT("'2. Input non-routine changes'!" &amp; ADDRESS('NRC backing'!$F81, COLUMN()-50)),"")</f>
        <v/>
      </c>
      <c r="BN81" s="84" t="str" cm="1">
        <f t="array" aca="1" ref="BN81" ca="1">IFERROR(INDIRECT("'2. Input non-routine changes'!" &amp; ADDRESS('NRC backing'!$G81, COLUMN()-55)),"")</f>
        <v/>
      </c>
      <c r="BO81" s="84" t="str" cm="1">
        <f t="array" aca="1" ref="BO81" ca="1">IFERROR(INDIRECT("'2. Input non-routine changes'!" &amp; ADDRESS('NRC backing'!$G81, COLUMN()-55)),"")</f>
        <v/>
      </c>
      <c r="BP81" s="82" t="str" cm="1">
        <f t="array" aca="1" ref="BP81" ca="1">IFERROR(INDIRECT("'2. Input non-routine changes'!" &amp; ADDRESS('NRC backing'!$G81, COLUMN()-55)),"")</f>
        <v/>
      </c>
      <c r="BQ81" s="180" t="str" cm="1">
        <f t="array" aca="1" ref="BQ81" ca="1">IFERROR(INDIRECT("'2. Input non-routine changes'!" &amp; ADDRESS('NRC backing'!$G81, COLUMN()-55)),"")</f>
        <v/>
      </c>
      <c r="BR81" s="82" t="str" cm="1">
        <f t="array" aca="1" ref="BR81" ca="1">IFERROR(INDIRECT("'2. Input non-routine changes'!" &amp; ADDRESS('NRC backing'!$G81, COLUMN()-55)),"")</f>
        <v/>
      </c>
    </row>
    <row r="82" spans="1:70">
      <c r="A82" s="82" t="str">
        <f>IF($D82="", "", '1. Input energy data'!$C$11)</f>
        <v/>
      </c>
      <c r="B82" s="82" t="str">
        <f>IF($D82="", "", '1. Input energy data'!$D$11)</f>
        <v/>
      </c>
      <c r="C82" s="236"/>
      <c r="D82" s="82" t="str">
        <f>IF(ISBLANK('1. Input energy data'!$C98),"",'1. Input energy data'!$C98)</f>
        <v/>
      </c>
      <c r="E82" s="178" t="str">
        <f>IF(ISBLANK('1. Input energy data'!D98), "",'1. Input energy data'!D98)</f>
        <v/>
      </c>
      <c r="F82" s="82" t="str">
        <f>IF(ISBLANK('1. Input energy data'!$E98),"",'1. Input energy data'!$E98)</f>
        <v/>
      </c>
      <c r="G82" s="82" t="str">
        <f>IF($A82="","",'1. Input energy data'!$G98)</f>
        <v/>
      </c>
      <c r="H82" s="82" t="str">
        <f>IF($G82='List Backing Sheet'!$P$5,'1. Input energy data'!$S$11,IF($G82='List Backing Sheet'!$P$6,'1. Input energy data'!$T$11,""))</f>
        <v/>
      </c>
      <c r="I82" s="82" t="str">
        <f>IF('1. Input energy data'!H98=0, "", '1. Input energy data'!H98)</f>
        <v/>
      </c>
      <c r="J82" s="84" t="str">
        <f>IF('1. Input energy data'!I98="", "", '1. Input energy data'!I98)</f>
        <v/>
      </c>
      <c r="K82" s="84" t="str">
        <f>IF(A82="","",IF(TRIM(LOWER('1. Input energy data'!$G$11))="Multiple",IF('1. Input energy data'!J98&lt;&gt;"",'1. Input energy data'!J98,""), '1. Input energy data'!$G$11))</f>
        <v/>
      </c>
      <c r="L82" s="84" t="str">
        <f>IF('1. Input energy data'!L98="", "", '1. Input energy data'!L98)</f>
        <v/>
      </c>
      <c r="M82" s="84" t="str">
        <f>IF('1. Input energy data'!M98="", "", '1. Input energy data'!M98)</f>
        <v/>
      </c>
      <c r="N82" s="85" t="str">
        <f>IF(ISBLANK('1. Input energy data'!N98), "",'1. Input energy data'!N98)</f>
        <v/>
      </c>
      <c r="O82" s="85" t="str">
        <f>IF(ISBLANK('1. Input energy data'!O98), "",'1. Input energy data'!O98)</f>
        <v/>
      </c>
      <c r="P82" s="85" t="str">
        <f>IF(ISBLANK('1. Input energy data'!P98), "",'1. Input energy data'!P98)</f>
        <v/>
      </c>
      <c r="Q82" s="85" t="str">
        <f>IF(ISBLANK('1. Input energy data'!Q98), "",'1. Input energy data'!Q98)</f>
        <v/>
      </c>
      <c r="R82" s="85" t="str">
        <f>IF(ISBLANK('1. Input energy data'!R98), "",'1. Input energy data'!R98)</f>
        <v/>
      </c>
      <c r="S82" s="85" t="str">
        <f>IF(ISBLANK('1. Input energy data'!S98), "",'1. Input energy data'!S98)</f>
        <v/>
      </c>
      <c r="T82" s="85" t="str">
        <f>IF(ISBLANK('1. Input energy data'!T98), "",'1. Input energy data'!T98)</f>
        <v/>
      </c>
      <c r="U82" s="85" t="str">
        <f>IF(ISBLANK('1. Input energy data'!U98), "",'1. Input energy data'!U98)</f>
        <v/>
      </c>
      <c r="V82" s="85" t="str">
        <f>IF(ISBLANK('1. Input energy data'!V98), "",'1. Input energy data'!V98)</f>
        <v/>
      </c>
      <c r="W82" s="85" t="str">
        <f>IF(ISBLANK('1. Input energy data'!W98), "",'1. Input energy data'!W98)</f>
        <v/>
      </c>
      <c r="X82" s="85" t="str">
        <f>IF(ISBLANK('1. Input energy data'!X98), "",'1. Input energy data'!X98)</f>
        <v/>
      </c>
      <c r="Y82" s="85" t="str">
        <f>IF(ISBLANK('1. Input energy data'!Y98), "",'1. Input energy data'!Y98)</f>
        <v/>
      </c>
      <c r="Z82" s="85" t="str">
        <f>IF(ISBLANK('1. Input energy data'!Z98), "",'1. Input energy data'!Z98)</f>
        <v/>
      </c>
      <c r="AA82" s="85" t="str">
        <f>IF(ISBLANK('1. Input energy data'!$AA98), "",'1. Input energy data'!$AA98)</f>
        <v/>
      </c>
      <c r="AB82" s="85" t="str">
        <f>IF(ISBLANK('1. Input energy data'!AB98), "",'1. Input energy data'!AB98)</f>
        <v/>
      </c>
      <c r="AC82" s="84" t="str">
        <f>IF('1. Input energy data'!AD98="", "", '1. Input energy data'!AD98)</f>
        <v/>
      </c>
      <c r="AD82" s="84" t="str">
        <f>IF('1. Input energy data'!AE98="", "", '1. Input energy data'!AE98)</f>
        <v/>
      </c>
      <c r="AE82" s="85" t="str">
        <f>IF(ISBLANK('1. Input energy data'!AF98), "",'1. Input energy data'!AF98)</f>
        <v/>
      </c>
      <c r="AF82" s="85" t="str">
        <f>IF(ISBLANK('1. Input energy data'!AG98), "",'1. Input energy data'!AG98)</f>
        <v/>
      </c>
      <c r="AG82" s="85" t="str">
        <f>IF(ISBLANK('1. Input energy data'!AH98), "",'1. Input energy data'!AH98)</f>
        <v/>
      </c>
      <c r="AH82" s="85" t="str">
        <f>IF(ISBLANK('1. Input energy data'!AI98), "",'1. Input energy data'!AI98)</f>
        <v/>
      </c>
      <c r="AI82" s="85" t="str">
        <f>IF(ISBLANK('1. Input energy data'!AJ98), "",'1. Input energy data'!AJ98)</f>
        <v/>
      </c>
      <c r="AJ82" s="85" t="str">
        <f>IF(ISBLANK('1. Input energy data'!AK98), "",'1. Input energy data'!AK98)</f>
        <v/>
      </c>
      <c r="AK82" s="85" t="str">
        <f>IF(ISBLANK('1. Input energy data'!AL98), "",'1. Input energy data'!AL98)</f>
        <v/>
      </c>
      <c r="AL82" s="85" t="str">
        <f>IF(ISBLANK('1. Input energy data'!AM98), "",'1. Input energy data'!AM98)</f>
        <v/>
      </c>
      <c r="AM82" s="85" t="str">
        <f>IF(ISBLANK('1. Input energy data'!AN98), "",'1. Input energy data'!AN98)</f>
        <v/>
      </c>
      <c r="AN82" s="85" t="str">
        <f>IF(ISBLANK('1. Input energy data'!AO98), "",'1. Input energy data'!AO98)</f>
        <v/>
      </c>
      <c r="AO82" s="85" t="str">
        <f>IF(ISBLANK('1. Input energy data'!AP98), "",'1. Input energy data'!AP98)</f>
        <v/>
      </c>
      <c r="AP82" s="85" t="str">
        <f>IF(ISBLANK('1. Input energy data'!AQ98), "",'1. Input energy data'!AQ98)</f>
        <v/>
      </c>
      <c r="AQ82" s="85" t="str">
        <f>'1. Input energy data'!AR98</f>
        <v/>
      </c>
      <c r="AR82" s="85" t="str">
        <f>'1. Input energy data'!AS98</f>
        <v/>
      </c>
      <c r="AS82" s="85" t="str">
        <f>IF(ISBLANK('1. Input energy data'!AT98), "",'1. Input energy data'!AT98)</f>
        <v/>
      </c>
      <c r="AT82" s="85" t="str">
        <f>IF(ISBLANK('1. Input energy data'!$AU98), "",'1. Input energy data'!$AU98)</f>
        <v/>
      </c>
      <c r="AU82" s="85" t="str">
        <f>IF(ISBLANK('1. Input energy data'!AV98), "",'1. Input energy data'!AV98)</f>
        <v/>
      </c>
      <c r="AV82" s="82" t="str">
        <f>IFERROR('Calculation backing sheet'!AQ81,"Baseline issue")</f>
        <v/>
      </c>
      <c r="AW82" s="85" t="str">
        <f>'Calculation backing sheet'!AR81</f>
        <v/>
      </c>
      <c r="AX82" s="176" t="str">
        <f>'Calculation backing sheet'!AS81</f>
        <v/>
      </c>
      <c r="AY82" s="85" t="str">
        <f>'Calculation backing sheet'!AT81</f>
        <v/>
      </c>
      <c r="AZ82" s="85" t="str">
        <f>'Calculation backing sheet'!AU81</f>
        <v/>
      </c>
      <c r="BA82" s="82" t="str">
        <f>'Calculation backing sheet'!AV81</f>
        <v/>
      </c>
      <c r="BB82" s="82" t="str">
        <f>IF(OR(F82=0,G82=0,F82="0",G82="0",TRIM(F82)="",TRIM(G82)=""),"",IF(COUNTIFS('2. Input non-routine changes'!$C$18:$C$1048576,F82,'2. Input non-routine changes'!$E$18:$E$1048576,G82)&gt; 0,"Yes","No"))</f>
        <v/>
      </c>
      <c r="BD82" s="84" t="str" cm="1">
        <f t="array" aca="1" ref="BD82" ca="1">IFERROR(INDIRECT("'2. Input non-routine changes'!" &amp; ADDRESS('NRC backing'!$E82, COLUMN()-45)),"")</f>
        <v/>
      </c>
      <c r="BE82" s="84" t="str" cm="1">
        <f t="array" aca="1" ref="BE82" ca="1">IFERROR(INDIRECT("'2. Input non-routine changes'!" &amp; ADDRESS('NRC backing'!$E82, COLUMN()-45)),"")</f>
        <v/>
      </c>
      <c r="BF82" s="82" t="str" cm="1">
        <f t="array" aca="1" ref="BF82" ca="1">IFERROR(INDIRECT("'2. Input non-routine changes'!" &amp; ADDRESS('NRC backing'!$E82, COLUMN()-45)),"")</f>
        <v/>
      </c>
      <c r="BG82" s="180" t="str" cm="1">
        <f t="array" aca="1" ref="BG82" ca="1">IFERROR(INDIRECT("'2. Input non-routine changes'!" &amp; ADDRESS('NRC backing'!$E82, COLUMN()-45)),"")</f>
        <v/>
      </c>
      <c r="BH82" s="82" t="str" cm="1">
        <f t="array" aca="1" ref="BH82" ca="1">IFERROR(INDIRECT("'2. Input non-routine changes'!" &amp; ADDRESS('NRC backing'!$E82, COLUMN()-45)),"")</f>
        <v/>
      </c>
      <c r="BI82" s="84" t="str" cm="1">
        <f t="array" aca="1" ref="BI82" ca="1">IFERROR(INDIRECT("'2. Input non-routine changes'!" &amp; ADDRESS('NRC backing'!$F82, COLUMN()-50)),"")</f>
        <v/>
      </c>
      <c r="BJ82" s="84" t="str" cm="1">
        <f t="array" aca="1" ref="BJ82" ca="1">IFERROR(INDIRECT("'2. Input non-routine changes'!" &amp; ADDRESS('NRC backing'!$F82, COLUMN()-50)),"")</f>
        <v/>
      </c>
      <c r="BK82" s="82" t="str" cm="1">
        <f t="array" aca="1" ref="BK82" ca="1">IFERROR(INDIRECT("'2. Input non-routine changes'!" &amp; ADDRESS('NRC backing'!$F82, COLUMN()-50)),"")</f>
        <v/>
      </c>
      <c r="BL82" s="173" t="str" cm="1">
        <f t="array" aca="1" ref="BL82" ca="1">IFERROR(INDIRECT("'2. Input non-routine changes'!" &amp; ADDRESS('NRC backing'!$F82, COLUMN()-50)),"")</f>
        <v/>
      </c>
      <c r="BM82" s="82" t="str" cm="1">
        <f t="array" aca="1" ref="BM82" ca="1">IFERROR(INDIRECT("'2. Input non-routine changes'!" &amp; ADDRESS('NRC backing'!$F82, COLUMN()-50)),"")</f>
        <v/>
      </c>
      <c r="BN82" s="84" t="str" cm="1">
        <f t="array" aca="1" ref="BN82" ca="1">IFERROR(INDIRECT("'2. Input non-routine changes'!" &amp; ADDRESS('NRC backing'!$G82, COLUMN()-55)),"")</f>
        <v/>
      </c>
      <c r="BO82" s="84" t="str" cm="1">
        <f t="array" aca="1" ref="BO82" ca="1">IFERROR(INDIRECT("'2. Input non-routine changes'!" &amp; ADDRESS('NRC backing'!$G82, COLUMN()-55)),"")</f>
        <v/>
      </c>
      <c r="BP82" s="82" t="str" cm="1">
        <f t="array" aca="1" ref="BP82" ca="1">IFERROR(INDIRECT("'2. Input non-routine changes'!" &amp; ADDRESS('NRC backing'!$G82, COLUMN()-55)),"")</f>
        <v/>
      </c>
      <c r="BQ82" s="180" t="str" cm="1">
        <f t="array" aca="1" ref="BQ82" ca="1">IFERROR(INDIRECT("'2. Input non-routine changes'!" &amp; ADDRESS('NRC backing'!$G82, COLUMN()-55)),"")</f>
        <v/>
      </c>
      <c r="BR82" s="82" t="str" cm="1">
        <f t="array" aca="1" ref="BR82" ca="1">IFERROR(INDIRECT("'2. Input non-routine changes'!" &amp; ADDRESS('NRC backing'!$G82, COLUMN()-55)),"")</f>
        <v/>
      </c>
    </row>
    <row r="83" spans="1:70">
      <c r="A83" s="82" t="str">
        <f>IF($D83="", "", '1. Input energy data'!$C$11)</f>
        <v/>
      </c>
      <c r="B83" s="82" t="str">
        <f>IF($D83="", "", '1. Input energy data'!$D$11)</f>
        <v/>
      </c>
      <c r="C83" s="236"/>
      <c r="D83" s="82" t="str">
        <f>IF(ISBLANK('1. Input energy data'!$C99),"",'1. Input energy data'!$C99)</f>
        <v/>
      </c>
      <c r="E83" s="178" t="str">
        <f>IF(ISBLANK('1. Input energy data'!D99), "",'1. Input energy data'!D99)</f>
        <v/>
      </c>
      <c r="F83" s="82" t="str">
        <f>IF(ISBLANK('1. Input energy data'!$E99),"",'1. Input energy data'!$E99)</f>
        <v/>
      </c>
      <c r="G83" s="82" t="str">
        <f>IF($A83="","",'1. Input energy data'!$G99)</f>
        <v/>
      </c>
      <c r="H83" s="82" t="str">
        <f>IF($G83='List Backing Sheet'!$P$5,'1. Input energy data'!$S$11,IF($G83='List Backing Sheet'!$P$6,'1. Input energy data'!$T$11,""))</f>
        <v/>
      </c>
      <c r="I83" s="82" t="str">
        <f>IF('1. Input energy data'!H99=0, "", '1. Input energy data'!H99)</f>
        <v/>
      </c>
      <c r="J83" s="84" t="str">
        <f>IF('1. Input energy data'!I99="", "", '1. Input energy data'!I99)</f>
        <v/>
      </c>
      <c r="K83" s="84" t="str">
        <f>IF(A83="","",IF(TRIM(LOWER('1. Input energy data'!$G$11))="Multiple",IF('1. Input energy data'!J99&lt;&gt;"",'1. Input energy data'!J99,""), '1. Input energy data'!$G$11))</f>
        <v/>
      </c>
      <c r="L83" s="84" t="str">
        <f>IF('1. Input energy data'!L99="", "", '1. Input energy data'!L99)</f>
        <v/>
      </c>
      <c r="M83" s="84" t="str">
        <f>IF('1. Input energy data'!M99="", "", '1. Input energy data'!M99)</f>
        <v/>
      </c>
      <c r="N83" s="85" t="str">
        <f>IF(ISBLANK('1. Input energy data'!N99), "",'1. Input energy data'!N99)</f>
        <v/>
      </c>
      <c r="O83" s="85" t="str">
        <f>IF(ISBLANK('1. Input energy data'!O99), "",'1. Input energy data'!O99)</f>
        <v/>
      </c>
      <c r="P83" s="85" t="str">
        <f>IF(ISBLANK('1. Input energy data'!P99), "",'1. Input energy data'!P99)</f>
        <v/>
      </c>
      <c r="Q83" s="85" t="str">
        <f>IF(ISBLANK('1. Input energy data'!Q99), "",'1. Input energy data'!Q99)</f>
        <v/>
      </c>
      <c r="R83" s="85" t="str">
        <f>IF(ISBLANK('1. Input energy data'!R99), "",'1. Input energy data'!R99)</f>
        <v/>
      </c>
      <c r="S83" s="85" t="str">
        <f>IF(ISBLANK('1. Input energy data'!S99), "",'1. Input energy data'!S99)</f>
        <v/>
      </c>
      <c r="T83" s="85" t="str">
        <f>IF(ISBLANK('1. Input energy data'!T99), "",'1. Input energy data'!T99)</f>
        <v/>
      </c>
      <c r="U83" s="85" t="str">
        <f>IF(ISBLANK('1. Input energy data'!U99), "",'1. Input energy data'!U99)</f>
        <v/>
      </c>
      <c r="V83" s="85" t="str">
        <f>IF(ISBLANK('1. Input energy data'!V99), "",'1. Input energy data'!V99)</f>
        <v/>
      </c>
      <c r="W83" s="85" t="str">
        <f>IF(ISBLANK('1. Input energy data'!W99), "",'1. Input energy data'!W99)</f>
        <v/>
      </c>
      <c r="X83" s="85" t="str">
        <f>IF(ISBLANK('1. Input energy data'!X99), "",'1. Input energy data'!X99)</f>
        <v/>
      </c>
      <c r="Y83" s="85" t="str">
        <f>IF(ISBLANK('1. Input energy data'!Y99), "",'1. Input energy data'!Y99)</f>
        <v/>
      </c>
      <c r="Z83" s="85" t="str">
        <f>IF(ISBLANK('1. Input energy data'!Z99), "",'1. Input energy data'!Z99)</f>
        <v/>
      </c>
      <c r="AA83" s="85" t="str">
        <f>IF(ISBLANK('1. Input energy data'!$AA99), "",'1. Input energy data'!$AA99)</f>
        <v/>
      </c>
      <c r="AB83" s="85" t="str">
        <f>IF(ISBLANK('1. Input energy data'!AB99), "",'1. Input energy data'!AB99)</f>
        <v/>
      </c>
      <c r="AC83" s="84" t="str">
        <f>IF('1. Input energy data'!AD99="", "", '1. Input energy data'!AD99)</f>
        <v/>
      </c>
      <c r="AD83" s="84" t="str">
        <f>IF('1. Input energy data'!AE99="", "", '1. Input energy data'!AE99)</f>
        <v/>
      </c>
      <c r="AE83" s="85" t="str">
        <f>IF(ISBLANK('1. Input energy data'!AF99), "",'1. Input energy data'!AF99)</f>
        <v/>
      </c>
      <c r="AF83" s="85" t="str">
        <f>IF(ISBLANK('1. Input energy data'!AG99), "",'1. Input energy data'!AG99)</f>
        <v/>
      </c>
      <c r="AG83" s="85" t="str">
        <f>IF(ISBLANK('1. Input energy data'!AH99), "",'1. Input energy data'!AH99)</f>
        <v/>
      </c>
      <c r="AH83" s="85" t="str">
        <f>IF(ISBLANK('1. Input energy data'!AI99), "",'1. Input energy data'!AI99)</f>
        <v/>
      </c>
      <c r="AI83" s="85" t="str">
        <f>IF(ISBLANK('1. Input energy data'!AJ99), "",'1. Input energy data'!AJ99)</f>
        <v/>
      </c>
      <c r="AJ83" s="85" t="str">
        <f>IF(ISBLANK('1. Input energy data'!AK99), "",'1. Input energy data'!AK99)</f>
        <v/>
      </c>
      <c r="AK83" s="85" t="str">
        <f>IF(ISBLANK('1. Input energy data'!AL99), "",'1. Input energy data'!AL99)</f>
        <v/>
      </c>
      <c r="AL83" s="85" t="str">
        <f>IF(ISBLANK('1. Input energy data'!AM99), "",'1. Input energy data'!AM99)</f>
        <v/>
      </c>
      <c r="AM83" s="85" t="str">
        <f>IF(ISBLANK('1. Input energy data'!AN99), "",'1. Input energy data'!AN99)</f>
        <v/>
      </c>
      <c r="AN83" s="85" t="str">
        <f>IF(ISBLANK('1. Input energy data'!AO99), "",'1. Input energy data'!AO99)</f>
        <v/>
      </c>
      <c r="AO83" s="85" t="str">
        <f>IF(ISBLANK('1. Input energy data'!AP99), "",'1. Input energy data'!AP99)</f>
        <v/>
      </c>
      <c r="AP83" s="85" t="str">
        <f>IF(ISBLANK('1. Input energy data'!AQ99), "",'1. Input energy data'!AQ99)</f>
        <v/>
      </c>
      <c r="AQ83" s="85" t="str">
        <f>'1. Input energy data'!AR99</f>
        <v/>
      </c>
      <c r="AR83" s="85" t="str">
        <f>'1. Input energy data'!AS99</f>
        <v/>
      </c>
      <c r="AS83" s="85" t="str">
        <f>IF(ISBLANK('1. Input energy data'!AT99), "",'1. Input energy data'!AT99)</f>
        <v/>
      </c>
      <c r="AT83" s="85" t="str">
        <f>IF(ISBLANK('1. Input energy data'!$AU99), "",'1. Input energy data'!$AU99)</f>
        <v/>
      </c>
      <c r="AU83" s="85" t="str">
        <f>IF(ISBLANK('1. Input energy data'!AV99), "",'1. Input energy data'!AV99)</f>
        <v/>
      </c>
      <c r="AV83" s="82" t="str">
        <f>IFERROR('Calculation backing sheet'!AQ82,"Baseline issue")</f>
        <v/>
      </c>
      <c r="AW83" s="85" t="str">
        <f>'Calculation backing sheet'!AR82</f>
        <v/>
      </c>
      <c r="AX83" s="176" t="str">
        <f>'Calculation backing sheet'!AS82</f>
        <v/>
      </c>
      <c r="AY83" s="85" t="str">
        <f>'Calculation backing sheet'!AT82</f>
        <v/>
      </c>
      <c r="AZ83" s="85" t="str">
        <f>'Calculation backing sheet'!AU82</f>
        <v/>
      </c>
      <c r="BA83" s="82" t="str">
        <f>'Calculation backing sheet'!AV82</f>
        <v/>
      </c>
      <c r="BB83" s="82" t="str">
        <f>IF(OR(F83=0,G83=0,F83="0",G83="0",TRIM(F83)="",TRIM(G83)=""),"",IF(COUNTIFS('2. Input non-routine changes'!$C$18:$C$1048576,F83,'2. Input non-routine changes'!$E$18:$E$1048576,G83)&gt; 0,"Yes","No"))</f>
        <v/>
      </c>
      <c r="BD83" s="84" t="str" cm="1">
        <f t="array" aca="1" ref="BD83" ca="1">IFERROR(INDIRECT("'2. Input non-routine changes'!" &amp; ADDRESS('NRC backing'!$E83, COLUMN()-45)),"")</f>
        <v/>
      </c>
      <c r="BE83" s="84" t="str" cm="1">
        <f t="array" aca="1" ref="BE83" ca="1">IFERROR(INDIRECT("'2. Input non-routine changes'!" &amp; ADDRESS('NRC backing'!$E83, COLUMN()-45)),"")</f>
        <v/>
      </c>
      <c r="BF83" s="82" t="str" cm="1">
        <f t="array" aca="1" ref="BF83" ca="1">IFERROR(INDIRECT("'2. Input non-routine changes'!" &amp; ADDRESS('NRC backing'!$E83, COLUMN()-45)),"")</f>
        <v/>
      </c>
      <c r="BG83" s="180" t="str" cm="1">
        <f t="array" aca="1" ref="BG83" ca="1">IFERROR(INDIRECT("'2. Input non-routine changes'!" &amp; ADDRESS('NRC backing'!$E83, COLUMN()-45)),"")</f>
        <v/>
      </c>
      <c r="BH83" s="82" t="str" cm="1">
        <f t="array" aca="1" ref="BH83" ca="1">IFERROR(INDIRECT("'2. Input non-routine changes'!" &amp; ADDRESS('NRC backing'!$E83, COLUMN()-45)),"")</f>
        <v/>
      </c>
      <c r="BI83" s="84" t="str" cm="1">
        <f t="array" aca="1" ref="BI83" ca="1">IFERROR(INDIRECT("'2. Input non-routine changes'!" &amp; ADDRESS('NRC backing'!$F83, COLUMN()-50)),"")</f>
        <v/>
      </c>
      <c r="BJ83" s="84" t="str" cm="1">
        <f t="array" aca="1" ref="BJ83" ca="1">IFERROR(INDIRECT("'2. Input non-routine changes'!" &amp; ADDRESS('NRC backing'!$F83, COLUMN()-50)),"")</f>
        <v/>
      </c>
      <c r="BK83" s="82" t="str" cm="1">
        <f t="array" aca="1" ref="BK83" ca="1">IFERROR(INDIRECT("'2. Input non-routine changes'!" &amp; ADDRESS('NRC backing'!$F83, COLUMN()-50)),"")</f>
        <v/>
      </c>
      <c r="BL83" s="173" t="str" cm="1">
        <f t="array" aca="1" ref="BL83" ca="1">IFERROR(INDIRECT("'2. Input non-routine changes'!" &amp; ADDRESS('NRC backing'!$F83, COLUMN()-50)),"")</f>
        <v/>
      </c>
      <c r="BM83" s="82" t="str" cm="1">
        <f t="array" aca="1" ref="BM83" ca="1">IFERROR(INDIRECT("'2. Input non-routine changes'!" &amp; ADDRESS('NRC backing'!$F83, COLUMN()-50)),"")</f>
        <v/>
      </c>
      <c r="BN83" s="84" t="str" cm="1">
        <f t="array" aca="1" ref="BN83" ca="1">IFERROR(INDIRECT("'2. Input non-routine changes'!" &amp; ADDRESS('NRC backing'!$G83, COLUMN()-55)),"")</f>
        <v/>
      </c>
      <c r="BO83" s="84" t="str" cm="1">
        <f t="array" aca="1" ref="BO83" ca="1">IFERROR(INDIRECT("'2. Input non-routine changes'!" &amp; ADDRESS('NRC backing'!$G83, COLUMN()-55)),"")</f>
        <v/>
      </c>
      <c r="BP83" s="82" t="str" cm="1">
        <f t="array" aca="1" ref="BP83" ca="1">IFERROR(INDIRECT("'2. Input non-routine changes'!" &amp; ADDRESS('NRC backing'!$G83, COLUMN()-55)),"")</f>
        <v/>
      </c>
      <c r="BQ83" s="180" t="str" cm="1">
        <f t="array" aca="1" ref="BQ83" ca="1">IFERROR(INDIRECT("'2. Input non-routine changes'!" &amp; ADDRESS('NRC backing'!$G83, COLUMN()-55)),"")</f>
        <v/>
      </c>
      <c r="BR83" s="82" t="str" cm="1">
        <f t="array" aca="1" ref="BR83" ca="1">IFERROR(INDIRECT("'2. Input non-routine changes'!" &amp; ADDRESS('NRC backing'!$G83, COLUMN()-55)),"")</f>
        <v/>
      </c>
    </row>
    <row r="84" spans="1:70">
      <c r="A84" s="82" t="str">
        <f>IF($D84="", "", '1. Input energy data'!$C$11)</f>
        <v/>
      </c>
      <c r="B84" s="82" t="str">
        <f>IF($D84="", "", '1. Input energy data'!$D$11)</f>
        <v/>
      </c>
      <c r="C84" s="236"/>
      <c r="D84" s="82" t="str">
        <f>IF(ISBLANK('1. Input energy data'!$C100),"",'1. Input energy data'!$C100)</f>
        <v/>
      </c>
      <c r="E84" s="178" t="str">
        <f>IF(ISBLANK('1. Input energy data'!D100), "",'1. Input energy data'!D100)</f>
        <v/>
      </c>
      <c r="F84" s="82" t="str">
        <f>IF(ISBLANK('1. Input energy data'!$E100),"",'1. Input energy data'!$E100)</f>
        <v/>
      </c>
      <c r="G84" s="82" t="str">
        <f>IF($A84="","",'1. Input energy data'!$G100)</f>
        <v/>
      </c>
      <c r="H84" s="82" t="str">
        <f>IF($G84='List Backing Sheet'!$P$5,'1. Input energy data'!$S$11,IF($G84='List Backing Sheet'!$P$6,'1. Input energy data'!$T$11,""))</f>
        <v/>
      </c>
      <c r="I84" s="82" t="str">
        <f>IF('1. Input energy data'!H100=0, "", '1. Input energy data'!H100)</f>
        <v/>
      </c>
      <c r="J84" s="84" t="str">
        <f>IF('1. Input energy data'!I100="", "", '1. Input energy data'!I100)</f>
        <v/>
      </c>
      <c r="K84" s="84" t="str">
        <f>IF(A84="","",IF(TRIM(LOWER('1. Input energy data'!$G$11))="Multiple",IF('1. Input energy data'!J100&lt;&gt;"",'1. Input energy data'!J100,""), '1. Input energy data'!$G$11))</f>
        <v/>
      </c>
      <c r="L84" s="84" t="str">
        <f>IF('1. Input energy data'!L100="", "", '1. Input energy data'!L100)</f>
        <v/>
      </c>
      <c r="M84" s="84" t="str">
        <f>IF('1. Input energy data'!M100="", "", '1. Input energy data'!M100)</f>
        <v/>
      </c>
      <c r="N84" s="85" t="str">
        <f>IF(ISBLANK('1. Input energy data'!N100), "",'1. Input energy data'!N100)</f>
        <v/>
      </c>
      <c r="O84" s="85" t="str">
        <f>IF(ISBLANK('1. Input energy data'!O100), "",'1. Input energy data'!O100)</f>
        <v/>
      </c>
      <c r="P84" s="85" t="str">
        <f>IF(ISBLANK('1. Input energy data'!P100), "",'1. Input energy data'!P100)</f>
        <v/>
      </c>
      <c r="Q84" s="85" t="str">
        <f>IF(ISBLANK('1. Input energy data'!Q100), "",'1. Input energy data'!Q100)</f>
        <v/>
      </c>
      <c r="R84" s="85" t="str">
        <f>IF(ISBLANK('1. Input energy data'!R100), "",'1. Input energy data'!R100)</f>
        <v/>
      </c>
      <c r="S84" s="85" t="str">
        <f>IF(ISBLANK('1. Input energy data'!S100), "",'1. Input energy data'!S100)</f>
        <v/>
      </c>
      <c r="T84" s="85" t="str">
        <f>IF(ISBLANK('1. Input energy data'!T100), "",'1. Input energy data'!T100)</f>
        <v/>
      </c>
      <c r="U84" s="85" t="str">
        <f>IF(ISBLANK('1. Input energy data'!U100), "",'1. Input energy data'!U100)</f>
        <v/>
      </c>
      <c r="V84" s="85" t="str">
        <f>IF(ISBLANK('1. Input energy data'!V100), "",'1. Input energy data'!V100)</f>
        <v/>
      </c>
      <c r="W84" s="85" t="str">
        <f>IF(ISBLANK('1. Input energy data'!W100), "",'1. Input energy data'!W100)</f>
        <v/>
      </c>
      <c r="X84" s="85" t="str">
        <f>IF(ISBLANK('1. Input energy data'!X100), "",'1. Input energy data'!X100)</f>
        <v/>
      </c>
      <c r="Y84" s="85" t="str">
        <f>IF(ISBLANK('1. Input energy data'!Y100), "",'1. Input energy data'!Y100)</f>
        <v/>
      </c>
      <c r="Z84" s="85" t="str">
        <f>IF(ISBLANK('1. Input energy data'!Z100), "",'1. Input energy data'!Z100)</f>
        <v/>
      </c>
      <c r="AA84" s="85" t="str">
        <f>IF(ISBLANK('1. Input energy data'!$AA100), "",'1. Input energy data'!$AA100)</f>
        <v/>
      </c>
      <c r="AB84" s="85" t="str">
        <f>IF(ISBLANK('1. Input energy data'!AB100), "",'1. Input energy data'!AB100)</f>
        <v/>
      </c>
      <c r="AC84" s="84" t="str">
        <f>IF('1. Input energy data'!AD100="", "", '1. Input energy data'!AD100)</f>
        <v/>
      </c>
      <c r="AD84" s="84" t="str">
        <f>IF('1. Input energy data'!AE100="", "", '1. Input energy data'!AE100)</f>
        <v/>
      </c>
      <c r="AE84" s="85" t="str">
        <f>IF(ISBLANK('1. Input energy data'!AF100), "",'1. Input energy data'!AF100)</f>
        <v/>
      </c>
      <c r="AF84" s="85" t="str">
        <f>IF(ISBLANK('1. Input energy data'!AG100), "",'1. Input energy data'!AG100)</f>
        <v/>
      </c>
      <c r="AG84" s="85" t="str">
        <f>IF(ISBLANK('1. Input energy data'!AH100), "",'1. Input energy data'!AH100)</f>
        <v/>
      </c>
      <c r="AH84" s="85" t="str">
        <f>IF(ISBLANK('1. Input energy data'!AI100), "",'1. Input energy data'!AI100)</f>
        <v/>
      </c>
      <c r="AI84" s="85" t="str">
        <f>IF(ISBLANK('1. Input energy data'!AJ100), "",'1. Input energy data'!AJ100)</f>
        <v/>
      </c>
      <c r="AJ84" s="85" t="str">
        <f>IF(ISBLANK('1. Input energy data'!AK100), "",'1. Input energy data'!AK100)</f>
        <v/>
      </c>
      <c r="AK84" s="85" t="str">
        <f>IF(ISBLANK('1. Input energy data'!AL100), "",'1. Input energy data'!AL100)</f>
        <v/>
      </c>
      <c r="AL84" s="85" t="str">
        <f>IF(ISBLANK('1. Input energy data'!AM100), "",'1. Input energy data'!AM100)</f>
        <v/>
      </c>
      <c r="AM84" s="85" t="str">
        <f>IF(ISBLANK('1. Input energy data'!AN100), "",'1. Input energy data'!AN100)</f>
        <v/>
      </c>
      <c r="AN84" s="85" t="str">
        <f>IF(ISBLANK('1. Input energy data'!AO100), "",'1. Input energy data'!AO100)</f>
        <v/>
      </c>
      <c r="AO84" s="85" t="str">
        <f>IF(ISBLANK('1. Input energy data'!AP100), "",'1. Input energy data'!AP100)</f>
        <v/>
      </c>
      <c r="AP84" s="85" t="str">
        <f>IF(ISBLANK('1. Input energy data'!AQ100), "",'1. Input energy data'!AQ100)</f>
        <v/>
      </c>
      <c r="AQ84" s="85" t="str">
        <f>'1. Input energy data'!AR100</f>
        <v/>
      </c>
      <c r="AR84" s="85" t="str">
        <f>'1. Input energy data'!AS100</f>
        <v/>
      </c>
      <c r="AS84" s="85" t="str">
        <f>IF(ISBLANK('1. Input energy data'!AT100), "",'1. Input energy data'!AT100)</f>
        <v/>
      </c>
      <c r="AT84" s="85" t="str">
        <f>IF(ISBLANK('1. Input energy data'!$AU100), "",'1. Input energy data'!$AU100)</f>
        <v/>
      </c>
      <c r="AU84" s="85" t="str">
        <f>IF(ISBLANK('1. Input energy data'!AV100), "",'1. Input energy data'!AV100)</f>
        <v/>
      </c>
      <c r="AV84" s="82" t="str">
        <f>IFERROR('Calculation backing sheet'!AQ83,"Baseline issue")</f>
        <v/>
      </c>
      <c r="AW84" s="85" t="str">
        <f>'Calculation backing sheet'!AR83</f>
        <v/>
      </c>
      <c r="AX84" s="176" t="str">
        <f>'Calculation backing sheet'!AS83</f>
        <v/>
      </c>
      <c r="AY84" s="85" t="str">
        <f>'Calculation backing sheet'!AT83</f>
        <v/>
      </c>
      <c r="AZ84" s="85" t="str">
        <f>'Calculation backing sheet'!AU83</f>
        <v/>
      </c>
      <c r="BA84" s="82" t="str">
        <f>'Calculation backing sheet'!AV83</f>
        <v/>
      </c>
      <c r="BB84" s="82" t="str">
        <f>IF(OR(F84=0,G84=0,F84="0",G84="0",TRIM(F84)="",TRIM(G84)=""),"",IF(COUNTIFS('2. Input non-routine changes'!$C$18:$C$1048576,F84,'2. Input non-routine changes'!$E$18:$E$1048576,G84)&gt; 0,"Yes","No"))</f>
        <v/>
      </c>
      <c r="BD84" s="84" t="str" cm="1">
        <f t="array" aca="1" ref="BD84" ca="1">IFERROR(INDIRECT("'2. Input non-routine changes'!" &amp; ADDRESS('NRC backing'!$E84, COLUMN()-45)),"")</f>
        <v/>
      </c>
      <c r="BE84" s="84" t="str" cm="1">
        <f t="array" aca="1" ref="BE84" ca="1">IFERROR(INDIRECT("'2. Input non-routine changes'!" &amp; ADDRESS('NRC backing'!$E84, COLUMN()-45)),"")</f>
        <v/>
      </c>
      <c r="BF84" s="82" t="str" cm="1">
        <f t="array" aca="1" ref="BF84" ca="1">IFERROR(INDIRECT("'2. Input non-routine changes'!" &amp; ADDRESS('NRC backing'!$E84, COLUMN()-45)),"")</f>
        <v/>
      </c>
      <c r="BG84" s="180" t="str" cm="1">
        <f t="array" aca="1" ref="BG84" ca="1">IFERROR(INDIRECT("'2. Input non-routine changes'!" &amp; ADDRESS('NRC backing'!$E84, COLUMN()-45)),"")</f>
        <v/>
      </c>
      <c r="BH84" s="82" t="str" cm="1">
        <f t="array" aca="1" ref="BH84" ca="1">IFERROR(INDIRECT("'2. Input non-routine changes'!" &amp; ADDRESS('NRC backing'!$E84, COLUMN()-45)),"")</f>
        <v/>
      </c>
      <c r="BI84" s="84" t="str" cm="1">
        <f t="array" aca="1" ref="BI84" ca="1">IFERROR(INDIRECT("'2. Input non-routine changes'!" &amp; ADDRESS('NRC backing'!$F84, COLUMN()-50)),"")</f>
        <v/>
      </c>
      <c r="BJ84" s="84" t="str" cm="1">
        <f t="array" aca="1" ref="BJ84" ca="1">IFERROR(INDIRECT("'2. Input non-routine changes'!" &amp; ADDRESS('NRC backing'!$F84, COLUMN()-50)),"")</f>
        <v/>
      </c>
      <c r="BK84" s="82" t="str" cm="1">
        <f t="array" aca="1" ref="BK84" ca="1">IFERROR(INDIRECT("'2. Input non-routine changes'!" &amp; ADDRESS('NRC backing'!$F84, COLUMN()-50)),"")</f>
        <v/>
      </c>
      <c r="BL84" s="173" t="str" cm="1">
        <f t="array" aca="1" ref="BL84" ca="1">IFERROR(INDIRECT("'2. Input non-routine changes'!" &amp; ADDRESS('NRC backing'!$F84, COLUMN()-50)),"")</f>
        <v/>
      </c>
      <c r="BM84" s="82" t="str" cm="1">
        <f t="array" aca="1" ref="BM84" ca="1">IFERROR(INDIRECT("'2. Input non-routine changes'!" &amp; ADDRESS('NRC backing'!$F84, COLUMN()-50)),"")</f>
        <v/>
      </c>
      <c r="BN84" s="84" t="str" cm="1">
        <f t="array" aca="1" ref="BN84" ca="1">IFERROR(INDIRECT("'2. Input non-routine changes'!" &amp; ADDRESS('NRC backing'!$G84, COLUMN()-55)),"")</f>
        <v/>
      </c>
      <c r="BO84" s="84" t="str" cm="1">
        <f t="array" aca="1" ref="BO84" ca="1">IFERROR(INDIRECT("'2. Input non-routine changes'!" &amp; ADDRESS('NRC backing'!$G84, COLUMN()-55)),"")</f>
        <v/>
      </c>
      <c r="BP84" s="82" t="str" cm="1">
        <f t="array" aca="1" ref="BP84" ca="1">IFERROR(INDIRECT("'2. Input non-routine changes'!" &amp; ADDRESS('NRC backing'!$G84, COLUMN()-55)),"")</f>
        <v/>
      </c>
      <c r="BQ84" s="180" t="str" cm="1">
        <f t="array" aca="1" ref="BQ84" ca="1">IFERROR(INDIRECT("'2. Input non-routine changes'!" &amp; ADDRESS('NRC backing'!$G84, COLUMN()-55)),"")</f>
        <v/>
      </c>
      <c r="BR84" s="82" t="str" cm="1">
        <f t="array" aca="1" ref="BR84" ca="1">IFERROR(INDIRECT("'2. Input non-routine changes'!" &amp; ADDRESS('NRC backing'!$G84, COLUMN()-55)),"")</f>
        <v/>
      </c>
    </row>
    <row r="85" spans="1:70">
      <c r="A85" s="82" t="str">
        <f>IF($D85="", "", '1. Input energy data'!$C$11)</f>
        <v/>
      </c>
      <c r="B85" s="82" t="str">
        <f>IF($D85="", "", '1. Input energy data'!$D$11)</f>
        <v/>
      </c>
      <c r="C85" s="236"/>
      <c r="D85" s="82" t="str">
        <f>IF(ISBLANK('1. Input energy data'!$C101),"",'1. Input energy data'!$C101)</f>
        <v/>
      </c>
      <c r="E85" s="178" t="str">
        <f>IF(ISBLANK('1. Input energy data'!D101), "",'1. Input energy data'!D101)</f>
        <v/>
      </c>
      <c r="F85" s="82" t="str">
        <f>IF(ISBLANK('1. Input energy data'!$E101),"",'1. Input energy data'!$E101)</f>
        <v/>
      </c>
      <c r="G85" s="82" t="str">
        <f>IF($A85="","",'1. Input energy data'!$G101)</f>
        <v/>
      </c>
      <c r="H85" s="82" t="str">
        <f>IF($G85='List Backing Sheet'!$P$5,'1. Input energy data'!$S$11,IF($G85='List Backing Sheet'!$P$6,'1. Input energy data'!$T$11,""))</f>
        <v/>
      </c>
      <c r="I85" s="82" t="str">
        <f>IF('1. Input energy data'!H101=0, "", '1. Input energy data'!H101)</f>
        <v/>
      </c>
      <c r="J85" s="84" t="str">
        <f>IF('1. Input energy data'!I101="", "", '1. Input energy data'!I101)</f>
        <v/>
      </c>
      <c r="K85" s="84" t="str">
        <f>IF(A85="","",IF(TRIM(LOWER('1. Input energy data'!$G$11))="Multiple",IF('1. Input energy data'!J101&lt;&gt;"",'1. Input energy data'!J101,""), '1. Input energy data'!$G$11))</f>
        <v/>
      </c>
      <c r="L85" s="84" t="str">
        <f>IF('1. Input energy data'!L101="", "", '1. Input energy data'!L101)</f>
        <v/>
      </c>
      <c r="M85" s="84" t="str">
        <f>IF('1. Input energy data'!M101="", "", '1. Input energy data'!M101)</f>
        <v/>
      </c>
      <c r="N85" s="85" t="str">
        <f>IF(ISBLANK('1. Input energy data'!N101), "",'1. Input energy data'!N101)</f>
        <v/>
      </c>
      <c r="O85" s="85" t="str">
        <f>IF(ISBLANK('1. Input energy data'!O101), "",'1. Input energy data'!O101)</f>
        <v/>
      </c>
      <c r="P85" s="85" t="str">
        <f>IF(ISBLANK('1. Input energy data'!P101), "",'1. Input energy data'!P101)</f>
        <v/>
      </c>
      <c r="Q85" s="85" t="str">
        <f>IF(ISBLANK('1. Input energy data'!Q101), "",'1. Input energy data'!Q101)</f>
        <v/>
      </c>
      <c r="R85" s="85" t="str">
        <f>IF(ISBLANK('1. Input energy data'!R101), "",'1. Input energy data'!R101)</f>
        <v/>
      </c>
      <c r="S85" s="85" t="str">
        <f>IF(ISBLANK('1. Input energy data'!S101), "",'1. Input energy data'!S101)</f>
        <v/>
      </c>
      <c r="T85" s="85" t="str">
        <f>IF(ISBLANK('1. Input energy data'!T101), "",'1. Input energy data'!T101)</f>
        <v/>
      </c>
      <c r="U85" s="85" t="str">
        <f>IF(ISBLANK('1. Input energy data'!U101), "",'1. Input energy data'!U101)</f>
        <v/>
      </c>
      <c r="V85" s="85" t="str">
        <f>IF(ISBLANK('1. Input energy data'!V101), "",'1. Input energy data'!V101)</f>
        <v/>
      </c>
      <c r="W85" s="85" t="str">
        <f>IF(ISBLANK('1. Input energy data'!W101), "",'1. Input energy data'!W101)</f>
        <v/>
      </c>
      <c r="X85" s="85" t="str">
        <f>IF(ISBLANK('1. Input energy data'!X101), "",'1. Input energy data'!X101)</f>
        <v/>
      </c>
      <c r="Y85" s="85" t="str">
        <f>IF(ISBLANK('1. Input energy data'!Y101), "",'1. Input energy data'!Y101)</f>
        <v/>
      </c>
      <c r="Z85" s="85" t="str">
        <f>IF(ISBLANK('1. Input energy data'!Z101), "",'1. Input energy data'!Z101)</f>
        <v/>
      </c>
      <c r="AA85" s="85" t="str">
        <f>IF(ISBLANK('1. Input energy data'!$AA101), "",'1. Input energy data'!$AA101)</f>
        <v/>
      </c>
      <c r="AB85" s="85" t="str">
        <f>IF(ISBLANK('1. Input energy data'!AB101), "",'1. Input energy data'!AB101)</f>
        <v/>
      </c>
      <c r="AC85" s="84" t="str">
        <f>IF('1. Input energy data'!AD101="", "", '1. Input energy data'!AD101)</f>
        <v/>
      </c>
      <c r="AD85" s="84" t="str">
        <f>IF('1. Input energy data'!AE101="", "", '1. Input energy data'!AE101)</f>
        <v/>
      </c>
      <c r="AE85" s="85" t="str">
        <f>IF(ISBLANK('1. Input energy data'!AF101), "",'1. Input energy data'!AF101)</f>
        <v/>
      </c>
      <c r="AF85" s="85" t="str">
        <f>IF(ISBLANK('1. Input energy data'!AG101), "",'1. Input energy data'!AG101)</f>
        <v/>
      </c>
      <c r="AG85" s="85" t="str">
        <f>IF(ISBLANK('1. Input energy data'!AH101), "",'1. Input energy data'!AH101)</f>
        <v/>
      </c>
      <c r="AH85" s="85" t="str">
        <f>IF(ISBLANK('1. Input energy data'!AI101), "",'1. Input energy data'!AI101)</f>
        <v/>
      </c>
      <c r="AI85" s="85" t="str">
        <f>IF(ISBLANK('1. Input energy data'!AJ101), "",'1. Input energy data'!AJ101)</f>
        <v/>
      </c>
      <c r="AJ85" s="85" t="str">
        <f>IF(ISBLANK('1. Input energy data'!AK101), "",'1. Input energy data'!AK101)</f>
        <v/>
      </c>
      <c r="AK85" s="85" t="str">
        <f>IF(ISBLANK('1. Input energy data'!AL101), "",'1. Input energy data'!AL101)</f>
        <v/>
      </c>
      <c r="AL85" s="85" t="str">
        <f>IF(ISBLANK('1. Input energy data'!AM101), "",'1. Input energy data'!AM101)</f>
        <v/>
      </c>
      <c r="AM85" s="85" t="str">
        <f>IF(ISBLANK('1. Input energy data'!AN101), "",'1. Input energy data'!AN101)</f>
        <v/>
      </c>
      <c r="AN85" s="85" t="str">
        <f>IF(ISBLANK('1. Input energy data'!AO101), "",'1. Input energy data'!AO101)</f>
        <v/>
      </c>
      <c r="AO85" s="85" t="str">
        <f>IF(ISBLANK('1. Input energy data'!AP101), "",'1. Input energy data'!AP101)</f>
        <v/>
      </c>
      <c r="AP85" s="85" t="str">
        <f>IF(ISBLANK('1. Input energy data'!AQ101), "",'1. Input energy data'!AQ101)</f>
        <v/>
      </c>
      <c r="AQ85" s="85" t="str">
        <f>'1. Input energy data'!AR101</f>
        <v/>
      </c>
      <c r="AR85" s="85" t="str">
        <f>'1. Input energy data'!AS101</f>
        <v/>
      </c>
      <c r="AS85" s="85" t="str">
        <f>IF(ISBLANK('1. Input energy data'!AT101), "",'1. Input energy data'!AT101)</f>
        <v/>
      </c>
      <c r="AT85" s="85" t="str">
        <f>IF(ISBLANK('1. Input energy data'!$AU101), "",'1. Input energy data'!$AU101)</f>
        <v/>
      </c>
      <c r="AU85" s="85" t="str">
        <f>IF(ISBLANK('1. Input energy data'!AV101), "",'1. Input energy data'!AV101)</f>
        <v/>
      </c>
      <c r="AV85" s="82" t="str">
        <f>IFERROR('Calculation backing sheet'!AQ84,"Baseline issue")</f>
        <v/>
      </c>
      <c r="AW85" s="85" t="str">
        <f>'Calculation backing sheet'!AR84</f>
        <v/>
      </c>
      <c r="AX85" s="176" t="str">
        <f>'Calculation backing sheet'!AS84</f>
        <v/>
      </c>
      <c r="AY85" s="85" t="str">
        <f>'Calculation backing sheet'!AT84</f>
        <v/>
      </c>
      <c r="AZ85" s="85" t="str">
        <f>'Calculation backing sheet'!AU84</f>
        <v/>
      </c>
      <c r="BA85" s="82" t="str">
        <f>'Calculation backing sheet'!AV84</f>
        <v/>
      </c>
      <c r="BB85" s="82" t="str">
        <f>IF(OR(F85=0,G85=0,F85="0",G85="0",TRIM(F85)="",TRIM(G85)=""),"",IF(COUNTIFS('2. Input non-routine changes'!$C$18:$C$1048576,F85,'2. Input non-routine changes'!$E$18:$E$1048576,G85)&gt; 0,"Yes","No"))</f>
        <v/>
      </c>
      <c r="BD85" s="84" t="str" cm="1">
        <f t="array" aca="1" ref="BD85" ca="1">IFERROR(INDIRECT("'2. Input non-routine changes'!" &amp; ADDRESS('NRC backing'!$E85, COLUMN()-45)),"")</f>
        <v/>
      </c>
      <c r="BE85" s="84" t="str" cm="1">
        <f t="array" aca="1" ref="BE85" ca="1">IFERROR(INDIRECT("'2. Input non-routine changes'!" &amp; ADDRESS('NRC backing'!$E85, COLUMN()-45)),"")</f>
        <v/>
      </c>
      <c r="BF85" s="82" t="str" cm="1">
        <f t="array" aca="1" ref="BF85" ca="1">IFERROR(INDIRECT("'2. Input non-routine changes'!" &amp; ADDRESS('NRC backing'!$E85, COLUMN()-45)),"")</f>
        <v/>
      </c>
      <c r="BG85" s="180" t="str" cm="1">
        <f t="array" aca="1" ref="BG85" ca="1">IFERROR(INDIRECT("'2. Input non-routine changes'!" &amp; ADDRESS('NRC backing'!$E85, COLUMN()-45)),"")</f>
        <v/>
      </c>
      <c r="BH85" s="82" t="str" cm="1">
        <f t="array" aca="1" ref="BH85" ca="1">IFERROR(INDIRECT("'2. Input non-routine changes'!" &amp; ADDRESS('NRC backing'!$E85, COLUMN()-45)),"")</f>
        <v/>
      </c>
      <c r="BI85" s="84" t="str" cm="1">
        <f t="array" aca="1" ref="BI85" ca="1">IFERROR(INDIRECT("'2. Input non-routine changes'!" &amp; ADDRESS('NRC backing'!$F85, COLUMN()-50)),"")</f>
        <v/>
      </c>
      <c r="BJ85" s="84" t="str" cm="1">
        <f t="array" aca="1" ref="BJ85" ca="1">IFERROR(INDIRECT("'2. Input non-routine changes'!" &amp; ADDRESS('NRC backing'!$F85, COLUMN()-50)),"")</f>
        <v/>
      </c>
      <c r="BK85" s="82" t="str" cm="1">
        <f t="array" aca="1" ref="BK85" ca="1">IFERROR(INDIRECT("'2. Input non-routine changes'!" &amp; ADDRESS('NRC backing'!$F85, COLUMN()-50)),"")</f>
        <v/>
      </c>
      <c r="BL85" s="173" t="str" cm="1">
        <f t="array" aca="1" ref="BL85" ca="1">IFERROR(INDIRECT("'2. Input non-routine changes'!" &amp; ADDRESS('NRC backing'!$F85, COLUMN()-50)),"")</f>
        <v/>
      </c>
      <c r="BM85" s="82" t="str" cm="1">
        <f t="array" aca="1" ref="BM85" ca="1">IFERROR(INDIRECT("'2. Input non-routine changes'!" &amp; ADDRESS('NRC backing'!$F85, COLUMN()-50)),"")</f>
        <v/>
      </c>
      <c r="BN85" s="84" t="str" cm="1">
        <f t="array" aca="1" ref="BN85" ca="1">IFERROR(INDIRECT("'2. Input non-routine changes'!" &amp; ADDRESS('NRC backing'!$G85, COLUMN()-55)),"")</f>
        <v/>
      </c>
      <c r="BO85" s="84" t="str" cm="1">
        <f t="array" aca="1" ref="BO85" ca="1">IFERROR(INDIRECT("'2. Input non-routine changes'!" &amp; ADDRESS('NRC backing'!$G85, COLUMN()-55)),"")</f>
        <v/>
      </c>
      <c r="BP85" s="82" t="str" cm="1">
        <f t="array" aca="1" ref="BP85" ca="1">IFERROR(INDIRECT("'2. Input non-routine changes'!" &amp; ADDRESS('NRC backing'!$G85, COLUMN()-55)),"")</f>
        <v/>
      </c>
      <c r="BQ85" s="180" t="str" cm="1">
        <f t="array" aca="1" ref="BQ85" ca="1">IFERROR(INDIRECT("'2. Input non-routine changes'!" &amp; ADDRESS('NRC backing'!$G85, COLUMN()-55)),"")</f>
        <v/>
      </c>
      <c r="BR85" s="82" t="str" cm="1">
        <f t="array" aca="1" ref="BR85" ca="1">IFERROR(INDIRECT("'2. Input non-routine changes'!" &amp; ADDRESS('NRC backing'!$G85, COLUMN()-55)),"")</f>
        <v/>
      </c>
    </row>
    <row r="86" spans="1:70">
      <c r="A86" s="82" t="str">
        <f>IF($D86="", "", '1. Input energy data'!$C$11)</f>
        <v/>
      </c>
      <c r="B86" s="82" t="str">
        <f>IF($D86="", "", '1. Input energy data'!$D$11)</f>
        <v/>
      </c>
      <c r="C86" s="236"/>
      <c r="D86" s="82" t="str">
        <f>IF(ISBLANK('1. Input energy data'!$C102),"",'1. Input energy data'!$C102)</f>
        <v/>
      </c>
      <c r="E86" s="178" t="str">
        <f>IF(ISBLANK('1. Input energy data'!D102), "",'1. Input energy data'!D102)</f>
        <v/>
      </c>
      <c r="F86" s="82" t="str">
        <f>IF(ISBLANK('1. Input energy data'!$E102),"",'1. Input energy data'!$E102)</f>
        <v/>
      </c>
      <c r="G86" s="82" t="str">
        <f>IF($A86="","",'1. Input energy data'!$G102)</f>
        <v/>
      </c>
      <c r="H86" s="82" t="str">
        <f>IF($G86='List Backing Sheet'!$P$5,'1. Input energy data'!$S$11,IF($G86='List Backing Sheet'!$P$6,'1. Input energy data'!$T$11,""))</f>
        <v/>
      </c>
      <c r="I86" s="82" t="str">
        <f>IF('1. Input energy data'!H102=0, "", '1. Input energy data'!H102)</f>
        <v/>
      </c>
      <c r="J86" s="84" t="str">
        <f>IF('1. Input energy data'!I102="", "", '1. Input energy data'!I102)</f>
        <v/>
      </c>
      <c r="K86" s="84" t="str">
        <f>IF(A86="","",IF(TRIM(LOWER('1. Input energy data'!$G$11))="Multiple",IF('1. Input energy data'!J102&lt;&gt;"",'1. Input energy data'!J102,""), '1. Input energy data'!$G$11))</f>
        <v/>
      </c>
      <c r="L86" s="84" t="str">
        <f>IF('1. Input energy data'!L102="", "", '1. Input energy data'!L102)</f>
        <v/>
      </c>
      <c r="M86" s="84" t="str">
        <f>IF('1. Input energy data'!M102="", "", '1. Input energy data'!M102)</f>
        <v/>
      </c>
      <c r="N86" s="85" t="str">
        <f>IF(ISBLANK('1. Input energy data'!N102), "",'1. Input energy data'!N102)</f>
        <v/>
      </c>
      <c r="O86" s="85" t="str">
        <f>IF(ISBLANK('1. Input energy data'!O102), "",'1. Input energy data'!O102)</f>
        <v/>
      </c>
      <c r="P86" s="85" t="str">
        <f>IF(ISBLANK('1. Input energy data'!P102), "",'1. Input energy data'!P102)</f>
        <v/>
      </c>
      <c r="Q86" s="85" t="str">
        <f>IF(ISBLANK('1. Input energy data'!Q102), "",'1. Input energy data'!Q102)</f>
        <v/>
      </c>
      <c r="R86" s="85" t="str">
        <f>IF(ISBLANK('1. Input energy data'!R102), "",'1. Input energy data'!R102)</f>
        <v/>
      </c>
      <c r="S86" s="85" t="str">
        <f>IF(ISBLANK('1. Input energy data'!S102), "",'1. Input energy data'!S102)</f>
        <v/>
      </c>
      <c r="T86" s="85" t="str">
        <f>IF(ISBLANK('1. Input energy data'!T102), "",'1. Input energy data'!T102)</f>
        <v/>
      </c>
      <c r="U86" s="85" t="str">
        <f>IF(ISBLANK('1. Input energy data'!U102), "",'1. Input energy data'!U102)</f>
        <v/>
      </c>
      <c r="V86" s="85" t="str">
        <f>IF(ISBLANK('1. Input energy data'!V102), "",'1. Input energy data'!V102)</f>
        <v/>
      </c>
      <c r="W86" s="85" t="str">
        <f>IF(ISBLANK('1. Input energy data'!W102), "",'1. Input energy data'!W102)</f>
        <v/>
      </c>
      <c r="X86" s="85" t="str">
        <f>IF(ISBLANK('1. Input energy data'!X102), "",'1. Input energy data'!X102)</f>
        <v/>
      </c>
      <c r="Y86" s="85" t="str">
        <f>IF(ISBLANK('1. Input energy data'!Y102), "",'1. Input energy data'!Y102)</f>
        <v/>
      </c>
      <c r="Z86" s="85" t="str">
        <f>IF(ISBLANK('1. Input energy data'!Z102), "",'1. Input energy data'!Z102)</f>
        <v/>
      </c>
      <c r="AA86" s="85" t="str">
        <f>IF(ISBLANK('1. Input energy data'!$AA102), "",'1. Input energy data'!$AA102)</f>
        <v/>
      </c>
      <c r="AB86" s="85" t="str">
        <f>IF(ISBLANK('1. Input energy data'!AB102), "",'1. Input energy data'!AB102)</f>
        <v/>
      </c>
      <c r="AC86" s="84" t="str">
        <f>IF('1. Input energy data'!AD102="", "", '1. Input energy data'!AD102)</f>
        <v/>
      </c>
      <c r="AD86" s="84" t="str">
        <f>IF('1. Input energy data'!AE102="", "", '1. Input energy data'!AE102)</f>
        <v/>
      </c>
      <c r="AE86" s="85" t="str">
        <f>IF(ISBLANK('1. Input energy data'!AF102), "",'1. Input energy data'!AF102)</f>
        <v/>
      </c>
      <c r="AF86" s="85" t="str">
        <f>IF(ISBLANK('1. Input energy data'!AG102), "",'1. Input energy data'!AG102)</f>
        <v/>
      </c>
      <c r="AG86" s="85" t="str">
        <f>IF(ISBLANK('1. Input energy data'!AH102), "",'1. Input energy data'!AH102)</f>
        <v/>
      </c>
      <c r="AH86" s="85" t="str">
        <f>IF(ISBLANK('1. Input energy data'!AI102), "",'1. Input energy data'!AI102)</f>
        <v/>
      </c>
      <c r="AI86" s="85" t="str">
        <f>IF(ISBLANK('1. Input energy data'!AJ102), "",'1. Input energy data'!AJ102)</f>
        <v/>
      </c>
      <c r="AJ86" s="85" t="str">
        <f>IF(ISBLANK('1. Input energy data'!AK102), "",'1. Input energy data'!AK102)</f>
        <v/>
      </c>
      <c r="AK86" s="85" t="str">
        <f>IF(ISBLANK('1. Input energy data'!AL102), "",'1. Input energy data'!AL102)</f>
        <v/>
      </c>
      <c r="AL86" s="85" t="str">
        <f>IF(ISBLANK('1. Input energy data'!AM102), "",'1. Input energy data'!AM102)</f>
        <v/>
      </c>
      <c r="AM86" s="85" t="str">
        <f>IF(ISBLANK('1. Input energy data'!AN102), "",'1. Input energy data'!AN102)</f>
        <v/>
      </c>
      <c r="AN86" s="85" t="str">
        <f>IF(ISBLANK('1. Input energy data'!AO102), "",'1. Input energy data'!AO102)</f>
        <v/>
      </c>
      <c r="AO86" s="85" t="str">
        <f>IF(ISBLANK('1. Input energy data'!AP102), "",'1. Input energy data'!AP102)</f>
        <v/>
      </c>
      <c r="AP86" s="85" t="str">
        <f>IF(ISBLANK('1. Input energy data'!AQ102), "",'1. Input energy data'!AQ102)</f>
        <v/>
      </c>
      <c r="AQ86" s="85" t="str">
        <f>'1. Input energy data'!AR102</f>
        <v/>
      </c>
      <c r="AR86" s="85" t="str">
        <f>'1. Input energy data'!AS102</f>
        <v/>
      </c>
      <c r="AS86" s="85" t="str">
        <f>IF(ISBLANK('1. Input energy data'!AT102), "",'1. Input energy data'!AT102)</f>
        <v/>
      </c>
      <c r="AT86" s="85" t="str">
        <f>IF(ISBLANK('1. Input energy data'!$AU102), "",'1. Input energy data'!$AU102)</f>
        <v/>
      </c>
      <c r="AU86" s="85" t="str">
        <f>IF(ISBLANK('1. Input energy data'!AV102), "",'1. Input energy data'!AV102)</f>
        <v/>
      </c>
      <c r="AV86" s="82" t="str">
        <f>IFERROR('Calculation backing sheet'!AQ85,"Baseline issue")</f>
        <v/>
      </c>
      <c r="AW86" s="85" t="str">
        <f>'Calculation backing sheet'!AR85</f>
        <v/>
      </c>
      <c r="AX86" s="176" t="str">
        <f>'Calculation backing sheet'!AS85</f>
        <v/>
      </c>
      <c r="AY86" s="85" t="str">
        <f>'Calculation backing sheet'!AT85</f>
        <v/>
      </c>
      <c r="AZ86" s="85" t="str">
        <f>'Calculation backing sheet'!AU85</f>
        <v/>
      </c>
      <c r="BA86" s="82" t="str">
        <f>'Calculation backing sheet'!AV85</f>
        <v/>
      </c>
      <c r="BB86" s="82" t="str">
        <f>IF(OR(F86=0,G86=0,F86="0",G86="0",TRIM(F86)="",TRIM(G86)=""),"",IF(COUNTIFS('2. Input non-routine changes'!$C$18:$C$1048576,F86,'2. Input non-routine changes'!$E$18:$E$1048576,G86)&gt; 0,"Yes","No"))</f>
        <v/>
      </c>
      <c r="BD86" s="84" t="str" cm="1">
        <f t="array" aca="1" ref="BD86" ca="1">IFERROR(INDIRECT("'2. Input non-routine changes'!" &amp; ADDRESS('NRC backing'!$E86, COLUMN()-45)),"")</f>
        <v/>
      </c>
      <c r="BE86" s="84" t="str" cm="1">
        <f t="array" aca="1" ref="BE86" ca="1">IFERROR(INDIRECT("'2. Input non-routine changes'!" &amp; ADDRESS('NRC backing'!$E86, COLUMN()-45)),"")</f>
        <v/>
      </c>
      <c r="BF86" s="82" t="str" cm="1">
        <f t="array" aca="1" ref="BF86" ca="1">IFERROR(INDIRECT("'2. Input non-routine changes'!" &amp; ADDRESS('NRC backing'!$E86, COLUMN()-45)),"")</f>
        <v/>
      </c>
      <c r="BG86" s="180" t="str" cm="1">
        <f t="array" aca="1" ref="BG86" ca="1">IFERROR(INDIRECT("'2. Input non-routine changes'!" &amp; ADDRESS('NRC backing'!$E86, COLUMN()-45)),"")</f>
        <v/>
      </c>
      <c r="BH86" s="82" t="str" cm="1">
        <f t="array" aca="1" ref="BH86" ca="1">IFERROR(INDIRECT("'2. Input non-routine changes'!" &amp; ADDRESS('NRC backing'!$E86, COLUMN()-45)),"")</f>
        <v/>
      </c>
      <c r="BI86" s="84" t="str" cm="1">
        <f t="array" aca="1" ref="BI86" ca="1">IFERROR(INDIRECT("'2. Input non-routine changes'!" &amp; ADDRESS('NRC backing'!$F86, COLUMN()-50)),"")</f>
        <v/>
      </c>
      <c r="BJ86" s="84" t="str" cm="1">
        <f t="array" aca="1" ref="BJ86" ca="1">IFERROR(INDIRECT("'2. Input non-routine changes'!" &amp; ADDRESS('NRC backing'!$F86, COLUMN()-50)),"")</f>
        <v/>
      </c>
      <c r="BK86" s="82" t="str" cm="1">
        <f t="array" aca="1" ref="BK86" ca="1">IFERROR(INDIRECT("'2. Input non-routine changes'!" &amp; ADDRESS('NRC backing'!$F86, COLUMN()-50)),"")</f>
        <v/>
      </c>
      <c r="BL86" s="173" t="str" cm="1">
        <f t="array" aca="1" ref="BL86" ca="1">IFERROR(INDIRECT("'2. Input non-routine changes'!" &amp; ADDRESS('NRC backing'!$F86, COLUMN()-50)),"")</f>
        <v/>
      </c>
      <c r="BM86" s="82" t="str" cm="1">
        <f t="array" aca="1" ref="BM86" ca="1">IFERROR(INDIRECT("'2. Input non-routine changes'!" &amp; ADDRESS('NRC backing'!$F86, COLUMN()-50)),"")</f>
        <v/>
      </c>
      <c r="BN86" s="84" t="str" cm="1">
        <f t="array" aca="1" ref="BN86" ca="1">IFERROR(INDIRECT("'2. Input non-routine changes'!" &amp; ADDRESS('NRC backing'!$G86, COLUMN()-55)),"")</f>
        <v/>
      </c>
      <c r="BO86" s="84" t="str" cm="1">
        <f t="array" aca="1" ref="BO86" ca="1">IFERROR(INDIRECT("'2. Input non-routine changes'!" &amp; ADDRESS('NRC backing'!$G86, COLUMN()-55)),"")</f>
        <v/>
      </c>
      <c r="BP86" s="82" t="str" cm="1">
        <f t="array" aca="1" ref="BP86" ca="1">IFERROR(INDIRECT("'2. Input non-routine changes'!" &amp; ADDRESS('NRC backing'!$G86, COLUMN()-55)),"")</f>
        <v/>
      </c>
      <c r="BQ86" s="180" t="str" cm="1">
        <f t="array" aca="1" ref="BQ86" ca="1">IFERROR(INDIRECT("'2. Input non-routine changes'!" &amp; ADDRESS('NRC backing'!$G86, COLUMN()-55)),"")</f>
        <v/>
      </c>
      <c r="BR86" s="82" t="str" cm="1">
        <f t="array" aca="1" ref="BR86" ca="1">IFERROR(INDIRECT("'2. Input non-routine changes'!" &amp; ADDRESS('NRC backing'!$G86, COLUMN()-55)),"")</f>
        <v/>
      </c>
    </row>
    <row r="87" spans="1:70">
      <c r="A87" s="82" t="str">
        <f>IF($D87="", "", '1. Input energy data'!$C$11)</f>
        <v/>
      </c>
      <c r="B87" s="82" t="str">
        <f>IF($D87="", "", '1. Input energy data'!$D$11)</f>
        <v/>
      </c>
      <c r="C87" s="236"/>
      <c r="D87" s="82" t="str">
        <f>IF(ISBLANK('1. Input energy data'!$C103),"",'1. Input energy data'!$C103)</f>
        <v/>
      </c>
      <c r="E87" s="178" t="str">
        <f>IF(ISBLANK('1. Input energy data'!D103), "",'1. Input energy data'!D103)</f>
        <v/>
      </c>
      <c r="F87" s="82" t="str">
        <f>IF(ISBLANK('1. Input energy data'!$E103),"",'1. Input energy data'!$E103)</f>
        <v/>
      </c>
      <c r="G87" s="82" t="str">
        <f>IF($A87="","",'1. Input energy data'!$G103)</f>
        <v/>
      </c>
      <c r="H87" s="82" t="str">
        <f>IF($G87='List Backing Sheet'!$P$5,'1. Input energy data'!$S$11,IF($G87='List Backing Sheet'!$P$6,'1. Input energy data'!$T$11,""))</f>
        <v/>
      </c>
      <c r="I87" s="82" t="str">
        <f>IF('1. Input energy data'!H103=0, "", '1. Input energy data'!H103)</f>
        <v/>
      </c>
      <c r="J87" s="84" t="str">
        <f>IF('1. Input energy data'!I103="", "", '1. Input energy data'!I103)</f>
        <v/>
      </c>
      <c r="K87" s="84" t="str">
        <f>IF(A87="","",IF(TRIM(LOWER('1. Input energy data'!$G$11))="Multiple",IF('1. Input energy data'!J103&lt;&gt;"",'1. Input energy data'!J103,""), '1. Input energy data'!$G$11))</f>
        <v/>
      </c>
      <c r="L87" s="84" t="str">
        <f>IF('1. Input energy data'!L103="", "", '1. Input energy data'!L103)</f>
        <v/>
      </c>
      <c r="M87" s="84" t="str">
        <f>IF('1. Input energy data'!M103="", "", '1. Input energy data'!M103)</f>
        <v/>
      </c>
      <c r="N87" s="85" t="str">
        <f>IF(ISBLANK('1. Input energy data'!N103), "",'1. Input energy data'!N103)</f>
        <v/>
      </c>
      <c r="O87" s="85" t="str">
        <f>IF(ISBLANK('1. Input energy data'!O103), "",'1. Input energy data'!O103)</f>
        <v/>
      </c>
      <c r="P87" s="85" t="str">
        <f>IF(ISBLANK('1. Input energy data'!P103), "",'1. Input energy data'!P103)</f>
        <v/>
      </c>
      <c r="Q87" s="85" t="str">
        <f>IF(ISBLANK('1. Input energy data'!Q103), "",'1. Input energy data'!Q103)</f>
        <v/>
      </c>
      <c r="R87" s="85" t="str">
        <f>IF(ISBLANK('1. Input energy data'!R103), "",'1. Input energy data'!R103)</f>
        <v/>
      </c>
      <c r="S87" s="85" t="str">
        <f>IF(ISBLANK('1. Input energy data'!S103), "",'1. Input energy data'!S103)</f>
        <v/>
      </c>
      <c r="T87" s="85" t="str">
        <f>IF(ISBLANK('1. Input energy data'!T103), "",'1. Input energy data'!T103)</f>
        <v/>
      </c>
      <c r="U87" s="85" t="str">
        <f>IF(ISBLANK('1. Input energy data'!U103), "",'1. Input energy data'!U103)</f>
        <v/>
      </c>
      <c r="V87" s="85" t="str">
        <f>IF(ISBLANK('1. Input energy data'!V103), "",'1. Input energy data'!V103)</f>
        <v/>
      </c>
      <c r="W87" s="85" t="str">
        <f>IF(ISBLANK('1. Input energy data'!W103), "",'1. Input energy data'!W103)</f>
        <v/>
      </c>
      <c r="X87" s="85" t="str">
        <f>IF(ISBLANK('1. Input energy data'!X103), "",'1. Input energy data'!X103)</f>
        <v/>
      </c>
      <c r="Y87" s="85" t="str">
        <f>IF(ISBLANK('1. Input energy data'!Y103), "",'1. Input energy data'!Y103)</f>
        <v/>
      </c>
      <c r="Z87" s="85" t="str">
        <f>IF(ISBLANK('1. Input energy data'!Z103), "",'1. Input energy data'!Z103)</f>
        <v/>
      </c>
      <c r="AA87" s="85" t="str">
        <f>IF(ISBLANK('1. Input energy data'!$AA103), "",'1. Input energy data'!$AA103)</f>
        <v/>
      </c>
      <c r="AB87" s="85" t="str">
        <f>IF(ISBLANK('1. Input energy data'!AB103), "",'1. Input energy data'!AB103)</f>
        <v/>
      </c>
      <c r="AC87" s="84" t="str">
        <f>IF('1. Input energy data'!AD103="", "", '1. Input energy data'!AD103)</f>
        <v/>
      </c>
      <c r="AD87" s="84" t="str">
        <f>IF('1. Input energy data'!AE103="", "", '1. Input energy data'!AE103)</f>
        <v/>
      </c>
      <c r="AE87" s="85" t="str">
        <f>IF(ISBLANK('1. Input energy data'!AF103), "",'1. Input energy data'!AF103)</f>
        <v/>
      </c>
      <c r="AF87" s="85" t="str">
        <f>IF(ISBLANK('1. Input energy data'!AG103), "",'1. Input energy data'!AG103)</f>
        <v/>
      </c>
      <c r="AG87" s="85" t="str">
        <f>IF(ISBLANK('1. Input energy data'!AH103), "",'1. Input energy data'!AH103)</f>
        <v/>
      </c>
      <c r="AH87" s="85" t="str">
        <f>IF(ISBLANK('1. Input energy data'!AI103), "",'1. Input energy data'!AI103)</f>
        <v/>
      </c>
      <c r="AI87" s="85" t="str">
        <f>IF(ISBLANK('1. Input energy data'!AJ103), "",'1. Input energy data'!AJ103)</f>
        <v/>
      </c>
      <c r="AJ87" s="85" t="str">
        <f>IF(ISBLANK('1. Input energy data'!AK103), "",'1. Input energy data'!AK103)</f>
        <v/>
      </c>
      <c r="AK87" s="85" t="str">
        <f>IF(ISBLANK('1. Input energy data'!AL103), "",'1. Input energy data'!AL103)</f>
        <v/>
      </c>
      <c r="AL87" s="85" t="str">
        <f>IF(ISBLANK('1. Input energy data'!AM103), "",'1. Input energy data'!AM103)</f>
        <v/>
      </c>
      <c r="AM87" s="85" t="str">
        <f>IF(ISBLANK('1. Input energy data'!AN103), "",'1. Input energy data'!AN103)</f>
        <v/>
      </c>
      <c r="AN87" s="85" t="str">
        <f>IF(ISBLANK('1. Input energy data'!AO103), "",'1. Input energy data'!AO103)</f>
        <v/>
      </c>
      <c r="AO87" s="85" t="str">
        <f>IF(ISBLANK('1. Input energy data'!AP103), "",'1. Input energy data'!AP103)</f>
        <v/>
      </c>
      <c r="AP87" s="85" t="str">
        <f>IF(ISBLANK('1. Input energy data'!AQ103), "",'1. Input energy data'!AQ103)</f>
        <v/>
      </c>
      <c r="AQ87" s="85" t="str">
        <f>'1. Input energy data'!AR103</f>
        <v/>
      </c>
      <c r="AR87" s="85" t="str">
        <f>'1. Input energy data'!AS103</f>
        <v/>
      </c>
      <c r="AS87" s="85" t="str">
        <f>IF(ISBLANK('1. Input energy data'!AT103), "",'1. Input energy data'!AT103)</f>
        <v/>
      </c>
      <c r="AT87" s="85" t="str">
        <f>IF(ISBLANK('1. Input energy data'!$AU103), "",'1. Input energy data'!$AU103)</f>
        <v/>
      </c>
      <c r="AU87" s="85" t="str">
        <f>IF(ISBLANK('1. Input energy data'!AV103), "",'1. Input energy data'!AV103)</f>
        <v/>
      </c>
      <c r="AV87" s="82" t="str">
        <f>IFERROR('Calculation backing sheet'!AQ86,"Baseline issue")</f>
        <v/>
      </c>
      <c r="AW87" s="85" t="str">
        <f>'Calculation backing sheet'!AR86</f>
        <v/>
      </c>
      <c r="AX87" s="176" t="str">
        <f>'Calculation backing sheet'!AS86</f>
        <v/>
      </c>
      <c r="AY87" s="85" t="str">
        <f>'Calculation backing sheet'!AT86</f>
        <v/>
      </c>
      <c r="AZ87" s="85" t="str">
        <f>'Calculation backing sheet'!AU86</f>
        <v/>
      </c>
      <c r="BA87" s="82" t="str">
        <f>'Calculation backing sheet'!AV86</f>
        <v/>
      </c>
      <c r="BB87" s="82" t="str">
        <f>IF(OR(F87=0,G87=0,F87="0",G87="0",TRIM(F87)="",TRIM(G87)=""),"",IF(COUNTIFS('2. Input non-routine changes'!$C$18:$C$1048576,F87,'2. Input non-routine changes'!$E$18:$E$1048576,G87)&gt; 0,"Yes","No"))</f>
        <v/>
      </c>
      <c r="BD87" s="84" t="str" cm="1">
        <f t="array" aca="1" ref="BD87" ca="1">IFERROR(INDIRECT("'2. Input non-routine changes'!" &amp; ADDRESS('NRC backing'!$E87, COLUMN()-45)),"")</f>
        <v/>
      </c>
      <c r="BE87" s="84" t="str" cm="1">
        <f t="array" aca="1" ref="BE87" ca="1">IFERROR(INDIRECT("'2. Input non-routine changes'!" &amp; ADDRESS('NRC backing'!$E87, COLUMN()-45)),"")</f>
        <v/>
      </c>
      <c r="BF87" s="82" t="str" cm="1">
        <f t="array" aca="1" ref="BF87" ca="1">IFERROR(INDIRECT("'2. Input non-routine changes'!" &amp; ADDRESS('NRC backing'!$E87, COLUMN()-45)),"")</f>
        <v/>
      </c>
      <c r="BG87" s="180" t="str" cm="1">
        <f t="array" aca="1" ref="BG87" ca="1">IFERROR(INDIRECT("'2. Input non-routine changes'!" &amp; ADDRESS('NRC backing'!$E87, COLUMN()-45)),"")</f>
        <v/>
      </c>
      <c r="BH87" s="82" t="str" cm="1">
        <f t="array" aca="1" ref="BH87" ca="1">IFERROR(INDIRECT("'2. Input non-routine changes'!" &amp; ADDRESS('NRC backing'!$E87, COLUMN()-45)),"")</f>
        <v/>
      </c>
      <c r="BI87" s="84" t="str" cm="1">
        <f t="array" aca="1" ref="BI87" ca="1">IFERROR(INDIRECT("'2. Input non-routine changes'!" &amp; ADDRESS('NRC backing'!$F87, COLUMN()-50)),"")</f>
        <v/>
      </c>
      <c r="BJ87" s="84" t="str" cm="1">
        <f t="array" aca="1" ref="BJ87" ca="1">IFERROR(INDIRECT("'2. Input non-routine changes'!" &amp; ADDRESS('NRC backing'!$F87, COLUMN()-50)),"")</f>
        <v/>
      </c>
      <c r="BK87" s="82" t="str" cm="1">
        <f t="array" aca="1" ref="BK87" ca="1">IFERROR(INDIRECT("'2. Input non-routine changes'!" &amp; ADDRESS('NRC backing'!$F87, COLUMN()-50)),"")</f>
        <v/>
      </c>
      <c r="BL87" s="173" t="str" cm="1">
        <f t="array" aca="1" ref="BL87" ca="1">IFERROR(INDIRECT("'2. Input non-routine changes'!" &amp; ADDRESS('NRC backing'!$F87, COLUMN()-50)),"")</f>
        <v/>
      </c>
      <c r="BM87" s="82" t="str" cm="1">
        <f t="array" aca="1" ref="BM87" ca="1">IFERROR(INDIRECT("'2. Input non-routine changes'!" &amp; ADDRESS('NRC backing'!$F87, COLUMN()-50)),"")</f>
        <v/>
      </c>
      <c r="BN87" s="84" t="str" cm="1">
        <f t="array" aca="1" ref="BN87" ca="1">IFERROR(INDIRECT("'2. Input non-routine changes'!" &amp; ADDRESS('NRC backing'!$G87, COLUMN()-55)),"")</f>
        <v/>
      </c>
      <c r="BO87" s="84" t="str" cm="1">
        <f t="array" aca="1" ref="BO87" ca="1">IFERROR(INDIRECT("'2. Input non-routine changes'!" &amp; ADDRESS('NRC backing'!$G87, COLUMN()-55)),"")</f>
        <v/>
      </c>
      <c r="BP87" s="82" t="str" cm="1">
        <f t="array" aca="1" ref="BP87" ca="1">IFERROR(INDIRECT("'2. Input non-routine changes'!" &amp; ADDRESS('NRC backing'!$G87, COLUMN()-55)),"")</f>
        <v/>
      </c>
      <c r="BQ87" s="180" t="str" cm="1">
        <f t="array" aca="1" ref="BQ87" ca="1">IFERROR(INDIRECT("'2. Input non-routine changes'!" &amp; ADDRESS('NRC backing'!$G87, COLUMN()-55)),"")</f>
        <v/>
      </c>
      <c r="BR87" s="82" t="str" cm="1">
        <f t="array" aca="1" ref="BR87" ca="1">IFERROR(INDIRECT("'2. Input non-routine changes'!" &amp; ADDRESS('NRC backing'!$G87, COLUMN()-55)),"")</f>
        <v/>
      </c>
    </row>
    <row r="88" spans="1:70">
      <c r="A88" s="82" t="str">
        <f>IF($D88="", "", '1. Input energy data'!$C$11)</f>
        <v/>
      </c>
      <c r="B88" s="82" t="str">
        <f>IF($D88="", "", '1. Input energy data'!$D$11)</f>
        <v/>
      </c>
      <c r="C88" s="236"/>
      <c r="D88" s="82" t="str">
        <f>IF(ISBLANK('1. Input energy data'!$C104),"",'1. Input energy data'!$C104)</f>
        <v/>
      </c>
      <c r="E88" s="178" t="str">
        <f>IF(ISBLANK('1. Input energy data'!D104), "",'1. Input energy data'!D104)</f>
        <v/>
      </c>
      <c r="F88" s="82" t="str">
        <f>IF(ISBLANK('1. Input energy data'!$E104),"",'1. Input energy data'!$E104)</f>
        <v/>
      </c>
      <c r="G88" s="82" t="str">
        <f>IF($A88="","",'1. Input energy data'!$G104)</f>
        <v/>
      </c>
      <c r="H88" s="82" t="str">
        <f>IF($G88='List Backing Sheet'!$P$5,'1. Input energy data'!$S$11,IF($G88='List Backing Sheet'!$P$6,'1. Input energy data'!$T$11,""))</f>
        <v/>
      </c>
      <c r="I88" s="82" t="str">
        <f>IF('1. Input energy data'!H104=0, "", '1. Input energy data'!H104)</f>
        <v/>
      </c>
      <c r="J88" s="84" t="str">
        <f>IF('1. Input energy data'!I104="", "", '1. Input energy data'!I104)</f>
        <v/>
      </c>
      <c r="K88" s="84" t="str">
        <f>IF(A88="","",IF(TRIM(LOWER('1. Input energy data'!$G$11))="Multiple",IF('1. Input energy data'!J104&lt;&gt;"",'1. Input energy data'!J104,""), '1. Input energy data'!$G$11))</f>
        <v/>
      </c>
      <c r="L88" s="84" t="str">
        <f>IF('1. Input energy data'!L104="", "", '1. Input energy data'!L104)</f>
        <v/>
      </c>
      <c r="M88" s="84" t="str">
        <f>IF('1. Input energy data'!M104="", "", '1. Input energy data'!M104)</f>
        <v/>
      </c>
      <c r="N88" s="85" t="str">
        <f>IF(ISBLANK('1. Input energy data'!N104), "",'1. Input energy data'!N104)</f>
        <v/>
      </c>
      <c r="O88" s="85" t="str">
        <f>IF(ISBLANK('1. Input energy data'!O104), "",'1. Input energy data'!O104)</f>
        <v/>
      </c>
      <c r="P88" s="85" t="str">
        <f>IF(ISBLANK('1. Input energy data'!P104), "",'1. Input energy data'!P104)</f>
        <v/>
      </c>
      <c r="Q88" s="85" t="str">
        <f>IF(ISBLANK('1. Input energy data'!Q104), "",'1. Input energy data'!Q104)</f>
        <v/>
      </c>
      <c r="R88" s="85" t="str">
        <f>IF(ISBLANK('1. Input energy data'!R104), "",'1. Input energy data'!R104)</f>
        <v/>
      </c>
      <c r="S88" s="85" t="str">
        <f>IF(ISBLANK('1. Input energy data'!S104), "",'1. Input energy data'!S104)</f>
        <v/>
      </c>
      <c r="T88" s="85" t="str">
        <f>IF(ISBLANK('1. Input energy data'!T104), "",'1. Input energy data'!T104)</f>
        <v/>
      </c>
      <c r="U88" s="85" t="str">
        <f>IF(ISBLANK('1. Input energy data'!U104), "",'1. Input energy data'!U104)</f>
        <v/>
      </c>
      <c r="V88" s="85" t="str">
        <f>IF(ISBLANK('1. Input energy data'!V104), "",'1. Input energy data'!V104)</f>
        <v/>
      </c>
      <c r="W88" s="85" t="str">
        <f>IF(ISBLANK('1. Input energy data'!W104), "",'1. Input energy data'!W104)</f>
        <v/>
      </c>
      <c r="X88" s="85" t="str">
        <f>IF(ISBLANK('1. Input energy data'!X104), "",'1. Input energy data'!X104)</f>
        <v/>
      </c>
      <c r="Y88" s="85" t="str">
        <f>IF(ISBLANK('1. Input energy data'!Y104), "",'1. Input energy data'!Y104)</f>
        <v/>
      </c>
      <c r="Z88" s="85" t="str">
        <f>IF(ISBLANK('1. Input energy data'!Z104), "",'1. Input energy data'!Z104)</f>
        <v/>
      </c>
      <c r="AA88" s="85" t="str">
        <f>IF(ISBLANK('1. Input energy data'!$AA104), "",'1. Input energy data'!$AA104)</f>
        <v/>
      </c>
      <c r="AB88" s="85" t="str">
        <f>IF(ISBLANK('1. Input energy data'!AB104), "",'1. Input energy data'!AB104)</f>
        <v/>
      </c>
      <c r="AC88" s="84" t="str">
        <f>IF('1. Input energy data'!AD104="", "", '1. Input energy data'!AD104)</f>
        <v/>
      </c>
      <c r="AD88" s="84" t="str">
        <f>IF('1. Input energy data'!AE104="", "", '1. Input energy data'!AE104)</f>
        <v/>
      </c>
      <c r="AE88" s="85" t="str">
        <f>IF(ISBLANK('1. Input energy data'!AF104), "",'1. Input energy data'!AF104)</f>
        <v/>
      </c>
      <c r="AF88" s="85" t="str">
        <f>IF(ISBLANK('1. Input energy data'!AG104), "",'1. Input energy data'!AG104)</f>
        <v/>
      </c>
      <c r="AG88" s="85" t="str">
        <f>IF(ISBLANK('1. Input energy data'!AH104), "",'1. Input energy data'!AH104)</f>
        <v/>
      </c>
      <c r="AH88" s="85" t="str">
        <f>IF(ISBLANK('1. Input energy data'!AI104), "",'1. Input energy data'!AI104)</f>
        <v/>
      </c>
      <c r="AI88" s="85" t="str">
        <f>IF(ISBLANK('1. Input energy data'!AJ104), "",'1. Input energy data'!AJ104)</f>
        <v/>
      </c>
      <c r="AJ88" s="85" t="str">
        <f>IF(ISBLANK('1. Input energy data'!AK104), "",'1. Input energy data'!AK104)</f>
        <v/>
      </c>
      <c r="AK88" s="85" t="str">
        <f>IF(ISBLANK('1. Input energy data'!AL104), "",'1. Input energy data'!AL104)</f>
        <v/>
      </c>
      <c r="AL88" s="85" t="str">
        <f>IF(ISBLANK('1. Input energy data'!AM104), "",'1. Input energy data'!AM104)</f>
        <v/>
      </c>
      <c r="AM88" s="85" t="str">
        <f>IF(ISBLANK('1. Input energy data'!AN104), "",'1. Input energy data'!AN104)</f>
        <v/>
      </c>
      <c r="AN88" s="85" t="str">
        <f>IF(ISBLANK('1. Input energy data'!AO104), "",'1. Input energy data'!AO104)</f>
        <v/>
      </c>
      <c r="AO88" s="85" t="str">
        <f>IF(ISBLANK('1. Input energy data'!AP104), "",'1. Input energy data'!AP104)</f>
        <v/>
      </c>
      <c r="AP88" s="85" t="str">
        <f>IF(ISBLANK('1. Input energy data'!AQ104), "",'1. Input energy data'!AQ104)</f>
        <v/>
      </c>
      <c r="AQ88" s="85" t="str">
        <f>'1. Input energy data'!AR104</f>
        <v/>
      </c>
      <c r="AR88" s="85" t="str">
        <f>'1. Input energy data'!AS104</f>
        <v/>
      </c>
      <c r="AS88" s="85" t="str">
        <f>IF(ISBLANK('1. Input energy data'!AT104), "",'1. Input energy data'!AT104)</f>
        <v/>
      </c>
      <c r="AT88" s="85" t="str">
        <f>IF(ISBLANK('1. Input energy data'!$AU104), "",'1. Input energy data'!$AU104)</f>
        <v/>
      </c>
      <c r="AU88" s="85" t="str">
        <f>IF(ISBLANK('1. Input energy data'!AV104), "",'1. Input energy data'!AV104)</f>
        <v/>
      </c>
      <c r="AV88" s="82" t="str">
        <f>IFERROR('Calculation backing sheet'!AQ87,"Baseline issue")</f>
        <v/>
      </c>
      <c r="AW88" s="85" t="str">
        <f>'Calculation backing sheet'!AR87</f>
        <v/>
      </c>
      <c r="AX88" s="176" t="str">
        <f>'Calculation backing sheet'!AS87</f>
        <v/>
      </c>
      <c r="AY88" s="85" t="str">
        <f>'Calculation backing sheet'!AT87</f>
        <v/>
      </c>
      <c r="AZ88" s="85" t="str">
        <f>'Calculation backing sheet'!AU87</f>
        <v/>
      </c>
      <c r="BA88" s="82" t="str">
        <f>'Calculation backing sheet'!AV87</f>
        <v/>
      </c>
      <c r="BB88" s="82" t="str">
        <f>IF(OR(F88=0,G88=0,F88="0",G88="0",TRIM(F88)="",TRIM(G88)=""),"",IF(COUNTIFS('2. Input non-routine changes'!$C$18:$C$1048576,F88,'2. Input non-routine changes'!$E$18:$E$1048576,G88)&gt; 0,"Yes","No"))</f>
        <v/>
      </c>
      <c r="BD88" s="84" t="str" cm="1">
        <f t="array" aca="1" ref="BD88" ca="1">IFERROR(INDIRECT("'2. Input non-routine changes'!" &amp; ADDRESS('NRC backing'!$E88, COLUMN()-45)),"")</f>
        <v/>
      </c>
      <c r="BE88" s="84" t="str" cm="1">
        <f t="array" aca="1" ref="BE88" ca="1">IFERROR(INDIRECT("'2. Input non-routine changes'!" &amp; ADDRESS('NRC backing'!$E88, COLUMN()-45)),"")</f>
        <v/>
      </c>
      <c r="BF88" s="82" t="str" cm="1">
        <f t="array" aca="1" ref="BF88" ca="1">IFERROR(INDIRECT("'2. Input non-routine changes'!" &amp; ADDRESS('NRC backing'!$E88, COLUMN()-45)),"")</f>
        <v/>
      </c>
      <c r="BG88" s="180" t="str" cm="1">
        <f t="array" aca="1" ref="BG88" ca="1">IFERROR(INDIRECT("'2. Input non-routine changes'!" &amp; ADDRESS('NRC backing'!$E88, COLUMN()-45)),"")</f>
        <v/>
      </c>
      <c r="BH88" s="82" t="str" cm="1">
        <f t="array" aca="1" ref="BH88" ca="1">IFERROR(INDIRECT("'2. Input non-routine changes'!" &amp; ADDRESS('NRC backing'!$E88, COLUMN()-45)),"")</f>
        <v/>
      </c>
      <c r="BI88" s="84" t="str" cm="1">
        <f t="array" aca="1" ref="BI88" ca="1">IFERROR(INDIRECT("'2. Input non-routine changes'!" &amp; ADDRESS('NRC backing'!$F88, COLUMN()-50)),"")</f>
        <v/>
      </c>
      <c r="BJ88" s="84" t="str" cm="1">
        <f t="array" aca="1" ref="BJ88" ca="1">IFERROR(INDIRECT("'2. Input non-routine changes'!" &amp; ADDRESS('NRC backing'!$F88, COLUMN()-50)),"")</f>
        <v/>
      </c>
      <c r="BK88" s="82" t="str" cm="1">
        <f t="array" aca="1" ref="BK88" ca="1">IFERROR(INDIRECT("'2. Input non-routine changes'!" &amp; ADDRESS('NRC backing'!$F88, COLUMN()-50)),"")</f>
        <v/>
      </c>
      <c r="BL88" s="173" t="str" cm="1">
        <f t="array" aca="1" ref="BL88" ca="1">IFERROR(INDIRECT("'2. Input non-routine changes'!" &amp; ADDRESS('NRC backing'!$F88, COLUMN()-50)),"")</f>
        <v/>
      </c>
      <c r="BM88" s="82" t="str" cm="1">
        <f t="array" aca="1" ref="BM88" ca="1">IFERROR(INDIRECT("'2. Input non-routine changes'!" &amp; ADDRESS('NRC backing'!$F88, COLUMN()-50)),"")</f>
        <v/>
      </c>
      <c r="BN88" s="84" t="str" cm="1">
        <f t="array" aca="1" ref="BN88" ca="1">IFERROR(INDIRECT("'2. Input non-routine changes'!" &amp; ADDRESS('NRC backing'!$G88, COLUMN()-55)),"")</f>
        <v/>
      </c>
      <c r="BO88" s="84" t="str" cm="1">
        <f t="array" aca="1" ref="BO88" ca="1">IFERROR(INDIRECT("'2. Input non-routine changes'!" &amp; ADDRESS('NRC backing'!$G88, COLUMN()-55)),"")</f>
        <v/>
      </c>
      <c r="BP88" s="82" t="str" cm="1">
        <f t="array" aca="1" ref="BP88" ca="1">IFERROR(INDIRECT("'2. Input non-routine changes'!" &amp; ADDRESS('NRC backing'!$G88, COLUMN()-55)),"")</f>
        <v/>
      </c>
      <c r="BQ88" s="180" t="str" cm="1">
        <f t="array" aca="1" ref="BQ88" ca="1">IFERROR(INDIRECT("'2. Input non-routine changes'!" &amp; ADDRESS('NRC backing'!$G88, COLUMN()-55)),"")</f>
        <v/>
      </c>
      <c r="BR88" s="82" t="str" cm="1">
        <f t="array" aca="1" ref="BR88" ca="1">IFERROR(INDIRECT("'2. Input non-routine changes'!" &amp; ADDRESS('NRC backing'!$G88, COLUMN()-55)),"")</f>
        <v/>
      </c>
    </row>
    <row r="89" spans="1:70">
      <c r="A89" s="82" t="str">
        <f>IF($D89="", "", '1. Input energy data'!$C$11)</f>
        <v/>
      </c>
      <c r="B89" s="82" t="str">
        <f>IF($D89="", "", '1. Input energy data'!$D$11)</f>
        <v/>
      </c>
      <c r="C89" s="236"/>
      <c r="D89" s="82" t="str">
        <f>IF(ISBLANK('1. Input energy data'!$C105),"",'1. Input energy data'!$C105)</f>
        <v/>
      </c>
      <c r="E89" s="178" t="str">
        <f>IF(ISBLANK('1. Input energy data'!D105), "",'1. Input energy data'!D105)</f>
        <v/>
      </c>
      <c r="F89" s="82" t="str">
        <f>IF(ISBLANK('1. Input energy data'!$E105),"",'1. Input energy data'!$E105)</f>
        <v/>
      </c>
      <c r="G89" s="82" t="str">
        <f>IF($A89="","",'1. Input energy data'!$G105)</f>
        <v/>
      </c>
      <c r="H89" s="82" t="str">
        <f>IF($G89='List Backing Sheet'!$P$5,'1. Input energy data'!$S$11,IF($G89='List Backing Sheet'!$P$6,'1. Input energy data'!$T$11,""))</f>
        <v/>
      </c>
      <c r="I89" s="82" t="str">
        <f>IF('1. Input energy data'!H105=0, "", '1. Input energy data'!H105)</f>
        <v/>
      </c>
      <c r="J89" s="84" t="str">
        <f>IF('1. Input energy data'!I105="", "", '1. Input energy data'!I105)</f>
        <v/>
      </c>
      <c r="K89" s="84" t="str">
        <f>IF(A89="","",IF(TRIM(LOWER('1. Input energy data'!$G$11))="Multiple",IF('1. Input energy data'!J105&lt;&gt;"",'1. Input energy data'!J105,""), '1. Input energy data'!$G$11))</f>
        <v/>
      </c>
      <c r="L89" s="84" t="str">
        <f>IF('1. Input energy data'!L105="", "", '1. Input energy data'!L105)</f>
        <v/>
      </c>
      <c r="M89" s="84" t="str">
        <f>IF('1. Input energy data'!M105="", "", '1. Input energy data'!M105)</f>
        <v/>
      </c>
      <c r="N89" s="85" t="str">
        <f>IF(ISBLANK('1. Input energy data'!N105), "",'1. Input energy data'!N105)</f>
        <v/>
      </c>
      <c r="O89" s="85" t="str">
        <f>IF(ISBLANK('1. Input energy data'!O105), "",'1. Input energy data'!O105)</f>
        <v/>
      </c>
      <c r="P89" s="85" t="str">
        <f>IF(ISBLANK('1. Input energy data'!P105), "",'1. Input energy data'!P105)</f>
        <v/>
      </c>
      <c r="Q89" s="85" t="str">
        <f>IF(ISBLANK('1. Input energy data'!Q105), "",'1. Input energy data'!Q105)</f>
        <v/>
      </c>
      <c r="R89" s="85" t="str">
        <f>IF(ISBLANK('1. Input energy data'!R105), "",'1. Input energy data'!R105)</f>
        <v/>
      </c>
      <c r="S89" s="85" t="str">
        <f>IF(ISBLANK('1. Input energy data'!S105), "",'1. Input energy data'!S105)</f>
        <v/>
      </c>
      <c r="T89" s="85" t="str">
        <f>IF(ISBLANK('1. Input energy data'!T105), "",'1. Input energy data'!T105)</f>
        <v/>
      </c>
      <c r="U89" s="85" t="str">
        <f>IF(ISBLANK('1. Input energy data'!U105), "",'1. Input energy data'!U105)</f>
        <v/>
      </c>
      <c r="V89" s="85" t="str">
        <f>IF(ISBLANK('1. Input energy data'!V105), "",'1. Input energy data'!V105)</f>
        <v/>
      </c>
      <c r="W89" s="85" t="str">
        <f>IF(ISBLANK('1. Input energy data'!W105), "",'1. Input energy data'!W105)</f>
        <v/>
      </c>
      <c r="X89" s="85" t="str">
        <f>IF(ISBLANK('1. Input energy data'!X105), "",'1. Input energy data'!X105)</f>
        <v/>
      </c>
      <c r="Y89" s="85" t="str">
        <f>IF(ISBLANK('1. Input energy data'!Y105), "",'1. Input energy data'!Y105)</f>
        <v/>
      </c>
      <c r="Z89" s="85" t="str">
        <f>IF(ISBLANK('1. Input energy data'!Z105), "",'1. Input energy data'!Z105)</f>
        <v/>
      </c>
      <c r="AA89" s="85" t="str">
        <f>IF(ISBLANK('1. Input energy data'!$AA105), "",'1. Input energy data'!$AA105)</f>
        <v/>
      </c>
      <c r="AB89" s="85" t="str">
        <f>IF(ISBLANK('1. Input energy data'!AB105), "",'1. Input energy data'!AB105)</f>
        <v/>
      </c>
      <c r="AC89" s="84" t="str">
        <f>IF('1. Input energy data'!AD105="", "", '1. Input energy data'!AD105)</f>
        <v/>
      </c>
      <c r="AD89" s="84" t="str">
        <f>IF('1. Input energy data'!AE105="", "", '1. Input energy data'!AE105)</f>
        <v/>
      </c>
      <c r="AE89" s="85" t="str">
        <f>IF(ISBLANK('1. Input energy data'!AF105), "",'1. Input energy data'!AF105)</f>
        <v/>
      </c>
      <c r="AF89" s="85" t="str">
        <f>IF(ISBLANK('1. Input energy data'!AG105), "",'1. Input energy data'!AG105)</f>
        <v/>
      </c>
      <c r="AG89" s="85" t="str">
        <f>IF(ISBLANK('1. Input energy data'!AH105), "",'1. Input energy data'!AH105)</f>
        <v/>
      </c>
      <c r="AH89" s="85" t="str">
        <f>IF(ISBLANK('1. Input energy data'!AI105), "",'1. Input energy data'!AI105)</f>
        <v/>
      </c>
      <c r="AI89" s="85" t="str">
        <f>IF(ISBLANK('1. Input energy data'!AJ105), "",'1. Input energy data'!AJ105)</f>
        <v/>
      </c>
      <c r="AJ89" s="85" t="str">
        <f>IF(ISBLANK('1. Input energy data'!AK105), "",'1. Input energy data'!AK105)</f>
        <v/>
      </c>
      <c r="AK89" s="85" t="str">
        <f>IF(ISBLANK('1. Input energy data'!AL105), "",'1. Input energy data'!AL105)</f>
        <v/>
      </c>
      <c r="AL89" s="85" t="str">
        <f>IF(ISBLANK('1. Input energy data'!AM105), "",'1. Input energy data'!AM105)</f>
        <v/>
      </c>
      <c r="AM89" s="85" t="str">
        <f>IF(ISBLANK('1. Input energy data'!AN105), "",'1. Input energy data'!AN105)</f>
        <v/>
      </c>
      <c r="AN89" s="85" t="str">
        <f>IF(ISBLANK('1. Input energy data'!AO105), "",'1. Input energy data'!AO105)</f>
        <v/>
      </c>
      <c r="AO89" s="85" t="str">
        <f>IF(ISBLANK('1. Input energy data'!AP105), "",'1. Input energy data'!AP105)</f>
        <v/>
      </c>
      <c r="AP89" s="85" t="str">
        <f>IF(ISBLANK('1. Input energy data'!AQ105), "",'1. Input energy data'!AQ105)</f>
        <v/>
      </c>
      <c r="AQ89" s="85" t="str">
        <f>'1. Input energy data'!AR105</f>
        <v/>
      </c>
      <c r="AR89" s="85" t="str">
        <f>'1. Input energy data'!AS105</f>
        <v/>
      </c>
      <c r="AS89" s="85" t="str">
        <f>IF(ISBLANK('1. Input energy data'!AT105), "",'1. Input energy data'!AT105)</f>
        <v/>
      </c>
      <c r="AT89" s="85" t="str">
        <f>IF(ISBLANK('1. Input energy data'!$AU105), "",'1. Input energy data'!$AU105)</f>
        <v/>
      </c>
      <c r="AU89" s="85" t="str">
        <f>IF(ISBLANK('1. Input energy data'!AV105), "",'1. Input energy data'!AV105)</f>
        <v/>
      </c>
      <c r="AV89" s="82" t="str">
        <f>IFERROR('Calculation backing sheet'!AQ88,"Baseline issue")</f>
        <v/>
      </c>
      <c r="AW89" s="85" t="str">
        <f>'Calculation backing sheet'!AR88</f>
        <v/>
      </c>
      <c r="AX89" s="176" t="str">
        <f>'Calculation backing sheet'!AS88</f>
        <v/>
      </c>
      <c r="AY89" s="85" t="str">
        <f>'Calculation backing sheet'!AT88</f>
        <v/>
      </c>
      <c r="AZ89" s="85" t="str">
        <f>'Calculation backing sheet'!AU88</f>
        <v/>
      </c>
      <c r="BA89" s="82" t="str">
        <f>'Calculation backing sheet'!AV88</f>
        <v/>
      </c>
      <c r="BB89" s="82" t="str">
        <f>IF(OR(F89=0,G89=0,F89="0",G89="0",TRIM(F89)="",TRIM(G89)=""),"",IF(COUNTIFS('2. Input non-routine changes'!$C$18:$C$1048576,F89,'2. Input non-routine changes'!$E$18:$E$1048576,G89)&gt; 0,"Yes","No"))</f>
        <v/>
      </c>
      <c r="BD89" s="84" t="str" cm="1">
        <f t="array" aca="1" ref="BD89" ca="1">IFERROR(INDIRECT("'2. Input non-routine changes'!" &amp; ADDRESS('NRC backing'!$E89, COLUMN()-45)),"")</f>
        <v/>
      </c>
      <c r="BE89" s="84" t="str" cm="1">
        <f t="array" aca="1" ref="BE89" ca="1">IFERROR(INDIRECT("'2. Input non-routine changes'!" &amp; ADDRESS('NRC backing'!$E89, COLUMN()-45)),"")</f>
        <v/>
      </c>
      <c r="BF89" s="82" t="str" cm="1">
        <f t="array" aca="1" ref="BF89" ca="1">IFERROR(INDIRECT("'2. Input non-routine changes'!" &amp; ADDRESS('NRC backing'!$E89, COLUMN()-45)),"")</f>
        <v/>
      </c>
      <c r="BG89" s="180" t="str" cm="1">
        <f t="array" aca="1" ref="BG89" ca="1">IFERROR(INDIRECT("'2. Input non-routine changes'!" &amp; ADDRESS('NRC backing'!$E89, COLUMN()-45)),"")</f>
        <v/>
      </c>
      <c r="BH89" s="82" t="str" cm="1">
        <f t="array" aca="1" ref="BH89" ca="1">IFERROR(INDIRECT("'2. Input non-routine changes'!" &amp; ADDRESS('NRC backing'!$E89, COLUMN()-45)),"")</f>
        <v/>
      </c>
      <c r="BI89" s="84" t="str" cm="1">
        <f t="array" aca="1" ref="BI89" ca="1">IFERROR(INDIRECT("'2. Input non-routine changes'!" &amp; ADDRESS('NRC backing'!$F89, COLUMN()-50)),"")</f>
        <v/>
      </c>
      <c r="BJ89" s="84" t="str" cm="1">
        <f t="array" aca="1" ref="BJ89" ca="1">IFERROR(INDIRECT("'2. Input non-routine changes'!" &amp; ADDRESS('NRC backing'!$F89, COLUMN()-50)),"")</f>
        <v/>
      </c>
      <c r="BK89" s="82" t="str" cm="1">
        <f t="array" aca="1" ref="BK89" ca="1">IFERROR(INDIRECT("'2. Input non-routine changes'!" &amp; ADDRESS('NRC backing'!$F89, COLUMN()-50)),"")</f>
        <v/>
      </c>
      <c r="BL89" s="173" t="str" cm="1">
        <f t="array" aca="1" ref="BL89" ca="1">IFERROR(INDIRECT("'2. Input non-routine changes'!" &amp; ADDRESS('NRC backing'!$F89, COLUMN()-50)),"")</f>
        <v/>
      </c>
      <c r="BM89" s="82" t="str" cm="1">
        <f t="array" aca="1" ref="BM89" ca="1">IFERROR(INDIRECT("'2. Input non-routine changes'!" &amp; ADDRESS('NRC backing'!$F89, COLUMN()-50)),"")</f>
        <v/>
      </c>
      <c r="BN89" s="84" t="str" cm="1">
        <f t="array" aca="1" ref="BN89" ca="1">IFERROR(INDIRECT("'2. Input non-routine changes'!" &amp; ADDRESS('NRC backing'!$G89, COLUMN()-55)),"")</f>
        <v/>
      </c>
      <c r="BO89" s="84" t="str" cm="1">
        <f t="array" aca="1" ref="BO89" ca="1">IFERROR(INDIRECT("'2. Input non-routine changes'!" &amp; ADDRESS('NRC backing'!$G89, COLUMN()-55)),"")</f>
        <v/>
      </c>
      <c r="BP89" s="82" t="str" cm="1">
        <f t="array" aca="1" ref="BP89" ca="1">IFERROR(INDIRECT("'2. Input non-routine changes'!" &amp; ADDRESS('NRC backing'!$G89, COLUMN()-55)),"")</f>
        <v/>
      </c>
      <c r="BQ89" s="180" t="str" cm="1">
        <f t="array" aca="1" ref="BQ89" ca="1">IFERROR(INDIRECT("'2. Input non-routine changes'!" &amp; ADDRESS('NRC backing'!$G89, COLUMN()-55)),"")</f>
        <v/>
      </c>
      <c r="BR89" s="82" t="str" cm="1">
        <f t="array" aca="1" ref="BR89" ca="1">IFERROR(INDIRECT("'2. Input non-routine changes'!" &amp; ADDRESS('NRC backing'!$G89, COLUMN()-55)),"")</f>
        <v/>
      </c>
    </row>
    <row r="90" spans="1:70">
      <c r="A90" s="82" t="str">
        <f>IF($D90="", "", '1. Input energy data'!$C$11)</f>
        <v/>
      </c>
      <c r="B90" s="82" t="str">
        <f>IF($D90="", "", '1. Input energy data'!$D$11)</f>
        <v/>
      </c>
      <c r="C90" s="236"/>
      <c r="D90" s="82" t="str">
        <f>IF(ISBLANK('1. Input energy data'!$C106),"",'1. Input energy data'!$C106)</f>
        <v/>
      </c>
      <c r="E90" s="178" t="str">
        <f>IF(ISBLANK('1. Input energy data'!D106), "",'1. Input energy data'!D106)</f>
        <v/>
      </c>
      <c r="F90" s="82" t="str">
        <f>IF(ISBLANK('1. Input energy data'!$E106),"",'1. Input energy data'!$E106)</f>
        <v/>
      </c>
      <c r="G90" s="82" t="str">
        <f>IF($A90="","",'1. Input energy data'!$G106)</f>
        <v/>
      </c>
      <c r="H90" s="82" t="str">
        <f>IF($G90='List Backing Sheet'!$P$5,'1. Input energy data'!$S$11,IF($G90='List Backing Sheet'!$P$6,'1. Input energy data'!$T$11,""))</f>
        <v/>
      </c>
      <c r="I90" s="82" t="str">
        <f>IF('1. Input energy data'!H106=0, "", '1. Input energy data'!H106)</f>
        <v/>
      </c>
      <c r="J90" s="84" t="str">
        <f>IF('1. Input energy data'!I106="", "", '1. Input energy data'!I106)</f>
        <v/>
      </c>
      <c r="K90" s="84" t="str">
        <f>IF(A90="","",IF(TRIM(LOWER('1. Input energy data'!$G$11))="Multiple",IF('1. Input energy data'!J106&lt;&gt;"",'1. Input energy data'!J106,""), '1. Input energy data'!$G$11))</f>
        <v/>
      </c>
      <c r="L90" s="84" t="str">
        <f>IF('1. Input energy data'!L106="", "", '1. Input energy data'!L106)</f>
        <v/>
      </c>
      <c r="M90" s="84" t="str">
        <f>IF('1. Input energy data'!M106="", "", '1. Input energy data'!M106)</f>
        <v/>
      </c>
      <c r="N90" s="85" t="str">
        <f>IF(ISBLANK('1. Input energy data'!N106), "",'1. Input energy data'!N106)</f>
        <v/>
      </c>
      <c r="O90" s="85" t="str">
        <f>IF(ISBLANK('1. Input energy data'!O106), "",'1. Input energy data'!O106)</f>
        <v/>
      </c>
      <c r="P90" s="85" t="str">
        <f>IF(ISBLANK('1. Input energy data'!P106), "",'1. Input energy data'!P106)</f>
        <v/>
      </c>
      <c r="Q90" s="85" t="str">
        <f>IF(ISBLANK('1. Input energy data'!Q106), "",'1. Input energy data'!Q106)</f>
        <v/>
      </c>
      <c r="R90" s="85" t="str">
        <f>IF(ISBLANK('1. Input energy data'!R106), "",'1. Input energy data'!R106)</f>
        <v/>
      </c>
      <c r="S90" s="85" t="str">
        <f>IF(ISBLANK('1. Input energy data'!S106), "",'1. Input energy data'!S106)</f>
        <v/>
      </c>
      <c r="T90" s="85" t="str">
        <f>IF(ISBLANK('1. Input energy data'!T106), "",'1. Input energy data'!T106)</f>
        <v/>
      </c>
      <c r="U90" s="85" t="str">
        <f>IF(ISBLANK('1. Input energy data'!U106), "",'1. Input energy data'!U106)</f>
        <v/>
      </c>
      <c r="V90" s="85" t="str">
        <f>IF(ISBLANK('1. Input energy data'!V106), "",'1. Input energy data'!V106)</f>
        <v/>
      </c>
      <c r="W90" s="85" t="str">
        <f>IF(ISBLANK('1. Input energy data'!W106), "",'1. Input energy data'!W106)</f>
        <v/>
      </c>
      <c r="X90" s="85" t="str">
        <f>IF(ISBLANK('1. Input energy data'!X106), "",'1. Input energy data'!X106)</f>
        <v/>
      </c>
      <c r="Y90" s="85" t="str">
        <f>IF(ISBLANK('1. Input energy data'!Y106), "",'1. Input energy data'!Y106)</f>
        <v/>
      </c>
      <c r="Z90" s="85" t="str">
        <f>IF(ISBLANK('1. Input energy data'!Z106), "",'1. Input energy data'!Z106)</f>
        <v/>
      </c>
      <c r="AA90" s="85" t="str">
        <f>IF(ISBLANK('1. Input energy data'!$AA106), "",'1. Input energy data'!$AA106)</f>
        <v/>
      </c>
      <c r="AB90" s="85" t="str">
        <f>IF(ISBLANK('1. Input energy data'!AB106), "",'1. Input energy data'!AB106)</f>
        <v/>
      </c>
      <c r="AC90" s="84" t="str">
        <f>IF('1. Input energy data'!AD106="", "", '1. Input energy data'!AD106)</f>
        <v/>
      </c>
      <c r="AD90" s="84" t="str">
        <f>IF('1. Input energy data'!AE106="", "", '1. Input energy data'!AE106)</f>
        <v/>
      </c>
      <c r="AE90" s="85" t="str">
        <f>IF(ISBLANK('1. Input energy data'!AF106), "",'1. Input energy data'!AF106)</f>
        <v/>
      </c>
      <c r="AF90" s="85" t="str">
        <f>IF(ISBLANK('1. Input energy data'!AG106), "",'1. Input energy data'!AG106)</f>
        <v/>
      </c>
      <c r="AG90" s="85" t="str">
        <f>IF(ISBLANK('1. Input energy data'!AH106), "",'1. Input energy data'!AH106)</f>
        <v/>
      </c>
      <c r="AH90" s="85" t="str">
        <f>IF(ISBLANK('1. Input energy data'!AI106), "",'1. Input energy data'!AI106)</f>
        <v/>
      </c>
      <c r="AI90" s="85" t="str">
        <f>IF(ISBLANK('1. Input energy data'!AJ106), "",'1. Input energy data'!AJ106)</f>
        <v/>
      </c>
      <c r="AJ90" s="85" t="str">
        <f>IF(ISBLANK('1. Input energy data'!AK106), "",'1. Input energy data'!AK106)</f>
        <v/>
      </c>
      <c r="AK90" s="85" t="str">
        <f>IF(ISBLANK('1. Input energy data'!AL106), "",'1. Input energy data'!AL106)</f>
        <v/>
      </c>
      <c r="AL90" s="85" t="str">
        <f>IF(ISBLANK('1. Input energy data'!AM106), "",'1. Input energy data'!AM106)</f>
        <v/>
      </c>
      <c r="AM90" s="85" t="str">
        <f>IF(ISBLANK('1. Input energy data'!AN106), "",'1. Input energy data'!AN106)</f>
        <v/>
      </c>
      <c r="AN90" s="85" t="str">
        <f>IF(ISBLANK('1. Input energy data'!AO106), "",'1. Input energy data'!AO106)</f>
        <v/>
      </c>
      <c r="AO90" s="85" t="str">
        <f>IF(ISBLANK('1. Input energy data'!AP106), "",'1. Input energy data'!AP106)</f>
        <v/>
      </c>
      <c r="AP90" s="85" t="str">
        <f>IF(ISBLANK('1. Input energy data'!AQ106), "",'1. Input energy data'!AQ106)</f>
        <v/>
      </c>
      <c r="AQ90" s="85" t="str">
        <f>'1. Input energy data'!AR106</f>
        <v/>
      </c>
      <c r="AR90" s="85" t="str">
        <f>'1. Input energy data'!AS106</f>
        <v/>
      </c>
      <c r="AS90" s="85" t="str">
        <f>IF(ISBLANK('1. Input energy data'!AT106), "",'1. Input energy data'!AT106)</f>
        <v/>
      </c>
      <c r="AT90" s="85" t="str">
        <f>IF(ISBLANK('1. Input energy data'!$AU106), "",'1. Input energy data'!$AU106)</f>
        <v/>
      </c>
      <c r="AU90" s="85" t="str">
        <f>IF(ISBLANK('1. Input energy data'!AV106), "",'1. Input energy data'!AV106)</f>
        <v/>
      </c>
      <c r="AV90" s="82" t="str">
        <f>IFERROR('Calculation backing sheet'!AQ89,"Baseline issue")</f>
        <v/>
      </c>
      <c r="AW90" s="85" t="str">
        <f>'Calculation backing sheet'!AR89</f>
        <v/>
      </c>
      <c r="AX90" s="176" t="str">
        <f>'Calculation backing sheet'!AS89</f>
        <v/>
      </c>
      <c r="AY90" s="85" t="str">
        <f>'Calculation backing sheet'!AT89</f>
        <v/>
      </c>
      <c r="AZ90" s="85" t="str">
        <f>'Calculation backing sheet'!AU89</f>
        <v/>
      </c>
      <c r="BA90" s="82" t="str">
        <f>'Calculation backing sheet'!AV89</f>
        <v/>
      </c>
      <c r="BB90" s="82" t="str">
        <f>IF(OR(F90=0,G90=0,F90="0",G90="0",TRIM(F90)="",TRIM(G90)=""),"",IF(COUNTIFS('2. Input non-routine changes'!$C$18:$C$1048576,F90,'2. Input non-routine changes'!$E$18:$E$1048576,G90)&gt; 0,"Yes","No"))</f>
        <v/>
      </c>
      <c r="BD90" s="84" t="str" cm="1">
        <f t="array" aca="1" ref="BD90" ca="1">IFERROR(INDIRECT("'2. Input non-routine changes'!" &amp; ADDRESS('NRC backing'!$E90, COLUMN()-45)),"")</f>
        <v/>
      </c>
      <c r="BE90" s="84" t="str" cm="1">
        <f t="array" aca="1" ref="BE90" ca="1">IFERROR(INDIRECT("'2. Input non-routine changes'!" &amp; ADDRESS('NRC backing'!$E90, COLUMN()-45)),"")</f>
        <v/>
      </c>
      <c r="BF90" s="82" t="str" cm="1">
        <f t="array" aca="1" ref="BF90" ca="1">IFERROR(INDIRECT("'2. Input non-routine changes'!" &amp; ADDRESS('NRC backing'!$E90, COLUMN()-45)),"")</f>
        <v/>
      </c>
      <c r="BG90" s="180" t="str" cm="1">
        <f t="array" aca="1" ref="BG90" ca="1">IFERROR(INDIRECT("'2. Input non-routine changes'!" &amp; ADDRESS('NRC backing'!$E90, COLUMN()-45)),"")</f>
        <v/>
      </c>
      <c r="BH90" s="82" t="str" cm="1">
        <f t="array" aca="1" ref="BH90" ca="1">IFERROR(INDIRECT("'2. Input non-routine changes'!" &amp; ADDRESS('NRC backing'!$E90, COLUMN()-45)),"")</f>
        <v/>
      </c>
      <c r="BI90" s="84" t="str" cm="1">
        <f t="array" aca="1" ref="BI90" ca="1">IFERROR(INDIRECT("'2. Input non-routine changes'!" &amp; ADDRESS('NRC backing'!$F90, COLUMN()-50)),"")</f>
        <v/>
      </c>
      <c r="BJ90" s="84" t="str" cm="1">
        <f t="array" aca="1" ref="BJ90" ca="1">IFERROR(INDIRECT("'2. Input non-routine changes'!" &amp; ADDRESS('NRC backing'!$F90, COLUMN()-50)),"")</f>
        <v/>
      </c>
      <c r="BK90" s="82" t="str" cm="1">
        <f t="array" aca="1" ref="BK90" ca="1">IFERROR(INDIRECT("'2. Input non-routine changes'!" &amp; ADDRESS('NRC backing'!$F90, COLUMN()-50)),"")</f>
        <v/>
      </c>
      <c r="BL90" s="173" t="str" cm="1">
        <f t="array" aca="1" ref="BL90" ca="1">IFERROR(INDIRECT("'2. Input non-routine changes'!" &amp; ADDRESS('NRC backing'!$F90, COLUMN()-50)),"")</f>
        <v/>
      </c>
      <c r="BM90" s="82" t="str" cm="1">
        <f t="array" aca="1" ref="BM90" ca="1">IFERROR(INDIRECT("'2. Input non-routine changes'!" &amp; ADDRESS('NRC backing'!$F90, COLUMN()-50)),"")</f>
        <v/>
      </c>
      <c r="BN90" s="84" t="str" cm="1">
        <f t="array" aca="1" ref="BN90" ca="1">IFERROR(INDIRECT("'2. Input non-routine changes'!" &amp; ADDRESS('NRC backing'!$G90, COLUMN()-55)),"")</f>
        <v/>
      </c>
      <c r="BO90" s="84" t="str" cm="1">
        <f t="array" aca="1" ref="BO90" ca="1">IFERROR(INDIRECT("'2. Input non-routine changes'!" &amp; ADDRESS('NRC backing'!$G90, COLUMN()-55)),"")</f>
        <v/>
      </c>
      <c r="BP90" s="82" t="str" cm="1">
        <f t="array" aca="1" ref="BP90" ca="1">IFERROR(INDIRECT("'2. Input non-routine changes'!" &amp; ADDRESS('NRC backing'!$G90, COLUMN()-55)),"")</f>
        <v/>
      </c>
      <c r="BQ90" s="180" t="str" cm="1">
        <f t="array" aca="1" ref="BQ90" ca="1">IFERROR(INDIRECT("'2. Input non-routine changes'!" &amp; ADDRESS('NRC backing'!$G90, COLUMN()-55)),"")</f>
        <v/>
      </c>
      <c r="BR90" s="82" t="str" cm="1">
        <f t="array" aca="1" ref="BR90" ca="1">IFERROR(INDIRECT("'2. Input non-routine changes'!" &amp; ADDRESS('NRC backing'!$G90, COLUMN()-55)),"")</f>
        <v/>
      </c>
    </row>
    <row r="91" spans="1:70">
      <c r="A91" s="82" t="str">
        <f>IF($D91="", "", '1. Input energy data'!$C$11)</f>
        <v/>
      </c>
      <c r="B91" s="82" t="str">
        <f>IF($D91="", "", '1. Input energy data'!$D$11)</f>
        <v/>
      </c>
      <c r="C91" s="236"/>
      <c r="D91" s="82" t="str">
        <f>IF(ISBLANK('1. Input energy data'!$C107),"",'1. Input energy data'!$C107)</f>
        <v/>
      </c>
      <c r="E91" s="178" t="str">
        <f>IF(ISBLANK('1. Input energy data'!D107), "",'1. Input energy data'!D107)</f>
        <v/>
      </c>
      <c r="F91" s="82" t="str">
        <f>IF(ISBLANK('1. Input energy data'!$E107),"",'1. Input energy data'!$E107)</f>
        <v/>
      </c>
      <c r="G91" s="82" t="str">
        <f>IF($A91="","",'1. Input energy data'!$G107)</f>
        <v/>
      </c>
      <c r="H91" s="82" t="str">
        <f>IF($G91='List Backing Sheet'!$P$5,'1. Input energy data'!$S$11,IF($G91='List Backing Sheet'!$P$6,'1. Input energy data'!$T$11,""))</f>
        <v/>
      </c>
      <c r="I91" s="82" t="str">
        <f>IF('1. Input energy data'!H107=0, "", '1. Input energy data'!H107)</f>
        <v/>
      </c>
      <c r="J91" s="84" t="str">
        <f>IF('1. Input energy data'!I107="", "", '1. Input energy data'!I107)</f>
        <v/>
      </c>
      <c r="K91" s="84" t="str">
        <f>IF(A91="","",IF(TRIM(LOWER('1. Input energy data'!$G$11))="Multiple",IF('1. Input energy data'!J107&lt;&gt;"",'1. Input energy data'!J107,""), '1. Input energy data'!$G$11))</f>
        <v/>
      </c>
      <c r="L91" s="84" t="str">
        <f>IF('1. Input energy data'!L107="", "", '1. Input energy data'!L107)</f>
        <v/>
      </c>
      <c r="M91" s="84" t="str">
        <f>IF('1. Input energy data'!M107="", "", '1. Input energy data'!M107)</f>
        <v/>
      </c>
      <c r="N91" s="85" t="str">
        <f>IF(ISBLANK('1. Input energy data'!N107), "",'1. Input energy data'!N107)</f>
        <v/>
      </c>
      <c r="O91" s="85" t="str">
        <f>IF(ISBLANK('1. Input energy data'!O107), "",'1. Input energy data'!O107)</f>
        <v/>
      </c>
      <c r="P91" s="85" t="str">
        <f>IF(ISBLANK('1. Input energy data'!P107), "",'1. Input energy data'!P107)</f>
        <v/>
      </c>
      <c r="Q91" s="85" t="str">
        <f>IF(ISBLANK('1. Input energy data'!Q107), "",'1. Input energy data'!Q107)</f>
        <v/>
      </c>
      <c r="R91" s="85" t="str">
        <f>IF(ISBLANK('1. Input energy data'!R107), "",'1. Input energy data'!R107)</f>
        <v/>
      </c>
      <c r="S91" s="85" t="str">
        <f>IF(ISBLANK('1. Input energy data'!S107), "",'1. Input energy data'!S107)</f>
        <v/>
      </c>
      <c r="T91" s="85" t="str">
        <f>IF(ISBLANK('1. Input energy data'!T107), "",'1. Input energy data'!T107)</f>
        <v/>
      </c>
      <c r="U91" s="85" t="str">
        <f>IF(ISBLANK('1. Input energy data'!U107), "",'1. Input energy data'!U107)</f>
        <v/>
      </c>
      <c r="V91" s="85" t="str">
        <f>IF(ISBLANK('1. Input energy data'!V107), "",'1. Input energy data'!V107)</f>
        <v/>
      </c>
      <c r="W91" s="85" t="str">
        <f>IF(ISBLANK('1. Input energy data'!W107), "",'1. Input energy data'!W107)</f>
        <v/>
      </c>
      <c r="X91" s="85" t="str">
        <f>IF(ISBLANK('1. Input energy data'!X107), "",'1. Input energy data'!X107)</f>
        <v/>
      </c>
      <c r="Y91" s="85" t="str">
        <f>IF(ISBLANK('1. Input energy data'!Y107), "",'1. Input energy data'!Y107)</f>
        <v/>
      </c>
      <c r="Z91" s="85" t="str">
        <f>IF(ISBLANK('1. Input energy data'!Z107), "",'1. Input energy data'!Z107)</f>
        <v/>
      </c>
      <c r="AA91" s="85" t="str">
        <f>IF(ISBLANK('1. Input energy data'!$AA107), "",'1. Input energy data'!$AA107)</f>
        <v/>
      </c>
      <c r="AB91" s="85" t="str">
        <f>IF(ISBLANK('1. Input energy data'!AB107), "",'1. Input energy data'!AB107)</f>
        <v/>
      </c>
      <c r="AC91" s="84" t="str">
        <f>IF('1. Input energy data'!AD107="", "", '1. Input energy data'!AD107)</f>
        <v/>
      </c>
      <c r="AD91" s="84" t="str">
        <f>IF('1. Input energy data'!AE107="", "", '1. Input energy data'!AE107)</f>
        <v/>
      </c>
      <c r="AE91" s="85" t="str">
        <f>IF(ISBLANK('1. Input energy data'!AF107), "",'1. Input energy data'!AF107)</f>
        <v/>
      </c>
      <c r="AF91" s="85" t="str">
        <f>IF(ISBLANK('1. Input energy data'!AG107), "",'1. Input energy data'!AG107)</f>
        <v/>
      </c>
      <c r="AG91" s="85" t="str">
        <f>IF(ISBLANK('1. Input energy data'!AH107), "",'1. Input energy data'!AH107)</f>
        <v/>
      </c>
      <c r="AH91" s="85" t="str">
        <f>IF(ISBLANK('1. Input energy data'!AI107), "",'1. Input energy data'!AI107)</f>
        <v/>
      </c>
      <c r="AI91" s="85" t="str">
        <f>IF(ISBLANK('1. Input energy data'!AJ107), "",'1. Input energy data'!AJ107)</f>
        <v/>
      </c>
      <c r="AJ91" s="85" t="str">
        <f>IF(ISBLANK('1. Input energy data'!AK107), "",'1. Input energy data'!AK107)</f>
        <v/>
      </c>
      <c r="AK91" s="85" t="str">
        <f>IF(ISBLANK('1. Input energy data'!AL107), "",'1. Input energy data'!AL107)</f>
        <v/>
      </c>
      <c r="AL91" s="85" t="str">
        <f>IF(ISBLANK('1. Input energy data'!AM107), "",'1. Input energy data'!AM107)</f>
        <v/>
      </c>
      <c r="AM91" s="85" t="str">
        <f>IF(ISBLANK('1. Input energy data'!AN107), "",'1. Input energy data'!AN107)</f>
        <v/>
      </c>
      <c r="AN91" s="85" t="str">
        <f>IF(ISBLANK('1. Input energy data'!AO107), "",'1. Input energy data'!AO107)</f>
        <v/>
      </c>
      <c r="AO91" s="85" t="str">
        <f>IF(ISBLANK('1. Input energy data'!AP107), "",'1. Input energy data'!AP107)</f>
        <v/>
      </c>
      <c r="AP91" s="85" t="str">
        <f>IF(ISBLANK('1. Input energy data'!AQ107), "",'1. Input energy data'!AQ107)</f>
        <v/>
      </c>
      <c r="AQ91" s="85" t="str">
        <f>'1. Input energy data'!AR107</f>
        <v/>
      </c>
      <c r="AR91" s="85" t="str">
        <f>'1. Input energy data'!AS107</f>
        <v/>
      </c>
      <c r="AS91" s="85" t="str">
        <f>IF(ISBLANK('1. Input energy data'!AT107), "",'1. Input energy data'!AT107)</f>
        <v/>
      </c>
      <c r="AT91" s="85" t="str">
        <f>IF(ISBLANK('1. Input energy data'!$AU107), "",'1. Input energy data'!$AU107)</f>
        <v/>
      </c>
      <c r="AU91" s="85" t="str">
        <f>IF(ISBLANK('1. Input energy data'!AV107), "",'1. Input energy data'!AV107)</f>
        <v/>
      </c>
      <c r="AV91" s="82" t="str">
        <f>IFERROR('Calculation backing sheet'!AQ90,"Baseline issue")</f>
        <v/>
      </c>
      <c r="AW91" s="85" t="str">
        <f>'Calculation backing sheet'!AR90</f>
        <v/>
      </c>
      <c r="AX91" s="176" t="str">
        <f>'Calculation backing sheet'!AS90</f>
        <v/>
      </c>
      <c r="AY91" s="85" t="str">
        <f>'Calculation backing sheet'!AT90</f>
        <v/>
      </c>
      <c r="AZ91" s="85" t="str">
        <f>'Calculation backing sheet'!AU90</f>
        <v/>
      </c>
      <c r="BA91" s="82" t="str">
        <f>'Calculation backing sheet'!AV90</f>
        <v/>
      </c>
      <c r="BB91" s="82" t="str">
        <f>IF(OR(F91=0,G91=0,F91="0",G91="0",TRIM(F91)="",TRIM(G91)=""),"",IF(COUNTIFS('2. Input non-routine changes'!$C$18:$C$1048576,F91,'2. Input non-routine changes'!$E$18:$E$1048576,G91)&gt; 0,"Yes","No"))</f>
        <v/>
      </c>
      <c r="BD91" s="84" t="str" cm="1">
        <f t="array" aca="1" ref="BD91" ca="1">IFERROR(INDIRECT("'2. Input non-routine changes'!" &amp; ADDRESS('NRC backing'!$E91, COLUMN()-45)),"")</f>
        <v/>
      </c>
      <c r="BE91" s="84" t="str" cm="1">
        <f t="array" aca="1" ref="BE91" ca="1">IFERROR(INDIRECT("'2. Input non-routine changes'!" &amp; ADDRESS('NRC backing'!$E91, COLUMN()-45)),"")</f>
        <v/>
      </c>
      <c r="BF91" s="82" t="str" cm="1">
        <f t="array" aca="1" ref="BF91" ca="1">IFERROR(INDIRECT("'2. Input non-routine changes'!" &amp; ADDRESS('NRC backing'!$E91, COLUMN()-45)),"")</f>
        <v/>
      </c>
      <c r="BG91" s="180" t="str" cm="1">
        <f t="array" aca="1" ref="BG91" ca="1">IFERROR(INDIRECT("'2. Input non-routine changes'!" &amp; ADDRESS('NRC backing'!$E91, COLUMN()-45)),"")</f>
        <v/>
      </c>
      <c r="BH91" s="82" t="str" cm="1">
        <f t="array" aca="1" ref="BH91" ca="1">IFERROR(INDIRECT("'2. Input non-routine changes'!" &amp; ADDRESS('NRC backing'!$E91, COLUMN()-45)),"")</f>
        <v/>
      </c>
      <c r="BI91" s="84" t="str" cm="1">
        <f t="array" aca="1" ref="BI91" ca="1">IFERROR(INDIRECT("'2. Input non-routine changes'!" &amp; ADDRESS('NRC backing'!$F91, COLUMN()-50)),"")</f>
        <v/>
      </c>
      <c r="BJ91" s="84" t="str" cm="1">
        <f t="array" aca="1" ref="BJ91" ca="1">IFERROR(INDIRECT("'2. Input non-routine changes'!" &amp; ADDRESS('NRC backing'!$F91, COLUMN()-50)),"")</f>
        <v/>
      </c>
      <c r="BK91" s="82" t="str" cm="1">
        <f t="array" aca="1" ref="BK91" ca="1">IFERROR(INDIRECT("'2. Input non-routine changes'!" &amp; ADDRESS('NRC backing'!$F91, COLUMN()-50)),"")</f>
        <v/>
      </c>
      <c r="BL91" s="173" t="str" cm="1">
        <f t="array" aca="1" ref="BL91" ca="1">IFERROR(INDIRECT("'2. Input non-routine changes'!" &amp; ADDRESS('NRC backing'!$F91, COLUMN()-50)),"")</f>
        <v/>
      </c>
      <c r="BM91" s="82" t="str" cm="1">
        <f t="array" aca="1" ref="BM91" ca="1">IFERROR(INDIRECT("'2. Input non-routine changes'!" &amp; ADDRESS('NRC backing'!$F91, COLUMN()-50)),"")</f>
        <v/>
      </c>
      <c r="BN91" s="84" t="str" cm="1">
        <f t="array" aca="1" ref="BN91" ca="1">IFERROR(INDIRECT("'2. Input non-routine changes'!" &amp; ADDRESS('NRC backing'!$G91, COLUMN()-55)),"")</f>
        <v/>
      </c>
      <c r="BO91" s="84" t="str" cm="1">
        <f t="array" aca="1" ref="BO91" ca="1">IFERROR(INDIRECT("'2. Input non-routine changes'!" &amp; ADDRESS('NRC backing'!$G91, COLUMN()-55)),"")</f>
        <v/>
      </c>
      <c r="BP91" s="82" t="str" cm="1">
        <f t="array" aca="1" ref="BP91" ca="1">IFERROR(INDIRECT("'2. Input non-routine changes'!" &amp; ADDRESS('NRC backing'!$G91, COLUMN()-55)),"")</f>
        <v/>
      </c>
      <c r="BQ91" s="180" t="str" cm="1">
        <f t="array" aca="1" ref="BQ91" ca="1">IFERROR(INDIRECT("'2. Input non-routine changes'!" &amp; ADDRESS('NRC backing'!$G91, COLUMN()-55)),"")</f>
        <v/>
      </c>
      <c r="BR91" s="82" t="str" cm="1">
        <f t="array" aca="1" ref="BR91" ca="1">IFERROR(INDIRECT("'2. Input non-routine changes'!" &amp; ADDRESS('NRC backing'!$G91, COLUMN()-55)),"")</f>
        <v/>
      </c>
    </row>
    <row r="92" spans="1:70">
      <c r="A92" s="82" t="str">
        <f>IF($D92="", "", '1. Input energy data'!$C$11)</f>
        <v/>
      </c>
      <c r="B92" s="82" t="str">
        <f>IF($D92="", "", '1. Input energy data'!$D$11)</f>
        <v/>
      </c>
      <c r="C92" s="236"/>
      <c r="D92" s="82" t="str">
        <f>IF(ISBLANK('1. Input energy data'!$C108),"",'1. Input energy data'!$C108)</f>
        <v/>
      </c>
      <c r="E92" s="178" t="str">
        <f>IF(ISBLANK('1. Input energy data'!D108), "",'1. Input energy data'!D108)</f>
        <v/>
      </c>
      <c r="F92" s="82" t="str">
        <f>IF(ISBLANK('1. Input energy data'!$E108),"",'1. Input energy data'!$E108)</f>
        <v/>
      </c>
      <c r="G92" s="82" t="str">
        <f>IF($A92="","",'1. Input energy data'!$G108)</f>
        <v/>
      </c>
      <c r="H92" s="82" t="str">
        <f>IF($G92='List Backing Sheet'!$P$5,'1. Input energy data'!$S$11,IF($G92='List Backing Sheet'!$P$6,'1. Input energy data'!$T$11,""))</f>
        <v/>
      </c>
      <c r="I92" s="82" t="str">
        <f>IF('1. Input energy data'!H108=0, "", '1. Input energy data'!H108)</f>
        <v/>
      </c>
      <c r="J92" s="84" t="str">
        <f>IF('1. Input energy data'!I108="", "", '1. Input energy data'!I108)</f>
        <v/>
      </c>
      <c r="K92" s="84" t="str">
        <f>IF(A92="","",IF(TRIM(LOWER('1. Input energy data'!$G$11))="Multiple",IF('1. Input energy data'!J108&lt;&gt;"",'1. Input energy data'!J108,""), '1. Input energy data'!$G$11))</f>
        <v/>
      </c>
      <c r="L92" s="84" t="str">
        <f>IF('1. Input energy data'!L108="", "", '1. Input energy data'!L108)</f>
        <v/>
      </c>
      <c r="M92" s="84" t="str">
        <f>IF('1. Input energy data'!M108="", "", '1. Input energy data'!M108)</f>
        <v/>
      </c>
      <c r="N92" s="85" t="str">
        <f>IF(ISBLANK('1. Input energy data'!N108), "",'1. Input energy data'!N108)</f>
        <v/>
      </c>
      <c r="O92" s="85" t="str">
        <f>IF(ISBLANK('1. Input energy data'!O108), "",'1. Input energy data'!O108)</f>
        <v/>
      </c>
      <c r="P92" s="85" t="str">
        <f>IF(ISBLANK('1. Input energy data'!P108), "",'1. Input energy data'!P108)</f>
        <v/>
      </c>
      <c r="Q92" s="85" t="str">
        <f>IF(ISBLANK('1. Input energy data'!Q108), "",'1. Input energy data'!Q108)</f>
        <v/>
      </c>
      <c r="R92" s="85" t="str">
        <f>IF(ISBLANK('1. Input energy data'!R108), "",'1. Input energy data'!R108)</f>
        <v/>
      </c>
      <c r="S92" s="85" t="str">
        <f>IF(ISBLANK('1. Input energy data'!S108), "",'1. Input energy data'!S108)</f>
        <v/>
      </c>
      <c r="T92" s="85" t="str">
        <f>IF(ISBLANK('1. Input energy data'!T108), "",'1. Input energy data'!T108)</f>
        <v/>
      </c>
      <c r="U92" s="85" t="str">
        <f>IF(ISBLANK('1. Input energy data'!U108), "",'1. Input energy data'!U108)</f>
        <v/>
      </c>
      <c r="V92" s="85" t="str">
        <f>IF(ISBLANK('1. Input energy data'!V108), "",'1. Input energy data'!V108)</f>
        <v/>
      </c>
      <c r="W92" s="85" t="str">
        <f>IF(ISBLANK('1. Input energy data'!W108), "",'1. Input energy data'!W108)</f>
        <v/>
      </c>
      <c r="X92" s="85" t="str">
        <f>IF(ISBLANK('1. Input energy data'!X108), "",'1. Input energy data'!X108)</f>
        <v/>
      </c>
      <c r="Y92" s="85" t="str">
        <f>IF(ISBLANK('1. Input energy data'!Y108), "",'1. Input energy data'!Y108)</f>
        <v/>
      </c>
      <c r="Z92" s="85" t="str">
        <f>IF(ISBLANK('1. Input energy data'!Z108), "",'1. Input energy data'!Z108)</f>
        <v/>
      </c>
      <c r="AA92" s="85" t="str">
        <f>IF(ISBLANK('1. Input energy data'!$AA108), "",'1. Input energy data'!$AA108)</f>
        <v/>
      </c>
      <c r="AB92" s="85" t="str">
        <f>IF(ISBLANK('1. Input energy data'!AB108), "",'1. Input energy data'!AB108)</f>
        <v/>
      </c>
      <c r="AC92" s="84" t="str">
        <f>IF('1. Input energy data'!AD108="", "", '1. Input energy data'!AD108)</f>
        <v/>
      </c>
      <c r="AD92" s="84" t="str">
        <f>IF('1. Input energy data'!AE108="", "", '1. Input energy data'!AE108)</f>
        <v/>
      </c>
      <c r="AE92" s="85" t="str">
        <f>IF(ISBLANK('1. Input energy data'!AF108), "",'1. Input energy data'!AF108)</f>
        <v/>
      </c>
      <c r="AF92" s="85" t="str">
        <f>IF(ISBLANK('1. Input energy data'!AG108), "",'1. Input energy data'!AG108)</f>
        <v/>
      </c>
      <c r="AG92" s="85" t="str">
        <f>IF(ISBLANK('1. Input energy data'!AH108), "",'1. Input energy data'!AH108)</f>
        <v/>
      </c>
      <c r="AH92" s="85" t="str">
        <f>IF(ISBLANK('1. Input energy data'!AI108), "",'1. Input energy data'!AI108)</f>
        <v/>
      </c>
      <c r="AI92" s="85" t="str">
        <f>IF(ISBLANK('1. Input energy data'!AJ108), "",'1. Input energy data'!AJ108)</f>
        <v/>
      </c>
      <c r="AJ92" s="85" t="str">
        <f>IF(ISBLANK('1. Input energy data'!AK108), "",'1. Input energy data'!AK108)</f>
        <v/>
      </c>
      <c r="AK92" s="85" t="str">
        <f>IF(ISBLANK('1. Input energy data'!AL108), "",'1. Input energy data'!AL108)</f>
        <v/>
      </c>
      <c r="AL92" s="85" t="str">
        <f>IF(ISBLANK('1. Input energy data'!AM108), "",'1. Input energy data'!AM108)</f>
        <v/>
      </c>
      <c r="AM92" s="85" t="str">
        <f>IF(ISBLANK('1. Input energy data'!AN108), "",'1. Input energy data'!AN108)</f>
        <v/>
      </c>
      <c r="AN92" s="85" t="str">
        <f>IF(ISBLANK('1. Input energy data'!AO108), "",'1. Input energy data'!AO108)</f>
        <v/>
      </c>
      <c r="AO92" s="85" t="str">
        <f>IF(ISBLANK('1. Input energy data'!AP108), "",'1. Input energy data'!AP108)</f>
        <v/>
      </c>
      <c r="AP92" s="85" t="str">
        <f>IF(ISBLANK('1. Input energy data'!AQ108), "",'1. Input energy data'!AQ108)</f>
        <v/>
      </c>
      <c r="AQ92" s="85" t="str">
        <f>'1. Input energy data'!AR108</f>
        <v/>
      </c>
      <c r="AR92" s="85" t="str">
        <f>'1. Input energy data'!AS108</f>
        <v/>
      </c>
      <c r="AS92" s="85" t="str">
        <f>IF(ISBLANK('1. Input energy data'!AT108), "",'1. Input energy data'!AT108)</f>
        <v/>
      </c>
      <c r="AT92" s="85" t="str">
        <f>IF(ISBLANK('1. Input energy data'!$AU108), "",'1. Input energy data'!$AU108)</f>
        <v/>
      </c>
      <c r="AU92" s="85" t="str">
        <f>IF(ISBLANK('1. Input energy data'!AV108), "",'1. Input energy data'!AV108)</f>
        <v/>
      </c>
      <c r="AV92" s="82" t="str">
        <f>IFERROR('Calculation backing sheet'!AQ91,"Baseline issue")</f>
        <v/>
      </c>
      <c r="AW92" s="85" t="str">
        <f>'Calculation backing sheet'!AR91</f>
        <v/>
      </c>
      <c r="AX92" s="176" t="str">
        <f>'Calculation backing sheet'!AS91</f>
        <v/>
      </c>
      <c r="AY92" s="85" t="str">
        <f>'Calculation backing sheet'!AT91</f>
        <v/>
      </c>
      <c r="AZ92" s="85" t="str">
        <f>'Calculation backing sheet'!AU91</f>
        <v/>
      </c>
      <c r="BA92" s="82" t="str">
        <f>'Calculation backing sheet'!AV91</f>
        <v/>
      </c>
      <c r="BB92" s="82" t="str">
        <f>IF(OR(F92=0,G92=0,F92="0",G92="0",TRIM(F92)="",TRIM(G92)=""),"",IF(COUNTIFS('2. Input non-routine changes'!$C$18:$C$1048576,F92,'2. Input non-routine changes'!$E$18:$E$1048576,G92)&gt; 0,"Yes","No"))</f>
        <v/>
      </c>
      <c r="BD92" s="84" t="str" cm="1">
        <f t="array" aca="1" ref="BD92" ca="1">IFERROR(INDIRECT("'2. Input non-routine changes'!" &amp; ADDRESS('NRC backing'!$E92, COLUMN()-45)),"")</f>
        <v/>
      </c>
      <c r="BE92" s="84" t="str" cm="1">
        <f t="array" aca="1" ref="BE92" ca="1">IFERROR(INDIRECT("'2. Input non-routine changes'!" &amp; ADDRESS('NRC backing'!$E92, COLUMN()-45)),"")</f>
        <v/>
      </c>
      <c r="BF92" s="82" t="str" cm="1">
        <f t="array" aca="1" ref="BF92" ca="1">IFERROR(INDIRECT("'2. Input non-routine changes'!" &amp; ADDRESS('NRC backing'!$E92, COLUMN()-45)),"")</f>
        <v/>
      </c>
      <c r="BG92" s="180" t="str" cm="1">
        <f t="array" aca="1" ref="BG92" ca="1">IFERROR(INDIRECT("'2. Input non-routine changes'!" &amp; ADDRESS('NRC backing'!$E92, COLUMN()-45)),"")</f>
        <v/>
      </c>
      <c r="BH92" s="82" t="str" cm="1">
        <f t="array" aca="1" ref="BH92" ca="1">IFERROR(INDIRECT("'2. Input non-routine changes'!" &amp; ADDRESS('NRC backing'!$E92, COLUMN()-45)),"")</f>
        <v/>
      </c>
      <c r="BI92" s="84" t="str" cm="1">
        <f t="array" aca="1" ref="BI92" ca="1">IFERROR(INDIRECT("'2. Input non-routine changes'!" &amp; ADDRESS('NRC backing'!$F92, COLUMN()-50)),"")</f>
        <v/>
      </c>
      <c r="BJ92" s="84" t="str" cm="1">
        <f t="array" aca="1" ref="BJ92" ca="1">IFERROR(INDIRECT("'2. Input non-routine changes'!" &amp; ADDRESS('NRC backing'!$F92, COLUMN()-50)),"")</f>
        <v/>
      </c>
      <c r="BK92" s="82" t="str" cm="1">
        <f t="array" aca="1" ref="BK92" ca="1">IFERROR(INDIRECT("'2. Input non-routine changes'!" &amp; ADDRESS('NRC backing'!$F92, COLUMN()-50)),"")</f>
        <v/>
      </c>
      <c r="BL92" s="173" t="str" cm="1">
        <f t="array" aca="1" ref="BL92" ca="1">IFERROR(INDIRECT("'2. Input non-routine changes'!" &amp; ADDRESS('NRC backing'!$F92, COLUMN()-50)),"")</f>
        <v/>
      </c>
      <c r="BM92" s="82" t="str" cm="1">
        <f t="array" aca="1" ref="BM92" ca="1">IFERROR(INDIRECT("'2. Input non-routine changes'!" &amp; ADDRESS('NRC backing'!$F92, COLUMN()-50)),"")</f>
        <v/>
      </c>
      <c r="BN92" s="84" t="str" cm="1">
        <f t="array" aca="1" ref="BN92" ca="1">IFERROR(INDIRECT("'2. Input non-routine changes'!" &amp; ADDRESS('NRC backing'!$G92, COLUMN()-55)),"")</f>
        <v/>
      </c>
      <c r="BO92" s="84" t="str" cm="1">
        <f t="array" aca="1" ref="BO92" ca="1">IFERROR(INDIRECT("'2. Input non-routine changes'!" &amp; ADDRESS('NRC backing'!$G92, COLUMN()-55)),"")</f>
        <v/>
      </c>
      <c r="BP92" s="82" t="str" cm="1">
        <f t="array" aca="1" ref="BP92" ca="1">IFERROR(INDIRECT("'2. Input non-routine changes'!" &amp; ADDRESS('NRC backing'!$G92, COLUMN()-55)),"")</f>
        <v/>
      </c>
      <c r="BQ92" s="180" t="str" cm="1">
        <f t="array" aca="1" ref="BQ92" ca="1">IFERROR(INDIRECT("'2. Input non-routine changes'!" &amp; ADDRESS('NRC backing'!$G92, COLUMN()-55)),"")</f>
        <v/>
      </c>
      <c r="BR92" s="82" t="str" cm="1">
        <f t="array" aca="1" ref="BR92" ca="1">IFERROR(INDIRECT("'2. Input non-routine changes'!" &amp; ADDRESS('NRC backing'!$G92, COLUMN()-55)),"")</f>
        <v/>
      </c>
    </row>
    <row r="93" spans="1:70">
      <c r="A93" s="82" t="str">
        <f>IF($D93="", "", '1. Input energy data'!$C$11)</f>
        <v/>
      </c>
      <c r="B93" s="82" t="str">
        <f>IF($D93="", "", '1. Input energy data'!$D$11)</f>
        <v/>
      </c>
      <c r="C93" s="236"/>
      <c r="D93" s="82" t="str">
        <f>IF(ISBLANK('1. Input energy data'!$C109),"",'1. Input energy data'!$C109)</f>
        <v/>
      </c>
      <c r="E93" s="178" t="str">
        <f>IF(ISBLANK('1. Input energy data'!D109), "",'1. Input energy data'!D109)</f>
        <v/>
      </c>
      <c r="F93" s="82" t="str">
        <f>IF(ISBLANK('1. Input energy data'!$E109),"",'1. Input energy data'!$E109)</f>
        <v/>
      </c>
      <c r="G93" s="82" t="str">
        <f>IF($A93="","",'1. Input energy data'!$G109)</f>
        <v/>
      </c>
      <c r="H93" s="82" t="str">
        <f>IF($G93='List Backing Sheet'!$P$5,'1. Input energy data'!$S$11,IF($G93='List Backing Sheet'!$P$6,'1. Input energy data'!$T$11,""))</f>
        <v/>
      </c>
      <c r="I93" s="82" t="str">
        <f>IF('1. Input energy data'!H109=0, "", '1. Input energy data'!H109)</f>
        <v/>
      </c>
      <c r="J93" s="84" t="str">
        <f>IF('1. Input energy data'!I109="", "", '1. Input energy data'!I109)</f>
        <v/>
      </c>
      <c r="K93" s="84" t="str">
        <f>IF(A93="","",IF(TRIM(LOWER('1. Input energy data'!$G$11))="Multiple",IF('1. Input energy data'!J109&lt;&gt;"",'1. Input energy data'!J109,""), '1. Input energy data'!$G$11))</f>
        <v/>
      </c>
      <c r="L93" s="84" t="str">
        <f>IF('1. Input energy data'!L109="", "", '1. Input energy data'!L109)</f>
        <v/>
      </c>
      <c r="M93" s="84" t="str">
        <f>IF('1. Input energy data'!M109="", "", '1. Input energy data'!M109)</f>
        <v/>
      </c>
      <c r="N93" s="85" t="str">
        <f>IF(ISBLANK('1. Input energy data'!N109), "",'1. Input energy data'!N109)</f>
        <v/>
      </c>
      <c r="O93" s="85" t="str">
        <f>IF(ISBLANK('1. Input energy data'!O109), "",'1. Input energy data'!O109)</f>
        <v/>
      </c>
      <c r="P93" s="85" t="str">
        <f>IF(ISBLANK('1. Input energy data'!P109), "",'1. Input energy data'!P109)</f>
        <v/>
      </c>
      <c r="Q93" s="85" t="str">
        <f>IF(ISBLANK('1. Input energy data'!Q109), "",'1. Input energy data'!Q109)</f>
        <v/>
      </c>
      <c r="R93" s="85" t="str">
        <f>IF(ISBLANK('1. Input energy data'!R109), "",'1. Input energy data'!R109)</f>
        <v/>
      </c>
      <c r="S93" s="85" t="str">
        <f>IF(ISBLANK('1. Input energy data'!S109), "",'1. Input energy data'!S109)</f>
        <v/>
      </c>
      <c r="T93" s="85" t="str">
        <f>IF(ISBLANK('1. Input energy data'!T109), "",'1. Input energy data'!T109)</f>
        <v/>
      </c>
      <c r="U93" s="85" t="str">
        <f>IF(ISBLANK('1. Input energy data'!U109), "",'1. Input energy data'!U109)</f>
        <v/>
      </c>
      <c r="V93" s="85" t="str">
        <f>IF(ISBLANK('1. Input energy data'!V109), "",'1. Input energy data'!V109)</f>
        <v/>
      </c>
      <c r="W93" s="85" t="str">
        <f>IF(ISBLANK('1. Input energy data'!W109), "",'1. Input energy data'!W109)</f>
        <v/>
      </c>
      <c r="X93" s="85" t="str">
        <f>IF(ISBLANK('1. Input energy data'!X109), "",'1. Input energy data'!X109)</f>
        <v/>
      </c>
      <c r="Y93" s="85" t="str">
        <f>IF(ISBLANK('1. Input energy data'!Y109), "",'1. Input energy data'!Y109)</f>
        <v/>
      </c>
      <c r="Z93" s="85" t="str">
        <f>IF(ISBLANK('1. Input energy data'!Z109), "",'1. Input energy data'!Z109)</f>
        <v/>
      </c>
      <c r="AA93" s="85" t="str">
        <f>IF(ISBLANK('1. Input energy data'!$AA109), "",'1. Input energy data'!$AA109)</f>
        <v/>
      </c>
      <c r="AB93" s="85" t="str">
        <f>IF(ISBLANK('1. Input energy data'!AB109), "",'1. Input energy data'!AB109)</f>
        <v/>
      </c>
      <c r="AC93" s="84" t="str">
        <f>IF('1. Input energy data'!AD109="", "", '1. Input energy data'!AD109)</f>
        <v/>
      </c>
      <c r="AD93" s="84" t="str">
        <f>IF('1. Input energy data'!AE109="", "", '1. Input energy data'!AE109)</f>
        <v/>
      </c>
      <c r="AE93" s="85" t="str">
        <f>IF(ISBLANK('1. Input energy data'!AF109), "",'1. Input energy data'!AF109)</f>
        <v/>
      </c>
      <c r="AF93" s="85" t="str">
        <f>IF(ISBLANK('1. Input energy data'!AG109), "",'1. Input energy data'!AG109)</f>
        <v/>
      </c>
      <c r="AG93" s="85" t="str">
        <f>IF(ISBLANK('1. Input energy data'!AH109), "",'1. Input energy data'!AH109)</f>
        <v/>
      </c>
      <c r="AH93" s="85" t="str">
        <f>IF(ISBLANK('1. Input energy data'!AI109), "",'1. Input energy data'!AI109)</f>
        <v/>
      </c>
      <c r="AI93" s="85" t="str">
        <f>IF(ISBLANK('1. Input energy data'!AJ109), "",'1. Input energy data'!AJ109)</f>
        <v/>
      </c>
      <c r="AJ93" s="85" t="str">
        <f>IF(ISBLANK('1. Input energy data'!AK109), "",'1. Input energy data'!AK109)</f>
        <v/>
      </c>
      <c r="AK93" s="85" t="str">
        <f>IF(ISBLANK('1. Input energy data'!AL109), "",'1. Input energy data'!AL109)</f>
        <v/>
      </c>
      <c r="AL93" s="85" t="str">
        <f>IF(ISBLANK('1. Input energy data'!AM109), "",'1. Input energy data'!AM109)</f>
        <v/>
      </c>
      <c r="AM93" s="85" t="str">
        <f>IF(ISBLANK('1. Input energy data'!AN109), "",'1. Input energy data'!AN109)</f>
        <v/>
      </c>
      <c r="AN93" s="85" t="str">
        <f>IF(ISBLANK('1. Input energy data'!AO109), "",'1. Input energy data'!AO109)</f>
        <v/>
      </c>
      <c r="AO93" s="85" t="str">
        <f>IF(ISBLANK('1. Input energy data'!AP109), "",'1. Input energy data'!AP109)</f>
        <v/>
      </c>
      <c r="AP93" s="85" t="str">
        <f>IF(ISBLANK('1. Input energy data'!AQ109), "",'1. Input energy data'!AQ109)</f>
        <v/>
      </c>
      <c r="AQ93" s="85" t="str">
        <f>'1. Input energy data'!AR109</f>
        <v/>
      </c>
      <c r="AR93" s="85" t="str">
        <f>'1. Input energy data'!AS109</f>
        <v/>
      </c>
      <c r="AS93" s="85" t="str">
        <f>IF(ISBLANK('1. Input energy data'!AT109), "",'1. Input energy data'!AT109)</f>
        <v/>
      </c>
      <c r="AT93" s="85" t="str">
        <f>IF(ISBLANK('1. Input energy data'!$AU109), "",'1. Input energy data'!$AU109)</f>
        <v/>
      </c>
      <c r="AU93" s="85" t="str">
        <f>IF(ISBLANK('1. Input energy data'!AV109), "",'1. Input energy data'!AV109)</f>
        <v/>
      </c>
      <c r="AV93" s="82" t="str">
        <f>IFERROR('Calculation backing sheet'!AQ92,"Baseline issue")</f>
        <v/>
      </c>
      <c r="AW93" s="85" t="str">
        <f>'Calculation backing sheet'!AR92</f>
        <v/>
      </c>
      <c r="AX93" s="176" t="str">
        <f>'Calculation backing sheet'!AS92</f>
        <v/>
      </c>
      <c r="AY93" s="85" t="str">
        <f>'Calculation backing sheet'!AT92</f>
        <v/>
      </c>
      <c r="AZ93" s="85" t="str">
        <f>'Calculation backing sheet'!AU92</f>
        <v/>
      </c>
      <c r="BA93" s="82" t="str">
        <f>'Calculation backing sheet'!AV92</f>
        <v/>
      </c>
      <c r="BB93" s="82" t="str">
        <f>IF(OR(F93=0,G93=0,F93="0",G93="0",TRIM(F93)="",TRIM(G93)=""),"",IF(COUNTIFS('2. Input non-routine changes'!$C$18:$C$1048576,F93,'2. Input non-routine changes'!$E$18:$E$1048576,G93)&gt; 0,"Yes","No"))</f>
        <v/>
      </c>
      <c r="BD93" s="84" t="str" cm="1">
        <f t="array" aca="1" ref="BD93" ca="1">IFERROR(INDIRECT("'2. Input non-routine changes'!" &amp; ADDRESS('NRC backing'!$E93, COLUMN()-45)),"")</f>
        <v/>
      </c>
      <c r="BE93" s="84" t="str" cm="1">
        <f t="array" aca="1" ref="BE93" ca="1">IFERROR(INDIRECT("'2. Input non-routine changes'!" &amp; ADDRESS('NRC backing'!$E93, COLUMN()-45)),"")</f>
        <v/>
      </c>
      <c r="BF93" s="82" t="str" cm="1">
        <f t="array" aca="1" ref="BF93" ca="1">IFERROR(INDIRECT("'2. Input non-routine changes'!" &amp; ADDRESS('NRC backing'!$E93, COLUMN()-45)),"")</f>
        <v/>
      </c>
      <c r="BG93" s="180" t="str" cm="1">
        <f t="array" aca="1" ref="BG93" ca="1">IFERROR(INDIRECT("'2. Input non-routine changes'!" &amp; ADDRESS('NRC backing'!$E93, COLUMN()-45)),"")</f>
        <v/>
      </c>
      <c r="BH93" s="82" t="str" cm="1">
        <f t="array" aca="1" ref="BH93" ca="1">IFERROR(INDIRECT("'2. Input non-routine changes'!" &amp; ADDRESS('NRC backing'!$E93, COLUMN()-45)),"")</f>
        <v/>
      </c>
      <c r="BI93" s="84" t="str" cm="1">
        <f t="array" aca="1" ref="BI93" ca="1">IFERROR(INDIRECT("'2. Input non-routine changes'!" &amp; ADDRESS('NRC backing'!$F93, COLUMN()-50)),"")</f>
        <v/>
      </c>
      <c r="BJ93" s="84" t="str" cm="1">
        <f t="array" aca="1" ref="BJ93" ca="1">IFERROR(INDIRECT("'2. Input non-routine changes'!" &amp; ADDRESS('NRC backing'!$F93, COLUMN()-50)),"")</f>
        <v/>
      </c>
      <c r="BK93" s="82" t="str" cm="1">
        <f t="array" aca="1" ref="BK93" ca="1">IFERROR(INDIRECT("'2. Input non-routine changes'!" &amp; ADDRESS('NRC backing'!$F93, COLUMN()-50)),"")</f>
        <v/>
      </c>
      <c r="BL93" s="173" t="str" cm="1">
        <f t="array" aca="1" ref="BL93" ca="1">IFERROR(INDIRECT("'2. Input non-routine changes'!" &amp; ADDRESS('NRC backing'!$F93, COLUMN()-50)),"")</f>
        <v/>
      </c>
      <c r="BM93" s="82" t="str" cm="1">
        <f t="array" aca="1" ref="BM93" ca="1">IFERROR(INDIRECT("'2. Input non-routine changes'!" &amp; ADDRESS('NRC backing'!$F93, COLUMN()-50)),"")</f>
        <v/>
      </c>
      <c r="BN93" s="84" t="str" cm="1">
        <f t="array" aca="1" ref="BN93" ca="1">IFERROR(INDIRECT("'2. Input non-routine changes'!" &amp; ADDRESS('NRC backing'!$G93, COLUMN()-55)),"")</f>
        <v/>
      </c>
      <c r="BO93" s="84" t="str" cm="1">
        <f t="array" aca="1" ref="BO93" ca="1">IFERROR(INDIRECT("'2. Input non-routine changes'!" &amp; ADDRESS('NRC backing'!$G93, COLUMN()-55)),"")</f>
        <v/>
      </c>
      <c r="BP93" s="82" t="str" cm="1">
        <f t="array" aca="1" ref="BP93" ca="1">IFERROR(INDIRECT("'2. Input non-routine changes'!" &amp; ADDRESS('NRC backing'!$G93, COLUMN()-55)),"")</f>
        <v/>
      </c>
      <c r="BQ93" s="180" t="str" cm="1">
        <f t="array" aca="1" ref="BQ93" ca="1">IFERROR(INDIRECT("'2. Input non-routine changes'!" &amp; ADDRESS('NRC backing'!$G93, COLUMN()-55)),"")</f>
        <v/>
      </c>
      <c r="BR93" s="82" t="str" cm="1">
        <f t="array" aca="1" ref="BR93" ca="1">IFERROR(INDIRECT("'2. Input non-routine changes'!" &amp; ADDRESS('NRC backing'!$G93, COLUMN()-55)),"")</f>
        <v/>
      </c>
    </row>
    <row r="94" spans="1:70">
      <c r="A94" s="82" t="str">
        <f>IF($D94="", "", '1. Input energy data'!$C$11)</f>
        <v/>
      </c>
      <c r="B94" s="82" t="str">
        <f>IF($D94="", "", '1. Input energy data'!$D$11)</f>
        <v/>
      </c>
      <c r="C94" s="236"/>
      <c r="D94" s="82" t="str">
        <f>IF(ISBLANK('1. Input energy data'!$C110),"",'1. Input energy data'!$C110)</f>
        <v/>
      </c>
      <c r="E94" s="178" t="str">
        <f>IF(ISBLANK('1. Input energy data'!D110), "",'1. Input energy data'!D110)</f>
        <v/>
      </c>
      <c r="F94" s="82" t="str">
        <f>IF(ISBLANK('1. Input energy data'!$E110),"",'1. Input energy data'!$E110)</f>
        <v/>
      </c>
      <c r="G94" s="82" t="str">
        <f>IF($A94="","",'1. Input energy data'!$G110)</f>
        <v/>
      </c>
      <c r="H94" s="82" t="str">
        <f>IF($G94='List Backing Sheet'!$P$5,'1. Input energy data'!$S$11,IF($G94='List Backing Sheet'!$P$6,'1. Input energy data'!$T$11,""))</f>
        <v/>
      </c>
      <c r="I94" s="82" t="str">
        <f>IF('1. Input energy data'!H110=0, "", '1. Input energy data'!H110)</f>
        <v/>
      </c>
      <c r="J94" s="84" t="str">
        <f>IF('1. Input energy data'!I110="", "", '1. Input energy data'!I110)</f>
        <v/>
      </c>
      <c r="K94" s="84" t="str">
        <f>IF(A94="","",IF(TRIM(LOWER('1. Input energy data'!$G$11))="Multiple",IF('1. Input energy data'!J110&lt;&gt;"",'1. Input energy data'!J110,""), '1. Input energy data'!$G$11))</f>
        <v/>
      </c>
      <c r="L94" s="84" t="str">
        <f>IF('1. Input energy data'!L110="", "", '1. Input energy data'!L110)</f>
        <v/>
      </c>
      <c r="M94" s="84" t="str">
        <f>IF('1. Input energy data'!M110="", "", '1. Input energy data'!M110)</f>
        <v/>
      </c>
      <c r="N94" s="85" t="str">
        <f>IF(ISBLANK('1. Input energy data'!N110), "",'1. Input energy data'!N110)</f>
        <v/>
      </c>
      <c r="O94" s="85" t="str">
        <f>IF(ISBLANK('1. Input energy data'!O110), "",'1. Input energy data'!O110)</f>
        <v/>
      </c>
      <c r="P94" s="85" t="str">
        <f>IF(ISBLANK('1. Input energy data'!P110), "",'1. Input energy data'!P110)</f>
        <v/>
      </c>
      <c r="Q94" s="85" t="str">
        <f>IF(ISBLANK('1. Input energy data'!Q110), "",'1. Input energy data'!Q110)</f>
        <v/>
      </c>
      <c r="R94" s="85" t="str">
        <f>IF(ISBLANK('1. Input energy data'!R110), "",'1. Input energy data'!R110)</f>
        <v/>
      </c>
      <c r="S94" s="85" t="str">
        <f>IF(ISBLANK('1. Input energy data'!S110), "",'1. Input energy data'!S110)</f>
        <v/>
      </c>
      <c r="T94" s="85" t="str">
        <f>IF(ISBLANK('1. Input energy data'!T110), "",'1. Input energy data'!T110)</f>
        <v/>
      </c>
      <c r="U94" s="85" t="str">
        <f>IF(ISBLANK('1. Input energy data'!U110), "",'1. Input energy data'!U110)</f>
        <v/>
      </c>
      <c r="V94" s="85" t="str">
        <f>IF(ISBLANK('1. Input energy data'!V110), "",'1. Input energy data'!V110)</f>
        <v/>
      </c>
      <c r="W94" s="85" t="str">
        <f>IF(ISBLANK('1. Input energy data'!W110), "",'1. Input energy data'!W110)</f>
        <v/>
      </c>
      <c r="X94" s="85" t="str">
        <f>IF(ISBLANK('1. Input energy data'!X110), "",'1. Input energy data'!X110)</f>
        <v/>
      </c>
      <c r="Y94" s="85" t="str">
        <f>IF(ISBLANK('1. Input energy data'!Y110), "",'1. Input energy data'!Y110)</f>
        <v/>
      </c>
      <c r="Z94" s="85" t="str">
        <f>IF(ISBLANK('1. Input energy data'!Z110), "",'1. Input energy data'!Z110)</f>
        <v/>
      </c>
      <c r="AA94" s="85" t="str">
        <f>IF(ISBLANK('1. Input energy data'!$AA110), "",'1. Input energy data'!$AA110)</f>
        <v/>
      </c>
      <c r="AB94" s="85" t="str">
        <f>IF(ISBLANK('1. Input energy data'!AB110), "",'1. Input energy data'!AB110)</f>
        <v/>
      </c>
      <c r="AC94" s="84" t="str">
        <f>IF('1. Input energy data'!AD110="", "", '1. Input energy data'!AD110)</f>
        <v/>
      </c>
      <c r="AD94" s="84" t="str">
        <f>IF('1. Input energy data'!AE110="", "", '1. Input energy data'!AE110)</f>
        <v/>
      </c>
      <c r="AE94" s="85" t="str">
        <f>IF(ISBLANK('1. Input energy data'!AF110), "",'1. Input energy data'!AF110)</f>
        <v/>
      </c>
      <c r="AF94" s="85" t="str">
        <f>IF(ISBLANK('1. Input energy data'!AG110), "",'1. Input energy data'!AG110)</f>
        <v/>
      </c>
      <c r="AG94" s="85" t="str">
        <f>IF(ISBLANK('1. Input energy data'!AH110), "",'1. Input energy data'!AH110)</f>
        <v/>
      </c>
      <c r="AH94" s="85" t="str">
        <f>IF(ISBLANK('1. Input energy data'!AI110), "",'1. Input energy data'!AI110)</f>
        <v/>
      </c>
      <c r="AI94" s="85" t="str">
        <f>IF(ISBLANK('1. Input energy data'!AJ110), "",'1. Input energy data'!AJ110)</f>
        <v/>
      </c>
      <c r="AJ94" s="85" t="str">
        <f>IF(ISBLANK('1. Input energy data'!AK110), "",'1. Input energy data'!AK110)</f>
        <v/>
      </c>
      <c r="AK94" s="85" t="str">
        <f>IF(ISBLANK('1. Input energy data'!AL110), "",'1. Input energy data'!AL110)</f>
        <v/>
      </c>
      <c r="AL94" s="85" t="str">
        <f>IF(ISBLANK('1. Input energy data'!AM110), "",'1. Input energy data'!AM110)</f>
        <v/>
      </c>
      <c r="AM94" s="85" t="str">
        <f>IF(ISBLANK('1. Input energy data'!AN110), "",'1. Input energy data'!AN110)</f>
        <v/>
      </c>
      <c r="AN94" s="85" t="str">
        <f>IF(ISBLANK('1. Input energy data'!AO110), "",'1. Input energy data'!AO110)</f>
        <v/>
      </c>
      <c r="AO94" s="85" t="str">
        <f>IF(ISBLANK('1. Input energy data'!AP110), "",'1. Input energy data'!AP110)</f>
        <v/>
      </c>
      <c r="AP94" s="85" t="str">
        <f>IF(ISBLANK('1. Input energy data'!AQ110), "",'1. Input energy data'!AQ110)</f>
        <v/>
      </c>
      <c r="AQ94" s="85" t="str">
        <f>'1. Input energy data'!AR110</f>
        <v/>
      </c>
      <c r="AR94" s="85" t="str">
        <f>'1. Input energy data'!AS110</f>
        <v/>
      </c>
      <c r="AS94" s="85" t="str">
        <f>IF(ISBLANK('1. Input energy data'!AT110), "",'1. Input energy data'!AT110)</f>
        <v/>
      </c>
      <c r="AT94" s="85" t="str">
        <f>IF(ISBLANK('1. Input energy data'!$AU110), "",'1. Input energy data'!$AU110)</f>
        <v/>
      </c>
      <c r="AU94" s="85" t="str">
        <f>IF(ISBLANK('1. Input energy data'!AV110), "",'1. Input energy data'!AV110)</f>
        <v/>
      </c>
      <c r="AV94" s="82" t="str">
        <f>IFERROR('Calculation backing sheet'!AQ93,"Baseline issue")</f>
        <v/>
      </c>
      <c r="AW94" s="85" t="str">
        <f>'Calculation backing sheet'!AR93</f>
        <v/>
      </c>
      <c r="AX94" s="176" t="str">
        <f>'Calculation backing sheet'!AS93</f>
        <v/>
      </c>
      <c r="AY94" s="85" t="str">
        <f>'Calculation backing sheet'!AT93</f>
        <v/>
      </c>
      <c r="AZ94" s="85" t="str">
        <f>'Calculation backing sheet'!AU93</f>
        <v/>
      </c>
      <c r="BA94" s="82" t="str">
        <f>'Calculation backing sheet'!AV93</f>
        <v/>
      </c>
      <c r="BB94" s="82" t="str">
        <f>IF(OR(F94=0,G94=0,F94="0",G94="0",TRIM(F94)="",TRIM(G94)=""),"",IF(COUNTIFS('2. Input non-routine changes'!$C$18:$C$1048576,F94,'2. Input non-routine changes'!$E$18:$E$1048576,G94)&gt; 0,"Yes","No"))</f>
        <v/>
      </c>
      <c r="BD94" s="84" t="str" cm="1">
        <f t="array" aca="1" ref="BD94" ca="1">IFERROR(INDIRECT("'2. Input non-routine changes'!" &amp; ADDRESS('NRC backing'!$E94, COLUMN()-45)),"")</f>
        <v/>
      </c>
      <c r="BE94" s="84" t="str" cm="1">
        <f t="array" aca="1" ref="BE94" ca="1">IFERROR(INDIRECT("'2. Input non-routine changes'!" &amp; ADDRESS('NRC backing'!$E94, COLUMN()-45)),"")</f>
        <v/>
      </c>
      <c r="BF94" s="82" t="str" cm="1">
        <f t="array" aca="1" ref="BF94" ca="1">IFERROR(INDIRECT("'2. Input non-routine changes'!" &amp; ADDRESS('NRC backing'!$E94, COLUMN()-45)),"")</f>
        <v/>
      </c>
      <c r="BG94" s="180" t="str" cm="1">
        <f t="array" aca="1" ref="BG94" ca="1">IFERROR(INDIRECT("'2. Input non-routine changes'!" &amp; ADDRESS('NRC backing'!$E94, COLUMN()-45)),"")</f>
        <v/>
      </c>
      <c r="BH94" s="82" t="str" cm="1">
        <f t="array" aca="1" ref="BH94" ca="1">IFERROR(INDIRECT("'2. Input non-routine changes'!" &amp; ADDRESS('NRC backing'!$E94, COLUMN()-45)),"")</f>
        <v/>
      </c>
      <c r="BI94" s="84" t="str" cm="1">
        <f t="array" aca="1" ref="BI94" ca="1">IFERROR(INDIRECT("'2. Input non-routine changes'!" &amp; ADDRESS('NRC backing'!$F94, COLUMN()-50)),"")</f>
        <v/>
      </c>
      <c r="BJ94" s="84" t="str" cm="1">
        <f t="array" aca="1" ref="BJ94" ca="1">IFERROR(INDIRECT("'2. Input non-routine changes'!" &amp; ADDRESS('NRC backing'!$F94, COLUMN()-50)),"")</f>
        <v/>
      </c>
      <c r="BK94" s="82" t="str" cm="1">
        <f t="array" aca="1" ref="BK94" ca="1">IFERROR(INDIRECT("'2. Input non-routine changes'!" &amp; ADDRESS('NRC backing'!$F94, COLUMN()-50)),"")</f>
        <v/>
      </c>
      <c r="BL94" s="173" t="str" cm="1">
        <f t="array" aca="1" ref="BL94" ca="1">IFERROR(INDIRECT("'2. Input non-routine changes'!" &amp; ADDRESS('NRC backing'!$F94, COLUMN()-50)),"")</f>
        <v/>
      </c>
      <c r="BM94" s="82" t="str" cm="1">
        <f t="array" aca="1" ref="BM94" ca="1">IFERROR(INDIRECT("'2. Input non-routine changes'!" &amp; ADDRESS('NRC backing'!$F94, COLUMN()-50)),"")</f>
        <v/>
      </c>
      <c r="BN94" s="84" t="str" cm="1">
        <f t="array" aca="1" ref="BN94" ca="1">IFERROR(INDIRECT("'2. Input non-routine changes'!" &amp; ADDRESS('NRC backing'!$G94, COLUMN()-55)),"")</f>
        <v/>
      </c>
      <c r="BO94" s="84" t="str" cm="1">
        <f t="array" aca="1" ref="BO94" ca="1">IFERROR(INDIRECT("'2. Input non-routine changes'!" &amp; ADDRESS('NRC backing'!$G94, COLUMN()-55)),"")</f>
        <v/>
      </c>
      <c r="BP94" s="82" t="str" cm="1">
        <f t="array" aca="1" ref="BP94" ca="1">IFERROR(INDIRECT("'2. Input non-routine changes'!" &amp; ADDRESS('NRC backing'!$G94, COLUMN()-55)),"")</f>
        <v/>
      </c>
      <c r="BQ94" s="180" t="str" cm="1">
        <f t="array" aca="1" ref="BQ94" ca="1">IFERROR(INDIRECT("'2. Input non-routine changes'!" &amp; ADDRESS('NRC backing'!$G94, COLUMN()-55)),"")</f>
        <v/>
      </c>
      <c r="BR94" s="82" t="str" cm="1">
        <f t="array" aca="1" ref="BR94" ca="1">IFERROR(INDIRECT("'2. Input non-routine changes'!" &amp; ADDRESS('NRC backing'!$G94, COLUMN()-55)),"")</f>
        <v/>
      </c>
    </row>
    <row r="95" spans="1:70">
      <c r="A95" s="82" t="str">
        <f>IF($D95="", "", '1. Input energy data'!$C$11)</f>
        <v/>
      </c>
      <c r="B95" s="82" t="str">
        <f>IF($D95="", "", '1. Input energy data'!$D$11)</f>
        <v/>
      </c>
      <c r="C95" s="236"/>
      <c r="D95" s="82" t="str">
        <f>IF(ISBLANK('1. Input energy data'!$C111),"",'1. Input energy data'!$C111)</f>
        <v/>
      </c>
      <c r="E95" s="178" t="str">
        <f>IF(ISBLANK('1. Input energy data'!D111), "",'1. Input energy data'!D111)</f>
        <v/>
      </c>
      <c r="F95" s="82" t="str">
        <f>IF(ISBLANK('1. Input energy data'!$E111),"",'1. Input energy data'!$E111)</f>
        <v/>
      </c>
      <c r="G95" s="82" t="str">
        <f>IF($A95="","",'1. Input energy data'!$G111)</f>
        <v/>
      </c>
      <c r="H95" s="82" t="str">
        <f>IF($G95='List Backing Sheet'!$P$5,'1. Input energy data'!$S$11,IF($G95='List Backing Sheet'!$P$6,'1. Input energy data'!$T$11,""))</f>
        <v/>
      </c>
      <c r="I95" s="82" t="str">
        <f>IF('1. Input energy data'!H111=0, "", '1. Input energy data'!H111)</f>
        <v/>
      </c>
      <c r="J95" s="84" t="str">
        <f>IF('1. Input energy data'!I111="", "", '1. Input energy data'!I111)</f>
        <v/>
      </c>
      <c r="K95" s="84" t="str">
        <f>IF(A95="","",IF(TRIM(LOWER('1. Input energy data'!$G$11))="Multiple",IF('1. Input energy data'!J111&lt;&gt;"",'1. Input energy data'!J111,""), '1. Input energy data'!$G$11))</f>
        <v/>
      </c>
      <c r="L95" s="84" t="str">
        <f>IF('1. Input energy data'!L111="", "", '1. Input energy data'!L111)</f>
        <v/>
      </c>
      <c r="M95" s="84" t="str">
        <f>IF('1. Input energy data'!M111="", "", '1. Input energy data'!M111)</f>
        <v/>
      </c>
      <c r="N95" s="85" t="str">
        <f>IF(ISBLANK('1. Input energy data'!N111), "",'1. Input energy data'!N111)</f>
        <v/>
      </c>
      <c r="O95" s="85" t="str">
        <f>IF(ISBLANK('1. Input energy data'!O111), "",'1. Input energy data'!O111)</f>
        <v/>
      </c>
      <c r="P95" s="85" t="str">
        <f>IF(ISBLANK('1. Input energy data'!P111), "",'1. Input energy data'!P111)</f>
        <v/>
      </c>
      <c r="Q95" s="85" t="str">
        <f>IF(ISBLANK('1. Input energy data'!Q111), "",'1. Input energy data'!Q111)</f>
        <v/>
      </c>
      <c r="R95" s="85" t="str">
        <f>IF(ISBLANK('1. Input energy data'!R111), "",'1. Input energy data'!R111)</f>
        <v/>
      </c>
      <c r="S95" s="85" t="str">
        <f>IF(ISBLANK('1. Input energy data'!S111), "",'1. Input energy data'!S111)</f>
        <v/>
      </c>
      <c r="T95" s="85" t="str">
        <f>IF(ISBLANK('1. Input energy data'!T111), "",'1. Input energy data'!T111)</f>
        <v/>
      </c>
      <c r="U95" s="85" t="str">
        <f>IF(ISBLANK('1. Input energy data'!U111), "",'1. Input energy data'!U111)</f>
        <v/>
      </c>
      <c r="V95" s="85" t="str">
        <f>IF(ISBLANK('1. Input energy data'!V111), "",'1. Input energy data'!V111)</f>
        <v/>
      </c>
      <c r="W95" s="85" t="str">
        <f>IF(ISBLANK('1. Input energy data'!W111), "",'1. Input energy data'!W111)</f>
        <v/>
      </c>
      <c r="X95" s="85" t="str">
        <f>IF(ISBLANK('1. Input energy data'!X111), "",'1. Input energy data'!X111)</f>
        <v/>
      </c>
      <c r="Y95" s="85" t="str">
        <f>IF(ISBLANK('1. Input energy data'!Y111), "",'1. Input energy data'!Y111)</f>
        <v/>
      </c>
      <c r="Z95" s="85" t="str">
        <f>IF(ISBLANK('1. Input energy data'!Z111), "",'1. Input energy data'!Z111)</f>
        <v/>
      </c>
      <c r="AA95" s="85" t="str">
        <f>IF(ISBLANK('1. Input energy data'!$AA111), "",'1. Input energy data'!$AA111)</f>
        <v/>
      </c>
      <c r="AB95" s="85" t="str">
        <f>IF(ISBLANK('1. Input energy data'!AB111), "",'1. Input energy data'!AB111)</f>
        <v/>
      </c>
      <c r="AC95" s="84" t="str">
        <f>IF('1. Input energy data'!AD111="", "", '1. Input energy data'!AD111)</f>
        <v/>
      </c>
      <c r="AD95" s="84" t="str">
        <f>IF('1. Input energy data'!AE111="", "", '1. Input energy data'!AE111)</f>
        <v/>
      </c>
      <c r="AE95" s="85" t="str">
        <f>IF(ISBLANK('1. Input energy data'!AF111), "",'1. Input energy data'!AF111)</f>
        <v/>
      </c>
      <c r="AF95" s="85" t="str">
        <f>IF(ISBLANK('1. Input energy data'!AG111), "",'1. Input energy data'!AG111)</f>
        <v/>
      </c>
      <c r="AG95" s="85" t="str">
        <f>IF(ISBLANK('1. Input energy data'!AH111), "",'1. Input energy data'!AH111)</f>
        <v/>
      </c>
      <c r="AH95" s="85" t="str">
        <f>IF(ISBLANK('1. Input energy data'!AI111), "",'1. Input energy data'!AI111)</f>
        <v/>
      </c>
      <c r="AI95" s="85" t="str">
        <f>IF(ISBLANK('1. Input energy data'!AJ111), "",'1. Input energy data'!AJ111)</f>
        <v/>
      </c>
      <c r="AJ95" s="85" t="str">
        <f>IF(ISBLANK('1. Input energy data'!AK111), "",'1. Input energy data'!AK111)</f>
        <v/>
      </c>
      <c r="AK95" s="85" t="str">
        <f>IF(ISBLANK('1. Input energy data'!AL111), "",'1. Input energy data'!AL111)</f>
        <v/>
      </c>
      <c r="AL95" s="85" t="str">
        <f>IF(ISBLANK('1. Input energy data'!AM111), "",'1. Input energy data'!AM111)</f>
        <v/>
      </c>
      <c r="AM95" s="85" t="str">
        <f>IF(ISBLANK('1. Input energy data'!AN111), "",'1. Input energy data'!AN111)</f>
        <v/>
      </c>
      <c r="AN95" s="85" t="str">
        <f>IF(ISBLANK('1. Input energy data'!AO111), "",'1. Input energy data'!AO111)</f>
        <v/>
      </c>
      <c r="AO95" s="85" t="str">
        <f>IF(ISBLANK('1. Input energy data'!AP111), "",'1. Input energy data'!AP111)</f>
        <v/>
      </c>
      <c r="AP95" s="85" t="str">
        <f>IF(ISBLANK('1. Input energy data'!AQ111), "",'1. Input energy data'!AQ111)</f>
        <v/>
      </c>
      <c r="AQ95" s="85" t="str">
        <f>'1. Input energy data'!AR111</f>
        <v/>
      </c>
      <c r="AR95" s="85" t="str">
        <f>'1. Input energy data'!AS111</f>
        <v/>
      </c>
      <c r="AS95" s="85" t="str">
        <f>IF(ISBLANK('1. Input energy data'!AT111), "",'1. Input energy data'!AT111)</f>
        <v/>
      </c>
      <c r="AT95" s="85" t="str">
        <f>IF(ISBLANK('1. Input energy data'!$AU111), "",'1. Input energy data'!$AU111)</f>
        <v/>
      </c>
      <c r="AU95" s="85" t="str">
        <f>IF(ISBLANK('1. Input energy data'!AV111), "",'1. Input energy data'!AV111)</f>
        <v/>
      </c>
      <c r="AV95" s="82" t="str">
        <f>IFERROR('Calculation backing sheet'!AQ94,"Baseline issue")</f>
        <v/>
      </c>
      <c r="AW95" s="85" t="str">
        <f>'Calculation backing sheet'!AR94</f>
        <v/>
      </c>
      <c r="AX95" s="176" t="str">
        <f>'Calculation backing sheet'!AS94</f>
        <v/>
      </c>
      <c r="AY95" s="85" t="str">
        <f>'Calculation backing sheet'!AT94</f>
        <v/>
      </c>
      <c r="AZ95" s="85" t="str">
        <f>'Calculation backing sheet'!AU94</f>
        <v/>
      </c>
      <c r="BA95" s="82" t="str">
        <f>'Calculation backing sheet'!AV94</f>
        <v/>
      </c>
      <c r="BB95" s="82" t="str">
        <f>IF(OR(F95=0,G95=0,F95="0",G95="0",TRIM(F95)="",TRIM(G95)=""),"",IF(COUNTIFS('2. Input non-routine changes'!$C$18:$C$1048576,F95,'2. Input non-routine changes'!$E$18:$E$1048576,G95)&gt; 0,"Yes","No"))</f>
        <v/>
      </c>
      <c r="BD95" s="84" t="str" cm="1">
        <f t="array" aca="1" ref="BD95" ca="1">IFERROR(INDIRECT("'2. Input non-routine changes'!" &amp; ADDRESS('NRC backing'!$E95, COLUMN()-45)),"")</f>
        <v/>
      </c>
      <c r="BE95" s="84" t="str" cm="1">
        <f t="array" aca="1" ref="BE95" ca="1">IFERROR(INDIRECT("'2. Input non-routine changes'!" &amp; ADDRESS('NRC backing'!$E95, COLUMN()-45)),"")</f>
        <v/>
      </c>
      <c r="BF95" s="82" t="str" cm="1">
        <f t="array" aca="1" ref="BF95" ca="1">IFERROR(INDIRECT("'2. Input non-routine changes'!" &amp; ADDRESS('NRC backing'!$E95, COLUMN()-45)),"")</f>
        <v/>
      </c>
      <c r="BG95" s="180" t="str" cm="1">
        <f t="array" aca="1" ref="BG95" ca="1">IFERROR(INDIRECT("'2. Input non-routine changes'!" &amp; ADDRESS('NRC backing'!$E95, COLUMN()-45)),"")</f>
        <v/>
      </c>
      <c r="BH95" s="82" t="str" cm="1">
        <f t="array" aca="1" ref="BH95" ca="1">IFERROR(INDIRECT("'2. Input non-routine changes'!" &amp; ADDRESS('NRC backing'!$E95, COLUMN()-45)),"")</f>
        <v/>
      </c>
      <c r="BI95" s="84" t="str" cm="1">
        <f t="array" aca="1" ref="BI95" ca="1">IFERROR(INDIRECT("'2. Input non-routine changes'!" &amp; ADDRESS('NRC backing'!$F95, COLUMN()-50)),"")</f>
        <v/>
      </c>
      <c r="BJ95" s="84" t="str" cm="1">
        <f t="array" aca="1" ref="BJ95" ca="1">IFERROR(INDIRECT("'2. Input non-routine changes'!" &amp; ADDRESS('NRC backing'!$F95, COLUMN()-50)),"")</f>
        <v/>
      </c>
      <c r="BK95" s="82" t="str" cm="1">
        <f t="array" aca="1" ref="BK95" ca="1">IFERROR(INDIRECT("'2. Input non-routine changes'!" &amp; ADDRESS('NRC backing'!$F95, COLUMN()-50)),"")</f>
        <v/>
      </c>
      <c r="BL95" s="173" t="str" cm="1">
        <f t="array" aca="1" ref="BL95" ca="1">IFERROR(INDIRECT("'2. Input non-routine changes'!" &amp; ADDRESS('NRC backing'!$F95, COLUMN()-50)),"")</f>
        <v/>
      </c>
      <c r="BM95" s="82" t="str" cm="1">
        <f t="array" aca="1" ref="BM95" ca="1">IFERROR(INDIRECT("'2. Input non-routine changes'!" &amp; ADDRESS('NRC backing'!$F95, COLUMN()-50)),"")</f>
        <v/>
      </c>
      <c r="BN95" s="84" t="str" cm="1">
        <f t="array" aca="1" ref="BN95" ca="1">IFERROR(INDIRECT("'2. Input non-routine changes'!" &amp; ADDRESS('NRC backing'!$G95, COLUMN()-55)),"")</f>
        <v/>
      </c>
      <c r="BO95" s="84" t="str" cm="1">
        <f t="array" aca="1" ref="BO95" ca="1">IFERROR(INDIRECT("'2. Input non-routine changes'!" &amp; ADDRESS('NRC backing'!$G95, COLUMN()-55)),"")</f>
        <v/>
      </c>
      <c r="BP95" s="82" t="str" cm="1">
        <f t="array" aca="1" ref="BP95" ca="1">IFERROR(INDIRECT("'2. Input non-routine changes'!" &amp; ADDRESS('NRC backing'!$G95, COLUMN()-55)),"")</f>
        <v/>
      </c>
      <c r="BQ95" s="180" t="str" cm="1">
        <f t="array" aca="1" ref="BQ95" ca="1">IFERROR(INDIRECT("'2. Input non-routine changes'!" &amp; ADDRESS('NRC backing'!$G95, COLUMN()-55)),"")</f>
        <v/>
      </c>
      <c r="BR95" s="82" t="str" cm="1">
        <f t="array" aca="1" ref="BR95" ca="1">IFERROR(INDIRECT("'2. Input non-routine changes'!" &amp; ADDRESS('NRC backing'!$G95, COLUMN()-55)),"")</f>
        <v/>
      </c>
    </row>
    <row r="96" spans="1:70">
      <c r="A96" s="82" t="str">
        <f>IF($D96="", "", '1. Input energy data'!$C$11)</f>
        <v/>
      </c>
      <c r="B96" s="82" t="str">
        <f>IF($D96="", "", '1. Input energy data'!$D$11)</f>
        <v/>
      </c>
      <c r="C96" s="236"/>
      <c r="D96" s="82" t="str">
        <f>IF(ISBLANK('1. Input energy data'!$C112),"",'1. Input energy data'!$C112)</f>
        <v/>
      </c>
      <c r="E96" s="178" t="str">
        <f>IF(ISBLANK('1. Input energy data'!D112), "",'1. Input energy data'!D112)</f>
        <v/>
      </c>
      <c r="F96" s="82" t="str">
        <f>IF(ISBLANK('1. Input energy data'!$E112),"",'1. Input energy data'!$E112)</f>
        <v/>
      </c>
      <c r="G96" s="82" t="str">
        <f>IF($A96="","",'1. Input energy data'!$G112)</f>
        <v/>
      </c>
      <c r="H96" s="82" t="str">
        <f>IF($G96='List Backing Sheet'!$P$5,'1. Input energy data'!$S$11,IF($G96='List Backing Sheet'!$P$6,'1. Input energy data'!$T$11,""))</f>
        <v/>
      </c>
      <c r="I96" s="82" t="str">
        <f>IF('1. Input energy data'!H112=0, "", '1. Input energy data'!H112)</f>
        <v/>
      </c>
      <c r="J96" s="84" t="str">
        <f>IF('1. Input energy data'!I112="", "", '1. Input energy data'!I112)</f>
        <v/>
      </c>
      <c r="K96" s="84" t="str">
        <f>IF(A96="","",IF(TRIM(LOWER('1. Input energy data'!$G$11))="Multiple",IF('1. Input energy data'!J112&lt;&gt;"",'1. Input energy data'!J112,""), '1. Input energy data'!$G$11))</f>
        <v/>
      </c>
      <c r="L96" s="84" t="str">
        <f>IF('1. Input energy data'!L112="", "", '1. Input energy data'!L112)</f>
        <v/>
      </c>
      <c r="M96" s="84" t="str">
        <f>IF('1. Input energy data'!M112="", "", '1. Input energy data'!M112)</f>
        <v/>
      </c>
      <c r="N96" s="85" t="str">
        <f>IF(ISBLANK('1. Input energy data'!N112), "",'1. Input energy data'!N112)</f>
        <v/>
      </c>
      <c r="O96" s="85" t="str">
        <f>IF(ISBLANK('1. Input energy data'!O112), "",'1. Input energy data'!O112)</f>
        <v/>
      </c>
      <c r="P96" s="85" t="str">
        <f>IF(ISBLANK('1. Input energy data'!P112), "",'1. Input energy data'!P112)</f>
        <v/>
      </c>
      <c r="Q96" s="85" t="str">
        <f>IF(ISBLANK('1. Input energy data'!Q112), "",'1. Input energy data'!Q112)</f>
        <v/>
      </c>
      <c r="R96" s="85" t="str">
        <f>IF(ISBLANK('1. Input energy data'!R112), "",'1. Input energy data'!R112)</f>
        <v/>
      </c>
      <c r="S96" s="85" t="str">
        <f>IF(ISBLANK('1. Input energy data'!S112), "",'1. Input energy data'!S112)</f>
        <v/>
      </c>
      <c r="T96" s="85" t="str">
        <f>IF(ISBLANK('1. Input energy data'!T112), "",'1. Input energy data'!T112)</f>
        <v/>
      </c>
      <c r="U96" s="85" t="str">
        <f>IF(ISBLANK('1. Input energy data'!U112), "",'1. Input energy data'!U112)</f>
        <v/>
      </c>
      <c r="V96" s="85" t="str">
        <f>IF(ISBLANK('1. Input energy data'!V112), "",'1. Input energy data'!V112)</f>
        <v/>
      </c>
      <c r="W96" s="85" t="str">
        <f>IF(ISBLANK('1. Input energy data'!W112), "",'1. Input energy data'!W112)</f>
        <v/>
      </c>
      <c r="X96" s="85" t="str">
        <f>IF(ISBLANK('1. Input energy data'!X112), "",'1. Input energy data'!X112)</f>
        <v/>
      </c>
      <c r="Y96" s="85" t="str">
        <f>IF(ISBLANK('1. Input energy data'!Y112), "",'1. Input energy data'!Y112)</f>
        <v/>
      </c>
      <c r="Z96" s="85" t="str">
        <f>IF(ISBLANK('1. Input energy data'!Z112), "",'1. Input energy data'!Z112)</f>
        <v/>
      </c>
      <c r="AA96" s="85" t="str">
        <f>IF(ISBLANK('1. Input energy data'!$AA112), "",'1. Input energy data'!$AA112)</f>
        <v/>
      </c>
      <c r="AB96" s="85" t="str">
        <f>IF(ISBLANK('1. Input energy data'!AB112), "",'1. Input energy data'!AB112)</f>
        <v/>
      </c>
      <c r="AC96" s="84" t="str">
        <f>IF('1. Input energy data'!AD112="", "", '1. Input energy data'!AD112)</f>
        <v/>
      </c>
      <c r="AD96" s="84" t="str">
        <f>IF('1. Input energy data'!AE112="", "", '1. Input energy data'!AE112)</f>
        <v/>
      </c>
      <c r="AE96" s="85" t="str">
        <f>IF(ISBLANK('1. Input energy data'!AF112), "",'1. Input energy data'!AF112)</f>
        <v/>
      </c>
      <c r="AF96" s="85" t="str">
        <f>IF(ISBLANK('1. Input energy data'!AG112), "",'1. Input energy data'!AG112)</f>
        <v/>
      </c>
      <c r="AG96" s="85" t="str">
        <f>IF(ISBLANK('1. Input energy data'!AH112), "",'1. Input energy data'!AH112)</f>
        <v/>
      </c>
      <c r="AH96" s="85" t="str">
        <f>IF(ISBLANK('1. Input energy data'!AI112), "",'1. Input energy data'!AI112)</f>
        <v/>
      </c>
      <c r="AI96" s="85" t="str">
        <f>IF(ISBLANK('1. Input energy data'!AJ112), "",'1. Input energy data'!AJ112)</f>
        <v/>
      </c>
      <c r="AJ96" s="85" t="str">
        <f>IF(ISBLANK('1. Input energy data'!AK112), "",'1. Input energy data'!AK112)</f>
        <v/>
      </c>
      <c r="AK96" s="85" t="str">
        <f>IF(ISBLANK('1. Input energy data'!AL112), "",'1. Input energy data'!AL112)</f>
        <v/>
      </c>
      <c r="AL96" s="85" t="str">
        <f>IF(ISBLANK('1. Input energy data'!AM112), "",'1. Input energy data'!AM112)</f>
        <v/>
      </c>
      <c r="AM96" s="85" t="str">
        <f>IF(ISBLANK('1. Input energy data'!AN112), "",'1. Input energy data'!AN112)</f>
        <v/>
      </c>
      <c r="AN96" s="85" t="str">
        <f>IF(ISBLANK('1. Input energy data'!AO112), "",'1. Input energy data'!AO112)</f>
        <v/>
      </c>
      <c r="AO96" s="85" t="str">
        <f>IF(ISBLANK('1. Input energy data'!AP112), "",'1. Input energy data'!AP112)</f>
        <v/>
      </c>
      <c r="AP96" s="85" t="str">
        <f>IF(ISBLANK('1. Input energy data'!AQ112), "",'1. Input energy data'!AQ112)</f>
        <v/>
      </c>
      <c r="AQ96" s="85" t="str">
        <f>'1. Input energy data'!AR112</f>
        <v/>
      </c>
      <c r="AR96" s="85" t="str">
        <f>'1. Input energy data'!AS112</f>
        <v/>
      </c>
      <c r="AS96" s="85" t="str">
        <f>IF(ISBLANK('1. Input energy data'!AT112), "",'1. Input energy data'!AT112)</f>
        <v/>
      </c>
      <c r="AT96" s="85" t="str">
        <f>IF(ISBLANK('1. Input energy data'!$AU112), "",'1. Input energy data'!$AU112)</f>
        <v/>
      </c>
      <c r="AU96" s="85" t="str">
        <f>IF(ISBLANK('1. Input energy data'!AV112), "",'1. Input energy data'!AV112)</f>
        <v/>
      </c>
      <c r="AV96" s="82" t="str">
        <f>IFERROR('Calculation backing sheet'!AQ95,"Baseline issue")</f>
        <v/>
      </c>
      <c r="AW96" s="85" t="str">
        <f>'Calculation backing sheet'!AR95</f>
        <v/>
      </c>
      <c r="AX96" s="176" t="str">
        <f>'Calculation backing sheet'!AS95</f>
        <v/>
      </c>
      <c r="AY96" s="85" t="str">
        <f>'Calculation backing sheet'!AT95</f>
        <v/>
      </c>
      <c r="AZ96" s="85" t="str">
        <f>'Calculation backing sheet'!AU95</f>
        <v/>
      </c>
      <c r="BA96" s="82" t="str">
        <f>'Calculation backing sheet'!AV95</f>
        <v/>
      </c>
      <c r="BB96" s="82" t="str">
        <f>IF(OR(F96=0,G96=0,F96="0",G96="0",TRIM(F96)="",TRIM(G96)=""),"",IF(COUNTIFS('2. Input non-routine changes'!$C$18:$C$1048576,F96,'2. Input non-routine changes'!$E$18:$E$1048576,G96)&gt; 0,"Yes","No"))</f>
        <v/>
      </c>
      <c r="BD96" s="84" t="str" cm="1">
        <f t="array" aca="1" ref="BD96" ca="1">IFERROR(INDIRECT("'2. Input non-routine changes'!" &amp; ADDRESS('NRC backing'!$E96, COLUMN()-45)),"")</f>
        <v/>
      </c>
      <c r="BE96" s="84" t="str" cm="1">
        <f t="array" aca="1" ref="BE96" ca="1">IFERROR(INDIRECT("'2. Input non-routine changes'!" &amp; ADDRESS('NRC backing'!$E96, COLUMN()-45)),"")</f>
        <v/>
      </c>
      <c r="BF96" s="82" t="str" cm="1">
        <f t="array" aca="1" ref="BF96" ca="1">IFERROR(INDIRECT("'2. Input non-routine changes'!" &amp; ADDRESS('NRC backing'!$E96, COLUMN()-45)),"")</f>
        <v/>
      </c>
      <c r="BG96" s="180" t="str" cm="1">
        <f t="array" aca="1" ref="BG96" ca="1">IFERROR(INDIRECT("'2. Input non-routine changes'!" &amp; ADDRESS('NRC backing'!$E96, COLUMN()-45)),"")</f>
        <v/>
      </c>
      <c r="BH96" s="82" t="str" cm="1">
        <f t="array" aca="1" ref="BH96" ca="1">IFERROR(INDIRECT("'2. Input non-routine changes'!" &amp; ADDRESS('NRC backing'!$E96, COLUMN()-45)),"")</f>
        <v/>
      </c>
      <c r="BI96" s="84" t="str" cm="1">
        <f t="array" aca="1" ref="BI96" ca="1">IFERROR(INDIRECT("'2. Input non-routine changes'!" &amp; ADDRESS('NRC backing'!$F96, COLUMN()-50)),"")</f>
        <v/>
      </c>
      <c r="BJ96" s="84" t="str" cm="1">
        <f t="array" aca="1" ref="BJ96" ca="1">IFERROR(INDIRECT("'2. Input non-routine changes'!" &amp; ADDRESS('NRC backing'!$F96, COLUMN()-50)),"")</f>
        <v/>
      </c>
      <c r="BK96" s="82" t="str" cm="1">
        <f t="array" aca="1" ref="BK96" ca="1">IFERROR(INDIRECT("'2. Input non-routine changes'!" &amp; ADDRESS('NRC backing'!$F96, COLUMN()-50)),"")</f>
        <v/>
      </c>
      <c r="BL96" s="173" t="str" cm="1">
        <f t="array" aca="1" ref="BL96" ca="1">IFERROR(INDIRECT("'2. Input non-routine changes'!" &amp; ADDRESS('NRC backing'!$F96, COLUMN()-50)),"")</f>
        <v/>
      </c>
      <c r="BM96" s="82" t="str" cm="1">
        <f t="array" aca="1" ref="BM96" ca="1">IFERROR(INDIRECT("'2. Input non-routine changes'!" &amp; ADDRESS('NRC backing'!$F96, COLUMN()-50)),"")</f>
        <v/>
      </c>
      <c r="BN96" s="84" t="str" cm="1">
        <f t="array" aca="1" ref="BN96" ca="1">IFERROR(INDIRECT("'2. Input non-routine changes'!" &amp; ADDRESS('NRC backing'!$G96, COLUMN()-55)),"")</f>
        <v/>
      </c>
      <c r="BO96" s="84" t="str" cm="1">
        <f t="array" aca="1" ref="BO96" ca="1">IFERROR(INDIRECT("'2. Input non-routine changes'!" &amp; ADDRESS('NRC backing'!$G96, COLUMN()-55)),"")</f>
        <v/>
      </c>
      <c r="BP96" s="82" t="str" cm="1">
        <f t="array" aca="1" ref="BP96" ca="1">IFERROR(INDIRECT("'2. Input non-routine changes'!" &amp; ADDRESS('NRC backing'!$G96, COLUMN()-55)),"")</f>
        <v/>
      </c>
      <c r="BQ96" s="180" t="str" cm="1">
        <f t="array" aca="1" ref="BQ96" ca="1">IFERROR(INDIRECT("'2. Input non-routine changes'!" &amp; ADDRESS('NRC backing'!$G96, COLUMN()-55)),"")</f>
        <v/>
      </c>
      <c r="BR96" s="82" t="str" cm="1">
        <f t="array" aca="1" ref="BR96" ca="1">IFERROR(INDIRECT("'2. Input non-routine changes'!" &amp; ADDRESS('NRC backing'!$G96, COLUMN()-55)),"")</f>
        <v/>
      </c>
    </row>
    <row r="97" spans="1:70">
      <c r="A97" s="82" t="str">
        <f>IF($D97="", "", '1. Input energy data'!$C$11)</f>
        <v/>
      </c>
      <c r="B97" s="82" t="str">
        <f>IF($D97="", "", '1. Input energy data'!$D$11)</f>
        <v/>
      </c>
      <c r="C97" s="236"/>
      <c r="D97" s="82" t="str">
        <f>IF(ISBLANK('1. Input energy data'!$C113),"",'1. Input energy data'!$C113)</f>
        <v/>
      </c>
      <c r="E97" s="178" t="str">
        <f>IF(ISBLANK('1. Input energy data'!D113), "",'1. Input energy data'!D113)</f>
        <v/>
      </c>
      <c r="F97" s="82" t="str">
        <f>IF(ISBLANK('1. Input energy data'!$E113),"",'1. Input energy data'!$E113)</f>
        <v/>
      </c>
      <c r="G97" s="82" t="str">
        <f>IF($A97="","",'1. Input energy data'!$G113)</f>
        <v/>
      </c>
      <c r="H97" s="82" t="str">
        <f>IF($G97='List Backing Sheet'!$P$5,'1. Input energy data'!$S$11,IF($G97='List Backing Sheet'!$P$6,'1. Input energy data'!$T$11,""))</f>
        <v/>
      </c>
      <c r="I97" s="82" t="str">
        <f>IF('1. Input energy data'!H113=0, "", '1. Input energy data'!H113)</f>
        <v/>
      </c>
      <c r="J97" s="84" t="str">
        <f>IF('1. Input energy data'!I113="", "", '1. Input energy data'!I113)</f>
        <v/>
      </c>
      <c r="K97" s="84" t="str">
        <f>IF(A97="","",IF(TRIM(LOWER('1. Input energy data'!$G$11))="Multiple",IF('1. Input energy data'!J113&lt;&gt;"",'1. Input energy data'!J113,""), '1. Input energy data'!$G$11))</f>
        <v/>
      </c>
      <c r="L97" s="84" t="str">
        <f>IF('1. Input energy data'!L113="", "", '1. Input energy data'!L113)</f>
        <v/>
      </c>
      <c r="M97" s="84" t="str">
        <f>IF('1. Input energy data'!M113="", "", '1. Input energy data'!M113)</f>
        <v/>
      </c>
      <c r="N97" s="85" t="str">
        <f>IF(ISBLANK('1. Input energy data'!N113), "",'1. Input energy data'!N113)</f>
        <v/>
      </c>
      <c r="O97" s="85" t="str">
        <f>IF(ISBLANK('1. Input energy data'!O113), "",'1. Input energy data'!O113)</f>
        <v/>
      </c>
      <c r="P97" s="85" t="str">
        <f>IF(ISBLANK('1. Input energy data'!P113), "",'1. Input energy data'!P113)</f>
        <v/>
      </c>
      <c r="Q97" s="85" t="str">
        <f>IF(ISBLANK('1. Input energy data'!Q113), "",'1. Input energy data'!Q113)</f>
        <v/>
      </c>
      <c r="R97" s="85" t="str">
        <f>IF(ISBLANK('1. Input energy data'!R113), "",'1. Input energy data'!R113)</f>
        <v/>
      </c>
      <c r="S97" s="85" t="str">
        <f>IF(ISBLANK('1. Input energy data'!S113), "",'1. Input energy data'!S113)</f>
        <v/>
      </c>
      <c r="T97" s="85" t="str">
        <f>IF(ISBLANK('1. Input energy data'!T113), "",'1. Input energy data'!T113)</f>
        <v/>
      </c>
      <c r="U97" s="85" t="str">
        <f>IF(ISBLANK('1. Input energy data'!U113), "",'1. Input energy data'!U113)</f>
        <v/>
      </c>
      <c r="V97" s="85" t="str">
        <f>IF(ISBLANK('1. Input energy data'!V113), "",'1. Input energy data'!V113)</f>
        <v/>
      </c>
      <c r="W97" s="85" t="str">
        <f>IF(ISBLANK('1. Input energy data'!W113), "",'1. Input energy data'!W113)</f>
        <v/>
      </c>
      <c r="X97" s="85" t="str">
        <f>IF(ISBLANK('1. Input energy data'!X113), "",'1. Input energy data'!X113)</f>
        <v/>
      </c>
      <c r="Y97" s="85" t="str">
        <f>IF(ISBLANK('1. Input energy data'!Y113), "",'1. Input energy data'!Y113)</f>
        <v/>
      </c>
      <c r="Z97" s="85" t="str">
        <f>IF(ISBLANK('1. Input energy data'!Z113), "",'1. Input energy data'!Z113)</f>
        <v/>
      </c>
      <c r="AA97" s="85" t="str">
        <f>IF(ISBLANK('1. Input energy data'!$AA113), "",'1. Input energy data'!$AA113)</f>
        <v/>
      </c>
      <c r="AB97" s="85" t="str">
        <f>IF(ISBLANK('1. Input energy data'!AB113), "",'1. Input energy data'!AB113)</f>
        <v/>
      </c>
      <c r="AC97" s="84" t="str">
        <f>IF('1. Input energy data'!AD113="", "", '1. Input energy data'!AD113)</f>
        <v/>
      </c>
      <c r="AD97" s="84" t="str">
        <f>IF('1. Input energy data'!AE113="", "", '1. Input energy data'!AE113)</f>
        <v/>
      </c>
      <c r="AE97" s="85" t="str">
        <f>IF(ISBLANK('1. Input energy data'!AF113), "",'1. Input energy data'!AF113)</f>
        <v/>
      </c>
      <c r="AF97" s="85" t="str">
        <f>IF(ISBLANK('1. Input energy data'!AG113), "",'1. Input energy data'!AG113)</f>
        <v/>
      </c>
      <c r="AG97" s="85" t="str">
        <f>IF(ISBLANK('1. Input energy data'!AH113), "",'1. Input energy data'!AH113)</f>
        <v/>
      </c>
      <c r="AH97" s="85" t="str">
        <f>IF(ISBLANK('1. Input energy data'!AI113), "",'1. Input energy data'!AI113)</f>
        <v/>
      </c>
      <c r="AI97" s="85" t="str">
        <f>IF(ISBLANK('1. Input energy data'!AJ113), "",'1. Input energy data'!AJ113)</f>
        <v/>
      </c>
      <c r="AJ97" s="85" t="str">
        <f>IF(ISBLANK('1. Input energy data'!AK113), "",'1. Input energy data'!AK113)</f>
        <v/>
      </c>
      <c r="AK97" s="85" t="str">
        <f>IF(ISBLANK('1. Input energy data'!AL113), "",'1. Input energy data'!AL113)</f>
        <v/>
      </c>
      <c r="AL97" s="85" t="str">
        <f>IF(ISBLANK('1. Input energy data'!AM113), "",'1. Input energy data'!AM113)</f>
        <v/>
      </c>
      <c r="AM97" s="85" t="str">
        <f>IF(ISBLANK('1. Input energy data'!AN113), "",'1. Input energy data'!AN113)</f>
        <v/>
      </c>
      <c r="AN97" s="85" t="str">
        <f>IF(ISBLANK('1. Input energy data'!AO113), "",'1. Input energy data'!AO113)</f>
        <v/>
      </c>
      <c r="AO97" s="85" t="str">
        <f>IF(ISBLANK('1. Input energy data'!AP113), "",'1. Input energy data'!AP113)</f>
        <v/>
      </c>
      <c r="AP97" s="85" t="str">
        <f>IF(ISBLANK('1. Input energy data'!AQ113), "",'1. Input energy data'!AQ113)</f>
        <v/>
      </c>
      <c r="AQ97" s="85" t="str">
        <f>'1. Input energy data'!AR113</f>
        <v/>
      </c>
      <c r="AR97" s="85" t="str">
        <f>'1. Input energy data'!AS113</f>
        <v/>
      </c>
      <c r="AS97" s="85" t="str">
        <f>IF(ISBLANK('1. Input energy data'!AT113), "",'1. Input energy data'!AT113)</f>
        <v/>
      </c>
      <c r="AT97" s="85" t="str">
        <f>IF(ISBLANK('1. Input energy data'!$AU113), "",'1. Input energy data'!$AU113)</f>
        <v/>
      </c>
      <c r="AU97" s="85" t="str">
        <f>IF(ISBLANK('1. Input energy data'!AV113), "",'1. Input energy data'!AV113)</f>
        <v/>
      </c>
      <c r="AV97" s="82" t="str">
        <f>IFERROR('Calculation backing sheet'!AQ96,"Baseline issue")</f>
        <v/>
      </c>
      <c r="AW97" s="85" t="str">
        <f>'Calculation backing sheet'!AR96</f>
        <v/>
      </c>
      <c r="AX97" s="176" t="str">
        <f>'Calculation backing sheet'!AS96</f>
        <v/>
      </c>
      <c r="AY97" s="85" t="str">
        <f>'Calculation backing sheet'!AT96</f>
        <v/>
      </c>
      <c r="AZ97" s="85" t="str">
        <f>'Calculation backing sheet'!AU96</f>
        <v/>
      </c>
      <c r="BA97" s="82" t="str">
        <f>'Calculation backing sheet'!AV96</f>
        <v/>
      </c>
      <c r="BB97" s="82" t="str">
        <f>IF(OR(F97=0,G97=0,F97="0",G97="0",TRIM(F97)="",TRIM(G97)=""),"",IF(COUNTIFS('2. Input non-routine changes'!$C$18:$C$1048576,F97,'2. Input non-routine changes'!$E$18:$E$1048576,G97)&gt; 0,"Yes","No"))</f>
        <v/>
      </c>
      <c r="BD97" s="84" t="str" cm="1">
        <f t="array" aca="1" ref="BD97" ca="1">IFERROR(INDIRECT("'2. Input non-routine changes'!" &amp; ADDRESS('NRC backing'!$E97, COLUMN()-45)),"")</f>
        <v/>
      </c>
      <c r="BE97" s="84" t="str" cm="1">
        <f t="array" aca="1" ref="BE97" ca="1">IFERROR(INDIRECT("'2. Input non-routine changes'!" &amp; ADDRESS('NRC backing'!$E97, COLUMN()-45)),"")</f>
        <v/>
      </c>
      <c r="BF97" s="82" t="str" cm="1">
        <f t="array" aca="1" ref="BF97" ca="1">IFERROR(INDIRECT("'2. Input non-routine changes'!" &amp; ADDRESS('NRC backing'!$E97, COLUMN()-45)),"")</f>
        <v/>
      </c>
      <c r="BG97" s="180" t="str" cm="1">
        <f t="array" aca="1" ref="BG97" ca="1">IFERROR(INDIRECT("'2. Input non-routine changes'!" &amp; ADDRESS('NRC backing'!$E97, COLUMN()-45)),"")</f>
        <v/>
      </c>
      <c r="BH97" s="82" t="str" cm="1">
        <f t="array" aca="1" ref="BH97" ca="1">IFERROR(INDIRECT("'2. Input non-routine changes'!" &amp; ADDRESS('NRC backing'!$E97, COLUMN()-45)),"")</f>
        <v/>
      </c>
      <c r="BI97" s="84" t="str" cm="1">
        <f t="array" aca="1" ref="BI97" ca="1">IFERROR(INDIRECT("'2. Input non-routine changes'!" &amp; ADDRESS('NRC backing'!$F97, COLUMN()-50)),"")</f>
        <v/>
      </c>
      <c r="BJ97" s="84" t="str" cm="1">
        <f t="array" aca="1" ref="BJ97" ca="1">IFERROR(INDIRECT("'2. Input non-routine changes'!" &amp; ADDRESS('NRC backing'!$F97, COLUMN()-50)),"")</f>
        <v/>
      </c>
      <c r="BK97" s="82" t="str" cm="1">
        <f t="array" aca="1" ref="BK97" ca="1">IFERROR(INDIRECT("'2. Input non-routine changes'!" &amp; ADDRESS('NRC backing'!$F97, COLUMN()-50)),"")</f>
        <v/>
      </c>
      <c r="BL97" s="173" t="str" cm="1">
        <f t="array" aca="1" ref="BL97" ca="1">IFERROR(INDIRECT("'2. Input non-routine changes'!" &amp; ADDRESS('NRC backing'!$F97, COLUMN()-50)),"")</f>
        <v/>
      </c>
      <c r="BM97" s="82" t="str" cm="1">
        <f t="array" aca="1" ref="BM97" ca="1">IFERROR(INDIRECT("'2. Input non-routine changes'!" &amp; ADDRESS('NRC backing'!$F97, COLUMN()-50)),"")</f>
        <v/>
      </c>
      <c r="BN97" s="84" t="str" cm="1">
        <f t="array" aca="1" ref="BN97" ca="1">IFERROR(INDIRECT("'2. Input non-routine changes'!" &amp; ADDRESS('NRC backing'!$G97, COLUMN()-55)),"")</f>
        <v/>
      </c>
      <c r="BO97" s="84" t="str" cm="1">
        <f t="array" aca="1" ref="BO97" ca="1">IFERROR(INDIRECT("'2. Input non-routine changes'!" &amp; ADDRESS('NRC backing'!$G97, COLUMN()-55)),"")</f>
        <v/>
      </c>
      <c r="BP97" s="82" t="str" cm="1">
        <f t="array" aca="1" ref="BP97" ca="1">IFERROR(INDIRECT("'2. Input non-routine changes'!" &amp; ADDRESS('NRC backing'!$G97, COLUMN()-55)),"")</f>
        <v/>
      </c>
      <c r="BQ97" s="180" t="str" cm="1">
        <f t="array" aca="1" ref="BQ97" ca="1">IFERROR(INDIRECT("'2. Input non-routine changes'!" &amp; ADDRESS('NRC backing'!$G97, COLUMN()-55)),"")</f>
        <v/>
      </c>
      <c r="BR97" s="82" t="str" cm="1">
        <f t="array" aca="1" ref="BR97" ca="1">IFERROR(INDIRECT("'2. Input non-routine changes'!" &amp; ADDRESS('NRC backing'!$G97, COLUMN()-55)),"")</f>
        <v/>
      </c>
    </row>
    <row r="98" spans="1:70">
      <c r="A98" s="82" t="str">
        <f>IF($D98="", "", '1. Input energy data'!$C$11)</f>
        <v/>
      </c>
      <c r="B98" s="82" t="str">
        <f>IF($D98="", "", '1. Input energy data'!$D$11)</f>
        <v/>
      </c>
      <c r="C98" s="236"/>
      <c r="D98" s="82" t="str">
        <f>IF(ISBLANK('1. Input energy data'!$C114),"",'1. Input energy data'!$C114)</f>
        <v/>
      </c>
      <c r="E98" s="178" t="str">
        <f>IF(ISBLANK('1. Input energy data'!D114), "",'1. Input energy data'!D114)</f>
        <v/>
      </c>
      <c r="F98" s="82" t="str">
        <f>IF(ISBLANK('1. Input energy data'!$E114),"",'1. Input energy data'!$E114)</f>
        <v/>
      </c>
      <c r="G98" s="82" t="str">
        <f>IF($A98="","",'1. Input energy data'!$G114)</f>
        <v/>
      </c>
      <c r="H98" s="82" t="str">
        <f>IF($G98='List Backing Sheet'!$P$5,'1. Input energy data'!$S$11,IF($G98='List Backing Sheet'!$P$6,'1. Input energy data'!$T$11,""))</f>
        <v/>
      </c>
      <c r="I98" s="82" t="str">
        <f>IF('1. Input energy data'!H114=0, "", '1. Input energy data'!H114)</f>
        <v/>
      </c>
      <c r="J98" s="84" t="str">
        <f>IF('1. Input energy data'!I114="", "", '1. Input energy data'!I114)</f>
        <v/>
      </c>
      <c r="K98" s="84" t="str">
        <f>IF(A98="","",IF(TRIM(LOWER('1. Input energy data'!$G$11))="Multiple",IF('1. Input energy data'!J114&lt;&gt;"",'1. Input energy data'!J114,""), '1. Input energy data'!$G$11))</f>
        <v/>
      </c>
      <c r="L98" s="84" t="str">
        <f>IF('1. Input energy data'!L114="", "", '1. Input energy data'!L114)</f>
        <v/>
      </c>
      <c r="M98" s="84" t="str">
        <f>IF('1. Input energy data'!M114="", "", '1. Input energy data'!M114)</f>
        <v/>
      </c>
      <c r="N98" s="85" t="str">
        <f>IF(ISBLANK('1. Input energy data'!N114), "",'1. Input energy data'!N114)</f>
        <v/>
      </c>
      <c r="O98" s="85" t="str">
        <f>IF(ISBLANK('1. Input energy data'!O114), "",'1. Input energy data'!O114)</f>
        <v/>
      </c>
      <c r="P98" s="85" t="str">
        <f>IF(ISBLANK('1. Input energy data'!P114), "",'1. Input energy data'!P114)</f>
        <v/>
      </c>
      <c r="Q98" s="85" t="str">
        <f>IF(ISBLANK('1. Input energy data'!Q114), "",'1. Input energy data'!Q114)</f>
        <v/>
      </c>
      <c r="R98" s="85" t="str">
        <f>IF(ISBLANK('1. Input energy data'!R114), "",'1. Input energy data'!R114)</f>
        <v/>
      </c>
      <c r="S98" s="85" t="str">
        <f>IF(ISBLANK('1. Input energy data'!S114), "",'1. Input energy data'!S114)</f>
        <v/>
      </c>
      <c r="T98" s="85" t="str">
        <f>IF(ISBLANK('1. Input energy data'!T114), "",'1. Input energy data'!T114)</f>
        <v/>
      </c>
      <c r="U98" s="85" t="str">
        <f>IF(ISBLANK('1. Input energy data'!U114), "",'1. Input energy data'!U114)</f>
        <v/>
      </c>
      <c r="V98" s="85" t="str">
        <f>IF(ISBLANK('1. Input energy data'!V114), "",'1. Input energy data'!V114)</f>
        <v/>
      </c>
      <c r="W98" s="85" t="str">
        <f>IF(ISBLANK('1. Input energy data'!W114), "",'1. Input energy data'!W114)</f>
        <v/>
      </c>
      <c r="X98" s="85" t="str">
        <f>IF(ISBLANK('1. Input energy data'!X114), "",'1. Input energy data'!X114)</f>
        <v/>
      </c>
      <c r="Y98" s="85" t="str">
        <f>IF(ISBLANK('1. Input energy data'!Y114), "",'1. Input energy data'!Y114)</f>
        <v/>
      </c>
      <c r="Z98" s="85" t="str">
        <f>IF(ISBLANK('1. Input energy data'!Z114), "",'1. Input energy data'!Z114)</f>
        <v/>
      </c>
      <c r="AA98" s="85" t="str">
        <f>IF(ISBLANK('1. Input energy data'!$AA114), "",'1. Input energy data'!$AA114)</f>
        <v/>
      </c>
      <c r="AB98" s="85" t="str">
        <f>IF(ISBLANK('1. Input energy data'!AB114), "",'1. Input energy data'!AB114)</f>
        <v/>
      </c>
      <c r="AC98" s="84" t="str">
        <f>IF('1. Input energy data'!AD114="", "", '1. Input energy data'!AD114)</f>
        <v/>
      </c>
      <c r="AD98" s="84" t="str">
        <f>IF('1. Input energy data'!AE114="", "", '1. Input energy data'!AE114)</f>
        <v/>
      </c>
      <c r="AE98" s="85" t="str">
        <f>IF(ISBLANK('1. Input energy data'!AF114), "",'1. Input energy data'!AF114)</f>
        <v/>
      </c>
      <c r="AF98" s="85" t="str">
        <f>IF(ISBLANK('1. Input energy data'!AG114), "",'1. Input energy data'!AG114)</f>
        <v/>
      </c>
      <c r="AG98" s="85" t="str">
        <f>IF(ISBLANK('1. Input energy data'!AH114), "",'1. Input energy data'!AH114)</f>
        <v/>
      </c>
      <c r="AH98" s="85" t="str">
        <f>IF(ISBLANK('1. Input energy data'!AI114), "",'1. Input energy data'!AI114)</f>
        <v/>
      </c>
      <c r="AI98" s="85" t="str">
        <f>IF(ISBLANK('1. Input energy data'!AJ114), "",'1. Input energy data'!AJ114)</f>
        <v/>
      </c>
      <c r="AJ98" s="85" t="str">
        <f>IF(ISBLANK('1. Input energy data'!AK114), "",'1. Input energy data'!AK114)</f>
        <v/>
      </c>
      <c r="AK98" s="85" t="str">
        <f>IF(ISBLANK('1. Input energy data'!AL114), "",'1. Input energy data'!AL114)</f>
        <v/>
      </c>
      <c r="AL98" s="85" t="str">
        <f>IF(ISBLANK('1. Input energy data'!AM114), "",'1. Input energy data'!AM114)</f>
        <v/>
      </c>
      <c r="AM98" s="85" t="str">
        <f>IF(ISBLANK('1. Input energy data'!AN114), "",'1. Input energy data'!AN114)</f>
        <v/>
      </c>
      <c r="AN98" s="85" t="str">
        <f>IF(ISBLANK('1. Input energy data'!AO114), "",'1. Input energy data'!AO114)</f>
        <v/>
      </c>
      <c r="AO98" s="85" t="str">
        <f>IF(ISBLANK('1. Input energy data'!AP114), "",'1. Input energy data'!AP114)</f>
        <v/>
      </c>
      <c r="AP98" s="85" t="str">
        <f>IF(ISBLANK('1. Input energy data'!AQ114), "",'1. Input energy data'!AQ114)</f>
        <v/>
      </c>
      <c r="AQ98" s="85" t="str">
        <f>'1. Input energy data'!AR114</f>
        <v/>
      </c>
      <c r="AR98" s="85" t="str">
        <f>'1. Input energy data'!AS114</f>
        <v/>
      </c>
      <c r="AS98" s="85" t="str">
        <f>IF(ISBLANK('1. Input energy data'!AT114), "",'1. Input energy data'!AT114)</f>
        <v/>
      </c>
      <c r="AT98" s="85" t="str">
        <f>IF(ISBLANK('1. Input energy data'!$AU114), "",'1. Input energy data'!$AU114)</f>
        <v/>
      </c>
      <c r="AU98" s="85" t="str">
        <f>IF(ISBLANK('1. Input energy data'!AV114), "",'1. Input energy data'!AV114)</f>
        <v/>
      </c>
      <c r="AV98" s="82" t="str">
        <f>IFERROR('Calculation backing sheet'!AQ97,"Baseline issue")</f>
        <v/>
      </c>
      <c r="AW98" s="85" t="str">
        <f>'Calculation backing sheet'!AR97</f>
        <v/>
      </c>
      <c r="AX98" s="176" t="str">
        <f>'Calculation backing sheet'!AS97</f>
        <v/>
      </c>
      <c r="AY98" s="85" t="str">
        <f>'Calculation backing sheet'!AT97</f>
        <v/>
      </c>
      <c r="AZ98" s="85" t="str">
        <f>'Calculation backing sheet'!AU97</f>
        <v/>
      </c>
      <c r="BA98" s="82" t="str">
        <f>'Calculation backing sheet'!AV97</f>
        <v/>
      </c>
      <c r="BB98" s="82" t="str">
        <f>IF(OR(F98=0,G98=0,F98="0",G98="0",TRIM(F98)="",TRIM(G98)=""),"",IF(COUNTIFS('2. Input non-routine changes'!$C$18:$C$1048576,F98,'2. Input non-routine changes'!$E$18:$E$1048576,G98)&gt; 0,"Yes","No"))</f>
        <v/>
      </c>
      <c r="BD98" s="84" t="str" cm="1">
        <f t="array" aca="1" ref="BD98" ca="1">IFERROR(INDIRECT("'2. Input non-routine changes'!" &amp; ADDRESS('NRC backing'!$E98, COLUMN()-45)),"")</f>
        <v/>
      </c>
      <c r="BE98" s="84" t="str" cm="1">
        <f t="array" aca="1" ref="BE98" ca="1">IFERROR(INDIRECT("'2. Input non-routine changes'!" &amp; ADDRESS('NRC backing'!$E98, COLUMN()-45)),"")</f>
        <v/>
      </c>
      <c r="BF98" s="82" t="str" cm="1">
        <f t="array" aca="1" ref="BF98" ca="1">IFERROR(INDIRECT("'2. Input non-routine changes'!" &amp; ADDRESS('NRC backing'!$E98, COLUMN()-45)),"")</f>
        <v/>
      </c>
      <c r="BG98" s="180" t="str" cm="1">
        <f t="array" aca="1" ref="BG98" ca="1">IFERROR(INDIRECT("'2. Input non-routine changes'!" &amp; ADDRESS('NRC backing'!$E98, COLUMN()-45)),"")</f>
        <v/>
      </c>
      <c r="BH98" s="82" t="str" cm="1">
        <f t="array" aca="1" ref="BH98" ca="1">IFERROR(INDIRECT("'2. Input non-routine changes'!" &amp; ADDRESS('NRC backing'!$E98, COLUMN()-45)),"")</f>
        <v/>
      </c>
      <c r="BI98" s="84" t="str" cm="1">
        <f t="array" aca="1" ref="BI98" ca="1">IFERROR(INDIRECT("'2. Input non-routine changes'!" &amp; ADDRESS('NRC backing'!$F98, COLUMN()-50)),"")</f>
        <v/>
      </c>
      <c r="BJ98" s="84" t="str" cm="1">
        <f t="array" aca="1" ref="BJ98" ca="1">IFERROR(INDIRECT("'2. Input non-routine changes'!" &amp; ADDRESS('NRC backing'!$F98, COLUMN()-50)),"")</f>
        <v/>
      </c>
      <c r="BK98" s="82" t="str" cm="1">
        <f t="array" aca="1" ref="BK98" ca="1">IFERROR(INDIRECT("'2. Input non-routine changes'!" &amp; ADDRESS('NRC backing'!$F98, COLUMN()-50)),"")</f>
        <v/>
      </c>
      <c r="BL98" s="173" t="str" cm="1">
        <f t="array" aca="1" ref="BL98" ca="1">IFERROR(INDIRECT("'2. Input non-routine changes'!" &amp; ADDRESS('NRC backing'!$F98, COLUMN()-50)),"")</f>
        <v/>
      </c>
      <c r="BM98" s="82" t="str" cm="1">
        <f t="array" aca="1" ref="BM98" ca="1">IFERROR(INDIRECT("'2. Input non-routine changes'!" &amp; ADDRESS('NRC backing'!$F98, COLUMN()-50)),"")</f>
        <v/>
      </c>
      <c r="BN98" s="84" t="str" cm="1">
        <f t="array" aca="1" ref="BN98" ca="1">IFERROR(INDIRECT("'2. Input non-routine changes'!" &amp; ADDRESS('NRC backing'!$G98, COLUMN()-55)),"")</f>
        <v/>
      </c>
      <c r="BO98" s="84" t="str" cm="1">
        <f t="array" aca="1" ref="BO98" ca="1">IFERROR(INDIRECT("'2. Input non-routine changes'!" &amp; ADDRESS('NRC backing'!$G98, COLUMN()-55)),"")</f>
        <v/>
      </c>
      <c r="BP98" s="82" t="str" cm="1">
        <f t="array" aca="1" ref="BP98" ca="1">IFERROR(INDIRECT("'2. Input non-routine changes'!" &amp; ADDRESS('NRC backing'!$G98, COLUMN()-55)),"")</f>
        <v/>
      </c>
      <c r="BQ98" s="180" t="str" cm="1">
        <f t="array" aca="1" ref="BQ98" ca="1">IFERROR(INDIRECT("'2. Input non-routine changes'!" &amp; ADDRESS('NRC backing'!$G98, COLUMN()-55)),"")</f>
        <v/>
      </c>
      <c r="BR98" s="82" t="str" cm="1">
        <f t="array" aca="1" ref="BR98" ca="1">IFERROR(INDIRECT("'2. Input non-routine changes'!" &amp; ADDRESS('NRC backing'!$G98, COLUMN()-55)),"")</f>
        <v/>
      </c>
    </row>
    <row r="99" spans="1:70">
      <c r="A99" s="82" t="str">
        <f>IF($D99="", "", '1. Input energy data'!$C$11)</f>
        <v/>
      </c>
      <c r="B99" s="82" t="str">
        <f>IF($D99="", "", '1. Input energy data'!$D$11)</f>
        <v/>
      </c>
      <c r="C99" s="236"/>
      <c r="D99" s="82" t="str">
        <f>IF(ISBLANK('1. Input energy data'!$C115),"",'1. Input energy data'!$C115)</f>
        <v/>
      </c>
      <c r="E99" s="178" t="str">
        <f>IF(ISBLANK('1. Input energy data'!D115), "",'1. Input energy data'!D115)</f>
        <v/>
      </c>
      <c r="F99" s="82" t="str">
        <f>IF(ISBLANK('1. Input energy data'!$E115),"",'1. Input energy data'!$E115)</f>
        <v/>
      </c>
      <c r="G99" s="82" t="str">
        <f>IF($A99="","",'1. Input energy data'!$G115)</f>
        <v/>
      </c>
      <c r="H99" s="82" t="str">
        <f>IF($G99='List Backing Sheet'!$P$5,'1. Input energy data'!$S$11,IF($G99='List Backing Sheet'!$P$6,'1. Input energy data'!$T$11,""))</f>
        <v/>
      </c>
      <c r="I99" s="82" t="str">
        <f>IF('1. Input energy data'!H115=0, "", '1. Input energy data'!H115)</f>
        <v/>
      </c>
      <c r="J99" s="84" t="str">
        <f>IF('1. Input energy data'!I115="", "", '1. Input energy data'!I115)</f>
        <v/>
      </c>
      <c r="K99" s="84" t="str">
        <f>IF(A99="","",IF(TRIM(LOWER('1. Input energy data'!$G$11))="Multiple",IF('1. Input energy data'!J115&lt;&gt;"",'1. Input energy data'!J115,""), '1. Input energy data'!$G$11))</f>
        <v/>
      </c>
      <c r="L99" s="84" t="str">
        <f>IF('1. Input energy data'!L115="", "", '1. Input energy data'!L115)</f>
        <v/>
      </c>
      <c r="M99" s="84" t="str">
        <f>IF('1. Input energy data'!M115="", "", '1. Input energy data'!M115)</f>
        <v/>
      </c>
      <c r="N99" s="85" t="str">
        <f>IF(ISBLANK('1. Input energy data'!N115), "",'1. Input energy data'!N115)</f>
        <v/>
      </c>
      <c r="O99" s="85" t="str">
        <f>IF(ISBLANK('1. Input energy data'!O115), "",'1. Input energy data'!O115)</f>
        <v/>
      </c>
      <c r="P99" s="85" t="str">
        <f>IF(ISBLANK('1. Input energy data'!P115), "",'1. Input energy data'!P115)</f>
        <v/>
      </c>
      <c r="Q99" s="85" t="str">
        <f>IF(ISBLANK('1. Input energy data'!Q115), "",'1. Input energy data'!Q115)</f>
        <v/>
      </c>
      <c r="R99" s="85" t="str">
        <f>IF(ISBLANK('1. Input energy data'!R115), "",'1. Input energy data'!R115)</f>
        <v/>
      </c>
      <c r="S99" s="85" t="str">
        <f>IF(ISBLANK('1. Input energy data'!S115), "",'1. Input energy data'!S115)</f>
        <v/>
      </c>
      <c r="T99" s="85" t="str">
        <f>IF(ISBLANK('1. Input energy data'!T115), "",'1. Input energy data'!T115)</f>
        <v/>
      </c>
      <c r="U99" s="85" t="str">
        <f>IF(ISBLANK('1. Input energy data'!U115), "",'1. Input energy data'!U115)</f>
        <v/>
      </c>
      <c r="V99" s="85" t="str">
        <f>IF(ISBLANK('1. Input energy data'!V115), "",'1. Input energy data'!V115)</f>
        <v/>
      </c>
      <c r="W99" s="85" t="str">
        <f>IF(ISBLANK('1. Input energy data'!W115), "",'1. Input energy data'!W115)</f>
        <v/>
      </c>
      <c r="X99" s="85" t="str">
        <f>IF(ISBLANK('1. Input energy data'!X115), "",'1. Input energy data'!X115)</f>
        <v/>
      </c>
      <c r="Y99" s="85" t="str">
        <f>IF(ISBLANK('1. Input energy data'!Y115), "",'1. Input energy data'!Y115)</f>
        <v/>
      </c>
      <c r="Z99" s="85" t="str">
        <f>IF(ISBLANK('1. Input energy data'!Z115), "",'1. Input energy data'!Z115)</f>
        <v/>
      </c>
      <c r="AA99" s="85" t="str">
        <f>IF(ISBLANK('1. Input energy data'!$AA115), "",'1. Input energy data'!$AA115)</f>
        <v/>
      </c>
      <c r="AB99" s="85" t="str">
        <f>IF(ISBLANK('1. Input energy data'!AB115), "",'1. Input energy data'!AB115)</f>
        <v/>
      </c>
      <c r="AC99" s="84" t="str">
        <f>IF('1. Input energy data'!AD115="", "", '1. Input energy data'!AD115)</f>
        <v/>
      </c>
      <c r="AD99" s="84" t="str">
        <f>IF('1. Input energy data'!AE115="", "", '1. Input energy data'!AE115)</f>
        <v/>
      </c>
      <c r="AE99" s="85" t="str">
        <f>IF(ISBLANK('1. Input energy data'!AF115), "",'1. Input energy data'!AF115)</f>
        <v/>
      </c>
      <c r="AF99" s="85" t="str">
        <f>IF(ISBLANK('1. Input energy data'!AG115), "",'1. Input energy data'!AG115)</f>
        <v/>
      </c>
      <c r="AG99" s="85" t="str">
        <f>IF(ISBLANK('1. Input energy data'!AH115), "",'1. Input energy data'!AH115)</f>
        <v/>
      </c>
      <c r="AH99" s="85" t="str">
        <f>IF(ISBLANK('1. Input energy data'!AI115), "",'1. Input energy data'!AI115)</f>
        <v/>
      </c>
      <c r="AI99" s="85" t="str">
        <f>IF(ISBLANK('1. Input energy data'!AJ115), "",'1. Input energy data'!AJ115)</f>
        <v/>
      </c>
      <c r="AJ99" s="85" t="str">
        <f>IF(ISBLANK('1. Input energy data'!AK115), "",'1. Input energy data'!AK115)</f>
        <v/>
      </c>
      <c r="AK99" s="85" t="str">
        <f>IF(ISBLANK('1. Input energy data'!AL115), "",'1. Input energy data'!AL115)</f>
        <v/>
      </c>
      <c r="AL99" s="85" t="str">
        <f>IF(ISBLANK('1. Input energy data'!AM115), "",'1. Input energy data'!AM115)</f>
        <v/>
      </c>
      <c r="AM99" s="85" t="str">
        <f>IF(ISBLANK('1. Input energy data'!AN115), "",'1. Input energy data'!AN115)</f>
        <v/>
      </c>
      <c r="AN99" s="85" t="str">
        <f>IF(ISBLANK('1. Input energy data'!AO115), "",'1. Input energy data'!AO115)</f>
        <v/>
      </c>
      <c r="AO99" s="85" t="str">
        <f>IF(ISBLANK('1. Input energy data'!AP115), "",'1. Input energy data'!AP115)</f>
        <v/>
      </c>
      <c r="AP99" s="85" t="str">
        <f>IF(ISBLANK('1. Input energy data'!AQ115), "",'1. Input energy data'!AQ115)</f>
        <v/>
      </c>
      <c r="AQ99" s="85" t="str">
        <f>'1. Input energy data'!AR115</f>
        <v/>
      </c>
      <c r="AR99" s="85" t="str">
        <f>'1. Input energy data'!AS115</f>
        <v/>
      </c>
      <c r="AS99" s="85" t="str">
        <f>IF(ISBLANK('1. Input energy data'!AT115), "",'1. Input energy data'!AT115)</f>
        <v/>
      </c>
      <c r="AT99" s="85" t="str">
        <f>IF(ISBLANK('1. Input energy data'!$AU115), "",'1. Input energy data'!$AU115)</f>
        <v/>
      </c>
      <c r="AU99" s="85" t="str">
        <f>IF(ISBLANK('1. Input energy data'!AV115), "",'1. Input energy data'!AV115)</f>
        <v/>
      </c>
      <c r="AV99" s="82" t="str">
        <f>IFERROR('Calculation backing sheet'!AQ98,"Baseline issue")</f>
        <v/>
      </c>
      <c r="AW99" s="85" t="str">
        <f>'Calculation backing sheet'!AR98</f>
        <v/>
      </c>
      <c r="AX99" s="176" t="str">
        <f>'Calculation backing sheet'!AS98</f>
        <v/>
      </c>
      <c r="AY99" s="85" t="str">
        <f>'Calculation backing sheet'!AT98</f>
        <v/>
      </c>
      <c r="AZ99" s="85" t="str">
        <f>'Calculation backing sheet'!AU98</f>
        <v/>
      </c>
      <c r="BA99" s="82" t="str">
        <f>'Calculation backing sheet'!AV98</f>
        <v/>
      </c>
      <c r="BB99" s="82" t="str">
        <f>IF(OR(F99=0,G99=0,F99="0",G99="0",TRIM(F99)="",TRIM(G99)=""),"",IF(COUNTIFS('2. Input non-routine changes'!$C$18:$C$1048576,F99,'2. Input non-routine changes'!$E$18:$E$1048576,G99)&gt; 0,"Yes","No"))</f>
        <v/>
      </c>
      <c r="BD99" s="84" t="str" cm="1">
        <f t="array" aca="1" ref="BD99" ca="1">IFERROR(INDIRECT("'2. Input non-routine changes'!" &amp; ADDRESS('NRC backing'!$E99, COLUMN()-45)),"")</f>
        <v/>
      </c>
      <c r="BE99" s="84" t="str" cm="1">
        <f t="array" aca="1" ref="BE99" ca="1">IFERROR(INDIRECT("'2. Input non-routine changes'!" &amp; ADDRESS('NRC backing'!$E99, COLUMN()-45)),"")</f>
        <v/>
      </c>
      <c r="BF99" s="82" t="str" cm="1">
        <f t="array" aca="1" ref="BF99" ca="1">IFERROR(INDIRECT("'2. Input non-routine changes'!" &amp; ADDRESS('NRC backing'!$E99, COLUMN()-45)),"")</f>
        <v/>
      </c>
      <c r="BG99" s="180" t="str" cm="1">
        <f t="array" aca="1" ref="BG99" ca="1">IFERROR(INDIRECT("'2. Input non-routine changes'!" &amp; ADDRESS('NRC backing'!$E99, COLUMN()-45)),"")</f>
        <v/>
      </c>
      <c r="BH99" s="82" t="str" cm="1">
        <f t="array" aca="1" ref="BH99" ca="1">IFERROR(INDIRECT("'2. Input non-routine changes'!" &amp; ADDRESS('NRC backing'!$E99, COLUMN()-45)),"")</f>
        <v/>
      </c>
      <c r="BI99" s="84" t="str" cm="1">
        <f t="array" aca="1" ref="BI99" ca="1">IFERROR(INDIRECT("'2. Input non-routine changes'!" &amp; ADDRESS('NRC backing'!$F99, COLUMN()-50)),"")</f>
        <v/>
      </c>
      <c r="BJ99" s="84" t="str" cm="1">
        <f t="array" aca="1" ref="BJ99" ca="1">IFERROR(INDIRECT("'2. Input non-routine changes'!" &amp; ADDRESS('NRC backing'!$F99, COLUMN()-50)),"")</f>
        <v/>
      </c>
      <c r="BK99" s="82" t="str" cm="1">
        <f t="array" aca="1" ref="BK99" ca="1">IFERROR(INDIRECT("'2. Input non-routine changes'!" &amp; ADDRESS('NRC backing'!$F99, COLUMN()-50)),"")</f>
        <v/>
      </c>
      <c r="BL99" s="173" t="str" cm="1">
        <f t="array" aca="1" ref="BL99" ca="1">IFERROR(INDIRECT("'2. Input non-routine changes'!" &amp; ADDRESS('NRC backing'!$F99, COLUMN()-50)),"")</f>
        <v/>
      </c>
      <c r="BM99" s="82" t="str" cm="1">
        <f t="array" aca="1" ref="BM99" ca="1">IFERROR(INDIRECT("'2. Input non-routine changes'!" &amp; ADDRESS('NRC backing'!$F99, COLUMN()-50)),"")</f>
        <v/>
      </c>
      <c r="BN99" s="84" t="str" cm="1">
        <f t="array" aca="1" ref="BN99" ca="1">IFERROR(INDIRECT("'2. Input non-routine changes'!" &amp; ADDRESS('NRC backing'!$G99, COLUMN()-55)),"")</f>
        <v/>
      </c>
      <c r="BO99" s="84" t="str" cm="1">
        <f t="array" aca="1" ref="BO99" ca="1">IFERROR(INDIRECT("'2. Input non-routine changes'!" &amp; ADDRESS('NRC backing'!$G99, COLUMN()-55)),"")</f>
        <v/>
      </c>
      <c r="BP99" s="82" t="str" cm="1">
        <f t="array" aca="1" ref="BP99" ca="1">IFERROR(INDIRECT("'2. Input non-routine changes'!" &amp; ADDRESS('NRC backing'!$G99, COLUMN()-55)),"")</f>
        <v/>
      </c>
      <c r="BQ99" s="180" t="str" cm="1">
        <f t="array" aca="1" ref="BQ99" ca="1">IFERROR(INDIRECT("'2. Input non-routine changes'!" &amp; ADDRESS('NRC backing'!$G99, COLUMN()-55)),"")</f>
        <v/>
      </c>
      <c r="BR99" s="82" t="str" cm="1">
        <f t="array" aca="1" ref="BR99" ca="1">IFERROR(INDIRECT("'2. Input non-routine changes'!" &amp; ADDRESS('NRC backing'!$G99, COLUMN()-55)),"")</f>
        <v/>
      </c>
    </row>
    <row r="100" spans="1:70">
      <c r="A100" s="82" t="str">
        <f>IF($D100="", "", '1. Input energy data'!$C$11)</f>
        <v/>
      </c>
      <c r="B100" s="82" t="str">
        <f>IF($D100="", "", '1. Input energy data'!$D$11)</f>
        <v/>
      </c>
      <c r="C100" s="236"/>
      <c r="D100" s="82" t="str">
        <f>IF(ISBLANK('1. Input energy data'!$C116),"",'1. Input energy data'!$C116)</f>
        <v/>
      </c>
      <c r="E100" s="178" t="str">
        <f>IF(ISBLANK('1. Input energy data'!D116), "",'1. Input energy data'!D116)</f>
        <v/>
      </c>
      <c r="F100" s="82" t="str">
        <f>IF(ISBLANK('1. Input energy data'!$E116),"",'1. Input energy data'!$E116)</f>
        <v/>
      </c>
      <c r="G100" s="82" t="str">
        <f>IF($A100="","",'1. Input energy data'!$G116)</f>
        <v/>
      </c>
      <c r="H100" s="82" t="str">
        <f>IF($G100='List Backing Sheet'!$P$5,'1. Input energy data'!$S$11,IF($G100='List Backing Sheet'!$P$6,'1. Input energy data'!$T$11,""))</f>
        <v/>
      </c>
      <c r="I100" s="82" t="str">
        <f>IF('1. Input energy data'!H116=0, "", '1. Input energy data'!H116)</f>
        <v/>
      </c>
      <c r="J100" s="84" t="str">
        <f>IF('1. Input energy data'!I116="", "", '1. Input energy data'!I116)</f>
        <v/>
      </c>
      <c r="K100" s="84" t="str">
        <f>IF(A100="","",IF(TRIM(LOWER('1. Input energy data'!$G$11))="Multiple",IF('1. Input energy data'!J116&lt;&gt;"",'1. Input energy data'!J116,""), '1. Input energy data'!$G$11))</f>
        <v/>
      </c>
      <c r="L100" s="84" t="str">
        <f>IF('1. Input energy data'!L116="", "", '1. Input energy data'!L116)</f>
        <v/>
      </c>
      <c r="M100" s="84" t="str">
        <f>IF('1. Input energy data'!M116="", "", '1. Input energy data'!M116)</f>
        <v/>
      </c>
      <c r="N100" s="85" t="str">
        <f>IF(ISBLANK('1. Input energy data'!N116), "",'1. Input energy data'!N116)</f>
        <v/>
      </c>
      <c r="O100" s="85" t="str">
        <f>IF(ISBLANK('1. Input energy data'!O116), "",'1. Input energy data'!O116)</f>
        <v/>
      </c>
      <c r="P100" s="85" t="str">
        <f>IF(ISBLANK('1. Input energy data'!P116), "",'1. Input energy data'!P116)</f>
        <v/>
      </c>
      <c r="Q100" s="85" t="str">
        <f>IF(ISBLANK('1. Input energy data'!Q116), "",'1. Input energy data'!Q116)</f>
        <v/>
      </c>
      <c r="R100" s="85" t="str">
        <f>IF(ISBLANK('1. Input energy data'!R116), "",'1. Input energy data'!R116)</f>
        <v/>
      </c>
      <c r="S100" s="85" t="str">
        <f>IF(ISBLANK('1. Input energy data'!S116), "",'1. Input energy data'!S116)</f>
        <v/>
      </c>
      <c r="T100" s="85" t="str">
        <f>IF(ISBLANK('1. Input energy data'!T116), "",'1. Input energy data'!T116)</f>
        <v/>
      </c>
      <c r="U100" s="85" t="str">
        <f>IF(ISBLANK('1. Input energy data'!U116), "",'1. Input energy data'!U116)</f>
        <v/>
      </c>
      <c r="V100" s="85" t="str">
        <f>IF(ISBLANK('1. Input energy data'!V116), "",'1. Input energy data'!V116)</f>
        <v/>
      </c>
      <c r="W100" s="85" t="str">
        <f>IF(ISBLANK('1. Input energy data'!W116), "",'1. Input energy data'!W116)</f>
        <v/>
      </c>
      <c r="X100" s="85" t="str">
        <f>IF(ISBLANK('1. Input energy data'!X116), "",'1. Input energy data'!X116)</f>
        <v/>
      </c>
      <c r="Y100" s="85" t="str">
        <f>IF(ISBLANK('1. Input energy data'!Y116), "",'1. Input energy data'!Y116)</f>
        <v/>
      </c>
      <c r="Z100" s="85" t="str">
        <f>IF(ISBLANK('1. Input energy data'!Z116), "",'1. Input energy data'!Z116)</f>
        <v/>
      </c>
      <c r="AA100" s="85" t="str">
        <f>IF(ISBLANK('1. Input energy data'!$AA116), "",'1. Input energy data'!$AA116)</f>
        <v/>
      </c>
      <c r="AB100" s="85" t="str">
        <f>IF(ISBLANK('1. Input energy data'!AB116), "",'1. Input energy data'!AB116)</f>
        <v/>
      </c>
      <c r="AC100" s="84" t="str">
        <f>IF('1. Input energy data'!AD116="", "", '1. Input energy data'!AD116)</f>
        <v/>
      </c>
      <c r="AD100" s="84" t="str">
        <f>IF('1. Input energy data'!AE116="", "", '1. Input energy data'!AE116)</f>
        <v/>
      </c>
      <c r="AE100" s="85" t="str">
        <f>IF(ISBLANK('1. Input energy data'!AF116), "",'1. Input energy data'!AF116)</f>
        <v/>
      </c>
      <c r="AF100" s="85" t="str">
        <f>IF(ISBLANK('1. Input energy data'!AG116), "",'1. Input energy data'!AG116)</f>
        <v/>
      </c>
      <c r="AG100" s="85" t="str">
        <f>IF(ISBLANK('1. Input energy data'!AH116), "",'1. Input energy data'!AH116)</f>
        <v/>
      </c>
      <c r="AH100" s="85" t="str">
        <f>IF(ISBLANK('1. Input energy data'!AI116), "",'1. Input energy data'!AI116)</f>
        <v/>
      </c>
      <c r="AI100" s="85" t="str">
        <f>IF(ISBLANK('1. Input energy data'!AJ116), "",'1. Input energy data'!AJ116)</f>
        <v/>
      </c>
      <c r="AJ100" s="85" t="str">
        <f>IF(ISBLANK('1. Input energy data'!AK116), "",'1. Input energy data'!AK116)</f>
        <v/>
      </c>
      <c r="AK100" s="85" t="str">
        <f>IF(ISBLANK('1. Input energy data'!AL116), "",'1. Input energy data'!AL116)</f>
        <v/>
      </c>
      <c r="AL100" s="85" t="str">
        <f>IF(ISBLANK('1. Input energy data'!AM116), "",'1. Input energy data'!AM116)</f>
        <v/>
      </c>
      <c r="AM100" s="85" t="str">
        <f>IF(ISBLANK('1. Input energy data'!AN116), "",'1. Input energy data'!AN116)</f>
        <v/>
      </c>
      <c r="AN100" s="85" t="str">
        <f>IF(ISBLANK('1. Input energy data'!AO116), "",'1. Input energy data'!AO116)</f>
        <v/>
      </c>
      <c r="AO100" s="85" t="str">
        <f>IF(ISBLANK('1. Input energy data'!AP116), "",'1. Input energy data'!AP116)</f>
        <v/>
      </c>
      <c r="AP100" s="85" t="str">
        <f>IF(ISBLANK('1. Input energy data'!AQ116), "",'1. Input energy data'!AQ116)</f>
        <v/>
      </c>
      <c r="AQ100" s="85" t="str">
        <f>'1. Input energy data'!AR116</f>
        <v/>
      </c>
      <c r="AR100" s="85" t="str">
        <f>'1. Input energy data'!AS116</f>
        <v/>
      </c>
      <c r="AS100" s="85" t="str">
        <f>IF(ISBLANK('1. Input energy data'!AT116), "",'1. Input energy data'!AT116)</f>
        <v/>
      </c>
      <c r="AT100" s="85" t="str">
        <f>IF(ISBLANK('1. Input energy data'!$AU116), "",'1. Input energy data'!$AU116)</f>
        <v/>
      </c>
      <c r="AU100" s="85" t="str">
        <f>IF(ISBLANK('1. Input energy data'!AV116), "",'1. Input energy data'!AV116)</f>
        <v/>
      </c>
      <c r="AV100" s="82" t="str">
        <f>IFERROR('Calculation backing sheet'!AQ99,"Baseline issue")</f>
        <v/>
      </c>
      <c r="AW100" s="85" t="str">
        <f>'Calculation backing sheet'!AR99</f>
        <v/>
      </c>
      <c r="AX100" s="176" t="str">
        <f>'Calculation backing sheet'!AS99</f>
        <v/>
      </c>
      <c r="AY100" s="85" t="str">
        <f>'Calculation backing sheet'!AT99</f>
        <v/>
      </c>
      <c r="AZ100" s="85" t="str">
        <f>'Calculation backing sheet'!AU99</f>
        <v/>
      </c>
      <c r="BA100" s="82" t="str">
        <f>'Calculation backing sheet'!AV99</f>
        <v/>
      </c>
      <c r="BB100" s="82" t="str">
        <f>IF(OR(F100=0,G100=0,F100="0",G100="0",TRIM(F100)="",TRIM(G100)=""),"",IF(COUNTIFS('2. Input non-routine changes'!$C$18:$C$1048576,F100,'2. Input non-routine changes'!$E$18:$E$1048576,G100)&gt; 0,"Yes","No"))</f>
        <v/>
      </c>
      <c r="BD100" s="84" t="str" cm="1">
        <f t="array" aca="1" ref="BD100" ca="1">IFERROR(INDIRECT("'2. Input non-routine changes'!" &amp; ADDRESS('NRC backing'!$E100, COLUMN()-45)),"")</f>
        <v/>
      </c>
      <c r="BE100" s="84" t="str" cm="1">
        <f t="array" aca="1" ref="BE100" ca="1">IFERROR(INDIRECT("'2. Input non-routine changes'!" &amp; ADDRESS('NRC backing'!$E100, COLUMN()-45)),"")</f>
        <v/>
      </c>
      <c r="BF100" s="82" t="str" cm="1">
        <f t="array" aca="1" ref="BF100" ca="1">IFERROR(INDIRECT("'2. Input non-routine changes'!" &amp; ADDRESS('NRC backing'!$E100, COLUMN()-45)),"")</f>
        <v/>
      </c>
      <c r="BG100" s="180" t="str" cm="1">
        <f t="array" aca="1" ref="BG100" ca="1">IFERROR(INDIRECT("'2. Input non-routine changes'!" &amp; ADDRESS('NRC backing'!$E100, COLUMN()-45)),"")</f>
        <v/>
      </c>
      <c r="BH100" s="82" t="str" cm="1">
        <f t="array" aca="1" ref="BH100" ca="1">IFERROR(INDIRECT("'2. Input non-routine changes'!" &amp; ADDRESS('NRC backing'!$E100, COLUMN()-45)),"")</f>
        <v/>
      </c>
      <c r="BI100" s="84" t="str" cm="1">
        <f t="array" aca="1" ref="BI100" ca="1">IFERROR(INDIRECT("'2. Input non-routine changes'!" &amp; ADDRESS('NRC backing'!$F100, COLUMN()-50)),"")</f>
        <v/>
      </c>
      <c r="BJ100" s="84" t="str" cm="1">
        <f t="array" aca="1" ref="BJ100" ca="1">IFERROR(INDIRECT("'2. Input non-routine changes'!" &amp; ADDRESS('NRC backing'!$F100, COLUMN()-50)),"")</f>
        <v/>
      </c>
      <c r="BK100" s="82" t="str" cm="1">
        <f t="array" aca="1" ref="BK100" ca="1">IFERROR(INDIRECT("'2. Input non-routine changes'!" &amp; ADDRESS('NRC backing'!$F100, COLUMN()-50)),"")</f>
        <v/>
      </c>
      <c r="BL100" s="173" t="str" cm="1">
        <f t="array" aca="1" ref="BL100" ca="1">IFERROR(INDIRECT("'2. Input non-routine changes'!" &amp; ADDRESS('NRC backing'!$F100, COLUMN()-50)),"")</f>
        <v/>
      </c>
      <c r="BM100" s="82" t="str" cm="1">
        <f t="array" aca="1" ref="BM100" ca="1">IFERROR(INDIRECT("'2. Input non-routine changes'!" &amp; ADDRESS('NRC backing'!$F100, COLUMN()-50)),"")</f>
        <v/>
      </c>
      <c r="BN100" s="84" t="str" cm="1">
        <f t="array" aca="1" ref="BN100" ca="1">IFERROR(INDIRECT("'2. Input non-routine changes'!" &amp; ADDRESS('NRC backing'!$G100, COLUMN()-55)),"")</f>
        <v/>
      </c>
      <c r="BO100" s="84" t="str" cm="1">
        <f t="array" aca="1" ref="BO100" ca="1">IFERROR(INDIRECT("'2. Input non-routine changes'!" &amp; ADDRESS('NRC backing'!$G100, COLUMN()-55)),"")</f>
        <v/>
      </c>
      <c r="BP100" s="82" t="str" cm="1">
        <f t="array" aca="1" ref="BP100" ca="1">IFERROR(INDIRECT("'2. Input non-routine changes'!" &amp; ADDRESS('NRC backing'!$G100, COLUMN()-55)),"")</f>
        <v/>
      </c>
      <c r="BQ100" s="180" t="str" cm="1">
        <f t="array" aca="1" ref="BQ100" ca="1">IFERROR(INDIRECT("'2. Input non-routine changes'!" &amp; ADDRESS('NRC backing'!$G100, COLUMN()-55)),"")</f>
        <v/>
      </c>
      <c r="BR100" s="82" t="str" cm="1">
        <f t="array" aca="1" ref="BR100" ca="1">IFERROR(INDIRECT("'2. Input non-routine changes'!" &amp; ADDRESS('NRC backing'!$G100, COLUMN()-55)),"")</f>
        <v/>
      </c>
    </row>
    <row r="101" spans="1:70">
      <c r="A101" s="82" t="str">
        <f>IF($D101="", "", '1. Input energy data'!$C$11)</f>
        <v/>
      </c>
      <c r="B101" s="82" t="str">
        <f>IF($D101="", "", '1. Input energy data'!$D$11)</f>
        <v/>
      </c>
      <c r="C101" s="236"/>
      <c r="D101" s="82" t="str">
        <f>IF(ISBLANK('1. Input energy data'!$C117),"",'1. Input energy data'!$C117)</f>
        <v/>
      </c>
      <c r="E101" s="178" t="str">
        <f>IF(ISBLANK('1. Input energy data'!D117), "",'1. Input energy data'!D117)</f>
        <v/>
      </c>
      <c r="F101" s="82" t="str">
        <f>IF(ISBLANK('1. Input energy data'!$E117),"",'1. Input energy data'!$E117)</f>
        <v/>
      </c>
      <c r="G101" s="82" t="str">
        <f>IF($A101="","",'1. Input energy data'!$G117)</f>
        <v/>
      </c>
      <c r="H101" s="82" t="str">
        <f>IF($G101='List Backing Sheet'!$P$5,'1. Input energy data'!$S$11,IF($G101='List Backing Sheet'!$P$6,'1. Input energy data'!$T$11,""))</f>
        <v/>
      </c>
      <c r="I101" s="82" t="str">
        <f>IF('1. Input energy data'!H117=0, "", '1. Input energy data'!H117)</f>
        <v/>
      </c>
      <c r="J101" s="84" t="str">
        <f>IF('1. Input energy data'!I117="", "", '1. Input energy data'!I117)</f>
        <v/>
      </c>
      <c r="K101" s="84" t="str">
        <f>IF(A101="","",IF(TRIM(LOWER('1. Input energy data'!$G$11))="Multiple",IF('1. Input energy data'!J117&lt;&gt;"",'1. Input energy data'!J117,""), '1. Input energy data'!$G$11))</f>
        <v/>
      </c>
      <c r="L101" s="84" t="str">
        <f>IF('1. Input energy data'!L117="", "", '1. Input energy data'!L117)</f>
        <v/>
      </c>
      <c r="M101" s="84" t="str">
        <f>IF('1. Input energy data'!M117="", "", '1. Input energy data'!M117)</f>
        <v/>
      </c>
      <c r="N101" s="85" t="str">
        <f>IF(ISBLANK('1. Input energy data'!N117), "",'1. Input energy data'!N117)</f>
        <v/>
      </c>
      <c r="O101" s="85" t="str">
        <f>IF(ISBLANK('1. Input energy data'!O117), "",'1. Input energy data'!O117)</f>
        <v/>
      </c>
      <c r="P101" s="85" t="str">
        <f>IF(ISBLANK('1. Input energy data'!P117), "",'1. Input energy data'!P117)</f>
        <v/>
      </c>
      <c r="Q101" s="85" t="str">
        <f>IF(ISBLANK('1. Input energy data'!Q117), "",'1. Input energy data'!Q117)</f>
        <v/>
      </c>
      <c r="R101" s="85" t="str">
        <f>IF(ISBLANK('1. Input energy data'!R117), "",'1. Input energy data'!R117)</f>
        <v/>
      </c>
      <c r="S101" s="85" t="str">
        <f>IF(ISBLANK('1. Input energy data'!S117), "",'1. Input energy data'!S117)</f>
        <v/>
      </c>
      <c r="T101" s="85" t="str">
        <f>IF(ISBLANK('1. Input energy data'!T117), "",'1. Input energy data'!T117)</f>
        <v/>
      </c>
      <c r="U101" s="85" t="str">
        <f>IF(ISBLANK('1. Input energy data'!U117), "",'1. Input energy data'!U117)</f>
        <v/>
      </c>
      <c r="V101" s="85" t="str">
        <f>IF(ISBLANK('1. Input energy data'!V117), "",'1. Input energy data'!V117)</f>
        <v/>
      </c>
      <c r="W101" s="85" t="str">
        <f>IF(ISBLANK('1. Input energy data'!W117), "",'1. Input energy data'!W117)</f>
        <v/>
      </c>
      <c r="X101" s="85" t="str">
        <f>IF(ISBLANK('1. Input energy data'!X117), "",'1. Input energy data'!X117)</f>
        <v/>
      </c>
      <c r="Y101" s="85" t="str">
        <f>IF(ISBLANK('1. Input energy data'!Y117), "",'1. Input energy data'!Y117)</f>
        <v/>
      </c>
      <c r="Z101" s="85" t="str">
        <f>IF(ISBLANK('1. Input energy data'!Z117), "",'1. Input energy data'!Z117)</f>
        <v/>
      </c>
      <c r="AA101" s="85" t="str">
        <f>IF(ISBLANK('1. Input energy data'!$AA117), "",'1. Input energy data'!$AA117)</f>
        <v/>
      </c>
      <c r="AB101" s="85" t="str">
        <f>IF(ISBLANK('1. Input energy data'!AB117), "",'1. Input energy data'!AB117)</f>
        <v/>
      </c>
      <c r="AC101" s="84" t="str">
        <f>IF('1. Input energy data'!AD117="", "", '1. Input energy data'!AD117)</f>
        <v/>
      </c>
      <c r="AD101" s="84" t="str">
        <f>IF('1. Input energy data'!AE117="", "", '1. Input energy data'!AE117)</f>
        <v/>
      </c>
      <c r="AE101" s="85" t="str">
        <f>IF(ISBLANK('1. Input energy data'!AF117), "",'1. Input energy data'!AF117)</f>
        <v/>
      </c>
      <c r="AF101" s="85" t="str">
        <f>IF(ISBLANK('1. Input energy data'!AG117), "",'1. Input energy data'!AG117)</f>
        <v/>
      </c>
      <c r="AG101" s="85" t="str">
        <f>IF(ISBLANK('1. Input energy data'!AH117), "",'1. Input energy data'!AH117)</f>
        <v/>
      </c>
      <c r="AH101" s="85" t="str">
        <f>IF(ISBLANK('1. Input energy data'!AI117), "",'1. Input energy data'!AI117)</f>
        <v/>
      </c>
      <c r="AI101" s="85" t="str">
        <f>IF(ISBLANK('1. Input energy data'!AJ117), "",'1. Input energy data'!AJ117)</f>
        <v/>
      </c>
      <c r="AJ101" s="85" t="str">
        <f>IF(ISBLANK('1. Input energy data'!AK117), "",'1. Input energy data'!AK117)</f>
        <v/>
      </c>
      <c r="AK101" s="85" t="str">
        <f>IF(ISBLANK('1. Input energy data'!AL117), "",'1. Input energy data'!AL117)</f>
        <v/>
      </c>
      <c r="AL101" s="85" t="str">
        <f>IF(ISBLANK('1. Input energy data'!AM117), "",'1. Input energy data'!AM117)</f>
        <v/>
      </c>
      <c r="AM101" s="85" t="str">
        <f>IF(ISBLANK('1. Input energy data'!AN117), "",'1. Input energy data'!AN117)</f>
        <v/>
      </c>
      <c r="AN101" s="85" t="str">
        <f>IF(ISBLANK('1. Input energy data'!AO117), "",'1. Input energy data'!AO117)</f>
        <v/>
      </c>
      <c r="AO101" s="85" t="str">
        <f>IF(ISBLANK('1. Input energy data'!AP117), "",'1. Input energy data'!AP117)</f>
        <v/>
      </c>
      <c r="AP101" s="85" t="str">
        <f>IF(ISBLANK('1. Input energy data'!AQ117), "",'1. Input energy data'!AQ117)</f>
        <v/>
      </c>
      <c r="AQ101" s="85" t="str">
        <f>'1. Input energy data'!AR117</f>
        <v/>
      </c>
      <c r="AR101" s="85" t="str">
        <f>'1. Input energy data'!AS117</f>
        <v/>
      </c>
      <c r="AS101" s="85" t="str">
        <f>IF(ISBLANK('1. Input energy data'!AT117), "",'1. Input energy data'!AT117)</f>
        <v/>
      </c>
      <c r="AT101" s="85" t="str">
        <f>IF(ISBLANK('1. Input energy data'!$AU117), "",'1. Input energy data'!$AU117)</f>
        <v/>
      </c>
      <c r="AU101" s="85" t="str">
        <f>IF(ISBLANK('1. Input energy data'!AV117), "",'1. Input energy data'!AV117)</f>
        <v/>
      </c>
      <c r="AV101" s="82" t="str">
        <f>IFERROR('Calculation backing sheet'!AQ100,"Baseline issue")</f>
        <v/>
      </c>
      <c r="AW101" s="85" t="str">
        <f>'Calculation backing sheet'!AR100</f>
        <v/>
      </c>
      <c r="AX101" s="176" t="str">
        <f>'Calculation backing sheet'!AS100</f>
        <v/>
      </c>
      <c r="AY101" s="85" t="str">
        <f>'Calculation backing sheet'!AT100</f>
        <v/>
      </c>
      <c r="AZ101" s="85" t="str">
        <f>'Calculation backing sheet'!AU100</f>
        <v/>
      </c>
      <c r="BA101" s="82" t="str">
        <f>'Calculation backing sheet'!AV100</f>
        <v/>
      </c>
      <c r="BB101" s="82" t="str">
        <f>IF(OR(F101=0,G101=0,F101="0",G101="0",TRIM(F101)="",TRIM(G101)=""),"",IF(COUNTIFS('2. Input non-routine changes'!$C$18:$C$1048576,F101,'2. Input non-routine changes'!$E$18:$E$1048576,G101)&gt; 0,"Yes","No"))</f>
        <v/>
      </c>
      <c r="BD101" s="84" t="str" cm="1">
        <f t="array" aca="1" ref="BD101" ca="1">IFERROR(INDIRECT("'2. Input non-routine changes'!" &amp; ADDRESS('NRC backing'!$E101, COLUMN()-45)),"")</f>
        <v/>
      </c>
      <c r="BE101" s="84" t="str" cm="1">
        <f t="array" aca="1" ref="BE101" ca="1">IFERROR(INDIRECT("'2. Input non-routine changes'!" &amp; ADDRESS('NRC backing'!$E101, COLUMN()-45)),"")</f>
        <v/>
      </c>
      <c r="BF101" s="82" t="str" cm="1">
        <f t="array" aca="1" ref="BF101" ca="1">IFERROR(INDIRECT("'2. Input non-routine changes'!" &amp; ADDRESS('NRC backing'!$E101, COLUMN()-45)),"")</f>
        <v/>
      </c>
      <c r="BG101" s="180" t="str" cm="1">
        <f t="array" aca="1" ref="BG101" ca="1">IFERROR(INDIRECT("'2. Input non-routine changes'!" &amp; ADDRESS('NRC backing'!$E101, COLUMN()-45)),"")</f>
        <v/>
      </c>
      <c r="BH101" s="82" t="str" cm="1">
        <f t="array" aca="1" ref="BH101" ca="1">IFERROR(INDIRECT("'2. Input non-routine changes'!" &amp; ADDRESS('NRC backing'!$E101, COLUMN()-45)),"")</f>
        <v/>
      </c>
      <c r="BI101" s="84" t="str" cm="1">
        <f t="array" aca="1" ref="BI101" ca="1">IFERROR(INDIRECT("'2. Input non-routine changes'!" &amp; ADDRESS('NRC backing'!$F101, COLUMN()-50)),"")</f>
        <v/>
      </c>
      <c r="BJ101" s="84" t="str" cm="1">
        <f t="array" aca="1" ref="BJ101" ca="1">IFERROR(INDIRECT("'2. Input non-routine changes'!" &amp; ADDRESS('NRC backing'!$F101, COLUMN()-50)),"")</f>
        <v/>
      </c>
      <c r="BK101" s="82" t="str" cm="1">
        <f t="array" aca="1" ref="BK101" ca="1">IFERROR(INDIRECT("'2. Input non-routine changes'!" &amp; ADDRESS('NRC backing'!$F101, COLUMN()-50)),"")</f>
        <v/>
      </c>
      <c r="BL101" s="173" t="str" cm="1">
        <f t="array" aca="1" ref="BL101" ca="1">IFERROR(INDIRECT("'2. Input non-routine changes'!" &amp; ADDRESS('NRC backing'!$F101, COLUMN()-50)),"")</f>
        <v/>
      </c>
      <c r="BM101" s="82" t="str" cm="1">
        <f t="array" aca="1" ref="BM101" ca="1">IFERROR(INDIRECT("'2. Input non-routine changes'!" &amp; ADDRESS('NRC backing'!$F101, COLUMN()-50)),"")</f>
        <v/>
      </c>
      <c r="BN101" s="84" t="str" cm="1">
        <f t="array" aca="1" ref="BN101" ca="1">IFERROR(INDIRECT("'2. Input non-routine changes'!" &amp; ADDRESS('NRC backing'!$G101, COLUMN()-55)),"")</f>
        <v/>
      </c>
      <c r="BO101" s="84" t="str" cm="1">
        <f t="array" aca="1" ref="BO101" ca="1">IFERROR(INDIRECT("'2. Input non-routine changes'!" &amp; ADDRESS('NRC backing'!$G101, COLUMN()-55)),"")</f>
        <v/>
      </c>
      <c r="BP101" s="82" t="str" cm="1">
        <f t="array" aca="1" ref="BP101" ca="1">IFERROR(INDIRECT("'2. Input non-routine changes'!" &amp; ADDRESS('NRC backing'!$G101, COLUMN()-55)),"")</f>
        <v/>
      </c>
      <c r="BQ101" s="180" t="str" cm="1">
        <f t="array" aca="1" ref="BQ101" ca="1">IFERROR(INDIRECT("'2. Input non-routine changes'!" &amp; ADDRESS('NRC backing'!$G101, COLUMN()-55)),"")</f>
        <v/>
      </c>
      <c r="BR101" s="82" t="str" cm="1">
        <f t="array" aca="1" ref="BR101" ca="1">IFERROR(INDIRECT("'2. Input non-routine changes'!" &amp; ADDRESS('NRC backing'!$G101, COLUMN()-55)),"")</f>
        <v/>
      </c>
    </row>
    <row r="102" spans="1:70">
      <c r="A102" s="82" t="str">
        <f>IF($D102="", "", '1. Input energy data'!$C$11)</f>
        <v/>
      </c>
      <c r="B102" s="82" t="str">
        <f>IF($D102="", "", '1. Input energy data'!$D$11)</f>
        <v/>
      </c>
      <c r="C102" s="236"/>
      <c r="D102" s="82" t="str">
        <f>IF(ISBLANK('1. Input energy data'!$C118),"",'1. Input energy data'!$C118)</f>
        <v/>
      </c>
      <c r="E102" s="178" t="str">
        <f>IF(ISBLANK('1. Input energy data'!D118), "",'1. Input energy data'!D118)</f>
        <v/>
      </c>
      <c r="F102" s="82" t="str">
        <f>IF(ISBLANK('1. Input energy data'!$E118),"",'1. Input energy data'!$E118)</f>
        <v/>
      </c>
      <c r="G102" s="82" t="str">
        <f>IF($A102="","",'1. Input energy data'!$G118)</f>
        <v/>
      </c>
      <c r="H102" s="82" t="str">
        <f>IF($G102='List Backing Sheet'!$P$5,'1. Input energy data'!$S$11,IF($G102='List Backing Sheet'!$P$6,'1. Input energy data'!$T$11,""))</f>
        <v/>
      </c>
      <c r="I102" s="82" t="str">
        <f>IF('1. Input energy data'!H118=0, "", '1. Input energy data'!H118)</f>
        <v/>
      </c>
      <c r="J102" s="84" t="str">
        <f>IF('1. Input energy data'!I118="", "", '1. Input energy data'!I118)</f>
        <v/>
      </c>
      <c r="K102" s="84" t="str">
        <f>IF(A102="","",IF(TRIM(LOWER('1. Input energy data'!$G$11))="Multiple",IF('1. Input energy data'!J118&lt;&gt;"",'1. Input energy data'!J118,""), '1. Input energy data'!$G$11))</f>
        <v/>
      </c>
      <c r="L102" s="84" t="str">
        <f>IF('1. Input energy data'!L118="", "", '1. Input energy data'!L118)</f>
        <v/>
      </c>
      <c r="M102" s="84" t="str">
        <f>IF('1. Input energy data'!M118="", "", '1. Input energy data'!M118)</f>
        <v/>
      </c>
      <c r="N102" s="85" t="str">
        <f>IF(ISBLANK('1. Input energy data'!N118), "",'1. Input energy data'!N118)</f>
        <v/>
      </c>
      <c r="O102" s="85" t="str">
        <f>IF(ISBLANK('1. Input energy data'!O118), "",'1. Input energy data'!O118)</f>
        <v/>
      </c>
      <c r="P102" s="85" t="str">
        <f>IF(ISBLANK('1. Input energy data'!P118), "",'1. Input energy data'!P118)</f>
        <v/>
      </c>
      <c r="Q102" s="85" t="str">
        <f>IF(ISBLANK('1. Input energy data'!Q118), "",'1. Input energy data'!Q118)</f>
        <v/>
      </c>
      <c r="R102" s="85" t="str">
        <f>IF(ISBLANK('1. Input energy data'!R118), "",'1. Input energy data'!R118)</f>
        <v/>
      </c>
      <c r="S102" s="85" t="str">
        <f>IF(ISBLANK('1. Input energy data'!S118), "",'1. Input energy data'!S118)</f>
        <v/>
      </c>
      <c r="T102" s="85" t="str">
        <f>IF(ISBLANK('1. Input energy data'!T118), "",'1. Input energy data'!T118)</f>
        <v/>
      </c>
      <c r="U102" s="85" t="str">
        <f>IF(ISBLANK('1. Input energy data'!U118), "",'1. Input energy data'!U118)</f>
        <v/>
      </c>
      <c r="V102" s="85" t="str">
        <f>IF(ISBLANK('1. Input energy data'!V118), "",'1. Input energy data'!V118)</f>
        <v/>
      </c>
      <c r="W102" s="85" t="str">
        <f>IF(ISBLANK('1. Input energy data'!W118), "",'1. Input energy data'!W118)</f>
        <v/>
      </c>
      <c r="X102" s="85" t="str">
        <f>IF(ISBLANK('1. Input energy data'!X118), "",'1. Input energy data'!X118)</f>
        <v/>
      </c>
      <c r="Y102" s="85" t="str">
        <f>IF(ISBLANK('1. Input energy data'!Y118), "",'1. Input energy data'!Y118)</f>
        <v/>
      </c>
      <c r="Z102" s="85" t="str">
        <f>IF(ISBLANK('1. Input energy data'!Z118), "",'1. Input energy data'!Z118)</f>
        <v/>
      </c>
      <c r="AA102" s="85" t="str">
        <f>IF(ISBLANK('1. Input energy data'!$AA118), "",'1. Input energy data'!$AA118)</f>
        <v/>
      </c>
      <c r="AB102" s="85" t="str">
        <f>IF(ISBLANK('1. Input energy data'!AB118), "",'1. Input energy data'!AB118)</f>
        <v/>
      </c>
      <c r="AC102" s="84" t="str">
        <f>IF('1. Input energy data'!AD118="", "", '1. Input energy data'!AD118)</f>
        <v/>
      </c>
      <c r="AD102" s="84" t="str">
        <f>IF('1. Input energy data'!AE118="", "", '1. Input energy data'!AE118)</f>
        <v/>
      </c>
      <c r="AE102" s="85" t="str">
        <f>IF(ISBLANK('1. Input energy data'!AF118), "",'1. Input energy data'!AF118)</f>
        <v/>
      </c>
      <c r="AF102" s="85" t="str">
        <f>IF(ISBLANK('1. Input energy data'!AG118), "",'1. Input energy data'!AG118)</f>
        <v/>
      </c>
      <c r="AG102" s="85" t="str">
        <f>IF(ISBLANK('1. Input energy data'!AH118), "",'1. Input energy data'!AH118)</f>
        <v/>
      </c>
      <c r="AH102" s="85" t="str">
        <f>IF(ISBLANK('1. Input energy data'!AI118), "",'1. Input energy data'!AI118)</f>
        <v/>
      </c>
      <c r="AI102" s="85" t="str">
        <f>IF(ISBLANK('1. Input energy data'!AJ118), "",'1. Input energy data'!AJ118)</f>
        <v/>
      </c>
      <c r="AJ102" s="85" t="str">
        <f>IF(ISBLANK('1. Input energy data'!AK118), "",'1. Input energy data'!AK118)</f>
        <v/>
      </c>
      <c r="AK102" s="85" t="str">
        <f>IF(ISBLANK('1. Input energy data'!AL118), "",'1. Input energy data'!AL118)</f>
        <v/>
      </c>
      <c r="AL102" s="85" t="str">
        <f>IF(ISBLANK('1. Input energy data'!AM118), "",'1. Input energy data'!AM118)</f>
        <v/>
      </c>
      <c r="AM102" s="85" t="str">
        <f>IF(ISBLANK('1. Input energy data'!AN118), "",'1. Input energy data'!AN118)</f>
        <v/>
      </c>
      <c r="AN102" s="85" t="str">
        <f>IF(ISBLANK('1. Input energy data'!AO118), "",'1. Input energy data'!AO118)</f>
        <v/>
      </c>
      <c r="AO102" s="85" t="str">
        <f>IF(ISBLANK('1. Input energy data'!AP118), "",'1. Input energy data'!AP118)</f>
        <v/>
      </c>
      <c r="AP102" s="85" t="str">
        <f>IF(ISBLANK('1. Input energy data'!AQ118), "",'1. Input energy data'!AQ118)</f>
        <v/>
      </c>
      <c r="AQ102" s="85" t="str">
        <f>'1. Input energy data'!AR118</f>
        <v/>
      </c>
      <c r="AR102" s="85" t="str">
        <f>'1. Input energy data'!AS118</f>
        <v/>
      </c>
      <c r="AS102" s="85" t="str">
        <f>IF(ISBLANK('1. Input energy data'!AT118), "",'1. Input energy data'!AT118)</f>
        <v/>
      </c>
      <c r="AT102" s="85" t="str">
        <f>IF(ISBLANK('1. Input energy data'!$AU118), "",'1. Input energy data'!$AU118)</f>
        <v/>
      </c>
      <c r="AU102" s="85" t="str">
        <f>IF(ISBLANK('1. Input energy data'!AV118), "",'1. Input energy data'!AV118)</f>
        <v/>
      </c>
      <c r="AV102" s="82" t="str">
        <f>IFERROR('Calculation backing sheet'!AQ101,"Baseline issue")</f>
        <v/>
      </c>
      <c r="AW102" s="85" t="str">
        <f>'Calculation backing sheet'!AR101</f>
        <v/>
      </c>
      <c r="AX102" s="176" t="str">
        <f>'Calculation backing sheet'!AS101</f>
        <v/>
      </c>
      <c r="AY102" s="85" t="str">
        <f>'Calculation backing sheet'!AT101</f>
        <v/>
      </c>
      <c r="AZ102" s="85" t="str">
        <f>'Calculation backing sheet'!AU101</f>
        <v/>
      </c>
      <c r="BA102" s="82" t="str">
        <f>'Calculation backing sheet'!AV101</f>
        <v/>
      </c>
      <c r="BB102" s="82" t="str">
        <f>IF(OR(F102=0,G102=0,F102="0",G102="0",TRIM(F102)="",TRIM(G102)=""),"",IF(COUNTIFS('2. Input non-routine changes'!$C$18:$C$1048576,F102,'2. Input non-routine changes'!$E$18:$E$1048576,G102)&gt; 0,"Yes","No"))</f>
        <v/>
      </c>
      <c r="BD102" s="84" t="str" cm="1">
        <f t="array" aca="1" ref="BD102" ca="1">IFERROR(INDIRECT("'2. Input non-routine changes'!" &amp; ADDRESS('NRC backing'!$E102, COLUMN()-45)),"")</f>
        <v/>
      </c>
      <c r="BE102" s="84" t="str" cm="1">
        <f t="array" aca="1" ref="BE102" ca="1">IFERROR(INDIRECT("'2. Input non-routine changes'!" &amp; ADDRESS('NRC backing'!$E102, COLUMN()-45)),"")</f>
        <v/>
      </c>
      <c r="BF102" s="82" t="str" cm="1">
        <f t="array" aca="1" ref="BF102" ca="1">IFERROR(INDIRECT("'2. Input non-routine changes'!" &amp; ADDRESS('NRC backing'!$E102, COLUMN()-45)),"")</f>
        <v/>
      </c>
      <c r="BG102" s="180" t="str" cm="1">
        <f t="array" aca="1" ref="BG102" ca="1">IFERROR(INDIRECT("'2. Input non-routine changes'!" &amp; ADDRESS('NRC backing'!$E102, COLUMN()-45)),"")</f>
        <v/>
      </c>
      <c r="BH102" s="82" t="str" cm="1">
        <f t="array" aca="1" ref="BH102" ca="1">IFERROR(INDIRECT("'2. Input non-routine changes'!" &amp; ADDRESS('NRC backing'!$E102, COLUMN()-45)),"")</f>
        <v/>
      </c>
      <c r="BI102" s="84" t="str" cm="1">
        <f t="array" aca="1" ref="BI102" ca="1">IFERROR(INDIRECT("'2. Input non-routine changes'!" &amp; ADDRESS('NRC backing'!$F102, COLUMN()-50)),"")</f>
        <v/>
      </c>
      <c r="BJ102" s="84" t="str" cm="1">
        <f t="array" aca="1" ref="BJ102" ca="1">IFERROR(INDIRECT("'2. Input non-routine changes'!" &amp; ADDRESS('NRC backing'!$F102, COLUMN()-50)),"")</f>
        <v/>
      </c>
      <c r="BK102" s="82" t="str" cm="1">
        <f t="array" aca="1" ref="BK102" ca="1">IFERROR(INDIRECT("'2. Input non-routine changes'!" &amp; ADDRESS('NRC backing'!$F102, COLUMN()-50)),"")</f>
        <v/>
      </c>
      <c r="BL102" s="173" t="str" cm="1">
        <f t="array" aca="1" ref="BL102" ca="1">IFERROR(INDIRECT("'2. Input non-routine changes'!" &amp; ADDRESS('NRC backing'!$F102, COLUMN()-50)),"")</f>
        <v/>
      </c>
      <c r="BM102" s="82" t="str" cm="1">
        <f t="array" aca="1" ref="BM102" ca="1">IFERROR(INDIRECT("'2. Input non-routine changes'!" &amp; ADDRESS('NRC backing'!$F102, COLUMN()-50)),"")</f>
        <v/>
      </c>
      <c r="BN102" s="84" t="str" cm="1">
        <f t="array" aca="1" ref="BN102" ca="1">IFERROR(INDIRECT("'2. Input non-routine changes'!" &amp; ADDRESS('NRC backing'!$G102, COLUMN()-55)),"")</f>
        <v/>
      </c>
      <c r="BO102" s="84" t="str" cm="1">
        <f t="array" aca="1" ref="BO102" ca="1">IFERROR(INDIRECT("'2. Input non-routine changes'!" &amp; ADDRESS('NRC backing'!$G102, COLUMN()-55)),"")</f>
        <v/>
      </c>
      <c r="BP102" s="82" t="str" cm="1">
        <f t="array" aca="1" ref="BP102" ca="1">IFERROR(INDIRECT("'2. Input non-routine changes'!" &amp; ADDRESS('NRC backing'!$G102, COLUMN()-55)),"")</f>
        <v/>
      </c>
      <c r="BQ102" s="180" t="str" cm="1">
        <f t="array" aca="1" ref="BQ102" ca="1">IFERROR(INDIRECT("'2. Input non-routine changes'!" &amp; ADDRESS('NRC backing'!$G102, COLUMN()-55)),"")</f>
        <v/>
      </c>
      <c r="BR102" s="82" t="str" cm="1">
        <f t="array" aca="1" ref="BR102" ca="1">IFERROR(INDIRECT("'2. Input non-routine changes'!" &amp; ADDRESS('NRC backing'!$G102, COLUMN()-55)),"")</f>
        <v/>
      </c>
    </row>
    <row r="103" spans="1:70">
      <c r="A103" s="82" t="str">
        <f>IF($D103="", "", '1. Input energy data'!$C$11)</f>
        <v/>
      </c>
      <c r="B103" s="82" t="str">
        <f>IF($D103="", "", '1. Input energy data'!$D$11)</f>
        <v/>
      </c>
      <c r="C103" s="236"/>
      <c r="D103" s="82" t="str">
        <f>IF(ISBLANK('1. Input energy data'!$C119),"",'1. Input energy data'!$C119)</f>
        <v/>
      </c>
      <c r="E103" s="178" t="str">
        <f>IF(ISBLANK('1. Input energy data'!D119), "",'1. Input energy data'!D119)</f>
        <v/>
      </c>
      <c r="F103" s="82" t="str">
        <f>IF(ISBLANK('1. Input energy data'!$E119),"",'1. Input energy data'!$E119)</f>
        <v/>
      </c>
      <c r="G103" s="82" t="str">
        <f>IF($A103="","",'1. Input energy data'!$G119)</f>
        <v/>
      </c>
      <c r="H103" s="82" t="str">
        <f>IF($G103='List Backing Sheet'!$P$5,'1. Input energy data'!$S$11,IF($G103='List Backing Sheet'!$P$6,'1. Input energy data'!$T$11,""))</f>
        <v/>
      </c>
      <c r="I103" s="82" t="str">
        <f>IF('1. Input energy data'!H119=0, "", '1. Input energy data'!H119)</f>
        <v/>
      </c>
      <c r="J103" s="84" t="str">
        <f>IF('1. Input energy data'!I119="", "", '1. Input energy data'!I119)</f>
        <v/>
      </c>
      <c r="K103" s="84" t="str">
        <f>IF(A103="","",IF(TRIM(LOWER('1. Input energy data'!$G$11))="Multiple",IF('1. Input energy data'!J119&lt;&gt;"",'1. Input energy data'!J119,""), '1. Input energy data'!$G$11))</f>
        <v/>
      </c>
      <c r="L103" s="84" t="str">
        <f>IF('1. Input energy data'!L119="", "", '1. Input energy data'!L119)</f>
        <v/>
      </c>
      <c r="M103" s="84" t="str">
        <f>IF('1. Input energy data'!M119="", "", '1. Input energy data'!M119)</f>
        <v/>
      </c>
      <c r="N103" s="85" t="str">
        <f>IF(ISBLANK('1. Input energy data'!N119), "",'1. Input energy data'!N119)</f>
        <v/>
      </c>
      <c r="O103" s="85" t="str">
        <f>IF(ISBLANK('1. Input energy data'!O119), "",'1. Input energy data'!O119)</f>
        <v/>
      </c>
      <c r="P103" s="85" t="str">
        <f>IF(ISBLANK('1. Input energy data'!P119), "",'1. Input energy data'!P119)</f>
        <v/>
      </c>
      <c r="Q103" s="85" t="str">
        <f>IF(ISBLANK('1. Input energy data'!Q119), "",'1. Input energy data'!Q119)</f>
        <v/>
      </c>
      <c r="R103" s="85" t="str">
        <f>IF(ISBLANK('1. Input energy data'!R119), "",'1. Input energy data'!R119)</f>
        <v/>
      </c>
      <c r="S103" s="85" t="str">
        <f>IF(ISBLANK('1. Input energy data'!S119), "",'1. Input energy data'!S119)</f>
        <v/>
      </c>
      <c r="T103" s="85" t="str">
        <f>IF(ISBLANK('1. Input energy data'!T119), "",'1. Input energy data'!T119)</f>
        <v/>
      </c>
      <c r="U103" s="85" t="str">
        <f>IF(ISBLANK('1. Input energy data'!U119), "",'1. Input energy data'!U119)</f>
        <v/>
      </c>
      <c r="V103" s="85" t="str">
        <f>IF(ISBLANK('1. Input energy data'!V119), "",'1. Input energy data'!V119)</f>
        <v/>
      </c>
      <c r="W103" s="85" t="str">
        <f>IF(ISBLANK('1. Input energy data'!W119), "",'1. Input energy data'!W119)</f>
        <v/>
      </c>
      <c r="X103" s="85" t="str">
        <f>IF(ISBLANK('1. Input energy data'!X119), "",'1. Input energy data'!X119)</f>
        <v/>
      </c>
      <c r="Y103" s="85" t="str">
        <f>IF(ISBLANK('1. Input energy data'!Y119), "",'1. Input energy data'!Y119)</f>
        <v/>
      </c>
      <c r="Z103" s="85" t="str">
        <f>IF(ISBLANK('1. Input energy data'!Z119), "",'1. Input energy data'!Z119)</f>
        <v/>
      </c>
      <c r="AA103" s="85" t="str">
        <f>IF(ISBLANK('1. Input energy data'!$AA119), "",'1. Input energy data'!$AA119)</f>
        <v/>
      </c>
      <c r="AB103" s="85" t="str">
        <f>IF(ISBLANK('1. Input energy data'!AB119), "",'1. Input energy data'!AB119)</f>
        <v/>
      </c>
      <c r="AC103" s="84" t="str">
        <f>IF('1. Input energy data'!AD119="", "", '1. Input energy data'!AD119)</f>
        <v/>
      </c>
      <c r="AD103" s="84" t="str">
        <f>IF('1. Input energy data'!AE119="", "", '1. Input energy data'!AE119)</f>
        <v/>
      </c>
      <c r="AE103" s="85" t="str">
        <f>IF(ISBLANK('1. Input energy data'!AF119), "",'1. Input energy data'!AF119)</f>
        <v/>
      </c>
      <c r="AF103" s="85" t="str">
        <f>IF(ISBLANK('1. Input energy data'!AG119), "",'1. Input energy data'!AG119)</f>
        <v/>
      </c>
      <c r="AG103" s="85" t="str">
        <f>IF(ISBLANK('1. Input energy data'!AH119), "",'1. Input energy data'!AH119)</f>
        <v/>
      </c>
      <c r="AH103" s="85" t="str">
        <f>IF(ISBLANK('1. Input energy data'!AI119), "",'1. Input energy data'!AI119)</f>
        <v/>
      </c>
      <c r="AI103" s="85" t="str">
        <f>IF(ISBLANK('1. Input energy data'!AJ119), "",'1. Input energy data'!AJ119)</f>
        <v/>
      </c>
      <c r="AJ103" s="85" t="str">
        <f>IF(ISBLANK('1. Input energy data'!AK119), "",'1. Input energy data'!AK119)</f>
        <v/>
      </c>
      <c r="AK103" s="85" t="str">
        <f>IF(ISBLANK('1. Input energy data'!AL119), "",'1. Input energy data'!AL119)</f>
        <v/>
      </c>
      <c r="AL103" s="85" t="str">
        <f>IF(ISBLANK('1. Input energy data'!AM119), "",'1. Input energy data'!AM119)</f>
        <v/>
      </c>
      <c r="AM103" s="85" t="str">
        <f>IF(ISBLANK('1. Input energy data'!AN119), "",'1. Input energy data'!AN119)</f>
        <v/>
      </c>
      <c r="AN103" s="85" t="str">
        <f>IF(ISBLANK('1. Input energy data'!AO119), "",'1. Input energy data'!AO119)</f>
        <v/>
      </c>
      <c r="AO103" s="85" t="str">
        <f>IF(ISBLANK('1. Input energy data'!AP119), "",'1. Input energy data'!AP119)</f>
        <v/>
      </c>
      <c r="AP103" s="85" t="str">
        <f>IF(ISBLANK('1. Input energy data'!AQ119), "",'1. Input energy data'!AQ119)</f>
        <v/>
      </c>
      <c r="AQ103" s="85" t="str">
        <f>'1. Input energy data'!AR119</f>
        <v/>
      </c>
      <c r="AR103" s="85" t="str">
        <f>'1. Input energy data'!AS119</f>
        <v/>
      </c>
      <c r="AS103" s="85" t="str">
        <f>IF(ISBLANK('1. Input energy data'!AT119), "",'1. Input energy data'!AT119)</f>
        <v/>
      </c>
      <c r="AT103" s="85" t="str">
        <f>IF(ISBLANK('1. Input energy data'!$AU119), "",'1. Input energy data'!$AU119)</f>
        <v/>
      </c>
      <c r="AU103" s="85" t="str">
        <f>IF(ISBLANK('1. Input energy data'!AV119), "",'1. Input energy data'!AV119)</f>
        <v/>
      </c>
      <c r="AV103" s="82" t="str">
        <f>IFERROR('Calculation backing sheet'!AQ102,"Baseline issue")</f>
        <v/>
      </c>
      <c r="AW103" s="85" t="str">
        <f>'Calculation backing sheet'!AR102</f>
        <v/>
      </c>
      <c r="AX103" s="176" t="str">
        <f>'Calculation backing sheet'!AS102</f>
        <v/>
      </c>
      <c r="AY103" s="85" t="str">
        <f>'Calculation backing sheet'!AT102</f>
        <v/>
      </c>
      <c r="AZ103" s="85" t="str">
        <f>'Calculation backing sheet'!AU102</f>
        <v/>
      </c>
      <c r="BA103" s="82" t="str">
        <f>'Calculation backing sheet'!AV102</f>
        <v/>
      </c>
      <c r="BB103" s="82" t="str">
        <f>IF(OR(F103=0,G103=0,F103="0",G103="0",TRIM(F103)="",TRIM(G103)=""),"",IF(COUNTIFS('2. Input non-routine changes'!$C$18:$C$1048576,F103,'2. Input non-routine changes'!$E$18:$E$1048576,G103)&gt; 0,"Yes","No"))</f>
        <v/>
      </c>
      <c r="BD103" s="84" t="str" cm="1">
        <f t="array" aca="1" ref="BD103" ca="1">IFERROR(INDIRECT("'2. Input non-routine changes'!" &amp; ADDRESS('NRC backing'!$E103, COLUMN()-45)),"")</f>
        <v/>
      </c>
      <c r="BE103" s="84" t="str" cm="1">
        <f t="array" aca="1" ref="BE103" ca="1">IFERROR(INDIRECT("'2. Input non-routine changes'!" &amp; ADDRESS('NRC backing'!$E103, COLUMN()-45)),"")</f>
        <v/>
      </c>
      <c r="BF103" s="82" t="str" cm="1">
        <f t="array" aca="1" ref="BF103" ca="1">IFERROR(INDIRECT("'2. Input non-routine changes'!" &amp; ADDRESS('NRC backing'!$E103, COLUMN()-45)),"")</f>
        <v/>
      </c>
      <c r="BG103" s="180" t="str" cm="1">
        <f t="array" aca="1" ref="BG103" ca="1">IFERROR(INDIRECT("'2. Input non-routine changes'!" &amp; ADDRESS('NRC backing'!$E103, COLUMN()-45)),"")</f>
        <v/>
      </c>
      <c r="BH103" s="82" t="str" cm="1">
        <f t="array" aca="1" ref="BH103" ca="1">IFERROR(INDIRECT("'2. Input non-routine changes'!" &amp; ADDRESS('NRC backing'!$E103, COLUMN()-45)),"")</f>
        <v/>
      </c>
      <c r="BI103" s="84" t="str" cm="1">
        <f t="array" aca="1" ref="BI103" ca="1">IFERROR(INDIRECT("'2. Input non-routine changes'!" &amp; ADDRESS('NRC backing'!$F103, COLUMN()-50)),"")</f>
        <v/>
      </c>
      <c r="BJ103" s="84" t="str" cm="1">
        <f t="array" aca="1" ref="BJ103" ca="1">IFERROR(INDIRECT("'2. Input non-routine changes'!" &amp; ADDRESS('NRC backing'!$F103, COLUMN()-50)),"")</f>
        <v/>
      </c>
      <c r="BK103" s="82" t="str" cm="1">
        <f t="array" aca="1" ref="BK103" ca="1">IFERROR(INDIRECT("'2. Input non-routine changes'!" &amp; ADDRESS('NRC backing'!$F103, COLUMN()-50)),"")</f>
        <v/>
      </c>
      <c r="BL103" s="173" t="str" cm="1">
        <f t="array" aca="1" ref="BL103" ca="1">IFERROR(INDIRECT("'2. Input non-routine changes'!" &amp; ADDRESS('NRC backing'!$F103, COLUMN()-50)),"")</f>
        <v/>
      </c>
      <c r="BM103" s="82" t="str" cm="1">
        <f t="array" aca="1" ref="BM103" ca="1">IFERROR(INDIRECT("'2. Input non-routine changes'!" &amp; ADDRESS('NRC backing'!$F103, COLUMN()-50)),"")</f>
        <v/>
      </c>
      <c r="BN103" s="84" t="str" cm="1">
        <f t="array" aca="1" ref="BN103" ca="1">IFERROR(INDIRECT("'2. Input non-routine changes'!" &amp; ADDRESS('NRC backing'!$G103, COLUMN()-55)),"")</f>
        <v/>
      </c>
      <c r="BO103" s="84" t="str" cm="1">
        <f t="array" aca="1" ref="BO103" ca="1">IFERROR(INDIRECT("'2. Input non-routine changes'!" &amp; ADDRESS('NRC backing'!$G103, COLUMN()-55)),"")</f>
        <v/>
      </c>
      <c r="BP103" s="82" t="str" cm="1">
        <f t="array" aca="1" ref="BP103" ca="1">IFERROR(INDIRECT("'2. Input non-routine changes'!" &amp; ADDRESS('NRC backing'!$G103, COLUMN()-55)),"")</f>
        <v/>
      </c>
      <c r="BQ103" s="180" t="str" cm="1">
        <f t="array" aca="1" ref="BQ103" ca="1">IFERROR(INDIRECT("'2. Input non-routine changes'!" &amp; ADDRESS('NRC backing'!$G103, COLUMN()-55)),"")</f>
        <v/>
      </c>
      <c r="BR103" s="82" t="str" cm="1">
        <f t="array" aca="1" ref="BR103" ca="1">IFERROR(INDIRECT("'2. Input non-routine changes'!" &amp; ADDRESS('NRC backing'!$G103, COLUMN()-55)),"")</f>
        <v/>
      </c>
    </row>
    <row r="104" spans="1:70">
      <c r="A104" s="82" t="str">
        <f>IF($D104="", "", '1. Input energy data'!$C$11)</f>
        <v/>
      </c>
      <c r="B104" s="82" t="str">
        <f>IF($D104="", "", '1. Input energy data'!$D$11)</f>
        <v/>
      </c>
      <c r="C104" s="236"/>
      <c r="D104" s="82" t="str">
        <f>IF(ISBLANK('1. Input energy data'!$C120),"",'1. Input energy data'!$C120)</f>
        <v/>
      </c>
      <c r="E104" s="178" t="str">
        <f>IF(ISBLANK('1. Input energy data'!D120), "",'1. Input energy data'!D120)</f>
        <v/>
      </c>
      <c r="F104" s="82" t="str">
        <f>IF(ISBLANK('1. Input energy data'!$E120),"",'1. Input energy data'!$E120)</f>
        <v/>
      </c>
      <c r="G104" s="82" t="str">
        <f>IF($A104="","",'1. Input energy data'!$G120)</f>
        <v/>
      </c>
      <c r="H104" s="82" t="str">
        <f>IF($G104='List Backing Sheet'!$P$5,'1. Input energy data'!$S$11,IF($G104='List Backing Sheet'!$P$6,'1. Input energy data'!$T$11,""))</f>
        <v/>
      </c>
      <c r="I104" s="82" t="str">
        <f>IF('1. Input energy data'!H120=0, "", '1. Input energy data'!H120)</f>
        <v/>
      </c>
      <c r="J104" s="84" t="str">
        <f>IF('1. Input energy data'!I120="", "", '1. Input energy data'!I120)</f>
        <v/>
      </c>
      <c r="K104" s="84" t="str">
        <f>IF(A104="","",IF(TRIM(LOWER('1. Input energy data'!$G$11))="Multiple",IF('1. Input energy data'!J120&lt;&gt;"",'1. Input energy data'!J120,""), '1. Input energy data'!$G$11))</f>
        <v/>
      </c>
      <c r="L104" s="84" t="str">
        <f>IF('1. Input energy data'!L120="", "", '1. Input energy data'!L120)</f>
        <v/>
      </c>
      <c r="M104" s="84" t="str">
        <f>IF('1. Input energy data'!M120="", "", '1. Input energy data'!M120)</f>
        <v/>
      </c>
      <c r="N104" s="85" t="str">
        <f>IF(ISBLANK('1. Input energy data'!N120), "",'1. Input energy data'!N120)</f>
        <v/>
      </c>
      <c r="O104" s="85" t="str">
        <f>IF(ISBLANK('1. Input energy data'!O120), "",'1. Input energy data'!O120)</f>
        <v/>
      </c>
      <c r="P104" s="85" t="str">
        <f>IF(ISBLANK('1. Input energy data'!P120), "",'1. Input energy data'!P120)</f>
        <v/>
      </c>
      <c r="Q104" s="85" t="str">
        <f>IF(ISBLANK('1. Input energy data'!Q120), "",'1. Input energy data'!Q120)</f>
        <v/>
      </c>
      <c r="R104" s="85" t="str">
        <f>IF(ISBLANK('1. Input energy data'!R120), "",'1. Input energy data'!R120)</f>
        <v/>
      </c>
      <c r="S104" s="85" t="str">
        <f>IF(ISBLANK('1. Input energy data'!S120), "",'1. Input energy data'!S120)</f>
        <v/>
      </c>
      <c r="T104" s="85" t="str">
        <f>IF(ISBLANK('1. Input energy data'!T120), "",'1. Input energy data'!T120)</f>
        <v/>
      </c>
      <c r="U104" s="85" t="str">
        <f>IF(ISBLANK('1. Input energy data'!U120), "",'1. Input energy data'!U120)</f>
        <v/>
      </c>
      <c r="V104" s="85" t="str">
        <f>IF(ISBLANK('1. Input energy data'!V120), "",'1. Input energy data'!V120)</f>
        <v/>
      </c>
      <c r="W104" s="85" t="str">
        <f>IF(ISBLANK('1. Input energy data'!W120), "",'1. Input energy data'!W120)</f>
        <v/>
      </c>
      <c r="X104" s="85" t="str">
        <f>IF(ISBLANK('1. Input energy data'!X120), "",'1. Input energy data'!X120)</f>
        <v/>
      </c>
      <c r="Y104" s="85" t="str">
        <f>IF(ISBLANK('1. Input energy data'!Y120), "",'1. Input energy data'!Y120)</f>
        <v/>
      </c>
      <c r="Z104" s="85" t="str">
        <f>IF(ISBLANK('1. Input energy data'!Z120), "",'1. Input energy data'!Z120)</f>
        <v/>
      </c>
      <c r="AA104" s="85" t="str">
        <f>IF(ISBLANK('1. Input energy data'!$AA120), "",'1. Input energy data'!$AA120)</f>
        <v/>
      </c>
      <c r="AB104" s="85" t="str">
        <f>IF(ISBLANK('1. Input energy data'!AB120), "",'1. Input energy data'!AB120)</f>
        <v/>
      </c>
      <c r="AC104" s="84" t="str">
        <f>IF('1. Input energy data'!AD120="", "", '1. Input energy data'!AD120)</f>
        <v/>
      </c>
      <c r="AD104" s="84" t="str">
        <f>IF('1. Input energy data'!AE120="", "", '1. Input energy data'!AE120)</f>
        <v/>
      </c>
      <c r="AE104" s="85" t="str">
        <f>IF(ISBLANK('1. Input energy data'!AF120), "",'1. Input energy data'!AF120)</f>
        <v/>
      </c>
      <c r="AF104" s="85" t="str">
        <f>IF(ISBLANK('1. Input energy data'!AG120), "",'1. Input energy data'!AG120)</f>
        <v/>
      </c>
      <c r="AG104" s="85" t="str">
        <f>IF(ISBLANK('1. Input energy data'!AH120), "",'1. Input energy data'!AH120)</f>
        <v/>
      </c>
      <c r="AH104" s="85" t="str">
        <f>IF(ISBLANK('1. Input energy data'!AI120), "",'1. Input energy data'!AI120)</f>
        <v/>
      </c>
      <c r="AI104" s="85" t="str">
        <f>IF(ISBLANK('1. Input energy data'!AJ120), "",'1. Input energy data'!AJ120)</f>
        <v/>
      </c>
      <c r="AJ104" s="85" t="str">
        <f>IF(ISBLANK('1. Input energy data'!AK120), "",'1. Input energy data'!AK120)</f>
        <v/>
      </c>
      <c r="AK104" s="85" t="str">
        <f>IF(ISBLANK('1. Input energy data'!AL120), "",'1. Input energy data'!AL120)</f>
        <v/>
      </c>
      <c r="AL104" s="85" t="str">
        <f>IF(ISBLANK('1. Input energy data'!AM120), "",'1. Input energy data'!AM120)</f>
        <v/>
      </c>
      <c r="AM104" s="85" t="str">
        <f>IF(ISBLANK('1. Input energy data'!AN120), "",'1. Input energy data'!AN120)</f>
        <v/>
      </c>
      <c r="AN104" s="85" t="str">
        <f>IF(ISBLANK('1. Input energy data'!AO120), "",'1. Input energy data'!AO120)</f>
        <v/>
      </c>
      <c r="AO104" s="85" t="str">
        <f>IF(ISBLANK('1. Input energy data'!AP120), "",'1. Input energy data'!AP120)</f>
        <v/>
      </c>
      <c r="AP104" s="85" t="str">
        <f>IF(ISBLANK('1. Input energy data'!AQ120), "",'1. Input energy data'!AQ120)</f>
        <v/>
      </c>
      <c r="AQ104" s="85" t="str">
        <f>'1. Input energy data'!AR120</f>
        <v/>
      </c>
      <c r="AR104" s="85" t="str">
        <f>'1. Input energy data'!AS120</f>
        <v/>
      </c>
      <c r="AS104" s="85" t="str">
        <f>IF(ISBLANK('1. Input energy data'!AT120), "",'1. Input energy data'!AT120)</f>
        <v/>
      </c>
      <c r="AT104" s="85" t="str">
        <f>IF(ISBLANK('1. Input energy data'!$AU120), "",'1. Input energy data'!$AU120)</f>
        <v/>
      </c>
      <c r="AU104" s="85" t="str">
        <f>IF(ISBLANK('1. Input energy data'!AV120), "",'1. Input energy data'!AV120)</f>
        <v/>
      </c>
      <c r="AV104" s="82" t="str">
        <f>IFERROR('Calculation backing sheet'!AQ103,"Baseline issue")</f>
        <v/>
      </c>
      <c r="AW104" s="85" t="str">
        <f>'Calculation backing sheet'!AR103</f>
        <v/>
      </c>
      <c r="AX104" s="176" t="str">
        <f>'Calculation backing sheet'!AS103</f>
        <v/>
      </c>
      <c r="AY104" s="85" t="str">
        <f>'Calculation backing sheet'!AT103</f>
        <v/>
      </c>
      <c r="AZ104" s="85" t="str">
        <f>'Calculation backing sheet'!AU103</f>
        <v/>
      </c>
      <c r="BA104" s="82" t="str">
        <f>'Calculation backing sheet'!AV103</f>
        <v/>
      </c>
      <c r="BB104" s="82" t="str">
        <f>IF(OR(F104=0,G104=0,F104="0",G104="0",TRIM(F104)="",TRIM(G104)=""),"",IF(COUNTIFS('2. Input non-routine changes'!$C$18:$C$1048576,F104,'2. Input non-routine changes'!$E$18:$E$1048576,G104)&gt; 0,"Yes","No"))</f>
        <v/>
      </c>
      <c r="BD104" s="84" t="str" cm="1">
        <f t="array" aca="1" ref="BD104" ca="1">IFERROR(INDIRECT("'2. Input non-routine changes'!" &amp; ADDRESS('NRC backing'!$E104, COLUMN()-45)),"")</f>
        <v/>
      </c>
      <c r="BE104" s="84" t="str" cm="1">
        <f t="array" aca="1" ref="BE104" ca="1">IFERROR(INDIRECT("'2. Input non-routine changes'!" &amp; ADDRESS('NRC backing'!$E104, COLUMN()-45)),"")</f>
        <v/>
      </c>
      <c r="BF104" s="82" t="str" cm="1">
        <f t="array" aca="1" ref="BF104" ca="1">IFERROR(INDIRECT("'2. Input non-routine changes'!" &amp; ADDRESS('NRC backing'!$E104, COLUMN()-45)),"")</f>
        <v/>
      </c>
      <c r="BG104" s="180" t="str" cm="1">
        <f t="array" aca="1" ref="BG104" ca="1">IFERROR(INDIRECT("'2. Input non-routine changes'!" &amp; ADDRESS('NRC backing'!$E104, COLUMN()-45)),"")</f>
        <v/>
      </c>
      <c r="BH104" s="82" t="str" cm="1">
        <f t="array" aca="1" ref="BH104" ca="1">IFERROR(INDIRECT("'2. Input non-routine changes'!" &amp; ADDRESS('NRC backing'!$E104, COLUMN()-45)),"")</f>
        <v/>
      </c>
      <c r="BI104" s="84" t="str" cm="1">
        <f t="array" aca="1" ref="BI104" ca="1">IFERROR(INDIRECT("'2. Input non-routine changes'!" &amp; ADDRESS('NRC backing'!$F104, COLUMN()-50)),"")</f>
        <v/>
      </c>
      <c r="BJ104" s="84" t="str" cm="1">
        <f t="array" aca="1" ref="BJ104" ca="1">IFERROR(INDIRECT("'2. Input non-routine changes'!" &amp; ADDRESS('NRC backing'!$F104, COLUMN()-50)),"")</f>
        <v/>
      </c>
      <c r="BK104" s="82" t="str" cm="1">
        <f t="array" aca="1" ref="BK104" ca="1">IFERROR(INDIRECT("'2. Input non-routine changes'!" &amp; ADDRESS('NRC backing'!$F104, COLUMN()-50)),"")</f>
        <v/>
      </c>
      <c r="BL104" s="173" t="str" cm="1">
        <f t="array" aca="1" ref="BL104" ca="1">IFERROR(INDIRECT("'2. Input non-routine changes'!" &amp; ADDRESS('NRC backing'!$F104, COLUMN()-50)),"")</f>
        <v/>
      </c>
      <c r="BM104" s="82" t="str" cm="1">
        <f t="array" aca="1" ref="BM104" ca="1">IFERROR(INDIRECT("'2. Input non-routine changes'!" &amp; ADDRESS('NRC backing'!$F104, COLUMN()-50)),"")</f>
        <v/>
      </c>
      <c r="BN104" s="84" t="str" cm="1">
        <f t="array" aca="1" ref="BN104" ca="1">IFERROR(INDIRECT("'2. Input non-routine changes'!" &amp; ADDRESS('NRC backing'!$G104, COLUMN()-55)),"")</f>
        <v/>
      </c>
      <c r="BO104" s="84" t="str" cm="1">
        <f t="array" aca="1" ref="BO104" ca="1">IFERROR(INDIRECT("'2. Input non-routine changes'!" &amp; ADDRESS('NRC backing'!$G104, COLUMN()-55)),"")</f>
        <v/>
      </c>
      <c r="BP104" s="82" t="str" cm="1">
        <f t="array" aca="1" ref="BP104" ca="1">IFERROR(INDIRECT("'2. Input non-routine changes'!" &amp; ADDRESS('NRC backing'!$G104, COLUMN()-55)),"")</f>
        <v/>
      </c>
      <c r="BQ104" s="180" t="str" cm="1">
        <f t="array" aca="1" ref="BQ104" ca="1">IFERROR(INDIRECT("'2. Input non-routine changes'!" &amp; ADDRESS('NRC backing'!$G104, COLUMN()-55)),"")</f>
        <v/>
      </c>
      <c r="BR104" s="82" t="str" cm="1">
        <f t="array" aca="1" ref="BR104" ca="1">IFERROR(INDIRECT("'2. Input non-routine changes'!" &amp; ADDRESS('NRC backing'!$G104, COLUMN()-55)),"")</f>
        <v/>
      </c>
    </row>
    <row r="105" spans="1:70">
      <c r="A105" s="82" t="str">
        <f>IF($D105="", "", '1. Input energy data'!$C$11)</f>
        <v/>
      </c>
      <c r="B105" s="82" t="str">
        <f>IF($D105="", "", '1. Input energy data'!$D$11)</f>
        <v/>
      </c>
      <c r="C105" s="236"/>
      <c r="D105" s="82" t="str">
        <f>IF(ISBLANK('1. Input energy data'!$C121),"",'1. Input energy data'!$C121)</f>
        <v/>
      </c>
      <c r="E105" s="178" t="str">
        <f>IF(ISBLANK('1. Input energy data'!D121), "",'1. Input energy data'!D121)</f>
        <v/>
      </c>
      <c r="F105" s="82" t="str">
        <f>IF(ISBLANK('1. Input energy data'!$E121),"",'1. Input energy data'!$E121)</f>
        <v/>
      </c>
      <c r="G105" s="82" t="str">
        <f>IF($A105="","",'1. Input energy data'!$G121)</f>
        <v/>
      </c>
      <c r="H105" s="82" t="str">
        <f>IF($G105='List Backing Sheet'!$P$5,'1. Input energy data'!$S$11,IF($G105='List Backing Sheet'!$P$6,'1. Input energy data'!$T$11,""))</f>
        <v/>
      </c>
      <c r="I105" s="82" t="str">
        <f>IF('1. Input energy data'!H121=0, "", '1. Input energy data'!H121)</f>
        <v/>
      </c>
      <c r="J105" s="84" t="str">
        <f>IF('1. Input energy data'!I121="", "", '1. Input energy data'!I121)</f>
        <v/>
      </c>
      <c r="K105" s="84" t="str">
        <f>IF(A105="","",IF(TRIM(LOWER('1. Input energy data'!$G$11))="Multiple",IF('1. Input energy data'!J121&lt;&gt;"",'1. Input energy data'!J121,""), '1. Input energy data'!$G$11))</f>
        <v/>
      </c>
      <c r="L105" s="84" t="str">
        <f>IF('1. Input energy data'!L121="", "", '1. Input energy data'!L121)</f>
        <v/>
      </c>
      <c r="M105" s="84" t="str">
        <f>IF('1. Input energy data'!M121="", "", '1. Input energy data'!M121)</f>
        <v/>
      </c>
      <c r="N105" s="85" t="str">
        <f>IF(ISBLANK('1. Input energy data'!N121), "",'1. Input energy data'!N121)</f>
        <v/>
      </c>
      <c r="O105" s="85" t="str">
        <f>IF(ISBLANK('1. Input energy data'!O121), "",'1. Input energy data'!O121)</f>
        <v/>
      </c>
      <c r="P105" s="85" t="str">
        <f>IF(ISBLANK('1. Input energy data'!P121), "",'1. Input energy data'!P121)</f>
        <v/>
      </c>
      <c r="Q105" s="85" t="str">
        <f>IF(ISBLANK('1. Input energy data'!Q121), "",'1. Input energy data'!Q121)</f>
        <v/>
      </c>
      <c r="R105" s="85" t="str">
        <f>IF(ISBLANK('1. Input energy data'!R121), "",'1. Input energy data'!R121)</f>
        <v/>
      </c>
      <c r="S105" s="85" t="str">
        <f>IF(ISBLANK('1. Input energy data'!S121), "",'1. Input energy data'!S121)</f>
        <v/>
      </c>
      <c r="T105" s="85" t="str">
        <f>IF(ISBLANK('1. Input energy data'!T121), "",'1. Input energy data'!T121)</f>
        <v/>
      </c>
      <c r="U105" s="85" t="str">
        <f>IF(ISBLANK('1. Input energy data'!U121), "",'1. Input energy data'!U121)</f>
        <v/>
      </c>
      <c r="V105" s="85" t="str">
        <f>IF(ISBLANK('1. Input energy data'!V121), "",'1. Input energy data'!V121)</f>
        <v/>
      </c>
      <c r="W105" s="85" t="str">
        <f>IF(ISBLANK('1. Input energy data'!W121), "",'1. Input energy data'!W121)</f>
        <v/>
      </c>
      <c r="X105" s="85" t="str">
        <f>IF(ISBLANK('1. Input energy data'!X121), "",'1. Input energy data'!X121)</f>
        <v/>
      </c>
      <c r="Y105" s="85" t="str">
        <f>IF(ISBLANK('1. Input energy data'!Y121), "",'1. Input energy data'!Y121)</f>
        <v/>
      </c>
      <c r="Z105" s="85" t="str">
        <f>IF(ISBLANK('1. Input energy data'!Z121), "",'1. Input energy data'!Z121)</f>
        <v/>
      </c>
      <c r="AA105" s="85" t="str">
        <f>IF(ISBLANK('1. Input energy data'!$AA121), "",'1. Input energy data'!$AA121)</f>
        <v/>
      </c>
      <c r="AB105" s="85" t="str">
        <f>IF(ISBLANK('1. Input energy data'!AB121), "",'1. Input energy data'!AB121)</f>
        <v/>
      </c>
      <c r="AC105" s="84" t="str">
        <f>IF('1. Input energy data'!AD121="", "", '1. Input energy data'!AD121)</f>
        <v/>
      </c>
      <c r="AD105" s="84" t="str">
        <f>IF('1. Input energy data'!AE121="", "", '1. Input energy data'!AE121)</f>
        <v/>
      </c>
      <c r="AE105" s="85" t="str">
        <f>IF(ISBLANK('1. Input energy data'!AF121), "",'1. Input energy data'!AF121)</f>
        <v/>
      </c>
      <c r="AF105" s="85" t="str">
        <f>IF(ISBLANK('1. Input energy data'!AG121), "",'1. Input energy data'!AG121)</f>
        <v/>
      </c>
      <c r="AG105" s="85" t="str">
        <f>IF(ISBLANK('1. Input energy data'!AH121), "",'1. Input energy data'!AH121)</f>
        <v/>
      </c>
      <c r="AH105" s="85" t="str">
        <f>IF(ISBLANK('1. Input energy data'!AI121), "",'1. Input energy data'!AI121)</f>
        <v/>
      </c>
      <c r="AI105" s="85" t="str">
        <f>IF(ISBLANK('1. Input energy data'!AJ121), "",'1. Input energy data'!AJ121)</f>
        <v/>
      </c>
      <c r="AJ105" s="85" t="str">
        <f>IF(ISBLANK('1. Input energy data'!AK121), "",'1. Input energy data'!AK121)</f>
        <v/>
      </c>
      <c r="AK105" s="85" t="str">
        <f>IF(ISBLANK('1. Input energy data'!AL121), "",'1. Input energy data'!AL121)</f>
        <v/>
      </c>
      <c r="AL105" s="85" t="str">
        <f>IF(ISBLANK('1. Input energy data'!AM121), "",'1. Input energy data'!AM121)</f>
        <v/>
      </c>
      <c r="AM105" s="85" t="str">
        <f>IF(ISBLANK('1. Input energy data'!AN121), "",'1. Input energy data'!AN121)</f>
        <v/>
      </c>
      <c r="AN105" s="85" t="str">
        <f>IF(ISBLANK('1. Input energy data'!AO121), "",'1. Input energy data'!AO121)</f>
        <v/>
      </c>
      <c r="AO105" s="85" t="str">
        <f>IF(ISBLANK('1. Input energy data'!AP121), "",'1. Input energy data'!AP121)</f>
        <v/>
      </c>
      <c r="AP105" s="85" t="str">
        <f>IF(ISBLANK('1. Input energy data'!AQ121), "",'1. Input energy data'!AQ121)</f>
        <v/>
      </c>
      <c r="AQ105" s="85" t="str">
        <f>'1. Input energy data'!AR121</f>
        <v/>
      </c>
      <c r="AR105" s="85" t="str">
        <f>'1. Input energy data'!AS121</f>
        <v/>
      </c>
      <c r="AS105" s="85" t="str">
        <f>IF(ISBLANK('1. Input energy data'!AT121), "",'1. Input energy data'!AT121)</f>
        <v/>
      </c>
      <c r="AT105" s="85" t="str">
        <f>IF(ISBLANK('1. Input energy data'!$AU121), "",'1. Input energy data'!$AU121)</f>
        <v/>
      </c>
      <c r="AU105" s="85" t="str">
        <f>IF(ISBLANK('1. Input energy data'!AV121), "",'1. Input energy data'!AV121)</f>
        <v/>
      </c>
      <c r="AV105" s="82" t="str">
        <f>IFERROR('Calculation backing sheet'!AQ104,"Baseline issue")</f>
        <v/>
      </c>
      <c r="AW105" s="85" t="str">
        <f>'Calculation backing sheet'!AR104</f>
        <v/>
      </c>
      <c r="AX105" s="176" t="str">
        <f>'Calculation backing sheet'!AS104</f>
        <v/>
      </c>
      <c r="AY105" s="85" t="str">
        <f>'Calculation backing sheet'!AT104</f>
        <v/>
      </c>
      <c r="AZ105" s="85" t="str">
        <f>'Calculation backing sheet'!AU104</f>
        <v/>
      </c>
      <c r="BA105" s="82" t="str">
        <f>'Calculation backing sheet'!AV104</f>
        <v/>
      </c>
      <c r="BB105" s="82" t="str">
        <f>IF(OR(F105=0,G105=0,F105="0",G105="0",TRIM(F105)="",TRIM(G105)=""),"",IF(COUNTIFS('2. Input non-routine changes'!$C$18:$C$1048576,F105,'2. Input non-routine changes'!$E$18:$E$1048576,G105)&gt; 0,"Yes","No"))</f>
        <v/>
      </c>
      <c r="BD105" s="84" t="str" cm="1">
        <f t="array" aca="1" ref="BD105" ca="1">IFERROR(INDIRECT("'2. Input non-routine changes'!" &amp; ADDRESS('NRC backing'!$E105, COLUMN()-45)),"")</f>
        <v/>
      </c>
      <c r="BE105" s="84" t="str" cm="1">
        <f t="array" aca="1" ref="BE105" ca="1">IFERROR(INDIRECT("'2. Input non-routine changes'!" &amp; ADDRESS('NRC backing'!$E105, COLUMN()-45)),"")</f>
        <v/>
      </c>
      <c r="BF105" s="82" t="str" cm="1">
        <f t="array" aca="1" ref="BF105" ca="1">IFERROR(INDIRECT("'2. Input non-routine changes'!" &amp; ADDRESS('NRC backing'!$E105, COLUMN()-45)),"")</f>
        <v/>
      </c>
      <c r="BG105" s="180" t="str" cm="1">
        <f t="array" aca="1" ref="BG105" ca="1">IFERROR(INDIRECT("'2. Input non-routine changes'!" &amp; ADDRESS('NRC backing'!$E105, COLUMN()-45)),"")</f>
        <v/>
      </c>
      <c r="BH105" s="82" t="str" cm="1">
        <f t="array" aca="1" ref="BH105" ca="1">IFERROR(INDIRECT("'2. Input non-routine changes'!" &amp; ADDRESS('NRC backing'!$E105, COLUMN()-45)),"")</f>
        <v/>
      </c>
      <c r="BI105" s="84" t="str" cm="1">
        <f t="array" aca="1" ref="BI105" ca="1">IFERROR(INDIRECT("'2. Input non-routine changes'!" &amp; ADDRESS('NRC backing'!$F105, COLUMN()-50)),"")</f>
        <v/>
      </c>
      <c r="BJ105" s="84" t="str" cm="1">
        <f t="array" aca="1" ref="BJ105" ca="1">IFERROR(INDIRECT("'2. Input non-routine changes'!" &amp; ADDRESS('NRC backing'!$F105, COLUMN()-50)),"")</f>
        <v/>
      </c>
      <c r="BK105" s="82" t="str" cm="1">
        <f t="array" aca="1" ref="BK105" ca="1">IFERROR(INDIRECT("'2. Input non-routine changes'!" &amp; ADDRESS('NRC backing'!$F105, COLUMN()-50)),"")</f>
        <v/>
      </c>
      <c r="BL105" s="173" t="str" cm="1">
        <f t="array" aca="1" ref="BL105" ca="1">IFERROR(INDIRECT("'2. Input non-routine changes'!" &amp; ADDRESS('NRC backing'!$F105, COLUMN()-50)),"")</f>
        <v/>
      </c>
      <c r="BM105" s="82" t="str" cm="1">
        <f t="array" aca="1" ref="BM105" ca="1">IFERROR(INDIRECT("'2. Input non-routine changes'!" &amp; ADDRESS('NRC backing'!$F105, COLUMN()-50)),"")</f>
        <v/>
      </c>
      <c r="BN105" s="84" t="str" cm="1">
        <f t="array" aca="1" ref="BN105" ca="1">IFERROR(INDIRECT("'2. Input non-routine changes'!" &amp; ADDRESS('NRC backing'!$G105, COLUMN()-55)),"")</f>
        <v/>
      </c>
      <c r="BO105" s="84" t="str" cm="1">
        <f t="array" aca="1" ref="BO105" ca="1">IFERROR(INDIRECT("'2. Input non-routine changes'!" &amp; ADDRESS('NRC backing'!$G105, COLUMN()-55)),"")</f>
        <v/>
      </c>
      <c r="BP105" s="82" t="str" cm="1">
        <f t="array" aca="1" ref="BP105" ca="1">IFERROR(INDIRECT("'2. Input non-routine changes'!" &amp; ADDRESS('NRC backing'!$G105, COLUMN()-55)),"")</f>
        <v/>
      </c>
      <c r="BQ105" s="180" t="str" cm="1">
        <f t="array" aca="1" ref="BQ105" ca="1">IFERROR(INDIRECT("'2. Input non-routine changes'!" &amp; ADDRESS('NRC backing'!$G105, COLUMN()-55)),"")</f>
        <v/>
      </c>
      <c r="BR105" s="82" t="str" cm="1">
        <f t="array" aca="1" ref="BR105" ca="1">IFERROR(INDIRECT("'2. Input non-routine changes'!" &amp; ADDRESS('NRC backing'!$G105, COLUMN()-55)),"")</f>
        <v/>
      </c>
    </row>
    <row r="106" spans="1:70">
      <c r="A106" s="82" t="str">
        <f>IF($D106="", "", '1. Input energy data'!$C$11)</f>
        <v/>
      </c>
      <c r="B106" s="82" t="str">
        <f>IF($D106="", "", '1. Input energy data'!$D$11)</f>
        <v/>
      </c>
      <c r="C106" s="236"/>
      <c r="D106" s="82" t="str">
        <f>IF(ISBLANK('1. Input energy data'!$C122),"",'1. Input energy data'!$C122)</f>
        <v/>
      </c>
      <c r="E106" s="178" t="str">
        <f>IF(ISBLANK('1. Input energy data'!D122), "",'1. Input energy data'!D122)</f>
        <v/>
      </c>
      <c r="F106" s="82" t="str">
        <f>IF(ISBLANK('1. Input energy data'!$E122),"",'1. Input energy data'!$E122)</f>
        <v/>
      </c>
      <c r="G106" s="82" t="str">
        <f>IF($A106="","",'1. Input energy data'!$G122)</f>
        <v/>
      </c>
      <c r="H106" s="82" t="str">
        <f>IF($G106='List Backing Sheet'!$P$5,'1. Input energy data'!$S$11,IF($G106='List Backing Sheet'!$P$6,'1. Input energy data'!$T$11,""))</f>
        <v/>
      </c>
      <c r="I106" s="82" t="str">
        <f>IF('1. Input energy data'!H122=0, "", '1. Input energy data'!H122)</f>
        <v/>
      </c>
      <c r="J106" s="84" t="str">
        <f>IF('1. Input energy data'!I122="", "", '1. Input energy data'!I122)</f>
        <v/>
      </c>
      <c r="K106" s="84" t="str">
        <f>IF(A106="","",IF(TRIM(LOWER('1. Input energy data'!$G$11))="Multiple",IF('1. Input energy data'!J122&lt;&gt;"",'1. Input energy data'!J122,""), '1. Input energy data'!$G$11))</f>
        <v/>
      </c>
      <c r="L106" s="84" t="str">
        <f>IF('1. Input energy data'!L122="", "", '1. Input energy data'!L122)</f>
        <v/>
      </c>
      <c r="M106" s="84" t="str">
        <f>IF('1. Input energy data'!M122="", "", '1. Input energy data'!M122)</f>
        <v/>
      </c>
      <c r="N106" s="85" t="str">
        <f>IF(ISBLANK('1. Input energy data'!N122), "",'1. Input energy data'!N122)</f>
        <v/>
      </c>
      <c r="O106" s="85" t="str">
        <f>IF(ISBLANK('1. Input energy data'!O122), "",'1. Input energy data'!O122)</f>
        <v/>
      </c>
      <c r="P106" s="85" t="str">
        <f>IF(ISBLANK('1. Input energy data'!P122), "",'1. Input energy data'!P122)</f>
        <v/>
      </c>
      <c r="Q106" s="85" t="str">
        <f>IF(ISBLANK('1. Input energy data'!Q122), "",'1. Input energy data'!Q122)</f>
        <v/>
      </c>
      <c r="R106" s="85" t="str">
        <f>IF(ISBLANK('1. Input energy data'!R122), "",'1. Input energy data'!R122)</f>
        <v/>
      </c>
      <c r="S106" s="85" t="str">
        <f>IF(ISBLANK('1. Input energy data'!S122), "",'1. Input energy data'!S122)</f>
        <v/>
      </c>
      <c r="T106" s="85" t="str">
        <f>IF(ISBLANK('1. Input energy data'!T122), "",'1. Input energy data'!T122)</f>
        <v/>
      </c>
      <c r="U106" s="85" t="str">
        <f>IF(ISBLANK('1. Input energy data'!U122), "",'1. Input energy data'!U122)</f>
        <v/>
      </c>
      <c r="V106" s="85" t="str">
        <f>IF(ISBLANK('1. Input energy data'!V122), "",'1. Input energy data'!V122)</f>
        <v/>
      </c>
      <c r="W106" s="85" t="str">
        <f>IF(ISBLANK('1. Input energy data'!W122), "",'1. Input energy data'!W122)</f>
        <v/>
      </c>
      <c r="X106" s="85" t="str">
        <f>IF(ISBLANK('1. Input energy data'!X122), "",'1. Input energy data'!X122)</f>
        <v/>
      </c>
      <c r="Y106" s="85" t="str">
        <f>IF(ISBLANK('1. Input energy data'!Y122), "",'1. Input energy data'!Y122)</f>
        <v/>
      </c>
      <c r="Z106" s="85" t="str">
        <f>IF(ISBLANK('1. Input energy data'!Z122), "",'1. Input energy data'!Z122)</f>
        <v/>
      </c>
      <c r="AA106" s="85" t="str">
        <f>IF(ISBLANK('1. Input energy data'!$AA122), "",'1. Input energy data'!$AA122)</f>
        <v/>
      </c>
      <c r="AB106" s="85" t="str">
        <f>IF(ISBLANK('1. Input energy data'!AB122), "",'1. Input energy data'!AB122)</f>
        <v/>
      </c>
      <c r="AC106" s="84" t="str">
        <f>IF('1. Input energy data'!AD122="", "", '1. Input energy data'!AD122)</f>
        <v/>
      </c>
      <c r="AD106" s="84" t="str">
        <f>IF('1. Input energy data'!AE122="", "", '1. Input energy data'!AE122)</f>
        <v/>
      </c>
      <c r="AE106" s="85" t="str">
        <f>IF(ISBLANK('1. Input energy data'!AF122), "",'1. Input energy data'!AF122)</f>
        <v/>
      </c>
      <c r="AF106" s="85" t="str">
        <f>IF(ISBLANK('1. Input energy data'!AG122), "",'1. Input energy data'!AG122)</f>
        <v/>
      </c>
      <c r="AG106" s="85" t="str">
        <f>IF(ISBLANK('1. Input energy data'!AH122), "",'1. Input energy data'!AH122)</f>
        <v/>
      </c>
      <c r="AH106" s="85" t="str">
        <f>IF(ISBLANK('1. Input energy data'!AI122), "",'1. Input energy data'!AI122)</f>
        <v/>
      </c>
      <c r="AI106" s="85" t="str">
        <f>IF(ISBLANK('1. Input energy data'!AJ122), "",'1. Input energy data'!AJ122)</f>
        <v/>
      </c>
      <c r="AJ106" s="85" t="str">
        <f>IF(ISBLANK('1. Input energy data'!AK122), "",'1. Input energy data'!AK122)</f>
        <v/>
      </c>
      <c r="AK106" s="85" t="str">
        <f>IF(ISBLANK('1. Input energy data'!AL122), "",'1. Input energy data'!AL122)</f>
        <v/>
      </c>
      <c r="AL106" s="85" t="str">
        <f>IF(ISBLANK('1. Input energy data'!AM122), "",'1. Input energy data'!AM122)</f>
        <v/>
      </c>
      <c r="AM106" s="85" t="str">
        <f>IF(ISBLANK('1. Input energy data'!AN122), "",'1. Input energy data'!AN122)</f>
        <v/>
      </c>
      <c r="AN106" s="85" t="str">
        <f>IF(ISBLANK('1. Input energy data'!AO122), "",'1. Input energy data'!AO122)</f>
        <v/>
      </c>
      <c r="AO106" s="85" t="str">
        <f>IF(ISBLANK('1. Input energy data'!AP122), "",'1. Input energy data'!AP122)</f>
        <v/>
      </c>
      <c r="AP106" s="85" t="str">
        <f>IF(ISBLANK('1. Input energy data'!AQ122), "",'1. Input energy data'!AQ122)</f>
        <v/>
      </c>
      <c r="AQ106" s="85" t="str">
        <f>'1. Input energy data'!AR122</f>
        <v/>
      </c>
      <c r="AR106" s="85" t="str">
        <f>'1. Input energy data'!AS122</f>
        <v/>
      </c>
      <c r="AS106" s="85" t="str">
        <f>IF(ISBLANK('1. Input energy data'!AT122), "",'1. Input energy data'!AT122)</f>
        <v/>
      </c>
      <c r="AT106" s="85" t="str">
        <f>IF(ISBLANK('1. Input energy data'!$AU122), "",'1. Input energy data'!$AU122)</f>
        <v/>
      </c>
      <c r="AU106" s="85" t="str">
        <f>IF(ISBLANK('1. Input energy data'!AV122), "",'1. Input energy data'!AV122)</f>
        <v/>
      </c>
      <c r="AV106" s="82" t="str">
        <f>IFERROR('Calculation backing sheet'!AQ105,"Baseline issue")</f>
        <v/>
      </c>
      <c r="AW106" s="85" t="str">
        <f>'Calculation backing sheet'!AR105</f>
        <v/>
      </c>
      <c r="AX106" s="176" t="str">
        <f>'Calculation backing sheet'!AS105</f>
        <v/>
      </c>
      <c r="AY106" s="85" t="str">
        <f>'Calculation backing sheet'!AT105</f>
        <v/>
      </c>
      <c r="AZ106" s="85" t="str">
        <f>'Calculation backing sheet'!AU105</f>
        <v/>
      </c>
      <c r="BA106" s="82" t="str">
        <f>'Calculation backing sheet'!AV105</f>
        <v/>
      </c>
      <c r="BB106" s="82" t="str">
        <f>IF(OR(F106=0,G106=0,F106="0",G106="0",TRIM(F106)="",TRIM(G106)=""),"",IF(COUNTIFS('2. Input non-routine changes'!$C$18:$C$1048576,F106,'2. Input non-routine changes'!$E$18:$E$1048576,G106)&gt; 0,"Yes","No"))</f>
        <v/>
      </c>
      <c r="BD106" s="84" t="str" cm="1">
        <f t="array" aca="1" ref="BD106" ca="1">IFERROR(INDIRECT("'2. Input non-routine changes'!" &amp; ADDRESS('NRC backing'!$E106, COLUMN()-45)),"")</f>
        <v/>
      </c>
      <c r="BE106" s="84" t="str" cm="1">
        <f t="array" aca="1" ref="BE106" ca="1">IFERROR(INDIRECT("'2. Input non-routine changes'!" &amp; ADDRESS('NRC backing'!$E106, COLUMN()-45)),"")</f>
        <v/>
      </c>
      <c r="BF106" s="82" t="str" cm="1">
        <f t="array" aca="1" ref="BF106" ca="1">IFERROR(INDIRECT("'2. Input non-routine changes'!" &amp; ADDRESS('NRC backing'!$E106, COLUMN()-45)),"")</f>
        <v/>
      </c>
      <c r="BG106" s="180" t="str" cm="1">
        <f t="array" aca="1" ref="BG106" ca="1">IFERROR(INDIRECT("'2. Input non-routine changes'!" &amp; ADDRESS('NRC backing'!$E106, COLUMN()-45)),"")</f>
        <v/>
      </c>
      <c r="BH106" s="82" t="str" cm="1">
        <f t="array" aca="1" ref="BH106" ca="1">IFERROR(INDIRECT("'2. Input non-routine changes'!" &amp; ADDRESS('NRC backing'!$E106, COLUMN()-45)),"")</f>
        <v/>
      </c>
      <c r="BI106" s="84" t="str" cm="1">
        <f t="array" aca="1" ref="BI106" ca="1">IFERROR(INDIRECT("'2. Input non-routine changes'!" &amp; ADDRESS('NRC backing'!$F106, COLUMN()-50)),"")</f>
        <v/>
      </c>
      <c r="BJ106" s="84" t="str" cm="1">
        <f t="array" aca="1" ref="BJ106" ca="1">IFERROR(INDIRECT("'2. Input non-routine changes'!" &amp; ADDRESS('NRC backing'!$F106, COLUMN()-50)),"")</f>
        <v/>
      </c>
      <c r="BK106" s="82" t="str" cm="1">
        <f t="array" aca="1" ref="BK106" ca="1">IFERROR(INDIRECT("'2. Input non-routine changes'!" &amp; ADDRESS('NRC backing'!$F106, COLUMN()-50)),"")</f>
        <v/>
      </c>
      <c r="BL106" s="173" t="str" cm="1">
        <f t="array" aca="1" ref="BL106" ca="1">IFERROR(INDIRECT("'2. Input non-routine changes'!" &amp; ADDRESS('NRC backing'!$F106, COLUMN()-50)),"")</f>
        <v/>
      </c>
      <c r="BM106" s="82" t="str" cm="1">
        <f t="array" aca="1" ref="BM106" ca="1">IFERROR(INDIRECT("'2. Input non-routine changes'!" &amp; ADDRESS('NRC backing'!$F106, COLUMN()-50)),"")</f>
        <v/>
      </c>
      <c r="BN106" s="84" t="str" cm="1">
        <f t="array" aca="1" ref="BN106" ca="1">IFERROR(INDIRECT("'2. Input non-routine changes'!" &amp; ADDRESS('NRC backing'!$G106, COLUMN()-55)),"")</f>
        <v/>
      </c>
      <c r="BO106" s="84" t="str" cm="1">
        <f t="array" aca="1" ref="BO106" ca="1">IFERROR(INDIRECT("'2. Input non-routine changes'!" &amp; ADDRESS('NRC backing'!$G106, COLUMN()-55)),"")</f>
        <v/>
      </c>
      <c r="BP106" s="82" t="str" cm="1">
        <f t="array" aca="1" ref="BP106" ca="1">IFERROR(INDIRECT("'2. Input non-routine changes'!" &amp; ADDRESS('NRC backing'!$G106, COLUMN()-55)),"")</f>
        <v/>
      </c>
      <c r="BQ106" s="180" t="str" cm="1">
        <f t="array" aca="1" ref="BQ106" ca="1">IFERROR(INDIRECT("'2. Input non-routine changes'!" &amp; ADDRESS('NRC backing'!$G106, COLUMN()-55)),"")</f>
        <v/>
      </c>
      <c r="BR106" s="82" t="str" cm="1">
        <f t="array" aca="1" ref="BR106" ca="1">IFERROR(INDIRECT("'2. Input non-routine changes'!" &amp; ADDRESS('NRC backing'!$G106, COLUMN()-55)),"")</f>
        <v/>
      </c>
    </row>
    <row r="107" spans="1:70">
      <c r="A107" s="82" t="str">
        <f>IF($D107="", "", '1. Input energy data'!$C$11)</f>
        <v/>
      </c>
      <c r="B107" s="82" t="str">
        <f>IF($D107="", "", '1. Input energy data'!$D$11)</f>
        <v/>
      </c>
      <c r="C107" s="236"/>
      <c r="D107" s="82" t="str">
        <f>IF(ISBLANK('1. Input energy data'!$C123),"",'1. Input energy data'!$C123)</f>
        <v/>
      </c>
      <c r="E107" s="178" t="str">
        <f>IF(ISBLANK('1. Input energy data'!D123), "",'1. Input energy data'!D123)</f>
        <v/>
      </c>
      <c r="F107" s="82" t="str">
        <f>IF(ISBLANK('1. Input energy data'!$E123),"",'1. Input energy data'!$E123)</f>
        <v/>
      </c>
      <c r="G107" s="82" t="str">
        <f>IF($A107="","",'1. Input energy data'!$G123)</f>
        <v/>
      </c>
      <c r="H107" s="82" t="str">
        <f>IF($G107='List Backing Sheet'!$P$5,'1. Input energy data'!$S$11,IF($G107='List Backing Sheet'!$P$6,'1. Input energy data'!$T$11,""))</f>
        <v/>
      </c>
      <c r="I107" s="82" t="str">
        <f>IF('1. Input energy data'!H123=0, "", '1. Input energy data'!H123)</f>
        <v/>
      </c>
      <c r="J107" s="84" t="str">
        <f>IF('1. Input energy data'!I123="", "", '1. Input energy data'!I123)</f>
        <v/>
      </c>
      <c r="K107" s="84" t="str">
        <f>IF(A107="","",IF(TRIM(LOWER('1. Input energy data'!$G$11))="Multiple",IF('1. Input energy data'!J123&lt;&gt;"",'1. Input energy data'!J123,""), '1. Input energy data'!$G$11))</f>
        <v/>
      </c>
      <c r="L107" s="84" t="str">
        <f>IF('1. Input energy data'!L123="", "", '1. Input energy data'!L123)</f>
        <v/>
      </c>
      <c r="M107" s="84" t="str">
        <f>IF('1. Input energy data'!M123="", "", '1. Input energy data'!M123)</f>
        <v/>
      </c>
      <c r="N107" s="85" t="str">
        <f>IF(ISBLANK('1. Input energy data'!N123), "",'1. Input energy data'!N123)</f>
        <v/>
      </c>
      <c r="O107" s="85" t="str">
        <f>IF(ISBLANK('1. Input energy data'!O123), "",'1. Input energy data'!O123)</f>
        <v/>
      </c>
      <c r="P107" s="85" t="str">
        <f>IF(ISBLANK('1. Input energy data'!P123), "",'1. Input energy data'!P123)</f>
        <v/>
      </c>
      <c r="Q107" s="85" t="str">
        <f>IF(ISBLANK('1. Input energy data'!Q123), "",'1. Input energy data'!Q123)</f>
        <v/>
      </c>
      <c r="R107" s="85" t="str">
        <f>IF(ISBLANK('1. Input energy data'!R123), "",'1. Input energy data'!R123)</f>
        <v/>
      </c>
      <c r="S107" s="85" t="str">
        <f>IF(ISBLANK('1. Input energy data'!S123), "",'1. Input energy data'!S123)</f>
        <v/>
      </c>
      <c r="T107" s="85" t="str">
        <f>IF(ISBLANK('1. Input energy data'!T123), "",'1. Input energy data'!T123)</f>
        <v/>
      </c>
      <c r="U107" s="85" t="str">
        <f>IF(ISBLANK('1. Input energy data'!U123), "",'1. Input energy data'!U123)</f>
        <v/>
      </c>
      <c r="V107" s="85" t="str">
        <f>IF(ISBLANK('1. Input energy data'!V123), "",'1. Input energy data'!V123)</f>
        <v/>
      </c>
      <c r="W107" s="85" t="str">
        <f>IF(ISBLANK('1. Input energy data'!W123), "",'1. Input energy data'!W123)</f>
        <v/>
      </c>
      <c r="X107" s="85" t="str">
        <f>IF(ISBLANK('1. Input energy data'!X123), "",'1. Input energy data'!X123)</f>
        <v/>
      </c>
      <c r="Y107" s="85" t="str">
        <f>IF(ISBLANK('1. Input energy data'!Y123), "",'1. Input energy data'!Y123)</f>
        <v/>
      </c>
      <c r="Z107" s="85" t="str">
        <f>IF(ISBLANK('1. Input energy data'!Z123), "",'1. Input energy data'!Z123)</f>
        <v/>
      </c>
      <c r="AA107" s="85" t="str">
        <f>IF(ISBLANK('1. Input energy data'!$AA123), "",'1. Input energy data'!$AA123)</f>
        <v/>
      </c>
      <c r="AB107" s="85" t="str">
        <f>IF(ISBLANK('1. Input energy data'!AB123), "",'1. Input energy data'!AB123)</f>
        <v/>
      </c>
      <c r="AC107" s="84" t="str">
        <f>IF('1. Input energy data'!AD123="", "", '1. Input energy data'!AD123)</f>
        <v/>
      </c>
      <c r="AD107" s="84" t="str">
        <f>IF('1. Input energy data'!AE123="", "", '1. Input energy data'!AE123)</f>
        <v/>
      </c>
      <c r="AE107" s="85" t="str">
        <f>IF(ISBLANK('1. Input energy data'!AF123), "",'1. Input energy data'!AF123)</f>
        <v/>
      </c>
      <c r="AF107" s="85" t="str">
        <f>IF(ISBLANK('1. Input energy data'!AG123), "",'1. Input energy data'!AG123)</f>
        <v/>
      </c>
      <c r="AG107" s="85" t="str">
        <f>IF(ISBLANK('1. Input energy data'!AH123), "",'1. Input energy data'!AH123)</f>
        <v/>
      </c>
      <c r="AH107" s="85" t="str">
        <f>IF(ISBLANK('1. Input energy data'!AI123), "",'1. Input energy data'!AI123)</f>
        <v/>
      </c>
      <c r="AI107" s="85" t="str">
        <f>IF(ISBLANK('1. Input energy data'!AJ123), "",'1. Input energy data'!AJ123)</f>
        <v/>
      </c>
      <c r="AJ107" s="85" t="str">
        <f>IF(ISBLANK('1. Input energy data'!AK123), "",'1. Input energy data'!AK123)</f>
        <v/>
      </c>
      <c r="AK107" s="85" t="str">
        <f>IF(ISBLANK('1. Input energy data'!AL123), "",'1. Input energy data'!AL123)</f>
        <v/>
      </c>
      <c r="AL107" s="85" t="str">
        <f>IF(ISBLANK('1. Input energy data'!AM123), "",'1. Input energy data'!AM123)</f>
        <v/>
      </c>
      <c r="AM107" s="85" t="str">
        <f>IF(ISBLANK('1. Input energy data'!AN123), "",'1. Input energy data'!AN123)</f>
        <v/>
      </c>
      <c r="AN107" s="85" t="str">
        <f>IF(ISBLANK('1. Input energy data'!AO123), "",'1. Input energy data'!AO123)</f>
        <v/>
      </c>
      <c r="AO107" s="85" t="str">
        <f>IF(ISBLANK('1. Input energy data'!AP123), "",'1. Input energy data'!AP123)</f>
        <v/>
      </c>
      <c r="AP107" s="85" t="str">
        <f>IF(ISBLANK('1. Input energy data'!AQ123), "",'1. Input energy data'!AQ123)</f>
        <v/>
      </c>
      <c r="AQ107" s="85" t="str">
        <f>'1. Input energy data'!AR123</f>
        <v/>
      </c>
      <c r="AR107" s="85" t="str">
        <f>'1. Input energy data'!AS123</f>
        <v/>
      </c>
      <c r="AS107" s="85" t="str">
        <f>IF(ISBLANK('1. Input energy data'!AT123), "",'1. Input energy data'!AT123)</f>
        <v/>
      </c>
      <c r="AT107" s="85" t="str">
        <f>IF(ISBLANK('1. Input energy data'!$AU123), "",'1. Input energy data'!$AU123)</f>
        <v/>
      </c>
      <c r="AU107" s="85" t="str">
        <f>IF(ISBLANK('1. Input energy data'!AV123), "",'1. Input energy data'!AV123)</f>
        <v/>
      </c>
      <c r="AV107" s="82" t="str">
        <f>IFERROR('Calculation backing sheet'!AQ106,"Baseline issue")</f>
        <v/>
      </c>
      <c r="AW107" s="85" t="str">
        <f>'Calculation backing sheet'!AR106</f>
        <v/>
      </c>
      <c r="AX107" s="176" t="str">
        <f>'Calculation backing sheet'!AS106</f>
        <v/>
      </c>
      <c r="AY107" s="85" t="str">
        <f>'Calculation backing sheet'!AT106</f>
        <v/>
      </c>
      <c r="AZ107" s="85" t="str">
        <f>'Calculation backing sheet'!AU106</f>
        <v/>
      </c>
      <c r="BA107" s="82" t="str">
        <f>'Calculation backing sheet'!AV106</f>
        <v/>
      </c>
      <c r="BB107" s="82" t="str">
        <f>IF(OR(F107=0,G107=0,F107="0",G107="0",TRIM(F107)="",TRIM(G107)=""),"",IF(COUNTIFS('2. Input non-routine changes'!$C$18:$C$1048576,F107,'2. Input non-routine changes'!$E$18:$E$1048576,G107)&gt; 0,"Yes","No"))</f>
        <v/>
      </c>
      <c r="BD107" s="84" t="str" cm="1">
        <f t="array" aca="1" ref="BD107" ca="1">IFERROR(INDIRECT("'2. Input non-routine changes'!" &amp; ADDRESS('NRC backing'!$E107, COLUMN()-45)),"")</f>
        <v/>
      </c>
      <c r="BE107" s="84" t="str" cm="1">
        <f t="array" aca="1" ref="BE107" ca="1">IFERROR(INDIRECT("'2. Input non-routine changes'!" &amp; ADDRESS('NRC backing'!$E107, COLUMN()-45)),"")</f>
        <v/>
      </c>
      <c r="BF107" s="82" t="str" cm="1">
        <f t="array" aca="1" ref="BF107" ca="1">IFERROR(INDIRECT("'2. Input non-routine changes'!" &amp; ADDRESS('NRC backing'!$E107, COLUMN()-45)),"")</f>
        <v/>
      </c>
      <c r="BG107" s="180" t="str" cm="1">
        <f t="array" aca="1" ref="BG107" ca="1">IFERROR(INDIRECT("'2. Input non-routine changes'!" &amp; ADDRESS('NRC backing'!$E107, COLUMN()-45)),"")</f>
        <v/>
      </c>
      <c r="BH107" s="82" t="str" cm="1">
        <f t="array" aca="1" ref="BH107" ca="1">IFERROR(INDIRECT("'2. Input non-routine changes'!" &amp; ADDRESS('NRC backing'!$E107, COLUMN()-45)),"")</f>
        <v/>
      </c>
      <c r="BI107" s="84" t="str" cm="1">
        <f t="array" aca="1" ref="BI107" ca="1">IFERROR(INDIRECT("'2. Input non-routine changes'!" &amp; ADDRESS('NRC backing'!$F107, COLUMN()-50)),"")</f>
        <v/>
      </c>
      <c r="BJ107" s="84" t="str" cm="1">
        <f t="array" aca="1" ref="BJ107" ca="1">IFERROR(INDIRECT("'2. Input non-routine changes'!" &amp; ADDRESS('NRC backing'!$F107, COLUMN()-50)),"")</f>
        <v/>
      </c>
      <c r="BK107" s="82" t="str" cm="1">
        <f t="array" aca="1" ref="BK107" ca="1">IFERROR(INDIRECT("'2. Input non-routine changes'!" &amp; ADDRESS('NRC backing'!$F107, COLUMN()-50)),"")</f>
        <v/>
      </c>
      <c r="BL107" s="173" t="str" cm="1">
        <f t="array" aca="1" ref="BL107" ca="1">IFERROR(INDIRECT("'2. Input non-routine changes'!" &amp; ADDRESS('NRC backing'!$F107, COLUMN()-50)),"")</f>
        <v/>
      </c>
      <c r="BM107" s="82" t="str" cm="1">
        <f t="array" aca="1" ref="BM107" ca="1">IFERROR(INDIRECT("'2. Input non-routine changes'!" &amp; ADDRESS('NRC backing'!$F107, COLUMN()-50)),"")</f>
        <v/>
      </c>
      <c r="BN107" s="84" t="str" cm="1">
        <f t="array" aca="1" ref="BN107" ca="1">IFERROR(INDIRECT("'2. Input non-routine changes'!" &amp; ADDRESS('NRC backing'!$G107, COLUMN()-55)),"")</f>
        <v/>
      </c>
      <c r="BO107" s="84" t="str" cm="1">
        <f t="array" aca="1" ref="BO107" ca="1">IFERROR(INDIRECT("'2. Input non-routine changes'!" &amp; ADDRESS('NRC backing'!$G107, COLUMN()-55)),"")</f>
        <v/>
      </c>
      <c r="BP107" s="82" t="str" cm="1">
        <f t="array" aca="1" ref="BP107" ca="1">IFERROR(INDIRECT("'2. Input non-routine changes'!" &amp; ADDRESS('NRC backing'!$G107, COLUMN()-55)),"")</f>
        <v/>
      </c>
      <c r="BQ107" s="180" t="str" cm="1">
        <f t="array" aca="1" ref="BQ107" ca="1">IFERROR(INDIRECT("'2. Input non-routine changes'!" &amp; ADDRESS('NRC backing'!$G107, COLUMN()-55)),"")</f>
        <v/>
      </c>
      <c r="BR107" s="82" t="str" cm="1">
        <f t="array" aca="1" ref="BR107" ca="1">IFERROR(INDIRECT("'2. Input non-routine changes'!" &amp; ADDRESS('NRC backing'!$G107, COLUMN()-55)),"")</f>
        <v/>
      </c>
    </row>
    <row r="108" spans="1:70">
      <c r="A108" s="82" t="str">
        <f>IF($D108="", "", '1. Input energy data'!$C$11)</f>
        <v/>
      </c>
      <c r="B108" s="82" t="str">
        <f>IF($D108="", "", '1. Input energy data'!$D$11)</f>
        <v/>
      </c>
      <c r="C108" s="236"/>
      <c r="D108" s="82" t="str">
        <f>IF(ISBLANK('1. Input energy data'!$C124),"",'1. Input energy data'!$C124)</f>
        <v/>
      </c>
      <c r="E108" s="178" t="str">
        <f>IF(ISBLANK('1. Input energy data'!D124), "",'1. Input energy data'!D124)</f>
        <v/>
      </c>
      <c r="F108" s="82" t="str">
        <f>IF(ISBLANK('1. Input energy data'!$E124),"",'1. Input energy data'!$E124)</f>
        <v/>
      </c>
      <c r="G108" s="82" t="str">
        <f>IF($A108="","",'1. Input energy data'!$G124)</f>
        <v/>
      </c>
      <c r="H108" s="82" t="str">
        <f>IF($G108='List Backing Sheet'!$P$5,'1. Input energy data'!$S$11,IF($G108='List Backing Sheet'!$P$6,'1. Input energy data'!$T$11,""))</f>
        <v/>
      </c>
      <c r="I108" s="82" t="str">
        <f>IF('1. Input energy data'!H124=0, "", '1. Input energy data'!H124)</f>
        <v/>
      </c>
      <c r="J108" s="84" t="str">
        <f>IF('1. Input energy data'!I124="", "", '1. Input energy data'!I124)</f>
        <v/>
      </c>
      <c r="K108" s="84" t="str">
        <f>IF(A108="","",IF(TRIM(LOWER('1. Input energy data'!$G$11))="Multiple",IF('1. Input energy data'!J124&lt;&gt;"",'1. Input energy data'!J124,""), '1. Input energy data'!$G$11))</f>
        <v/>
      </c>
      <c r="L108" s="84" t="str">
        <f>IF('1. Input energy data'!L124="", "", '1. Input energy data'!L124)</f>
        <v/>
      </c>
      <c r="M108" s="84" t="str">
        <f>IF('1. Input energy data'!M124="", "", '1. Input energy data'!M124)</f>
        <v/>
      </c>
      <c r="N108" s="85" t="str">
        <f>IF(ISBLANK('1. Input energy data'!N124), "",'1. Input energy data'!N124)</f>
        <v/>
      </c>
      <c r="O108" s="85" t="str">
        <f>IF(ISBLANK('1. Input energy data'!O124), "",'1. Input energy data'!O124)</f>
        <v/>
      </c>
      <c r="P108" s="85" t="str">
        <f>IF(ISBLANK('1. Input energy data'!P124), "",'1. Input energy data'!P124)</f>
        <v/>
      </c>
      <c r="Q108" s="85" t="str">
        <f>IF(ISBLANK('1. Input energy data'!Q124), "",'1. Input energy data'!Q124)</f>
        <v/>
      </c>
      <c r="R108" s="85" t="str">
        <f>IF(ISBLANK('1. Input energy data'!R124), "",'1. Input energy data'!R124)</f>
        <v/>
      </c>
      <c r="S108" s="85" t="str">
        <f>IF(ISBLANK('1. Input energy data'!S124), "",'1. Input energy data'!S124)</f>
        <v/>
      </c>
      <c r="T108" s="85" t="str">
        <f>IF(ISBLANK('1. Input energy data'!T124), "",'1. Input energy data'!T124)</f>
        <v/>
      </c>
      <c r="U108" s="85" t="str">
        <f>IF(ISBLANK('1. Input energy data'!U124), "",'1. Input energy data'!U124)</f>
        <v/>
      </c>
      <c r="V108" s="85" t="str">
        <f>IF(ISBLANK('1. Input energy data'!V124), "",'1. Input energy data'!V124)</f>
        <v/>
      </c>
      <c r="W108" s="85" t="str">
        <f>IF(ISBLANK('1. Input energy data'!W124), "",'1. Input energy data'!W124)</f>
        <v/>
      </c>
      <c r="X108" s="85" t="str">
        <f>IF(ISBLANK('1. Input energy data'!X124), "",'1. Input energy data'!X124)</f>
        <v/>
      </c>
      <c r="Y108" s="85" t="str">
        <f>IF(ISBLANK('1. Input energy data'!Y124), "",'1. Input energy data'!Y124)</f>
        <v/>
      </c>
      <c r="Z108" s="85" t="str">
        <f>IF(ISBLANK('1. Input energy data'!Z124), "",'1. Input energy data'!Z124)</f>
        <v/>
      </c>
      <c r="AA108" s="85" t="str">
        <f>IF(ISBLANK('1. Input energy data'!$AA124), "",'1. Input energy data'!$AA124)</f>
        <v/>
      </c>
      <c r="AB108" s="85" t="str">
        <f>IF(ISBLANK('1. Input energy data'!AB124), "",'1. Input energy data'!AB124)</f>
        <v/>
      </c>
      <c r="AC108" s="84" t="str">
        <f>IF('1. Input energy data'!AD124="", "", '1. Input energy data'!AD124)</f>
        <v/>
      </c>
      <c r="AD108" s="84" t="str">
        <f>IF('1. Input energy data'!AE124="", "", '1. Input energy data'!AE124)</f>
        <v/>
      </c>
      <c r="AE108" s="85" t="str">
        <f>IF(ISBLANK('1. Input energy data'!AF124), "",'1. Input energy data'!AF124)</f>
        <v/>
      </c>
      <c r="AF108" s="85" t="str">
        <f>IF(ISBLANK('1. Input energy data'!AG124), "",'1. Input energy data'!AG124)</f>
        <v/>
      </c>
      <c r="AG108" s="85" t="str">
        <f>IF(ISBLANK('1. Input energy data'!AH124), "",'1. Input energy data'!AH124)</f>
        <v/>
      </c>
      <c r="AH108" s="85" t="str">
        <f>IF(ISBLANK('1. Input energy data'!AI124), "",'1. Input energy data'!AI124)</f>
        <v/>
      </c>
      <c r="AI108" s="85" t="str">
        <f>IF(ISBLANK('1. Input energy data'!AJ124), "",'1. Input energy data'!AJ124)</f>
        <v/>
      </c>
      <c r="AJ108" s="85" t="str">
        <f>IF(ISBLANK('1. Input energy data'!AK124), "",'1. Input energy data'!AK124)</f>
        <v/>
      </c>
      <c r="AK108" s="85" t="str">
        <f>IF(ISBLANK('1. Input energy data'!AL124), "",'1. Input energy data'!AL124)</f>
        <v/>
      </c>
      <c r="AL108" s="85" t="str">
        <f>IF(ISBLANK('1. Input energy data'!AM124), "",'1. Input energy data'!AM124)</f>
        <v/>
      </c>
      <c r="AM108" s="85" t="str">
        <f>IF(ISBLANK('1. Input energy data'!AN124), "",'1. Input energy data'!AN124)</f>
        <v/>
      </c>
      <c r="AN108" s="85" t="str">
        <f>IF(ISBLANK('1. Input energy data'!AO124), "",'1. Input energy data'!AO124)</f>
        <v/>
      </c>
      <c r="AO108" s="85" t="str">
        <f>IF(ISBLANK('1. Input energy data'!AP124), "",'1. Input energy data'!AP124)</f>
        <v/>
      </c>
      <c r="AP108" s="85" t="str">
        <f>IF(ISBLANK('1. Input energy data'!AQ124), "",'1. Input energy data'!AQ124)</f>
        <v/>
      </c>
      <c r="AQ108" s="85" t="str">
        <f>'1. Input energy data'!AR124</f>
        <v/>
      </c>
      <c r="AR108" s="85" t="str">
        <f>'1. Input energy data'!AS124</f>
        <v/>
      </c>
      <c r="AS108" s="85" t="str">
        <f>IF(ISBLANK('1. Input energy data'!AT124), "",'1. Input energy data'!AT124)</f>
        <v/>
      </c>
      <c r="AT108" s="85" t="str">
        <f>IF(ISBLANK('1. Input energy data'!$AU124), "",'1. Input energy data'!$AU124)</f>
        <v/>
      </c>
      <c r="AU108" s="85" t="str">
        <f>IF(ISBLANK('1. Input energy data'!AV124), "",'1. Input energy data'!AV124)</f>
        <v/>
      </c>
      <c r="AV108" s="82" t="str">
        <f>IFERROR('Calculation backing sheet'!AQ107,"Baseline issue")</f>
        <v/>
      </c>
      <c r="AW108" s="85" t="str">
        <f>'Calculation backing sheet'!AR107</f>
        <v/>
      </c>
      <c r="AX108" s="176" t="str">
        <f>'Calculation backing sheet'!AS107</f>
        <v/>
      </c>
      <c r="AY108" s="85" t="str">
        <f>'Calculation backing sheet'!AT107</f>
        <v/>
      </c>
      <c r="AZ108" s="85" t="str">
        <f>'Calculation backing sheet'!AU107</f>
        <v/>
      </c>
      <c r="BA108" s="82" t="str">
        <f>'Calculation backing sheet'!AV107</f>
        <v/>
      </c>
      <c r="BB108" s="82" t="str">
        <f>IF(OR(F108=0,G108=0,F108="0",G108="0",TRIM(F108)="",TRIM(G108)=""),"",IF(COUNTIFS('2. Input non-routine changes'!$C$18:$C$1048576,F108,'2. Input non-routine changes'!$E$18:$E$1048576,G108)&gt; 0,"Yes","No"))</f>
        <v/>
      </c>
      <c r="BD108" s="84" t="str" cm="1">
        <f t="array" aca="1" ref="BD108" ca="1">IFERROR(INDIRECT("'2. Input non-routine changes'!" &amp; ADDRESS('NRC backing'!$E108, COLUMN()-45)),"")</f>
        <v/>
      </c>
      <c r="BE108" s="84" t="str" cm="1">
        <f t="array" aca="1" ref="BE108" ca="1">IFERROR(INDIRECT("'2. Input non-routine changes'!" &amp; ADDRESS('NRC backing'!$E108, COLUMN()-45)),"")</f>
        <v/>
      </c>
      <c r="BF108" s="82" t="str" cm="1">
        <f t="array" aca="1" ref="BF108" ca="1">IFERROR(INDIRECT("'2. Input non-routine changes'!" &amp; ADDRESS('NRC backing'!$E108, COLUMN()-45)),"")</f>
        <v/>
      </c>
      <c r="BG108" s="180" t="str" cm="1">
        <f t="array" aca="1" ref="BG108" ca="1">IFERROR(INDIRECT("'2. Input non-routine changes'!" &amp; ADDRESS('NRC backing'!$E108, COLUMN()-45)),"")</f>
        <v/>
      </c>
      <c r="BH108" s="82" t="str" cm="1">
        <f t="array" aca="1" ref="BH108" ca="1">IFERROR(INDIRECT("'2. Input non-routine changes'!" &amp; ADDRESS('NRC backing'!$E108, COLUMN()-45)),"")</f>
        <v/>
      </c>
      <c r="BI108" s="84" t="str" cm="1">
        <f t="array" aca="1" ref="BI108" ca="1">IFERROR(INDIRECT("'2. Input non-routine changes'!" &amp; ADDRESS('NRC backing'!$F108, COLUMN()-50)),"")</f>
        <v/>
      </c>
      <c r="BJ108" s="84" t="str" cm="1">
        <f t="array" aca="1" ref="BJ108" ca="1">IFERROR(INDIRECT("'2. Input non-routine changes'!" &amp; ADDRESS('NRC backing'!$F108, COLUMN()-50)),"")</f>
        <v/>
      </c>
      <c r="BK108" s="82" t="str" cm="1">
        <f t="array" aca="1" ref="BK108" ca="1">IFERROR(INDIRECT("'2. Input non-routine changes'!" &amp; ADDRESS('NRC backing'!$F108, COLUMN()-50)),"")</f>
        <v/>
      </c>
      <c r="BL108" s="173" t="str" cm="1">
        <f t="array" aca="1" ref="BL108" ca="1">IFERROR(INDIRECT("'2. Input non-routine changes'!" &amp; ADDRESS('NRC backing'!$F108, COLUMN()-50)),"")</f>
        <v/>
      </c>
      <c r="BM108" s="82" t="str" cm="1">
        <f t="array" aca="1" ref="BM108" ca="1">IFERROR(INDIRECT("'2. Input non-routine changes'!" &amp; ADDRESS('NRC backing'!$F108, COLUMN()-50)),"")</f>
        <v/>
      </c>
      <c r="BN108" s="84" t="str" cm="1">
        <f t="array" aca="1" ref="BN108" ca="1">IFERROR(INDIRECT("'2. Input non-routine changes'!" &amp; ADDRESS('NRC backing'!$G108, COLUMN()-55)),"")</f>
        <v/>
      </c>
      <c r="BO108" s="84" t="str" cm="1">
        <f t="array" aca="1" ref="BO108" ca="1">IFERROR(INDIRECT("'2. Input non-routine changes'!" &amp; ADDRESS('NRC backing'!$G108, COLUMN()-55)),"")</f>
        <v/>
      </c>
      <c r="BP108" s="82" t="str" cm="1">
        <f t="array" aca="1" ref="BP108" ca="1">IFERROR(INDIRECT("'2. Input non-routine changes'!" &amp; ADDRESS('NRC backing'!$G108, COLUMN()-55)),"")</f>
        <v/>
      </c>
      <c r="BQ108" s="180" t="str" cm="1">
        <f t="array" aca="1" ref="BQ108" ca="1">IFERROR(INDIRECT("'2. Input non-routine changes'!" &amp; ADDRESS('NRC backing'!$G108, COLUMN()-55)),"")</f>
        <v/>
      </c>
      <c r="BR108" s="82" t="str" cm="1">
        <f t="array" aca="1" ref="BR108" ca="1">IFERROR(INDIRECT("'2. Input non-routine changes'!" &amp; ADDRESS('NRC backing'!$G108, COLUMN()-55)),"")</f>
        <v/>
      </c>
    </row>
    <row r="109" spans="1:70">
      <c r="A109" s="82" t="str">
        <f>IF($D109="", "", '1. Input energy data'!$C$11)</f>
        <v/>
      </c>
      <c r="B109" s="82" t="str">
        <f>IF($D109="", "", '1. Input energy data'!$D$11)</f>
        <v/>
      </c>
      <c r="C109" s="236"/>
      <c r="D109" s="82" t="str">
        <f>IF(ISBLANK('1. Input energy data'!$C125),"",'1. Input energy data'!$C125)</f>
        <v/>
      </c>
      <c r="E109" s="178" t="str">
        <f>IF(ISBLANK('1. Input energy data'!D125), "",'1. Input energy data'!D125)</f>
        <v/>
      </c>
      <c r="F109" s="82" t="str">
        <f>IF(ISBLANK('1. Input energy data'!$E125),"",'1. Input energy data'!$E125)</f>
        <v/>
      </c>
      <c r="G109" s="82" t="str">
        <f>IF($A109="","",'1. Input energy data'!$G125)</f>
        <v/>
      </c>
      <c r="H109" s="82" t="str">
        <f>IF($G109='List Backing Sheet'!$P$5,'1. Input energy data'!$S$11,IF($G109='List Backing Sheet'!$P$6,'1. Input energy data'!$T$11,""))</f>
        <v/>
      </c>
      <c r="I109" s="82" t="str">
        <f>IF('1. Input energy data'!H125=0, "", '1. Input energy data'!H125)</f>
        <v/>
      </c>
      <c r="J109" s="84" t="str">
        <f>IF('1. Input energy data'!I125="", "", '1. Input energy data'!I125)</f>
        <v/>
      </c>
      <c r="K109" s="84" t="str">
        <f>IF(A109="","",IF(TRIM(LOWER('1. Input energy data'!$G$11))="Multiple",IF('1. Input energy data'!J125&lt;&gt;"",'1. Input energy data'!J125,""), '1. Input energy data'!$G$11))</f>
        <v/>
      </c>
      <c r="L109" s="84" t="str">
        <f>IF('1. Input energy data'!L125="", "", '1. Input energy data'!L125)</f>
        <v/>
      </c>
      <c r="M109" s="84" t="str">
        <f>IF('1. Input energy data'!M125="", "", '1. Input energy data'!M125)</f>
        <v/>
      </c>
      <c r="N109" s="85" t="str">
        <f>IF(ISBLANK('1. Input energy data'!N125), "",'1. Input energy data'!N125)</f>
        <v/>
      </c>
      <c r="O109" s="85" t="str">
        <f>IF(ISBLANK('1. Input energy data'!O125), "",'1. Input energy data'!O125)</f>
        <v/>
      </c>
      <c r="P109" s="85" t="str">
        <f>IF(ISBLANK('1. Input energy data'!P125), "",'1. Input energy data'!P125)</f>
        <v/>
      </c>
      <c r="Q109" s="85" t="str">
        <f>IF(ISBLANK('1. Input energy data'!Q125), "",'1. Input energy data'!Q125)</f>
        <v/>
      </c>
      <c r="R109" s="85" t="str">
        <f>IF(ISBLANK('1. Input energy data'!R125), "",'1. Input energy data'!R125)</f>
        <v/>
      </c>
      <c r="S109" s="85" t="str">
        <f>IF(ISBLANK('1. Input energy data'!S125), "",'1. Input energy data'!S125)</f>
        <v/>
      </c>
      <c r="T109" s="85" t="str">
        <f>IF(ISBLANK('1. Input energy data'!T125), "",'1. Input energy data'!T125)</f>
        <v/>
      </c>
      <c r="U109" s="85" t="str">
        <f>IF(ISBLANK('1. Input energy data'!U125), "",'1. Input energy data'!U125)</f>
        <v/>
      </c>
      <c r="V109" s="85" t="str">
        <f>IF(ISBLANK('1. Input energy data'!V125), "",'1. Input energy data'!V125)</f>
        <v/>
      </c>
      <c r="W109" s="85" t="str">
        <f>IF(ISBLANK('1. Input energy data'!W125), "",'1. Input energy data'!W125)</f>
        <v/>
      </c>
      <c r="X109" s="85" t="str">
        <f>IF(ISBLANK('1. Input energy data'!X125), "",'1. Input energy data'!X125)</f>
        <v/>
      </c>
      <c r="Y109" s="85" t="str">
        <f>IF(ISBLANK('1. Input energy data'!Y125), "",'1. Input energy data'!Y125)</f>
        <v/>
      </c>
      <c r="Z109" s="85" t="str">
        <f>IF(ISBLANK('1. Input energy data'!Z125), "",'1. Input energy data'!Z125)</f>
        <v/>
      </c>
      <c r="AA109" s="85" t="str">
        <f>IF(ISBLANK('1. Input energy data'!$AA125), "",'1. Input energy data'!$AA125)</f>
        <v/>
      </c>
      <c r="AB109" s="85" t="str">
        <f>IF(ISBLANK('1. Input energy data'!AB125), "",'1. Input energy data'!AB125)</f>
        <v/>
      </c>
      <c r="AC109" s="84" t="str">
        <f>IF('1. Input energy data'!AD125="", "", '1. Input energy data'!AD125)</f>
        <v/>
      </c>
      <c r="AD109" s="84" t="str">
        <f>IF('1. Input energy data'!AE125="", "", '1. Input energy data'!AE125)</f>
        <v/>
      </c>
      <c r="AE109" s="85" t="str">
        <f>IF(ISBLANK('1. Input energy data'!AF125), "",'1. Input energy data'!AF125)</f>
        <v/>
      </c>
      <c r="AF109" s="85" t="str">
        <f>IF(ISBLANK('1. Input energy data'!AG125), "",'1. Input energy data'!AG125)</f>
        <v/>
      </c>
      <c r="AG109" s="85" t="str">
        <f>IF(ISBLANK('1. Input energy data'!AH125), "",'1. Input energy data'!AH125)</f>
        <v/>
      </c>
      <c r="AH109" s="85" t="str">
        <f>IF(ISBLANK('1. Input energy data'!AI125), "",'1. Input energy data'!AI125)</f>
        <v/>
      </c>
      <c r="AI109" s="85" t="str">
        <f>IF(ISBLANK('1. Input energy data'!AJ125), "",'1. Input energy data'!AJ125)</f>
        <v/>
      </c>
      <c r="AJ109" s="85" t="str">
        <f>IF(ISBLANK('1. Input energy data'!AK125), "",'1. Input energy data'!AK125)</f>
        <v/>
      </c>
      <c r="AK109" s="85" t="str">
        <f>IF(ISBLANK('1. Input energy data'!AL125), "",'1. Input energy data'!AL125)</f>
        <v/>
      </c>
      <c r="AL109" s="85" t="str">
        <f>IF(ISBLANK('1. Input energy data'!AM125), "",'1. Input energy data'!AM125)</f>
        <v/>
      </c>
      <c r="AM109" s="85" t="str">
        <f>IF(ISBLANK('1. Input energy data'!AN125), "",'1. Input energy data'!AN125)</f>
        <v/>
      </c>
      <c r="AN109" s="85" t="str">
        <f>IF(ISBLANK('1. Input energy data'!AO125), "",'1. Input energy data'!AO125)</f>
        <v/>
      </c>
      <c r="AO109" s="85" t="str">
        <f>IF(ISBLANK('1. Input energy data'!AP125), "",'1. Input energy data'!AP125)</f>
        <v/>
      </c>
      <c r="AP109" s="85" t="str">
        <f>IF(ISBLANK('1. Input energy data'!AQ125), "",'1. Input energy data'!AQ125)</f>
        <v/>
      </c>
      <c r="AQ109" s="85" t="str">
        <f>'1. Input energy data'!AR125</f>
        <v/>
      </c>
      <c r="AR109" s="85" t="str">
        <f>'1. Input energy data'!AS125</f>
        <v/>
      </c>
      <c r="AS109" s="85" t="str">
        <f>IF(ISBLANK('1. Input energy data'!AT125), "",'1. Input energy data'!AT125)</f>
        <v/>
      </c>
      <c r="AT109" s="85" t="str">
        <f>IF(ISBLANK('1. Input energy data'!$AU125), "",'1. Input energy data'!$AU125)</f>
        <v/>
      </c>
      <c r="AU109" s="85" t="str">
        <f>IF(ISBLANK('1. Input energy data'!AV125), "",'1. Input energy data'!AV125)</f>
        <v/>
      </c>
      <c r="AV109" s="82" t="str">
        <f>IFERROR('Calculation backing sheet'!AQ108,"Baseline issue")</f>
        <v/>
      </c>
      <c r="AW109" s="85" t="str">
        <f>'Calculation backing sheet'!AR108</f>
        <v/>
      </c>
      <c r="AX109" s="176" t="str">
        <f>'Calculation backing sheet'!AS108</f>
        <v/>
      </c>
      <c r="AY109" s="85" t="str">
        <f>'Calculation backing sheet'!AT108</f>
        <v/>
      </c>
      <c r="AZ109" s="85" t="str">
        <f>'Calculation backing sheet'!AU108</f>
        <v/>
      </c>
      <c r="BA109" s="82" t="str">
        <f>'Calculation backing sheet'!AV108</f>
        <v/>
      </c>
      <c r="BB109" s="82" t="str">
        <f>IF(OR(F109=0,G109=0,F109="0",G109="0",TRIM(F109)="",TRIM(G109)=""),"",IF(COUNTIFS('2. Input non-routine changes'!$C$18:$C$1048576,F109,'2. Input non-routine changes'!$E$18:$E$1048576,G109)&gt; 0,"Yes","No"))</f>
        <v/>
      </c>
      <c r="BD109" s="84" t="str" cm="1">
        <f t="array" aca="1" ref="BD109" ca="1">IFERROR(INDIRECT("'2. Input non-routine changes'!" &amp; ADDRESS('NRC backing'!$E109, COLUMN()-45)),"")</f>
        <v/>
      </c>
      <c r="BE109" s="84" t="str" cm="1">
        <f t="array" aca="1" ref="BE109" ca="1">IFERROR(INDIRECT("'2. Input non-routine changes'!" &amp; ADDRESS('NRC backing'!$E109, COLUMN()-45)),"")</f>
        <v/>
      </c>
      <c r="BF109" s="82" t="str" cm="1">
        <f t="array" aca="1" ref="BF109" ca="1">IFERROR(INDIRECT("'2. Input non-routine changes'!" &amp; ADDRESS('NRC backing'!$E109, COLUMN()-45)),"")</f>
        <v/>
      </c>
      <c r="BG109" s="180" t="str" cm="1">
        <f t="array" aca="1" ref="BG109" ca="1">IFERROR(INDIRECT("'2. Input non-routine changes'!" &amp; ADDRESS('NRC backing'!$E109, COLUMN()-45)),"")</f>
        <v/>
      </c>
      <c r="BH109" s="82" t="str" cm="1">
        <f t="array" aca="1" ref="BH109" ca="1">IFERROR(INDIRECT("'2. Input non-routine changes'!" &amp; ADDRESS('NRC backing'!$E109, COLUMN()-45)),"")</f>
        <v/>
      </c>
      <c r="BI109" s="84" t="str" cm="1">
        <f t="array" aca="1" ref="BI109" ca="1">IFERROR(INDIRECT("'2. Input non-routine changes'!" &amp; ADDRESS('NRC backing'!$F109, COLUMN()-50)),"")</f>
        <v/>
      </c>
      <c r="BJ109" s="84" t="str" cm="1">
        <f t="array" aca="1" ref="BJ109" ca="1">IFERROR(INDIRECT("'2. Input non-routine changes'!" &amp; ADDRESS('NRC backing'!$F109, COLUMN()-50)),"")</f>
        <v/>
      </c>
      <c r="BK109" s="82" t="str" cm="1">
        <f t="array" aca="1" ref="BK109" ca="1">IFERROR(INDIRECT("'2. Input non-routine changes'!" &amp; ADDRESS('NRC backing'!$F109, COLUMN()-50)),"")</f>
        <v/>
      </c>
      <c r="BL109" s="173" t="str" cm="1">
        <f t="array" aca="1" ref="BL109" ca="1">IFERROR(INDIRECT("'2. Input non-routine changes'!" &amp; ADDRESS('NRC backing'!$F109, COLUMN()-50)),"")</f>
        <v/>
      </c>
      <c r="BM109" s="82" t="str" cm="1">
        <f t="array" aca="1" ref="BM109" ca="1">IFERROR(INDIRECT("'2. Input non-routine changes'!" &amp; ADDRESS('NRC backing'!$F109, COLUMN()-50)),"")</f>
        <v/>
      </c>
      <c r="BN109" s="84" t="str" cm="1">
        <f t="array" aca="1" ref="BN109" ca="1">IFERROR(INDIRECT("'2. Input non-routine changes'!" &amp; ADDRESS('NRC backing'!$G109, COLUMN()-55)),"")</f>
        <v/>
      </c>
      <c r="BO109" s="84" t="str" cm="1">
        <f t="array" aca="1" ref="BO109" ca="1">IFERROR(INDIRECT("'2. Input non-routine changes'!" &amp; ADDRESS('NRC backing'!$G109, COLUMN()-55)),"")</f>
        <v/>
      </c>
      <c r="BP109" s="82" t="str" cm="1">
        <f t="array" aca="1" ref="BP109" ca="1">IFERROR(INDIRECT("'2. Input non-routine changes'!" &amp; ADDRESS('NRC backing'!$G109, COLUMN()-55)),"")</f>
        <v/>
      </c>
      <c r="BQ109" s="180" t="str" cm="1">
        <f t="array" aca="1" ref="BQ109" ca="1">IFERROR(INDIRECT("'2. Input non-routine changes'!" &amp; ADDRESS('NRC backing'!$G109, COLUMN()-55)),"")</f>
        <v/>
      </c>
      <c r="BR109" s="82" t="str" cm="1">
        <f t="array" aca="1" ref="BR109" ca="1">IFERROR(INDIRECT("'2. Input non-routine changes'!" &amp; ADDRESS('NRC backing'!$G109, COLUMN()-55)),"")</f>
        <v/>
      </c>
    </row>
    <row r="110" spans="1:70">
      <c r="A110" s="82" t="str">
        <f>IF($D110="", "", '1. Input energy data'!$C$11)</f>
        <v/>
      </c>
      <c r="B110" s="82" t="str">
        <f>IF($D110="", "", '1. Input energy data'!$D$11)</f>
        <v/>
      </c>
      <c r="C110" s="236"/>
      <c r="D110" s="82" t="str">
        <f>IF(ISBLANK('1. Input energy data'!$C126),"",'1. Input energy data'!$C126)</f>
        <v/>
      </c>
      <c r="E110" s="178" t="str">
        <f>IF(ISBLANK('1. Input energy data'!D126), "",'1. Input energy data'!D126)</f>
        <v/>
      </c>
      <c r="F110" s="82" t="str">
        <f>IF(ISBLANK('1. Input energy data'!$E126),"",'1. Input energy data'!$E126)</f>
        <v/>
      </c>
      <c r="G110" s="82" t="str">
        <f>IF($A110="","",'1. Input energy data'!$G126)</f>
        <v/>
      </c>
      <c r="H110" s="82" t="str">
        <f>IF($G110='List Backing Sheet'!$P$5,'1. Input energy data'!$S$11,IF($G110='List Backing Sheet'!$P$6,'1. Input energy data'!$T$11,""))</f>
        <v/>
      </c>
      <c r="I110" s="82" t="str">
        <f>IF('1. Input energy data'!H126=0, "", '1. Input energy data'!H126)</f>
        <v/>
      </c>
      <c r="J110" s="84" t="str">
        <f>IF('1. Input energy data'!I126="", "", '1. Input energy data'!I126)</f>
        <v/>
      </c>
      <c r="K110" s="84" t="str">
        <f>IF(A110="","",IF(TRIM(LOWER('1. Input energy data'!$G$11))="Multiple",IF('1. Input energy data'!J126&lt;&gt;"",'1. Input energy data'!J126,""), '1. Input energy data'!$G$11))</f>
        <v/>
      </c>
      <c r="L110" s="84" t="str">
        <f>IF('1. Input energy data'!L126="", "", '1. Input energy data'!L126)</f>
        <v/>
      </c>
      <c r="M110" s="84" t="str">
        <f>IF('1. Input energy data'!M126="", "", '1. Input energy data'!M126)</f>
        <v/>
      </c>
      <c r="N110" s="85" t="str">
        <f>IF(ISBLANK('1. Input energy data'!N126), "",'1. Input energy data'!N126)</f>
        <v/>
      </c>
      <c r="O110" s="85" t="str">
        <f>IF(ISBLANK('1. Input energy data'!O126), "",'1. Input energy data'!O126)</f>
        <v/>
      </c>
      <c r="P110" s="85" t="str">
        <f>IF(ISBLANK('1. Input energy data'!P126), "",'1. Input energy data'!P126)</f>
        <v/>
      </c>
      <c r="Q110" s="85" t="str">
        <f>IF(ISBLANK('1. Input energy data'!Q126), "",'1. Input energy data'!Q126)</f>
        <v/>
      </c>
      <c r="R110" s="85" t="str">
        <f>IF(ISBLANK('1. Input energy data'!R126), "",'1. Input energy data'!R126)</f>
        <v/>
      </c>
      <c r="S110" s="85" t="str">
        <f>IF(ISBLANK('1. Input energy data'!S126), "",'1. Input energy data'!S126)</f>
        <v/>
      </c>
      <c r="T110" s="85" t="str">
        <f>IF(ISBLANK('1. Input energy data'!T126), "",'1. Input energy data'!T126)</f>
        <v/>
      </c>
      <c r="U110" s="85" t="str">
        <f>IF(ISBLANK('1. Input energy data'!U126), "",'1. Input energy data'!U126)</f>
        <v/>
      </c>
      <c r="V110" s="85" t="str">
        <f>IF(ISBLANK('1. Input energy data'!V126), "",'1. Input energy data'!V126)</f>
        <v/>
      </c>
      <c r="W110" s="85" t="str">
        <f>IF(ISBLANK('1. Input energy data'!W126), "",'1. Input energy data'!W126)</f>
        <v/>
      </c>
      <c r="X110" s="85" t="str">
        <f>IF(ISBLANK('1. Input energy data'!X126), "",'1. Input energy data'!X126)</f>
        <v/>
      </c>
      <c r="Y110" s="85" t="str">
        <f>IF(ISBLANK('1. Input energy data'!Y126), "",'1. Input energy data'!Y126)</f>
        <v/>
      </c>
      <c r="Z110" s="85" t="str">
        <f>IF(ISBLANK('1. Input energy data'!Z126), "",'1. Input energy data'!Z126)</f>
        <v/>
      </c>
      <c r="AA110" s="85" t="str">
        <f>IF(ISBLANK('1. Input energy data'!$AA126), "",'1. Input energy data'!$AA126)</f>
        <v/>
      </c>
      <c r="AB110" s="85" t="str">
        <f>IF(ISBLANK('1. Input energy data'!AB126), "",'1. Input energy data'!AB126)</f>
        <v/>
      </c>
      <c r="AC110" s="84" t="str">
        <f>IF('1. Input energy data'!AD126="", "", '1. Input energy data'!AD126)</f>
        <v/>
      </c>
      <c r="AD110" s="84" t="str">
        <f>IF('1. Input energy data'!AE126="", "", '1. Input energy data'!AE126)</f>
        <v/>
      </c>
      <c r="AE110" s="85" t="str">
        <f>IF(ISBLANK('1. Input energy data'!AF126), "",'1. Input energy data'!AF126)</f>
        <v/>
      </c>
      <c r="AF110" s="85" t="str">
        <f>IF(ISBLANK('1. Input energy data'!AG126), "",'1. Input energy data'!AG126)</f>
        <v/>
      </c>
      <c r="AG110" s="85" t="str">
        <f>IF(ISBLANK('1. Input energy data'!AH126), "",'1. Input energy data'!AH126)</f>
        <v/>
      </c>
      <c r="AH110" s="85" t="str">
        <f>IF(ISBLANK('1. Input energy data'!AI126), "",'1. Input energy data'!AI126)</f>
        <v/>
      </c>
      <c r="AI110" s="85" t="str">
        <f>IF(ISBLANK('1. Input energy data'!AJ126), "",'1. Input energy data'!AJ126)</f>
        <v/>
      </c>
      <c r="AJ110" s="85" t="str">
        <f>IF(ISBLANK('1. Input energy data'!AK126), "",'1. Input energy data'!AK126)</f>
        <v/>
      </c>
      <c r="AK110" s="85" t="str">
        <f>IF(ISBLANK('1. Input energy data'!AL126), "",'1. Input energy data'!AL126)</f>
        <v/>
      </c>
      <c r="AL110" s="85" t="str">
        <f>IF(ISBLANK('1. Input energy data'!AM126), "",'1. Input energy data'!AM126)</f>
        <v/>
      </c>
      <c r="AM110" s="85" t="str">
        <f>IF(ISBLANK('1. Input energy data'!AN126), "",'1. Input energy data'!AN126)</f>
        <v/>
      </c>
      <c r="AN110" s="85" t="str">
        <f>IF(ISBLANK('1. Input energy data'!AO126), "",'1. Input energy data'!AO126)</f>
        <v/>
      </c>
      <c r="AO110" s="85" t="str">
        <f>IF(ISBLANK('1. Input energy data'!AP126), "",'1. Input energy data'!AP126)</f>
        <v/>
      </c>
      <c r="AP110" s="85" t="str">
        <f>IF(ISBLANK('1. Input energy data'!AQ126), "",'1. Input energy data'!AQ126)</f>
        <v/>
      </c>
      <c r="AQ110" s="85" t="str">
        <f>'1. Input energy data'!AR126</f>
        <v/>
      </c>
      <c r="AR110" s="85" t="str">
        <f>'1. Input energy data'!AS126</f>
        <v/>
      </c>
      <c r="AS110" s="85" t="str">
        <f>IF(ISBLANK('1. Input energy data'!AT126), "",'1. Input energy data'!AT126)</f>
        <v/>
      </c>
      <c r="AT110" s="85" t="str">
        <f>IF(ISBLANK('1. Input energy data'!$AU126), "",'1. Input energy data'!$AU126)</f>
        <v/>
      </c>
      <c r="AU110" s="85" t="str">
        <f>IF(ISBLANK('1. Input energy data'!AV126), "",'1. Input energy data'!AV126)</f>
        <v/>
      </c>
      <c r="AV110" s="82" t="str">
        <f>IFERROR('Calculation backing sheet'!AQ109,"Baseline issue")</f>
        <v/>
      </c>
      <c r="AW110" s="85" t="str">
        <f>'Calculation backing sheet'!AR109</f>
        <v/>
      </c>
      <c r="AX110" s="176" t="str">
        <f>'Calculation backing sheet'!AS109</f>
        <v/>
      </c>
      <c r="AY110" s="85" t="str">
        <f>'Calculation backing sheet'!AT109</f>
        <v/>
      </c>
      <c r="AZ110" s="85" t="str">
        <f>'Calculation backing sheet'!AU109</f>
        <v/>
      </c>
      <c r="BA110" s="82" t="str">
        <f>'Calculation backing sheet'!AV109</f>
        <v/>
      </c>
      <c r="BB110" s="82" t="str">
        <f>IF(OR(F110=0,G110=0,F110="0",G110="0",TRIM(F110)="",TRIM(G110)=""),"",IF(COUNTIFS('2. Input non-routine changes'!$C$18:$C$1048576,F110,'2. Input non-routine changes'!$E$18:$E$1048576,G110)&gt; 0,"Yes","No"))</f>
        <v/>
      </c>
      <c r="BD110" s="84" t="str" cm="1">
        <f t="array" aca="1" ref="BD110" ca="1">IFERROR(INDIRECT("'2. Input non-routine changes'!" &amp; ADDRESS('NRC backing'!$E110, COLUMN()-45)),"")</f>
        <v/>
      </c>
      <c r="BE110" s="84" t="str" cm="1">
        <f t="array" aca="1" ref="BE110" ca="1">IFERROR(INDIRECT("'2. Input non-routine changes'!" &amp; ADDRESS('NRC backing'!$E110, COLUMN()-45)),"")</f>
        <v/>
      </c>
      <c r="BF110" s="82" t="str" cm="1">
        <f t="array" aca="1" ref="BF110" ca="1">IFERROR(INDIRECT("'2. Input non-routine changes'!" &amp; ADDRESS('NRC backing'!$E110, COLUMN()-45)),"")</f>
        <v/>
      </c>
      <c r="BG110" s="180" t="str" cm="1">
        <f t="array" aca="1" ref="BG110" ca="1">IFERROR(INDIRECT("'2. Input non-routine changes'!" &amp; ADDRESS('NRC backing'!$E110, COLUMN()-45)),"")</f>
        <v/>
      </c>
      <c r="BH110" s="82" t="str" cm="1">
        <f t="array" aca="1" ref="BH110" ca="1">IFERROR(INDIRECT("'2. Input non-routine changes'!" &amp; ADDRESS('NRC backing'!$E110, COLUMN()-45)),"")</f>
        <v/>
      </c>
      <c r="BI110" s="84" t="str" cm="1">
        <f t="array" aca="1" ref="BI110" ca="1">IFERROR(INDIRECT("'2. Input non-routine changes'!" &amp; ADDRESS('NRC backing'!$F110, COLUMN()-50)),"")</f>
        <v/>
      </c>
      <c r="BJ110" s="84" t="str" cm="1">
        <f t="array" aca="1" ref="BJ110" ca="1">IFERROR(INDIRECT("'2. Input non-routine changes'!" &amp; ADDRESS('NRC backing'!$F110, COLUMN()-50)),"")</f>
        <v/>
      </c>
      <c r="BK110" s="82" t="str" cm="1">
        <f t="array" aca="1" ref="BK110" ca="1">IFERROR(INDIRECT("'2. Input non-routine changes'!" &amp; ADDRESS('NRC backing'!$F110, COLUMN()-50)),"")</f>
        <v/>
      </c>
      <c r="BL110" s="173" t="str" cm="1">
        <f t="array" aca="1" ref="BL110" ca="1">IFERROR(INDIRECT("'2. Input non-routine changes'!" &amp; ADDRESS('NRC backing'!$F110, COLUMN()-50)),"")</f>
        <v/>
      </c>
      <c r="BM110" s="82" t="str" cm="1">
        <f t="array" aca="1" ref="BM110" ca="1">IFERROR(INDIRECT("'2. Input non-routine changes'!" &amp; ADDRESS('NRC backing'!$F110, COLUMN()-50)),"")</f>
        <v/>
      </c>
      <c r="BN110" s="84" t="str" cm="1">
        <f t="array" aca="1" ref="BN110" ca="1">IFERROR(INDIRECT("'2. Input non-routine changes'!" &amp; ADDRESS('NRC backing'!$G110, COLUMN()-55)),"")</f>
        <v/>
      </c>
      <c r="BO110" s="84" t="str" cm="1">
        <f t="array" aca="1" ref="BO110" ca="1">IFERROR(INDIRECT("'2. Input non-routine changes'!" &amp; ADDRESS('NRC backing'!$G110, COLUMN()-55)),"")</f>
        <v/>
      </c>
      <c r="BP110" s="82" t="str" cm="1">
        <f t="array" aca="1" ref="BP110" ca="1">IFERROR(INDIRECT("'2. Input non-routine changes'!" &amp; ADDRESS('NRC backing'!$G110, COLUMN()-55)),"")</f>
        <v/>
      </c>
      <c r="BQ110" s="180" t="str" cm="1">
        <f t="array" aca="1" ref="BQ110" ca="1">IFERROR(INDIRECT("'2. Input non-routine changes'!" &amp; ADDRESS('NRC backing'!$G110, COLUMN()-55)),"")</f>
        <v/>
      </c>
      <c r="BR110" s="82" t="str" cm="1">
        <f t="array" aca="1" ref="BR110" ca="1">IFERROR(INDIRECT("'2. Input non-routine changes'!" &amp; ADDRESS('NRC backing'!$G110, COLUMN()-55)),"")</f>
        <v/>
      </c>
    </row>
    <row r="111" spans="1:70">
      <c r="A111" s="82" t="str">
        <f>IF($D111="", "", '1. Input energy data'!$C$11)</f>
        <v/>
      </c>
      <c r="B111" s="82" t="str">
        <f>IF($D111="", "", '1. Input energy data'!$D$11)</f>
        <v/>
      </c>
      <c r="C111" s="236"/>
      <c r="D111" s="82" t="str">
        <f>IF(ISBLANK('1. Input energy data'!$C127),"",'1. Input energy data'!$C127)</f>
        <v/>
      </c>
      <c r="E111" s="178" t="str">
        <f>IF(ISBLANK('1. Input energy data'!D127), "",'1. Input energy data'!D127)</f>
        <v/>
      </c>
      <c r="F111" s="82" t="str">
        <f>IF(ISBLANK('1. Input energy data'!$E127),"",'1. Input energy data'!$E127)</f>
        <v/>
      </c>
      <c r="G111" s="82" t="str">
        <f>IF($A111="","",'1. Input energy data'!$G127)</f>
        <v/>
      </c>
      <c r="H111" s="82" t="str">
        <f>IF($G111='List Backing Sheet'!$P$5,'1. Input energy data'!$S$11,IF($G111='List Backing Sheet'!$P$6,'1. Input energy data'!$T$11,""))</f>
        <v/>
      </c>
      <c r="I111" s="82" t="str">
        <f>IF('1. Input energy data'!H127=0, "", '1. Input energy data'!H127)</f>
        <v/>
      </c>
      <c r="J111" s="84" t="str">
        <f>IF('1. Input energy data'!I127="", "", '1. Input energy data'!I127)</f>
        <v/>
      </c>
      <c r="K111" s="84" t="str">
        <f>IF(A111="","",IF(TRIM(LOWER('1. Input energy data'!$G$11))="Multiple",IF('1. Input energy data'!J127&lt;&gt;"",'1. Input energy data'!J127,""), '1. Input energy data'!$G$11))</f>
        <v/>
      </c>
      <c r="L111" s="84" t="str">
        <f>IF('1. Input energy data'!L127="", "", '1. Input energy data'!L127)</f>
        <v/>
      </c>
      <c r="M111" s="84" t="str">
        <f>IF('1. Input energy data'!M127="", "", '1. Input energy data'!M127)</f>
        <v/>
      </c>
      <c r="N111" s="85" t="str">
        <f>IF(ISBLANK('1. Input energy data'!N127), "",'1. Input energy data'!N127)</f>
        <v/>
      </c>
      <c r="O111" s="85" t="str">
        <f>IF(ISBLANK('1. Input energy data'!O127), "",'1. Input energy data'!O127)</f>
        <v/>
      </c>
      <c r="P111" s="85" t="str">
        <f>IF(ISBLANK('1. Input energy data'!P127), "",'1. Input energy data'!P127)</f>
        <v/>
      </c>
      <c r="Q111" s="85" t="str">
        <f>IF(ISBLANK('1. Input energy data'!Q127), "",'1. Input energy data'!Q127)</f>
        <v/>
      </c>
      <c r="R111" s="85" t="str">
        <f>IF(ISBLANK('1. Input energy data'!R127), "",'1. Input energy data'!R127)</f>
        <v/>
      </c>
      <c r="S111" s="85" t="str">
        <f>IF(ISBLANK('1. Input energy data'!S127), "",'1. Input energy data'!S127)</f>
        <v/>
      </c>
      <c r="T111" s="85" t="str">
        <f>IF(ISBLANK('1. Input energy data'!T127), "",'1. Input energy data'!T127)</f>
        <v/>
      </c>
      <c r="U111" s="85" t="str">
        <f>IF(ISBLANK('1. Input energy data'!U127), "",'1. Input energy data'!U127)</f>
        <v/>
      </c>
      <c r="V111" s="85" t="str">
        <f>IF(ISBLANK('1. Input energy data'!V127), "",'1. Input energy data'!V127)</f>
        <v/>
      </c>
      <c r="W111" s="85" t="str">
        <f>IF(ISBLANK('1. Input energy data'!W127), "",'1. Input energy data'!W127)</f>
        <v/>
      </c>
      <c r="X111" s="85" t="str">
        <f>IF(ISBLANK('1. Input energy data'!X127), "",'1. Input energy data'!X127)</f>
        <v/>
      </c>
      <c r="Y111" s="85" t="str">
        <f>IF(ISBLANK('1. Input energy data'!Y127), "",'1. Input energy data'!Y127)</f>
        <v/>
      </c>
      <c r="Z111" s="85" t="str">
        <f>IF(ISBLANK('1. Input energy data'!Z127), "",'1. Input energy data'!Z127)</f>
        <v/>
      </c>
      <c r="AA111" s="85" t="str">
        <f>IF(ISBLANK('1. Input energy data'!$AA127), "",'1. Input energy data'!$AA127)</f>
        <v/>
      </c>
      <c r="AB111" s="85" t="str">
        <f>IF(ISBLANK('1. Input energy data'!AB127), "",'1. Input energy data'!AB127)</f>
        <v/>
      </c>
      <c r="AC111" s="84" t="str">
        <f>IF('1. Input energy data'!AD127="", "", '1. Input energy data'!AD127)</f>
        <v/>
      </c>
      <c r="AD111" s="84" t="str">
        <f>IF('1. Input energy data'!AE127="", "", '1. Input energy data'!AE127)</f>
        <v/>
      </c>
      <c r="AE111" s="85" t="str">
        <f>IF(ISBLANK('1. Input energy data'!AF127), "",'1. Input energy data'!AF127)</f>
        <v/>
      </c>
      <c r="AF111" s="85" t="str">
        <f>IF(ISBLANK('1. Input energy data'!AG127), "",'1. Input energy data'!AG127)</f>
        <v/>
      </c>
      <c r="AG111" s="85" t="str">
        <f>IF(ISBLANK('1. Input energy data'!AH127), "",'1. Input energy data'!AH127)</f>
        <v/>
      </c>
      <c r="AH111" s="85" t="str">
        <f>IF(ISBLANK('1. Input energy data'!AI127), "",'1. Input energy data'!AI127)</f>
        <v/>
      </c>
      <c r="AI111" s="85" t="str">
        <f>IF(ISBLANK('1. Input energy data'!AJ127), "",'1. Input energy data'!AJ127)</f>
        <v/>
      </c>
      <c r="AJ111" s="85" t="str">
        <f>IF(ISBLANK('1. Input energy data'!AK127), "",'1. Input energy data'!AK127)</f>
        <v/>
      </c>
      <c r="AK111" s="85" t="str">
        <f>IF(ISBLANK('1. Input energy data'!AL127), "",'1. Input energy data'!AL127)</f>
        <v/>
      </c>
      <c r="AL111" s="85" t="str">
        <f>IF(ISBLANK('1. Input energy data'!AM127), "",'1. Input energy data'!AM127)</f>
        <v/>
      </c>
      <c r="AM111" s="85" t="str">
        <f>IF(ISBLANK('1. Input energy data'!AN127), "",'1. Input energy data'!AN127)</f>
        <v/>
      </c>
      <c r="AN111" s="85" t="str">
        <f>IF(ISBLANK('1. Input energy data'!AO127), "",'1. Input energy data'!AO127)</f>
        <v/>
      </c>
      <c r="AO111" s="85" t="str">
        <f>IF(ISBLANK('1. Input energy data'!AP127), "",'1. Input energy data'!AP127)</f>
        <v/>
      </c>
      <c r="AP111" s="85" t="str">
        <f>IF(ISBLANK('1. Input energy data'!AQ127), "",'1. Input energy data'!AQ127)</f>
        <v/>
      </c>
      <c r="AQ111" s="85" t="str">
        <f>'1. Input energy data'!AR127</f>
        <v/>
      </c>
      <c r="AR111" s="85" t="str">
        <f>'1. Input energy data'!AS127</f>
        <v/>
      </c>
      <c r="AS111" s="85" t="str">
        <f>IF(ISBLANK('1. Input energy data'!AT127), "",'1. Input energy data'!AT127)</f>
        <v/>
      </c>
      <c r="AT111" s="85" t="str">
        <f>IF(ISBLANK('1. Input energy data'!$AU127), "",'1. Input energy data'!$AU127)</f>
        <v/>
      </c>
      <c r="AU111" s="85" t="str">
        <f>IF(ISBLANK('1. Input energy data'!AV127), "",'1. Input energy data'!AV127)</f>
        <v/>
      </c>
      <c r="AV111" s="82" t="str">
        <f>IFERROR('Calculation backing sheet'!AQ110,"Baseline issue")</f>
        <v/>
      </c>
      <c r="AW111" s="85" t="str">
        <f>'Calculation backing sheet'!AR110</f>
        <v/>
      </c>
      <c r="AX111" s="176" t="str">
        <f>'Calculation backing sheet'!AS110</f>
        <v/>
      </c>
      <c r="AY111" s="85" t="str">
        <f>'Calculation backing sheet'!AT110</f>
        <v/>
      </c>
      <c r="AZ111" s="85" t="str">
        <f>'Calculation backing sheet'!AU110</f>
        <v/>
      </c>
      <c r="BA111" s="82" t="str">
        <f>'Calculation backing sheet'!AV110</f>
        <v/>
      </c>
      <c r="BB111" s="82" t="str">
        <f>IF(OR(F111=0,G111=0,F111="0",G111="0",TRIM(F111)="",TRIM(G111)=""),"",IF(COUNTIFS('2. Input non-routine changes'!$C$18:$C$1048576,F111,'2. Input non-routine changes'!$E$18:$E$1048576,G111)&gt; 0,"Yes","No"))</f>
        <v/>
      </c>
      <c r="BD111" s="84" t="str" cm="1">
        <f t="array" aca="1" ref="BD111" ca="1">IFERROR(INDIRECT("'2. Input non-routine changes'!" &amp; ADDRESS('NRC backing'!$E111, COLUMN()-45)),"")</f>
        <v/>
      </c>
      <c r="BE111" s="84" t="str" cm="1">
        <f t="array" aca="1" ref="BE111" ca="1">IFERROR(INDIRECT("'2. Input non-routine changes'!" &amp; ADDRESS('NRC backing'!$E111, COLUMN()-45)),"")</f>
        <v/>
      </c>
      <c r="BF111" s="82" t="str" cm="1">
        <f t="array" aca="1" ref="BF111" ca="1">IFERROR(INDIRECT("'2. Input non-routine changes'!" &amp; ADDRESS('NRC backing'!$E111, COLUMN()-45)),"")</f>
        <v/>
      </c>
      <c r="BG111" s="180" t="str" cm="1">
        <f t="array" aca="1" ref="BG111" ca="1">IFERROR(INDIRECT("'2. Input non-routine changes'!" &amp; ADDRESS('NRC backing'!$E111, COLUMN()-45)),"")</f>
        <v/>
      </c>
      <c r="BH111" s="82" t="str" cm="1">
        <f t="array" aca="1" ref="BH111" ca="1">IFERROR(INDIRECT("'2. Input non-routine changes'!" &amp; ADDRESS('NRC backing'!$E111, COLUMN()-45)),"")</f>
        <v/>
      </c>
      <c r="BI111" s="84" t="str" cm="1">
        <f t="array" aca="1" ref="BI111" ca="1">IFERROR(INDIRECT("'2. Input non-routine changes'!" &amp; ADDRESS('NRC backing'!$F111, COLUMN()-50)),"")</f>
        <v/>
      </c>
      <c r="BJ111" s="84" t="str" cm="1">
        <f t="array" aca="1" ref="BJ111" ca="1">IFERROR(INDIRECT("'2. Input non-routine changes'!" &amp; ADDRESS('NRC backing'!$F111, COLUMN()-50)),"")</f>
        <v/>
      </c>
      <c r="BK111" s="82" t="str" cm="1">
        <f t="array" aca="1" ref="BK111" ca="1">IFERROR(INDIRECT("'2. Input non-routine changes'!" &amp; ADDRESS('NRC backing'!$F111, COLUMN()-50)),"")</f>
        <v/>
      </c>
      <c r="BL111" s="173" t="str" cm="1">
        <f t="array" aca="1" ref="BL111" ca="1">IFERROR(INDIRECT("'2. Input non-routine changes'!" &amp; ADDRESS('NRC backing'!$F111, COLUMN()-50)),"")</f>
        <v/>
      </c>
      <c r="BM111" s="82" t="str" cm="1">
        <f t="array" aca="1" ref="BM111" ca="1">IFERROR(INDIRECT("'2. Input non-routine changes'!" &amp; ADDRESS('NRC backing'!$F111, COLUMN()-50)),"")</f>
        <v/>
      </c>
      <c r="BN111" s="84" t="str" cm="1">
        <f t="array" aca="1" ref="BN111" ca="1">IFERROR(INDIRECT("'2. Input non-routine changes'!" &amp; ADDRESS('NRC backing'!$G111, COLUMN()-55)),"")</f>
        <v/>
      </c>
      <c r="BO111" s="84" t="str" cm="1">
        <f t="array" aca="1" ref="BO111" ca="1">IFERROR(INDIRECT("'2. Input non-routine changes'!" &amp; ADDRESS('NRC backing'!$G111, COLUMN()-55)),"")</f>
        <v/>
      </c>
      <c r="BP111" s="82" t="str" cm="1">
        <f t="array" aca="1" ref="BP111" ca="1">IFERROR(INDIRECT("'2. Input non-routine changes'!" &amp; ADDRESS('NRC backing'!$G111, COLUMN()-55)),"")</f>
        <v/>
      </c>
      <c r="BQ111" s="180" t="str" cm="1">
        <f t="array" aca="1" ref="BQ111" ca="1">IFERROR(INDIRECT("'2. Input non-routine changes'!" &amp; ADDRESS('NRC backing'!$G111, COLUMN()-55)),"")</f>
        <v/>
      </c>
      <c r="BR111" s="82" t="str" cm="1">
        <f t="array" aca="1" ref="BR111" ca="1">IFERROR(INDIRECT("'2. Input non-routine changes'!" &amp; ADDRESS('NRC backing'!$G111, COLUMN()-55)),"")</f>
        <v/>
      </c>
    </row>
    <row r="112" spans="1:70">
      <c r="A112" s="82" t="str">
        <f>IF($D112="", "", '1. Input energy data'!$C$11)</f>
        <v/>
      </c>
      <c r="B112" s="82" t="str">
        <f>IF($D112="", "", '1. Input energy data'!$D$11)</f>
        <v/>
      </c>
      <c r="C112" s="236"/>
      <c r="D112" s="82" t="str">
        <f>IF(ISBLANK('1. Input energy data'!$C128),"",'1. Input energy data'!$C128)</f>
        <v/>
      </c>
      <c r="E112" s="178" t="str">
        <f>IF(ISBLANK('1. Input energy data'!D128), "",'1. Input energy data'!D128)</f>
        <v/>
      </c>
      <c r="F112" s="82" t="str">
        <f>IF(ISBLANK('1. Input energy data'!$E128),"",'1. Input energy data'!$E128)</f>
        <v/>
      </c>
      <c r="G112" s="82" t="str">
        <f>IF($A112="","",'1. Input energy data'!$G128)</f>
        <v/>
      </c>
      <c r="H112" s="82" t="str">
        <f>IF($G112='List Backing Sheet'!$P$5,'1. Input energy data'!$S$11,IF($G112='List Backing Sheet'!$P$6,'1. Input energy data'!$T$11,""))</f>
        <v/>
      </c>
      <c r="I112" s="82" t="str">
        <f>IF('1. Input energy data'!H128=0, "", '1. Input energy data'!H128)</f>
        <v/>
      </c>
      <c r="J112" s="84" t="str">
        <f>IF('1. Input energy data'!I128="", "", '1. Input energy data'!I128)</f>
        <v/>
      </c>
      <c r="K112" s="84" t="str">
        <f>IF(A112="","",IF(TRIM(LOWER('1. Input energy data'!$G$11))="Multiple",IF('1. Input energy data'!J128&lt;&gt;"",'1. Input energy data'!J128,""), '1. Input energy data'!$G$11))</f>
        <v/>
      </c>
      <c r="L112" s="84" t="str">
        <f>IF('1. Input energy data'!L128="", "", '1. Input energy data'!L128)</f>
        <v/>
      </c>
      <c r="M112" s="84" t="str">
        <f>IF('1. Input energy data'!M128="", "", '1. Input energy data'!M128)</f>
        <v/>
      </c>
      <c r="N112" s="85" t="str">
        <f>IF(ISBLANK('1. Input energy data'!N128), "",'1. Input energy data'!N128)</f>
        <v/>
      </c>
      <c r="O112" s="85" t="str">
        <f>IF(ISBLANK('1. Input energy data'!O128), "",'1. Input energy data'!O128)</f>
        <v/>
      </c>
      <c r="P112" s="85" t="str">
        <f>IF(ISBLANK('1. Input energy data'!P128), "",'1. Input energy data'!P128)</f>
        <v/>
      </c>
      <c r="Q112" s="85" t="str">
        <f>IF(ISBLANK('1. Input energy data'!Q128), "",'1. Input energy data'!Q128)</f>
        <v/>
      </c>
      <c r="R112" s="85" t="str">
        <f>IF(ISBLANK('1. Input energy data'!R128), "",'1. Input energy data'!R128)</f>
        <v/>
      </c>
      <c r="S112" s="85" t="str">
        <f>IF(ISBLANK('1. Input energy data'!S128), "",'1. Input energy data'!S128)</f>
        <v/>
      </c>
      <c r="T112" s="85" t="str">
        <f>IF(ISBLANK('1. Input energy data'!T128), "",'1. Input energy data'!T128)</f>
        <v/>
      </c>
      <c r="U112" s="85" t="str">
        <f>IF(ISBLANK('1. Input energy data'!U128), "",'1. Input energy data'!U128)</f>
        <v/>
      </c>
      <c r="V112" s="85" t="str">
        <f>IF(ISBLANK('1. Input energy data'!V128), "",'1. Input energy data'!V128)</f>
        <v/>
      </c>
      <c r="W112" s="85" t="str">
        <f>IF(ISBLANK('1. Input energy data'!W128), "",'1. Input energy data'!W128)</f>
        <v/>
      </c>
      <c r="X112" s="85" t="str">
        <f>IF(ISBLANK('1. Input energy data'!X128), "",'1. Input energy data'!X128)</f>
        <v/>
      </c>
      <c r="Y112" s="85" t="str">
        <f>IF(ISBLANK('1. Input energy data'!Y128), "",'1. Input energy data'!Y128)</f>
        <v/>
      </c>
      <c r="Z112" s="85" t="str">
        <f>IF(ISBLANK('1. Input energy data'!Z128), "",'1. Input energy data'!Z128)</f>
        <v/>
      </c>
      <c r="AA112" s="85" t="str">
        <f>IF(ISBLANK('1. Input energy data'!$AA128), "",'1. Input energy data'!$AA128)</f>
        <v/>
      </c>
      <c r="AB112" s="85" t="str">
        <f>IF(ISBLANK('1. Input energy data'!AB128), "",'1. Input energy data'!AB128)</f>
        <v/>
      </c>
      <c r="AC112" s="84" t="str">
        <f>IF('1. Input energy data'!AD128="", "", '1. Input energy data'!AD128)</f>
        <v/>
      </c>
      <c r="AD112" s="84" t="str">
        <f>IF('1. Input energy data'!AE128="", "", '1. Input energy data'!AE128)</f>
        <v/>
      </c>
      <c r="AE112" s="85" t="str">
        <f>IF(ISBLANK('1. Input energy data'!AF128), "",'1. Input energy data'!AF128)</f>
        <v/>
      </c>
      <c r="AF112" s="85" t="str">
        <f>IF(ISBLANK('1. Input energy data'!AG128), "",'1. Input energy data'!AG128)</f>
        <v/>
      </c>
      <c r="AG112" s="85" t="str">
        <f>IF(ISBLANK('1. Input energy data'!AH128), "",'1. Input energy data'!AH128)</f>
        <v/>
      </c>
      <c r="AH112" s="85" t="str">
        <f>IF(ISBLANK('1. Input energy data'!AI128), "",'1. Input energy data'!AI128)</f>
        <v/>
      </c>
      <c r="AI112" s="85" t="str">
        <f>IF(ISBLANK('1. Input energy data'!AJ128), "",'1. Input energy data'!AJ128)</f>
        <v/>
      </c>
      <c r="AJ112" s="85" t="str">
        <f>IF(ISBLANK('1. Input energy data'!AK128), "",'1. Input energy data'!AK128)</f>
        <v/>
      </c>
      <c r="AK112" s="85" t="str">
        <f>IF(ISBLANK('1. Input energy data'!AL128), "",'1. Input energy data'!AL128)</f>
        <v/>
      </c>
      <c r="AL112" s="85" t="str">
        <f>IF(ISBLANK('1. Input energy data'!AM128), "",'1. Input energy data'!AM128)</f>
        <v/>
      </c>
      <c r="AM112" s="85" t="str">
        <f>IF(ISBLANK('1. Input energy data'!AN128), "",'1. Input energy data'!AN128)</f>
        <v/>
      </c>
      <c r="AN112" s="85" t="str">
        <f>IF(ISBLANK('1. Input energy data'!AO128), "",'1. Input energy data'!AO128)</f>
        <v/>
      </c>
      <c r="AO112" s="85" t="str">
        <f>IF(ISBLANK('1. Input energy data'!AP128), "",'1. Input energy data'!AP128)</f>
        <v/>
      </c>
      <c r="AP112" s="85" t="str">
        <f>IF(ISBLANK('1. Input energy data'!AQ128), "",'1. Input energy data'!AQ128)</f>
        <v/>
      </c>
      <c r="AQ112" s="85" t="str">
        <f>'1. Input energy data'!AR128</f>
        <v/>
      </c>
      <c r="AR112" s="85" t="str">
        <f>'1. Input energy data'!AS128</f>
        <v/>
      </c>
      <c r="AS112" s="85" t="str">
        <f>IF(ISBLANK('1. Input energy data'!AT128), "",'1. Input energy data'!AT128)</f>
        <v/>
      </c>
      <c r="AT112" s="85" t="str">
        <f>IF(ISBLANK('1. Input energy data'!$AU128), "",'1. Input energy data'!$AU128)</f>
        <v/>
      </c>
      <c r="AU112" s="85" t="str">
        <f>IF(ISBLANK('1. Input energy data'!AV128), "",'1. Input energy data'!AV128)</f>
        <v/>
      </c>
      <c r="AV112" s="82" t="str">
        <f>IFERROR('Calculation backing sheet'!AQ111,"Baseline issue")</f>
        <v/>
      </c>
      <c r="AW112" s="85" t="str">
        <f>'Calculation backing sheet'!AR111</f>
        <v/>
      </c>
      <c r="AX112" s="176" t="str">
        <f>'Calculation backing sheet'!AS111</f>
        <v/>
      </c>
      <c r="AY112" s="85" t="str">
        <f>'Calculation backing sheet'!AT111</f>
        <v/>
      </c>
      <c r="AZ112" s="85" t="str">
        <f>'Calculation backing sheet'!AU111</f>
        <v/>
      </c>
      <c r="BA112" s="82" t="str">
        <f>'Calculation backing sheet'!AV111</f>
        <v/>
      </c>
      <c r="BB112" s="82" t="str">
        <f>IF(OR(F112=0,G112=0,F112="0",G112="0",TRIM(F112)="",TRIM(G112)=""),"",IF(COUNTIFS('2. Input non-routine changes'!$C$18:$C$1048576,F112,'2. Input non-routine changes'!$E$18:$E$1048576,G112)&gt; 0,"Yes","No"))</f>
        <v/>
      </c>
      <c r="BD112" s="84" t="str" cm="1">
        <f t="array" aca="1" ref="BD112" ca="1">IFERROR(INDIRECT("'2. Input non-routine changes'!" &amp; ADDRESS('NRC backing'!$E112, COLUMN()-45)),"")</f>
        <v/>
      </c>
      <c r="BE112" s="84" t="str" cm="1">
        <f t="array" aca="1" ref="BE112" ca="1">IFERROR(INDIRECT("'2. Input non-routine changes'!" &amp; ADDRESS('NRC backing'!$E112, COLUMN()-45)),"")</f>
        <v/>
      </c>
      <c r="BF112" s="82" t="str" cm="1">
        <f t="array" aca="1" ref="BF112" ca="1">IFERROR(INDIRECT("'2. Input non-routine changes'!" &amp; ADDRESS('NRC backing'!$E112, COLUMN()-45)),"")</f>
        <v/>
      </c>
      <c r="BG112" s="180" t="str" cm="1">
        <f t="array" aca="1" ref="BG112" ca="1">IFERROR(INDIRECT("'2. Input non-routine changes'!" &amp; ADDRESS('NRC backing'!$E112, COLUMN()-45)),"")</f>
        <v/>
      </c>
      <c r="BH112" s="82" t="str" cm="1">
        <f t="array" aca="1" ref="BH112" ca="1">IFERROR(INDIRECT("'2. Input non-routine changes'!" &amp; ADDRESS('NRC backing'!$E112, COLUMN()-45)),"")</f>
        <v/>
      </c>
      <c r="BI112" s="84" t="str" cm="1">
        <f t="array" aca="1" ref="BI112" ca="1">IFERROR(INDIRECT("'2. Input non-routine changes'!" &amp; ADDRESS('NRC backing'!$F112, COLUMN()-50)),"")</f>
        <v/>
      </c>
      <c r="BJ112" s="84" t="str" cm="1">
        <f t="array" aca="1" ref="BJ112" ca="1">IFERROR(INDIRECT("'2. Input non-routine changes'!" &amp; ADDRESS('NRC backing'!$F112, COLUMN()-50)),"")</f>
        <v/>
      </c>
      <c r="BK112" s="82" t="str" cm="1">
        <f t="array" aca="1" ref="BK112" ca="1">IFERROR(INDIRECT("'2. Input non-routine changes'!" &amp; ADDRESS('NRC backing'!$F112, COLUMN()-50)),"")</f>
        <v/>
      </c>
      <c r="BL112" s="173" t="str" cm="1">
        <f t="array" aca="1" ref="BL112" ca="1">IFERROR(INDIRECT("'2. Input non-routine changes'!" &amp; ADDRESS('NRC backing'!$F112, COLUMN()-50)),"")</f>
        <v/>
      </c>
      <c r="BM112" s="82" t="str" cm="1">
        <f t="array" aca="1" ref="BM112" ca="1">IFERROR(INDIRECT("'2. Input non-routine changes'!" &amp; ADDRESS('NRC backing'!$F112, COLUMN()-50)),"")</f>
        <v/>
      </c>
      <c r="BN112" s="84" t="str" cm="1">
        <f t="array" aca="1" ref="BN112" ca="1">IFERROR(INDIRECT("'2. Input non-routine changes'!" &amp; ADDRESS('NRC backing'!$G112, COLUMN()-55)),"")</f>
        <v/>
      </c>
      <c r="BO112" s="84" t="str" cm="1">
        <f t="array" aca="1" ref="BO112" ca="1">IFERROR(INDIRECT("'2. Input non-routine changes'!" &amp; ADDRESS('NRC backing'!$G112, COLUMN()-55)),"")</f>
        <v/>
      </c>
      <c r="BP112" s="82" t="str" cm="1">
        <f t="array" aca="1" ref="BP112" ca="1">IFERROR(INDIRECT("'2. Input non-routine changes'!" &amp; ADDRESS('NRC backing'!$G112, COLUMN()-55)),"")</f>
        <v/>
      </c>
      <c r="BQ112" s="180" t="str" cm="1">
        <f t="array" aca="1" ref="BQ112" ca="1">IFERROR(INDIRECT("'2. Input non-routine changes'!" &amp; ADDRESS('NRC backing'!$G112, COLUMN()-55)),"")</f>
        <v/>
      </c>
      <c r="BR112" s="82" t="str" cm="1">
        <f t="array" aca="1" ref="BR112" ca="1">IFERROR(INDIRECT("'2. Input non-routine changes'!" &amp; ADDRESS('NRC backing'!$G112, COLUMN()-55)),"")</f>
        <v/>
      </c>
    </row>
    <row r="113" spans="1:70">
      <c r="A113" s="82" t="str">
        <f>IF($D113="", "", '1. Input energy data'!$C$11)</f>
        <v/>
      </c>
      <c r="B113" s="82" t="str">
        <f>IF($D113="", "", '1. Input energy data'!$D$11)</f>
        <v/>
      </c>
      <c r="C113" s="236"/>
      <c r="D113" s="82" t="str">
        <f>IF(ISBLANK('1. Input energy data'!$C129),"",'1. Input energy data'!$C129)</f>
        <v/>
      </c>
      <c r="E113" s="178" t="str">
        <f>IF(ISBLANK('1. Input energy data'!D129), "",'1. Input energy data'!D129)</f>
        <v/>
      </c>
      <c r="F113" s="82" t="str">
        <f>IF(ISBLANK('1. Input energy data'!$E129),"",'1. Input energy data'!$E129)</f>
        <v/>
      </c>
      <c r="G113" s="82" t="str">
        <f>IF($A113="","",'1. Input energy data'!$G129)</f>
        <v/>
      </c>
      <c r="H113" s="82" t="str">
        <f>IF($G113='List Backing Sheet'!$P$5,'1. Input energy data'!$S$11,IF($G113='List Backing Sheet'!$P$6,'1. Input energy data'!$T$11,""))</f>
        <v/>
      </c>
      <c r="I113" s="82" t="str">
        <f>IF('1. Input energy data'!H129=0, "", '1. Input energy data'!H129)</f>
        <v/>
      </c>
      <c r="J113" s="84" t="str">
        <f>IF('1. Input energy data'!I129="", "", '1. Input energy data'!I129)</f>
        <v/>
      </c>
      <c r="K113" s="84" t="str">
        <f>IF(A113="","",IF(TRIM(LOWER('1. Input energy data'!$G$11))="Multiple",IF('1. Input energy data'!J129&lt;&gt;"",'1. Input energy data'!J129,""), '1. Input energy data'!$G$11))</f>
        <v/>
      </c>
      <c r="L113" s="84" t="str">
        <f>IF('1. Input energy data'!L129="", "", '1. Input energy data'!L129)</f>
        <v/>
      </c>
      <c r="M113" s="84" t="str">
        <f>IF('1. Input energy data'!M129="", "", '1. Input energy data'!M129)</f>
        <v/>
      </c>
      <c r="N113" s="85" t="str">
        <f>IF(ISBLANK('1. Input energy data'!N129), "",'1. Input energy data'!N129)</f>
        <v/>
      </c>
      <c r="O113" s="85" t="str">
        <f>IF(ISBLANK('1. Input energy data'!O129), "",'1. Input energy data'!O129)</f>
        <v/>
      </c>
      <c r="P113" s="85" t="str">
        <f>IF(ISBLANK('1. Input energy data'!P129), "",'1. Input energy data'!P129)</f>
        <v/>
      </c>
      <c r="Q113" s="85" t="str">
        <f>IF(ISBLANK('1. Input energy data'!Q129), "",'1. Input energy data'!Q129)</f>
        <v/>
      </c>
      <c r="R113" s="85" t="str">
        <f>IF(ISBLANK('1. Input energy data'!R129), "",'1. Input energy data'!R129)</f>
        <v/>
      </c>
      <c r="S113" s="85" t="str">
        <f>IF(ISBLANK('1. Input energy data'!S129), "",'1. Input energy data'!S129)</f>
        <v/>
      </c>
      <c r="T113" s="85" t="str">
        <f>IF(ISBLANK('1. Input energy data'!T129), "",'1. Input energy data'!T129)</f>
        <v/>
      </c>
      <c r="U113" s="85" t="str">
        <f>IF(ISBLANK('1. Input energy data'!U129), "",'1. Input energy data'!U129)</f>
        <v/>
      </c>
      <c r="V113" s="85" t="str">
        <f>IF(ISBLANK('1. Input energy data'!V129), "",'1. Input energy data'!V129)</f>
        <v/>
      </c>
      <c r="W113" s="85" t="str">
        <f>IF(ISBLANK('1. Input energy data'!W129), "",'1. Input energy data'!W129)</f>
        <v/>
      </c>
      <c r="X113" s="85" t="str">
        <f>IF(ISBLANK('1. Input energy data'!X129), "",'1. Input energy data'!X129)</f>
        <v/>
      </c>
      <c r="Y113" s="85" t="str">
        <f>IF(ISBLANK('1. Input energy data'!Y129), "",'1. Input energy data'!Y129)</f>
        <v/>
      </c>
      <c r="Z113" s="85" t="str">
        <f>IF(ISBLANK('1. Input energy data'!Z129), "",'1. Input energy data'!Z129)</f>
        <v/>
      </c>
      <c r="AA113" s="85" t="str">
        <f>IF(ISBLANK('1. Input energy data'!$AA129), "",'1. Input energy data'!$AA129)</f>
        <v/>
      </c>
      <c r="AB113" s="85" t="str">
        <f>IF(ISBLANK('1. Input energy data'!AB129), "",'1. Input energy data'!AB129)</f>
        <v/>
      </c>
      <c r="AC113" s="84" t="str">
        <f>IF('1. Input energy data'!AD129="", "", '1. Input energy data'!AD129)</f>
        <v/>
      </c>
      <c r="AD113" s="84" t="str">
        <f>IF('1. Input energy data'!AE129="", "", '1. Input energy data'!AE129)</f>
        <v/>
      </c>
      <c r="AE113" s="85" t="str">
        <f>IF(ISBLANK('1. Input energy data'!AF129), "",'1. Input energy data'!AF129)</f>
        <v/>
      </c>
      <c r="AF113" s="85" t="str">
        <f>IF(ISBLANK('1. Input energy data'!AG129), "",'1. Input energy data'!AG129)</f>
        <v/>
      </c>
      <c r="AG113" s="85" t="str">
        <f>IF(ISBLANK('1. Input energy data'!AH129), "",'1. Input energy data'!AH129)</f>
        <v/>
      </c>
      <c r="AH113" s="85" t="str">
        <f>IF(ISBLANK('1. Input energy data'!AI129), "",'1. Input energy data'!AI129)</f>
        <v/>
      </c>
      <c r="AI113" s="85" t="str">
        <f>IF(ISBLANK('1. Input energy data'!AJ129), "",'1. Input energy data'!AJ129)</f>
        <v/>
      </c>
      <c r="AJ113" s="85" t="str">
        <f>IF(ISBLANK('1. Input energy data'!AK129), "",'1. Input energy data'!AK129)</f>
        <v/>
      </c>
      <c r="AK113" s="85" t="str">
        <f>IF(ISBLANK('1. Input energy data'!AL129), "",'1. Input energy data'!AL129)</f>
        <v/>
      </c>
      <c r="AL113" s="85" t="str">
        <f>IF(ISBLANK('1. Input energy data'!AM129), "",'1. Input energy data'!AM129)</f>
        <v/>
      </c>
      <c r="AM113" s="85" t="str">
        <f>IF(ISBLANK('1. Input energy data'!AN129), "",'1. Input energy data'!AN129)</f>
        <v/>
      </c>
      <c r="AN113" s="85" t="str">
        <f>IF(ISBLANK('1. Input energy data'!AO129), "",'1. Input energy data'!AO129)</f>
        <v/>
      </c>
      <c r="AO113" s="85" t="str">
        <f>IF(ISBLANK('1. Input energy data'!AP129), "",'1. Input energy data'!AP129)</f>
        <v/>
      </c>
      <c r="AP113" s="85" t="str">
        <f>IF(ISBLANK('1. Input energy data'!AQ129), "",'1. Input energy data'!AQ129)</f>
        <v/>
      </c>
      <c r="AQ113" s="85" t="str">
        <f>'1. Input energy data'!AR129</f>
        <v/>
      </c>
      <c r="AR113" s="85" t="str">
        <f>'1. Input energy data'!AS129</f>
        <v/>
      </c>
      <c r="AS113" s="85" t="str">
        <f>IF(ISBLANK('1. Input energy data'!AT129), "",'1. Input energy data'!AT129)</f>
        <v/>
      </c>
      <c r="AT113" s="85" t="str">
        <f>IF(ISBLANK('1. Input energy data'!$AU129), "",'1. Input energy data'!$AU129)</f>
        <v/>
      </c>
      <c r="AU113" s="85" t="str">
        <f>IF(ISBLANK('1. Input energy data'!AV129), "",'1. Input energy data'!AV129)</f>
        <v/>
      </c>
      <c r="AV113" s="82" t="str">
        <f>IFERROR('Calculation backing sheet'!AQ112,"Baseline issue")</f>
        <v/>
      </c>
      <c r="AW113" s="85" t="str">
        <f>'Calculation backing sheet'!AR112</f>
        <v/>
      </c>
      <c r="AX113" s="176" t="str">
        <f>'Calculation backing sheet'!AS112</f>
        <v/>
      </c>
      <c r="AY113" s="85" t="str">
        <f>'Calculation backing sheet'!AT112</f>
        <v/>
      </c>
      <c r="AZ113" s="85" t="str">
        <f>'Calculation backing sheet'!AU112</f>
        <v/>
      </c>
      <c r="BA113" s="82" t="str">
        <f>'Calculation backing sheet'!AV112</f>
        <v/>
      </c>
      <c r="BB113" s="82" t="str">
        <f>IF(OR(F113=0,G113=0,F113="0",G113="0",TRIM(F113)="",TRIM(G113)=""),"",IF(COUNTIFS('2. Input non-routine changes'!$C$18:$C$1048576,F113,'2. Input non-routine changes'!$E$18:$E$1048576,G113)&gt; 0,"Yes","No"))</f>
        <v/>
      </c>
      <c r="BD113" s="84" t="str" cm="1">
        <f t="array" aca="1" ref="BD113" ca="1">IFERROR(INDIRECT("'2. Input non-routine changes'!" &amp; ADDRESS('NRC backing'!$E113, COLUMN()-45)),"")</f>
        <v/>
      </c>
      <c r="BE113" s="84" t="str" cm="1">
        <f t="array" aca="1" ref="BE113" ca="1">IFERROR(INDIRECT("'2. Input non-routine changes'!" &amp; ADDRESS('NRC backing'!$E113, COLUMN()-45)),"")</f>
        <v/>
      </c>
      <c r="BF113" s="82" t="str" cm="1">
        <f t="array" aca="1" ref="BF113" ca="1">IFERROR(INDIRECT("'2. Input non-routine changes'!" &amp; ADDRESS('NRC backing'!$E113, COLUMN()-45)),"")</f>
        <v/>
      </c>
      <c r="BG113" s="180" t="str" cm="1">
        <f t="array" aca="1" ref="BG113" ca="1">IFERROR(INDIRECT("'2. Input non-routine changes'!" &amp; ADDRESS('NRC backing'!$E113, COLUMN()-45)),"")</f>
        <v/>
      </c>
      <c r="BH113" s="82" t="str" cm="1">
        <f t="array" aca="1" ref="BH113" ca="1">IFERROR(INDIRECT("'2. Input non-routine changes'!" &amp; ADDRESS('NRC backing'!$E113, COLUMN()-45)),"")</f>
        <v/>
      </c>
      <c r="BI113" s="84" t="str" cm="1">
        <f t="array" aca="1" ref="BI113" ca="1">IFERROR(INDIRECT("'2. Input non-routine changes'!" &amp; ADDRESS('NRC backing'!$F113, COLUMN()-50)),"")</f>
        <v/>
      </c>
      <c r="BJ113" s="84" t="str" cm="1">
        <f t="array" aca="1" ref="BJ113" ca="1">IFERROR(INDIRECT("'2. Input non-routine changes'!" &amp; ADDRESS('NRC backing'!$F113, COLUMN()-50)),"")</f>
        <v/>
      </c>
      <c r="BK113" s="82" t="str" cm="1">
        <f t="array" aca="1" ref="BK113" ca="1">IFERROR(INDIRECT("'2. Input non-routine changes'!" &amp; ADDRESS('NRC backing'!$F113, COLUMN()-50)),"")</f>
        <v/>
      </c>
      <c r="BL113" s="173" t="str" cm="1">
        <f t="array" aca="1" ref="BL113" ca="1">IFERROR(INDIRECT("'2. Input non-routine changes'!" &amp; ADDRESS('NRC backing'!$F113, COLUMN()-50)),"")</f>
        <v/>
      </c>
      <c r="BM113" s="82" t="str" cm="1">
        <f t="array" aca="1" ref="BM113" ca="1">IFERROR(INDIRECT("'2. Input non-routine changes'!" &amp; ADDRESS('NRC backing'!$F113, COLUMN()-50)),"")</f>
        <v/>
      </c>
      <c r="BN113" s="84" t="str" cm="1">
        <f t="array" aca="1" ref="BN113" ca="1">IFERROR(INDIRECT("'2. Input non-routine changes'!" &amp; ADDRESS('NRC backing'!$G113, COLUMN()-55)),"")</f>
        <v/>
      </c>
      <c r="BO113" s="84" t="str" cm="1">
        <f t="array" aca="1" ref="BO113" ca="1">IFERROR(INDIRECT("'2. Input non-routine changes'!" &amp; ADDRESS('NRC backing'!$G113, COLUMN()-55)),"")</f>
        <v/>
      </c>
      <c r="BP113" s="82" t="str" cm="1">
        <f t="array" aca="1" ref="BP113" ca="1">IFERROR(INDIRECT("'2. Input non-routine changes'!" &amp; ADDRESS('NRC backing'!$G113, COLUMN()-55)),"")</f>
        <v/>
      </c>
      <c r="BQ113" s="180" t="str" cm="1">
        <f t="array" aca="1" ref="BQ113" ca="1">IFERROR(INDIRECT("'2. Input non-routine changes'!" &amp; ADDRESS('NRC backing'!$G113, COLUMN()-55)),"")</f>
        <v/>
      </c>
      <c r="BR113" s="82" t="str" cm="1">
        <f t="array" aca="1" ref="BR113" ca="1">IFERROR(INDIRECT("'2. Input non-routine changes'!" &amp; ADDRESS('NRC backing'!$G113, COLUMN()-55)),"")</f>
        <v/>
      </c>
    </row>
    <row r="114" spans="1:70">
      <c r="A114" s="82" t="str">
        <f>IF($D114="", "", '1. Input energy data'!$C$11)</f>
        <v/>
      </c>
      <c r="B114" s="82" t="str">
        <f>IF($D114="", "", '1. Input energy data'!$D$11)</f>
        <v/>
      </c>
      <c r="C114" s="236"/>
      <c r="D114" s="82" t="str">
        <f>IF(ISBLANK('1. Input energy data'!$C130),"",'1. Input energy data'!$C130)</f>
        <v/>
      </c>
      <c r="E114" s="178" t="str">
        <f>IF(ISBLANK('1. Input energy data'!D130), "",'1. Input energy data'!D130)</f>
        <v/>
      </c>
      <c r="F114" s="82" t="str">
        <f>IF(ISBLANK('1. Input energy data'!$E130),"",'1. Input energy data'!$E130)</f>
        <v/>
      </c>
      <c r="G114" s="82" t="str">
        <f>IF($A114="","",'1. Input energy data'!$G130)</f>
        <v/>
      </c>
      <c r="H114" s="82" t="str">
        <f>IF($G114='List Backing Sheet'!$P$5,'1. Input energy data'!$S$11,IF($G114='List Backing Sheet'!$P$6,'1. Input energy data'!$T$11,""))</f>
        <v/>
      </c>
      <c r="I114" s="82" t="str">
        <f>IF('1. Input energy data'!H130=0, "", '1. Input energy data'!H130)</f>
        <v/>
      </c>
      <c r="J114" s="84" t="str">
        <f>IF('1. Input energy data'!I130="", "", '1. Input energy data'!I130)</f>
        <v/>
      </c>
      <c r="K114" s="84" t="str">
        <f>IF(A114="","",IF(TRIM(LOWER('1. Input energy data'!$G$11))="Multiple",IF('1. Input energy data'!J130&lt;&gt;"",'1. Input energy data'!J130,""), '1. Input energy data'!$G$11))</f>
        <v/>
      </c>
      <c r="L114" s="84" t="str">
        <f>IF('1. Input energy data'!L130="", "", '1. Input energy data'!L130)</f>
        <v/>
      </c>
      <c r="M114" s="84" t="str">
        <f>IF('1. Input energy data'!M130="", "", '1. Input energy data'!M130)</f>
        <v/>
      </c>
      <c r="N114" s="85" t="str">
        <f>IF(ISBLANK('1. Input energy data'!N130), "",'1. Input energy data'!N130)</f>
        <v/>
      </c>
      <c r="O114" s="85" t="str">
        <f>IF(ISBLANK('1. Input energy data'!O130), "",'1. Input energy data'!O130)</f>
        <v/>
      </c>
      <c r="P114" s="85" t="str">
        <f>IF(ISBLANK('1. Input energy data'!P130), "",'1. Input energy data'!P130)</f>
        <v/>
      </c>
      <c r="Q114" s="85" t="str">
        <f>IF(ISBLANK('1. Input energy data'!Q130), "",'1. Input energy data'!Q130)</f>
        <v/>
      </c>
      <c r="R114" s="85" t="str">
        <f>IF(ISBLANK('1. Input energy data'!R130), "",'1. Input energy data'!R130)</f>
        <v/>
      </c>
      <c r="S114" s="85" t="str">
        <f>IF(ISBLANK('1. Input energy data'!S130), "",'1. Input energy data'!S130)</f>
        <v/>
      </c>
      <c r="T114" s="85" t="str">
        <f>IF(ISBLANK('1. Input energy data'!T130), "",'1. Input energy data'!T130)</f>
        <v/>
      </c>
      <c r="U114" s="85" t="str">
        <f>IF(ISBLANK('1. Input energy data'!U130), "",'1. Input energy data'!U130)</f>
        <v/>
      </c>
      <c r="V114" s="85" t="str">
        <f>IF(ISBLANK('1. Input energy data'!V130), "",'1. Input energy data'!V130)</f>
        <v/>
      </c>
      <c r="W114" s="85" t="str">
        <f>IF(ISBLANK('1. Input energy data'!W130), "",'1. Input energy data'!W130)</f>
        <v/>
      </c>
      <c r="X114" s="85" t="str">
        <f>IF(ISBLANK('1. Input energy data'!X130), "",'1. Input energy data'!X130)</f>
        <v/>
      </c>
      <c r="Y114" s="85" t="str">
        <f>IF(ISBLANK('1. Input energy data'!Y130), "",'1. Input energy data'!Y130)</f>
        <v/>
      </c>
      <c r="Z114" s="85" t="str">
        <f>IF(ISBLANK('1. Input energy data'!Z130), "",'1. Input energy data'!Z130)</f>
        <v/>
      </c>
      <c r="AA114" s="85" t="str">
        <f>IF(ISBLANK('1. Input energy data'!$AA130), "",'1. Input energy data'!$AA130)</f>
        <v/>
      </c>
      <c r="AB114" s="85" t="str">
        <f>IF(ISBLANK('1. Input energy data'!AB130), "",'1. Input energy data'!AB130)</f>
        <v/>
      </c>
      <c r="AC114" s="84" t="str">
        <f>IF('1. Input energy data'!AD130="", "", '1. Input energy data'!AD130)</f>
        <v/>
      </c>
      <c r="AD114" s="84" t="str">
        <f>IF('1. Input energy data'!AE130="", "", '1. Input energy data'!AE130)</f>
        <v/>
      </c>
      <c r="AE114" s="85" t="str">
        <f>IF(ISBLANK('1. Input energy data'!AF130), "",'1. Input energy data'!AF130)</f>
        <v/>
      </c>
      <c r="AF114" s="85" t="str">
        <f>IF(ISBLANK('1. Input energy data'!AG130), "",'1. Input energy data'!AG130)</f>
        <v/>
      </c>
      <c r="AG114" s="85" t="str">
        <f>IF(ISBLANK('1. Input energy data'!AH130), "",'1. Input energy data'!AH130)</f>
        <v/>
      </c>
      <c r="AH114" s="85" t="str">
        <f>IF(ISBLANK('1. Input energy data'!AI130), "",'1. Input energy data'!AI130)</f>
        <v/>
      </c>
      <c r="AI114" s="85" t="str">
        <f>IF(ISBLANK('1. Input energy data'!AJ130), "",'1. Input energy data'!AJ130)</f>
        <v/>
      </c>
      <c r="AJ114" s="85" t="str">
        <f>IF(ISBLANK('1. Input energy data'!AK130), "",'1. Input energy data'!AK130)</f>
        <v/>
      </c>
      <c r="AK114" s="85" t="str">
        <f>IF(ISBLANK('1. Input energy data'!AL130), "",'1. Input energy data'!AL130)</f>
        <v/>
      </c>
      <c r="AL114" s="85" t="str">
        <f>IF(ISBLANK('1. Input energy data'!AM130), "",'1. Input energy data'!AM130)</f>
        <v/>
      </c>
      <c r="AM114" s="85" t="str">
        <f>IF(ISBLANK('1. Input energy data'!AN130), "",'1. Input energy data'!AN130)</f>
        <v/>
      </c>
      <c r="AN114" s="85" t="str">
        <f>IF(ISBLANK('1. Input energy data'!AO130), "",'1. Input energy data'!AO130)</f>
        <v/>
      </c>
      <c r="AO114" s="85" t="str">
        <f>IF(ISBLANK('1. Input energy data'!AP130), "",'1. Input energy data'!AP130)</f>
        <v/>
      </c>
      <c r="AP114" s="85" t="str">
        <f>IF(ISBLANK('1. Input energy data'!AQ130), "",'1. Input energy data'!AQ130)</f>
        <v/>
      </c>
      <c r="AQ114" s="85" t="str">
        <f>'1. Input energy data'!AR130</f>
        <v/>
      </c>
      <c r="AR114" s="85" t="str">
        <f>'1. Input energy data'!AS130</f>
        <v/>
      </c>
      <c r="AS114" s="85" t="str">
        <f>IF(ISBLANK('1. Input energy data'!AT130), "",'1. Input energy data'!AT130)</f>
        <v/>
      </c>
      <c r="AT114" s="85" t="str">
        <f>IF(ISBLANK('1. Input energy data'!$AU130), "",'1. Input energy data'!$AU130)</f>
        <v/>
      </c>
      <c r="AU114" s="85" t="str">
        <f>IF(ISBLANK('1. Input energy data'!AV130), "",'1. Input energy data'!AV130)</f>
        <v/>
      </c>
      <c r="AV114" s="82" t="str">
        <f>IFERROR('Calculation backing sheet'!AQ113,"Baseline issue")</f>
        <v/>
      </c>
      <c r="AW114" s="85" t="str">
        <f>'Calculation backing sheet'!AR113</f>
        <v/>
      </c>
      <c r="AX114" s="176" t="str">
        <f>'Calculation backing sheet'!AS113</f>
        <v/>
      </c>
      <c r="AY114" s="85" t="str">
        <f>'Calculation backing sheet'!AT113</f>
        <v/>
      </c>
      <c r="AZ114" s="85" t="str">
        <f>'Calculation backing sheet'!AU113</f>
        <v/>
      </c>
      <c r="BA114" s="82" t="str">
        <f>'Calculation backing sheet'!AV113</f>
        <v/>
      </c>
      <c r="BB114" s="82" t="str">
        <f>IF(OR(F114=0,G114=0,F114="0",G114="0",TRIM(F114)="",TRIM(G114)=""),"",IF(COUNTIFS('2. Input non-routine changes'!$C$18:$C$1048576,F114,'2. Input non-routine changes'!$E$18:$E$1048576,G114)&gt; 0,"Yes","No"))</f>
        <v/>
      </c>
      <c r="BD114" s="84" t="str" cm="1">
        <f t="array" aca="1" ref="BD114" ca="1">IFERROR(INDIRECT("'2. Input non-routine changes'!" &amp; ADDRESS('NRC backing'!$E114, COLUMN()-45)),"")</f>
        <v/>
      </c>
      <c r="BE114" s="84" t="str" cm="1">
        <f t="array" aca="1" ref="BE114" ca="1">IFERROR(INDIRECT("'2. Input non-routine changes'!" &amp; ADDRESS('NRC backing'!$E114, COLUMN()-45)),"")</f>
        <v/>
      </c>
      <c r="BF114" s="82" t="str" cm="1">
        <f t="array" aca="1" ref="BF114" ca="1">IFERROR(INDIRECT("'2. Input non-routine changes'!" &amp; ADDRESS('NRC backing'!$E114, COLUMN()-45)),"")</f>
        <v/>
      </c>
      <c r="BG114" s="180" t="str" cm="1">
        <f t="array" aca="1" ref="BG114" ca="1">IFERROR(INDIRECT("'2. Input non-routine changes'!" &amp; ADDRESS('NRC backing'!$E114, COLUMN()-45)),"")</f>
        <v/>
      </c>
      <c r="BH114" s="82" t="str" cm="1">
        <f t="array" aca="1" ref="BH114" ca="1">IFERROR(INDIRECT("'2. Input non-routine changes'!" &amp; ADDRESS('NRC backing'!$E114, COLUMN()-45)),"")</f>
        <v/>
      </c>
      <c r="BI114" s="84" t="str" cm="1">
        <f t="array" aca="1" ref="BI114" ca="1">IFERROR(INDIRECT("'2. Input non-routine changes'!" &amp; ADDRESS('NRC backing'!$F114, COLUMN()-50)),"")</f>
        <v/>
      </c>
      <c r="BJ114" s="84" t="str" cm="1">
        <f t="array" aca="1" ref="BJ114" ca="1">IFERROR(INDIRECT("'2. Input non-routine changes'!" &amp; ADDRESS('NRC backing'!$F114, COLUMN()-50)),"")</f>
        <v/>
      </c>
      <c r="BK114" s="82" t="str" cm="1">
        <f t="array" aca="1" ref="BK114" ca="1">IFERROR(INDIRECT("'2. Input non-routine changes'!" &amp; ADDRESS('NRC backing'!$F114, COLUMN()-50)),"")</f>
        <v/>
      </c>
      <c r="BL114" s="173" t="str" cm="1">
        <f t="array" aca="1" ref="BL114" ca="1">IFERROR(INDIRECT("'2. Input non-routine changes'!" &amp; ADDRESS('NRC backing'!$F114, COLUMN()-50)),"")</f>
        <v/>
      </c>
      <c r="BM114" s="82" t="str" cm="1">
        <f t="array" aca="1" ref="BM114" ca="1">IFERROR(INDIRECT("'2. Input non-routine changes'!" &amp; ADDRESS('NRC backing'!$F114, COLUMN()-50)),"")</f>
        <v/>
      </c>
      <c r="BN114" s="84" t="str" cm="1">
        <f t="array" aca="1" ref="BN114" ca="1">IFERROR(INDIRECT("'2. Input non-routine changes'!" &amp; ADDRESS('NRC backing'!$G114, COLUMN()-55)),"")</f>
        <v/>
      </c>
      <c r="BO114" s="84" t="str" cm="1">
        <f t="array" aca="1" ref="BO114" ca="1">IFERROR(INDIRECT("'2. Input non-routine changes'!" &amp; ADDRESS('NRC backing'!$G114, COLUMN()-55)),"")</f>
        <v/>
      </c>
      <c r="BP114" s="82" t="str" cm="1">
        <f t="array" aca="1" ref="BP114" ca="1">IFERROR(INDIRECT("'2. Input non-routine changes'!" &amp; ADDRESS('NRC backing'!$G114, COLUMN()-55)),"")</f>
        <v/>
      </c>
      <c r="BQ114" s="180" t="str" cm="1">
        <f t="array" aca="1" ref="BQ114" ca="1">IFERROR(INDIRECT("'2. Input non-routine changes'!" &amp; ADDRESS('NRC backing'!$G114, COLUMN()-55)),"")</f>
        <v/>
      </c>
      <c r="BR114" s="82" t="str" cm="1">
        <f t="array" aca="1" ref="BR114" ca="1">IFERROR(INDIRECT("'2. Input non-routine changes'!" &amp; ADDRESS('NRC backing'!$G114, COLUMN()-55)),"")</f>
        <v/>
      </c>
    </row>
    <row r="115" spans="1:70">
      <c r="A115" s="82" t="str">
        <f>IF($D115="", "", '1. Input energy data'!$C$11)</f>
        <v/>
      </c>
      <c r="B115" s="82" t="str">
        <f>IF($D115="", "", '1. Input energy data'!$D$11)</f>
        <v/>
      </c>
      <c r="C115" s="236"/>
      <c r="D115" s="82" t="str">
        <f>IF(ISBLANK('1. Input energy data'!$C131),"",'1. Input energy data'!$C131)</f>
        <v/>
      </c>
      <c r="E115" s="178" t="str">
        <f>IF(ISBLANK('1. Input energy data'!D131), "",'1. Input energy data'!D131)</f>
        <v/>
      </c>
      <c r="F115" s="82" t="str">
        <f>IF(ISBLANK('1. Input energy data'!$E131),"",'1. Input energy data'!$E131)</f>
        <v/>
      </c>
      <c r="G115" s="82" t="str">
        <f>IF($A115="","",'1. Input energy data'!$G131)</f>
        <v/>
      </c>
      <c r="H115" s="82" t="str">
        <f>IF($G115='List Backing Sheet'!$P$5,'1. Input energy data'!$S$11,IF($G115='List Backing Sheet'!$P$6,'1. Input energy data'!$T$11,""))</f>
        <v/>
      </c>
      <c r="I115" s="82" t="str">
        <f>IF('1. Input energy data'!H131=0, "", '1. Input energy data'!H131)</f>
        <v/>
      </c>
      <c r="J115" s="84" t="str">
        <f>IF('1. Input energy data'!I131="", "", '1. Input energy data'!I131)</f>
        <v/>
      </c>
      <c r="K115" s="84" t="str">
        <f>IF(A115="","",IF(TRIM(LOWER('1. Input energy data'!$G$11))="Multiple",IF('1. Input energy data'!J131&lt;&gt;"",'1. Input energy data'!J131,""), '1. Input energy data'!$G$11))</f>
        <v/>
      </c>
      <c r="L115" s="84" t="str">
        <f>IF('1. Input energy data'!L131="", "", '1. Input energy data'!L131)</f>
        <v/>
      </c>
      <c r="M115" s="84" t="str">
        <f>IF('1. Input energy data'!M131="", "", '1. Input energy data'!M131)</f>
        <v/>
      </c>
      <c r="N115" s="85" t="str">
        <f>IF(ISBLANK('1. Input energy data'!N131), "",'1. Input energy data'!N131)</f>
        <v/>
      </c>
      <c r="O115" s="85" t="str">
        <f>IF(ISBLANK('1. Input energy data'!O131), "",'1. Input energy data'!O131)</f>
        <v/>
      </c>
      <c r="P115" s="85" t="str">
        <f>IF(ISBLANK('1. Input energy data'!P131), "",'1. Input energy data'!P131)</f>
        <v/>
      </c>
      <c r="Q115" s="85" t="str">
        <f>IF(ISBLANK('1. Input energy data'!Q131), "",'1. Input energy data'!Q131)</f>
        <v/>
      </c>
      <c r="R115" s="85" t="str">
        <f>IF(ISBLANK('1. Input energy data'!R131), "",'1. Input energy data'!R131)</f>
        <v/>
      </c>
      <c r="S115" s="85" t="str">
        <f>IF(ISBLANK('1. Input energy data'!S131), "",'1. Input energy data'!S131)</f>
        <v/>
      </c>
      <c r="T115" s="85" t="str">
        <f>IF(ISBLANK('1. Input energy data'!T131), "",'1. Input energy data'!T131)</f>
        <v/>
      </c>
      <c r="U115" s="85" t="str">
        <f>IF(ISBLANK('1. Input energy data'!U131), "",'1. Input energy data'!U131)</f>
        <v/>
      </c>
      <c r="V115" s="85" t="str">
        <f>IF(ISBLANK('1. Input energy data'!V131), "",'1. Input energy data'!V131)</f>
        <v/>
      </c>
      <c r="W115" s="85" t="str">
        <f>IF(ISBLANK('1. Input energy data'!W131), "",'1. Input energy data'!W131)</f>
        <v/>
      </c>
      <c r="X115" s="85" t="str">
        <f>IF(ISBLANK('1. Input energy data'!X131), "",'1. Input energy data'!X131)</f>
        <v/>
      </c>
      <c r="Y115" s="85" t="str">
        <f>IF(ISBLANK('1. Input energy data'!Y131), "",'1. Input energy data'!Y131)</f>
        <v/>
      </c>
      <c r="Z115" s="85" t="str">
        <f>IF(ISBLANK('1. Input energy data'!Z131), "",'1. Input energy data'!Z131)</f>
        <v/>
      </c>
      <c r="AA115" s="85" t="str">
        <f>IF(ISBLANK('1. Input energy data'!$AA131), "",'1. Input energy data'!$AA131)</f>
        <v/>
      </c>
      <c r="AB115" s="85" t="str">
        <f>IF(ISBLANK('1. Input energy data'!AB131), "",'1. Input energy data'!AB131)</f>
        <v/>
      </c>
      <c r="AC115" s="84" t="str">
        <f>IF('1. Input energy data'!AD131="", "", '1. Input energy data'!AD131)</f>
        <v/>
      </c>
      <c r="AD115" s="84" t="str">
        <f>IF('1. Input energy data'!AE131="", "", '1. Input energy data'!AE131)</f>
        <v/>
      </c>
      <c r="AE115" s="85" t="str">
        <f>IF(ISBLANK('1. Input energy data'!AF131), "",'1. Input energy data'!AF131)</f>
        <v/>
      </c>
      <c r="AF115" s="85" t="str">
        <f>IF(ISBLANK('1. Input energy data'!AG131), "",'1. Input energy data'!AG131)</f>
        <v/>
      </c>
      <c r="AG115" s="85" t="str">
        <f>IF(ISBLANK('1. Input energy data'!AH131), "",'1. Input energy data'!AH131)</f>
        <v/>
      </c>
      <c r="AH115" s="85" t="str">
        <f>IF(ISBLANK('1. Input energy data'!AI131), "",'1. Input energy data'!AI131)</f>
        <v/>
      </c>
      <c r="AI115" s="85" t="str">
        <f>IF(ISBLANK('1. Input energy data'!AJ131), "",'1. Input energy data'!AJ131)</f>
        <v/>
      </c>
      <c r="AJ115" s="85" t="str">
        <f>IF(ISBLANK('1. Input energy data'!AK131), "",'1. Input energy data'!AK131)</f>
        <v/>
      </c>
      <c r="AK115" s="85" t="str">
        <f>IF(ISBLANK('1. Input energy data'!AL131), "",'1. Input energy data'!AL131)</f>
        <v/>
      </c>
      <c r="AL115" s="85" t="str">
        <f>IF(ISBLANK('1. Input energy data'!AM131), "",'1. Input energy data'!AM131)</f>
        <v/>
      </c>
      <c r="AM115" s="85" t="str">
        <f>IF(ISBLANK('1. Input energy data'!AN131), "",'1. Input energy data'!AN131)</f>
        <v/>
      </c>
      <c r="AN115" s="85" t="str">
        <f>IF(ISBLANK('1. Input energy data'!AO131), "",'1. Input energy data'!AO131)</f>
        <v/>
      </c>
      <c r="AO115" s="85" t="str">
        <f>IF(ISBLANK('1. Input energy data'!AP131), "",'1. Input energy data'!AP131)</f>
        <v/>
      </c>
      <c r="AP115" s="85" t="str">
        <f>IF(ISBLANK('1. Input energy data'!AQ131), "",'1. Input energy data'!AQ131)</f>
        <v/>
      </c>
      <c r="AQ115" s="85" t="str">
        <f>'1. Input energy data'!AR131</f>
        <v/>
      </c>
      <c r="AR115" s="85" t="str">
        <f>'1. Input energy data'!AS131</f>
        <v/>
      </c>
      <c r="AS115" s="85" t="str">
        <f>IF(ISBLANK('1. Input energy data'!AT131), "",'1. Input energy data'!AT131)</f>
        <v/>
      </c>
      <c r="AT115" s="85" t="str">
        <f>IF(ISBLANK('1. Input energy data'!$AU131), "",'1. Input energy data'!$AU131)</f>
        <v/>
      </c>
      <c r="AU115" s="85" t="str">
        <f>IF(ISBLANK('1. Input energy data'!AV131), "",'1. Input energy data'!AV131)</f>
        <v/>
      </c>
      <c r="AV115" s="82" t="str">
        <f>IFERROR('Calculation backing sheet'!AQ114,"Baseline issue")</f>
        <v/>
      </c>
      <c r="AW115" s="85" t="str">
        <f>'Calculation backing sheet'!AR114</f>
        <v/>
      </c>
      <c r="AX115" s="176" t="str">
        <f>'Calculation backing sheet'!AS114</f>
        <v/>
      </c>
      <c r="AY115" s="85" t="str">
        <f>'Calculation backing sheet'!AT114</f>
        <v/>
      </c>
      <c r="AZ115" s="85" t="str">
        <f>'Calculation backing sheet'!AU114</f>
        <v/>
      </c>
      <c r="BA115" s="82" t="str">
        <f>'Calculation backing sheet'!AV114</f>
        <v/>
      </c>
      <c r="BB115" s="82" t="str">
        <f>IF(OR(F115=0,G115=0,F115="0",G115="0",TRIM(F115)="",TRIM(G115)=""),"",IF(COUNTIFS('2. Input non-routine changes'!$C$18:$C$1048576,F115,'2. Input non-routine changes'!$E$18:$E$1048576,G115)&gt; 0,"Yes","No"))</f>
        <v/>
      </c>
      <c r="BD115" s="84" t="str" cm="1">
        <f t="array" aca="1" ref="BD115" ca="1">IFERROR(INDIRECT("'2. Input non-routine changes'!" &amp; ADDRESS('NRC backing'!$E115, COLUMN()-45)),"")</f>
        <v/>
      </c>
      <c r="BE115" s="84" t="str" cm="1">
        <f t="array" aca="1" ref="BE115" ca="1">IFERROR(INDIRECT("'2. Input non-routine changes'!" &amp; ADDRESS('NRC backing'!$E115, COLUMN()-45)),"")</f>
        <v/>
      </c>
      <c r="BF115" s="82" t="str" cm="1">
        <f t="array" aca="1" ref="BF115" ca="1">IFERROR(INDIRECT("'2. Input non-routine changes'!" &amp; ADDRESS('NRC backing'!$E115, COLUMN()-45)),"")</f>
        <v/>
      </c>
      <c r="BG115" s="180" t="str" cm="1">
        <f t="array" aca="1" ref="BG115" ca="1">IFERROR(INDIRECT("'2. Input non-routine changes'!" &amp; ADDRESS('NRC backing'!$E115, COLUMN()-45)),"")</f>
        <v/>
      </c>
      <c r="BH115" s="82" t="str" cm="1">
        <f t="array" aca="1" ref="BH115" ca="1">IFERROR(INDIRECT("'2. Input non-routine changes'!" &amp; ADDRESS('NRC backing'!$E115, COLUMN()-45)),"")</f>
        <v/>
      </c>
      <c r="BI115" s="84" t="str" cm="1">
        <f t="array" aca="1" ref="BI115" ca="1">IFERROR(INDIRECT("'2. Input non-routine changes'!" &amp; ADDRESS('NRC backing'!$F115, COLUMN()-50)),"")</f>
        <v/>
      </c>
      <c r="BJ115" s="84" t="str" cm="1">
        <f t="array" aca="1" ref="BJ115" ca="1">IFERROR(INDIRECT("'2. Input non-routine changes'!" &amp; ADDRESS('NRC backing'!$F115, COLUMN()-50)),"")</f>
        <v/>
      </c>
      <c r="BK115" s="82" t="str" cm="1">
        <f t="array" aca="1" ref="BK115" ca="1">IFERROR(INDIRECT("'2. Input non-routine changes'!" &amp; ADDRESS('NRC backing'!$F115, COLUMN()-50)),"")</f>
        <v/>
      </c>
      <c r="BL115" s="173" t="str" cm="1">
        <f t="array" aca="1" ref="BL115" ca="1">IFERROR(INDIRECT("'2. Input non-routine changes'!" &amp; ADDRESS('NRC backing'!$F115, COLUMN()-50)),"")</f>
        <v/>
      </c>
      <c r="BM115" s="82" t="str" cm="1">
        <f t="array" aca="1" ref="BM115" ca="1">IFERROR(INDIRECT("'2. Input non-routine changes'!" &amp; ADDRESS('NRC backing'!$F115, COLUMN()-50)),"")</f>
        <v/>
      </c>
      <c r="BN115" s="84" t="str" cm="1">
        <f t="array" aca="1" ref="BN115" ca="1">IFERROR(INDIRECT("'2. Input non-routine changes'!" &amp; ADDRESS('NRC backing'!$G115, COLUMN()-55)),"")</f>
        <v/>
      </c>
      <c r="BO115" s="84" t="str" cm="1">
        <f t="array" aca="1" ref="BO115" ca="1">IFERROR(INDIRECT("'2. Input non-routine changes'!" &amp; ADDRESS('NRC backing'!$G115, COLUMN()-55)),"")</f>
        <v/>
      </c>
      <c r="BP115" s="82" t="str" cm="1">
        <f t="array" aca="1" ref="BP115" ca="1">IFERROR(INDIRECT("'2. Input non-routine changes'!" &amp; ADDRESS('NRC backing'!$G115, COLUMN()-55)),"")</f>
        <v/>
      </c>
      <c r="BQ115" s="180" t="str" cm="1">
        <f t="array" aca="1" ref="BQ115" ca="1">IFERROR(INDIRECT("'2. Input non-routine changes'!" &amp; ADDRESS('NRC backing'!$G115, COLUMN()-55)),"")</f>
        <v/>
      </c>
      <c r="BR115" s="82" t="str" cm="1">
        <f t="array" aca="1" ref="BR115" ca="1">IFERROR(INDIRECT("'2. Input non-routine changes'!" &amp; ADDRESS('NRC backing'!$G115, COLUMN()-55)),"")</f>
        <v/>
      </c>
    </row>
    <row r="116" spans="1:70">
      <c r="A116" s="82" t="str">
        <f>IF($D116="", "", '1. Input energy data'!$C$11)</f>
        <v/>
      </c>
      <c r="B116" s="82" t="str">
        <f>IF($D116="", "", '1. Input energy data'!$D$11)</f>
        <v/>
      </c>
      <c r="C116" s="236"/>
      <c r="D116" s="82" t="str">
        <f>IF(ISBLANK('1. Input energy data'!$C132),"",'1. Input energy data'!$C132)</f>
        <v/>
      </c>
      <c r="E116" s="178" t="str">
        <f>IF(ISBLANK('1. Input energy data'!D132), "",'1. Input energy data'!D132)</f>
        <v/>
      </c>
      <c r="F116" s="82" t="str">
        <f>IF(ISBLANK('1. Input energy data'!$E132),"",'1. Input energy data'!$E132)</f>
        <v/>
      </c>
      <c r="G116" s="82" t="str">
        <f>IF($A116="","",'1. Input energy data'!$G132)</f>
        <v/>
      </c>
      <c r="H116" s="82" t="str">
        <f>IF($G116='List Backing Sheet'!$P$5,'1. Input energy data'!$S$11,IF($G116='List Backing Sheet'!$P$6,'1. Input energy data'!$T$11,""))</f>
        <v/>
      </c>
      <c r="I116" s="82" t="str">
        <f>IF('1. Input energy data'!H132=0, "", '1. Input energy data'!H132)</f>
        <v/>
      </c>
      <c r="J116" s="84" t="str">
        <f>IF('1. Input energy data'!I132="", "", '1. Input energy data'!I132)</f>
        <v/>
      </c>
      <c r="K116" s="84" t="str">
        <f>IF(A116="","",IF(TRIM(LOWER('1. Input energy data'!$G$11))="Multiple",IF('1. Input energy data'!J132&lt;&gt;"",'1. Input energy data'!J132,""), '1. Input energy data'!$G$11))</f>
        <v/>
      </c>
      <c r="L116" s="84" t="str">
        <f>IF('1. Input energy data'!L132="", "", '1. Input energy data'!L132)</f>
        <v/>
      </c>
      <c r="M116" s="84" t="str">
        <f>IF('1. Input energy data'!M132="", "", '1. Input energy data'!M132)</f>
        <v/>
      </c>
      <c r="N116" s="85" t="str">
        <f>IF(ISBLANK('1. Input energy data'!N132), "",'1. Input energy data'!N132)</f>
        <v/>
      </c>
      <c r="O116" s="85" t="str">
        <f>IF(ISBLANK('1. Input energy data'!O132), "",'1. Input energy data'!O132)</f>
        <v/>
      </c>
      <c r="P116" s="85" t="str">
        <f>IF(ISBLANK('1. Input energy data'!P132), "",'1. Input energy data'!P132)</f>
        <v/>
      </c>
      <c r="Q116" s="85" t="str">
        <f>IF(ISBLANK('1. Input energy data'!Q132), "",'1. Input energy data'!Q132)</f>
        <v/>
      </c>
      <c r="R116" s="85" t="str">
        <f>IF(ISBLANK('1. Input energy data'!R132), "",'1. Input energy data'!R132)</f>
        <v/>
      </c>
      <c r="S116" s="85" t="str">
        <f>IF(ISBLANK('1. Input energy data'!S132), "",'1. Input energy data'!S132)</f>
        <v/>
      </c>
      <c r="T116" s="85" t="str">
        <f>IF(ISBLANK('1. Input energy data'!T132), "",'1. Input energy data'!T132)</f>
        <v/>
      </c>
      <c r="U116" s="85" t="str">
        <f>IF(ISBLANK('1. Input energy data'!U132), "",'1. Input energy data'!U132)</f>
        <v/>
      </c>
      <c r="V116" s="85" t="str">
        <f>IF(ISBLANK('1. Input energy data'!V132), "",'1. Input energy data'!V132)</f>
        <v/>
      </c>
      <c r="W116" s="85" t="str">
        <f>IF(ISBLANK('1. Input energy data'!W132), "",'1. Input energy data'!W132)</f>
        <v/>
      </c>
      <c r="X116" s="85" t="str">
        <f>IF(ISBLANK('1. Input energy data'!X132), "",'1. Input energy data'!X132)</f>
        <v/>
      </c>
      <c r="Y116" s="85" t="str">
        <f>IF(ISBLANK('1. Input energy data'!Y132), "",'1. Input energy data'!Y132)</f>
        <v/>
      </c>
      <c r="Z116" s="85" t="str">
        <f>IF(ISBLANK('1. Input energy data'!Z132), "",'1. Input energy data'!Z132)</f>
        <v/>
      </c>
      <c r="AA116" s="85" t="str">
        <f>IF(ISBLANK('1. Input energy data'!$AA132), "",'1. Input energy data'!$AA132)</f>
        <v/>
      </c>
      <c r="AB116" s="85" t="str">
        <f>IF(ISBLANK('1. Input energy data'!AB132), "",'1. Input energy data'!AB132)</f>
        <v/>
      </c>
      <c r="AC116" s="84" t="str">
        <f>IF('1. Input energy data'!AD132="", "", '1. Input energy data'!AD132)</f>
        <v/>
      </c>
      <c r="AD116" s="84" t="str">
        <f>IF('1. Input energy data'!AE132="", "", '1. Input energy data'!AE132)</f>
        <v/>
      </c>
      <c r="AE116" s="85" t="str">
        <f>IF(ISBLANK('1. Input energy data'!AF132), "",'1. Input energy data'!AF132)</f>
        <v/>
      </c>
      <c r="AF116" s="85" t="str">
        <f>IF(ISBLANK('1. Input energy data'!AG132), "",'1. Input energy data'!AG132)</f>
        <v/>
      </c>
      <c r="AG116" s="85" t="str">
        <f>IF(ISBLANK('1. Input energy data'!AH132), "",'1. Input energy data'!AH132)</f>
        <v/>
      </c>
      <c r="AH116" s="85" t="str">
        <f>IF(ISBLANK('1. Input energy data'!AI132), "",'1. Input energy data'!AI132)</f>
        <v/>
      </c>
      <c r="AI116" s="85" t="str">
        <f>IF(ISBLANK('1. Input energy data'!AJ132), "",'1. Input energy data'!AJ132)</f>
        <v/>
      </c>
      <c r="AJ116" s="85" t="str">
        <f>IF(ISBLANK('1. Input energy data'!AK132), "",'1. Input energy data'!AK132)</f>
        <v/>
      </c>
      <c r="AK116" s="85" t="str">
        <f>IF(ISBLANK('1. Input energy data'!AL132), "",'1. Input energy data'!AL132)</f>
        <v/>
      </c>
      <c r="AL116" s="85" t="str">
        <f>IF(ISBLANK('1. Input energy data'!AM132), "",'1. Input energy data'!AM132)</f>
        <v/>
      </c>
      <c r="AM116" s="85" t="str">
        <f>IF(ISBLANK('1. Input energy data'!AN132), "",'1. Input energy data'!AN132)</f>
        <v/>
      </c>
      <c r="AN116" s="85" t="str">
        <f>IF(ISBLANK('1. Input energy data'!AO132), "",'1. Input energy data'!AO132)</f>
        <v/>
      </c>
      <c r="AO116" s="85" t="str">
        <f>IF(ISBLANK('1. Input energy data'!AP132), "",'1. Input energy data'!AP132)</f>
        <v/>
      </c>
      <c r="AP116" s="85" t="str">
        <f>IF(ISBLANK('1. Input energy data'!AQ132), "",'1. Input energy data'!AQ132)</f>
        <v/>
      </c>
      <c r="AQ116" s="85" t="str">
        <f>'1. Input energy data'!AR132</f>
        <v/>
      </c>
      <c r="AR116" s="85" t="str">
        <f>'1. Input energy data'!AS132</f>
        <v/>
      </c>
      <c r="AS116" s="85" t="str">
        <f>IF(ISBLANK('1. Input energy data'!AT132), "",'1. Input energy data'!AT132)</f>
        <v/>
      </c>
      <c r="AT116" s="85" t="str">
        <f>IF(ISBLANK('1. Input energy data'!$AU132), "",'1. Input energy data'!$AU132)</f>
        <v/>
      </c>
      <c r="AU116" s="85" t="str">
        <f>IF(ISBLANK('1. Input energy data'!AV132), "",'1. Input energy data'!AV132)</f>
        <v/>
      </c>
      <c r="AV116" s="82" t="str">
        <f>IFERROR('Calculation backing sheet'!AQ115,"Baseline issue")</f>
        <v/>
      </c>
      <c r="AW116" s="85" t="str">
        <f>'Calculation backing sheet'!AR115</f>
        <v/>
      </c>
      <c r="AX116" s="176" t="str">
        <f>'Calculation backing sheet'!AS115</f>
        <v/>
      </c>
      <c r="AY116" s="85" t="str">
        <f>'Calculation backing sheet'!AT115</f>
        <v/>
      </c>
      <c r="AZ116" s="85" t="str">
        <f>'Calculation backing sheet'!AU115</f>
        <v/>
      </c>
      <c r="BA116" s="82" t="str">
        <f>'Calculation backing sheet'!AV115</f>
        <v/>
      </c>
      <c r="BB116" s="82" t="str">
        <f>IF(OR(F116=0,G116=0,F116="0",G116="0",TRIM(F116)="",TRIM(G116)=""),"",IF(COUNTIFS('2. Input non-routine changes'!$C$18:$C$1048576,F116,'2. Input non-routine changes'!$E$18:$E$1048576,G116)&gt; 0,"Yes","No"))</f>
        <v/>
      </c>
      <c r="BD116" s="84" t="str" cm="1">
        <f t="array" aca="1" ref="BD116" ca="1">IFERROR(INDIRECT("'2. Input non-routine changes'!" &amp; ADDRESS('NRC backing'!$E116, COLUMN()-45)),"")</f>
        <v/>
      </c>
      <c r="BE116" s="84" t="str" cm="1">
        <f t="array" aca="1" ref="BE116" ca="1">IFERROR(INDIRECT("'2. Input non-routine changes'!" &amp; ADDRESS('NRC backing'!$E116, COLUMN()-45)),"")</f>
        <v/>
      </c>
      <c r="BF116" s="82" t="str" cm="1">
        <f t="array" aca="1" ref="BF116" ca="1">IFERROR(INDIRECT("'2. Input non-routine changes'!" &amp; ADDRESS('NRC backing'!$E116, COLUMN()-45)),"")</f>
        <v/>
      </c>
      <c r="BG116" s="180" t="str" cm="1">
        <f t="array" aca="1" ref="BG116" ca="1">IFERROR(INDIRECT("'2. Input non-routine changes'!" &amp; ADDRESS('NRC backing'!$E116, COLUMN()-45)),"")</f>
        <v/>
      </c>
      <c r="BH116" s="82" t="str" cm="1">
        <f t="array" aca="1" ref="BH116" ca="1">IFERROR(INDIRECT("'2. Input non-routine changes'!" &amp; ADDRESS('NRC backing'!$E116, COLUMN()-45)),"")</f>
        <v/>
      </c>
      <c r="BI116" s="84" t="str" cm="1">
        <f t="array" aca="1" ref="BI116" ca="1">IFERROR(INDIRECT("'2. Input non-routine changes'!" &amp; ADDRESS('NRC backing'!$F116, COLUMN()-50)),"")</f>
        <v/>
      </c>
      <c r="BJ116" s="84" t="str" cm="1">
        <f t="array" aca="1" ref="BJ116" ca="1">IFERROR(INDIRECT("'2. Input non-routine changes'!" &amp; ADDRESS('NRC backing'!$F116, COLUMN()-50)),"")</f>
        <v/>
      </c>
      <c r="BK116" s="82" t="str" cm="1">
        <f t="array" aca="1" ref="BK116" ca="1">IFERROR(INDIRECT("'2. Input non-routine changes'!" &amp; ADDRESS('NRC backing'!$F116, COLUMN()-50)),"")</f>
        <v/>
      </c>
      <c r="BL116" s="173" t="str" cm="1">
        <f t="array" aca="1" ref="BL116" ca="1">IFERROR(INDIRECT("'2. Input non-routine changes'!" &amp; ADDRESS('NRC backing'!$F116, COLUMN()-50)),"")</f>
        <v/>
      </c>
      <c r="BM116" s="82" t="str" cm="1">
        <f t="array" aca="1" ref="BM116" ca="1">IFERROR(INDIRECT("'2. Input non-routine changes'!" &amp; ADDRESS('NRC backing'!$F116, COLUMN()-50)),"")</f>
        <v/>
      </c>
      <c r="BN116" s="84" t="str" cm="1">
        <f t="array" aca="1" ref="BN116" ca="1">IFERROR(INDIRECT("'2. Input non-routine changes'!" &amp; ADDRESS('NRC backing'!$G116, COLUMN()-55)),"")</f>
        <v/>
      </c>
      <c r="BO116" s="84" t="str" cm="1">
        <f t="array" aca="1" ref="BO116" ca="1">IFERROR(INDIRECT("'2. Input non-routine changes'!" &amp; ADDRESS('NRC backing'!$G116, COLUMN()-55)),"")</f>
        <v/>
      </c>
      <c r="BP116" s="82" t="str" cm="1">
        <f t="array" aca="1" ref="BP116" ca="1">IFERROR(INDIRECT("'2. Input non-routine changes'!" &amp; ADDRESS('NRC backing'!$G116, COLUMN()-55)),"")</f>
        <v/>
      </c>
      <c r="BQ116" s="180" t="str" cm="1">
        <f t="array" aca="1" ref="BQ116" ca="1">IFERROR(INDIRECT("'2. Input non-routine changes'!" &amp; ADDRESS('NRC backing'!$G116, COLUMN()-55)),"")</f>
        <v/>
      </c>
      <c r="BR116" s="82" t="str" cm="1">
        <f t="array" aca="1" ref="BR116" ca="1">IFERROR(INDIRECT("'2. Input non-routine changes'!" &amp; ADDRESS('NRC backing'!$G116, COLUMN()-55)),"")</f>
        <v/>
      </c>
    </row>
    <row r="117" spans="1:70">
      <c r="A117" s="82" t="str">
        <f>IF($D117="", "", '1. Input energy data'!$C$11)</f>
        <v/>
      </c>
      <c r="B117" s="82" t="str">
        <f>IF($D117="", "", '1. Input energy data'!$D$11)</f>
        <v/>
      </c>
      <c r="C117" s="236"/>
      <c r="D117" s="82" t="str">
        <f>IF(ISBLANK('1. Input energy data'!$C133),"",'1. Input energy data'!$C133)</f>
        <v/>
      </c>
      <c r="E117" s="178" t="str">
        <f>IF(ISBLANK('1. Input energy data'!D133), "",'1. Input energy data'!D133)</f>
        <v/>
      </c>
      <c r="F117" s="82" t="str">
        <f>IF(ISBLANK('1. Input energy data'!$E133),"",'1. Input energy data'!$E133)</f>
        <v/>
      </c>
      <c r="G117" s="82" t="str">
        <f>IF($A117="","",'1. Input energy data'!$G133)</f>
        <v/>
      </c>
      <c r="H117" s="82" t="str">
        <f>IF($G117='List Backing Sheet'!$P$5,'1. Input energy data'!$S$11,IF($G117='List Backing Sheet'!$P$6,'1. Input energy data'!$T$11,""))</f>
        <v/>
      </c>
      <c r="I117" s="82" t="str">
        <f>IF('1. Input energy data'!H133=0, "", '1. Input energy data'!H133)</f>
        <v/>
      </c>
      <c r="J117" s="84" t="str">
        <f>IF('1. Input energy data'!I133="", "", '1. Input energy data'!I133)</f>
        <v/>
      </c>
      <c r="K117" s="84" t="str">
        <f>IF(A117="","",IF(TRIM(LOWER('1. Input energy data'!$G$11))="Multiple",IF('1. Input energy data'!J133&lt;&gt;"",'1. Input energy data'!J133,""), '1. Input energy data'!$G$11))</f>
        <v/>
      </c>
      <c r="L117" s="84" t="str">
        <f>IF('1. Input energy data'!L133="", "", '1. Input energy data'!L133)</f>
        <v/>
      </c>
      <c r="M117" s="84" t="str">
        <f>IF('1. Input energy data'!M133="", "", '1. Input energy data'!M133)</f>
        <v/>
      </c>
      <c r="N117" s="85" t="str">
        <f>IF(ISBLANK('1. Input energy data'!N133), "",'1. Input energy data'!N133)</f>
        <v/>
      </c>
      <c r="O117" s="85" t="str">
        <f>IF(ISBLANK('1. Input energy data'!O133), "",'1. Input energy data'!O133)</f>
        <v/>
      </c>
      <c r="P117" s="85" t="str">
        <f>IF(ISBLANK('1. Input energy data'!P133), "",'1. Input energy data'!P133)</f>
        <v/>
      </c>
      <c r="Q117" s="85" t="str">
        <f>IF(ISBLANK('1. Input energy data'!Q133), "",'1. Input energy data'!Q133)</f>
        <v/>
      </c>
      <c r="R117" s="85" t="str">
        <f>IF(ISBLANK('1. Input energy data'!R133), "",'1. Input energy data'!R133)</f>
        <v/>
      </c>
      <c r="S117" s="85" t="str">
        <f>IF(ISBLANK('1. Input energy data'!S133), "",'1. Input energy data'!S133)</f>
        <v/>
      </c>
      <c r="T117" s="85" t="str">
        <f>IF(ISBLANK('1. Input energy data'!T133), "",'1. Input energy data'!T133)</f>
        <v/>
      </c>
      <c r="U117" s="85" t="str">
        <f>IF(ISBLANK('1. Input energy data'!U133), "",'1. Input energy data'!U133)</f>
        <v/>
      </c>
      <c r="V117" s="85" t="str">
        <f>IF(ISBLANK('1. Input energy data'!V133), "",'1. Input energy data'!V133)</f>
        <v/>
      </c>
      <c r="W117" s="85" t="str">
        <f>IF(ISBLANK('1. Input energy data'!W133), "",'1. Input energy data'!W133)</f>
        <v/>
      </c>
      <c r="X117" s="85" t="str">
        <f>IF(ISBLANK('1. Input energy data'!X133), "",'1. Input energy data'!X133)</f>
        <v/>
      </c>
      <c r="Y117" s="85" t="str">
        <f>IF(ISBLANK('1. Input energy data'!Y133), "",'1. Input energy data'!Y133)</f>
        <v/>
      </c>
      <c r="Z117" s="85" t="str">
        <f>IF(ISBLANK('1. Input energy data'!Z133), "",'1. Input energy data'!Z133)</f>
        <v/>
      </c>
      <c r="AA117" s="85" t="str">
        <f>IF(ISBLANK('1. Input energy data'!$AA133), "",'1. Input energy data'!$AA133)</f>
        <v/>
      </c>
      <c r="AB117" s="85" t="str">
        <f>IF(ISBLANK('1. Input energy data'!AB133), "",'1. Input energy data'!AB133)</f>
        <v/>
      </c>
      <c r="AC117" s="84" t="str">
        <f>IF('1. Input energy data'!AD133="", "", '1. Input energy data'!AD133)</f>
        <v/>
      </c>
      <c r="AD117" s="84" t="str">
        <f>IF('1. Input energy data'!AE133="", "", '1. Input energy data'!AE133)</f>
        <v/>
      </c>
      <c r="AE117" s="85" t="str">
        <f>IF(ISBLANK('1. Input energy data'!AF133), "",'1. Input energy data'!AF133)</f>
        <v/>
      </c>
      <c r="AF117" s="85" t="str">
        <f>IF(ISBLANK('1. Input energy data'!AG133), "",'1. Input energy data'!AG133)</f>
        <v/>
      </c>
      <c r="AG117" s="85" t="str">
        <f>IF(ISBLANK('1. Input energy data'!AH133), "",'1. Input energy data'!AH133)</f>
        <v/>
      </c>
      <c r="AH117" s="85" t="str">
        <f>IF(ISBLANK('1. Input energy data'!AI133), "",'1. Input energy data'!AI133)</f>
        <v/>
      </c>
      <c r="AI117" s="85" t="str">
        <f>IF(ISBLANK('1. Input energy data'!AJ133), "",'1. Input energy data'!AJ133)</f>
        <v/>
      </c>
      <c r="AJ117" s="85" t="str">
        <f>IF(ISBLANK('1. Input energy data'!AK133), "",'1. Input energy data'!AK133)</f>
        <v/>
      </c>
      <c r="AK117" s="85" t="str">
        <f>IF(ISBLANK('1. Input energy data'!AL133), "",'1. Input energy data'!AL133)</f>
        <v/>
      </c>
      <c r="AL117" s="85" t="str">
        <f>IF(ISBLANK('1. Input energy data'!AM133), "",'1. Input energy data'!AM133)</f>
        <v/>
      </c>
      <c r="AM117" s="85" t="str">
        <f>IF(ISBLANK('1. Input energy data'!AN133), "",'1. Input energy data'!AN133)</f>
        <v/>
      </c>
      <c r="AN117" s="85" t="str">
        <f>IF(ISBLANK('1. Input energy data'!AO133), "",'1. Input energy data'!AO133)</f>
        <v/>
      </c>
      <c r="AO117" s="85" t="str">
        <f>IF(ISBLANK('1. Input energy data'!AP133), "",'1. Input energy data'!AP133)</f>
        <v/>
      </c>
      <c r="AP117" s="85" t="str">
        <f>IF(ISBLANK('1. Input energy data'!AQ133), "",'1. Input energy data'!AQ133)</f>
        <v/>
      </c>
      <c r="AQ117" s="85" t="str">
        <f>'1. Input energy data'!AR133</f>
        <v/>
      </c>
      <c r="AR117" s="85" t="str">
        <f>'1. Input energy data'!AS133</f>
        <v/>
      </c>
      <c r="AS117" s="85" t="str">
        <f>IF(ISBLANK('1. Input energy data'!AT133), "",'1. Input energy data'!AT133)</f>
        <v/>
      </c>
      <c r="AT117" s="85" t="str">
        <f>IF(ISBLANK('1. Input energy data'!$AU133), "",'1. Input energy data'!$AU133)</f>
        <v/>
      </c>
      <c r="AU117" s="85" t="str">
        <f>IF(ISBLANK('1. Input energy data'!AV133), "",'1. Input energy data'!AV133)</f>
        <v/>
      </c>
      <c r="AV117" s="82" t="str">
        <f>IFERROR('Calculation backing sheet'!AQ116,"Baseline issue")</f>
        <v/>
      </c>
      <c r="AW117" s="85" t="str">
        <f>'Calculation backing sheet'!AR116</f>
        <v/>
      </c>
      <c r="AX117" s="176" t="str">
        <f>'Calculation backing sheet'!AS116</f>
        <v/>
      </c>
      <c r="AY117" s="85" t="str">
        <f>'Calculation backing sheet'!AT116</f>
        <v/>
      </c>
      <c r="AZ117" s="85" t="str">
        <f>'Calculation backing sheet'!AU116</f>
        <v/>
      </c>
      <c r="BA117" s="82" t="str">
        <f>'Calculation backing sheet'!AV116</f>
        <v/>
      </c>
      <c r="BB117" s="82" t="str">
        <f>IF(OR(F117=0,G117=0,F117="0",G117="0",TRIM(F117)="",TRIM(G117)=""),"",IF(COUNTIFS('2. Input non-routine changes'!$C$18:$C$1048576,F117,'2. Input non-routine changes'!$E$18:$E$1048576,G117)&gt; 0,"Yes","No"))</f>
        <v/>
      </c>
      <c r="BD117" s="84" t="str" cm="1">
        <f t="array" aca="1" ref="BD117" ca="1">IFERROR(INDIRECT("'2. Input non-routine changes'!" &amp; ADDRESS('NRC backing'!$E117, COLUMN()-45)),"")</f>
        <v/>
      </c>
      <c r="BE117" s="84" t="str" cm="1">
        <f t="array" aca="1" ref="BE117" ca="1">IFERROR(INDIRECT("'2. Input non-routine changes'!" &amp; ADDRESS('NRC backing'!$E117, COLUMN()-45)),"")</f>
        <v/>
      </c>
      <c r="BF117" s="82" t="str" cm="1">
        <f t="array" aca="1" ref="BF117" ca="1">IFERROR(INDIRECT("'2. Input non-routine changes'!" &amp; ADDRESS('NRC backing'!$E117, COLUMN()-45)),"")</f>
        <v/>
      </c>
      <c r="BG117" s="180" t="str" cm="1">
        <f t="array" aca="1" ref="BG117" ca="1">IFERROR(INDIRECT("'2. Input non-routine changes'!" &amp; ADDRESS('NRC backing'!$E117, COLUMN()-45)),"")</f>
        <v/>
      </c>
      <c r="BH117" s="82" t="str" cm="1">
        <f t="array" aca="1" ref="BH117" ca="1">IFERROR(INDIRECT("'2. Input non-routine changes'!" &amp; ADDRESS('NRC backing'!$E117, COLUMN()-45)),"")</f>
        <v/>
      </c>
      <c r="BI117" s="84" t="str" cm="1">
        <f t="array" aca="1" ref="BI117" ca="1">IFERROR(INDIRECT("'2. Input non-routine changes'!" &amp; ADDRESS('NRC backing'!$F117, COLUMN()-50)),"")</f>
        <v/>
      </c>
      <c r="BJ117" s="84" t="str" cm="1">
        <f t="array" aca="1" ref="BJ117" ca="1">IFERROR(INDIRECT("'2. Input non-routine changes'!" &amp; ADDRESS('NRC backing'!$F117, COLUMN()-50)),"")</f>
        <v/>
      </c>
      <c r="BK117" s="82" t="str" cm="1">
        <f t="array" aca="1" ref="BK117" ca="1">IFERROR(INDIRECT("'2. Input non-routine changes'!" &amp; ADDRESS('NRC backing'!$F117, COLUMN()-50)),"")</f>
        <v/>
      </c>
      <c r="BL117" s="173" t="str" cm="1">
        <f t="array" aca="1" ref="BL117" ca="1">IFERROR(INDIRECT("'2. Input non-routine changes'!" &amp; ADDRESS('NRC backing'!$F117, COLUMN()-50)),"")</f>
        <v/>
      </c>
      <c r="BM117" s="82" t="str" cm="1">
        <f t="array" aca="1" ref="BM117" ca="1">IFERROR(INDIRECT("'2. Input non-routine changes'!" &amp; ADDRESS('NRC backing'!$F117, COLUMN()-50)),"")</f>
        <v/>
      </c>
      <c r="BN117" s="84" t="str" cm="1">
        <f t="array" aca="1" ref="BN117" ca="1">IFERROR(INDIRECT("'2. Input non-routine changes'!" &amp; ADDRESS('NRC backing'!$G117, COLUMN()-55)),"")</f>
        <v/>
      </c>
      <c r="BO117" s="84" t="str" cm="1">
        <f t="array" aca="1" ref="BO117" ca="1">IFERROR(INDIRECT("'2. Input non-routine changes'!" &amp; ADDRESS('NRC backing'!$G117, COLUMN()-55)),"")</f>
        <v/>
      </c>
      <c r="BP117" s="82" t="str" cm="1">
        <f t="array" aca="1" ref="BP117" ca="1">IFERROR(INDIRECT("'2. Input non-routine changes'!" &amp; ADDRESS('NRC backing'!$G117, COLUMN()-55)),"")</f>
        <v/>
      </c>
      <c r="BQ117" s="180" t="str" cm="1">
        <f t="array" aca="1" ref="BQ117" ca="1">IFERROR(INDIRECT("'2. Input non-routine changes'!" &amp; ADDRESS('NRC backing'!$G117, COLUMN()-55)),"")</f>
        <v/>
      </c>
      <c r="BR117" s="82" t="str" cm="1">
        <f t="array" aca="1" ref="BR117" ca="1">IFERROR(INDIRECT("'2. Input non-routine changes'!" &amp; ADDRESS('NRC backing'!$G117, COLUMN()-55)),"")</f>
        <v/>
      </c>
    </row>
    <row r="118" spans="1:70">
      <c r="A118" s="82" t="str">
        <f>IF($D118="", "", '1. Input energy data'!$C$11)</f>
        <v/>
      </c>
      <c r="B118" s="82" t="str">
        <f>IF($D118="", "", '1. Input energy data'!$D$11)</f>
        <v/>
      </c>
      <c r="C118" s="236"/>
      <c r="D118" s="82" t="str">
        <f>IF(ISBLANK('1. Input energy data'!$C134),"",'1. Input energy data'!$C134)</f>
        <v/>
      </c>
      <c r="E118" s="178" t="str">
        <f>IF(ISBLANK('1. Input energy data'!D134), "",'1. Input energy data'!D134)</f>
        <v/>
      </c>
      <c r="F118" s="82" t="str">
        <f>IF(ISBLANK('1. Input energy data'!$E134),"",'1. Input energy data'!$E134)</f>
        <v/>
      </c>
      <c r="G118" s="82" t="str">
        <f>IF($A118="","",'1. Input energy data'!$G134)</f>
        <v/>
      </c>
      <c r="H118" s="82" t="str">
        <f>IF($G118='List Backing Sheet'!$P$5,'1. Input energy data'!$S$11,IF($G118='List Backing Sheet'!$P$6,'1. Input energy data'!$T$11,""))</f>
        <v/>
      </c>
      <c r="I118" s="82" t="str">
        <f>IF('1. Input energy data'!H134=0, "", '1. Input energy data'!H134)</f>
        <v/>
      </c>
      <c r="J118" s="84" t="str">
        <f>IF('1. Input energy data'!I134="", "", '1. Input energy data'!I134)</f>
        <v/>
      </c>
      <c r="K118" s="84" t="str">
        <f>IF(A118="","",IF(TRIM(LOWER('1. Input energy data'!$G$11))="Multiple",IF('1. Input energy data'!J134&lt;&gt;"",'1. Input energy data'!J134,""), '1. Input energy data'!$G$11))</f>
        <v/>
      </c>
      <c r="L118" s="84" t="str">
        <f>IF('1. Input energy data'!L134="", "", '1. Input energy data'!L134)</f>
        <v/>
      </c>
      <c r="M118" s="84" t="str">
        <f>IF('1. Input energy data'!M134="", "", '1. Input energy data'!M134)</f>
        <v/>
      </c>
      <c r="N118" s="85" t="str">
        <f>IF(ISBLANK('1. Input energy data'!N134), "",'1. Input energy data'!N134)</f>
        <v/>
      </c>
      <c r="O118" s="85" t="str">
        <f>IF(ISBLANK('1. Input energy data'!O134), "",'1. Input energy data'!O134)</f>
        <v/>
      </c>
      <c r="P118" s="85" t="str">
        <f>IF(ISBLANK('1. Input energy data'!P134), "",'1. Input energy data'!P134)</f>
        <v/>
      </c>
      <c r="Q118" s="85" t="str">
        <f>IF(ISBLANK('1. Input energy data'!Q134), "",'1. Input energy data'!Q134)</f>
        <v/>
      </c>
      <c r="R118" s="85" t="str">
        <f>IF(ISBLANK('1. Input energy data'!R134), "",'1. Input energy data'!R134)</f>
        <v/>
      </c>
      <c r="S118" s="85" t="str">
        <f>IF(ISBLANK('1. Input energy data'!S134), "",'1. Input energy data'!S134)</f>
        <v/>
      </c>
      <c r="T118" s="85" t="str">
        <f>IF(ISBLANK('1. Input energy data'!T134), "",'1. Input energy data'!T134)</f>
        <v/>
      </c>
      <c r="U118" s="85" t="str">
        <f>IF(ISBLANK('1. Input energy data'!U134), "",'1. Input energy data'!U134)</f>
        <v/>
      </c>
      <c r="V118" s="85" t="str">
        <f>IF(ISBLANK('1. Input energy data'!V134), "",'1. Input energy data'!V134)</f>
        <v/>
      </c>
      <c r="W118" s="85" t="str">
        <f>IF(ISBLANK('1. Input energy data'!W134), "",'1. Input energy data'!W134)</f>
        <v/>
      </c>
      <c r="X118" s="85" t="str">
        <f>IF(ISBLANK('1. Input energy data'!X134), "",'1. Input energy data'!X134)</f>
        <v/>
      </c>
      <c r="Y118" s="85" t="str">
        <f>IF(ISBLANK('1. Input energy data'!Y134), "",'1. Input energy data'!Y134)</f>
        <v/>
      </c>
      <c r="Z118" s="85" t="str">
        <f>IF(ISBLANK('1. Input energy data'!Z134), "",'1. Input energy data'!Z134)</f>
        <v/>
      </c>
      <c r="AA118" s="85" t="str">
        <f>IF(ISBLANK('1. Input energy data'!$AA134), "",'1. Input energy data'!$AA134)</f>
        <v/>
      </c>
      <c r="AB118" s="85" t="str">
        <f>IF(ISBLANK('1. Input energy data'!AB134), "",'1. Input energy data'!AB134)</f>
        <v/>
      </c>
      <c r="AC118" s="84" t="str">
        <f>IF('1. Input energy data'!AD134="", "", '1. Input energy data'!AD134)</f>
        <v/>
      </c>
      <c r="AD118" s="84" t="str">
        <f>IF('1. Input energy data'!AE134="", "", '1. Input energy data'!AE134)</f>
        <v/>
      </c>
      <c r="AE118" s="85" t="str">
        <f>IF(ISBLANK('1. Input energy data'!AF134), "",'1. Input energy data'!AF134)</f>
        <v/>
      </c>
      <c r="AF118" s="85" t="str">
        <f>IF(ISBLANK('1. Input energy data'!AG134), "",'1. Input energy data'!AG134)</f>
        <v/>
      </c>
      <c r="AG118" s="85" t="str">
        <f>IF(ISBLANK('1. Input energy data'!AH134), "",'1. Input energy data'!AH134)</f>
        <v/>
      </c>
      <c r="AH118" s="85" t="str">
        <f>IF(ISBLANK('1. Input energy data'!AI134), "",'1. Input energy data'!AI134)</f>
        <v/>
      </c>
      <c r="AI118" s="85" t="str">
        <f>IF(ISBLANK('1. Input energy data'!AJ134), "",'1. Input energy data'!AJ134)</f>
        <v/>
      </c>
      <c r="AJ118" s="85" t="str">
        <f>IF(ISBLANK('1. Input energy data'!AK134), "",'1. Input energy data'!AK134)</f>
        <v/>
      </c>
      <c r="AK118" s="85" t="str">
        <f>IF(ISBLANK('1. Input energy data'!AL134), "",'1. Input energy data'!AL134)</f>
        <v/>
      </c>
      <c r="AL118" s="85" t="str">
        <f>IF(ISBLANK('1. Input energy data'!AM134), "",'1. Input energy data'!AM134)</f>
        <v/>
      </c>
      <c r="AM118" s="85" t="str">
        <f>IF(ISBLANK('1. Input energy data'!AN134), "",'1. Input energy data'!AN134)</f>
        <v/>
      </c>
      <c r="AN118" s="85" t="str">
        <f>IF(ISBLANK('1. Input energy data'!AO134), "",'1. Input energy data'!AO134)</f>
        <v/>
      </c>
      <c r="AO118" s="85" t="str">
        <f>IF(ISBLANK('1. Input energy data'!AP134), "",'1. Input energy data'!AP134)</f>
        <v/>
      </c>
      <c r="AP118" s="85" t="str">
        <f>IF(ISBLANK('1. Input energy data'!AQ134), "",'1. Input energy data'!AQ134)</f>
        <v/>
      </c>
      <c r="AQ118" s="85" t="str">
        <f>'1. Input energy data'!AR134</f>
        <v/>
      </c>
      <c r="AR118" s="85" t="str">
        <f>'1. Input energy data'!AS134</f>
        <v/>
      </c>
      <c r="AS118" s="85" t="str">
        <f>IF(ISBLANK('1. Input energy data'!AT134), "",'1. Input energy data'!AT134)</f>
        <v/>
      </c>
      <c r="AT118" s="85" t="str">
        <f>IF(ISBLANK('1. Input energy data'!$AU134), "",'1. Input energy data'!$AU134)</f>
        <v/>
      </c>
      <c r="AU118" s="85" t="str">
        <f>IF(ISBLANK('1. Input energy data'!AV134), "",'1. Input energy data'!AV134)</f>
        <v/>
      </c>
      <c r="AV118" s="82" t="str">
        <f>IFERROR('Calculation backing sheet'!AQ117,"Baseline issue")</f>
        <v/>
      </c>
      <c r="AW118" s="85" t="str">
        <f>'Calculation backing sheet'!AR117</f>
        <v/>
      </c>
      <c r="AX118" s="176" t="str">
        <f>'Calculation backing sheet'!AS117</f>
        <v/>
      </c>
      <c r="AY118" s="85" t="str">
        <f>'Calculation backing sheet'!AT117</f>
        <v/>
      </c>
      <c r="AZ118" s="85" t="str">
        <f>'Calculation backing sheet'!AU117</f>
        <v/>
      </c>
      <c r="BA118" s="82" t="str">
        <f>'Calculation backing sheet'!AV117</f>
        <v/>
      </c>
      <c r="BB118" s="82" t="str">
        <f>IF(OR(F118=0,G118=0,F118="0",G118="0",TRIM(F118)="",TRIM(G118)=""),"",IF(COUNTIFS('2. Input non-routine changes'!$C$18:$C$1048576,F118,'2. Input non-routine changes'!$E$18:$E$1048576,G118)&gt; 0,"Yes","No"))</f>
        <v/>
      </c>
      <c r="BD118" s="84" t="str" cm="1">
        <f t="array" aca="1" ref="BD118" ca="1">IFERROR(INDIRECT("'2. Input non-routine changes'!" &amp; ADDRESS('NRC backing'!$E118, COLUMN()-45)),"")</f>
        <v/>
      </c>
      <c r="BE118" s="84" t="str" cm="1">
        <f t="array" aca="1" ref="BE118" ca="1">IFERROR(INDIRECT("'2. Input non-routine changes'!" &amp; ADDRESS('NRC backing'!$E118, COLUMN()-45)),"")</f>
        <v/>
      </c>
      <c r="BF118" s="82" t="str" cm="1">
        <f t="array" aca="1" ref="BF118" ca="1">IFERROR(INDIRECT("'2. Input non-routine changes'!" &amp; ADDRESS('NRC backing'!$E118, COLUMN()-45)),"")</f>
        <v/>
      </c>
      <c r="BG118" s="180" t="str" cm="1">
        <f t="array" aca="1" ref="BG118" ca="1">IFERROR(INDIRECT("'2. Input non-routine changes'!" &amp; ADDRESS('NRC backing'!$E118, COLUMN()-45)),"")</f>
        <v/>
      </c>
      <c r="BH118" s="82" t="str" cm="1">
        <f t="array" aca="1" ref="BH118" ca="1">IFERROR(INDIRECT("'2. Input non-routine changes'!" &amp; ADDRESS('NRC backing'!$E118, COLUMN()-45)),"")</f>
        <v/>
      </c>
      <c r="BI118" s="84" t="str" cm="1">
        <f t="array" aca="1" ref="BI118" ca="1">IFERROR(INDIRECT("'2. Input non-routine changes'!" &amp; ADDRESS('NRC backing'!$F118, COLUMN()-50)),"")</f>
        <v/>
      </c>
      <c r="BJ118" s="84" t="str" cm="1">
        <f t="array" aca="1" ref="BJ118" ca="1">IFERROR(INDIRECT("'2. Input non-routine changes'!" &amp; ADDRESS('NRC backing'!$F118, COLUMN()-50)),"")</f>
        <v/>
      </c>
      <c r="BK118" s="82" t="str" cm="1">
        <f t="array" aca="1" ref="BK118" ca="1">IFERROR(INDIRECT("'2. Input non-routine changes'!" &amp; ADDRESS('NRC backing'!$F118, COLUMN()-50)),"")</f>
        <v/>
      </c>
      <c r="BL118" s="173" t="str" cm="1">
        <f t="array" aca="1" ref="BL118" ca="1">IFERROR(INDIRECT("'2. Input non-routine changes'!" &amp; ADDRESS('NRC backing'!$F118, COLUMN()-50)),"")</f>
        <v/>
      </c>
      <c r="BM118" s="82" t="str" cm="1">
        <f t="array" aca="1" ref="BM118" ca="1">IFERROR(INDIRECT("'2. Input non-routine changes'!" &amp; ADDRESS('NRC backing'!$F118, COLUMN()-50)),"")</f>
        <v/>
      </c>
      <c r="BN118" s="84" t="str" cm="1">
        <f t="array" aca="1" ref="BN118" ca="1">IFERROR(INDIRECT("'2. Input non-routine changes'!" &amp; ADDRESS('NRC backing'!$G118, COLUMN()-55)),"")</f>
        <v/>
      </c>
      <c r="BO118" s="84" t="str" cm="1">
        <f t="array" aca="1" ref="BO118" ca="1">IFERROR(INDIRECT("'2. Input non-routine changes'!" &amp; ADDRESS('NRC backing'!$G118, COLUMN()-55)),"")</f>
        <v/>
      </c>
      <c r="BP118" s="82" t="str" cm="1">
        <f t="array" aca="1" ref="BP118" ca="1">IFERROR(INDIRECT("'2. Input non-routine changes'!" &amp; ADDRESS('NRC backing'!$G118, COLUMN()-55)),"")</f>
        <v/>
      </c>
      <c r="BQ118" s="180" t="str" cm="1">
        <f t="array" aca="1" ref="BQ118" ca="1">IFERROR(INDIRECT("'2. Input non-routine changes'!" &amp; ADDRESS('NRC backing'!$G118, COLUMN()-55)),"")</f>
        <v/>
      </c>
      <c r="BR118" s="82" t="str" cm="1">
        <f t="array" aca="1" ref="BR118" ca="1">IFERROR(INDIRECT("'2. Input non-routine changes'!" &amp; ADDRESS('NRC backing'!$G118, COLUMN()-55)),"")</f>
        <v/>
      </c>
    </row>
    <row r="119" spans="1:70">
      <c r="A119" s="82" t="str">
        <f>IF($D119="", "", '1. Input energy data'!$C$11)</f>
        <v/>
      </c>
      <c r="B119" s="82" t="str">
        <f>IF($D119="", "", '1. Input energy data'!$D$11)</f>
        <v/>
      </c>
      <c r="C119" s="236"/>
      <c r="D119" s="82" t="str">
        <f>IF(ISBLANK('1. Input energy data'!$C135),"",'1. Input energy data'!$C135)</f>
        <v/>
      </c>
      <c r="E119" s="178" t="str">
        <f>IF(ISBLANK('1. Input energy data'!D135), "",'1. Input energy data'!D135)</f>
        <v/>
      </c>
      <c r="F119" s="82" t="str">
        <f>IF(ISBLANK('1. Input energy data'!$E135),"",'1. Input energy data'!$E135)</f>
        <v/>
      </c>
      <c r="G119" s="82" t="str">
        <f>IF($A119="","",'1. Input energy data'!$G135)</f>
        <v/>
      </c>
      <c r="H119" s="82" t="str">
        <f>IF($G119='List Backing Sheet'!$P$5,'1. Input energy data'!$S$11,IF($G119='List Backing Sheet'!$P$6,'1. Input energy data'!$T$11,""))</f>
        <v/>
      </c>
      <c r="I119" s="82" t="str">
        <f>IF('1. Input energy data'!H135=0, "", '1. Input energy data'!H135)</f>
        <v/>
      </c>
      <c r="J119" s="84" t="str">
        <f>IF('1. Input energy data'!I135="", "", '1. Input energy data'!I135)</f>
        <v/>
      </c>
      <c r="K119" s="84" t="str">
        <f>IF(A119="","",IF(TRIM(LOWER('1. Input energy data'!$G$11))="Multiple",IF('1. Input energy data'!J135&lt;&gt;"",'1. Input energy data'!J135,""), '1. Input energy data'!$G$11))</f>
        <v/>
      </c>
      <c r="L119" s="84" t="str">
        <f>IF('1. Input energy data'!L135="", "", '1. Input energy data'!L135)</f>
        <v/>
      </c>
      <c r="M119" s="84" t="str">
        <f>IF('1. Input energy data'!M135="", "", '1. Input energy data'!M135)</f>
        <v/>
      </c>
      <c r="N119" s="85" t="str">
        <f>IF(ISBLANK('1. Input energy data'!N135), "",'1. Input energy data'!N135)</f>
        <v/>
      </c>
      <c r="O119" s="85" t="str">
        <f>IF(ISBLANK('1. Input energy data'!O135), "",'1. Input energy data'!O135)</f>
        <v/>
      </c>
      <c r="P119" s="85" t="str">
        <f>IF(ISBLANK('1. Input energy data'!P135), "",'1. Input energy data'!P135)</f>
        <v/>
      </c>
      <c r="Q119" s="85" t="str">
        <f>IF(ISBLANK('1. Input energy data'!Q135), "",'1. Input energy data'!Q135)</f>
        <v/>
      </c>
      <c r="R119" s="85" t="str">
        <f>IF(ISBLANK('1. Input energy data'!R135), "",'1. Input energy data'!R135)</f>
        <v/>
      </c>
      <c r="S119" s="85" t="str">
        <f>IF(ISBLANK('1. Input energy data'!S135), "",'1. Input energy data'!S135)</f>
        <v/>
      </c>
      <c r="T119" s="85" t="str">
        <f>IF(ISBLANK('1. Input energy data'!T135), "",'1. Input energy data'!T135)</f>
        <v/>
      </c>
      <c r="U119" s="85" t="str">
        <f>IF(ISBLANK('1. Input energy data'!U135), "",'1. Input energy data'!U135)</f>
        <v/>
      </c>
      <c r="V119" s="85" t="str">
        <f>IF(ISBLANK('1. Input energy data'!V135), "",'1. Input energy data'!V135)</f>
        <v/>
      </c>
      <c r="W119" s="85" t="str">
        <f>IF(ISBLANK('1. Input energy data'!W135), "",'1. Input energy data'!W135)</f>
        <v/>
      </c>
      <c r="X119" s="85" t="str">
        <f>IF(ISBLANK('1. Input energy data'!X135), "",'1. Input energy data'!X135)</f>
        <v/>
      </c>
      <c r="Y119" s="85" t="str">
        <f>IF(ISBLANK('1. Input energy data'!Y135), "",'1. Input energy data'!Y135)</f>
        <v/>
      </c>
      <c r="Z119" s="85" t="str">
        <f>IF(ISBLANK('1. Input energy data'!Z135), "",'1. Input energy data'!Z135)</f>
        <v/>
      </c>
      <c r="AA119" s="85" t="str">
        <f>IF(ISBLANK('1. Input energy data'!$AA135), "",'1. Input energy data'!$AA135)</f>
        <v/>
      </c>
      <c r="AB119" s="85" t="str">
        <f>IF(ISBLANK('1. Input energy data'!AB135), "",'1. Input energy data'!AB135)</f>
        <v/>
      </c>
      <c r="AC119" s="84" t="str">
        <f>IF('1. Input energy data'!AD135="", "", '1. Input energy data'!AD135)</f>
        <v/>
      </c>
      <c r="AD119" s="84" t="str">
        <f>IF('1. Input energy data'!AE135="", "", '1. Input energy data'!AE135)</f>
        <v/>
      </c>
      <c r="AE119" s="85" t="str">
        <f>IF(ISBLANK('1. Input energy data'!AF135), "",'1. Input energy data'!AF135)</f>
        <v/>
      </c>
      <c r="AF119" s="85" t="str">
        <f>IF(ISBLANK('1. Input energy data'!AG135), "",'1. Input energy data'!AG135)</f>
        <v/>
      </c>
      <c r="AG119" s="85" t="str">
        <f>IF(ISBLANK('1. Input energy data'!AH135), "",'1. Input energy data'!AH135)</f>
        <v/>
      </c>
      <c r="AH119" s="85" t="str">
        <f>IF(ISBLANK('1. Input energy data'!AI135), "",'1. Input energy data'!AI135)</f>
        <v/>
      </c>
      <c r="AI119" s="85" t="str">
        <f>IF(ISBLANK('1. Input energy data'!AJ135), "",'1. Input energy data'!AJ135)</f>
        <v/>
      </c>
      <c r="AJ119" s="85" t="str">
        <f>IF(ISBLANK('1. Input energy data'!AK135), "",'1. Input energy data'!AK135)</f>
        <v/>
      </c>
      <c r="AK119" s="85" t="str">
        <f>IF(ISBLANK('1. Input energy data'!AL135), "",'1. Input energy data'!AL135)</f>
        <v/>
      </c>
      <c r="AL119" s="85" t="str">
        <f>IF(ISBLANK('1. Input energy data'!AM135), "",'1. Input energy data'!AM135)</f>
        <v/>
      </c>
      <c r="AM119" s="85" t="str">
        <f>IF(ISBLANK('1. Input energy data'!AN135), "",'1. Input energy data'!AN135)</f>
        <v/>
      </c>
      <c r="AN119" s="85" t="str">
        <f>IF(ISBLANK('1. Input energy data'!AO135), "",'1. Input energy data'!AO135)</f>
        <v/>
      </c>
      <c r="AO119" s="85" t="str">
        <f>IF(ISBLANK('1. Input energy data'!AP135), "",'1. Input energy data'!AP135)</f>
        <v/>
      </c>
      <c r="AP119" s="85" t="str">
        <f>IF(ISBLANK('1. Input energy data'!AQ135), "",'1. Input energy data'!AQ135)</f>
        <v/>
      </c>
      <c r="AQ119" s="85" t="str">
        <f>'1. Input energy data'!AR135</f>
        <v/>
      </c>
      <c r="AR119" s="85" t="str">
        <f>'1. Input energy data'!AS135</f>
        <v/>
      </c>
      <c r="AS119" s="85" t="str">
        <f>IF(ISBLANK('1. Input energy data'!AT135), "",'1. Input energy data'!AT135)</f>
        <v/>
      </c>
      <c r="AT119" s="85" t="str">
        <f>IF(ISBLANK('1. Input energy data'!$AU135), "",'1. Input energy data'!$AU135)</f>
        <v/>
      </c>
      <c r="AU119" s="85" t="str">
        <f>IF(ISBLANK('1. Input energy data'!AV135), "",'1. Input energy data'!AV135)</f>
        <v/>
      </c>
      <c r="AV119" s="82" t="str">
        <f>IFERROR('Calculation backing sheet'!AQ118,"Baseline issue")</f>
        <v/>
      </c>
      <c r="AW119" s="85" t="str">
        <f>'Calculation backing sheet'!AR118</f>
        <v/>
      </c>
      <c r="AX119" s="176" t="str">
        <f>'Calculation backing sheet'!AS118</f>
        <v/>
      </c>
      <c r="AY119" s="85" t="str">
        <f>'Calculation backing sheet'!AT118</f>
        <v/>
      </c>
      <c r="AZ119" s="85" t="str">
        <f>'Calculation backing sheet'!AU118</f>
        <v/>
      </c>
      <c r="BA119" s="82" t="str">
        <f>'Calculation backing sheet'!AV118</f>
        <v/>
      </c>
      <c r="BB119" s="82" t="str">
        <f>IF(OR(F119=0,G119=0,F119="0",G119="0",TRIM(F119)="",TRIM(G119)=""),"",IF(COUNTIFS('2. Input non-routine changes'!$C$18:$C$1048576,F119,'2. Input non-routine changes'!$E$18:$E$1048576,G119)&gt; 0,"Yes","No"))</f>
        <v/>
      </c>
      <c r="BD119" s="84" t="str" cm="1">
        <f t="array" aca="1" ref="BD119" ca="1">IFERROR(INDIRECT("'2. Input non-routine changes'!" &amp; ADDRESS('NRC backing'!$E119, COLUMN()-45)),"")</f>
        <v/>
      </c>
      <c r="BE119" s="84" t="str" cm="1">
        <f t="array" aca="1" ref="BE119" ca="1">IFERROR(INDIRECT("'2. Input non-routine changes'!" &amp; ADDRESS('NRC backing'!$E119, COLUMN()-45)),"")</f>
        <v/>
      </c>
      <c r="BF119" s="82" t="str" cm="1">
        <f t="array" aca="1" ref="BF119" ca="1">IFERROR(INDIRECT("'2. Input non-routine changes'!" &amp; ADDRESS('NRC backing'!$E119, COLUMN()-45)),"")</f>
        <v/>
      </c>
      <c r="BG119" s="180" t="str" cm="1">
        <f t="array" aca="1" ref="BG119" ca="1">IFERROR(INDIRECT("'2. Input non-routine changes'!" &amp; ADDRESS('NRC backing'!$E119, COLUMN()-45)),"")</f>
        <v/>
      </c>
      <c r="BH119" s="82" t="str" cm="1">
        <f t="array" aca="1" ref="BH119" ca="1">IFERROR(INDIRECT("'2. Input non-routine changes'!" &amp; ADDRESS('NRC backing'!$E119, COLUMN()-45)),"")</f>
        <v/>
      </c>
      <c r="BI119" s="84" t="str" cm="1">
        <f t="array" aca="1" ref="BI119" ca="1">IFERROR(INDIRECT("'2. Input non-routine changes'!" &amp; ADDRESS('NRC backing'!$F119, COLUMN()-50)),"")</f>
        <v/>
      </c>
      <c r="BJ119" s="84" t="str" cm="1">
        <f t="array" aca="1" ref="BJ119" ca="1">IFERROR(INDIRECT("'2. Input non-routine changes'!" &amp; ADDRESS('NRC backing'!$F119, COLUMN()-50)),"")</f>
        <v/>
      </c>
      <c r="BK119" s="82" t="str" cm="1">
        <f t="array" aca="1" ref="BK119" ca="1">IFERROR(INDIRECT("'2. Input non-routine changes'!" &amp; ADDRESS('NRC backing'!$F119, COLUMN()-50)),"")</f>
        <v/>
      </c>
      <c r="BL119" s="173" t="str" cm="1">
        <f t="array" aca="1" ref="BL119" ca="1">IFERROR(INDIRECT("'2. Input non-routine changes'!" &amp; ADDRESS('NRC backing'!$F119, COLUMN()-50)),"")</f>
        <v/>
      </c>
      <c r="BM119" s="82" t="str" cm="1">
        <f t="array" aca="1" ref="BM119" ca="1">IFERROR(INDIRECT("'2. Input non-routine changes'!" &amp; ADDRESS('NRC backing'!$F119, COLUMN()-50)),"")</f>
        <v/>
      </c>
      <c r="BN119" s="84" t="str" cm="1">
        <f t="array" aca="1" ref="BN119" ca="1">IFERROR(INDIRECT("'2. Input non-routine changes'!" &amp; ADDRESS('NRC backing'!$G119, COLUMN()-55)),"")</f>
        <v/>
      </c>
      <c r="BO119" s="84" t="str" cm="1">
        <f t="array" aca="1" ref="BO119" ca="1">IFERROR(INDIRECT("'2. Input non-routine changes'!" &amp; ADDRESS('NRC backing'!$G119, COLUMN()-55)),"")</f>
        <v/>
      </c>
      <c r="BP119" s="82" t="str" cm="1">
        <f t="array" aca="1" ref="BP119" ca="1">IFERROR(INDIRECT("'2. Input non-routine changes'!" &amp; ADDRESS('NRC backing'!$G119, COLUMN()-55)),"")</f>
        <v/>
      </c>
      <c r="BQ119" s="180" t="str" cm="1">
        <f t="array" aca="1" ref="BQ119" ca="1">IFERROR(INDIRECT("'2. Input non-routine changes'!" &amp; ADDRESS('NRC backing'!$G119, COLUMN()-55)),"")</f>
        <v/>
      </c>
      <c r="BR119" s="82" t="str" cm="1">
        <f t="array" aca="1" ref="BR119" ca="1">IFERROR(INDIRECT("'2. Input non-routine changes'!" &amp; ADDRESS('NRC backing'!$G119, COLUMN()-55)),"")</f>
        <v/>
      </c>
    </row>
    <row r="120" spans="1:70">
      <c r="A120" s="82" t="str">
        <f>IF($D120="", "", '1. Input energy data'!$C$11)</f>
        <v/>
      </c>
      <c r="B120" s="82" t="str">
        <f>IF($D120="", "", '1. Input energy data'!$D$11)</f>
        <v/>
      </c>
      <c r="C120" s="236"/>
      <c r="D120" s="82" t="str">
        <f>IF(ISBLANK('1. Input energy data'!$C136),"",'1. Input energy data'!$C136)</f>
        <v/>
      </c>
      <c r="E120" s="178" t="str">
        <f>IF(ISBLANK('1. Input energy data'!D136), "",'1. Input energy data'!D136)</f>
        <v/>
      </c>
      <c r="F120" s="82" t="str">
        <f>IF(ISBLANK('1. Input energy data'!$E136),"",'1. Input energy data'!$E136)</f>
        <v/>
      </c>
      <c r="G120" s="82" t="str">
        <f>IF($A120="","",'1. Input energy data'!$G136)</f>
        <v/>
      </c>
      <c r="H120" s="82" t="str">
        <f>IF($G120='List Backing Sheet'!$P$5,'1. Input energy data'!$S$11,IF($G120='List Backing Sheet'!$P$6,'1. Input energy data'!$T$11,""))</f>
        <v/>
      </c>
      <c r="I120" s="82" t="str">
        <f>IF('1. Input energy data'!H136=0, "", '1. Input energy data'!H136)</f>
        <v/>
      </c>
      <c r="J120" s="84" t="str">
        <f>IF('1. Input energy data'!I136="", "", '1. Input energy data'!I136)</f>
        <v/>
      </c>
      <c r="K120" s="84" t="str">
        <f>IF(A120="","",IF(TRIM(LOWER('1. Input energy data'!$G$11))="Multiple",IF('1. Input energy data'!J136&lt;&gt;"",'1. Input energy data'!J136,""), '1. Input energy data'!$G$11))</f>
        <v/>
      </c>
      <c r="L120" s="84" t="str">
        <f>IF('1. Input energy data'!L136="", "", '1. Input energy data'!L136)</f>
        <v/>
      </c>
      <c r="M120" s="84" t="str">
        <f>IF('1. Input energy data'!M136="", "", '1. Input energy data'!M136)</f>
        <v/>
      </c>
      <c r="N120" s="85" t="str">
        <f>IF(ISBLANK('1. Input energy data'!N136), "",'1. Input energy data'!N136)</f>
        <v/>
      </c>
      <c r="O120" s="85" t="str">
        <f>IF(ISBLANK('1. Input energy data'!O136), "",'1. Input energy data'!O136)</f>
        <v/>
      </c>
      <c r="P120" s="85" t="str">
        <f>IF(ISBLANK('1. Input energy data'!P136), "",'1. Input energy data'!P136)</f>
        <v/>
      </c>
      <c r="Q120" s="85" t="str">
        <f>IF(ISBLANK('1. Input energy data'!Q136), "",'1. Input energy data'!Q136)</f>
        <v/>
      </c>
      <c r="R120" s="85" t="str">
        <f>IF(ISBLANK('1. Input energy data'!R136), "",'1. Input energy data'!R136)</f>
        <v/>
      </c>
      <c r="S120" s="85" t="str">
        <f>IF(ISBLANK('1. Input energy data'!S136), "",'1. Input energy data'!S136)</f>
        <v/>
      </c>
      <c r="T120" s="85" t="str">
        <f>IF(ISBLANK('1. Input energy data'!T136), "",'1. Input energy data'!T136)</f>
        <v/>
      </c>
      <c r="U120" s="85" t="str">
        <f>IF(ISBLANK('1. Input energy data'!U136), "",'1. Input energy data'!U136)</f>
        <v/>
      </c>
      <c r="V120" s="85" t="str">
        <f>IF(ISBLANK('1. Input energy data'!V136), "",'1. Input energy data'!V136)</f>
        <v/>
      </c>
      <c r="W120" s="85" t="str">
        <f>IF(ISBLANK('1. Input energy data'!W136), "",'1. Input energy data'!W136)</f>
        <v/>
      </c>
      <c r="X120" s="85" t="str">
        <f>IF(ISBLANK('1. Input energy data'!X136), "",'1. Input energy data'!X136)</f>
        <v/>
      </c>
      <c r="Y120" s="85" t="str">
        <f>IF(ISBLANK('1. Input energy data'!Y136), "",'1. Input energy data'!Y136)</f>
        <v/>
      </c>
      <c r="Z120" s="85" t="str">
        <f>IF(ISBLANK('1. Input energy data'!Z136), "",'1. Input energy data'!Z136)</f>
        <v/>
      </c>
      <c r="AA120" s="85" t="str">
        <f>IF(ISBLANK('1. Input energy data'!$AA136), "",'1. Input energy data'!$AA136)</f>
        <v/>
      </c>
      <c r="AB120" s="85" t="str">
        <f>IF(ISBLANK('1. Input energy data'!AB136), "",'1. Input energy data'!AB136)</f>
        <v/>
      </c>
      <c r="AC120" s="84" t="str">
        <f>IF('1. Input energy data'!AD136="", "", '1. Input energy data'!AD136)</f>
        <v/>
      </c>
      <c r="AD120" s="84" t="str">
        <f>IF('1. Input energy data'!AE136="", "", '1. Input energy data'!AE136)</f>
        <v/>
      </c>
      <c r="AE120" s="85" t="str">
        <f>IF(ISBLANK('1. Input energy data'!AF136), "",'1. Input energy data'!AF136)</f>
        <v/>
      </c>
      <c r="AF120" s="85" t="str">
        <f>IF(ISBLANK('1. Input energy data'!AG136), "",'1. Input energy data'!AG136)</f>
        <v/>
      </c>
      <c r="AG120" s="85" t="str">
        <f>IF(ISBLANK('1. Input energy data'!AH136), "",'1. Input energy data'!AH136)</f>
        <v/>
      </c>
      <c r="AH120" s="85" t="str">
        <f>IF(ISBLANK('1. Input energy data'!AI136), "",'1. Input energy data'!AI136)</f>
        <v/>
      </c>
      <c r="AI120" s="85" t="str">
        <f>IF(ISBLANK('1. Input energy data'!AJ136), "",'1. Input energy data'!AJ136)</f>
        <v/>
      </c>
      <c r="AJ120" s="85" t="str">
        <f>IF(ISBLANK('1. Input energy data'!AK136), "",'1. Input energy data'!AK136)</f>
        <v/>
      </c>
      <c r="AK120" s="85" t="str">
        <f>IF(ISBLANK('1. Input energy data'!AL136), "",'1. Input energy data'!AL136)</f>
        <v/>
      </c>
      <c r="AL120" s="85" t="str">
        <f>IF(ISBLANK('1. Input energy data'!AM136), "",'1. Input energy data'!AM136)</f>
        <v/>
      </c>
      <c r="AM120" s="85" t="str">
        <f>IF(ISBLANK('1. Input energy data'!AN136), "",'1. Input energy data'!AN136)</f>
        <v/>
      </c>
      <c r="AN120" s="85" t="str">
        <f>IF(ISBLANK('1. Input energy data'!AO136), "",'1. Input energy data'!AO136)</f>
        <v/>
      </c>
      <c r="AO120" s="85" t="str">
        <f>IF(ISBLANK('1. Input energy data'!AP136), "",'1. Input energy data'!AP136)</f>
        <v/>
      </c>
      <c r="AP120" s="85" t="str">
        <f>IF(ISBLANK('1. Input energy data'!AQ136), "",'1. Input energy data'!AQ136)</f>
        <v/>
      </c>
      <c r="AQ120" s="85" t="str">
        <f>'1. Input energy data'!AR136</f>
        <v/>
      </c>
      <c r="AR120" s="85" t="str">
        <f>'1. Input energy data'!AS136</f>
        <v/>
      </c>
      <c r="AS120" s="85" t="str">
        <f>IF(ISBLANK('1. Input energy data'!AT136), "",'1. Input energy data'!AT136)</f>
        <v/>
      </c>
      <c r="AT120" s="85" t="str">
        <f>IF(ISBLANK('1. Input energy data'!$AU136), "",'1. Input energy data'!$AU136)</f>
        <v/>
      </c>
      <c r="AU120" s="85" t="str">
        <f>IF(ISBLANK('1. Input energy data'!AV136), "",'1. Input energy data'!AV136)</f>
        <v/>
      </c>
      <c r="AV120" s="82" t="str">
        <f>IFERROR('Calculation backing sheet'!AQ119,"Baseline issue")</f>
        <v/>
      </c>
      <c r="AW120" s="85" t="str">
        <f>'Calculation backing sheet'!AR119</f>
        <v/>
      </c>
      <c r="AX120" s="176" t="str">
        <f>'Calculation backing sheet'!AS119</f>
        <v/>
      </c>
      <c r="AY120" s="85" t="str">
        <f>'Calculation backing sheet'!AT119</f>
        <v/>
      </c>
      <c r="AZ120" s="85" t="str">
        <f>'Calculation backing sheet'!AU119</f>
        <v/>
      </c>
      <c r="BA120" s="82" t="str">
        <f>'Calculation backing sheet'!AV119</f>
        <v/>
      </c>
      <c r="BB120" s="82" t="str">
        <f>IF(OR(F120=0,G120=0,F120="0",G120="0",TRIM(F120)="",TRIM(G120)=""),"",IF(COUNTIFS('2. Input non-routine changes'!$C$18:$C$1048576,F120,'2. Input non-routine changes'!$E$18:$E$1048576,G120)&gt; 0,"Yes","No"))</f>
        <v/>
      </c>
      <c r="BD120" s="84" t="str" cm="1">
        <f t="array" aca="1" ref="BD120" ca="1">IFERROR(INDIRECT("'2. Input non-routine changes'!" &amp; ADDRESS('NRC backing'!$E120, COLUMN()-45)),"")</f>
        <v/>
      </c>
      <c r="BE120" s="84" t="str" cm="1">
        <f t="array" aca="1" ref="BE120" ca="1">IFERROR(INDIRECT("'2. Input non-routine changes'!" &amp; ADDRESS('NRC backing'!$E120, COLUMN()-45)),"")</f>
        <v/>
      </c>
      <c r="BF120" s="82" t="str" cm="1">
        <f t="array" aca="1" ref="BF120" ca="1">IFERROR(INDIRECT("'2. Input non-routine changes'!" &amp; ADDRESS('NRC backing'!$E120, COLUMN()-45)),"")</f>
        <v/>
      </c>
      <c r="BG120" s="180" t="str" cm="1">
        <f t="array" aca="1" ref="BG120" ca="1">IFERROR(INDIRECT("'2. Input non-routine changes'!" &amp; ADDRESS('NRC backing'!$E120, COLUMN()-45)),"")</f>
        <v/>
      </c>
      <c r="BH120" s="82" t="str" cm="1">
        <f t="array" aca="1" ref="BH120" ca="1">IFERROR(INDIRECT("'2. Input non-routine changes'!" &amp; ADDRESS('NRC backing'!$E120, COLUMN()-45)),"")</f>
        <v/>
      </c>
      <c r="BI120" s="84" t="str" cm="1">
        <f t="array" aca="1" ref="BI120" ca="1">IFERROR(INDIRECT("'2. Input non-routine changes'!" &amp; ADDRESS('NRC backing'!$F120, COLUMN()-50)),"")</f>
        <v/>
      </c>
      <c r="BJ120" s="84" t="str" cm="1">
        <f t="array" aca="1" ref="BJ120" ca="1">IFERROR(INDIRECT("'2. Input non-routine changes'!" &amp; ADDRESS('NRC backing'!$F120, COLUMN()-50)),"")</f>
        <v/>
      </c>
      <c r="BK120" s="82" t="str" cm="1">
        <f t="array" aca="1" ref="BK120" ca="1">IFERROR(INDIRECT("'2. Input non-routine changes'!" &amp; ADDRESS('NRC backing'!$F120, COLUMN()-50)),"")</f>
        <v/>
      </c>
      <c r="BL120" s="173" t="str" cm="1">
        <f t="array" aca="1" ref="BL120" ca="1">IFERROR(INDIRECT("'2. Input non-routine changes'!" &amp; ADDRESS('NRC backing'!$F120, COLUMN()-50)),"")</f>
        <v/>
      </c>
      <c r="BM120" s="82" t="str" cm="1">
        <f t="array" aca="1" ref="BM120" ca="1">IFERROR(INDIRECT("'2. Input non-routine changes'!" &amp; ADDRESS('NRC backing'!$F120, COLUMN()-50)),"")</f>
        <v/>
      </c>
      <c r="BN120" s="84" t="str" cm="1">
        <f t="array" aca="1" ref="BN120" ca="1">IFERROR(INDIRECT("'2. Input non-routine changes'!" &amp; ADDRESS('NRC backing'!$G120, COLUMN()-55)),"")</f>
        <v/>
      </c>
      <c r="BO120" s="84" t="str" cm="1">
        <f t="array" aca="1" ref="BO120" ca="1">IFERROR(INDIRECT("'2. Input non-routine changes'!" &amp; ADDRESS('NRC backing'!$G120, COLUMN()-55)),"")</f>
        <v/>
      </c>
      <c r="BP120" s="82" t="str" cm="1">
        <f t="array" aca="1" ref="BP120" ca="1">IFERROR(INDIRECT("'2. Input non-routine changes'!" &amp; ADDRESS('NRC backing'!$G120, COLUMN()-55)),"")</f>
        <v/>
      </c>
      <c r="BQ120" s="180" t="str" cm="1">
        <f t="array" aca="1" ref="BQ120" ca="1">IFERROR(INDIRECT("'2. Input non-routine changes'!" &amp; ADDRESS('NRC backing'!$G120, COLUMN()-55)),"")</f>
        <v/>
      </c>
      <c r="BR120" s="82" t="str" cm="1">
        <f t="array" aca="1" ref="BR120" ca="1">IFERROR(INDIRECT("'2. Input non-routine changes'!" &amp; ADDRESS('NRC backing'!$G120, COLUMN()-55)),"")</f>
        <v/>
      </c>
    </row>
    <row r="121" spans="1:70">
      <c r="A121" s="82" t="str">
        <f>IF($D121="", "", '1. Input energy data'!$C$11)</f>
        <v/>
      </c>
      <c r="B121" s="82" t="str">
        <f>IF($D121="", "", '1. Input energy data'!$D$11)</f>
        <v/>
      </c>
      <c r="C121" s="236"/>
      <c r="D121" s="82" t="str">
        <f>IF(ISBLANK('1. Input energy data'!$C137),"",'1. Input energy data'!$C137)</f>
        <v/>
      </c>
      <c r="E121" s="178" t="str">
        <f>IF(ISBLANK('1. Input energy data'!D137), "",'1. Input energy data'!D137)</f>
        <v/>
      </c>
      <c r="F121" s="82" t="str">
        <f>IF(ISBLANK('1. Input energy data'!$E137),"",'1. Input energy data'!$E137)</f>
        <v/>
      </c>
      <c r="G121" s="82" t="str">
        <f>IF($A121="","",'1. Input energy data'!$G137)</f>
        <v/>
      </c>
      <c r="H121" s="82" t="str">
        <f>IF($G121='List Backing Sheet'!$P$5,'1. Input energy data'!$S$11,IF($G121='List Backing Sheet'!$P$6,'1. Input energy data'!$T$11,""))</f>
        <v/>
      </c>
      <c r="I121" s="82" t="str">
        <f>IF('1. Input energy data'!H137=0, "", '1. Input energy data'!H137)</f>
        <v/>
      </c>
      <c r="J121" s="84" t="str">
        <f>IF('1. Input energy data'!I137="", "", '1. Input energy data'!I137)</f>
        <v/>
      </c>
      <c r="K121" s="84" t="str">
        <f>IF(A121="","",IF(TRIM(LOWER('1. Input energy data'!$G$11))="Multiple",IF('1. Input energy data'!J137&lt;&gt;"",'1. Input energy data'!J137,""), '1. Input energy data'!$G$11))</f>
        <v/>
      </c>
      <c r="L121" s="84" t="str">
        <f>IF('1. Input energy data'!L137="", "", '1. Input energy data'!L137)</f>
        <v/>
      </c>
      <c r="M121" s="84" t="str">
        <f>IF('1. Input energy data'!M137="", "", '1. Input energy data'!M137)</f>
        <v/>
      </c>
      <c r="N121" s="85" t="str">
        <f>IF(ISBLANK('1. Input energy data'!N137), "",'1. Input energy data'!N137)</f>
        <v/>
      </c>
      <c r="O121" s="85" t="str">
        <f>IF(ISBLANK('1. Input energy data'!O137), "",'1. Input energy data'!O137)</f>
        <v/>
      </c>
      <c r="P121" s="85" t="str">
        <f>IF(ISBLANK('1. Input energy data'!P137), "",'1. Input energy data'!P137)</f>
        <v/>
      </c>
      <c r="Q121" s="85" t="str">
        <f>IF(ISBLANK('1. Input energy data'!Q137), "",'1. Input energy data'!Q137)</f>
        <v/>
      </c>
      <c r="R121" s="85" t="str">
        <f>IF(ISBLANK('1. Input energy data'!R137), "",'1. Input energy data'!R137)</f>
        <v/>
      </c>
      <c r="S121" s="85" t="str">
        <f>IF(ISBLANK('1. Input energy data'!S137), "",'1. Input energy data'!S137)</f>
        <v/>
      </c>
      <c r="T121" s="85" t="str">
        <f>IF(ISBLANK('1. Input energy data'!T137), "",'1. Input energy data'!T137)</f>
        <v/>
      </c>
      <c r="U121" s="85" t="str">
        <f>IF(ISBLANK('1. Input energy data'!U137), "",'1. Input energy data'!U137)</f>
        <v/>
      </c>
      <c r="V121" s="85" t="str">
        <f>IF(ISBLANK('1. Input energy data'!V137), "",'1. Input energy data'!V137)</f>
        <v/>
      </c>
      <c r="W121" s="85" t="str">
        <f>IF(ISBLANK('1. Input energy data'!W137), "",'1. Input energy data'!W137)</f>
        <v/>
      </c>
      <c r="X121" s="85" t="str">
        <f>IF(ISBLANK('1. Input energy data'!X137), "",'1. Input energy data'!X137)</f>
        <v/>
      </c>
      <c r="Y121" s="85" t="str">
        <f>IF(ISBLANK('1. Input energy data'!Y137), "",'1. Input energy data'!Y137)</f>
        <v/>
      </c>
      <c r="Z121" s="85" t="str">
        <f>IF(ISBLANK('1. Input energy data'!Z137), "",'1. Input energy data'!Z137)</f>
        <v/>
      </c>
      <c r="AA121" s="85" t="str">
        <f>IF(ISBLANK('1. Input energy data'!$AA137), "",'1. Input energy data'!$AA137)</f>
        <v/>
      </c>
      <c r="AB121" s="85" t="str">
        <f>IF(ISBLANK('1. Input energy data'!AB137), "",'1. Input energy data'!AB137)</f>
        <v/>
      </c>
      <c r="AC121" s="84" t="str">
        <f>IF('1. Input energy data'!AD137="", "", '1. Input energy data'!AD137)</f>
        <v/>
      </c>
      <c r="AD121" s="84" t="str">
        <f>IF('1. Input energy data'!AE137="", "", '1. Input energy data'!AE137)</f>
        <v/>
      </c>
      <c r="AE121" s="85" t="str">
        <f>IF(ISBLANK('1. Input energy data'!AF137), "",'1. Input energy data'!AF137)</f>
        <v/>
      </c>
      <c r="AF121" s="85" t="str">
        <f>IF(ISBLANK('1. Input energy data'!AG137), "",'1. Input energy data'!AG137)</f>
        <v/>
      </c>
      <c r="AG121" s="85" t="str">
        <f>IF(ISBLANK('1. Input energy data'!AH137), "",'1. Input energy data'!AH137)</f>
        <v/>
      </c>
      <c r="AH121" s="85" t="str">
        <f>IF(ISBLANK('1. Input energy data'!AI137), "",'1. Input energy data'!AI137)</f>
        <v/>
      </c>
      <c r="AI121" s="85" t="str">
        <f>IF(ISBLANK('1. Input energy data'!AJ137), "",'1. Input energy data'!AJ137)</f>
        <v/>
      </c>
      <c r="AJ121" s="85" t="str">
        <f>IF(ISBLANK('1. Input energy data'!AK137), "",'1. Input energy data'!AK137)</f>
        <v/>
      </c>
      <c r="AK121" s="85" t="str">
        <f>IF(ISBLANK('1. Input energy data'!AL137), "",'1. Input energy data'!AL137)</f>
        <v/>
      </c>
      <c r="AL121" s="85" t="str">
        <f>IF(ISBLANK('1. Input energy data'!AM137), "",'1. Input energy data'!AM137)</f>
        <v/>
      </c>
      <c r="AM121" s="85" t="str">
        <f>IF(ISBLANK('1. Input energy data'!AN137), "",'1. Input energy data'!AN137)</f>
        <v/>
      </c>
      <c r="AN121" s="85" t="str">
        <f>IF(ISBLANK('1. Input energy data'!AO137), "",'1. Input energy data'!AO137)</f>
        <v/>
      </c>
      <c r="AO121" s="85" t="str">
        <f>IF(ISBLANK('1. Input energy data'!AP137), "",'1. Input energy data'!AP137)</f>
        <v/>
      </c>
      <c r="AP121" s="85" t="str">
        <f>IF(ISBLANK('1. Input energy data'!AQ137), "",'1. Input energy data'!AQ137)</f>
        <v/>
      </c>
      <c r="AQ121" s="85" t="str">
        <f>'1. Input energy data'!AR137</f>
        <v/>
      </c>
      <c r="AR121" s="85" t="str">
        <f>'1. Input energy data'!AS137</f>
        <v/>
      </c>
      <c r="AS121" s="85" t="str">
        <f>IF(ISBLANK('1. Input energy data'!AT137), "",'1. Input energy data'!AT137)</f>
        <v/>
      </c>
      <c r="AT121" s="85" t="str">
        <f>IF(ISBLANK('1. Input energy data'!$AU137), "",'1. Input energy data'!$AU137)</f>
        <v/>
      </c>
      <c r="AU121" s="85" t="str">
        <f>IF(ISBLANK('1. Input energy data'!AV137), "",'1. Input energy data'!AV137)</f>
        <v/>
      </c>
      <c r="AV121" s="82" t="str">
        <f>IFERROR('Calculation backing sheet'!AQ120,"Baseline issue")</f>
        <v/>
      </c>
      <c r="AW121" s="85" t="str">
        <f>'Calculation backing sheet'!AR120</f>
        <v/>
      </c>
      <c r="AX121" s="176" t="str">
        <f>'Calculation backing sheet'!AS120</f>
        <v/>
      </c>
      <c r="AY121" s="85" t="str">
        <f>'Calculation backing sheet'!AT120</f>
        <v/>
      </c>
      <c r="AZ121" s="85" t="str">
        <f>'Calculation backing sheet'!AU120</f>
        <v/>
      </c>
      <c r="BA121" s="82" t="str">
        <f>'Calculation backing sheet'!AV120</f>
        <v/>
      </c>
      <c r="BB121" s="82" t="str">
        <f>IF(OR(F121=0,G121=0,F121="0",G121="0",TRIM(F121)="",TRIM(G121)=""),"",IF(COUNTIFS('2. Input non-routine changes'!$C$18:$C$1048576,F121,'2. Input non-routine changes'!$E$18:$E$1048576,G121)&gt; 0,"Yes","No"))</f>
        <v/>
      </c>
      <c r="BD121" s="84" t="str" cm="1">
        <f t="array" aca="1" ref="BD121" ca="1">IFERROR(INDIRECT("'2. Input non-routine changes'!" &amp; ADDRESS('NRC backing'!$E121, COLUMN()-45)),"")</f>
        <v/>
      </c>
      <c r="BE121" s="84" t="str" cm="1">
        <f t="array" aca="1" ref="BE121" ca="1">IFERROR(INDIRECT("'2. Input non-routine changes'!" &amp; ADDRESS('NRC backing'!$E121, COLUMN()-45)),"")</f>
        <v/>
      </c>
      <c r="BF121" s="82" t="str" cm="1">
        <f t="array" aca="1" ref="BF121" ca="1">IFERROR(INDIRECT("'2. Input non-routine changes'!" &amp; ADDRESS('NRC backing'!$E121, COLUMN()-45)),"")</f>
        <v/>
      </c>
      <c r="BG121" s="180" t="str" cm="1">
        <f t="array" aca="1" ref="BG121" ca="1">IFERROR(INDIRECT("'2. Input non-routine changes'!" &amp; ADDRESS('NRC backing'!$E121, COLUMN()-45)),"")</f>
        <v/>
      </c>
      <c r="BH121" s="82" t="str" cm="1">
        <f t="array" aca="1" ref="BH121" ca="1">IFERROR(INDIRECT("'2. Input non-routine changes'!" &amp; ADDRESS('NRC backing'!$E121, COLUMN()-45)),"")</f>
        <v/>
      </c>
      <c r="BI121" s="84" t="str" cm="1">
        <f t="array" aca="1" ref="BI121" ca="1">IFERROR(INDIRECT("'2. Input non-routine changes'!" &amp; ADDRESS('NRC backing'!$F121, COLUMN()-50)),"")</f>
        <v/>
      </c>
      <c r="BJ121" s="84" t="str" cm="1">
        <f t="array" aca="1" ref="BJ121" ca="1">IFERROR(INDIRECT("'2. Input non-routine changes'!" &amp; ADDRESS('NRC backing'!$F121, COLUMN()-50)),"")</f>
        <v/>
      </c>
      <c r="BK121" s="82" t="str" cm="1">
        <f t="array" aca="1" ref="BK121" ca="1">IFERROR(INDIRECT("'2. Input non-routine changes'!" &amp; ADDRESS('NRC backing'!$F121, COLUMN()-50)),"")</f>
        <v/>
      </c>
      <c r="BL121" s="173" t="str" cm="1">
        <f t="array" aca="1" ref="BL121" ca="1">IFERROR(INDIRECT("'2. Input non-routine changes'!" &amp; ADDRESS('NRC backing'!$F121, COLUMN()-50)),"")</f>
        <v/>
      </c>
      <c r="BM121" s="82" t="str" cm="1">
        <f t="array" aca="1" ref="BM121" ca="1">IFERROR(INDIRECT("'2. Input non-routine changes'!" &amp; ADDRESS('NRC backing'!$F121, COLUMN()-50)),"")</f>
        <v/>
      </c>
      <c r="BN121" s="84" t="str" cm="1">
        <f t="array" aca="1" ref="BN121" ca="1">IFERROR(INDIRECT("'2. Input non-routine changes'!" &amp; ADDRESS('NRC backing'!$G121, COLUMN()-55)),"")</f>
        <v/>
      </c>
      <c r="BO121" s="84" t="str" cm="1">
        <f t="array" aca="1" ref="BO121" ca="1">IFERROR(INDIRECT("'2. Input non-routine changes'!" &amp; ADDRESS('NRC backing'!$G121, COLUMN()-55)),"")</f>
        <v/>
      </c>
      <c r="BP121" s="82" t="str" cm="1">
        <f t="array" aca="1" ref="BP121" ca="1">IFERROR(INDIRECT("'2. Input non-routine changes'!" &amp; ADDRESS('NRC backing'!$G121, COLUMN()-55)),"")</f>
        <v/>
      </c>
      <c r="BQ121" s="180" t="str" cm="1">
        <f t="array" aca="1" ref="BQ121" ca="1">IFERROR(INDIRECT("'2. Input non-routine changes'!" &amp; ADDRESS('NRC backing'!$G121, COLUMN()-55)),"")</f>
        <v/>
      </c>
      <c r="BR121" s="82" t="str" cm="1">
        <f t="array" aca="1" ref="BR121" ca="1">IFERROR(INDIRECT("'2. Input non-routine changes'!" &amp; ADDRESS('NRC backing'!$G121, COLUMN()-55)),"")</f>
        <v/>
      </c>
    </row>
    <row r="122" spans="1:70">
      <c r="A122" s="82" t="str">
        <f>IF($D122="", "", '1. Input energy data'!$C$11)</f>
        <v/>
      </c>
      <c r="B122" s="82" t="str">
        <f>IF($D122="", "", '1. Input energy data'!$D$11)</f>
        <v/>
      </c>
      <c r="C122" s="236"/>
      <c r="D122" s="82" t="str">
        <f>IF(ISBLANK('1. Input energy data'!$C138),"",'1. Input energy data'!$C138)</f>
        <v/>
      </c>
      <c r="E122" s="178" t="str">
        <f>IF(ISBLANK('1. Input energy data'!D138), "",'1. Input energy data'!D138)</f>
        <v/>
      </c>
      <c r="F122" s="82" t="str">
        <f>IF(ISBLANK('1. Input energy data'!$E138),"",'1. Input energy data'!$E138)</f>
        <v/>
      </c>
      <c r="G122" s="82" t="str">
        <f>IF($A122="","",'1. Input energy data'!$G138)</f>
        <v/>
      </c>
      <c r="H122" s="82" t="str">
        <f>IF($G122='List Backing Sheet'!$P$5,'1. Input energy data'!$S$11,IF($G122='List Backing Sheet'!$P$6,'1. Input energy data'!$T$11,""))</f>
        <v/>
      </c>
      <c r="I122" s="82" t="str">
        <f>IF('1. Input energy data'!H138=0, "", '1. Input energy data'!H138)</f>
        <v/>
      </c>
      <c r="J122" s="84" t="str">
        <f>IF('1. Input energy data'!I138="", "", '1. Input energy data'!I138)</f>
        <v/>
      </c>
      <c r="K122" s="84" t="str">
        <f>IF(A122="","",IF(TRIM(LOWER('1. Input energy data'!$G$11))="Multiple",IF('1. Input energy data'!J138&lt;&gt;"",'1. Input energy data'!J138,""), '1. Input energy data'!$G$11))</f>
        <v/>
      </c>
      <c r="L122" s="84" t="str">
        <f>IF('1. Input energy data'!L138="", "", '1. Input energy data'!L138)</f>
        <v/>
      </c>
      <c r="M122" s="84" t="str">
        <f>IF('1. Input energy data'!M138="", "", '1. Input energy data'!M138)</f>
        <v/>
      </c>
      <c r="N122" s="85" t="str">
        <f>IF(ISBLANK('1. Input energy data'!N138), "",'1. Input energy data'!N138)</f>
        <v/>
      </c>
      <c r="O122" s="85" t="str">
        <f>IF(ISBLANK('1. Input energy data'!O138), "",'1. Input energy data'!O138)</f>
        <v/>
      </c>
      <c r="P122" s="85" t="str">
        <f>IF(ISBLANK('1. Input energy data'!P138), "",'1. Input energy data'!P138)</f>
        <v/>
      </c>
      <c r="Q122" s="85" t="str">
        <f>IF(ISBLANK('1. Input energy data'!Q138), "",'1. Input energy data'!Q138)</f>
        <v/>
      </c>
      <c r="R122" s="85" t="str">
        <f>IF(ISBLANK('1. Input energy data'!R138), "",'1. Input energy data'!R138)</f>
        <v/>
      </c>
      <c r="S122" s="85" t="str">
        <f>IF(ISBLANK('1. Input energy data'!S138), "",'1. Input energy data'!S138)</f>
        <v/>
      </c>
      <c r="T122" s="85" t="str">
        <f>IF(ISBLANK('1. Input energy data'!T138), "",'1. Input energy data'!T138)</f>
        <v/>
      </c>
      <c r="U122" s="85" t="str">
        <f>IF(ISBLANK('1. Input energy data'!U138), "",'1. Input energy data'!U138)</f>
        <v/>
      </c>
      <c r="V122" s="85" t="str">
        <f>IF(ISBLANK('1. Input energy data'!V138), "",'1. Input energy data'!V138)</f>
        <v/>
      </c>
      <c r="W122" s="85" t="str">
        <f>IF(ISBLANK('1. Input energy data'!W138), "",'1. Input energy data'!W138)</f>
        <v/>
      </c>
      <c r="X122" s="85" t="str">
        <f>IF(ISBLANK('1. Input energy data'!X138), "",'1. Input energy data'!X138)</f>
        <v/>
      </c>
      <c r="Y122" s="85" t="str">
        <f>IF(ISBLANK('1. Input energy data'!Y138), "",'1. Input energy data'!Y138)</f>
        <v/>
      </c>
      <c r="Z122" s="85" t="str">
        <f>IF(ISBLANK('1. Input energy data'!Z138), "",'1. Input energy data'!Z138)</f>
        <v/>
      </c>
      <c r="AA122" s="85" t="str">
        <f>IF(ISBLANK('1. Input energy data'!$AA138), "",'1. Input energy data'!$AA138)</f>
        <v/>
      </c>
      <c r="AB122" s="85" t="str">
        <f>IF(ISBLANK('1. Input energy data'!AB138), "",'1. Input energy data'!AB138)</f>
        <v/>
      </c>
      <c r="AC122" s="84" t="str">
        <f>IF('1. Input energy data'!AD138="", "", '1. Input energy data'!AD138)</f>
        <v/>
      </c>
      <c r="AD122" s="84" t="str">
        <f>IF('1. Input energy data'!AE138="", "", '1. Input energy data'!AE138)</f>
        <v/>
      </c>
      <c r="AE122" s="85" t="str">
        <f>IF(ISBLANK('1. Input energy data'!AF138), "",'1. Input energy data'!AF138)</f>
        <v/>
      </c>
      <c r="AF122" s="85" t="str">
        <f>IF(ISBLANK('1. Input energy data'!AG138), "",'1. Input energy data'!AG138)</f>
        <v/>
      </c>
      <c r="AG122" s="85" t="str">
        <f>IF(ISBLANK('1. Input energy data'!AH138), "",'1. Input energy data'!AH138)</f>
        <v/>
      </c>
      <c r="AH122" s="85" t="str">
        <f>IF(ISBLANK('1. Input energy data'!AI138), "",'1. Input energy data'!AI138)</f>
        <v/>
      </c>
      <c r="AI122" s="85" t="str">
        <f>IF(ISBLANK('1. Input energy data'!AJ138), "",'1. Input energy data'!AJ138)</f>
        <v/>
      </c>
      <c r="AJ122" s="85" t="str">
        <f>IF(ISBLANK('1. Input energy data'!AK138), "",'1. Input energy data'!AK138)</f>
        <v/>
      </c>
      <c r="AK122" s="85" t="str">
        <f>IF(ISBLANK('1. Input energy data'!AL138), "",'1. Input energy data'!AL138)</f>
        <v/>
      </c>
      <c r="AL122" s="85" t="str">
        <f>IF(ISBLANK('1. Input energy data'!AM138), "",'1. Input energy data'!AM138)</f>
        <v/>
      </c>
      <c r="AM122" s="85" t="str">
        <f>IF(ISBLANK('1. Input energy data'!AN138), "",'1. Input energy data'!AN138)</f>
        <v/>
      </c>
      <c r="AN122" s="85" t="str">
        <f>IF(ISBLANK('1. Input energy data'!AO138), "",'1. Input energy data'!AO138)</f>
        <v/>
      </c>
      <c r="AO122" s="85" t="str">
        <f>IF(ISBLANK('1. Input energy data'!AP138), "",'1. Input energy data'!AP138)</f>
        <v/>
      </c>
      <c r="AP122" s="85" t="str">
        <f>IF(ISBLANK('1. Input energy data'!AQ138), "",'1. Input energy data'!AQ138)</f>
        <v/>
      </c>
      <c r="AQ122" s="85" t="str">
        <f>'1. Input energy data'!AR138</f>
        <v/>
      </c>
      <c r="AR122" s="85" t="str">
        <f>'1. Input energy data'!AS138</f>
        <v/>
      </c>
      <c r="AS122" s="85" t="str">
        <f>IF(ISBLANK('1. Input energy data'!AT138), "",'1. Input energy data'!AT138)</f>
        <v/>
      </c>
      <c r="AT122" s="85" t="str">
        <f>IF(ISBLANK('1. Input energy data'!$AU138), "",'1. Input energy data'!$AU138)</f>
        <v/>
      </c>
      <c r="AU122" s="85" t="str">
        <f>IF(ISBLANK('1. Input energy data'!AV138), "",'1. Input energy data'!AV138)</f>
        <v/>
      </c>
      <c r="AV122" s="82" t="str">
        <f>IFERROR('Calculation backing sheet'!AQ121,"Baseline issue")</f>
        <v/>
      </c>
      <c r="AW122" s="85" t="str">
        <f>'Calculation backing sheet'!AR121</f>
        <v/>
      </c>
      <c r="AX122" s="176" t="str">
        <f>'Calculation backing sheet'!AS121</f>
        <v/>
      </c>
      <c r="AY122" s="85" t="str">
        <f>'Calculation backing sheet'!AT121</f>
        <v/>
      </c>
      <c r="AZ122" s="85" t="str">
        <f>'Calculation backing sheet'!AU121</f>
        <v/>
      </c>
      <c r="BA122" s="82" t="str">
        <f>'Calculation backing sheet'!AV121</f>
        <v/>
      </c>
      <c r="BB122" s="82" t="str">
        <f>IF(OR(F122=0,G122=0,F122="0",G122="0",TRIM(F122)="",TRIM(G122)=""),"",IF(COUNTIFS('2. Input non-routine changes'!$C$18:$C$1048576,F122,'2. Input non-routine changes'!$E$18:$E$1048576,G122)&gt; 0,"Yes","No"))</f>
        <v/>
      </c>
      <c r="BD122" s="84" t="str" cm="1">
        <f t="array" aca="1" ref="BD122" ca="1">IFERROR(INDIRECT("'2. Input non-routine changes'!" &amp; ADDRESS('NRC backing'!$E122, COLUMN()-45)),"")</f>
        <v/>
      </c>
      <c r="BE122" s="84" t="str" cm="1">
        <f t="array" aca="1" ref="BE122" ca="1">IFERROR(INDIRECT("'2. Input non-routine changes'!" &amp; ADDRESS('NRC backing'!$E122, COLUMN()-45)),"")</f>
        <v/>
      </c>
      <c r="BF122" s="82" t="str" cm="1">
        <f t="array" aca="1" ref="BF122" ca="1">IFERROR(INDIRECT("'2. Input non-routine changes'!" &amp; ADDRESS('NRC backing'!$E122, COLUMN()-45)),"")</f>
        <v/>
      </c>
      <c r="BG122" s="180" t="str" cm="1">
        <f t="array" aca="1" ref="BG122" ca="1">IFERROR(INDIRECT("'2. Input non-routine changes'!" &amp; ADDRESS('NRC backing'!$E122, COLUMN()-45)),"")</f>
        <v/>
      </c>
      <c r="BH122" s="82" t="str" cm="1">
        <f t="array" aca="1" ref="BH122" ca="1">IFERROR(INDIRECT("'2. Input non-routine changes'!" &amp; ADDRESS('NRC backing'!$E122, COLUMN()-45)),"")</f>
        <v/>
      </c>
      <c r="BI122" s="84" t="str" cm="1">
        <f t="array" aca="1" ref="BI122" ca="1">IFERROR(INDIRECT("'2. Input non-routine changes'!" &amp; ADDRESS('NRC backing'!$F122, COLUMN()-50)),"")</f>
        <v/>
      </c>
      <c r="BJ122" s="84" t="str" cm="1">
        <f t="array" aca="1" ref="BJ122" ca="1">IFERROR(INDIRECT("'2. Input non-routine changes'!" &amp; ADDRESS('NRC backing'!$F122, COLUMN()-50)),"")</f>
        <v/>
      </c>
      <c r="BK122" s="82" t="str" cm="1">
        <f t="array" aca="1" ref="BK122" ca="1">IFERROR(INDIRECT("'2. Input non-routine changes'!" &amp; ADDRESS('NRC backing'!$F122, COLUMN()-50)),"")</f>
        <v/>
      </c>
      <c r="BL122" s="173" t="str" cm="1">
        <f t="array" aca="1" ref="BL122" ca="1">IFERROR(INDIRECT("'2. Input non-routine changes'!" &amp; ADDRESS('NRC backing'!$F122, COLUMN()-50)),"")</f>
        <v/>
      </c>
      <c r="BM122" s="82" t="str" cm="1">
        <f t="array" aca="1" ref="BM122" ca="1">IFERROR(INDIRECT("'2. Input non-routine changes'!" &amp; ADDRESS('NRC backing'!$F122, COLUMN()-50)),"")</f>
        <v/>
      </c>
      <c r="BN122" s="84" t="str" cm="1">
        <f t="array" aca="1" ref="BN122" ca="1">IFERROR(INDIRECT("'2. Input non-routine changes'!" &amp; ADDRESS('NRC backing'!$G122, COLUMN()-55)),"")</f>
        <v/>
      </c>
      <c r="BO122" s="84" t="str" cm="1">
        <f t="array" aca="1" ref="BO122" ca="1">IFERROR(INDIRECT("'2. Input non-routine changes'!" &amp; ADDRESS('NRC backing'!$G122, COLUMN()-55)),"")</f>
        <v/>
      </c>
      <c r="BP122" s="82" t="str" cm="1">
        <f t="array" aca="1" ref="BP122" ca="1">IFERROR(INDIRECT("'2. Input non-routine changes'!" &amp; ADDRESS('NRC backing'!$G122, COLUMN()-55)),"")</f>
        <v/>
      </c>
      <c r="BQ122" s="180" t="str" cm="1">
        <f t="array" aca="1" ref="BQ122" ca="1">IFERROR(INDIRECT("'2. Input non-routine changes'!" &amp; ADDRESS('NRC backing'!$G122, COLUMN()-55)),"")</f>
        <v/>
      </c>
      <c r="BR122" s="82" t="str" cm="1">
        <f t="array" aca="1" ref="BR122" ca="1">IFERROR(INDIRECT("'2. Input non-routine changes'!" &amp; ADDRESS('NRC backing'!$G122, COLUMN()-55)),"")</f>
        <v/>
      </c>
    </row>
    <row r="123" spans="1:70">
      <c r="A123" s="82" t="str">
        <f>IF($D123="", "", '1. Input energy data'!$C$11)</f>
        <v/>
      </c>
      <c r="B123" s="82" t="str">
        <f>IF($D123="", "", '1. Input energy data'!$D$11)</f>
        <v/>
      </c>
      <c r="C123" s="236"/>
      <c r="D123" s="82" t="str">
        <f>IF(ISBLANK('1. Input energy data'!$C139),"",'1. Input energy data'!$C139)</f>
        <v/>
      </c>
      <c r="E123" s="178" t="str">
        <f>IF(ISBLANK('1. Input energy data'!D139), "",'1. Input energy data'!D139)</f>
        <v/>
      </c>
      <c r="F123" s="82" t="str">
        <f>IF(ISBLANK('1. Input energy data'!$E139),"",'1. Input energy data'!$E139)</f>
        <v/>
      </c>
      <c r="G123" s="82" t="str">
        <f>IF($A123="","",'1. Input energy data'!$G139)</f>
        <v/>
      </c>
      <c r="H123" s="82" t="str">
        <f>IF($G123='List Backing Sheet'!$P$5,'1. Input energy data'!$S$11,IF($G123='List Backing Sheet'!$P$6,'1. Input energy data'!$T$11,""))</f>
        <v/>
      </c>
      <c r="I123" s="82" t="str">
        <f>IF('1. Input energy data'!H139=0, "", '1. Input energy data'!H139)</f>
        <v/>
      </c>
      <c r="J123" s="84" t="str">
        <f>IF('1. Input energy data'!I139="", "", '1. Input energy data'!I139)</f>
        <v/>
      </c>
      <c r="K123" s="84" t="str">
        <f>IF(A123="","",IF(TRIM(LOWER('1. Input energy data'!$G$11))="Multiple",IF('1. Input energy data'!J139&lt;&gt;"",'1. Input energy data'!J139,""), '1. Input energy data'!$G$11))</f>
        <v/>
      </c>
      <c r="L123" s="84" t="str">
        <f>IF('1. Input energy data'!L139="", "", '1. Input energy data'!L139)</f>
        <v/>
      </c>
      <c r="M123" s="84" t="str">
        <f>IF('1. Input energy data'!M139="", "", '1. Input energy data'!M139)</f>
        <v/>
      </c>
      <c r="N123" s="85" t="str">
        <f>IF(ISBLANK('1. Input energy data'!N139), "",'1. Input energy data'!N139)</f>
        <v/>
      </c>
      <c r="O123" s="85" t="str">
        <f>IF(ISBLANK('1. Input energy data'!O139), "",'1. Input energy data'!O139)</f>
        <v/>
      </c>
      <c r="P123" s="85" t="str">
        <f>IF(ISBLANK('1. Input energy data'!P139), "",'1. Input energy data'!P139)</f>
        <v/>
      </c>
      <c r="Q123" s="85" t="str">
        <f>IF(ISBLANK('1. Input energy data'!Q139), "",'1. Input energy data'!Q139)</f>
        <v/>
      </c>
      <c r="R123" s="85" t="str">
        <f>IF(ISBLANK('1. Input energy data'!R139), "",'1. Input energy data'!R139)</f>
        <v/>
      </c>
      <c r="S123" s="85" t="str">
        <f>IF(ISBLANK('1. Input energy data'!S139), "",'1. Input energy data'!S139)</f>
        <v/>
      </c>
      <c r="T123" s="85" t="str">
        <f>IF(ISBLANK('1. Input energy data'!T139), "",'1. Input energy data'!T139)</f>
        <v/>
      </c>
      <c r="U123" s="85" t="str">
        <f>IF(ISBLANK('1. Input energy data'!U139), "",'1. Input energy data'!U139)</f>
        <v/>
      </c>
      <c r="V123" s="85" t="str">
        <f>IF(ISBLANK('1. Input energy data'!V139), "",'1. Input energy data'!V139)</f>
        <v/>
      </c>
      <c r="W123" s="85" t="str">
        <f>IF(ISBLANK('1. Input energy data'!W139), "",'1. Input energy data'!W139)</f>
        <v/>
      </c>
      <c r="X123" s="85" t="str">
        <f>IF(ISBLANK('1. Input energy data'!X139), "",'1. Input energy data'!X139)</f>
        <v/>
      </c>
      <c r="Y123" s="85" t="str">
        <f>IF(ISBLANK('1. Input energy data'!Y139), "",'1. Input energy data'!Y139)</f>
        <v/>
      </c>
      <c r="Z123" s="85" t="str">
        <f>IF(ISBLANK('1. Input energy data'!Z139), "",'1. Input energy data'!Z139)</f>
        <v/>
      </c>
      <c r="AA123" s="85" t="str">
        <f>IF(ISBLANK('1. Input energy data'!$AA139), "",'1. Input energy data'!$AA139)</f>
        <v/>
      </c>
      <c r="AB123" s="85" t="str">
        <f>IF(ISBLANK('1. Input energy data'!AB139), "",'1. Input energy data'!AB139)</f>
        <v/>
      </c>
      <c r="AC123" s="84" t="str">
        <f>IF('1. Input energy data'!AD139="", "", '1. Input energy data'!AD139)</f>
        <v/>
      </c>
      <c r="AD123" s="84" t="str">
        <f>IF('1. Input energy data'!AE139="", "", '1. Input energy data'!AE139)</f>
        <v/>
      </c>
      <c r="AE123" s="85" t="str">
        <f>IF(ISBLANK('1. Input energy data'!AF139), "",'1. Input energy data'!AF139)</f>
        <v/>
      </c>
      <c r="AF123" s="85" t="str">
        <f>IF(ISBLANK('1. Input energy data'!AG139), "",'1. Input energy data'!AG139)</f>
        <v/>
      </c>
      <c r="AG123" s="85" t="str">
        <f>IF(ISBLANK('1. Input energy data'!AH139), "",'1. Input energy data'!AH139)</f>
        <v/>
      </c>
      <c r="AH123" s="85" t="str">
        <f>IF(ISBLANK('1. Input energy data'!AI139), "",'1. Input energy data'!AI139)</f>
        <v/>
      </c>
      <c r="AI123" s="85" t="str">
        <f>IF(ISBLANK('1. Input energy data'!AJ139), "",'1. Input energy data'!AJ139)</f>
        <v/>
      </c>
      <c r="AJ123" s="85" t="str">
        <f>IF(ISBLANK('1. Input energy data'!AK139), "",'1. Input energy data'!AK139)</f>
        <v/>
      </c>
      <c r="AK123" s="85" t="str">
        <f>IF(ISBLANK('1. Input energy data'!AL139), "",'1. Input energy data'!AL139)</f>
        <v/>
      </c>
      <c r="AL123" s="85" t="str">
        <f>IF(ISBLANK('1. Input energy data'!AM139), "",'1. Input energy data'!AM139)</f>
        <v/>
      </c>
      <c r="AM123" s="85" t="str">
        <f>IF(ISBLANK('1. Input energy data'!AN139), "",'1. Input energy data'!AN139)</f>
        <v/>
      </c>
      <c r="AN123" s="85" t="str">
        <f>IF(ISBLANK('1. Input energy data'!AO139), "",'1. Input energy data'!AO139)</f>
        <v/>
      </c>
      <c r="AO123" s="85" t="str">
        <f>IF(ISBLANK('1. Input energy data'!AP139), "",'1. Input energy data'!AP139)</f>
        <v/>
      </c>
      <c r="AP123" s="85" t="str">
        <f>IF(ISBLANK('1. Input energy data'!AQ139), "",'1. Input energy data'!AQ139)</f>
        <v/>
      </c>
      <c r="AQ123" s="85" t="str">
        <f>'1. Input energy data'!AR139</f>
        <v/>
      </c>
      <c r="AR123" s="85" t="str">
        <f>'1. Input energy data'!AS139</f>
        <v/>
      </c>
      <c r="AS123" s="85" t="str">
        <f>IF(ISBLANK('1. Input energy data'!AT139), "",'1. Input energy data'!AT139)</f>
        <v/>
      </c>
      <c r="AT123" s="85" t="str">
        <f>IF(ISBLANK('1. Input energy data'!$AU139), "",'1. Input energy data'!$AU139)</f>
        <v/>
      </c>
      <c r="AU123" s="85" t="str">
        <f>IF(ISBLANK('1. Input energy data'!AV139), "",'1. Input energy data'!AV139)</f>
        <v/>
      </c>
      <c r="AV123" s="82" t="str">
        <f>IFERROR('Calculation backing sheet'!AQ122,"Baseline issue")</f>
        <v/>
      </c>
      <c r="AW123" s="85" t="str">
        <f>'Calculation backing sheet'!AR122</f>
        <v/>
      </c>
      <c r="AX123" s="176" t="str">
        <f>'Calculation backing sheet'!AS122</f>
        <v/>
      </c>
      <c r="AY123" s="85" t="str">
        <f>'Calculation backing sheet'!AT122</f>
        <v/>
      </c>
      <c r="AZ123" s="85" t="str">
        <f>'Calculation backing sheet'!AU122</f>
        <v/>
      </c>
      <c r="BA123" s="82" t="str">
        <f>'Calculation backing sheet'!AV122</f>
        <v/>
      </c>
      <c r="BB123" s="82" t="str">
        <f>IF(OR(F123=0,G123=0,F123="0",G123="0",TRIM(F123)="",TRIM(G123)=""),"",IF(COUNTIFS('2. Input non-routine changes'!$C$18:$C$1048576,F123,'2. Input non-routine changes'!$E$18:$E$1048576,G123)&gt; 0,"Yes","No"))</f>
        <v/>
      </c>
      <c r="BD123" s="84" t="str" cm="1">
        <f t="array" aca="1" ref="BD123" ca="1">IFERROR(INDIRECT("'2. Input non-routine changes'!" &amp; ADDRESS('NRC backing'!$E123, COLUMN()-45)),"")</f>
        <v/>
      </c>
      <c r="BE123" s="84" t="str" cm="1">
        <f t="array" aca="1" ref="BE123" ca="1">IFERROR(INDIRECT("'2. Input non-routine changes'!" &amp; ADDRESS('NRC backing'!$E123, COLUMN()-45)),"")</f>
        <v/>
      </c>
      <c r="BF123" s="82" t="str" cm="1">
        <f t="array" aca="1" ref="BF123" ca="1">IFERROR(INDIRECT("'2. Input non-routine changes'!" &amp; ADDRESS('NRC backing'!$E123, COLUMN()-45)),"")</f>
        <v/>
      </c>
      <c r="BG123" s="180" t="str" cm="1">
        <f t="array" aca="1" ref="BG123" ca="1">IFERROR(INDIRECT("'2. Input non-routine changes'!" &amp; ADDRESS('NRC backing'!$E123, COLUMN()-45)),"")</f>
        <v/>
      </c>
      <c r="BH123" s="82" t="str" cm="1">
        <f t="array" aca="1" ref="BH123" ca="1">IFERROR(INDIRECT("'2. Input non-routine changes'!" &amp; ADDRESS('NRC backing'!$E123, COLUMN()-45)),"")</f>
        <v/>
      </c>
      <c r="BI123" s="84" t="str" cm="1">
        <f t="array" aca="1" ref="BI123" ca="1">IFERROR(INDIRECT("'2. Input non-routine changes'!" &amp; ADDRESS('NRC backing'!$F123, COLUMN()-50)),"")</f>
        <v/>
      </c>
      <c r="BJ123" s="84" t="str" cm="1">
        <f t="array" aca="1" ref="BJ123" ca="1">IFERROR(INDIRECT("'2. Input non-routine changes'!" &amp; ADDRESS('NRC backing'!$F123, COLUMN()-50)),"")</f>
        <v/>
      </c>
      <c r="BK123" s="82" t="str" cm="1">
        <f t="array" aca="1" ref="BK123" ca="1">IFERROR(INDIRECT("'2. Input non-routine changes'!" &amp; ADDRESS('NRC backing'!$F123, COLUMN()-50)),"")</f>
        <v/>
      </c>
      <c r="BL123" s="173" t="str" cm="1">
        <f t="array" aca="1" ref="BL123" ca="1">IFERROR(INDIRECT("'2. Input non-routine changes'!" &amp; ADDRESS('NRC backing'!$F123, COLUMN()-50)),"")</f>
        <v/>
      </c>
      <c r="BM123" s="82" t="str" cm="1">
        <f t="array" aca="1" ref="BM123" ca="1">IFERROR(INDIRECT("'2. Input non-routine changes'!" &amp; ADDRESS('NRC backing'!$F123, COLUMN()-50)),"")</f>
        <v/>
      </c>
      <c r="BN123" s="84" t="str" cm="1">
        <f t="array" aca="1" ref="BN123" ca="1">IFERROR(INDIRECT("'2. Input non-routine changes'!" &amp; ADDRESS('NRC backing'!$G123, COLUMN()-55)),"")</f>
        <v/>
      </c>
      <c r="BO123" s="84" t="str" cm="1">
        <f t="array" aca="1" ref="BO123" ca="1">IFERROR(INDIRECT("'2. Input non-routine changes'!" &amp; ADDRESS('NRC backing'!$G123, COLUMN()-55)),"")</f>
        <v/>
      </c>
      <c r="BP123" s="82" t="str" cm="1">
        <f t="array" aca="1" ref="BP123" ca="1">IFERROR(INDIRECT("'2. Input non-routine changes'!" &amp; ADDRESS('NRC backing'!$G123, COLUMN()-55)),"")</f>
        <v/>
      </c>
      <c r="BQ123" s="180" t="str" cm="1">
        <f t="array" aca="1" ref="BQ123" ca="1">IFERROR(INDIRECT("'2. Input non-routine changes'!" &amp; ADDRESS('NRC backing'!$G123, COLUMN()-55)),"")</f>
        <v/>
      </c>
      <c r="BR123" s="82" t="str" cm="1">
        <f t="array" aca="1" ref="BR123" ca="1">IFERROR(INDIRECT("'2. Input non-routine changes'!" &amp; ADDRESS('NRC backing'!$G123, COLUMN()-55)),"")</f>
        <v/>
      </c>
    </row>
    <row r="124" spans="1:70">
      <c r="A124" s="82" t="str">
        <f>IF($D124="", "", '1. Input energy data'!$C$11)</f>
        <v/>
      </c>
      <c r="B124" s="82" t="str">
        <f>IF($D124="", "", '1. Input energy data'!$D$11)</f>
        <v/>
      </c>
      <c r="C124" s="236"/>
      <c r="D124" s="82" t="str">
        <f>IF(ISBLANK('1. Input energy data'!$C140),"",'1. Input energy data'!$C140)</f>
        <v/>
      </c>
      <c r="E124" s="178" t="str">
        <f>IF(ISBLANK('1. Input energy data'!D140), "",'1. Input energy data'!D140)</f>
        <v/>
      </c>
      <c r="F124" s="82" t="str">
        <f>IF(ISBLANK('1. Input energy data'!$E140),"",'1. Input energy data'!$E140)</f>
        <v/>
      </c>
      <c r="G124" s="82" t="str">
        <f>IF($A124="","",'1. Input energy data'!$G140)</f>
        <v/>
      </c>
      <c r="H124" s="82" t="str">
        <f>IF($G124='List Backing Sheet'!$P$5,'1. Input energy data'!$S$11,IF($G124='List Backing Sheet'!$P$6,'1. Input energy data'!$T$11,""))</f>
        <v/>
      </c>
      <c r="I124" s="82" t="str">
        <f>IF('1. Input energy data'!H140=0, "", '1. Input energy data'!H140)</f>
        <v/>
      </c>
      <c r="J124" s="84" t="str">
        <f>IF('1. Input energy data'!I140="", "", '1. Input energy data'!I140)</f>
        <v/>
      </c>
      <c r="K124" s="84" t="str">
        <f>IF(A124="","",IF(TRIM(LOWER('1. Input energy data'!$G$11))="Multiple",IF('1. Input energy data'!J140&lt;&gt;"",'1. Input energy data'!J140,""), '1. Input energy data'!$G$11))</f>
        <v/>
      </c>
      <c r="L124" s="84" t="str">
        <f>IF('1. Input energy data'!L140="", "", '1. Input energy data'!L140)</f>
        <v/>
      </c>
      <c r="M124" s="84" t="str">
        <f>IF('1. Input energy data'!M140="", "", '1. Input energy data'!M140)</f>
        <v/>
      </c>
      <c r="N124" s="85" t="str">
        <f>IF(ISBLANK('1. Input energy data'!N140), "",'1. Input energy data'!N140)</f>
        <v/>
      </c>
      <c r="O124" s="85" t="str">
        <f>IF(ISBLANK('1. Input energy data'!O140), "",'1. Input energy data'!O140)</f>
        <v/>
      </c>
      <c r="P124" s="85" t="str">
        <f>IF(ISBLANK('1. Input energy data'!P140), "",'1. Input energy data'!P140)</f>
        <v/>
      </c>
      <c r="Q124" s="85" t="str">
        <f>IF(ISBLANK('1. Input energy data'!Q140), "",'1. Input energy data'!Q140)</f>
        <v/>
      </c>
      <c r="R124" s="85" t="str">
        <f>IF(ISBLANK('1. Input energy data'!R140), "",'1. Input energy data'!R140)</f>
        <v/>
      </c>
      <c r="S124" s="85" t="str">
        <f>IF(ISBLANK('1. Input energy data'!S140), "",'1. Input energy data'!S140)</f>
        <v/>
      </c>
      <c r="T124" s="85" t="str">
        <f>IF(ISBLANK('1. Input energy data'!T140), "",'1. Input energy data'!T140)</f>
        <v/>
      </c>
      <c r="U124" s="85" t="str">
        <f>IF(ISBLANK('1. Input energy data'!U140), "",'1. Input energy data'!U140)</f>
        <v/>
      </c>
      <c r="V124" s="85" t="str">
        <f>IF(ISBLANK('1. Input energy data'!V140), "",'1. Input energy data'!V140)</f>
        <v/>
      </c>
      <c r="W124" s="85" t="str">
        <f>IF(ISBLANK('1. Input energy data'!W140), "",'1. Input energy data'!W140)</f>
        <v/>
      </c>
      <c r="X124" s="85" t="str">
        <f>IF(ISBLANK('1. Input energy data'!X140), "",'1. Input energy data'!X140)</f>
        <v/>
      </c>
      <c r="Y124" s="85" t="str">
        <f>IF(ISBLANK('1. Input energy data'!Y140), "",'1. Input energy data'!Y140)</f>
        <v/>
      </c>
      <c r="Z124" s="85" t="str">
        <f>IF(ISBLANK('1. Input energy data'!Z140), "",'1. Input energy data'!Z140)</f>
        <v/>
      </c>
      <c r="AA124" s="85" t="str">
        <f>IF(ISBLANK('1. Input energy data'!$AA140), "",'1. Input energy data'!$AA140)</f>
        <v/>
      </c>
      <c r="AB124" s="85" t="str">
        <f>IF(ISBLANK('1. Input energy data'!AB140), "",'1. Input energy data'!AB140)</f>
        <v/>
      </c>
      <c r="AC124" s="84" t="str">
        <f>IF('1. Input energy data'!AD140="", "", '1. Input energy data'!AD140)</f>
        <v/>
      </c>
      <c r="AD124" s="84" t="str">
        <f>IF('1. Input energy data'!AE140="", "", '1. Input energy data'!AE140)</f>
        <v/>
      </c>
      <c r="AE124" s="85" t="str">
        <f>IF(ISBLANK('1. Input energy data'!AF140), "",'1. Input energy data'!AF140)</f>
        <v/>
      </c>
      <c r="AF124" s="85" t="str">
        <f>IF(ISBLANK('1. Input energy data'!AG140), "",'1. Input energy data'!AG140)</f>
        <v/>
      </c>
      <c r="AG124" s="85" t="str">
        <f>IF(ISBLANK('1. Input energy data'!AH140), "",'1. Input energy data'!AH140)</f>
        <v/>
      </c>
      <c r="AH124" s="85" t="str">
        <f>IF(ISBLANK('1. Input energy data'!AI140), "",'1. Input energy data'!AI140)</f>
        <v/>
      </c>
      <c r="AI124" s="85" t="str">
        <f>IF(ISBLANK('1. Input energy data'!AJ140), "",'1. Input energy data'!AJ140)</f>
        <v/>
      </c>
      <c r="AJ124" s="85" t="str">
        <f>IF(ISBLANK('1. Input energy data'!AK140), "",'1. Input energy data'!AK140)</f>
        <v/>
      </c>
      <c r="AK124" s="85" t="str">
        <f>IF(ISBLANK('1. Input energy data'!AL140), "",'1. Input energy data'!AL140)</f>
        <v/>
      </c>
      <c r="AL124" s="85" t="str">
        <f>IF(ISBLANK('1. Input energy data'!AM140), "",'1. Input energy data'!AM140)</f>
        <v/>
      </c>
      <c r="AM124" s="85" t="str">
        <f>IF(ISBLANK('1. Input energy data'!AN140), "",'1. Input energy data'!AN140)</f>
        <v/>
      </c>
      <c r="AN124" s="85" t="str">
        <f>IF(ISBLANK('1. Input energy data'!AO140), "",'1. Input energy data'!AO140)</f>
        <v/>
      </c>
      <c r="AO124" s="85" t="str">
        <f>IF(ISBLANK('1. Input energy data'!AP140), "",'1. Input energy data'!AP140)</f>
        <v/>
      </c>
      <c r="AP124" s="85" t="str">
        <f>IF(ISBLANK('1. Input energy data'!AQ140), "",'1. Input energy data'!AQ140)</f>
        <v/>
      </c>
      <c r="AQ124" s="85" t="str">
        <f>'1. Input energy data'!AR140</f>
        <v/>
      </c>
      <c r="AR124" s="85" t="str">
        <f>'1. Input energy data'!AS140</f>
        <v/>
      </c>
      <c r="AS124" s="85" t="str">
        <f>IF(ISBLANK('1. Input energy data'!AT140), "",'1. Input energy data'!AT140)</f>
        <v/>
      </c>
      <c r="AT124" s="85" t="str">
        <f>IF(ISBLANK('1. Input energy data'!$AU140), "",'1. Input energy data'!$AU140)</f>
        <v/>
      </c>
      <c r="AU124" s="85" t="str">
        <f>IF(ISBLANK('1. Input energy data'!AV140), "",'1. Input energy data'!AV140)</f>
        <v/>
      </c>
      <c r="AV124" s="82" t="str">
        <f>IFERROR('Calculation backing sheet'!AQ123,"Baseline issue")</f>
        <v/>
      </c>
      <c r="AW124" s="85" t="str">
        <f>'Calculation backing sheet'!AR123</f>
        <v/>
      </c>
      <c r="AX124" s="176" t="str">
        <f>'Calculation backing sheet'!AS123</f>
        <v/>
      </c>
      <c r="AY124" s="85" t="str">
        <f>'Calculation backing sheet'!AT123</f>
        <v/>
      </c>
      <c r="AZ124" s="85" t="str">
        <f>'Calculation backing sheet'!AU123</f>
        <v/>
      </c>
      <c r="BA124" s="82" t="str">
        <f>'Calculation backing sheet'!AV123</f>
        <v/>
      </c>
      <c r="BB124" s="82" t="str">
        <f>IF(OR(F124=0,G124=0,F124="0",G124="0",TRIM(F124)="",TRIM(G124)=""),"",IF(COUNTIFS('2. Input non-routine changes'!$C$18:$C$1048576,F124,'2. Input non-routine changes'!$E$18:$E$1048576,G124)&gt; 0,"Yes","No"))</f>
        <v/>
      </c>
      <c r="BD124" s="84" t="str" cm="1">
        <f t="array" aca="1" ref="BD124" ca="1">IFERROR(INDIRECT("'2. Input non-routine changes'!" &amp; ADDRESS('NRC backing'!$E124, COLUMN()-45)),"")</f>
        <v/>
      </c>
      <c r="BE124" s="84" t="str" cm="1">
        <f t="array" aca="1" ref="BE124" ca="1">IFERROR(INDIRECT("'2. Input non-routine changes'!" &amp; ADDRESS('NRC backing'!$E124, COLUMN()-45)),"")</f>
        <v/>
      </c>
      <c r="BF124" s="82" t="str" cm="1">
        <f t="array" aca="1" ref="BF124" ca="1">IFERROR(INDIRECT("'2. Input non-routine changes'!" &amp; ADDRESS('NRC backing'!$E124, COLUMN()-45)),"")</f>
        <v/>
      </c>
      <c r="BG124" s="180" t="str" cm="1">
        <f t="array" aca="1" ref="BG124" ca="1">IFERROR(INDIRECT("'2. Input non-routine changes'!" &amp; ADDRESS('NRC backing'!$E124, COLUMN()-45)),"")</f>
        <v/>
      </c>
      <c r="BH124" s="82" t="str" cm="1">
        <f t="array" aca="1" ref="BH124" ca="1">IFERROR(INDIRECT("'2. Input non-routine changes'!" &amp; ADDRESS('NRC backing'!$E124, COLUMN()-45)),"")</f>
        <v/>
      </c>
      <c r="BI124" s="84" t="str" cm="1">
        <f t="array" aca="1" ref="BI124" ca="1">IFERROR(INDIRECT("'2. Input non-routine changes'!" &amp; ADDRESS('NRC backing'!$F124, COLUMN()-50)),"")</f>
        <v/>
      </c>
      <c r="BJ124" s="84" t="str" cm="1">
        <f t="array" aca="1" ref="BJ124" ca="1">IFERROR(INDIRECT("'2. Input non-routine changes'!" &amp; ADDRESS('NRC backing'!$F124, COLUMN()-50)),"")</f>
        <v/>
      </c>
      <c r="BK124" s="82" t="str" cm="1">
        <f t="array" aca="1" ref="BK124" ca="1">IFERROR(INDIRECT("'2. Input non-routine changes'!" &amp; ADDRESS('NRC backing'!$F124, COLUMN()-50)),"")</f>
        <v/>
      </c>
      <c r="BL124" s="173" t="str" cm="1">
        <f t="array" aca="1" ref="BL124" ca="1">IFERROR(INDIRECT("'2. Input non-routine changes'!" &amp; ADDRESS('NRC backing'!$F124, COLUMN()-50)),"")</f>
        <v/>
      </c>
      <c r="BM124" s="82" t="str" cm="1">
        <f t="array" aca="1" ref="BM124" ca="1">IFERROR(INDIRECT("'2. Input non-routine changes'!" &amp; ADDRESS('NRC backing'!$F124, COLUMN()-50)),"")</f>
        <v/>
      </c>
      <c r="BN124" s="84" t="str" cm="1">
        <f t="array" aca="1" ref="BN124" ca="1">IFERROR(INDIRECT("'2. Input non-routine changes'!" &amp; ADDRESS('NRC backing'!$G124, COLUMN()-55)),"")</f>
        <v/>
      </c>
      <c r="BO124" s="84" t="str" cm="1">
        <f t="array" aca="1" ref="BO124" ca="1">IFERROR(INDIRECT("'2. Input non-routine changes'!" &amp; ADDRESS('NRC backing'!$G124, COLUMN()-55)),"")</f>
        <v/>
      </c>
      <c r="BP124" s="82" t="str" cm="1">
        <f t="array" aca="1" ref="BP124" ca="1">IFERROR(INDIRECT("'2. Input non-routine changes'!" &amp; ADDRESS('NRC backing'!$G124, COLUMN()-55)),"")</f>
        <v/>
      </c>
      <c r="BQ124" s="180" t="str" cm="1">
        <f t="array" aca="1" ref="BQ124" ca="1">IFERROR(INDIRECT("'2. Input non-routine changes'!" &amp; ADDRESS('NRC backing'!$G124, COLUMN()-55)),"")</f>
        <v/>
      </c>
      <c r="BR124" s="82" t="str" cm="1">
        <f t="array" aca="1" ref="BR124" ca="1">IFERROR(INDIRECT("'2. Input non-routine changes'!" &amp; ADDRESS('NRC backing'!$G124, COLUMN()-55)),"")</f>
        <v/>
      </c>
    </row>
    <row r="125" spans="1:70">
      <c r="A125" s="82" t="str">
        <f>IF($D125="", "", '1. Input energy data'!$C$11)</f>
        <v/>
      </c>
      <c r="B125" s="82" t="str">
        <f>IF($D125="", "", '1. Input energy data'!$D$11)</f>
        <v/>
      </c>
      <c r="C125" s="236"/>
      <c r="D125" s="82" t="str">
        <f>IF(ISBLANK('1. Input energy data'!$C141),"",'1. Input energy data'!$C141)</f>
        <v/>
      </c>
      <c r="E125" s="178" t="str">
        <f>IF(ISBLANK('1. Input energy data'!D141), "",'1. Input energy data'!D141)</f>
        <v/>
      </c>
      <c r="F125" s="82" t="str">
        <f>IF(ISBLANK('1. Input energy data'!$E141),"",'1. Input energy data'!$E141)</f>
        <v/>
      </c>
      <c r="G125" s="82" t="str">
        <f>IF($A125="","",'1. Input energy data'!$G141)</f>
        <v/>
      </c>
      <c r="H125" s="82" t="str">
        <f>IF($G125='List Backing Sheet'!$P$5,'1. Input energy data'!$S$11,IF($G125='List Backing Sheet'!$P$6,'1. Input energy data'!$T$11,""))</f>
        <v/>
      </c>
      <c r="I125" s="82" t="str">
        <f>IF('1. Input energy data'!H141=0, "", '1. Input energy data'!H141)</f>
        <v/>
      </c>
      <c r="J125" s="84" t="str">
        <f>IF('1. Input energy data'!I141="", "", '1. Input energy data'!I141)</f>
        <v/>
      </c>
      <c r="K125" s="84" t="str">
        <f>IF(A125="","",IF(TRIM(LOWER('1. Input energy data'!$G$11))="Multiple",IF('1. Input energy data'!J141&lt;&gt;"",'1. Input energy data'!J141,""), '1. Input energy data'!$G$11))</f>
        <v/>
      </c>
      <c r="L125" s="84" t="str">
        <f>IF('1. Input energy data'!L141="", "", '1. Input energy data'!L141)</f>
        <v/>
      </c>
      <c r="M125" s="84" t="str">
        <f>IF('1. Input energy data'!M141="", "", '1. Input energy data'!M141)</f>
        <v/>
      </c>
      <c r="N125" s="85" t="str">
        <f>IF(ISBLANK('1. Input energy data'!N141), "",'1. Input energy data'!N141)</f>
        <v/>
      </c>
      <c r="O125" s="85" t="str">
        <f>IF(ISBLANK('1. Input energy data'!O141), "",'1. Input energy data'!O141)</f>
        <v/>
      </c>
      <c r="P125" s="85" t="str">
        <f>IF(ISBLANK('1. Input energy data'!P141), "",'1. Input energy data'!P141)</f>
        <v/>
      </c>
      <c r="Q125" s="85" t="str">
        <f>IF(ISBLANK('1. Input energy data'!Q141), "",'1. Input energy data'!Q141)</f>
        <v/>
      </c>
      <c r="R125" s="85" t="str">
        <f>IF(ISBLANK('1. Input energy data'!R141), "",'1. Input energy data'!R141)</f>
        <v/>
      </c>
      <c r="S125" s="85" t="str">
        <f>IF(ISBLANK('1. Input energy data'!S141), "",'1. Input energy data'!S141)</f>
        <v/>
      </c>
      <c r="T125" s="85" t="str">
        <f>IF(ISBLANK('1. Input energy data'!T141), "",'1. Input energy data'!T141)</f>
        <v/>
      </c>
      <c r="U125" s="85" t="str">
        <f>IF(ISBLANK('1. Input energy data'!U141), "",'1. Input energy data'!U141)</f>
        <v/>
      </c>
      <c r="V125" s="85" t="str">
        <f>IF(ISBLANK('1. Input energy data'!V141), "",'1. Input energy data'!V141)</f>
        <v/>
      </c>
      <c r="W125" s="85" t="str">
        <f>IF(ISBLANK('1. Input energy data'!W141), "",'1. Input energy data'!W141)</f>
        <v/>
      </c>
      <c r="X125" s="85" t="str">
        <f>IF(ISBLANK('1. Input energy data'!X141), "",'1. Input energy data'!X141)</f>
        <v/>
      </c>
      <c r="Y125" s="85" t="str">
        <f>IF(ISBLANK('1. Input energy data'!Y141), "",'1. Input energy data'!Y141)</f>
        <v/>
      </c>
      <c r="Z125" s="85" t="str">
        <f>IF(ISBLANK('1. Input energy data'!Z141), "",'1. Input energy data'!Z141)</f>
        <v/>
      </c>
      <c r="AA125" s="85" t="str">
        <f>IF(ISBLANK('1. Input energy data'!$AA141), "",'1. Input energy data'!$AA141)</f>
        <v/>
      </c>
      <c r="AB125" s="85" t="str">
        <f>IF(ISBLANK('1. Input energy data'!AB141), "",'1. Input energy data'!AB141)</f>
        <v/>
      </c>
      <c r="AC125" s="84" t="str">
        <f>IF('1. Input energy data'!AD141="", "", '1. Input energy data'!AD141)</f>
        <v/>
      </c>
      <c r="AD125" s="84" t="str">
        <f>IF('1. Input energy data'!AE141="", "", '1. Input energy data'!AE141)</f>
        <v/>
      </c>
      <c r="AE125" s="85" t="str">
        <f>IF(ISBLANK('1. Input energy data'!AF141), "",'1. Input energy data'!AF141)</f>
        <v/>
      </c>
      <c r="AF125" s="85" t="str">
        <f>IF(ISBLANK('1. Input energy data'!AG141), "",'1. Input energy data'!AG141)</f>
        <v/>
      </c>
      <c r="AG125" s="85" t="str">
        <f>IF(ISBLANK('1. Input energy data'!AH141), "",'1. Input energy data'!AH141)</f>
        <v/>
      </c>
      <c r="AH125" s="85" t="str">
        <f>IF(ISBLANK('1. Input energy data'!AI141), "",'1. Input energy data'!AI141)</f>
        <v/>
      </c>
      <c r="AI125" s="85" t="str">
        <f>IF(ISBLANK('1. Input energy data'!AJ141), "",'1. Input energy data'!AJ141)</f>
        <v/>
      </c>
      <c r="AJ125" s="85" t="str">
        <f>IF(ISBLANK('1. Input energy data'!AK141), "",'1. Input energy data'!AK141)</f>
        <v/>
      </c>
      <c r="AK125" s="85" t="str">
        <f>IF(ISBLANK('1. Input energy data'!AL141), "",'1. Input energy data'!AL141)</f>
        <v/>
      </c>
      <c r="AL125" s="85" t="str">
        <f>IF(ISBLANK('1. Input energy data'!AM141), "",'1. Input energy data'!AM141)</f>
        <v/>
      </c>
      <c r="AM125" s="85" t="str">
        <f>IF(ISBLANK('1. Input energy data'!AN141), "",'1. Input energy data'!AN141)</f>
        <v/>
      </c>
      <c r="AN125" s="85" t="str">
        <f>IF(ISBLANK('1. Input energy data'!AO141), "",'1. Input energy data'!AO141)</f>
        <v/>
      </c>
      <c r="AO125" s="85" t="str">
        <f>IF(ISBLANK('1. Input energy data'!AP141), "",'1. Input energy data'!AP141)</f>
        <v/>
      </c>
      <c r="AP125" s="85" t="str">
        <f>IF(ISBLANK('1. Input energy data'!AQ141), "",'1. Input energy data'!AQ141)</f>
        <v/>
      </c>
      <c r="AQ125" s="85" t="str">
        <f>'1. Input energy data'!AR141</f>
        <v/>
      </c>
      <c r="AR125" s="85" t="str">
        <f>'1. Input energy data'!AS141</f>
        <v/>
      </c>
      <c r="AS125" s="85" t="str">
        <f>IF(ISBLANK('1. Input energy data'!AT141), "",'1. Input energy data'!AT141)</f>
        <v/>
      </c>
      <c r="AT125" s="85" t="str">
        <f>IF(ISBLANK('1. Input energy data'!$AU141), "",'1. Input energy data'!$AU141)</f>
        <v/>
      </c>
      <c r="AU125" s="85" t="str">
        <f>IF(ISBLANK('1. Input energy data'!AV141), "",'1. Input energy data'!AV141)</f>
        <v/>
      </c>
      <c r="AV125" s="82" t="str">
        <f>IFERROR('Calculation backing sheet'!AQ124,"Baseline issue")</f>
        <v/>
      </c>
      <c r="AW125" s="85" t="str">
        <f>'Calculation backing sheet'!AR124</f>
        <v/>
      </c>
      <c r="AX125" s="176" t="str">
        <f>'Calculation backing sheet'!AS124</f>
        <v/>
      </c>
      <c r="AY125" s="85" t="str">
        <f>'Calculation backing sheet'!AT124</f>
        <v/>
      </c>
      <c r="AZ125" s="85" t="str">
        <f>'Calculation backing sheet'!AU124</f>
        <v/>
      </c>
      <c r="BA125" s="82" t="str">
        <f>'Calculation backing sheet'!AV124</f>
        <v/>
      </c>
      <c r="BB125" s="82" t="str">
        <f>IF(OR(F125=0,G125=0,F125="0",G125="0",TRIM(F125)="",TRIM(G125)=""),"",IF(COUNTIFS('2. Input non-routine changes'!$C$18:$C$1048576,F125,'2. Input non-routine changes'!$E$18:$E$1048576,G125)&gt; 0,"Yes","No"))</f>
        <v/>
      </c>
      <c r="BD125" s="84" t="str" cm="1">
        <f t="array" aca="1" ref="BD125" ca="1">IFERROR(INDIRECT("'2. Input non-routine changes'!" &amp; ADDRESS('NRC backing'!$E125, COLUMN()-45)),"")</f>
        <v/>
      </c>
      <c r="BE125" s="84" t="str" cm="1">
        <f t="array" aca="1" ref="BE125" ca="1">IFERROR(INDIRECT("'2. Input non-routine changes'!" &amp; ADDRESS('NRC backing'!$E125, COLUMN()-45)),"")</f>
        <v/>
      </c>
      <c r="BF125" s="82" t="str" cm="1">
        <f t="array" aca="1" ref="BF125" ca="1">IFERROR(INDIRECT("'2. Input non-routine changes'!" &amp; ADDRESS('NRC backing'!$E125, COLUMN()-45)),"")</f>
        <v/>
      </c>
      <c r="BG125" s="180" t="str" cm="1">
        <f t="array" aca="1" ref="BG125" ca="1">IFERROR(INDIRECT("'2. Input non-routine changes'!" &amp; ADDRESS('NRC backing'!$E125, COLUMN()-45)),"")</f>
        <v/>
      </c>
      <c r="BH125" s="82" t="str" cm="1">
        <f t="array" aca="1" ref="BH125" ca="1">IFERROR(INDIRECT("'2. Input non-routine changes'!" &amp; ADDRESS('NRC backing'!$E125, COLUMN()-45)),"")</f>
        <v/>
      </c>
      <c r="BI125" s="84" t="str" cm="1">
        <f t="array" aca="1" ref="BI125" ca="1">IFERROR(INDIRECT("'2. Input non-routine changes'!" &amp; ADDRESS('NRC backing'!$F125, COLUMN()-50)),"")</f>
        <v/>
      </c>
      <c r="BJ125" s="84" t="str" cm="1">
        <f t="array" aca="1" ref="BJ125" ca="1">IFERROR(INDIRECT("'2. Input non-routine changes'!" &amp; ADDRESS('NRC backing'!$F125, COLUMN()-50)),"")</f>
        <v/>
      </c>
      <c r="BK125" s="82" t="str" cm="1">
        <f t="array" aca="1" ref="BK125" ca="1">IFERROR(INDIRECT("'2. Input non-routine changes'!" &amp; ADDRESS('NRC backing'!$F125, COLUMN()-50)),"")</f>
        <v/>
      </c>
      <c r="BL125" s="173" t="str" cm="1">
        <f t="array" aca="1" ref="BL125" ca="1">IFERROR(INDIRECT("'2. Input non-routine changes'!" &amp; ADDRESS('NRC backing'!$F125, COLUMN()-50)),"")</f>
        <v/>
      </c>
      <c r="BM125" s="82" t="str" cm="1">
        <f t="array" aca="1" ref="BM125" ca="1">IFERROR(INDIRECT("'2. Input non-routine changes'!" &amp; ADDRESS('NRC backing'!$F125, COLUMN()-50)),"")</f>
        <v/>
      </c>
      <c r="BN125" s="84" t="str" cm="1">
        <f t="array" aca="1" ref="BN125" ca="1">IFERROR(INDIRECT("'2. Input non-routine changes'!" &amp; ADDRESS('NRC backing'!$G125, COLUMN()-55)),"")</f>
        <v/>
      </c>
      <c r="BO125" s="84" t="str" cm="1">
        <f t="array" aca="1" ref="BO125" ca="1">IFERROR(INDIRECT("'2. Input non-routine changes'!" &amp; ADDRESS('NRC backing'!$G125, COLUMN()-55)),"")</f>
        <v/>
      </c>
      <c r="BP125" s="82" t="str" cm="1">
        <f t="array" aca="1" ref="BP125" ca="1">IFERROR(INDIRECT("'2. Input non-routine changes'!" &amp; ADDRESS('NRC backing'!$G125, COLUMN()-55)),"")</f>
        <v/>
      </c>
      <c r="BQ125" s="180" t="str" cm="1">
        <f t="array" aca="1" ref="BQ125" ca="1">IFERROR(INDIRECT("'2. Input non-routine changes'!" &amp; ADDRESS('NRC backing'!$G125, COLUMN()-55)),"")</f>
        <v/>
      </c>
      <c r="BR125" s="82" t="str" cm="1">
        <f t="array" aca="1" ref="BR125" ca="1">IFERROR(INDIRECT("'2. Input non-routine changes'!" &amp; ADDRESS('NRC backing'!$G125, COLUMN()-55)),"")</f>
        <v/>
      </c>
    </row>
    <row r="126" spans="1:70">
      <c r="A126" s="82" t="str">
        <f>IF($D126="", "", '1. Input energy data'!$C$11)</f>
        <v/>
      </c>
      <c r="B126" s="82" t="str">
        <f>IF($D126="", "", '1. Input energy data'!$D$11)</f>
        <v/>
      </c>
      <c r="C126" s="236"/>
      <c r="D126" s="82" t="str">
        <f>IF(ISBLANK('1. Input energy data'!$C142),"",'1. Input energy data'!$C142)</f>
        <v/>
      </c>
      <c r="E126" s="178" t="str">
        <f>IF(ISBLANK('1. Input energy data'!D142), "",'1. Input energy data'!D142)</f>
        <v/>
      </c>
      <c r="F126" s="82" t="str">
        <f>IF(ISBLANK('1. Input energy data'!$E142),"",'1. Input energy data'!$E142)</f>
        <v/>
      </c>
      <c r="G126" s="82" t="str">
        <f>IF($A126="","",'1. Input energy data'!$G142)</f>
        <v/>
      </c>
      <c r="H126" s="82" t="str">
        <f>IF($G126='List Backing Sheet'!$P$5,'1. Input energy data'!$S$11,IF($G126='List Backing Sheet'!$P$6,'1. Input energy data'!$T$11,""))</f>
        <v/>
      </c>
      <c r="I126" s="82" t="str">
        <f>IF('1. Input energy data'!H142=0, "", '1. Input energy data'!H142)</f>
        <v/>
      </c>
      <c r="J126" s="84" t="str">
        <f>IF('1. Input energy data'!I142="", "", '1. Input energy data'!I142)</f>
        <v/>
      </c>
      <c r="K126" s="84" t="str">
        <f>IF(A126="","",IF(TRIM(LOWER('1. Input energy data'!$G$11))="Multiple",IF('1. Input energy data'!J142&lt;&gt;"",'1. Input energy data'!J142,""), '1. Input energy data'!$G$11))</f>
        <v/>
      </c>
      <c r="L126" s="84" t="str">
        <f>IF('1. Input energy data'!L142="", "", '1. Input energy data'!L142)</f>
        <v/>
      </c>
      <c r="M126" s="84" t="str">
        <f>IF('1. Input energy data'!M142="", "", '1. Input energy data'!M142)</f>
        <v/>
      </c>
      <c r="N126" s="85" t="str">
        <f>IF(ISBLANK('1. Input energy data'!N142), "",'1. Input energy data'!N142)</f>
        <v/>
      </c>
      <c r="O126" s="85" t="str">
        <f>IF(ISBLANK('1. Input energy data'!O142), "",'1. Input energy data'!O142)</f>
        <v/>
      </c>
      <c r="P126" s="85" t="str">
        <f>IF(ISBLANK('1. Input energy data'!P142), "",'1. Input energy data'!P142)</f>
        <v/>
      </c>
      <c r="Q126" s="85" t="str">
        <f>IF(ISBLANK('1. Input energy data'!Q142), "",'1. Input energy data'!Q142)</f>
        <v/>
      </c>
      <c r="R126" s="85" t="str">
        <f>IF(ISBLANK('1. Input energy data'!R142), "",'1. Input energy data'!R142)</f>
        <v/>
      </c>
      <c r="S126" s="85" t="str">
        <f>IF(ISBLANK('1. Input energy data'!S142), "",'1. Input energy data'!S142)</f>
        <v/>
      </c>
      <c r="T126" s="85" t="str">
        <f>IF(ISBLANK('1. Input energy data'!T142), "",'1. Input energy data'!T142)</f>
        <v/>
      </c>
      <c r="U126" s="85" t="str">
        <f>IF(ISBLANK('1. Input energy data'!U142), "",'1. Input energy data'!U142)</f>
        <v/>
      </c>
      <c r="V126" s="85" t="str">
        <f>IF(ISBLANK('1. Input energy data'!V142), "",'1. Input energy data'!V142)</f>
        <v/>
      </c>
      <c r="W126" s="85" t="str">
        <f>IF(ISBLANK('1. Input energy data'!W142), "",'1. Input energy data'!W142)</f>
        <v/>
      </c>
      <c r="X126" s="85" t="str">
        <f>IF(ISBLANK('1. Input energy data'!X142), "",'1. Input energy data'!X142)</f>
        <v/>
      </c>
      <c r="Y126" s="85" t="str">
        <f>IF(ISBLANK('1. Input energy data'!Y142), "",'1. Input energy data'!Y142)</f>
        <v/>
      </c>
      <c r="Z126" s="85" t="str">
        <f>IF(ISBLANK('1. Input energy data'!Z142), "",'1. Input energy data'!Z142)</f>
        <v/>
      </c>
      <c r="AA126" s="85" t="str">
        <f>IF(ISBLANK('1. Input energy data'!$AA142), "",'1. Input energy data'!$AA142)</f>
        <v/>
      </c>
      <c r="AB126" s="85" t="str">
        <f>IF(ISBLANK('1. Input energy data'!AB142), "",'1. Input energy data'!AB142)</f>
        <v/>
      </c>
      <c r="AC126" s="84" t="str">
        <f>IF('1. Input energy data'!AD142="", "", '1. Input energy data'!AD142)</f>
        <v/>
      </c>
      <c r="AD126" s="84" t="str">
        <f>IF('1. Input energy data'!AE142="", "", '1. Input energy data'!AE142)</f>
        <v/>
      </c>
      <c r="AE126" s="85" t="str">
        <f>IF(ISBLANK('1. Input energy data'!AF142), "",'1. Input energy data'!AF142)</f>
        <v/>
      </c>
      <c r="AF126" s="85" t="str">
        <f>IF(ISBLANK('1. Input energy data'!AG142), "",'1. Input energy data'!AG142)</f>
        <v/>
      </c>
      <c r="AG126" s="85" t="str">
        <f>IF(ISBLANK('1. Input energy data'!AH142), "",'1. Input energy data'!AH142)</f>
        <v/>
      </c>
      <c r="AH126" s="85" t="str">
        <f>IF(ISBLANK('1. Input energy data'!AI142), "",'1. Input energy data'!AI142)</f>
        <v/>
      </c>
      <c r="AI126" s="85" t="str">
        <f>IF(ISBLANK('1. Input energy data'!AJ142), "",'1. Input energy data'!AJ142)</f>
        <v/>
      </c>
      <c r="AJ126" s="85" t="str">
        <f>IF(ISBLANK('1. Input energy data'!AK142), "",'1. Input energy data'!AK142)</f>
        <v/>
      </c>
      <c r="AK126" s="85" t="str">
        <f>IF(ISBLANK('1. Input energy data'!AL142), "",'1. Input energy data'!AL142)</f>
        <v/>
      </c>
      <c r="AL126" s="85" t="str">
        <f>IF(ISBLANK('1. Input energy data'!AM142), "",'1. Input energy data'!AM142)</f>
        <v/>
      </c>
      <c r="AM126" s="85" t="str">
        <f>IF(ISBLANK('1. Input energy data'!AN142), "",'1. Input energy data'!AN142)</f>
        <v/>
      </c>
      <c r="AN126" s="85" t="str">
        <f>IF(ISBLANK('1. Input energy data'!AO142), "",'1. Input energy data'!AO142)</f>
        <v/>
      </c>
      <c r="AO126" s="85" t="str">
        <f>IF(ISBLANK('1. Input energy data'!AP142), "",'1. Input energy data'!AP142)</f>
        <v/>
      </c>
      <c r="AP126" s="85" t="str">
        <f>IF(ISBLANK('1. Input energy data'!AQ142), "",'1. Input energy data'!AQ142)</f>
        <v/>
      </c>
      <c r="AQ126" s="85" t="str">
        <f>'1. Input energy data'!AR142</f>
        <v/>
      </c>
      <c r="AR126" s="85" t="str">
        <f>'1. Input energy data'!AS142</f>
        <v/>
      </c>
      <c r="AS126" s="85" t="str">
        <f>IF(ISBLANK('1. Input energy data'!AT142), "",'1. Input energy data'!AT142)</f>
        <v/>
      </c>
      <c r="AT126" s="85" t="str">
        <f>IF(ISBLANK('1. Input energy data'!$AU142), "",'1. Input energy data'!$AU142)</f>
        <v/>
      </c>
      <c r="AU126" s="85" t="str">
        <f>IF(ISBLANK('1. Input energy data'!AV142), "",'1. Input energy data'!AV142)</f>
        <v/>
      </c>
      <c r="AV126" s="82" t="str">
        <f>IFERROR('Calculation backing sheet'!AQ125,"Baseline issue")</f>
        <v/>
      </c>
      <c r="AW126" s="85" t="str">
        <f>'Calculation backing sheet'!AR125</f>
        <v/>
      </c>
      <c r="AX126" s="176" t="str">
        <f>'Calculation backing sheet'!AS125</f>
        <v/>
      </c>
      <c r="AY126" s="85" t="str">
        <f>'Calculation backing sheet'!AT125</f>
        <v/>
      </c>
      <c r="AZ126" s="85" t="str">
        <f>'Calculation backing sheet'!AU125</f>
        <v/>
      </c>
      <c r="BA126" s="82" t="str">
        <f>'Calculation backing sheet'!AV125</f>
        <v/>
      </c>
      <c r="BB126" s="82" t="str">
        <f>IF(OR(F126=0,G126=0,F126="0",G126="0",TRIM(F126)="",TRIM(G126)=""),"",IF(COUNTIFS('2. Input non-routine changes'!$C$18:$C$1048576,F126,'2. Input non-routine changes'!$E$18:$E$1048576,G126)&gt; 0,"Yes","No"))</f>
        <v/>
      </c>
      <c r="BD126" s="84" t="str" cm="1">
        <f t="array" aca="1" ref="BD126" ca="1">IFERROR(INDIRECT("'2. Input non-routine changes'!" &amp; ADDRESS('NRC backing'!$E126, COLUMN()-45)),"")</f>
        <v/>
      </c>
      <c r="BE126" s="84" t="str" cm="1">
        <f t="array" aca="1" ref="BE126" ca="1">IFERROR(INDIRECT("'2. Input non-routine changes'!" &amp; ADDRESS('NRC backing'!$E126, COLUMN()-45)),"")</f>
        <v/>
      </c>
      <c r="BF126" s="82" t="str" cm="1">
        <f t="array" aca="1" ref="BF126" ca="1">IFERROR(INDIRECT("'2. Input non-routine changes'!" &amp; ADDRESS('NRC backing'!$E126, COLUMN()-45)),"")</f>
        <v/>
      </c>
      <c r="BG126" s="180" t="str" cm="1">
        <f t="array" aca="1" ref="BG126" ca="1">IFERROR(INDIRECT("'2. Input non-routine changes'!" &amp; ADDRESS('NRC backing'!$E126, COLUMN()-45)),"")</f>
        <v/>
      </c>
      <c r="BH126" s="82" t="str" cm="1">
        <f t="array" aca="1" ref="BH126" ca="1">IFERROR(INDIRECT("'2. Input non-routine changes'!" &amp; ADDRESS('NRC backing'!$E126, COLUMN()-45)),"")</f>
        <v/>
      </c>
      <c r="BI126" s="84" t="str" cm="1">
        <f t="array" aca="1" ref="BI126" ca="1">IFERROR(INDIRECT("'2. Input non-routine changes'!" &amp; ADDRESS('NRC backing'!$F126, COLUMN()-50)),"")</f>
        <v/>
      </c>
      <c r="BJ126" s="84" t="str" cm="1">
        <f t="array" aca="1" ref="BJ126" ca="1">IFERROR(INDIRECT("'2. Input non-routine changes'!" &amp; ADDRESS('NRC backing'!$F126, COLUMN()-50)),"")</f>
        <v/>
      </c>
      <c r="BK126" s="82" t="str" cm="1">
        <f t="array" aca="1" ref="BK126" ca="1">IFERROR(INDIRECT("'2. Input non-routine changes'!" &amp; ADDRESS('NRC backing'!$F126, COLUMN()-50)),"")</f>
        <v/>
      </c>
      <c r="BL126" s="173" t="str" cm="1">
        <f t="array" aca="1" ref="BL126" ca="1">IFERROR(INDIRECT("'2. Input non-routine changes'!" &amp; ADDRESS('NRC backing'!$F126, COLUMN()-50)),"")</f>
        <v/>
      </c>
      <c r="BM126" s="82" t="str" cm="1">
        <f t="array" aca="1" ref="BM126" ca="1">IFERROR(INDIRECT("'2. Input non-routine changes'!" &amp; ADDRESS('NRC backing'!$F126, COLUMN()-50)),"")</f>
        <v/>
      </c>
      <c r="BN126" s="84" t="str" cm="1">
        <f t="array" aca="1" ref="BN126" ca="1">IFERROR(INDIRECT("'2. Input non-routine changes'!" &amp; ADDRESS('NRC backing'!$G126, COLUMN()-55)),"")</f>
        <v/>
      </c>
      <c r="BO126" s="84" t="str" cm="1">
        <f t="array" aca="1" ref="BO126" ca="1">IFERROR(INDIRECT("'2. Input non-routine changes'!" &amp; ADDRESS('NRC backing'!$G126, COLUMN()-55)),"")</f>
        <v/>
      </c>
      <c r="BP126" s="82" t="str" cm="1">
        <f t="array" aca="1" ref="BP126" ca="1">IFERROR(INDIRECT("'2. Input non-routine changes'!" &amp; ADDRESS('NRC backing'!$G126, COLUMN()-55)),"")</f>
        <v/>
      </c>
      <c r="BQ126" s="180" t="str" cm="1">
        <f t="array" aca="1" ref="BQ126" ca="1">IFERROR(INDIRECT("'2. Input non-routine changes'!" &amp; ADDRESS('NRC backing'!$G126, COLUMN()-55)),"")</f>
        <v/>
      </c>
      <c r="BR126" s="82" t="str" cm="1">
        <f t="array" aca="1" ref="BR126" ca="1">IFERROR(INDIRECT("'2. Input non-routine changes'!" &amp; ADDRESS('NRC backing'!$G126, COLUMN()-55)),"")</f>
        <v/>
      </c>
    </row>
    <row r="127" spans="1:70">
      <c r="A127" s="82" t="str">
        <f>IF($D127="", "", '1. Input energy data'!$C$11)</f>
        <v/>
      </c>
      <c r="B127" s="82" t="str">
        <f>IF($D127="", "", '1. Input energy data'!$D$11)</f>
        <v/>
      </c>
      <c r="C127" s="236"/>
      <c r="D127" s="82" t="str">
        <f>IF(ISBLANK('1. Input energy data'!$C143),"",'1. Input energy data'!$C143)</f>
        <v/>
      </c>
      <c r="E127" s="178" t="str">
        <f>IF(ISBLANK('1. Input energy data'!D143), "",'1. Input energy data'!D143)</f>
        <v/>
      </c>
      <c r="F127" s="82" t="str">
        <f>IF(ISBLANK('1. Input energy data'!$E143),"",'1. Input energy data'!$E143)</f>
        <v/>
      </c>
      <c r="G127" s="82" t="str">
        <f>IF($A127="","",'1. Input energy data'!$G143)</f>
        <v/>
      </c>
      <c r="H127" s="82" t="str">
        <f>IF($G127='List Backing Sheet'!$P$5,'1. Input energy data'!$S$11,IF($G127='List Backing Sheet'!$P$6,'1. Input energy data'!$T$11,""))</f>
        <v/>
      </c>
      <c r="I127" s="82" t="str">
        <f>IF('1. Input energy data'!H143=0, "", '1. Input energy data'!H143)</f>
        <v/>
      </c>
      <c r="J127" s="84" t="str">
        <f>IF('1. Input energy data'!I143="", "", '1. Input energy data'!I143)</f>
        <v/>
      </c>
      <c r="K127" s="84" t="str">
        <f>IF(A127="","",IF(TRIM(LOWER('1. Input energy data'!$G$11))="Multiple",IF('1. Input energy data'!J143&lt;&gt;"",'1. Input energy data'!J143,""), '1. Input energy data'!$G$11))</f>
        <v/>
      </c>
      <c r="L127" s="84" t="str">
        <f>IF('1. Input energy data'!L143="", "", '1. Input energy data'!L143)</f>
        <v/>
      </c>
      <c r="M127" s="84" t="str">
        <f>IF('1. Input energy data'!M143="", "", '1. Input energy data'!M143)</f>
        <v/>
      </c>
      <c r="N127" s="85" t="str">
        <f>IF(ISBLANK('1. Input energy data'!N143), "",'1. Input energy data'!N143)</f>
        <v/>
      </c>
      <c r="O127" s="85" t="str">
        <f>IF(ISBLANK('1. Input energy data'!O143), "",'1. Input energy data'!O143)</f>
        <v/>
      </c>
      <c r="P127" s="85" t="str">
        <f>IF(ISBLANK('1. Input energy data'!P143), "",'1. Input energy data'!P143)</f>
        <v/>
      </c>
      <c r="Q127" s="85" t="str">
        <f>IF(ISBLANK('1. Input energy data'!Q143), "",'1. Input energy data'!Q143)</f>
        <v/>
      </c>
      <c r="R127" s="85" t="str">
        <f>IF(ISBLANK('1. Input energy data'!R143), "",'1. Input energy data'!R143)</f>
        <v/>
      </c>
      <c r="S127" s="85" t="str">
        <f>IF(ISBLANK('1. Input energy data'!S143), "",'1. Input energy data'!S143)</f>
        <v/>
      </c>
      <c r="T127" s="85" t="str">
        <f>IF(ISBLANK('1. Input energy data'!T143), "",'1. Input energy data'!T143)</f>
        <v/>
      </c>
      <c r="U127" s="85" t="str">
        <f>IF(ISBLANK('1. Input energy data'!U143), "",'1. Input energy data'!U143)</f>
        <v/>
      </c>
      <c r="V127" s="85" t="str">
        <f>IF(ISBLANK('1. Input energy data'!V143), "",'1. Input energy data'!V143)</f>
        <v/>
      </c>
      <c r="W127" s="85" t="str">
        <f>IF(ISBLANK('1. Input energy data'!W143), "",'1. Input energy data'!W143)</f>
        <v/>
      </c>
      <c r="X127" s="85" t="str">
        <f>IF(ISBLANK('1. Input energy data'!X143), "",'1. Input energy data'!X143)</f>
        <v/>
      </c>
      <c r="Y127" s="85" t="str">
        <f>IF(ISBLANK('1. Input energy data'!Y143), "",'1. Input energy data'!Y143)</f>
        <v/>
      </c>
      <c r="Z127" s="85" t="str">
        <f>IF(ISBLANK('1. Input energy data'!Z143), "",'1. Input energy data'!Z143)</f>
        <v/>
      </c>
      <c r="AA127" s="85" t="str">
        <f>IF(ISBLANK('1. Input energy data'!$AA143), "",'1. Input energy data'!$AA143)</f>
        <v/>
      </c>
      <c r="AB127" s="85" t="str">
        <f>IF(ISBLANK('1. Input energy data'!AB143), "",'1. Input energy data'!AB143)</f>
        <v/>
      </c>
      <c r="AC127" s="84" t="str">
        <f>IF('1. Input energy data'!AD143="", "", '1. Input energy data'!AD143)</f>
        <v/>
      </c>
      <c r="AD127" s="84" t="str">
        <f>IF('1. Input energy data'!AE143="", "", '1. Input energy data'!AE143)</f>
        <v/>
      </c>
      <c r="AE127" s="85" t="str">
        <f>IF(ISBLANK('1. Input energy data'!AF143), "",'1. Input energy data'!AF143)</f>
        <v/>
      </c>
      <c r="AF127" s="85" t="str">
        <f>IF(ISBLANK('1. Input energy data'!AG143), "",'1. Input energy data'!AG143)</f>
        <v/>
      </c>
      <c r="AG127" s="85" t="str">
        <f>IF(ISBLANK('1. Input energy data'!AH143), "",'1. Input energy data'!AH143)</f>
        <v/>
      </c>
      <c r="AH127" s="85" t="str">
        <f>IF(ISBLANK('1. Input energy data'!AI143), "",'1. Input energy data'!AI143)</f>
        <v/>
      </c>
      <c r="AI127" s="85" t="str">
        <f>IF(ISBLANK('1. Input energy data'!AJ143), "",'1. Input energy data'!AJ143)</f>
        <v/>
      </c>
      <c r="AJ127" s="85" t="str">
        <f>IF(ISBLANK('1. Input energy data'!AK143), "",'1. Input energy data'!AK143)</f>
        <v/>
      </c>
      <c r="AK127" s="85" t="str">
        <f>IF(ISBLANK('1. Input energy data'!AL143), "",'1. Input energy data'!AL143)</f>
        <v/>
      </c>
      <c r="AL127" s="85" t="str">
        <f>IF(ISBLANK('1. Input energy data'!AM143), "",'1. Input energy data'!AM143)</f>
        <v/>
      </c>
      <c r="AM127" s="85" t="str">
        <f>IF(ISBLANK('1. Input energy data'!AN143), "",'1. Input energy data'!AN143)</f>
        <v/>
      </c>
      <c r="AN127" s="85" t="str">
        <f>IF(ISBLANK('1. Input energy data'!AO143), "",'1. Input energy data'!AO143)</f>
        <v/>
      </c>
      <c r="AO127" s="85" t="str">
        <f>IF(ISBLANK('1. Input energy data'!AP143), "",'1. Input energy data'!AP143)</f>
        <v/>
      </c>
      <c r="AP127" s="85" t="str">
        <f>IF(ISBLANK('1. Input energy data'!AQ143), "",'1. Input energy data'!AQ143)</f>
        <v/>
      </c>
      <c r="AQ127" s="85" t="str">
        <f>'1. Input energy data'!AR143</f>
        <v/>
      </c>
      <c r="AR127" s="85" t="str">
        <f>'1. Input energy data'!AS143</f>
        <v/>
      </c>
      <c r="AS127" s="85" t="str">
        <f>IF(ISBLANK('1. Input energy data'!AT143), "",'1. Input energy data'!AT143)</f>
        <v/>
      </c>
      <c r="AT127" s="85" t="str">
        <f>IF(ISBLANK('1. Input energy data'!$AU143), "",'1. Input energy data'!$AU143)</f>
        <v/>
      </c>
      <c r="AU127" s="85" t="str">
        <f>IF(ISBLANK('1. Input energy data'!AV143), "",'1. Input energy data'!AV143)</f>
        <v/>
      </c>
      <c r="AV127" s="82" t="str">
        <f>IFERROR('Calculation backing sheet'!AQ126,"Baseline issue")</f>
        <v/>
      </c>
      <c r="AW127" s="85" t="str">
        <f>'Calculation backing sheet'!AR126</f>
        <v/>
      </c>
      <c r="AX127" s="176" t="str">
        <f>'Calculation backing sheet'!AS126</f>
        <v/>
      </c>
      <c r="AY127" s="85" t="str">
        <f>'Calculation backing sheet'!AT126</f>
        <v/>
      </c>
      <c r="AZ127" s="85" t="str">
        <f>'Calculation backing sheet'!AU126</f>
        <v/>
      </c>
      <c r="BA127" s="82" t="str">
        <f>'Calculation backing sheet'!AV126</f>
        <v/>
      </c>
      <c r="BB127" s="82" t="str">
        <f>IF(OR(F127=0,G127=0,F127="0",G127="0",TRIM(F127)="",TRIM(G127)=""),"",IF(COUNTIFS('2. Input non-routine changes'!$C$18:$C$1048576,F127,'2. Input non-routine changes'!$E$18:$E$1048576,G127)&gt; 0,"Yes","No"))</f>
        <v/>
      </c>
      <c r="BD127" s="84" t="str" cm="1">
        <f t="array" aca="1" ref="BD127" ca="1">IFERROR(INDIRECT("'2. Input non-routine changes'!" &amp; ADDRESS('NRC backing'!$E127, COLUMN()-45)),"")</f>
        <v/>
      </c>
      <c r="BE127" s="84" t="str" cm="1">
        <f t="array" aca="1" ref="BE127" ca="1">IFERROR(INDIRECT("'2. Input non-routine changes'!" &amp; ADDRESS('NRC backing'!$E127, COLUMN()-45)),"")</f>
        <v/>
      </c>
      <c r="BF127" s="82" t="str" cm="1">
        <f t="array" aca="1" ref="BF127" ca="1">IFERROR(INDIRECT("'2. Input non-routine changes'!" &amp; ADDRESS('NRC backing'!$E127, COLUMN()-45)),"")</f>
        <v/>
      </c>
      <c r="BG127" s="180" t="str" cm="1">
        <f t="array" aca="1" ref="BG127" ca="1">IFERROR(INDIRECT("'2. Input non-routine changes'!" &amp; ADDRESS('NRC backing'!$E127, COLUMN()-45)),"")</f>
        <v/>
      </c>
      <c r="BH127" s="82" t="str" cm="1">
        <f t="array" aca="1" ref="BH127" ca="1">IFERROR(INDIRECT("'2. Input non-routine changes'!" &amp; ADDRESS('NRC backing'!$E127, COLUMN()-45)),"")</f>
        <v/>
      </c>
      <c r="BI127" s="84" t="str" cm="1">
        <f t="array" aca="1" ref="BI127" ca="1">IFERROR(INDIRECT("'2. Input non-routine changes'!" &amp; ADDRESS('NRC backing'!$F127, COLUMN()-50)),"")</f>
        <v/>
      </c>
      <c r="BJ127" s="84" t="str" cm="1">
        <f t="array" aca="1" ref="BJ127" ca="1">IFERROR(INDIRECT("'2. Input non-routine changes'!" &amp; ADDRESS('NRC backing'!$F127, COLUMN()-50)),"")</f>
        <v/>
      </c>
      <c r="BK127" s="82" t="str" cm="1">
        <f t="array" aca="1" ref="BK127" ca="1">IFERROR(INDIRECT("'2. Input non-routine changes'!" &amp; ADDRESS('NRC backing'!$F127, COLUMN()-50)),"")</f>
        <v/>
      </c>
      <c r="BL127" s="173" t="str" cm="1">
        <f t="array" aca="1" ref="BL127" ca="1">IFERROR(INDIRECT("'2. Input non-routine changes'!" &amp; ADDRESS('NRC backing'!$F127, COLUMN()-50)),"")</f>
        <v/>
      </c>
      <c r="BM127" s="82" t="str" cm="1">
        <f t="array" aca="1" ref="BM127" ca="1">IFERROR(INDIRECT("'2. Input non-routine changes'!" &amp; ADDRESS('NRC backing'!$F127, COLUMN()-50)),"")</f>
        <v/>
      </c>
      <c r="BN127" s="84" t="str" cm="1">
        <f t="array" aca="1" ref="BN127" ca="1">IFERROR(INDIRECT("'2. Input non-routine changes'!" &amp; ADDRESS('NRC backing'!$G127, COLUMN()-55)),"")</f>
        <v/>
      </c>
      <c r="BO127" s="84" t="str" cm="1">
        <f t="array" aca="1" ref="BO127" ca="1">IFERROR(INDIRECT("'2. Input non-routine changes'!" &amp; ADDRESS('NRC backing'!$G127, COLUMN()-55)),"")</f>
        <v/>
      </c>
      <c r="BP127" s="82" t="str" cm="1">
        <f t="array" aca="1" ref="BP127" ca="1">IFERROR(INDIRECT("'2. Input non-routine changes'!" &amp; ADDRESS('NRC backing'!$G127, COLUMN()-55)),"")</f>
        <v/>
      </c>
      <c r="BQ127" s="180" t="str" cm="1">
        <f t="array" aca="1" ref="BQ127" ca="1">IFERROR(INDIRECT("'2. Input non-routine changes'!" &amp; ADDRESS('NRC backing'!$G127, COLUMN()-55)),"")</f>
        <v/>
      </c>
      <c r="BR127" s="82" t="str" cm="1">
        <f t="array" aca="1" ref="BR127" ca="1">IFERROR(INDIRECT("'2. Input non-routine changes'!" &amp; ADDRESS('NRC backing'!$G127, COLUMN()-55)),"")</f>
        <v/>
      </c>
    </row>
    <row r="128" spans="1:70">
      <c r="A128" s="82" t="str">
        <f>IF($D128="", "", '1. Input energy data'!$C$11)</f>
        <v/>
      </c>
      <c r="B128" s="82" t="str">
        <f>IF($D128="", "", '1. Input energy data'!$D$11)</f>
        <v/>
      </c>
      <c r="C128" s="236"/>
      <c r="D128" s="82" t="str">
        <f>IF(ISBLANK('1. Input energy data'!$C144),"",'1. Input energy data'!$C144)</f>
        <v/>
      </c>
      <c r="E128" s="178" t="str">
        <f>IF(ISBLANK('1. Input energy data'!D144), "",'1. Input energy data'!D144)</f>
        <v/>
      </c>
      <c r="F128" s="82" t="str">
        <f>IF(ISBLANK('1. Input energy data'!$E144),"",'1. Input energy data'!$E144)</f>
        <v/>
      </c>
      <c r="G128" s="82" t="str">
        <f>IF($A128="","",'1. Input energy data'!$G144)</f>
        <v/>
      </c>
      <c r="H128" s="82" t="str">
        <f>IF($G128='List Backing Sheet'!$P$5,'1. Input energy data'!$S$11,IF($G128='List Backing Sheet'!$P$6,'1. Input energy data'!$T$11,""))</f>
        <v/>
      </c>
      <c r="I128" s="82" t="str">
        <f>IF('1. Input energy data'!H144=0, "", '1. Input energy data'!H144)</f>
        <v/>
      </c>
      <c r="J128" s="84" t="str">
        <f>IF('1. Input energy data'!I144="", "", '1. Input energy data'!I144)</f>
        <v/>
      </c>
      <c r="K128" s="84" t="str">
        <f>IF(A128="","",IF(TRIM(LOWER('1. Input energy data'!$G$11))="Multiple",IF('1. Input energy data'!J144&lt;&gt;"",'1. Input energy data'!J144,""), '1. Input energy data'!$G$11))</f>
        <v/>
      </c>
      <c r="L128" s="84" t="str">
        <f>IF('1. Input energy data'!L144="", "", '1. Input energy data'!L144)</f>
        <v/>
      </c>
      <c r="M128" s="84" t="str">
        <f>IF('1. Input energy data'!M144="", "", '1. Input energy data'!M144)</f>
        <v/>
      </c>
      <c r="N128" s="85" t="str">
        <f>IF(ISBLANK('1. Input energy data'!N144), "",'1. Input energy data'!N144)</f>
        <v/>
      </c>
      <c r="O128" s="85" t="str">
        <f>IF(ISBLANK('1. Input energy data'!O144), "",'1. Input energy data'!O144)</f>
        <v/>
      </c>
      <c r="P128" s="85" t="str">
        <f>IF(ISBLANK('1. Input energy data'!P144), "",'1. Input energy data'!P144)</f>
        <v/>
      </c>
      <c r="Q128" s="85" t="str">
        <f>IF(ISBLANK('1. Input energy data'!Q144), "",'1. Input energy data'!Q144)</f>
        <v/>
      </c>
      <c r="R128" s="85" t="str">
        <f>IF(ISBLANK('1. Input energy data'!R144), "",'1. Input energy data'!R144)</f>
        <v/>
      </c>
      <c r="S128" s="85" t="str">
        <f>IF(ISBLANK('1. Input energy data'!S144), "",'1. Input energy data'!S144)</f>
        <v/>
      </c>
      <c r="T128" s="85" t="str">
        <f>IF(ISBLANK('1. Input energy data'!T144), "",'1. Input energy data'!T144)</f>
        <v/>
      </c>
      <c r="U128" s="85" t="str">
        <f>IF(ISBLANK('1. Input energy data'!U144), "",'1. Input energy data'!U144)</f>
        <v/>
      </c>
      <c r="V128" s="85" t="str">
        <f>IF(ISBLANK('1. Input energy data'!V144), "",'1. Input energy data'!V144)</f>
        <v/>
      </c>
      <c r="W128" s="85" t="str">
        <f>IF(ISBLANK('1. Input energy data'!W144), "",'1. Input energy data'!W144)</f>
        <v/>
      </c>
      <c r="X128" s="85" t="str">
        <f>IF(ISBLANK('1. Input energy data'!X144), "",'1. Input energy data'!X144)</f>
        <v/>
      </c>
      <c r="Y128" s="85" t="str">
        <f>IF(ISBLANK('1. Input energy data'!Y144), "",'1. Input energy data'!Y144)</f>
        <v/>
      </c>
      <c r="Z128" s="85" t="str">
        <f>IF(ISBLANK('1. Input energy data'!Z144), "",'1. Input energy data'!Z144)</f>
        <v/>
      </c>
      <c r="AA128" s="85" t="str">
        <f>IF(ISBLANK('1. Input energy data'!$AA144), "",'1. Input energy data'!$AA144)</f>
        <v/>
      </c>
      <c r="AB128" s="85" t="str">
        <f>IF(ISBLANK('1. Input energy data'!AB144), "",'1. Input energy data'!AB144)</f>
        <v/>
      </c>
      <c r="AC128" s="84" t="str">
        <f>IF('1. Input energy data'!AD144="", "", '1. Input energy data'!AD144)</f>
        <v/>
      </c>
      <c r="AD128" s="84" t="str">
        <f>IF('1. Input energy data'!AE144="", "", '1. Input energy data'!AE144)</f>
        <v/>
      </c>
      <c r="AE128" s="85" t="str">
        <f>IF(ISBLANK('1. Input energy data'!AF144), "",'1. Input energy data'!AF144)</f>
        <v/>
      </c>
      <c r="AF128" s="85" t="str">
        <f>IF(ISBLANK('1. Input energy data'!AG144), "",'1. Input energy data'!AG144)</f>
        <v/>
      </c>
      <c r="AG128" s="85" t="str">
        <f>IF(ISBLANK('1. Input energy data'!AH144), "",'1. Input energy data'!AH144)</f>
        <v/>
      </c>
      <c r="AH128" s="85" t="str">
        <f>IF(ISBLANK('1. Input energy data'!AI144), "",'1. Input energy data'!AI144)</f>
        <v/>
      </c>
      <c r="AI128" s="85" t="str">
        <f>IF(ISBLANK('1. Input energy data'!AJ144), "",'1. Input energy data'!AJ144)</f>
        <v/>
      </c>
      <c r="AJ128" s="85" t="str">
        <f>IF(ISBLANK('1. Input energy data'!AK144), "",'1. Input energy data'!AK144)</f>
        <v/>
      </c>
      <c r="AK128" s="85" t="str">
        <f>IF(ISBLANK('1. Input energy data'!AL144), "",'1. Input energy data'!AL144)</f>
        <v/>
      </c>
      <c r="AL128" s="85" t="str">
        <f>IF(ISBLANK('1. Input energy data'!AM144), "",'1. Input energy data'!AM144)</f>
        <v/>
      </c>
      <c r="AM128" s="85" t="str">
        <f>IF(ISBLANK('1. Input energy data'!AN144), "",'1. Input energy data'!AN144)</f>
        <v/>
      </c>
      <c r="AN128" s="85" t="str">
        <f>IF(ISBLANK('1. Input energy data'!AO144), "",'1. Input energy data'!AO144)</f>
        <v/>
      </c>
      <c r="AO128" s="85" t="str">
        <f>IF(ISBLANK('1. Input energy data'!AP144), "",'1. Input energy data'!AP144)</f>
        <v/>
      </c>
      <c r="AP128" s="85" t="str">
        <f>IF(ISBLANK('1. Input energy data'!AQ144), "",'1. Input energy data'!AQ144)</f>
        <v/>
      </c>
      <c r="AQ128" s="85" t="str">
        <f>'1. Input energy data'!AR144</f>
        <v/>
      </c>
      <c r="AR128" s="85" t="str">
        <f>'1. Input energy data'!AS144</f>
        <v/>
      </c>
      <c r="AS128" s="85" t="str">
        <f>IF(ISBLANK('1. Input energy data'!AT144), "",'1. Input energy data'!AT144)</f>
        <v/>
      </c>
      <c r="AT128" s="85" t="str">
        <f>IF(ISBLANK('1. Input energy data'!$AU144), "",'1. Input energy data'!$AU144)</f>
        <v/>
      </c>
      <c r="AU128" s="85" t="str">
        <f>IF(ISBLANK('1. Input energy data'!AV144), "",'1. Input energy data'!AV144)</f>
        <v/>
      </c>
      <c r="AV128" s="82" t="str">
        <f>IFERROR('Calculation backing sheet'!AQ127,"Baseline issue")</f>
        <v/>
      </c>
      <c r="AW128" s="85" t="str">
        <f>'Calculation backing sheet'!AR127</f>
        <v/>
      </c>
      <c r="AX128" s="176" t="str">
        <f>'Calculation backing sheet'!AS127</f>
        <v/>
      </c>
      <c r="AY128" s="85" t="str">
        <f>'Calculation backing sheet'!AT127</f>
        <v/>
      </c>
      <c r="AZ128" s="85" t="str">
        <f>'Calculation backing sheet'!AU127</f>
        <v/>
      </c>
      <c r="BA128" s="82" t="str">
        <f>'Calculation backing sheet'!AV127</f>
        <v/>
      </c>
      <c r="BB128" s="82" t="str">
        <f>IF(OR(F128=0,G128=0,F128="0",G128="0",TRIM(F128)="",TRIM(G128)=""),"",IF(COUNTIFS('2. Input non-routine changes'!$C$18:$C$1048576,F128,'2. Input non-routine changes'!$E$18:$E$1048576,G128)&gt; 0,"Yes","No"))</f>
        <v/>
      </c>
      <c r="BD128" s="84" t="str" cm="1">
        <f t="array" aca="1" ref="BD128" ca="1">IFERROR(INDIRECT("'2. Input non-routine changes'!" &amp; ADDRESS('NRC backing'!$E128, COLUMN()-45)),"")</f>
        <v/>
      </c>
      <c r="BE128" s="84" t="str" cm="1">
        <f t="array" aca="1" ref="BE128" ca="1">IFERROR(INDIRECT("'2. Input non-routine changes'!" &amp; ADDRESS('NRC backing'!$E128, COLUMN()-45)),"")</f>
        <v/>
      </c>
      <c r="BF128" s="82" t="str" cm="1">
        <f t="array" aca="1" ref="BF128" ca="1">IFERROR(INDIRECT("'2. Input non-routine changes'!" &amp; ADDRESS('NRC backing'!$E128, COLUMN()-45)),"")</f>
        <v/>
      </c>
      <c r="BG128" s="180" t="str" cm="1">
        <f t="array" aca="1" ref="BG128" ca="1">IFERROR(INDIRECT("'2. Input non-routine changes'!" &amp; ADDRESS('NRC backing'!$E128, COLUMN()-45)),"")</f>
        <v/>
      </c>
      <c r="BH128" s="82" t="str" cm="1">
        <f t="array" aca="1" ref="BH128" ca="1">IFERROR(INDIRECT("'2. Input non-routine changes'!" &amp; ADDRESS('NRC backing'!$E128, COLUMN()-45)),"")</f>
        <v/>
      </c>
      <c r="BI128" s="84" t="str" cm="1">
        <f t="array" aca="1" ref="BI128" ca="1">IFERROR(INDIRECT("'2. Input non-routine changes'!" &amp; ADDRESS('NRC backing'!$F128, COLUMN()-50)),"")</f>
        <v/>
      </c>
      <c r="BJ128" s="84" t="str" cm="1">
        <f t="array" aca="1" ref="BJ128" ca="1">IFERROR(INDIRECT("'2. Input non-routine changes'!" &amp; ADDRESS('NRC backing'!$F128, COLUMN()-50)),"")</f>
        <v/>
      </c>
      <c r="BK128" s="82" t="str" cm="1">
        <f t="array" aca="1" ref="BK128" ca="1">IFERROR(INDIRECT("'2. Input non-routine changes'!" &amp; ADDRESS('NRC backing'!$F128, COLUMN()-50)),"")</f>
        <v/>
      </c>
      <c r="BL128" s="173" t="str" cm="1">
        <f t="array" aca="1" ref="BL128" ca="1">IFERROR(INDIRECT("'2. Input non-routine changes'!" &amp; ADDRESS('NRC backing'!$F128, COLUMN()-50)),"")</f>
        <v/>
      </c>
      <c r="BM128" s="82" t="str" cm="1">
        <f t="array" aca="1" ref="BM128" ca="1">IFERROR(INDIRECT("'2. Input non-routine changes'!" &amp; ADDRESS('NRC backing'!$F128, COLUMN()-50)),"")</f>
        <v/>
      </c>
      <c r="BN128" s="84" t="str" cm="1">
        <f t="array" aca="1" ref="BN128" ca="1">IFERROR(INDIRECT("'2. Input non-routine changes'!" &amp; ADDRESS('NRC backing'!$G128, COLUMN()-55)),"")</f>
        <v/>
      </c>
      <c r="BO128" s="84" t="str" cm="1">
        <f t="array" aca="1" ref="BO128" ca="1">IFERROR(INDIRECT("'2. Input non-routine changes'!" &amp; ADDRESS('NRC backing'!$G128, COLUMN()-55)),"")</f>
        <v/>
      </c>
      <c r="BP128" s="82" t="str" cm="1">
        <f t="array" aca="1" ref="BP128" ca="1">IFERROR(INDIRECT("'2. Input non-routine changes'!" &amp; ADDRESS('NRC backing'!$G128, COLUMN()-55)),"")</f>
        <v/>
      </c>
      <c r="BQ128" s="180" t="str" cm="1">
        <f t="array" aca="1" ref="BQ128" ca="1">IFERROR(INDIRECT("'2. Input non-routine changes'!" &amp; ADDRESS('NRC backing'!$G128, COLUMN()-55)),"")</f>
        <v/>
      </c>
      <c r="BR128" s="82" t="str" cm="1">
        <f t="array" aca="1" ref="BR128" ca="1">IFERROR(INDIRECT("'2. Input non-routine changes'!" &amp; ADDRESS('NRC backing'!$G128, COLUMN()-55)),"")</f>
        <v/>
      </c>
    </row>
    <row r="129" spans="1:70">
      <c r="A129" s="82" t="str">
        <f>IF($D129="", "", '1. Input energy data'!$C$11)</f>
        <v/>
      </c>
      <c r="B129" s="82" t="str">
        <f>IF($D129="", "", '1. Input energy data'!$D$11)</f>
        <v/>
      </c>
      <c r="C129" s="236"/>
      <c r="D129" s="82" t="str">
        <f>IF(ISBLANK('1. Input energy data'!$C145),"",'1. Input energy data'!$C145)</f>
        <v/>
      </c>
      <c r="E129" s="178" t="str">
        <f>IF(ISBLANK('1. Input energy data'!D145), "",'1. Input energy data'!D145)</f>
        <v/>
      </c>
      <c r="F129" s="82" t="str">
        <f>IF(ISBLANK('1. Input energy data'!$E145),"",'1. Input energy data'!$E145)</f>
        <v/>
      </c>
      <c r="G129" s="82" t="str">
        <f>IF($A129="","",'1. Input energy data'!$G145)</f>
        <v/>
      </c>
      <c r="H129" s="82" t="str">
        <f>IF($G129='List Backing Sheet'!$P$5,'1. Input energy data'!$S$11,IF($G129='List Backing Sheet'!$P$6,'1. Input energy data'!$T$11,""))</f>
        <v/>
      </c>
      <c r="I129" s="82" t="str">
        <f>IF('1. Input energy data'!H145=0, "", '1. Input energy data'!H145)</f>
        <v/>
      </c>
      <c r="J129" s="84" t="str">
        <f>IF('1. Input energy data'!I145="", "", '1. Input energy data'!I145)</f>
        <v/>
      </c>
      <c r="K129" s="84" t="str">
        <f>IF(A129="","",IF(TRIM(LOWER('1. Input energy data'!$G$11))="Multiple",IF('1. Input energy data'!J145&lt;&gt;"",'1. Input energy data'!J145,""), '1. Input energy data'!$G$11))</f>
        <v/>
      </c>
      <c r="L129" s="84" t="str">
        <f>IF('1. Input energy data'!L145="", "", '1. Input energy data'!L145)</f>
        <v/>
      </c>
      <c r="M129" s="84" t="str">
        <f>IF('1. Input energy data'!M145="", "", '1. Input energy data'!M145)</f>
        <v/>
      </c>
      <c r="N129" s="85" t="str">
        <f>IF(ISBLANK('1. Input energy data'!N145), "",'1. Input energy data'!N145)</f>
        <v/>
      </c>
      <c r="O129" s="85" t="str">
        <f>IF(ISBLANK('1. Input energy data'!O145), "",'1. Input energy data'!O145)</f>
        <v/>
      </c>
      <c r="P129" s="85" t="str">
        <f>IF(ISBLANK('1. Input energy data'!P145), "",'1. Input energy data'!P145)</f>
        <v/>
      </c>
      <c r="Q129" s="85" t="str">
        <f>IF(ISBLANK('1. Input energy data'!Q145), "",'1. Input energy data'!Q145)</f>
        <v/>
      </c>
      <c r="R129" s="85" t="str">
        <f>IF(ISBLANK('1. Input energy data'!R145), "",'1. Input energy data'!R145)</f>
        <v/>
      </c>
      <c r="S129" s="85" t="str">
        <f>IF(ISBLANK('1. Input energy data'!S145), "",'1. Input energy data'!S145)</f>
        <v/>
      </c>
      <c r="T129" s="85" t="str">
        <f>IF(ISBLANK('1. Input energy data'!T145), "",'1. Input energy data'!T145)</f>
        <v/>
      </c>
      <c r="U129" s="85" t="str">
        <f>IF(ISBLANK('1. Input energy data'!U145), "",'1. Input energy data'!U145)</f>
        <v/>
      </c>
      <c r="V129" s="85" t="str">
        <f>IF(ISBLANK('1. Input energy data'!V145), "",'1. Input energy data'!V145)</f>
        <v/>
      </c>
      <c r="W129" s="85" t="str">
        <f>IF(ISBLANK('1. Input energy data'!W145), "",'1. Input energy data'!W145)</f>
        <v/>
      </c>
      <c r="X129" s="85" t="str">
        <f>IF(ISBLANK('1. Input energy data'!X145), "",'1. Input energy data'!X145)</f>
        <v/>
      </c>
      <c r="Y129" s="85" t="str">
        <f>IF(ISBLANK('1. Input energy data'!Y145), "",'1. Input energy data'!Y145)</f>
        <v/>
      </c>
      <c r="Z129" s="85" t="str">
        <f>IF(ISBLANK('1. Input energy data'!Z145), "",'1. Input energy data'!Z145)</f>
        <v/>
      </c>
      <c r="AA129" s="85" t="str">
        <f>IF(ISBLANK('1. Input energy data'!$AA145), "",'1. Input energy data'!$AA145)</f>
        <v/>
      </c>
      <c r="AB129" s="85" t="str">
        <f>IF(ISBLANK('1. Input energy data'!AB145), "",'1. Input energy data'!AB145)</f>
        <v/>
      </c>
      <c r="AC129" s="84" t="str">
        <f>IF('1. Input energy data'!AD145="", "", '1. Input energy data'!AD145)</f>
        <v/>
      </c>
      <c r="AD129" s="84" t="str">
        <f>IF('1. Input energy data'!AE145="", "", '1. Input energy data'!AE145)</f>
        <v/>
      </c>
      <c r="AE129" s="85" t="str">
        <f>IF(ISBLANK('1. Input energy data'!AF145), "",'1. Input energy data'!AF145)</f>
        <v/>
      </c>
      <c r="AF129" s="85" t="str">
        <f>IF(ISBLANK('1. Input energy data'!AG145), "",'1. Input energy data'!AG145)</f>
        <v/>
      </c>
      <c r="AG129" s="85" t="str">
        <f>IF(ISBLANK('1. Input energy data'!AH145), "",'1. Input energy data'!AH145)</f>
        <v/>
      </c>
      <c r="AH129" s="85" t="str">
        <f>IF(ISBLANK('1. Input energy data'!AI145), "",'1. Input energy data'!AI145)</f>
        <v/>
      </c>
      <c r="AI129" s="85" t="str">
        <f>IF(ISBLANK('1. Input energy data'!AJ145), "",'1. Input energy data'!AJ145)</f>
        <v/>
      </c>
      <c r="AJ129" s="85" t="str">
        <f>IF(ISBLANK('1. Input energy data'!AK145), "",'1. Input energy data'!AK145)</f>
        <v/>
      </c>
      <c r="AK129" s="85" t="str">
        <f>IF(ISBLANK('1. Input energy data'!AL145), "",'1. Input energy data'!AL145)</f>
        <v/>
      </c>
      <c r="AL129" s="85" t="str">
        <f>IF(ISBLANK('1. Input energy data'!AM145), "",'1. Input energy data'!AM145)</f>
        <v/>
      </c>
      <c r="AM129" s="85" t="str">
        <f>IF(ISBLANK('1. Input energy data'!AN145), "",'1. Input energy data'!AN145)</f>
        <v/>
      </c>
      <c r="AN129" s="85" t="str">
        <f>IF(ISBLANK('1. Input energy data'!AO145), "",'1. Input energy data'!AO145)</f>
        <v/>
      </c>
      <c r="AO129" s="85" t="str">
        <f>IF(ISBLANK('1. Input energy data'!AP145), "",'1. Input energy data'!AP145)</f>
        <v/>
      </c>
      <c r="AP129" s="85" t="str">
        <f>IF(ISBLANK('1. Input energy data'!AQ145), "",'1. Input energy data'!AQ145)</f>
        <v/>
      </c>
      <c r="AQ129" s="85" t="str">
        <f>'1. Input energy data'!AR145</f>
        <v/>
      </c>
      <c r="AR129" s="85" t="str">
        <f>'1. Input energy data'!AS145</f>
        <v/>
      </c>
      <c r="AS129" s="85" t="str">
        <f>IF(ISBLANK('1. Input energy data'!AT145), "",'1. Input energy data'!AT145)</f>
        <v/>
      </c>
      <c r="AT129" s="85" t="str">
        <f>IF(ISBLANK('1. Input energy data'!$AU145), "",'1. Input energy data'!$AU145)</f>
        <v/>
      </c>
      <c r="AU129" s="85" t="str">
        <f>IF(ISBLANK('1. Input energy data'!AV145), "",'1. Input energy data'!AV145)</f>
        <v/>
      </c>
      <c r="AV129" s="82" t="str">
        <f>IFERROR('Calculation backing sheet'!AQ128,"Baseline issue")</f>
        <v/>
      </c>
      <c r="AW129" s="85" t="str">
        <f>'Calculation backing sheet'!AR128</f>
        <v/>
      </c>
      <c r="AX129" s="176" t="str">
        <f>'Calculation backing sheet'!AS128</f>
        <v/>
      </c>
      <c r="AY129" s="85" t="str">
        <f>'Calculation backing sheet'!AT128</f>
        <v/>
      </c>
      <c r="AZ129" s="85" t="str">
        <f>'Calculation backing sheet'!AU128</f>
        <v/>
      </c>
      <c r="BA129" s="82" t="str">
        <f>'Calculation backing sheet'!AV128</f>
        <v/>
      </c>
      <c r="BB129" s="82" t="str">
        <f>IF(OR(F129=0,G129=0,F129="0",G129="0",TRIM(F129)="",TRIM(G129)=""),"",IF(COUNTIFS('2. Input non-routine changes'!$C$18:$C$1048576,F129,'2. Input non-routine changes'!$E$18:$E$1048576,G129)&gt; 0,"Yes","No"))</f>
        <v/>
      </c>
      <c r="BD129" s="84" t="str" cm="1">
        <f t="array" aca="1" ref="BD129" ca="1">IFERROR(INDIRECT("'2. Input non-routine changes'!" &amp; ADDRESS('NRC backing'!$E129, COLUMN()-45)),"")</f>
        <v/>
      </c>
      <c r="BE129" s="84" t="str" cm="1">
        <f t="array" aca="1" ref="BE129" ca="1">IFERROR(INDIRECT("'2. Input non-routine changes'!" &amp; ADDRESS('NRC backing'!$E129, COLUMN()-45)),"")</f>
        <v/>
      </c>
      <c r="BF129" s="82" t="str" cm="1">
        <f t="array" aca="1" ref="BF129" ca="1">IFERROR(INDIRECT("'2. Input non-routine changes'!" &amp; ADDRESS('NRC backing'!$E129, COLUMN()-45)),"")</f>
        <v/>
      </c>
      <c r="BG129" s="180" t="str" cm="1">
        <f t="array" aca="1" ref="BG129" ca="1">IFERROR(INDIRECT("'2. Input non-routine changes'!" &amp; ADDRESS('NRC backing'!$E129, COLUMN()-45)),"")</f>
        <v/>
      </c>
      <c r="BH129" s="82" t="str" cm="1">
        <f t="array" aca="1" ref="BH129" ca="1">IFERROR(INDIRECT("'2. Input non-routine changes'!" &amp; ADDRESS('NRC backing'!$E129, COLUMN()-45)),"")</f>
        <v/>
      </c>
      <c r="BI129" s="84" t="str" cm="1">
        <f t="array" aca="1" ref="BI129" ca="1">IFERROR(INDIRECT("'2. Input non-routine changes'!" &amp; ADDRESS('NRC backing'!$F129, COLUMN()-50)),"")</f>
        <v/>
      </c>
      <c r="BJ129" s="84" t="str" cm="1">
        <f t="array" aca="1" ref="BJ129" ca="1">IFERROR(INDIRECT("'2. Input non-routine changes'!" &amp; ADDRESS('NRC backing'!$F129, COLUMN()-50)),"")</f>
        <v/>
      </c>
      <c r="BK129" s="82" t="str" cm="1">
        <f t="array" aca="1" ref="BK129" ca="1">IFERROR(INDIRECT("'2. Input non-routine changes'!" &amp; ADDRESS('NRC backing'!$F129, COLUMN()-50)),"")</f>
        <v/>
      </c>
      <c r="BL129" s="173" t="str" cm="1">
        <f t="array" aca="1" ref="BL129" ca="1">IFERROR(INDIRECT("'2. Input non-routine changes'!" &amp; ADDRESS('NRC backing'!$F129, COLUMN()-50)),"")</f>
        <v/>
      </c>
      <c r="BM129" s="82" t="str" cm="1">
        <f t="array" aca="1" ref="BM129" ca="1">IFERROR(INDIRECT("'2. Input non-routine changes'!" &amp; ADDRESS('NRC backing'!$F129, COLUMN()-50)),"")</f>
        <v/>
      </c>
      <c r="BN129" s="84" t="str" cm="1">
        <f t="array" aca="1" ref="BN129" ca="1">IFERROR(INDIRECT("'2. Input non-routine changes'!" &amp; ADDRESS('NRC backing'!$G129, COLUMN()-55)),"")</f>
        <v/>
      </c>
      <c r="BO129" s="84" t="str" cm="1">
        <f t="array" aca="1" ref="BO129" ca="1">IFERROR(INDIRECT("'2. Input non-routine changes'!" &amp; ADDRESS('NRC backing'!$G129, COLUMN()-55)),"")</f>
        <v/>
      </c>
      <c r="BP129" s="82" t="str" cm="1">
        <f t="array" aca="1" ref="BP129" ca="1">IFERROR(INDIRECT("'2. Input non-routine changes'!" &amp; ADDRESS('NRC backing'!$G129, COLUMN()-55)),"")</f>
        <v/>
      </c>
      <c r="BQ129" s="180" t="str" cm="1">
        <f t="array" aca="1" ref="BQ129" ca="1">IFERROR(INDIRECT("'2. Input non-routine changes'!" &amp; ADDRESS('NRC backing'!$G129, COLUMN()-55)),"")</f>
        <v/>
      </c>
      <c r="BR129" s="82" t="str" cm="1">
        <f t="array" aca="1" ref="BR129" ca="1">IFERROR(INDIRECT("'2. Input non-routine changes'!" &amp; ADDRESS('NRC backing'!$G129, COLUMN()-55)),"")</f>
        <v/>
      </c>
    </row>
    <row r="130" spans="1:70">
      <c r="A130" s="82" t="str">
        <f>IF($D130="", "", '1. Input energy data'!$C$11)</f>
        <v/>
      </c>
      <c r="B130" s="82" t="str">
        <f>IF($D130="", "", '1. Input energy data'!$D$11)</f>
        <v/>
      </c>
      <c r="C130" s="236"/>
      <c r="D130" s="82" t="str">
        <f>IF(ISBLANK('1. Input energy data'!$C146),"",'1. Input energy data'!$C146)</f>
        <v/>
      </c>
      <c r="E130" s="178" t="str">
        <f>IF(ISBLANK('1. Input energy data'!D146), "",'1. Input energy data'!D146)</f>
        <v/>
      </c>
      <c r="F130" s="82" t="str">
        <f>IF(ISBLANK('1. Input energy data'!$E146),"",'1. Input energy data'!$E146)</f>
        <v/>
      </c>
      <c r="G130" s="82" t="str">
        <f>IF($A130="","",'1. Input energy data'!$G146)</f>
        <v/>
      </c>
      <c r="H130" s="82" t="str">
        <f>IF($G130='List Backing Sheet'!$P$5,'1. Input energy data'!$S$11,IF($G130='List Backing Sheet'!$P$6,'1. Input energy data'!$T$11,""))</f>
        <v/>
      </c>
      <c r="I130" s="82" t="str">
        <f>IF('1. Input energy data'!H146=0, "", '1. Input energy data'!H146)</f>
        <v/>
      </c>
      <c r="J130" s="84" t="str">
        <f>IF('1. Input energy data'!I146="", "", '1. Input energy data'!I146)</f>
        <v/>
      </c>
      <c r="K130" s="84" t="str">
        <f>IF(A130="","",IF(TRIM(LOWER('1. Input energy data'!$G$11))="Multiple",IF('1. Input energy data'!J146&lt;&gt;"",'1. Input energy data'!J146,""), '1. Input energy data'!$G$11))</f>
        <v/>
      </c>
      <c r="L130" s="84" t="str">
        <f>IF('1. Input energy data'!L146="", "", '1. Input energy data'!L146)</f>
        <v/>
      </c>
      <c r="M130" s="84" t="str">
        <f>IF('1. Input energy data'!M146="", "", '1. Input energy data'!M146)</f>
        <v/>
      </c>
      <c r="N130" s="85" t="str">
        <f>IF(ISBLANK('1. Input energy data'!N146), "",'1. Input energy data'!N146)</f>
        <v/>
      </c>
      <c r="O130" s="85" t="str">
        <f>IF(ISBLANK('1. Input energy data'!O146), "",'1. Input energy data'!O146)</f>
        <v/>
      </c>
      <c r="P130" s="85" t="str">
        <f>IF(ISBLANK('1. Input energy data'!P146), "",'1. Input energy data'!P146)</f>
        <v/>
      </c>
      <c r="Q130" s="85" t="str">
        <f>IF(ISBLANK('1. Input energy data'!Q146), "",'1. Input energy data'!Q146)</f>
        <v/>
      </c>
      <c r="R130" s="85" t="str">
        <f>IF(ISBLANK('1. Input energy data'!R146), "",'1. Input energy data'!R146)</f>
        <v/>
      </c>
      <c r="S130" s="85" t="str">
        <f>IF(ISBLANK('1. Input energy data'!S146), "",'1. Input energy data'!S146)</f>
        <v/>
      </c>
      <c r="T130" s="85" t="str">
        <f>IF(ISBLANK('1. Input energy data'!T146), "",'1. Input energy data'!T146)</f>
        <v/>
      </c>
      <c r="U130" s="85" t="str">
        <f>IF(ISBLANK('1. Input energy data'!U146), "",'1. Input energy data'!U146)</f>
        <v/>
      </c>
      <c r="V130" s="85" t="str">
        <f>IF(ISBLANK('1. Input energy data'!V146), "",'1. Input energy data'!V146)</f>
        <v/>
      </c>
      <c r="W130" s="85" t="str">
        <f>IF(ISBLANK('1. Input energy data'!W146), "",'1. Input energy data'!W146)</f>
        <v/>
      </c>
      <c r="X130" s="85" t="str">
        <f>IF(ISBLANK('1. Input energy data'!X146), "",'1. Input energy data'!X146)</f>
        <v/>
      </c>
      <c r="Y130" s="85" t="str">
        <f>IF(ISBLANK('1. Input energy data'!Y146), "",'1. Input energy data'!Y146)</f>
        <v/>
      </c>
      <c r="Z130" s="85" t="str">
        <f>IF(ISBLANK('1. Input energy data'!Z146), "",'1. Input energy data'!Z146)</f>
        <v/>
      </c>
      <c r="AA130" s="85" t="str">
        <f>IF(ISBLANK('1. Input energy data'!$AA146), "",'1. Input energy data'!$AA146)</f>
        <v/>
      </c>
      <c r="AB130" s="85" t="str">
        <f>IF(ISBLANK('1. Input energy data'!AB146), "",'1. Input energy data'!AB146)</f>
        <v/>
      </c>
      <c r="AC130" s="84" t="str">
        <f>IF('1. Input energy data'!AD146="", "", '1. Input energy data'!AD146)</f>
        <v/>
      </c>
      <c r="AD130" s="84" t="str">
        <f>IF('1. Input energy data'!AE146="", "", '1. Input energy data'!AE146)</f>
        <v/>
      </c>
      <c r="AE130" s="85" t="str">
        <f>IF(ISBLANK('1. Input energy data'!AF146), "",'1. Input energy data'!AF146)</f>
        <v/>
      </c>
      <c r="AF130" s="85" t="str">
        <f>IF(ISBLANK('1. Input energy data'!AG146), "",'1. Input energy data'!AG146)</f>
        <v/>
      </c>
      <c r="AG130" s="85" t="str">
        <f>IF(ISBLANK('1. Input energy data'!AH146), "",'1. Input energy data'!AH146)</f>
        <v/>
      </c>
      <c r="AH130" s="85" t="str">
        <f>IF(ISBLANK('1. Input energy data'!AI146), "",'1. Input energy data'!AI146)</f>
        <v/>
      </c>
      <c r="AI130" s="85" t="str">
        <f>IF(ISBLANK('1. Input energy data'!AJ146), "",'1. Input energy data'!AJ146)</f>
        <v/>
      </c>
      <c r="AJ130" s="85" t="str">
        <f>IF(ISBLANK('1. Input energy data'!AK146), "",'1. Input energy data'!AK146)</f>
        <v/>
      </c>
      <c r="AK130" s="85" t="str">
        <f>IF(ISBLANK('1. Input energy data'!AL146), "",'1. Input energy data'!AL146)</f>
        <v/>
      </c>
      <c r="AL130" s="85" t="str">
        <f>IF(ISBLANK('1. Input energy data'!AM146), "",'1. Input energy data'!AM146)</f>
        <v/>
      </c>
      <c r="AM130" s="85" t="str">
        <f>IF(ISBLANK('1. Input energy data'!AN146), "",'1. Input energy data'!AN146)</f>
        <v/>
      </c>
      <c r="AN130" s="85" t="str">
        <f>IF(ISBLANK('1. Input energy data'!AO146), "",'1. Input energy data'!AO146)</f>
        <v/>
      </c>
      <c r="AO130" s="85" t="str">
        <f>IF(ISBLANK('1. Input energy data'!AP146), "",'1. Input energy data'!AP146)</f>
        <v/>
      </c>
      <c r="AP130" s="85" t="str">
        <f>IF(ISBLANK('1. Input energy data'!AQ146), "",'1. Input energy data'!AQ146)</f>
        <v/>
      </c>
      <c r="AQ130" s="85" t="str">
        <f>'1. Input energy data'!AR146</f>
        <v/>
      </c>
      <c r="AR130" s="85" t="str">
        <f>'1. Input energy data'!AS146</f>
        <v/>
      </c>
      <c r="AS130" s="85" t="str">
        <f>IF(ISBLANK('1. Input energy data'!AT146), "",'1. Input energy data'!AT146)</f>
        <v/>
      </c>
      <c r="AT130" s="85" t="str">
        <f>IF(ISBLANK('1. Input energy data'!$AU146), "",'1. Input energy data'!$AU146)</f>
        <v/>
      </c>
      <c r="AU130" s="85" t="str">
        <f>IF(ISBLANK('1. Input energy data'!AV146), "",'1. Input energy data'!AV146)</f>
        <v/>
      </c>
      <c r="AV130" s="82" t="str">
        <f>IFERROR('Calculation backing sheet'!AQ129,"Baseline issue")</f>
        <v/>
      </c>
      <c r="AW130" s="85" t="str">
        <f>'Calculation backing sheet'!AR129</f>
        <v/>
      </c>
      <c r="AX130" s="176" t="str">
        <f>'Calculation backing sheet'!AS129</f>
        <v/>
      </c>
      <c r="AY130" s="85" t="str">
        <f>'Calculation backing sheet'!AT129</f>
        <v/>
      </c>
      <c r="AZ130" s="85" t="str">
        <f>'Calculation backing sheet'!AU129</f>
        <v/>
      </c>
      <c r="BA130" s="82" t="str">
        <f>'Calculation backing sheet'!AV129</f>
        <v/>
      </c>
      <c r="BB130" s="82" t="str">
        <f>IF(OR(F130=0,G130=0,F130="0",G130="0",TRIM(F130)="",TRIM(G130)=""),"",IF(COUNTIFS('2. Input non-routine changes'!$C$18:$C$1048576,F130,'2. Input non-routine changes'!$E$18:$E$1048576,G130)&gt; 0,"Yes","No"))</f>
        <v/>
      </c>
      <c r="BD130" s="84" t="str" cm="1">
        <f t="array" aca="1" ref="BD130" ca="1">IFERROR(INDIRECT("'2. Input non-routine changes'!" &amp; ADDRESS('NRC backing'!$E130, COLUMN()-45)),"")</f>
        <v/>
      </c>
      <c r="BE130" s="84" t="str" cm="1">
        <f t="array" aca="1" ref="BE130" ca="1">IFERROR(INDIRECT("'2. Input non-routine changes'!" &amp; ADDRESS('NRC backing'!$E130, COLUMN()-45)),"")</f>
        <v/>
      </c>
      <c r="BF130" s="82" t="str" cm="1">
        <f t="array" aca="1" ref="BF130" ca="1">IFERROR(INDIRECT("'2. Input non-routine changes'!" &amp; ADDRESS('NRC backing'!$E130, COLUMN()-45)),"")</f>
        <v/>
      </c>
      <c r="BG130" s="180" t="str" cm="1">
        <f t="array" aca="1" ref="BG130" ca="1">IFERROR(INDIRECT("'2. Input non-routine changes'!" &amp; ADDRESS('NRC backing'!$E130, COLUMN()-45)),"")</f>
        <v/>
      </c>
      <c r="BH130" s="82" t="str" cm="1">
        <f t="array" aca="1" ref="BH130" ca="1">IFERROR(INDIRECT("'2. Input non-routine changes'!" &amp; ADDRESS('NRC backing'!$E130, COLUMN()-45)),"")</f>
        <v/>
      </c>
      <c r="BI130" s="84" t="str" cm="1">
        <f t="array" aca="1" ref="BI130" ca="1">IFERROR(INDIRECT("'2. Input non-routine changes'!" &amp; ADDRESS('NRC backing'!$F130, COLUMN()-50)),"")</f>
        <v/>
      </c>
      <c r="BJ130" s="84" t="str" cm="1">
        <f t="array" aca="1" ref="BJ130" ca="1">IFERROR(INDIRECT("'2. Input non-routine changes'!" &amp; ADDRESS('NRC backing'!$F130, COLUMN()-50)),"")</f>
        <v/>
      </c>
      <c r="BK130" s="82" t="str" cm="1">
        <f t="array" aca="1" ref="BK130" ca="1">IFERROR(INDIRECT("'2. Input non-routine changes'!" &amp; ADDRESS('NRC backing'!$F130, COLUMN()-50)),"")</f>
        <v/>
      </c>
      <c r="BL130" s="173" t="str" cm="1">
        <f t="array" aca="1" ref="BL130" ca="1">IFERROR(INDIRECT("'2. Input non-routine changes'!" &amp; ADDRESS('NRC backing'!$F130, COLUMN()-50)),"")</f>
        <v/>
      </c>
      <c r="BM130" s="82" t="str" cm="1">
        <f t="array" aca="1" ref="BM130" ca="1">IFERROR(INDIRECT("'2. Input non-routine changes'!" &amp; ADDRESS('NRC backing'!$F130, COLUMN()-50)),"")</f>
        <v/>
      </c>
      <c r="BN130" s="84" t="str" cm="1">
        <f t="array" aca="1" ref="BN130" ca="1">IFERROR(INDIRECT("'2. Input non-routine changes'!" &amp; ADDRESS('NRC backing'!$G130, COLUMN()-55)),"")</f>
        <v/>
      </c>
      <c r="BO130" s="84" t="str" cm="1">
        <f t="array" aca="1" ref="BO130" ca="1">IFERROR(INDIRECT("'2. Input non-routine changes'!" &amp; ADDRESS('NRC backing'!$G130, COLUMN()-55)),"")</f>
        <v/>
      </c>
      <c r="BP130" s="82" t="str" cm="1">
        <f t="array" aca="1" ref="BP130" ca="1">IFERROR(INDIRECT("'2. Input non-routine changes'!" &amp; ADDRESS('NRC backing'!$G130, COLUMN()-55)),"")</f>
        <v/>
      </c>
      <c r="BQ130" s="180" t="str" cm="1">
        <f t="array" aca="1" ref="BQ130" ca="1">IFERROR(INDIRECT("'2. Input non-routine changes'!" &amp; ADDRESS('NRC backing'!$G130, COLUMN()-55)),"")</f>
        <v/>
      </c>
      <c r="BR130" s="82" t="str" cm="1">
        <f t="array" aca="1" ref="BR130" ca="1">IFERROR(INDIRECT("'2. Input non-routine changes'!" &amp; ADDRESS('NRC backing'!$G130, COLUMN()-55)),"")</f>
        <v/>
      </c>
    </row>
    <row r="131" spans="1:70">
      <c r="A131" s="82" t="str">
        <f>IF($D131="", "", '1. Input energy data'!$C$11)</f>
        <v/>
      </c>
      <c r="B131" s="82" t="str">
        <f>IF($D131="", "", '1. Input energy data'!$D$11)</f>
        <v/>
      </c>
      <c r="C131" s="236"/>
      <c r="D131" s="82" t="str">
        <f>IF(ISBLANK('1. Input energy data'!$C147),"",'1. Input energy data'!$C147)</f>
        <v/>
      </c>
      <c r="E131" s="178" t="str">
        <f>IF(ISBLANK('1. Input energy data'!D147), "",'1. Input energy data'!D147)</f>
        <v/>
      </c>
      <c r="F131" s="82" t="str">
        <f>IF(ISBLANK('1. Input energy data'!$E147),"",'1. Input energy data'!$E147)</f>
        <v/>
      </c>
      <c r="G131" s="82" t="str">
        <f>IF($A131="","",'1. Input energy data'!$G147)</f>
        <v/>
      </c>
      <c r="H131" s="82" t="str">
        <f>IF($G131='List Backing Sheet'!$P$5,'1. Input energy data'!$S$11,IF($G131='List Backing Sheet'!$P$6,'1. Input energy data'!$T$11,""))</f>
        <v/>
      </c>
      <c r="I131" s="82" t="str">
        <f>IF('1. Input energy data'!H147=0, "", '1. Input energy data'!H147)</f>
        <v/>
      </c>
      <c r="J131" s="84" t="str">
        <f>IF('1. Input energy data'!I147="", "", '1. Input energy data'!I147)</f>
        <v/>
      </c>
      <c r="K131" s="84" t="str">
        <f>IF(A131="","",IF(TRIM(LOWER('1. Input energy data'!$G$11))="Multiple",IF('1. Input energy data'!J147&lt;&gt;"",'1. Input energy data'!J147,""), '1. Input energy data'!$G$11))</f>
        <v/>
      </c>
      <c r="L131" s="84" t="str">
        <f>IF('1. Input energy data'!L147="", "", '1. Input energy data'!L147)</f>
        <v/>
      </c>
      <c r="M131" s="84" t="str">
        <f>IF('1. Input energy data'!M147="", "", '1. Input energy data'!M147)</f>
        <v/>
      </c>
      <c r="N131" s="85" t="str">
        <f>IF(ISBLANK('1. Input energy data'!N147), "",'1. Input energy data'!N147)</f>
        <v/>
      </c>
      <c r="O131" s="85" t="str">
        <f>IF(ISBLANK('1. Input energy data'!O147), "",'1. Input energy data'!O147)</f>
        <v/>
      </c>
      <c r="P131" s="85" t="str">
        <f>IF(ISBLANK('1. Input energy data'!P147), "",'1. Input energy data'!P147)</f>
        <v/>
      </c>
      <c r="Q131" s="85" t="str">
        <f>IF(ISBLANK('1. Input energy data'!Q147), "",'1. Input energy data'!Q147)</f>
        <v/>
      </c>
      <c r="R131" s="85" t="str">
        <f>IF(ISBLANK('1. Input energy data'!R147), "",'1. Input energy data'!R147)</f>
        <v/>
      </c>
      <c r="S131" s="85" t="str">
        <f>IF(ISBLANK('1. Input energy data'!S147), "",'1. Input energy data'!S147)</f>
        <v/>
      </c>
      <c r="T131" s="85" t="str">
        <f>IF(ISBLANK('1. Input energy data'!T147), "",'1. Input energy data'!T147)</f>
        <v/>
      </c>
      <c r="U131" s="85" t="str">
        <f>IF(ISBLANK('1. Input energy data'!U147), "",'1. Input energy data'!U147)</f>
        <v/>
      </c>
      <c r="V131" s="85" t="str">
        <f>IF(ISBLANK('1. Input energy data'!V147), "",'1. Input energy data'!V147)</f>
        <v/>
      </c>
      <c r="W131" s="85" t="str">
        <f>IF(ISBLANK('1. Input energy data'!W147), "",'1. Input energy data'!W147)</f>
        <v/>
      </c>
      <c r="X131" s="85" t="str">
        <f>IF(ISBLANK('1. Input energy data'!X147), "",'1. Input energy data'!X147)</f>
        <v/>
      </c>
      <c r="Y131" s="85" t="str">
        <f>IF(ISBLANK('1. Input energy data'!Y147), "",'1. Input energy data'!Y147)</f>
        <v/>
      </c>
      <c r="Z131" s="85" t="str">
        <f>IF(ISBLANK('1. Input energy data'!Z147), "",'1. Input energy data'!Z147)</f>
        <v/>
      </c>
      <c r="AA131" s="85" t="str">
        <f>IF(ISBLANK('1. Input energy data'!$AA147), "",'1. Input energy data'!$AA147)</f>
        <v/>
      </c>
      <c r="AB131" s="85" t="str">
        <f>IF(ISBLANK('1. Input energy data'!AB147), "",'1. Input energy data'!AB147)</f>
        <v/>
      </c>
      <c r="AC131" s="84" t="str">
        <f>IF('1. Input energy data'!AD147="", "", '1. Input energy data'!AD147)</f>
        <v/>
      </c>
      <c r="AD131" s="84" t="str">
        <f>IF('1. Input energy data'!AE147="", "", '1. Input energy data'!AE147)</f>
        <v/>
      </c>
      <c r="AE131" s="85" t="str">
        <f>IF(ISBLANK('1. Input energy data'!AF147), "",'1. Input energy data'!AF147)</f>
        <v/>
      </c>
      <c r="AF131" s="85" t="str">
        <f>IF(ISBLANK('1. Input energy data'!AG147), "",'1. Input energy data'!AG147)</f>
        <v/>
      </c>
      <c r="AG131" s="85" t="str">
        <f>IF(ISBLANK('1. Input energy data'!AH147), "",'1. Input energy data'!AH147)</f>
        <v/>
      </c>
      <c r="AH131" s="85" t="str">
        <f>IF(ISBLANK('1. Input energy data'!AI147), "",'1. Input energy data'!AI147)</f>
        <v/>
      </c>
      <c r="AI131" s="85" t="str">
        <f>IF(ISBLANK('1. Input energy data'!AJ147), "",'1. Input energy data'!AJ147)</f>
        <v/>
      </c>
      <c r="AJ131" s="85" t="str">
        <f>IF(ISBLANK('1. Input energy data'!AK147), "",'1. Input energy data'!AK147)</f>
        <v/>
      </c>
      <c r="AK131" s="85" t="str">
        <f>IF(ISBLANK('1. Input energy data'!AL147), "",'1. Input energy data'!AL147)</f>
        <v/>
      </c>
      <c r="AL131" s="85" t="str">
        <f>IF(ISBLANK('1. Input energy data'!AM147), "",'1. Input energy data'!AM147)</f>
        <v/>
      </c>
      <c r="AM131" s="85" t="str">
        <f>IF(ISBLANK('1. Input energy data'!AN147), "",'1. Input energy data'!AN147)</f>
        <v/>
      </c>
      <c r="AN131" s="85" t="str">
        <f>IF(ISBLANK('1. Input energy data'!AO147), "",'1. Input energy data'!AO147)</f>
        <v/>
      </c>
      <c r="AO131" s="85" t="str">
        <f>IF(ISBLANK('1. Input energy data'!AP147), "",'1. Input energy data'!AP147)</f>
        <v/>
      </c>
      <c r="AP131" s="85" t="str">
        <f>IF(ISBLANK('1. Input energy data'!AQ147), "",'1. Input energy data'!AQ147)</f>
        <v/>
      </c>
      <c r="AQ131" s="85" t="str">
        <f>'1. Input energy data'!AR147</f>
        <v/>
      </c>
      <c r="AR131" s="85" t="str">
        <f>'1. Input energy data'!AS147</f>
        <v/>
      </c>
      <c r="AS131" s="85" t="str">
        <f>IF(ISBLANK('1. Input energy data'!AT147), "",'1. Input energy data'!AT147)</f>
        <v/>
      </c>
      <c r="AT131" s="85" t="str">
        <f>IF(ISBLANK('1. Input energy data'!$AU147), "",'1. Input energy data'!$AU147)</f>
        <v/>
      </c>
      <c r="AU131" s="85" t="str">
        <f>IF(ISBLANK('1. Input energy data'!AV147), "",'1. Input energy data'!AV147)</f>
        <v/>
      </c>
      <c r="AV131" s="82" t="str">
        <f>IFERROR('Calculation backing sheet'!AQ130,"Baseline issue")</f>
        <v/>
      </c>
      <c r="AW131" s="85" t="str">
        <f>'Calculation backing sheet'!AR130</f>
        <v/>
      </c>
      <c r="AX131" s="176" t="str">
        <f>'Calculation backing sheet'!AS130</f>
        <v/>
      </c>
      <c r="AY131" s="85" t="str">
        <f>'Calculation backing sheet'!AT130</f>
        <v/>
      </c>
      <c r="AZ131" s="85" t="str">
        <f>'Calculation backing sheet'!AU130</f>
        <v/>
      </c>
      <c r="BA131" s="82" t="str">
        <f>'Calculation backing sheet'!AV130</f>
        <v/>
      </c>
      <c r="BB131" s="82" t="str">
        <f>IF(OR(F131=0,G131=0,F131="0",G131="0",TRIM(F131)="",TRIM(G131)=""),"",IF(COUNTIFS('2. Input non-routine changes'!$C$18:$C$1048576,F131,'2. Input non-routine changes'!$E$18:$E$1048576,G131)&gt; 0,"Yes","No"))</f>
        <v/>
      </c>
      <c r="BD131" s="84" t="str" cm="1">
        <f t="array" aca="1" ref="BD131" ca="1">IFERROR(INDIRECT("'2. Input non-routine changes'!" &amp; ADDRESS('NRC backing'!$E131, COLUMN()-45)),"")</f>
        <v/>
      </c>
      <c r="BE131" s="84" t="str" cm="1">
        <f t="array" aca="1" ref="BE131" ca="1">IFERROR(INDIRECT("'2. Input non-routine changes'!" &amp; ADDRESS('NRC backing'!$E131, COLUMN()-45)),"")</f>
        <v/>
      </c>
      <c r="BF131" s="82" t="str" cm="1">
        <f t="array" aca="1" ref="BF131" ca="1">IFERROR(INDIRECT("'2. Input non-routine changes'!" &amp; ADDRESS('NRC backing'!$E131, COLUMN()-45)),"")</f>
        <v/>
      </c>
      <c r="BG131" s="180" t="str" cm="1">
        <f t="array" aca="1" ref="BG131" ca="1">IFERROR(INDIRECT("'2. Input non-routine changes'!" &amp; ADDRESS('NRC backing'!$E131, COLUMN()-45)),"")</f>
        <v/>
      </c>
      <c r="BH131" s="82" t="str" cm="1">
        <f t="array" aca="1" ref="BH131" ca="1">IFERROR(INDIRECT("'2. Input non-routine changes'!" &amp; ADDRESS('NRC backing'!$E131, COLUMN()-45)),"")</f>
        <v/>
      </c>
      <c r="BI131" s="84" t="str" cm="1">
        <f t="array" aca="1" ref="BI131" ca="1">IFERROR(INDIRECT("'2. Input non-routine changes'!" &amp; ADDRESS('NRC backing'!$F131, COLUMN()-50)),"")</f>
        <v/>
      </c>
      <c r="BJ131" s="84" t="str" cm="1">
        <f t="array" aca="1" ref="BJ131" ca="1">IFERROR(INDIRECT("'2. Input non-routine changes'!" &amp; ADDRESS('NRC backing'!$F131, COLUMN()-50)),"")</f>
        <v/>
      </c>
      <c r="BK131" s="82" t="str" cm="1">
        <f t="array" aca="1" ref="BK131" ca="1">IFERROR(INDIRECT("'2. Input non-routine changes'!" &amp; ADDRESS('NRC backing'!$F131, COLUMN()-50)),"")</f>
        <v/>
      </c>
      <c r="BL131" s="173" t="str" cm="1">
        <f t="array" aca="1" ref="BL131" ca="1">IFERROR(INDIRECT("'2. Input non-routine changes'!" &amp; ADDRESS('NRC backing'!$F131, COLUMN()-50)),"")</f>
        <v/>
      </c>
      <c r="BM131" s="82" t="str" cm="1">
        <f t="array" aca="1" ref="BM131" ca="1">IFERROR(INDIRECT("'2. Input non-routine changes'!" &amp; ADDRESS('NRC backing'!$F131, COLUMN()-50)),"")</f>
        <v/>
      </c>
      <c r="BN131" s="84" t="str" cm="1">
        <f t="array" aca="1" ref="BN131" ca="1">IFERROR(INDIRECT("'2. Input non-routine changes'!" &amp; ADDRESS('NRC backing'!$G131, COLUMN()-55)),"")</f>
        <v/>
      </c>
      <c r="BO131" s="84" t="str" cm="1">
        <f t="array" aca="1" ref="BO131" ca="1">IFERROR(INDIRECT("'2. Input non-routine changes'!" &amp; ADDRESS('NRC backing'!$G131, COLUMN()-55)),"")</f>
        <v/>
      </c>
      <c r="BP131" s="82" t="str" cm="1">
        <f t="array" aca="1" ref="BP131" ca="1">IFERROR(INDIRECT("'2. Input non-routine changes'!" &amp; ADDRESS('NRC backing'!$G131, COLUMN()-55)),"")</f>
        <v/>
      </c>
      <c r="BQ131" s="180" t="str" cm="1">
        <f t="array" aca="1" ref="BQ131" ca="1">IFERROR(INDIRECT("'2. Input non-routine changes'!" &amp; ADDRESS('NRC backing'!$G131, COLUMN()-55)),"")</f>
        <v/>
      </c>
      <c r="BR131" s="82" t="str" cm="1">
        <f t="array" aca="1" ref="BR131" ca="1">IFERROR(INDIRECT("'2. Input non-routine changes'!" &amp; ADDRESS('NRC backing'!$G131, COLUMN()-55)),"")</f>
        <v/>
      </c>
    </row>
    <row r="132" spans="1:70">
      <c r="A132" s="82" t="str">
        <f>IF($D132="", "", '1. Input energy data'!$C$11)</f>
        <v/>
      </c>
      <c r="B132" s="82" t="str">
        <f>IF($D132="", "", '1. Input energy data'!$D$11)</f>
        <v/>
      </c>
      <c r="C132" s="236"/>
      <c r="D132" s="82" t="str">
        <f>IF(ISBLANK('1. Input energy data'!$C148),"",'1. Input energy data'!$C148)</f>
        <v/>
      </c>
      <c r="E132" s="178" t="str">
        <f>IF(ISBLANK('1. Input energy data'!D148), "",'1. Input energy data'!D148)</f>
        <v/>
      </c>
      <c r="F132" s="82" t="str">
        <f>IF(ISBLANK('1. Input energy data'!$E148),"",'1. Input energy data'!$E148)</f>
        <v/>
      </c>
      <c r="G132" s="82" t="str">
        <f>IF($A132="","",'1. Input energy data'!$G148)</f>
        <v/>
      </c>
      <c r="H132" s="82" t="str">
        <f>IF($G132='List Backing Sheet'!$P$5,'1. Input energy data'!$S$11,IF($G132='List Backing Sheet'!$P$6,'1. Input energy data'!$T$11,""))</f>
        <v/>
      </c>
      <c r="I132" s="82" t="str">
        <f>IF('1. Input energy data'!H148=0, "", '1. Input energy data'!H148)</f>
        <v/>
      </c>
      <c r="J132" s="84" t="str">
        <f>IF('1. Input energy data'!I148="", "", '1. Input energy data'!I148)</f>
        <v/>
      </c>
      <c r="K132" s="84" t="str">
        <f>IF(A132="","",IF(TRIM(LOWER('1. Input energy data'!$G$11))="Multiple",IF('1. Input energy data'!J148&lt;&gt;"",'1. Input energy data'!J148,""), '1. Input energy data'!$G$11))</f>
        <v/>
      </c>
      <c r="L132" s="84" t="str">
        <f>IF('1. Input energy data'!L148="", "", '1. Input energy data'!L148)</f>
        <v/>
      </c>
      <c r="M132" s="84" t="str">
        <f>IF('1. Input energy data'!M148="", "", '1. Input energy data'!M148)</f>
        <v/>
      </c>
      <c r="N132" s="85" t="str">
        <f>IF(ISBLANK('1. Input energy data'!N148), "",'1. Input energy data'!N148)</f>
        <v/>
      </c>
      <c r="O132" s="85" t="str">
        <f>IF(ISBLANK('1. Input energy data'!O148), "",'1. Input energy data'!O148)</f>
        <v/>
      </c>
      <c r="P132" s="85" t="str">
        <f>IF(ISBLANK('1. Input energy data'!P148), "",'1. Input energy data'!P148)</f>
        <v/>
      </c>
      <c r="Q132" s="85" t="str">
        <f>IF(ISBLANK('1. Input energy data'!Q148), "",'1. Input energy data'!Q148)</f>
        <v/>
      </c>
      <c r="R132" s="85" t="str">
        <f>IF(ISBLANK('1. Input energy data'!R148), "",'1. Input energy data'!R148)</f>
        <v/>
      </c>
      <c r="S132" s="85" t="str">
        <f>IF(ISBLANK('1. Input energy data'!S148), "",'1. Input energy data'!S148)</f>
        <v/>
      </c>
      <c r="T132" s="85" t="str">
        <f>IF(ISBLANK('1. Input energy data'!T148), "",'1. Input energy data'!T148)</f>
        <v/>
      </c>
      <c r="U132" s="85" t="str">
        <f>IF(ISBLANK('1. Input energy data'!U148), "",'1. Input energy data'!U148)</f>
        <v/>
      </c>
      <c r="V132" s="85" t="str">
        <f>IF(ISBLANK('1. Input energy data'!V148), "",'1. Input energy data'!V148)</f>
        <v/>
      </c>
      <c r="W132" s="85" t="str">
        <f>IF(ISBLANK('1. Input energy data'!W148), "",'1. Input energy data'!W148)</f>
        <v/>
      </c>
      <c r="X132" s="85" t="str">
        <f>IF(ISBLANK('1. Input energy data'!X148), "",'1. Input energy data'!X148)</f>
        <v/>
      </c>
      <c r="Y132" s="85" t="str">
        <f>IF(ISBLANK('1. Input energy data'!Y148), "",'1. Input energy data'!Y148)</f>
        <v/>
      </c>
      <c r="Z132" s="85" t="str">
        <f>IF(ISBLANK('1. Input energy data'!Z148), "",'1. Input energy data'!Z148)</f>
        <v/>
      </c>
      <c r="AA132" s="85" t="str">
        <f>IF(ISBLANK('1. Input energy data'!$AA148), "",'1. Input energy data'!$AA148)</f>
        <v/>
      </c>
      <c r="AB132" s="85" t="str">
        <f>IF(ISBLANK('1. Input energy data'!AB148), "",'1. Input energy data'!AB148)</f>
        <v/>
      </c>
      <c r="AC132" s="84" t="str">
        <f>IF('1. Input energy data'!AD148="", "", '1. Input energy data'!AD148)</f>
        <v/>
      </c>
      <c r="AD132" s="84" t="str">
        <f>IF('1. Input energy data'!AE148="", "", '1. Input energy data'!AE148)</f>
        <v/>
      </c>
      <c r="AE132" s="85" t="str">
        <f>IF(ISBLANK('1. Input energy data'!AF148), "",'1. Input energy data'!AF148)</f>
        <v/>
      </c>
      <c r="AF132" s="85" t="str">
        <f>IF(ISBLANK('1. Input energy data'!AG148), "",'1. Input energy data'!AG148)</f>
        <v/>
      </c>
      <c r="AG132" s="85" t="str">
        <f>IF(ISBLANK('1. Input energy data'!AH148), "",'1. Input energy data'!AH148)</f>
        <v/>
      </c>
      <c r="AH132" s="85" t="str">
        <f>IF(ISBLANK('1. Input energy data'!AI148), "",'1. Input energy data'!AI148)</f>
        <v/>
      </c>
      <c r="AI132" s="85" t="str">
        <f>IF(ISBLANK('1. Input energy data'!AJ148), "",'1. Input energy data'!AJ148)</f>
        <v/>
      </c>
      <c r="AJ132" s="85" t="str">
        <f>IF(ISBLANK('1. Input energy data'!AK148), "",'1. Input energy data'!AK148)</f>
        <v/>
      </c>
      <c r="AK132" s="85" t="str">
        <f>IF(ISBLANK('1. Input energy data'!AL148), "",'1. Input energy data'!AL148)</f>
        <v/>
      </c>
      <c r="AL132" s="85" t="str">
        <f>IF(ISBLANK('1. Input energy data'!AM148), "",'1. Input energy data'!AM148)</f>
        <v/>
      </c>
      <c r="AM132" s="85" t="str">
        <f>IF(ISBLANK('1. Input energy data'!AN148), "",'1. Input energy data'!AN148)</f>
        <v/>
      </c>
      <c r="AN132" s="85" t="str">
        <f>IF(ISBLANK('1. Input energy data'!AO148), "",'1. Input energy data'!AO148)</f>
        <v/>
      </c>
      <c r="AO132" s="85" t="str">
        <f>IF(ISBLANK('1. Input energy data'!AP148), "",'1. Input energy data'!AP148)</f>
        <v/>
      </c>
      <c r="AP132" s="85" t="str">
        <f>IF(ISBLANK('1. Input energy data'!AQ148), "",'1. Input energy data'!AQ148)</f>
        <v/>
      </c>
      <c r="AQ132" s="85" t="str">
        <f>'1. Input energy data'!AR148</f>
        <v/>
      </c>
      <c r="AR132" s="85" t="str">
        <f>'1. Input energy data'!AS148</f>
        <v/>
      </c>
      <c r="AS132" s="85" t="str">
        <f>IF(ISBLANK('1. Input energy data'!AT148), "",'1. Input energy data'!AT148)</f>
        <v/>
      </c>
      <c r="AT132" s="85" t="str">
        <f>IF(ISBLANK('1. Input energy data'!$AU148), "",'1. Input energy data'!$AU148)</f>
        <v/>
      </c>
      <c r="AU132" s="85" t="str">
        <f>IF(ISBLANK('1. Input energy data'!AV148), "",'1. Input energy data'!AV148)</f>
        <v/>
      </c>
      <c r="AV132" s="82" t="str">
        <f>IFERROR('Calculation backing sheet'!AQ131,"Baseline issue")</f>
        <v/>
      </c>
      <c r="AW132" s="85" t="str">
        <f>'Calculation backing sheet'!AR131</f>
        <v/>
      </c>
      <c r="AX132" s="176" t="str">
        <f>'Calculation backing sheet'!AS131</f>
        <v/>
      </c>
      <c r="AY132" s="85" t="str">
        <f>'Calculation backing sheet'!AT131</f>
        <v/>
      </c>
      <c r="AZ132" s="85" t="str">
        <f>'Calculation backing sheet'!AU131</f>
        <v/>
      </c>
      <c r="BA132" s="82" t="str">
        <f>'Calculation backing sheet'!AV131</f>
        <v/>
      </c>
      <c r="BB132" s="82" t="str">
        <f>IF(OR(F132=0,G132=0,F132="0",G132="0",TRIM(F132)="",TRIM(G132)=""),"",IF(COUNTIFS('2. Input non-routine changes'!$C$18:$C$1048576,F132,'2. Input non-routine changes'!$E$18:$E$1048576,G132)&gt; 0,"Yes","No"))</f>
        <v/>
      </c>
      <c r="BD132" s="84" t="str" cm="1">
        <f t="array" aca="1" ref="BD132" ca="1">IFERROR(INDIRECT("'2. Input non-routine changes'!" &amp; ADDRESS('NRC backing'!$E132, COLUMN()-45)),"")</f>
        <v/>
      </c>
      <c r="BE132" s="84" t="str" cm="1">
        <f t="array" aca="1" ref="BE132" ca="1">IFERROR(INDIRECT("'2. Input non-routine changes'!" &amp; ADDRESS('NRC backing'!$E132, COLUMN()-45)),"")</f>
        <v/>
      </c>
      <c r="BF132" s="82" t="str" cm="1">
        <f t="array" aca="1" ref="BF132" ca="1">IFERROR(INDIRECT("'2. Input non-routine changes'!" &amp; ADDRESS('NRC backing'!$E132, COLUMN()-45)),"")</f>
        <v/>
      </c>
      <c r="BG132" s="180" t="str" cm="1">
        <f t="array" aca="1" ref="BG132" ca="1">IFERROR(INDIRECT("'2. Input non-routine changes'!" &amp; ADDRESS('NRC backing'!$E132, COLUMN()-45)),"")</f>
        <v/>
      </c>
      <c r="BH132" s="82" t="str" cm="1">
        <f t="array" aca="1" ref="BH132" ca="1">IFERROR(INDIRECT("'2. Input non-routine changes'!" &amp; ADDRESS('NRC backing'!$E132, COLUMN()-45)),"")</f>
        <v/>
      </c>
      <c r="BI132" s="84" t="str" cm="1">
        <f t="array" aca="1" ref="BI132" ca="1">IFERROR(INDIRECT("'2. Input non-routine changes'!" &amp; ADDRESS('NRC backing'!$F132, COLUMN()-50)),"")</f>
        <v/>
      </c>
      <c r="BJ132" s="84" t="str" cm="1">
        <f t="array" aca="1" ref="BJ132" ca="1">IFERROR(INDIRECT("'2. Input non-routine changes'!" &amp; ADDRESS('NRC backing'!$F132, COLUMN()-50)),"")</f>
        <v/>
      </c>
      <c r="BK132" s="82" t="str" cm="1">
        <f t="array" aca="1" ref="BK132" ca="1">IFERROR(INDIRECT("'2. Input non-routine changes'!" &amp; ADDRESS('NRC backing'!$F132, COLUMN()-50)),"")</f>
        <v/>
      </c>
      <c r="BL132" s="173" t="str" cm="1">
        <f t="array" aca="1" ref="BL132" ca="1">IFERROR(INDIRECT("'2. Input non-routine changes'!" &amp; ADDRESS('NRC backing'!$F132, COLUMN()-50)),"")</f>
        <v/>
      </c>
      <c r="BM132" s="82" t="str" cm="1">
        <f t="array" aca="1" ref="BM132" ca="1">IFERROR(INDIRECT("'2. Input non-routine changes'!" &amp; ADDRESS('NRC backing'!$F132, COLUMN()-50)),"")</f>
        <v/>
      </c>
      <c r="BN132" s="84" t="str" cm="1">
        <f t="array" aca="1" ref="BN132" ca="1">IFERROR(INDIRECT("'2. Input non-routine changes'!" &amp; ADDRESS('NRC backing'!$G132, COLUMN()-55)),"")</f>
        <v/>
      </c>
      <c r="BO132" s="84" t="str" cm="1">
        <f t="array" aca="1" ref="BO132" ca="1">IFERROR(INDIRECT("'2. Input non-routine changes'!" &amp; ADDRESS('NRC backing'!$G132, COLUMN()-55)),"")</f>
        <v/>
      </c>
      <c r="BP132" s="82" t="str" cm="1">
        <f t="array" aca="1" ref="BP132" ca="1">IFERROR(INDIRECT("'2. Input non-routine changes'!" &amp; ADDRESS('NRC backing'!$G132, COLUMN()-55)),"")</f>
        <v/>
      </c>
      <c r="BQ132" s="180" t="str" cm="1">
        <f t="array" aca="1" ref="BQ132" ca="1">IFERROR(INDIRECT("'2. Input non-routine changes'!" &amp; ADDRESS('NRC backing'!$G132, COLUMN()-55)),"")</f>
        <v/>
      </c>
      <c r="BR132" s="82" t="str" cm="1">
        <f t="array" aca="1" ref="BR132" ca="1">IFERROR(INDIRECT("'2. Input non-routine changes'!" &amp; ADDRESS('NRC backing'!$G132, COLUMN()-55)),"")</f>
        <v/>
      </c>
    </row>
    <row r="133" spans="1:70">
      <c r="A133" s="82" t="str">
        <f>IF($D133="", "", '1. Input energy data'!$C$11)</f>
        <v/>
      </c>
      <c r="B133" s="82" t="str">
        <f>IF($D133="", "", '1. Input energy data'!$D$11)</f>
        <v/>
      </c>
      <c r="C133" s="236"/>
      <c r="D133" s="82" t="str">
        <f>IF(ISBLANK('1. Input energy data'!$C149),"",'1. Input energy data'!$C149)</f>
        <v/>
      </c>
      <c r="E133" s="178" t="str">
        <f>IF(ISBLANK('1. Input energy data'!D149), "",'1. Input energy data'!D149)</f>
        <v/>
      </c>
      <c r="F133" s="82" t="str">
        <f>IF(ISBLANK('1. Input energy data'!$E149),"",'1. Input energy data'!$E149)</f>
        <v/>
      </c>
      <c r="G133" s="82" t="str">
        <f>IF($A133="","",'1. Input energy data'!$G149)</f>
        <v/>
      </c>
      <c r="H133" s="82" t="str">
        <f>IF($G133='List Backing Sheet'!$P$5,'1. Input energy data'!$S$11,IF($G133='List Backing Sheet'!$P$6,'1. Input energy data'!$T$11,""))</f>
        <v/>
      </c>
      <c r="I133" s="82" t="str">
        <f>IF('1. Input energy data'!H149=0, "", '1. Input energy data'!H149)</f>
        <v/>
      </c>
      <c r="J133" s="84" t="str">
        <f>IF('1. Input energy data'!I149="", "", '1. Input energy data'!I149)</f>
        <v/>
      </c>
      <c r="K133" s="84" t="str">
        <f>IF(A133="","",IF(TRIM(LOWER('1. Input energy data'!$G$11))="Multiple",IF('1. Input energy data'!J149&lt;&gt;"",'1. Input energy data'!J149,""), '1. Input energy data'!$G$11))</f>
        <v/>
      </c>
      <c r="L133" s="84" t="str">
        <f>IF('1. Input energy data'!L149="", "", '1. Input energy data'!L149)</f>
        <v/>
      </c>
      <c r="M133" s="84" t="str">
        <f>IF('1. Input energy data'!M149="", "", '1. Input energy data'!M149)</f>
        <v/>
      </c>
      <c r="N133" s="85" t="str">
        <f>IF(ISBLANK('1. Input energy data'!N149), "",'1. Input energy data'!N149)</f>
        <v/>
      </c>
      <c r="O133" s="85" t="str">
        <f>IF(ISBLANK('1. Input energy data'!O149), "",'1. Input energy data'!O149)</f>
        <v/>
      </c>
      <c r="P133" s="85" t="str">
        <f>IF(ISBLANK('1. Input energy data'!P149), "",'1. Input energy data'!P149)</f>
        <v/>
      </c>
      <c r="Q133" s="85" t="str">
        <f>IF(ISBLANK('1. Input energy data'!Q149), "",'1. Input energy data'!Q149)</f>
        <v/>
      </c>
      <c r="R133" s="85" t="str">
        <f>IF(ISBLANK('1. Input energy data'!R149), "",'1. Input energy data'!R149)</f>
        <v/>
      </c>
      <c r="S133" s="85" t="str">
        <f>IF(ISBLANK('1. Input energy data'!S149), "",'1. Input energy data'!S149)</f>
        <v/>
      </c>
      <c r="T133" s="85" t="str">
        <f>IF(ISBLANK('1. Input energy data'!T149), "",'1. Input energy data'!T149)</f>
        <v/>
      </c>
      <c r="U133" s="85" t="str">
        <f>IF(ISBLANK('1. Input energy data'!U149), "",'1. Input energy data'!U149)</f>
        <v/>
      </c>
      <c r="V133" s="85" t="str">
        <f>IF(ISBLANK('1. Input energy data'!V149), "",'1. Input energy data'!V149)</f>
        <v/>
      </c>
      <c r="W133" s="85" t="str">
        <f>IF(ISBLANK('1. Input energy data'!W149), "",'1. Input energy data'!W149)</f>
        <v/>
      </c>
      <c r="X133" s="85" t="str">
        <f>IF(ISBLANK('1. Input energy data'!X149), "",'1. Input energy data'!X149)</f>
        <v/>
      </c>
      <c r="Y133" s="85" t="str">
        <f>IF(ISBLANK('1. Input energy data'!Y149), "",'1. Input energy data'!Y149)</f>
        <v/>
      </c>
      <c r="Z133" s="85" t="str">
        <f>IF(ISBLANK('1. Input energy data'!Z149), "",'1. Input energy data'!Z149)</f>
        <v/>
      </c>
      <c r="AA133" s="85" t="str">
        <f>IF(ISBLANK('1. Input energy data'!$AA149), "",'1. Input energy data'!$AA149)</f>
        <v/>
      </c>
      <c r="AB133" s="85" t="str">
        <f>IF(ISBLANK('1. Input energy data'!AB149), "",'1. Input energy data'!AB149)</f>
        <v/>
      </c>
      <c r="AC133" s="84" t="str">
        <f>IF('1. Input energy data'!AD149="", "", '1. Input energy data'!AD149)</f>
        <v/>
      </c>
      <c r="AD133" s="84" t="str">
        <f>IF('1. Input energy data'!AE149="", "", '1. Input energy data'!AE149)</f>
        <v/>
      </c>
      <c r="AE133" s="85" t="str">
        <f>IF(ISBLANK('1. Input energy data'!AF149), "",'1. Input energy data'!AF149)</f>
        <v/>
      </c>
      <c r="AF133" s="85" t="str">
        <f>IF(ISBLANK('1. Input energy data'!AG149), "",'1. Input energy data'!AG149)</f>
        <v/>
      </c>
      <c r="AG133" s="85" t="str">
        <f>IF(ISBLANK('1. Input energy data'!AH149), "",'1. Input energy data'!AH149)</f>
        <v/>
      </c>
      <c r="AH133" s="85" t="str">
        <f>IF(ISBLANK('1. Input energy data'!AI149), "",'1. Input energy data'!AI149)</f>
        <v/>
      </c>
      <c r="AI133" s="85" t="str">
        <f>IF(ISBLANK('1. Input energy data'!AJ149), "",'1. Input energy data'!AJ149)</f>
        <v/>
      </c>
      <c r="AJ133" s="85" t="str">
        <f>IF(ISBLANK('1. Input energy data'!AK149), "",'1. Input energy data'!AK149)</f>
        <v/>
      </c>
      <c r="AK133" s="85" t="str">
        <f>IF(ISBLANK('1. Input energy data'!AL149), "",'1. Input energy data'!AL149)</f>
        <v/>
      </c>
      <c r="AL133" s="85" t="str">
        <f>IF(ISBLANK('1. Input energy data'!AM149), "",'1. Input energy data'!AM149)</f>
        <v/>
      </c>
      <c r="AM133" s="85" t="str">
        <f>IF(ISBLANK('1. Input energy data'!AN149), "",'1. Input energy data'!AN149)</f>
        <v/>
      </c>
      <c r="AN133" s="85" t="str">
        <f>IF(ISBLANK('1. Input energy data'!AO149), "",'1. Input energy data'!AO149)</f>
        <v/>
      </c>
      <c r="AO133" s="85" t="str">
        <f>IF(ISBLANK('1. Input energy data'!AP149), "",'1. Input energy data'!AP149)</f>
        <v/>
      </c>
      <c r="AP133" s="85" t="str">
        <f>IF(ISBLANK('1. Input energy data'!AQ149), "",'1. Input energy data'!AQ149)</f>
        <v/>
      </c>
      <c r="AQ133" s="85" t="str">
        <f>'1. Input energy data'!AR149</f>
        <v/>
      </c>
      <c r="AR133" s="85" t="str">
        <f>'1. Input energy data'!AS149</f>
        <v/>
      </c>
      <c r="AS133" s="85" t="str">
        <f>IF(ISBLANK('1. Input energy data'!AT149), "",'1. Input energy data'!AT149)</f>
        <v/>
      </c>
      <c r="AT133" s="85" t="str">
        <f>IF(ISBLANK('1. Input energy data'!$AU149), "",'1. Input energy data'!$AU149)</f>
        <v/>
      </c>
      <c r="AU133" s="85" t="str">
        <f>IF(ISBLANK('1. Input energy data'!AV149), "",'1. Input energy data'!AV149)</f>
        <v/>
      </c>
      <c r="AV133" s="82" t="str">
        <f>IFERROR('Calculation backing sheet'!AQ132,"Baseline issue")</f>
        <v/>
      </c>
      <c r="AW133" s="85" t="str">
        <f>'Calculation backing sheet'!AR132</f>
        <v/>
      </c>
      <c r="AX133" s="176" t="str">
        <f>'Calculation backing sheet'!AS132</f>
        <v/>
      </c>
      <c r="AY133" s="85" t="str">
        <f>'Calculation backing sheet'!AT132</f>
        <v/>
      </c>
      <c r="AZ133" s="85" t="str">
        <f>'Calculation backing sheet'!AU132</f>
        <v/>
      </c>
      <c r="BA133" s="82" t="str">
        <f>'Calculation backing sheet'!AV132</f>
        <v/>
      </c>
      <c r="BB133" s="82" t="str">
        <f>IF(OR(F133=0,G133=0,F133="0",G133="0",TRIM(F133)="",TRIM(G133)=""),"",IF(COUNTIFS('2. Input non-routine changes'!$C$18:$C$1048576,F133,'2. Input non-routine changes'!$E$18:$E$1048576,G133)&gt; 0,"Yes","No"))</f>
        <v/>
      </c>
      <c r="BD133" s="84" t="str" cm="1">
        <f t="array" aca="1" ref="BD133" ca="1">IFERROR(INDIRECT("'2. Input non-routine changes'!" &amp; ADDRESS('NRC backing'!$E133, COLUMN()-45)),"")</f>
        <v/>
      </c>
      <c r="BE133" s="84" t="str" cm="1">
        <f t="array" aca="1" ref="BE133" ca="1">IFERROR(INDIRECT("'2. Input non-routine changes'!" &amp; ADDRESS('NRC backing'!$E133, COLUMN()-45)),"")</f>
        <v/>
      </c>
      <c r="BF133" s="82" t="str" cm="1">
        <f t="array" aca="1" ref="BF133" ca="1">IFERROR(INDIRECT("'2. Input non-routine changes'!" &amp; ADDRESS('NRC backing'!$E133, COLUMN()-45)),"")</f>
        <v/>
      </c>
      <c r="BG133" s="180" t="str" cm="1">
        <f t="array" aca="1" ref="BG133" ca="1">IFERROR(INDIRECT("'2. Input non-routine changes'!" &amp; ADDRESS('NRC backing'!$E133, COLUMN()-45)),"")</f>
        <v/>
      </c>
      <c r="BH133" s="82" t="str" cm="1">
        <f t="array" aca="1" ref="BH133" ca="1">IFERROR(INDIRECT("'2. Input non-routine changes'!" &amp; ADDRESS('NRC backing'!$E133, COLUMN()-45)),"")</f>
        <v/>
      </c>
      <c r="BI133" s="84" t="str" cm="1">
        <f t="array" aca="1" ref="BI133" ca="1">IFERROR(INDIRECT("'2. Input non-routine changes'!" &amp; ADDRESS('NRC backing'!$F133, COLUMN()-50)),"")</f>
        <v/>
      </c>
      <c r="BJ133" s="84" t="str" cm="1">
        <f t="array" aca="1" ref="BJ133" ca="1">IFERROR(INDIRECT("'2. Input non-routine changes'!" &amp; ADDRESS('NRC backing'!$F133, COLUMN()-50)),"")</f>
        <v/>
      </c>
      <c r="BK133" s="82" t="str" cm="1">
        <f t="array" aca="1" ref="BK133" ca="1">IFERROR(INDIRECT("'2. Input non-routine changes'!" &amp; ADDRESS('NRC backing'!$F133, COLUMN()-50)),"")</f>
        <v/>
      </c>
      <c r="BL133" s="173" t="str" cm="1">
        <f t="array" aca="1" ref="BL133" ca="1">IFERROR(INDIRECT("'2. Input non-routine changes'!" &amp; ADDRESS('NRC backing'!$F133, COLUMN()-50)),"")</f>
        <v/>
      </c>
      <c r="BM133" s="82" t="str" cm="1">
        <f t="array" aca="1" ref="BM133" ca="1">IFERROR(INDIRECT("'2. Input non-routine changes'!" &amp; ADDRESS('NRC backing'!$F133, COLUMN()-50)),"")</f>
        <v/>
      </c>
      <c r="BN133" s="84" t="str" cm="1">
        <f t="array" aca="1" ref="BN133" ca="1">IFERROR(INDIRECT("'2. Input non-routine changes'!" &amp; ADDRESS('NRC backing'!$G133, COLUMN()-55)),"")</f>
        <v/>
      </c>
      <c r="BO133" s="84" t="str" cm="1">
        <f t="array" aca="1" ref="BO133" ca="1">IFERROR(INDIRECT("'2. Input non-routine changes'!" &amp; ADDRESS('NRC backing'!$G133, COLUMN()-55)),"")</f>
        <v/>
      </c>
      <c r="BP133" s="82" t="str" cm="1">
        <f t="array" aca="1" ref="BP133" ca="1">IFERROR(INDIRECT("'2. Input non-routine changes'!" &amp; ADDRESS('NRC backing'!$G133, COLUMN()-55)),"")</f>
        <v/>
      </c>
      <c r="BQ133" s="180" t="str" cm="1">
        <f t="array" aca="1" ref="BQ133" ca="1">IFERROR(INDIRECT("'2. Input non-routine changes'!" &amp; ADDRESS('NRC backing'!$G133, COLUMN()-55)),"")</f>
        <v/>
      </c>
      <c r="BR133" s="82" t="str" cm="1">
        <f t="array" aca="1" ref="BR133" ca="1">IFERROR(INDIRECT("'2. Input non-routine changes'!" &amp; ADDRESS('NRC backing'!$G133, COLUMN()-55)),"")</f>
        <v/>
      </c>
    </row>
    <row r="134" spans="1:70">
      <c r="A134" s="82" t="str">
        <f>IF($D134="", "", '1. Input energy data'!$C$11)</f>
        <v/>
      </c>
      <c r="B134" s="82" t="str">
        <f>IF($D134="", "", '1. Input energy data'!$D$11)</f>
        <v/>
      </c>
      <c r="C134" s="236"/>
      <c r="D134" s="82" t="str">
        <f>IF(ISBLANK('1. Input energy data'!$C150),"",'1. Input energy data'!$C150)</f>
        <v/>
      </c>
      <c r="E134" s="178" t="str">
        <f>IF(ISBLANK('1. Input energy data'!D150), "",'1. Input energy data'!D150)</f>
        <v/>
      </c>
      <c r="F134" s="82" t="str">
        <f>IF(ISBLANK('1. Input energy data'!$E150),"",'1. Input energy data'!$E150)</f>
        <v/>
      </c>
      <c r="G134" s="82" t="str">
        <f>IF($A134="","",'1. Input energy data'!$G150)</f>
        <v/>
      </c>
      <c r="H134" s="82" t="str">
        <f>IF($G134='List Backing Sheet'!$P$5,'1. Input energy data'!$S$11,IF($G134='List Backing Sheet'!$P$6,'1. Input energy data'!$T$11,""))</f>
        <v/>
      </c>
      <c r="I134" s="82" t="str">
        <f>IF('1. Input energy data'!H150=0, "", '1. Input energy data'!H150)</f>
        <v/>
      </c>
      <c r="J134" s="84" t="str">
        <f>IF('1. Input energy data'!I150="", "", '1. Input energy data'!I150)</f>
        <v/>
      </c>
      <c r="K134" s="84" t="str">
        <f>IF(A134="","",IF(TRIM(LOWER('1. Input energy data'!$G$11))="Multiple",IF('1. Input energy data'!J150&lt;&gt;"",'1. Input energy data'!J150,""), '1. Input energy data'!$G$11))</f>
        <v/>
      </c>
      <c r="L134" s="84" t="str">
        <f>IF('1. Input energy data'!L150="", "", '1. Input energy data'!L150)</f>
        <v/>
      </c>
      <c r="M134" s="84" t="str">
        <f>IF('1. Input energy data'!M150="", "", '1. Input energy data'!M150)</f>
        <v/>
      </c>
      <c r="N134" s="85" t="str">
        <f>IF(ISBLANK('1. Input energy data'!N150), "",'1. Input energy data'!N150)</f>
        <v/>
      </c>
      <c r="O134" s="85" t="str">
        <f>IF(ISBLANK('1. Input energy data'!O150), "",'1. Input energy data'!O150)</f>
        <v/>
      </c>
      <c r="P134" s="85" t="str">
        <f>IF(ISBLANK('1. Input energy data'!P150), "",'1. Input energy data'!P150)</f>
        <v/>
      </c>
      <c r="Q134" s="85" t="str">
        <f>IF(ISBLANK('1. Input energy data'!Q150), "",'1. Input energy data'!Q150)</f>
        <v/>
      </c>
      <c r="R134" s="85" t="str">
        <f>IF(ISBLANK('1. Input energy data'!R150), "",'1. Input energy data'!R150)</f>
        <v/>
      </c>
      <c r="S134" s="85" t="str">
        <f>IF(ISBLANK('1. Input energy data'!S150), "",'1. Input energy data'!S150)</f>
        <v/>
      </c>
      <c r="T134" s="85" t="str">
        <f>IF(ISBLANK('1. Input energy data'!T150), "",'1. Input energy data'!T150)</f>
        <v/>
      </c>
      <c r="U134" s="85" t="str">
        <f>IF(ISBLANK('1. Input energy data'!U150), "",'1. Input energy data'!U150)</f>
        <v/>
      </c>
      <c r="V134" s="85" t="str">
        <f>IF(ISBLANK('1. Input energy data'!V150), "",'1. Input energy data'!V150)</f>
        <v/>
      </c>
      <c r="W134" s="85" t="str">
        <f>IF(ISBLANK('1. Input energy data'!W150), "",'1. Input energy data'!W150)</f>
        <v/>
      </c>
      <c r="X134" s="85" t="str">
        <f>IF(ISBLANK('1. Input energy data'!X150), "",'1. Input energy data'!X150)</f>
        <v/>
      </c>
      <c r="Y134" s="85" t="str">
        <f>IF(ISBLANK('1. Input energy data'!Y150), "",'1. Input energy data'!Y150)</f>
        <v/>
      </c>
      <c r="Z134" s="85" t="str">
        <f>IF(ISBLANK('1. Input energy data'!Z150), "",'1. Input energy data'!Z150)</f>
        <v/>
      </c>
      <c r="AA134" s="85" t="str">
        <f>IF(ISBLANK('1. Input energy data'!$AA150), "",'1. Input energy data'!$AA150)</f>
        <v/>
      </c>
      <c r="AB134" s="85" t="str">
        <f>IF(ISBLANK('1. Input energy data'!AB150), "",'1. Input energy data'!AB150)</f>
        <v/>
      </c>
      <c r="AC134" s="84" t="str">
        <f>IF('1. Input energy data'!AD150="", "", '1. Input energy data'!AD150)</f>
        <v/>
      </c>
      <c r="AD134" s="84" t="str">
        <f>IF('1. Input energy data'!AE150="", "", '1. Input energy data'!AE150)</f>
        <v/>
      </c>
      <c r="AE134" s="85" t="str">
        <f>IF(ISBLANK('1. Input energy data'!AF150), "",'1. Input energy data'!AF150)</f>
        <v/>
      </c>
      <c r="AF134" s="85" t="str">
        <f>IF(ISBLANK('1. Input energy data'!AG150), "",'1. Input energy data'!AG150)</f>
        <v/>
      </c>
      <c r="AG134" s="85" t="str">
        <f>IF(ISBLANK('1. Input energy data'!AH150), "",'1. Input energy data'!AH150)</f>
        <v/>
      </c>
      <c r="AH134" s="85" t="str">
        <f>IF(ISBLANK('1. Input energy data'!AI150), "",'1. Input energy data'!AI150)</f>
        <v/>
      </c>
      <c r="AI134" s="85" t="str">
        <f>IF(ISBLANK('1. Input energy data'!AJ150), "",'1. Input energy data'!AJ150)</f>
        <v/>
      </c>
      <c r="AJ134" s="85" t="str">
        <f>IF(ISBLANK('1. Input energy data'!AK150), "",'1. Input energy data'!AK150)</f>
        <v/>
      </c>
      <c r="AK134" s="85" t="str">
        <f>IF(ISBLANK('1. Input energy data'!AL150), "",'1. Input energy data'!AL150)</f>
        <v/>
      </c>
      <c r="AL134" s="85" t="str">
        <f>IF(ISBLANK('1. Input energy data'!AM150), "",'1. Input energy data'!AM150)</f>
        <v/>
      </c>
      <c r="AM134" s="85" t="str">
        <f>IF(ISBLANK('1. Input energy data'!AN150), "",'1. Input energy data'!AN150)</f>
        <v/>
      </c>
      <c r="AN134" s="85" t="str">
        <f>IF(ISBLANK('1. Input energy data'!AO150), "",'1. Input energy data'!AO150)</f>
        <v/>
      </c>
      <c r="AO134" s="85" t="str">
        <f>IF(ISBLANK('1. Input energy data'!AP150), "",'1. Input energy data'!AP150)</f>
        <v/>
      </c>
      <c r="AP134" s="85" t="str">
        <f>IF(ISBLANK('1. Input energy data'!AQ150), "",'1. Input energy data'!AQ150)</f>
        <v/>
      </c>
      <c r="AQ134" s="85" t="str">
        <f>'1. Input energy data'!AR150</f>
        <v/>
      </c>
      <c r="AR134" s="85" t="str">
        <f>'1. Input energy data'!AS150</f>
        <v/>
      </c>
      <c r="AS134" s="85" t="str">
        <f>IF(ISBLANK('1. Input energy data'!AT150), "",'1. Input energy data'!AT150)</f>
        <v/>
      </c>
      <c r="AT134" s="85" t="str">
        <f>IF(ISBLANK('1. Input energy data'!$AU150), "",'1. Input energy data'!$AU150)</f>
        <v/>
      </c>
      <c r="AU134" s="85" t="str">
        <f>IF(ISBLANK('1. Input energy data'!AV150), "",'1. Input energy data'!AV150)</f>
        <v/>
      </c>
      <c r="AV134" s="82" t="str">
        <f>IFERROR('Calculation backing sheet'!AQ133,"Baseline issue")</f>
        <v/>
      </c>
      <c r="AW134" s="85" t="str">
        <f>'Calculation backing sheet'!AR133</f>
        <v/>
      </c>
      <c r="AX134" s="176" t="str">
        <f>'Calculation backing sheet'!AS133</f>
        <v/>
      </c>
      <c r="AY134" s="85" t="str">
        <f>'Calculation backing sheet'!AT133</f>
        <v/>
      </c>
      <c r="AZ134" s="85" t="str">
        <f>'Calculation backing sheet'!AU133</f>
        <v/>
      </c>
      <c r="BA134" s="82" t="str">
        <f>'Calculation backing sheet'!AV133</f>
        <v/>
      </c>
      <c r="BB134" s="82" t="str">
        <f>IF(OR(F134=0,G134=0,F134="0",G134="0",TRIM(F134)="",TRIM(G134)=""),"",IF(COUNTIFS('2. Input non-routine changes'!$C$18:$C$1048576,F134,'2. Input non-routine changes'!$E$18:$E$1048576,G134)&gt; 0,"Yes","No"))</f>
        <v/>
      </c>
      <c r="BD134" s="84" t="str" cm="1">
        <f t="array" aca="1" ref="BD134" ca="1">IFERROR(INDIRECT("'2. Input non-routine changes'!" &amp; ADDRESS('NRC backing'!$E134, COLUMN()-45)),"")</f>
        <v/>
      </c>
      <c r="BE134" s="84" t="str" cm="1">
        <f t="array" aca="1" ref="BE134" ca="1">IFERROR(INDIRECT("'2. Input non-routine changes'!" &amp; ADDRESS('NRC backing'!$E134, COLUMN()-45)),"")</f>
        <v/>
      </c>
      <c r="BF134" s="82" t="str" cm="1">
        <f t="array" aca="1" ref="BF134" ca="1">IFERROR(INDIRECT("'2. Input non-routine changes'!" &amp; ADDRESS('NRC backing'!$E134, COLUMN()-45)),"")</f>
        <v/>
      </c>
      <c r="BG134" s="180" t="str" cm="1">
        <f t="array" aca="1" ref="BG134" ca="1">IFERROR(INDIRECT("'2. Input non-routine changes'!" &amp; ADDRESS('NRC backing'!$E134, COLUMN()-45)),"")</f>
        <v/>
      </c>
      <c r="BH134" s="82" t="str" cm="1">
        <f t="array" aca="1" ref="BH134" ca="1">IFERROR(INDIRECT("'2. Input non-routine changes'!" &amp; ADDRESS('NRC backing'!$E134, COLUMN()-45)),"")</f>
        <v/>
      </c>
      <c r="BI134" s="84" t="str" cm="1">
        <f t="array" aca="1" ref="BI134" ca="1">IFERROR(INDIRECT("'2. Input non-routine changes'!" &amp; ADDRESS('NRC backing'!$F134, COLUMN()-50)),"")</f>
        <v/>
      </c>
      <c r="BJ134" s="84" t="str" cm="1">
        <f t="array" aca="1" ref="BJ134" ca="1">IFERROR(INDIRECT("'2. Input non-routine changes'!" &amp; ADDRESS('NRC backing'!$F134, COLUMN()-50)),"")</f>
        <v/>
      </c>
      <c r="BK134" s="82" t="str" cm="1">
        <f t="array" aca="1" ref="BK134" ca="1">IFERROR(INDIRECT("'2. Input non-routine changes'!" &amp; ADDRESS('NRC backing'!$F134, COLUMN()-50)),"")</f>
        <v/>
      </c>
      <c r="BL134" s="173" t="str" cm="1">
        <f t="array" aca="1" ref="BL134" ca="1">IFERROR(INDIRECT("'2. Input non-routine changes'!" &amp; ADDRESS('NRC backing'!$F134, COLUMN()-50)),"")</f>
        <v/>
      </c>
      <c r="BM134" s="82" t="str" cm="1">
        <f t="array" aca="1" ref="BM134" ca="1">IFERROR(INDIRECT("'2. Input non-routine changes'!" &amp; ADDRESS('NRC backing'!$F134, COLUMN()-50)),"")</f>
        <v/>
      </c>
      <c r="BN134" s="84" t="str" cm="1">
        <f t="array" aca="1" ref="BN134" ca="1">IFERROR(INDIRECT("'2. Input non-routine changes'!" &amp; ADDRESS('NRC backing'!$G134, COLUMN()-55)),"")</f>
        <v/>
      </c>
      <c r="BO134" s="84" t="str" cm="1">
        <f t="array" aca="1" ref="BO134" ca="1">IFERROR(INDIRECT("'2. Input non-routine changes'!" &amp; ADDRESS('NRC backing'!$G134, COLUMN()-55)),"")</f>
        <v/>
      </c>
      <c r="BP134" s="82" t="str" cm="1">
        <f t="array" aca="1" ref="BP134" ca="1">IFERROR(INDIRECT("'2. Input non-routine changes'!" &amp; ADDRESS('NRC backing'!$G134, COLUMN()-55)),"")</f>
        <v/>
      </c>
      <c r="BQ134" s="180" t="str" cm="1">
        <f t="array" aca="1" ref="BQ134" ca="1">IFERROR(INDIRECT("'2. Input non-routine changes'!" &amp; ADDRESS('NRC backing'!$G134, COLUMN()-55)),"")</f>
        <v/>
      </c>
      <c r="BR134" s="82" t="str" cm="1">
        <f t="array" aca="1" ref="BR134" ca="1">IFERROR(INDIRECT("'2. Input non-routine changes'!" &amp; ADDRESS('NRC backing'!$G134, COLUMN()-55)),"")</f>
        <v/>
      </c>
    </row>
    <row r="135" spans="1:70">
      <c r="A135" s="82" t="str">
        <f>IF($D135="", "", '1. Input energy data'!$C$11)</f>
        <v/>
      </c>
      <c r="B135" s="82" t="str">
        <f>IF($D135="", "", '1. Input energy data'!$D$11)</f>
        <v/>
      </c>
      <c r="C135" s="236"/>
      <c r="D135" s="82" t="str">
        <f>IF(ISBLANK('1. Input energy data'!$C151),"",'1. Input energy data'!$C151)</f>
        <v/>
      </c>
      <c r="E135" s="178" t="str">
        <f>IF(ISBLANK('1. Input energy data'!D151), "",'1. Input energy data'!D151)</f>
        <v/>
      </c>
      <c r="F135" s="82" t="str">
        <f>IF(ISBLANK('1. Input energy data'!$E151),"",'1. Input energy data'!$E151)</f>
        <v/>
      </c>
      <c r="G135" s="82" t="str">
        <f>IF($A135="","",'1. Input energy data'!$G151)</f>
        <v/>
      </c>
      <c r="H135" s="82" t="str">
        <f>IF($G135='List Backing Sheet'!$P$5,'1. Input energy data'!$S$11,IF($G135='List Backing Sheet'!$P$6,'1. Input energy data'!$T$11,""))</f>
        <v/>
      </c>
      <c r="I135" s="82" t="str">
        <f>IF('1. Input energy data'!H151=0, "", '1. Input energy data'!H151)</f>
        <v/>
      </c>
      <c r="J135" s="84" t="str">
        <f>IF('1. Input energy data'!I151="", "", '1. Input energy data'!I151)</f>
        <v/>
      </c>
      <c r="K135" s="84" t="str">
        <f>IF(A135="","",IF(TRIM(LOWER('1. Input energy data'!$G$11))="Multiple",IF('1. Input energy data'!J151&lt;&gt;"",'1. Input energy data'!J151,""), '1. Input energy data'!$G$11))</f>
        <v/>
      </c>
      <c r="L135" s="84" t="str">
        <f>IF('1. Input energy data'!L151="", "", '1. Input energy data'!L151)</f>
        <v/>
      </c>
      <c r="M135" s="84" t="str">
        <f>IF('1. Input energy data'!M151="", "", '1. Input energy data'!M151)</f>
        <v/>
      </c>
      <c r="N135" s="85" t="str">
        <f>IF(ISBLANK('1. Input energy data'!N151), "",'1. Input energy data'!N151)</f>
        <v/>
      </c>
      <c r="O135" s="85" t="str">
        <f>IF(ISBLANK('1. Input energy data'!O151), "",'1. Input energy data'!O151)</f>
        <v/>
      </c>
      <c r="P135" s="85" t="str">
        <f>IF(ISBLANK('1. Input energy data'!P151), "",'1. Input energy data'!P151)</f>
        <v/>
      </c>
      <c r="Q135" s="85" t="str">
        <f>IF(ISBLANK('1. Input energy data'!Q151), "",'1. Input energy data'!Q151)</f>
        <v/>
      </c>
      <c r="R135" s="85" t="str">
        <f>IF(ISBLANK('1. Input energy data'!R151), "",'1. Input energy data'!R151)</f>
        <v/>
      </c>
      <c r="S135" s="85" t="str">
        <f>IF(ISBLANK('1. Input energy data'!S151), "",'1. Input energy data'!S151)</f>
        <v/>
      </c>
      <c r="T135" s="85" t="str">
        <f>IF(ISBLANK('1. Input energy data'!T151), "",'1. Input energy data'!T151)</f>
        <v/>
      </c>
      <c r="U135" s="85" t="str">
        <f>IF(ISBLANK('1. Input energy data'!U151), "",'1. Input energy data'!U151)</f>
        <v/>
      </c>
      <c r="V135" s="85" t="str">
        <f>IF(ISBLANK('1. Input energy data'!V151), "",'1. Input energy data'!V151)</f>
        <v/>
      </c>
      <c r="W135" s="85" t="str">
        <f>IF(ISBLANK('1. Input energy data'!W151), "",'1. Input energy data'!W151)</f>
        <v/>
      </c>
      <c r="X135" s="85" t="str">
        <f>IF(ISBLANK('1. Input energy data'!X151), "",'1. Input energy data'!X151)</f>
        <v/>
      </c>
      <c r="Y135" s="85" t="str">
        <f>IF(ISBLANK('1. Input energy data'!Y151), "",'1. Input energy data'!Y151)</f>
        <v/>
      </c>
      <c r="Z135" s="85" t="str">
        <f>IF(ISBLANK('1. Input energy data'!Z151), "",'1. Input energy data'!Z151)</f>
        <v/>
      </c>
      <c r="AA135" s="85" t="str">
        <f>IF(ISBLANK('1. Input energy data'!$AA151), "",'1. Input energy data'!$AA151)</f>
        <v/>
      </c>
      <c r="AB135" s="85" t="str">
        <f>IF(ISBLANK('1. Input energy data'!AB151), "",'1. Input energy data'!AB151)</f>
        <v/>
      </c>
      <c r="AC135" s="84" t="str">
        <f>IF('1. Input energy data'!AD151="", "", '1. Input energy data'!AD151)</f>
        <v/>
      </c>
      <c r="AD135" s="84" t="str">
        <f>IF('1. Input energy data'!AE151="", "", '1. Input energy data'!AE151)</f>
        <v/>
      </c>
      <c r="AE135" s="85" t="str">
        <f>IF(ISBLANK('1. Input energy data'!AF151), "",'1. Input energy data'!AF151)</f>
        <v/>
      </c>
      <c r="AF135" s="85" t="str">
        <f>IF(ISBLANK('1. Input energy data'!AG151), "",'1. Input energy data'!AG151)</f>
        <v/>
      </c>
      <c r="AG135" s="85" t="str">
        <f>IF(ISBLANK('1. Input energy data'!AH151), "",'1. Input energy data'!AH151)</f>
        <v/>
      </c>
      <c r="AH135" s="85" t="str">
        <f>IF(ISBLANK('1. Input energy data'!AI151), "",'1. Input energy data'!AI151)</f>
        <v/>
      </c>
      <c r="AI135" s="85" t="str">
        <f>IF(ISBLANK('1. Input energy data'!AJ151), "",'1. Input energy data'!AJ151)</f>
        <v/>
      </c>
      <c r="AJ135" s="85" t="str">
        <f>IF(ISBLANK('1. Input energy data'!AK151), "",'1. Input energy data'!AK151)</f>
        <v/>
      </c>
      <c r="AK135" s="85" t="str">
        <f>IF(ISBLANK('1. Input energy data'!AL151), "",'1. Input energy data'!AL151)</f>
        <v/>
      </c>
      <c r="AL135" s="85" t="str">
        <f>IF(ISBLANK('1. Input energy data'!AM151), "",'1. Input energy data'!AM151)</f>
        <v/>
      </c>
      <c r="AM135" s="85" t="str">
        <f>IF(ISBLANK('1. Input energy data'!AN151), "",'1. Input energy data'!AN151)</f>
        <v/>
      </c>
      <c r="AN135" s="85" t="str">
        <f>IF(ISBLANK('1. Input energy data'!AO151), "",'1. Input energy data'!AO151)</f>
        <v/>
      </c>
      <c r="AO135" s="85" t="str">
        <f>IF(ISBLANK('1. Input energy data'!AP151), "",'1. Input energy data'!AP151)</f>
        <v/>
      </c>
      <c r="AP135" s="85" t="str">
        <f>IF(ISBLANK('1. Input energy data'!AQ151), "",'1. Input energy data'!AQ151)</f>
        <v/>
      </c>
      <c r="AQ135" s="85" t="str">
        <f>'1. Input energy data'!AR151</f>
        <v/>
      </c>
      <c r="AR135" s="85" t="str">
        <f>'1. Input energy data'!AS151</f>
        <v/>
      </c>
      <c r="AS135" s="85" t="str">
        <f>IF(ISBLANK('1. Input energy data'!AT151), "",'1. Input energy data'!AT151)</f>
        <v/>
      </c>
      <c r="AT135" s="85" t="str">
        <f>IF(ISBLANK('1. Input energy data'!$AU151), "",'1. Input energy data'!$AU151)</f>
        <v/>
      </c>
      <c r="AU135" s="85" t="str">
        <f>IF(ISBLANK('1. Input energy data'!AV151), "",'1. Input energy data'!AV151)</f>
        <v/>
      </c>
      <c r="AV135" s="82" t="str">
        <f>IFERROR('Calculation backing sheet'!AQ134,"Baseline issue")</f>
        <v/>
      </c>
      <c r="AW135" s="85" t="str">
        <f>'Calculation backing sheet'!AR134</f>
        <v/>
      </c>
      <c r="AX135" s="176" t="str">
        <f>'Calculation backing sheet'!AS134</f>
        <v/>
      </c>
      <c r="AY135" s="85" t="str">
        <f>'Calculation backing sheet'!AT134</f>
        <v/>
      </c>
      <c r="AZ135" s="85" t="str">
        <f>'Calculation backing sheet'!AU134</f>
        <v/>
      </c>
      <c r="BA135" s="82" t="str">
        <f>'Calculation backing sheet'!AV134</f>
        <v/>
      </c>
      <c r="BB135" s="82" t="str">
        <f>IF(OR(F135=0,G135=0,F135="0",G135="0",TRIM(F135)="",TRIM(G135)=""),"",IF(COUNTIFS('2. Input non-routine changes'!$C$18:$C$1048576,F135,'2. Input non-routine changes'!$E$18:$E$1048576,G135)&gt; 0,"Yes","No"))</f>
        <v/>
      </c>
      <c r="BD135" s="84" t="str" cm="1">
        <f t="array" aca="1" ref="BD135" ca="1">IFERROR(INDIRECT("'2. Input non-routine changes'!" &amp; ADDRESS('NRC backing'!$E135, COLUMN()-45)),"")</f>
        <v/>
      </c>
      <c r="BE135" s="84" t="str" cm="1">
        <f t="array" aca="1" ref="BE135" ca="1">IFERROR(INDIRECT("'2. Input non-routine changes'!" &amp; ADDRESS('NRC backing'!$E135, COLUMN()-45)),"")</f>
        <v/>
      </c>
      <c r="BF135" s="82" t="str" cm="1">
        <f t="array" aca="1" ref="BF135" ca="1">IFERROR(INDIRECT("'2. Input non-routine changes'!" &amp; ADDRESS('NRC backing'!$E135, COLUMN()-45)),"")</f>
        <v/>
      </c>
      <c r="BG135" s="180" t="str" cm="1">
        <f t="array" aca="1" ref="BG135" ca="1">IFERROR(INDIRECT("'2. Input non-routine changes'!" &amp; ADDRESS('NRC backing'!$E135, COLUMN()-45)),"")</f>
        <v/>
      </c>
      <c r="BH135" s="82" t="str" cm="1">
        <f t="array" aca="1" ref="BH135" ca="1">IFERROR(INDIRECT("'2. Input non-routine changes'!" &amp; ADDRESS('NRC backing'!$E135, COLUMN()-45)),"")</f>
        <v/>
      </c>
      <c r="BI135" s="84" t="str" cm="1">
        <f t="array" aca="1" ref="BI135" ca="1">IFERROR(INDIRECT("'2. Input non-routine changes'!" &amp; ADDRESS('NRC backing'!$F135, COLUMN()-50)),"")</f>
        <v/>
      </c>
      <c r="BJ135" s="84" t="str" cm="1">
        <f t="array" aca="1" ref="BJ135" ca="1">IFERROR(INDIRECT("'2. Input non-routine changes'!" &amp; ADDRESS('NRC backing'!$F135, COLUMN()-50)),"")</f>
        <v/>
      </c>
      <c r="BK135" s="82" t="str" cm="1">
        <f t="array" aca="1" ref="BK135" ca="1">IFERROR(INDIRECT("'2. Input non-routine changes'!" &amp; ADDRESS('NRC backing'!$F135, COLUMN()-50)),"")</f>
        <v/>
      </c>
      <c r="BL135" s="173" t="str" cm="1">
        <f t="array" aca="1" ref="BL135" ca="1">IFERROR(INDIRECT("'2. Input non-routine changes'!" &amp; ADDRESS('NRC backing'!$F135, COLUMN()-50)),"")</f>
        <v/>
      </c>
      <c r="BM135" s="82" t="str" cm="1">
        <f t="array" aca="1" ref="BM135" ca="1">IFERROR(INDIRECT("'2. Input non-routine changes'!" &amp; ADDRESS('NRC backing'!$F135, COLUMN()-50)),"")</f>
        <v/>
      </c>
      <c r="BN135" s="84" t="str" cm="1">
        <f t="array" aca="1" ref="BN135" ca="1">IFERROR(INDIRECT("'2. Input non-routine changes'!" &amp; ADDRESS('NRC backing'!$G135, COLUMN()-55)),"")</f>
        <v/>
      </c>
      <c r="BO135" s="84" t="str" cm="1">
        <f t="array" aca="1" ref="BO135" ca="1">IFERROR(INDIRECT("'2. Input non-routine changes'!" &amp; ADDRESS('NRC backing'!$G135, COLUMN()-55)),"")</f>
        <v/>
      </c>
      <c r="BP135" s="82" t="str" cm="1">
        <f t="array" aca="1" ref="BP135" ca="1">IFERROR(INDIRECT("'2. Input non-routine changes'!" &amp; ADDRESS('NRC backing'!$G135, COLUMN()-55)),"")</f>
        <v/>
      </c>
      <c r="BQ135" s="180" t="str" cm="1">
        <f t="array" aca="1" ref="BQ135" ca="1">IFERROR(INDIRECT("'2. Input non-routine changes'!" &amp; ADDRESS('NRC backing'!$G135, COLUMN()-55)),"")</f>
        <v/>
      </c>
      <c r="BR135" s="82" t="str" cm="1">
        <f t="array" aca="1" ref="BR135" ca="1">IFERROR(INDIRECT("'2. Input non-routine changes'!" &amp; ADDRESS('NRC backing'!$G135, COLUMN()-55)),"")</f>
        <v/>
      </c>
    </row>
    <row r="136" spans="1:70">
      <c r="A136" s="82" t="str">
        <f>IF($D136="", "", '1. Input energy data'!$C$11)</f>
        <v/>
      </c>
      <c r="B136" s="82" t="str">
        <f>IF($D136="", "", '1. Input energy data'!$D$11)</f>
        <v/>
      </c>
      <c r="C136" s="236"/>
      <c r="D136" s="82" t="str">
        <f>IF(ISBLANK('1. Input energy data'!$C152),"",'1. Input energy data'!$C152)</f>
        <v/>
      </c>
      <c r="E136" s="178" t="str">
        <f>IF(ISBLANK('1. Input energy data'!D152), "",'1. Input energy data'!D152)</f>
        <v/>
      </c>
      <c r="F136" s="82" t="str">
        <f>IF(ISBLANK('1. Input energy data'!$E152),"",'1. Input energy data'!$E152)</f>
        <v/>
      </c>
      <c r="G136" s="82" t="str">
        <f>IF($A136="","",'1. Input energy data'!$G152)</f>
        <v/>
      </c>
      <c r="H136" s="82" t="str">
        <f>IF($G136='List Backing Sheet'!$P$5,'1. Input energy data'!$S$11,IF($G136='List Backing Sheet'!$P$6,'1. Input energy data'!$T$11,""))</f>
        <v/>
      </c>
      <c r="I136" s="82" t="str">
        <f>IF('1. Input energy data'!H152=0, "", '1. Input energy data'!H152)</f>
        <v/>
      </c>
      <c r="J136" s="84" t="str">
        <f>IF('1. Input energy data'!I152="", "", '1. Input energy data'!I152)</f>
        <v/>
      </c>
      <c r="K136" s="84" t="str">
        <f>IF(A136="","",IF(TRIM(LOWER('1. Input energy data'!$G$11))="Multiple",IF('1. Input energy data'!J152&lt;&gt;"",'1. Input energy data'!J152,""), '1. Input energy data'!$G$11))</f>
        <v/>
      </c>
      <c r="L136" s="84" t="str">
        <f>IF('1. Input energy data'!L152="", "", '1. Input energy data'!L152)</f>
        <v/>
      </c>
      <c r="M136" s="84" t="str">
        <f>IF('1. Input energy data'!M152="", "", '1. Input energy data'!M152)</f>
        <v/>
      </c>
      <c r="N136" s="85" t="str">
        <f>IF(ISBLANK('1. Input energy data'!N152), "",'1. Input energy data'!N152)</f>
        <v/>
      </c>
      <c r="O136" s="85" t="str">
        <f>IF(ISBLANK('1. Input energy data'!O152), "",'1. Input energy data'!O152)</f>
        <v/>
      </c>
      <c r="P136" s="85" t="str">
        <f>IF(ISBLANK('1. Input energy data'!P152), "",'1. Input energy data'!P152)</f>
        <v/>
      </c>
      <c r="Q136" s="85" t="str">
        <f>IF(ISBLANK('1. Input energy data'!Q152), "",'1. Input energy data'!Q152)</f>
        <v/>
      </c>
      <c r="R136" s="85" t="str">
        <f>IF(ISBLANK('1. Input energy data'!R152), "",'1. Input energy data'!R152)</f>
        <v/>
      </c>
      <c r="S136" s="85" t="str">
        <f>IF(ISBLANK('1. Input energy data'!S152), "",'1. Input energy data'!S152)</f>
        <v/>
      </c>
      <c r="T136" s="85" t="str">
        <f>IF(ISBLANK('1. Input energy data'!T152), "",'1. Input energy data'!T152)</f>
        <v/>
      </c>
      <c r="U136" s="85" t="str">
        <f>IF(ISBLANK('1. Input energy data'!U152), "",'1. Input energy data'!U152)</f>
        <v/>
      </c>
      <c r="V136" s="85" t="str">
        <f>IF(ISBLANK('1. Input energy data'!V152), "",'1. Input energy data'!V152)</f>
        <v/>
      </c>
      <c r="W136" s="85" t="str">
        <f>IF(ISBLANK('1. Input energy data'!W152), "",'1. Input energy data'!W152)</f>
        <v/>
      </c>
      <c r="X136" s="85" t="str">
        <f>IF(ISBLANK('1. Input energy data'!X152), "",'1. Input energy data'!X152)</f>
        <v/>
      </c>
      <c r="Y136" s="85" t="str">
        <f>IF(ISBLANK('1. Input energy data'!Y152), "",'1. Input energy data'!Y152)</f>
        <v/>
      </c>
      <c r="Z136" s="85" t="str">
        <f>IF(ISBLANK('1. Input energy data'!Z152), "",'1. Input energy data'!Z152)</f>
        <v/>
      </c>
      <c r="AA136" s="85" t="str">
        <f>IF(ISBLANK('1. Input energy data'!$AA152), "",'1. Input energy data'!$AA152)</f>
        <v/>
      </c>
      <c r="AB136" s="85" t="str">
        <f>IF(ISBLANK('1. Input energy data'!AB152), "",'1. Input energy data'!AB152)</f>
        <v/>
      </c>
      <c r="AC136" s="84" t="str">
        <f>IF('1. Input energy data'!AD152="", "", '1. Input energy data'!AD152)</f>
        <v/>
      </c>
      <c r="AD136" s="84" t="str">
        <f>IF('1. Input energy data'!AE152="", "", '1. Input energy data'!AE152)</f>
        <v/>
      </c>
      <c r="AE136" s="85" t="str">
        <f>IF(ISBLANK('1. Input energy data'!AF152), "",'1. Input energy data'!AF152)</f>
        <v/>
      </c>
      <c r="AF136" s="85" t="str">
        <f>IF(ISBLANK('1. Input energy data'!AG152), "",'1. Input energy data'!AG152)</f>
        <v/>
      </c>
      <c r="AG136" s="85" t="str">
        <f>IF(ISBLANK('1. Input energy data'!AH152), "",'1. Input energy data'!AH152)</f>
        <v/>
      </c>
      <c r="AH136" s="85" t="str">
        <f>IF(ISBLANK('1. Input energy data'!AI152), "",'1. Input energy data'!AI152)</f>
        <v/>
      </c>
      <c r="AI136" s="85" t="str">
        <f>IF(ISBLANK('1. Input energy data'!AJ152), "",'1. Input energy data'!AJ152)</f>
        <v/>
      </c>
      <c r="AJ136" s="85" t="str">
        <f>IF(ISBLANK('1. Input energy data'!AK152), "",'1. Input energy data'!AK152)</f>
        <v/>
      </c>
      <c r="AK136" s="85" t="str">
        <f>IF(ISBLANK('1. Input energy data'!AL152), "",'1. Input energy data'!AL152)</f>
        <v/>
      </c>
      <c r="AL136" s="85" t="str">
        <f>IF(ISBLANK('1. Input energy data'!AM152), "",'1. Input energy data'!AM152)</f>
        <v/>
      </c>
      <c r="AM136" s="85" t="str">
        <f>IF(ISBLANK('1. Input energy data'!AN152), "",'1. Input energy data'!AN152)</f>
        <v/>
      </c>
      <c r="AN136" s="85" t="str">
        <f>IF(ISBLANK('1. Input energy data'!AO152), "",'1. Input energy data'!AO152)</f>
        <v/>
      </c>
      <c r="AO136" s="85" t="str">
        <f>IF(ISBLANK('1. Input energy data'!AP152), "",'1. Input energy data'!AP152)</f>
        <v/>
      </c>
      <c r="AP136" s="85" t="str">
        <f>IF(ISBLANK('1. Input energy data'!AQ152), "",'1. Input energy data'!AQ152)</f>
        <v/>
      </c>
      <c r="AQ136" s="85" t="str">
        <f>'1. Input energy data'!AR152</f>
        <v/>
      </c>
      <c r="AR136" s="85" t="str">
        <f>'1. Input energy data'!AS152</f>
        <v/>
      </c>
      <c r="AS136" s="85" t="str">
        <f>IF(ISBLANK('1. Input energy data'!AT152), "",'1. Input energy data'!AT152)</f>
        <v/>
      </c>
      <c r="AT136" s="85" t="str">
        <f>IF(ISBLANK('1. Input energy data'!$AU152), "",'1. Input energy data'!$AU152)</f>
        <v/>
      </c>
      <c r="AU136" s="85" t="str">
        <f>IF(ISBLANK('1. Input energy data'!AV152), "",'1. Input energy data'!AV152)</f>
        <v/>
      </c>
      <c r="AV136" s="82" t="str">
        <f>IFERROR('Calculation backing sheet'!AQ135,"Baseline issue")</f>
        <v/>
      </c>
      <c r="AW136" s="85" t="str">
        <f>'Calculation backing sheet'!AR135</f>
        <v/>
      </c>
      <c r="AX136" s="176" t="str">
        <f>'Calculation backing sheet'!AS135</f>
        <v/>
      </c>
      <c r="AY136" s="85" t="str">
        <f>'Calculation backing sheet'!AT135</f>
        <v/>
      </c>
      <c r="AZ136" s="85" t="str">
        <f>'Calculation backing sheet'!AU135</f>
        <v/>
      </c>
      <c r="BA136" s="82" t="str">
        <f>'Calculation backing sheet'!AV135</f>
        <v/>
      </c>
      <c r="BB136" s="82" t="str">
        <f>IF(OR(F136=0,G136=0,F136="0",G136="0",TRIM(F136)="",TRIM(G136)=""),"",IF(COUNTIFS('2. Input non-routine changes'!$C$18:$C$1048576,F136,'2. Input non-routine changes'!$E$18:$E$1048576,G136)&gt; 0,"Yes","No"))</f>
        <v/>
      </c>
      <c r="BD136" s="84" t="str" cm="1">
        <f t="array" aca="1" ref="BD136" ca="1">IFERROR(INDIRECT("'2. Input non-routine changes'!" &amp; ADDRESS('NRC backing'!$E136, COLUMN()-45)),"")</f>
        <v/>
      </c>
      <c r="BE136" s="84" t="str" cm="1">
        <f t="array" aca="1" ref="BE136" ca="1">IFERROR(INDIRECT("'2. Input non-routine changes'!" &amp; ADDRESS('NRC backing'!$E136, COLUMN()-45)),"")</f>
        <v/>
      </c>
      <c r="BF136" s="82" t="str" cm="1">
        <f t="array" aca="1" ref="BF136" ca="1">IFERROR(INDIRECT("'2. Input non-routine changes'!" &amp; ADDRESS('NRC backing'!$E136, COLUMN()-45)),"")</f>
        <v/>
      </c>
      <c r="BG136" s="180" t="str" cm="1">
        <f t="array" aca="1" ref="BG136" ca="1">IFERROR(INDIRECT("'2. Input non-routine changes'!" &amp; ADDRESS('NRC backing'!$E136, COLUMN()-45)),"")</f>
        <v/>
      </c>
      <c r="BH136" s="82" t="str" cm="1">
        <f t="array" aca="1" ref="BH136" ca="1">IFERROR(INDIRECT("'2. Input non-routine changes'!" &amp; ADDRESS('NRC backing'!$E136, COLUMN()-45)),"")</f>
        <v/>
      </c>
      <c r="BI136" s="84" t="str" cm="1">
        <f t="array" aca="1" ref="BI136" ca="1">IFERROR(INDIRECT("'2. Input non-routine changes'!" &amp; ADDRESS('NRC backing'!$F136, COLUMN()-50)),"")</f>
        <v/>
      </c>
      <c r="BJ136" s="84" t="str" cm="1">
        <f t="array" aca="1" ref="BJ136" ca="1">IFERROR(INDIRECT("'2. Input non-routine changes'!" &amp; ADDRESS('NRC backing'!$F136, COLUMN()-50)),"")</f>
        <v/>
      </c>
      <c r="BK136" s="82" t="str" cm="1">
        <f t="array" aca="1" ref="BK136" ca="1">IFERROR(INDIRECT("'2. Input non-routine changes'!" &amp; ADDRESS('NRC backing'!$F136, COLUMN()-50)),"")</f>
        <v/>
      </c>
      <c r="BL136" s="173" t="str" cm="1">
        <f t="array" aca="1" ref="BL136" ca="1">IFERROR(INDIRECT("'2. Input non-routine changes'!" &amp; ADDRESS('NRC backing'!$F136, COLUMN()-50)),"")</f>
        <v/>
      </c>
      <c r="BM136" s="82" t="str" cm="1">
        <f t="array" aca="1" ref="BM136" ca="1">IFERROR(INDIRECT("'2. Input non-routine changes'!" &amp; ADDRESS('NRC backing'!$F136, COLUMN()-50)),"")</f>
        <v/>
      </c>
      <c r="BN136" s="84" t="str" cm="1">
        <f t="array" aca="1" ref="BN136" ca="1">IFERROR(INDIRECT("'2. Input non-routine changes'!" &amp; ADDRESS('NRC backing'!$G136, COLUMN()-55)),"")</f>
        <v/>
      </c>
      <c r="BO136" s="84" t="str" cm="1">
        <f t="array" aca="1" ref="BO136" ca="1">IFERROR(INDIRECT("'2. Input non-routine changes'!" &amp; ADDRESS('NRC backing'!$G136, COLUMN()-55)),"")</f>
        <v/>
      </c>
      <c r="BP136" s="82" t="str" cm="1">
        <f t="array" aca="1" ref="BP136" ca="1">IFERROR(INDIRECT("'2. Input non-routine changes'!" &amp; ADDRESS('NRC backing'!$G136, COLUMN()-55)),"")</f>
        <v/>
      </c>
      <c r="BQ136" s="180" t="str" cm="1">
        <f t="array" aca="1" ref="BQ136" ca="1">IFERROR(INDIRECT("'2. Input non-routine changes'!" &amp; ADDRESS('NRC backing'!$G136, COLUMN()-55)),"")</f>
        <v/>
      </c>
      <c r="BR136" s="82" t="str" cm="1">
        <f t="array" aca="1" ref="BR136" ca="1">IFERROR(INDIRECT("'2. Input non-routine changes'!" &amp; ADDRESS('NRC backing'!$G136, COLUMN()-55)),"")</f>
        <v/>
      </c>
    </row>
    <row r="137" spans="1:70">
      <c r="A137" s="82" t="str">
        <f>IF($D137="", "", '1. Input energy data'!$C$11)</f>
        <v/>
      </c>
      <c r="B137" s="82" t="str">
        <f>IF($D137="", "", '1. Input energy data'!$D$11)</f>
        <v/>
      </c>
      <c r="C137" s="236"/>
      <c r="D137" s="82" t="str">
        <f>IF(ISBLANK('1. Input energy data'!$C153),"",'1. Input energy data'!$C153)</f>
        <v/>
      </c>
      <c r="E137" s="178" t="str">
        <f>IF(ISBLANK('1. Input energy data'!D153), "",'1. Input energy data'!D153)</f>
        <v/>
      </c>
      <c r="F137" s="82" t="str">
        <f>IF(ISBLANK('1. Input energy data'!$E153),"",'1. Input energy data'!$E153)</f>
        <v/>
      </c>
      <c r="G137" s="82" t="str">
        <f>IF($A137="","",'1. Input energy data'!$G153)</f>
        <v/>
      </c>
      <c r="H137" s="82" t="str">
        <f>IF($G137='List Backing Sheet'!$P$5,'1. Input energy data'!$S$11,IF($G137='List Backing Sheet'!$P$6,'1. Input energy data'!$T$11,""))</f>
        <v/>
      </c>
      <c r="I137" s="82" t="str">
        <f>IF('1. Input energy data'!H153=0, "", '1. Input energy data'!H153)</f>
        <v/>
      </c>
      <c r="J137" s="84" t="str">
        <f>IF('1. Input energy data'!I153="", "", '1. Input energy data'!I153)</f>
        <v/>
      </c>
      <c r="K137" s="84" t="str">
        <f>IF(A137="","",IF(TRIM(LOWER('1. Input energy data'!$G$11))="Multiple",IF('1. Input energy data'!J153&lt;&gt;"",'1. Input energy data'!J153,""), '1. Input energy data'!$G$11))</f>
        <v/>
      </c>
      <c r="L137" s="84" t="str">
        <f>IF('1. Input energy data'!L153="", "", '1. Input energy data'!L153)</f>
        <v/>
      </c>
      <c r="M137" s="84" t="str">
        <f>IF('1. Input energy data'!M153="", "", '1. Input energy data'!M153)</f>
        <v/>
      </c>
      <c r="N137" s="85" t="str">
        <f>IF(ISBLANK('1. Input energy data'!N153), "",'1. Input energy data'!N153)</f>
        <v/>
      </c>
      <c r="O137" s="85" t="str">
        <f>IF(ISBLANK('1. Input energy data'!O153), "",'1. Input energy data'!O153)</f>
        <v/>
      </c>
      <c r="P137" s="85" t="str">
        <f>IF(ISBLANK('1. Input energy data'!P153), "",'1. Input energy data'!P153)</f>
        <v/>
      </c>
      <c r="Q137" s="85" t="str">
        <f>IF(ISBLANK('1. Input energy data'!Q153), "",'1. Input energy data'!Q153)</f>
        <v/>
      </c>
      <c r="R137" s="85" t="str">
        <f>IF(ISBLANK('1. Input energy data'!R153), "",'1. Input energy data'!R153)</f>
        <v/>
      </c>
      <c r="S137" s="85" t="str">
        <f>IF(ISBLANK('1. Input energy data'!S153), "",'1. Input energy data'!S153)</f>
        <v/>
      </c>
      <c r="T137" s="85" t="str">
        <f>IF(ISBLANK('1. Input energy data'!T153), "",'1. Input energy data'!T153)</f>
        <v/>
      </c>
      <c r="U137" s="85" t="str">
        <f>IF(ISBLANK('1. Input energy data'!U153), "",'1. Input energy data'!U153)</f>
        <v/>
      </c>
      <c r="V137" s="85" t="str">
        <f>IF(ISBLANK('1. Input energy data'!V153), "",'1. Input energy data'!V153)</f>
        <v/>
      </c>
      <c r="W137" s="85" t="str">
        <f>IF(ISBLANK('1. Input energy data'!W153), "",'1. Input energy data'!W153)</f>
        <v/>
      </c>
      <c r="X137" s="85" t="str">
        <f>IF(ISBLANK('1. Input energy data'!X153), "",'1. Input energy data'!X153)</f>
        <v/>
      </c>
      <c r="Y137" s="85" t="str">
        <f>IF(ISBLANK('1. Input energy data'!Y153), "",'1. Input energy data'!Y153)</f>
        <v/>
      </c>
      <c r="Z137" s="85" t="str">
        <f>IF(ISBLANK('1. Input energy data'!Z153), "",'1. Input energy data'!Z153)</f>
        <v/>
      </c>
      <c r="AA137" s="85" t="str">
        <f>IF(ISBLANK('1. Input energy data'!$AA153), "",'1. Input energy data'!$AA153)</f>
        <v/>
      </c>
      <c r="AB137" s="85" t="str">
        <f>IF(ISBLANK('1. Input energy data'!AB153), "",'1. Input energy data'!AB153)</f>
        <v/>
      </c>
      <c r="AC137" s="84" t="str">
        <f>IF('1. Input energy data'!AD153="", "", '1. Input energy data'!AD153)</f>
        <v/>
      </c>
      <c r="AD137" s="84" t="str">
        <f>IF('1. Input energy data'!AE153="", "", '1. Input energy data'!AE153)</f>
        <v/>
      </c>
      <c r="AE137" s="85" t="str">
        <f>IF(ISBLANK('1. Input energy data'!AF153), "",'1. Input energy data'!AF153)</f>
        <v/>
      </c>
      <c r="AF137" s="85" t="str">
        <f>IF(ISBLANK('1. Input energy data'!AG153), "",'1. Input energy data'!AG153)</f>
        <v/>
      </c>
      <c r="AG137" s="85" t="str">
        <f>IF(ISBLANK('1. Input energy data'!AH153), "",'1. Input energy data'!AH153)</f>
        <v/>
      </c>
      <c r="AH137" s="85" t="str">
        <f>IF(ISBLANK('1. Input energy data'!AI153), "",'1. Input energy data'!AI153)</f>
        <v/>
      </c>
      <c r="AI137" s="85" t="str">
        <f>IF(ISBLANK('1. Input energy data'!AJ153), "",'1. Input energy data'!AJ153)</f>
        <v/>
      </c>
      <c r="AJ137" s="85" t="str">
        <f>IF(ISBLANK('1. Input energy data'!AK153), "",'1. Input energy data'!AK153)</f>
        <v/>
      </c>
      <c r="AK137" s="85" t="str">
        <f>IF(ISBLANK('1. Input energy data'!AL153), "",'1. Input energy data'!AL153)</f>
        <v/>
      </c>
      <c r="AL137" s="85" t="str">
        <f>IF(ISBLANK('1. Input energy data'!AM153), "",'1. Input energy data'!AM153)</f>
        <v/>
      </c>
      <c r="AM137" s="85" t="str">
        <f>IF(ISBLANK('1. Input energy data'!AN153), "",'1. Input energy data'!AN153)</f>
        <v/>
      </c>
      <c r="AN137" s="85" t="str">
        <f>IF(ISBLANK('1. Input energy data'!AO153), "",'1. Input energy data'!AO153)</f>
        <v/>
      </c>
      <c r="AO137" s="85" t="str">
        <f>IF(ISBLANK('1. Input energy data'!AP153), "",'1. Input energy data'!AP153)</f>
        <v/>
      </c>
      <c r="AP137" s="85" t="str">
        <f>IF(ISBLANK('1. Input energy data'!AQ153), "",'1. Input energy data'!AQ153)</f>
        <v/>
      </c>
      <c r="AQ137" s="85" t="str">
        <f>'1. Input energy data'!AR153</f>
        <v/>
      </c>
      <c r="AR137" s="85" t="str">
        <f>'1. Input energy data'!AS153</f>
        <v/>
      </c>
      <c r="AS137" s="85" t="str">
        <f>IF(ISBLANK('1. Input energy data'!AT153), "",'1. Input energy data'!AT153)</f>
        <v/>
      </c>
      <c r="AT137" s="85" t="str">
        <f>IF(ISBLANK('1. Input energy data'!$AU153), "",'1. Input energy data'!$AU153)</f>
        <v/>
      </c>
      <c r="AU137" s="85" t="str">
        <f>IF(ISBLANK('1. Input energy data'!AV153), "",'1. Input energy data'!AV153)</f>
        <v/>
      </c>
      <c r="AV137" s="82" t="str">
        <f>IFERROR('Calculation backing sheet'!AQ136,"Baseline issue")</f>
        <v/>
      </c>
      <c r="AW137" s="85" t="str">
        <f>'Calculation backing sheet'!AR136</f>
        <v/>
      </c>
      <c r="AX137" s="176" t="str">
        <f>'Calculation backing sheet'!AS136</f>
        <v/>
      </c>
      <c r="AY137" s="85" t="str">
        <f>'Calculation backing sheet'!AT136</f>
        <v/>
      </c>
      <c r="AZ137" s="85" t="str">
        <f>'Calculation backing sheet'!AU136</f>
        <v/>
      </c>
      <c r="BA137" s="82" t="str">
        <f>'Calculation backing sheet'!AV136</f>
        <v/>
      </c>
      <c r="BB137" s="82" t="str">
        <f>IF(OR(F137=0,G137=0,F137="0",G137="0",TRIM(F137)="",TRIM(G137)=""),"",IF(COUNTIFS('2. Input non-routine changes'!$C$18:$C$1048576,F137,'2. Input non-routine changes'!$E$18:$E$1048576,G137)&gt; 0,"Yes","No"))</f>
        <v/>
      </c>
      <c r="BD137" s="84" t="str" cm="1">
        <f t="array" aca="1" ref="BD137" ca="1">IFERROR(INDIRECT("'2. Input non-routine changes'!" &amp; ADDRESS('NRC backing'!$E137, COLUMN()-45)),"")</f>
        <v/>
      </c>
      <c r="BE137" s="84" t="str" cm="1">
        <f t="array" aca="1" ref="BE137" ca="1">IFERROR(INDIRECT("'2. Input non-routine changes'!" &amp; ADDRESS('NRC backing'!$E137, COLUMN()-45)),"")</f>
        <v/>
      </c>
      <c r="BF137" s="82" t="str" cm="1">
        <f t="array" aca="1" ref="BF137" ca="1">IFERROR(INDIRECT("'2. Input non-routine changes'!" &amp; ADDRESS('NRC backing'!$E137, COLUMN()-45)),"")</f>
        <v/>
      </c>
      <c r="BG137" s="180" t="str" cm="1">
        <f t="array" aca="1" ref="BG137" ca="1">IFERROR(INDIRECT("'2. Input non-routine changes'!" &amp; ADDRESS('NRC backing'!$E137, COLUMN()-45)),"")</f>
        <v/>
      </c>
      <c r="BH137" s="82" t="str" cm="1">
        <f t="array" aca="1" ref="BH137" ca="1">IFERROR(INDIRECT("'2. Input non-routine changes'!" &amp; ADDRESS('NRC backing'!$E137, COLUMN()-45)),"")</f>
        <v/>
      </c>
      <c r="BI137" s="84" t="str" cm="1">
        <f t="array" aca="1" ref="BI137" ca="1">IFERROR(INDIRECT("'2. Input non-routine changes'!" &amp; ADDRESS('NRC backing'!$F137, COLUMN()-50)),"")</f>
        <v/>
      </c>
      <c r="BJ137" s="84" t="str" cm="1">
        <f t="array" aca="1" ref="BJ137" ca="1">IFERROR(INDIRECT("'2. Input non-routine changes'!" &amp; ADDRESS('NRC backing'!$F137, COLUMN()-50)),"")</f>
        <v/>
      </c>
      <c r="BK137" s="82" t="str" cm="1">
        <f t="array" aca="1" ref="BK137" ca="1">IFERROR(INDIRECT("'2. Input non-routine changes'!" &amp; ADDRESS('NRC backing'!$F137, COLUMN()-50)),"")</f>
        <v/>
      </c>
      <c r="BL137" s="173" t="str" cm="1">
        <f t="array" aca="1" ref="BL137" ca="1">IFERROR(INDIRECT("'2. Input non-routine changes'!" &amp; ADDRESS('NRC backing'!$F137, COLUMN()-50)),"")</f>
        <v/>
      </c>
      <c r="BM137" s="82" t="str" cm="1">
        <f t="array" aca="1" ref="BM137" ca="1">IFERROR(INDIRECT("'2. Input non-routine changes'!" &amp; ADDRESS('NRC backing'!$F137, COLUMN()-50)),"")</f>
        <v/>
      </c>
      <c r="BN137" s="84" t="str" cm="1">
        <f t="array" aca="1" ref="BN137" ca="1">IFERROR(INDIRECT("'2. Input non-routine changes'!" &amp; ADDRESS('NRC backing'!$G137, COLUMN()-55)),"")</f>
        <v/>
      </c>
      <c r="BO137" s="84" t="str" cm="1">
        <f t="array" aca="1" ref="BO137" ca="1">IFERROR(INDIRECT("'2. Input non-routine changes'!" &amp; ADDRESS('NRC backing'!$G137, COLUMN()-55)),"")</f>
        <v/>
      </c>
      <c r="BP137" s="82" t="str" cm="1">
        <f t="array" aca="1" ref="BP137" ca="1">IFERROR(INDIRECT("'2. Input non-routine changes'!" &amp; ADDRESS('NRC backing'!$G137, COLUMN()-55)),"")</f>
        <v/>
      </c>
      <c r="BQ137" s="180" t="str" cm="1">
        <f t="array" aca="1" ref="BQ137" ca="1">IFERROR(INDIRECT("'2. Input non-routine changes'!" &amp; ADDRESS('NRC backing'!$G137, COLUMN()-55)),"")</f>
        <v/>
      </c>
      <c r="BR137" s="82" t="str" cm="1">
        <f t="array" aca="1" ref="BR137" ca="1">IFERROR(INDIRECT("'2. Input non-routine changes'!" &amp; ADDRESS('NRC backing'!$G137, COLUMN()-55)),"")</f>
        <v/>
      </c>
    </row>
    <row r="138" spans="1:70">
      <c r="A138" s="82" t="str">
        <f>IF($D138="", "", '1. Input energy data'!$C$11)</f>
        <v/>
      </c>
      <c r="B138" s="82" t="str">
        <f>IF($D138="", "", '1. Input energy data'!$D$11)</f>
        <v/>
      </c>
      <c r="C138" s="236"/>
      <c r="D138" s="82" t="str">
        <f>IF(ISBLANK('1. Input energy data'!$C154),"",'1. Input energy data'!$C154)</f>
        <v/>
      </c>
      <c r="E138" s="178" t="str">
        <f>IF(ISBLANK('1. Input energy data'!D154), "",'1. Input energy data'!D154)</f>
        <v/>
      </c>
      <c r="F138" s="82" t="str">
        <f>IF(ISBLANK('1. Input energy data'!$E154),"",'1. Input energy data'!$E154)</f>
        <v/>
      </c>
      <c r="G138" s="82" t="str">
        <f>IF($A138="","",'1. Input energy data'!$G154)</f>
        <v/>
      </c>
      <c r="H138" s="82" t="str">
        <f>IF($G138='List Backing Sheet'!$P$5,'1. Input energy data'!$S$11,IF($G138='List Backing Sheet'!$P$6,'1. Input energy data'!$T$11,""))</f>
        <v/>
      </c>
      <c r="I138" s="82" t="str">
        <f>IF('1. Input energy data'!H154=0, "", '1. Input energy data'!H154)</f>
        <v/>
      </c>
      <c r="J138" s="84" t="str">
        <f>IF('1. Input energy data'!I154="", "", '1. Input energy data'!I154)</f>
        <v/>
      </c>
      <c r="K138" s="84" t="str">
        <f>IF(A138="","",IF(TRIM(LOWER('1. Input energy data'!$G$11))="Multiple",IF('1. Input energy data'!J154&lt;&gt;"",'1. Input energy data'!J154,""), '1. Input energy data'!$G$11))</f>
        <v/>
      </c>
      <c r="L138" s="84" t="str">
        <f>IF('1. Input energy data'!L154="", "", '1. Input energy data'!L154)</f>
        <v/>
      </c>
      <c r="M138" s="84" t="str">
        <f>IF('1. Input energy data'!M154="", "", '1. Input energy data'!M154)</f>
        <v/>
      </c>
      <c r="N138" s="85" t="str">
        <f>IF(ISBLANK('1. Input energy data'!N154), "",'1. Input energy data'!N154)</f>
        <v/>
      </c>
      <c r="O138" s="85" t="str">
        <f>IF(ISBLANK('1. Input energy data'!O154), "",'1. Input energy data'!O154)</f>
        <v/>
      </c>
      <c r="P138" s="85" t="str">
        <f>IF(ISBLANK('1. Input energy data'!P154), "",'1. Input energy data'!P154)</f>
        <v/>
      </c>
      <c r="Q138" s="85" t="str">
        <f>IF(ISBLANK('1. Input energy data'!Q154), "",'1. Input energy data'!Q154)</f>
        <v/>
      </c>
      <c r="R138" s="85" t="str">
        <f>IF(ISBLANK('1. Input energy data'!R154), "",'1. Input energy data'!R154)</f>
        <v/>
      </c>
      <c r="S138" s="85" t="str">
        <f>IF(ISBLANK('1. Input energy data'!S154), "",'1. Input energy data'!S154)</f>
        <v/>
      </c>
      <c r="T138" s="85" t="str">
        <f>IF(ISBLANK('1. Input energy data'!T154), "",'1. Input energy data'!T154)</f>
        <v/>
      </c>
      <c r="U138" s="85" t="str">
        <f>IF(ISBLANK('1. Input energy data'!U154), "",'1. Input energy data'!U154)</f>
        <v/>
      </c>
      <c r="V138" s="85" t="str">
        <f>IF(ISBLANK('1. Input energy data'!V154), "",'1. Input energy data'!V154)</f>
        <v/>
      </c>
      <c r="W138" s="85" t="str">
        <f>IF(ISBLANK('1. Input energy data'!W154), "",'1. Input energy data'!W154)</f>
        <v/>
      </c>
      <c r="X138" s="85" t="str">
        <f>IF(ISBLANK('1. Input energy data'!X154), "",'1. Input energy data'!X154)</f>
        <v/>
      </c>
      <c r="Y138" s="85" t="str">
        <f>IF(ISBLANK('1. Input energy data'!Y154), "",'1. Input energy data'!Y154)</f>
        <v/>
      </c>
      <c r="Z138" s="85" t="str">
        <f>IF(ISBLANK('1. Input energy data'!Z154), "",'1. Input energy data'!Z154)</f>
        <v/>
      </c>
      <c r="AA138" s="85" t="str">
        <f>IF(ISBLANK('1. Input energy data'!$AA154), "",'1. Input energy data'!$AA154)</f>
        <v/>
      </c>
      <c r="AB138" s="85" t="str">
        <f>IF(ISBLANK('1. Input energy data'!AB154), "",'1. Input energy data'!AB154)</f>
        <v/>
      </c>
      <c r="AC138" s="84" t="str">
        <f>IF('1. Input energy data'!AD154="", "", '1. Input energy data'!AD154)</f>
        <v/>
      </c>
      <c r="AD138" s="84" t="str">
        <f>IF('1. Input energy data'!AE154="", "", '1. Input energy data'!AE154)</f>
        <v/>
      </c>
      <c r="AE138" s="85" t="str">
        <f>IF(ISBLANK('1. Input energy data'!AF154), "",'1. Input energy data'!AF154)</f>
        <v/>
      </c>
      <c r="AF138" s="85" t="str">
        <f>IF(ISBLANK('1. Input energy data'!AG154), "",'1. Input energy data'!AG154)</f>
        <v/>
      </c>
      <c r="AG138" s="85" t="str">
        <f>IF(ISBLANK('1. Input energy data'!AH154), "",'1. Input energy data'!AH154)</f>
        <v/>
      </c>
      <c r="AH138" s="85" t="str">
        <f>IF(ISBLANK('1. Input energy data'!AI154), "",'1. Input energy data'!AI154)</f>
        <v/>
      </c>
      <c r="AI138" s="85" t="str">
        <f>IF(ISBLANK('1. Input energy data'!AJ154), "",'1. Input energy data'!AJ154)</f>
        <v/>
      </c>
      <c r="AJ138" s="85" t="str">
        <f>IF(ISBLANK('1. Input energy data'!AK154), "",'1. Input energy data'!AK154)</f>
        <v/>
      </c>
      <c r="AK138" s="85" t="str">
        <f>IF(ISBLANK('1. Input energy data'!AL154), "",'1. Input energy data'!AL154)</f>
        <v/>
      </c>
      <c r="AL138" s="85" t="str">
        <f>IF(ISBLANK('1. Input energy data'!AM154), "",'1. Input energy data'!AM154)</f>
        <v/>
      </c>
      <c r="AM138" s="85" t="str">
        <f>IF(ISBLANK('1. Input energy data'!AN154), "",'1. Input energy data'!AN154)</f>
        <v/>
      </c>
      <c r="AN138" s="85" t="str">
        <f>IF(ISBLANK('1. Input energy data'!AO154), "",'1. Input energy data'!AO154)</f>
        <v/>
      </c>
      <c r="AO138" s="85" t="str">
        <f>IF(ISBLANK('1. Input energy data'!AP154), "",'1. Input energy data'!AP154)</f>
        <v/>
      </c>
      <c r="AP138" s="85" t="str">
        <f>IF(ISBLANK('1. Input energy data'!AQ154), "",'1. Input energy data'!AQ154)</f>
        <v/>
      </c>
      <c r="AQ138" s="85" t="str">
        <f>'1. Input energy data'!AR154</f>
        <v/>
      </c>
      <c r="AR138" s="85" t="str">
        <f>'1. Input energy data'!AS154</f>
        <v/>
      </c>
      <c r="AS138" s="85" t="str">
        <f>IF(ISBLANK('1. Input energy data'!AT154), "",'1. Input energy data'!AT154)</f>
        <v/>
      </c>
      <c r="AT138" s="85" t="str">
        <f>IF(ISBLANK('1. Input energy data'!$AU154), "",'1. Input energy data'!$AU154)</f>
        <v/>
      </c>
      <c r="AU138" s="85" t="str">
        <f>IF(ISBLANK('1. Input energy data'!AV154), "",'1. Input energy data'!AV154)</f>
        <v/>
      </c>
      <c r="AV138" s="82" t="str">
        <f>IFERROR('Calculation backing sheet'!AQ137,"Baseline issue")</f>
        <v/>
      </c>
      <c r="AW138" s="85" t="str">
        <f>'Calculation backing sheet'!AR137</f>
        <v/>
      </c>
      <c r="AX138" s="176" t="str">
        <f>'Calculation backing sheet'!AS137</f>
        <v/>
      </c>
      <c r="AY138" s="85" t="str">
        <f>'Calculation backing sheet'!AT137</f>
        <v/>
      </c>
      <c r="AZ138" s="85" t="str">
        <f>'Calculation backing sheet'!AU137</f>
        <v/>
      </c>
      <c r="BA138" s="82" t="str">
        <f>'Calculation backing sheet'!AV137</f>
        <v/>
      </c>
      <c r="BB138" s="82" t="str">
        <f>IF(OR(F138=0,G138=0,F138="0",G138="0",TRIM(F138)="",TRIM(G138)=""),"",IF(COUNTIFS('2. Input non-routine changes'!$C$18:$C$1048576,F138,'2. Input non-routine changes'!$E$18:$E$1048576,G138)&gt; 0,"Yes","No"))</f>
        <v/>
      </c>
      <c r="BD138" s="84" t="str" cm="1">
        <f t="array" aca="1" ref="BD138" ca="1">IFERROR(INDIRECT("'2. Input non-routine changes'!" &amp; ADDRESS('NRC backing'!$E138, COLUMN()-45)),"")</f>
        <v/>
      </c>
      <c r="BE138" s="84" t="str" cm="1">
        <f t="array" aca="1" ref="BE138" ca="1">IFERROR(INDIRECT("'2. Input non-routine changes'!" &amp; ADDRESS('NRC backing'!$E138, COLUMN()-45)),"")</f>
        <v/>
      </c>
      <c r="BF138" s="82" t="str" cm="1">
        <f t="array" aca="1" ref="BF138" ca="1">IFERROR(INDIRECT("'2. Input non-routine changes'!" &amp; ADDRESS('NRC backing'!$E138, COLUMN()-45)),"")</f>
        <v/>
      </c>
      <c r="BG138" s="180" t="str" cm="1">
        <f t="array" aca="1" ref="BG138" ca="1">IFERROR(INDIRECT("'2. Input non-routine changes'!" &amp; ADDRESS('NRC backing'!$E138, COLUMN()-45)),"")</f>
        <v/>
      </c>
      <c r="BH138" s="82" t="str" cm="1">
        <f t="array" aca="1" ref="BH138" ca="1">IFERROR(INDIRECT("'2. Input non-routine changes'!" &amp; ADDRESS('NRC backing'!$E138, COLUMN()-45)),"")</f>
        <v/>
      </c>
      <c r="BI138" s="84" t="str" cm="1">
        <f t="array" aca="1" ref="BI138" ca="1">IFERROR(INDIRECT("'2. Input non-routine changes'!" &amp; ADDRESS('NRC backing'!$F138, COLUMN()-50)),"")</f>
        <v/>
      </c>
      <c r="BJ138" s="84" t="str" cm="1">
        <f t="array" aca="1" ref="BJ138" ca="1">IFERROR(INDIRECT("'2. Input non-routine changes'!" &amp; ADDRESS('NRC backing'!$F138, COLUMN()-50)),"")</f>
        <v/>
      </c>
      <c r="BK138" s="82" t="str" cm="1">
        <f t="array" aca="1" ref="BK138" ca="1">IFERROR(INDIRECT("'2. Input non-routine changes'!" &amp; ADDRESS('NRC backing'!$F138, COLUMN()-50)),"")</f>
        <v/>
      </c>
      <c r="BL138" s="173" t="str" cm="1">
        <f t="array" aca="1" ref="BL138" ca="1">IFERROR(INDIRECT("'2. Input non-routine changes'!" &amp; ADDRESS('NRC backing'!$F138, COLUMN()-50)),"")</f>
        <v/>
      </c>
      <c r="BM138" s="82" t="str" cm="1">
        <f t="array" aca="1" ref="BM138" ca="1">IFERROR(INDIRECT("'2. Input non-routine changes'!" &amp; ADDRESS('NRC backing'!$F138, COLUMN()-50)),"")</f>
        <v/>
      </c>
      <c r="BN138" s="84" t="str" cm="1">
        <f t="array" aca="1" ref="BN138" ca="1">IFERROR(INDIRECT("'2. Input non-routine changes'!" &amp; ADDRESS('NRC backing'!$G138, COLUMN()-55)),"")</f>
        <v/>
      </c>
      <c r="BO138" s="84" t="str" cm="1">
        <f t="array" aca="1" ref="BO138" ca="1">IFERROR(INDIRECT("'2. Input non-routine changes'!" &amp; ADDRESS('NRC backing'!$G138, COLUMN()-55)),"")</f>
        <v/>
      </c>
      <c r="BP138" s="82" t="str" cm="1">
        <f t="array" aca="1" ref="BP138" ca="1">IFERROR(INDIRECT("'2. Input non-routine changes'!" &amp; ADDRESS('NRC backing'!$G138, COLUMN()-55)),"")</f>
        <v/>
      </c>
      <c r="BQ138" s="180" t="str" cm="1">
        <f t="array" aca="1" ref="BQ138" ca="1">IFERROR(INDIRECT("'2. Input non-routine changes'!" &amp; ADDRESS('NRC backing'!$G138, COLUMN()-55)),"")</f>
        <v/>
      </c>
      <c r="BR138" s="82" t="str" cm="1">
        <f t="array" aca="1" ref="BR138" ca="1">IFERROR(INDIRECT("'2. Input non-routine changes'!" &amp; ADDRESS('NRC backing'!$G138, COLUMN()-55)),"")</f>
        <v/>
      </c>
    </row>
    <row r="139" spans="1:70">
      <c r="A139" s="82" t="str">
        <f>IF($D139="", "", '1. Input energy data'!$C$11)</f>
        <v/>
      </c>
      <c r="B139" s="82" t="str">
        <f>IF($D139="", "", '1. Input energy data'!$D$11)</f>
        <v/>
      </c>
      <c r="C139" s="236"/>
      <c r="D139" s="82" t="str">
        <f>IF(ISBLANK('1. Input energy data'!$C155),"",'1. Input energy data'!$C155)</f>
        <v/>
      </c>
      <c r="E139" s="178" t="str">
        <f>IF(ISBLANK('1. Input energy data'!D155), "",'1. Input energy data'!D155)</f>
        <v/>
      </c>
      <c r="F139" s="82" t="str">
        <f>IF(ISBLANK('1. Input energy data'!$E155),"",'1. Input energy data'!$E155)</f>
        <v/>
      </c>
      <c r="G139" s="82" t="str">
        <f>IF($A139="","",'1. Input energy data'!$G155)</f>
        <v/>
      </c>
      <c r="H139" s="82" t="str">
        <f>IF($G139='List Backing Sheet'!$P$5,'1. Input energy data'!$S$11,IF($G139='List Backing Sheet'!$P$6,'1. Input energy data'!$T$11,""))</f>
        <v/>
      </c>
      <c r="I139" s="82" t="str">
        <f>IF('1. Input energy data'!H155=0, "", '1. Input energy data'!H155)</f>
        <v/>
      </c>
      <c r="J139" s="84" t="str">
        <f>IF('1. Input energy data'!I155="", "", '1. Input energy data'!I155)</f>
        <v/>
      </c>
      <c r="K139" s="84" t="str">
        <f>IF(A139="","",IF(TRIM(LOWER('1. Input energy data'!$G$11))="Multiple",IF('1. Input energy data'!J155&lt;&gt;"",'1. Input energy data'!J155,""), '1. Input energy data'!$G$11))</f>
        <v/>
      </c>
      <c r="L139" s="84" t="str">
        <f>IF('1. Input energy data'!L155="", "", '1. Input energy data'!L155)</f>
        <v/>
      </c>
      <c r="M139" s="84" t="str">
        <f>IF('1. Input energy data'!M155="", "", '1. Input energy data'!M155)</f>
        <v/>
      </c>
      <c r="N139" s="85" t="str">
        <f>IF(ISBLANK('1. Input energy data'!N155), "",'1. Input energy data'!N155)</f>
        <v/>
      </c>
      <c r="O139" s="85" t="str">
        <f>IF(ISBLANK('1. Input energy data'!O155), "",'1. Input energy data'!O155)</f>
        <v/>
      </c>
      <c r="P139" s="85" t="str">
        <f>IF(ISBLANK('1. Input energy data'!P155), "",'1. Input energy data'!P155)</f>
        <v/>
      </c>
      <c r="Q139" s="85" t="str">
        <f>IF(ISBLANK('1. Input energy data'!Q155), "",'1. Input energy data'!Q155)</f>
        <v/>
      </c>
      <c r="R139" s="85" t="str">
        <f>IF(ISBLANK('1. Input energy data'!R155), "",'1. Input energy data'!R155)</f>
        <v/>
      </c>
      <c r="S139" s="85" t="str">
        <f>IF(ISBLANK('1. Input energy data'!S155), "",'1. Input energy data'!S155)</f>
        <v/>
      </c>
      <c r="T139" s="85" t="str">
        <f>IF(ISBLANK('1. Input energy data'!T155), "",'1. Input energy data'!T155)</f>
        <v/>
      </c>
      <c r="U139" s="85" t="str">
        <f>IF(ISBLANK('1. Input energy data'!U155), "",'1. Input energy data'!U155)</f>
        <v/>
      </c>
      <c r="V139" s="85" t="str">
        <f>IF(ISBLANK('1. Input energy data'!V155), "",'1. Input energy data'!V155)</f>
        <v/>
      </c>
      <c r="W139" s="85" t="str">
        <f>IF(ISBLANK('1. Input energy data'!W155), "",'1. Input energy data'!W155)</f>
        <v/>
      </c>
      <c r="X139" s="85" t="str">
        <f>IF(ISBLANK('1. Input energy data'!X155), "",'1. Input energy data'!X155)</f>
        <v/>
      </c>
      <c r="Y139" s="85" t="str">
        <f>IF(ISBLANK('1. Input energy data'!Y155), "",'1. Input energy data'!Y155)</f>
        <v/>
      </c>
      <c r="Z139" s="85" t="str">
        <f>IF(ISBLANK('1. Input energy data'!Z155), "",'1. Input energy data'!Z155)</f>
        <v/>
      </c>
      <c r="AA139" s="85" t="str">
        <f>IF(ISBLANK('1. Input energy data'!$AA155), "",'1. Input energy data'!$AA155)</f>
        <v/>
      </c>
      <c r="AB139" s="85" t="str">
        <f>IF(ISBLANK('1. Input energy data'!AB155), "",'1. Input energy data'!AB155)</f>
        <v/>
      </c>
      <c r="AC139" s="84" t="str">
        <f>IF('1. Input energy data'!AD155="", "", '1. Input energy data'!AD155)</f>
        <v/>
      </c>
      <c r="AD139" s="84" t="str">
        <f>IF('1. Input energy data'!AE155="", "", '1. Input energy data'!AE155)</f>
        <v/>
      </c>
      <c r="AE139" s="85" t="str">
        <f>IF(ISBLANK('1. Input energy data'!AF155), "",'1. Input energy data'!AF155)</f>
        <v/>
      </c>
      <c r="AF139" s="85" t="str">
        <f>IF(ISBLANK('1. Input energy data'!AG155), "",'1. Input energy data'!AG155)</f>
        <v/>
      </c>
      <c r="AG139" s="85" t="str">
        <f>IF(ISBLANK('1. Input energy data'!AH155), "",'1. Input energy data'!AH155)</f>
        <v/>
      </c>
      <c r="AH139" s="85" t="str">
        <f>IF(ISBLANK('1. Input energy data'!AI155), "",'1. Input energy data'!AI155)</f>
        <v/>
      </c>
      <c r="AI139" s="85" t="str">
        <f>IF(ISBLANK('1. Input energy data'!AJ155), "",'1. Input energy data'!AJ155)</f>
        <v/>
      </c>
      <c r="AJ139" s="85" t="str">
        <f>IF(ISBLANK('1. Input energy data'!AK155), "",'1. Input energy data'!AK155)</f>
        <v/>
      </c>
      <c r="AK139" s="85" t="str">
        <f>IF(ISBLANK('1. Input energy data'!AL155), "",'1. Input energy data'!AL155)</f>
        <v/>
      </c>
      <c r="AL139" s="85" t="str">
        <f>IF(ISBLANK('1. Input energy data'!AM155), "",'1. Input energy data'!AM155)</f>
        <v/>
      </c>
      <c r="AM139" s="85" t="str">
        <f>IF(ISBLANK('1. Input energy data'!AN155), "",'1. Input energy data'!AN155)</f>
        <v/>
      </c>
      <c r="AN139" s="85" t="str">
        <f>IF(ISBLANK('1. Input energy data'!AO155), "",'1. Input energy data'!AO155)</f>
        <v/>
      </c>
      <c r="AO139" s="85" t="str">
        <f>IF(ISBLANK('1. Input energy data'!AP155), "",'1. Input energy data'!AP155)</f>
        <v/>
      </c>
      <c r="AP139" s="85" t="str">
        <f>IF(ISBLANK('1. Input energy data'!AQ155), "",'1. Input energy data'!AQ155)</f>
        <v/>
      </c>
      <c r="AQ139" s="85" t="str">
        <f>'1. Input energy data'!AR155</f>
        <v/>
      </c>
      <c r="AR139" s="85" t="str">
        <f>'1. Input energy data'!AS155</f>
        <v/>
      </c>
      <c r="AS139" s="85" t="str">
        <f>IF(ISBLANK('1. Input energy data'!AT155), "",'1. Input energy data'!AT155)</f>
        <v/>
      </c>
      <c r="AT139" s="85" t="str">
        <f>IF(ISBLANK('1. Input energy data'!$AU155), "",'1. Input energy data'!$AU155)</f>
        <v/>
      </c>
      <c r="AU139" s="85" t="str">
        <f>IF(ISBLANK('1. Input energy data'!AV155), "",'1. Input energy data'!AV155)</f>
        <v/>
      </c>
      <c r="AV139" s="82" t="str">
        <f>IFERROR('Calculation backing sheet'!AQ138,"Baseline issue")</f>
        <v/>
      </c>
      <c r="AW139" s="85" t="str">
        <f>'Calculation backing sheet'!AR138</f>
        <v/>
      </c>
      <c r="AX139" s="176" t="str">
        <f>'Calculation backing sheet'!AS138</f>
        <v/>
      </c>
      <c r="AY139" s="85" t="str">
        <f>'Calculation backing sheet'!AT138</f>
        <v/>
      </c>
      <c r="AZ139" s="85" t="str">
        <f>'Calculation backing sheet'!AU138</f>
        <v/>
      </c>
      <c r="BA139" s="82" t="str">
        <f>'Calculation backing sheet'!AV138</f>
        <v/>
      </c>
      <c r="BB139" s="82" t="str">
        <f>IF(OR(F139=0,G139=0,F139="0",G139="0",TRIM(F139)="",TRIM(G139)=""),"",IF(COUNTIFS('2. Input non-routine changes'!$C$18:$C$1048576,F139,'2. Input non-routine changes'!$E$18:$E$1048576,G139)&gt; 0,"Yes","No"))</f>
        <v/>
      </c>
      <c r="BD139" s="84" t="str" cm="1">
        <f t="array" aca="1" ref="BD139" ca="1">IFERROR(INDIRECT("'2. Input non-routine changes'!" &amp; ADDRESS('NRC backing'!$E139, COLUMN()-45)),"")</f>
        <v/>
      </c>
      <c r="BE139" s="84" t="str" cm="1">
        <f t="array" aca="1" ref="BE139" ca="1">IFERROR(INDIRECT("'2. Input non-routine changes'!" &amp; ADDRESS('NRC backing'!$E139, COLUMN()-45)),"")</f>
        <v/>
      </c>
      <c r="BF139" s="82" t="str" cm="1">
        <f t="array" aca="1" ref="BF139" ca="1">IFERROR(INDIRECT("'2. Input non-routine changes'!" &amp; ADDRESS('NRC backing'!$E139, COLUMN()-45)),"")</f>
        <v/>
      </c>
      <c r="BG139" s="180" t="str" cm="1">
        <f t="array" aca="1" ref="BG139" ca="1">IFERROR(INDIRECT("'2. Input non-routine changes'!" &amp; ADDRESS('NRC backing'!$E139, COLUMN()-45)),"")</f>
        <v/>
      </c>
      <c r="BH139" s="82" t="str" cm="1">
        <f t="array" aca="1" ref="BH139" ca="1">IFERROR(INDIRECT("'2. Input non-routine changes'!" &amp; ADDRESS('NRC backing'!$E139, COLUMN()-45)),"")</f>
        <v/>
      </c>
      <c r="BI139" s="84" t="str" cm="1">
        <f t="array" aca="1" ref="BI139" ca="1">IFERROR(INDIRECT("'2. Input non-routine changes'!" &amp; ADDRESS('NRC backing'!$F139, COLUMN()-50)),"")</f>
        <v/>
      </c>
      <c r="BJ139" s="84" t="str" cm="1">
        <f t="array" aca="1" ref="BJ139" ca="1">IFERROR(INDIRECT("'2. Input non-routine changes'!" &amp; ADDRESS('NRC backing'!$F139, COLUMN()-50)),"")</f>
        <v/>
      </c>
      <c r="BK139" s="82" t="str" cm="1">
        <f t="array" aca="1" ref="BK139" ca="1">IFERROR(INDIRECT("'2. Input non-routine changes'!" &amp; ADDRESS('NRC backing'!$F139, COLUMN()-50)),"")</f>
        <v/>
      </c>
      <c r="BL139" s="173" t="str" cm="1">
        <f t="array" aca="1" ref="BL139" ca="1">IFERROR(INDIRECT("'2. Input non-routine changes'!" &amp; ADDRESS('NRC backing'!$F139, COLUMN()-50)),"")</f>
        <v/>
      </c>
      <c r="BM139" s="82" t="str" cm="1">
        <f t="array" aca="1" ref="BM139" ca="1">IFERROR(INDIRECT("'2. Input non-routine changes'!" &amp; ADDRESS('NRC backing'!$F139, COLUMN()-50)),"")</f>
        <v/>
      </c>
      <c r="BN139" s="84" t="str" cm="1">
        <f t="array" aca="1" ref="BN139" ca="1">IFERROR(INDIRECT("'2. Input non-routine changes'!" &amp; ADDRESS('NRC backing'!$G139, COLUMN()-55)),"")</f>
        <v/>
      </c>
      <c r="BO139" s="84" t="str" cm="1">
        <f t="array" aca="1" ref="BO139" ca="1">IFERROR(INDIRECT("'2. Input non-routine changes'!" &amp; ADDRESS('NRC backing'!$G139, COLUMN()-55)),"")</f>
        <v/>
      </c>
      <c r="BP139" s="82" t="str" cm="1">
        <f t="array" aca="1" ref="BP139" ca="1">IFERROR(INDIRECT("'2. Input non-routine changes'!" &amp; ADDRESS('NRC backing'!$G139, COLUMN()-55)),"")</f>
        <v/>
      </c>
      <c r="BQ139" s="180" t="str" cm="1">
        <f t="array" aca="1" ref="BQ139" ca="1">IFERROR(INDIRECT("'2. Input non-routine changes'!" &amp; ADDRESS('NRC backing'!$G139, COLUMN()-55)),"")</f>
        <v/>
      </c>
      <c r="BR139" s="82" t="str" cm="1">
        <f t="array" aca="1" ref="BR139" ca="1">IFERROR(INDIRECT("'2. Input non-routine changes'!" &amp; ADDRESS('NRC backing'!$G139, COLUMN()-55)),"")</f>
        <v/>
      </c>
    </row>
    <row r="140" spans="1:70">
      <c r="A140" s="82" t="str">
        <f>IF($D140="", "", '1. Input energy data'!$C$11)</f>
        <v/>
      </c>
      <c r="B140" s="82" t="str">
        <f>IF($D140="", "", '1. Input energy data'!$D$11)</f>
        <v/>
      </c>
      <c r="C140" s="236"/>
      <c r="D140" s="82" t="str">
        <f>IF(ISBLANK('1. Input energy data'!$C156),"",'1. Input energy data'!$C156)</f>
        <v/>
      </c>
      <c r="E140" s="178" t="str">
        <f>IF(ISBLANK('1. Input energy data'!D156), "",'1. Input energy data'!D156)</f>
        <v/>
      </c>
      <c r="F140" s="82" t="str">
        <f>IF(ISBLANK('1. Input energy data'!$E156),"",'1. Input energy data'!$E156)</f>
        <v/>
      </c>
      <c r="G140" s="82" t="str">
        <f>IF($A140="","",'1. Input energy data'!$G156)</f>
        <v/>
      </c>
      <c r="H140" s="82" t="str">
        <f>IF($G140='List Backing Sheet'!$P$5,'1. Input energy data'!$S$11,IF($G140='List Backing Sheet'!$P$6,'1. Input energy data'!$T$11,""))</f>
        <v/>
      </c>
      <c r="I140" s="82" t="str">
        <f>IF('1. Input energy data'!H156=0, "", '1. Input energy data'!H156)</f>
        <v/>
      </c>
      <c r="J140" s="84" t="str">
        <f>IF('1. Input energy data'!I156="", "", '1. Input energy data'!I156)</f>
        <v/>
      </c>
      <c r="K140" s="84" t="str">
        <f>IF(A140="","",IF(TRIM(LOWER('1. Input energy data'!$G$11))="Multiple",IF('1. Input energy data'!J156&lt;&gt;"",'1. Input energy data'!J156,""), '1. Input energy data'!$G$11))</f>
        <v/>
      </c>
      <c r="L140" s="84" t="str">
        <f>IF('1. Input energy data'!L156="", "", '1. Input energy data'!L156)</f>
        <v/>
      </c>
      <c r="M140" s="84" t="str">
        <f>IF('1. Input energy data'!M156="", "", '1. Input energy data'!M156)</f>
        <v/>
      </c>
      <c r="N140" s="85" t="str">
        <f>IF(ISBLANK('1. Input energy data'!N156), "",'1. Input energy data'!N156)</f>
        <v/>
      </c>
      <c r="O140" s="85" t="str">
        <f>IF(ISBLANK('1. Input energy data'!O156), "",'1. Input energy data'!O156)</f>
        <v/>
      </c>
      <c r="P140" s="85" t="str">
        <f>IF(ISBLANK('1. Input energy data'!P156), "",'1. Input energy data'!P156)</f>
        <v/>
      </c>
      <c r="Q140" s="85" t="str">
        <f>IF(ISBLANK('1. Input energy data'!Q156), "",'1. Input energy data'!Q156)</f>
        <v/>
      </c>
      <c r="R140" s="85" t="str">
        <f>IF(ISBLANK('1. Input energy data'!R156), "",'1. Input energy data'!R156)</f>
        <v/>
      </c>
      <c r="S140" s="85" t="str">
        <f>IF(ISBLANK('1. Input energy data'!S156), "",'1. Input energy data'!S156)</f>
        <v/>
      </c>
      <c r="T140" s="85" t="str">
        <f>IF(ISBLANK('1. Input energy data'!T156), "",'1. Input energy data'!T156)</f>
        <v/>
      </c>
      <c r="U140" s="85" t="str">
        <f>IF(ISBLANK('1. Input energy data'!U156), "",'1. Input energy data'!U156)</f>
        <v/>
      </c>
      <c r="V140" s="85" t="str">
        <f>IF(ISBLANK('1. Input energy data'!V156), "",'1. Input energy data'!V156)</f>
        <v/>
      </c>
      <c r="W140" s="85" t="str">
        <f>IF(ISBLANK('1. Input energy data'!W156), "",'1. Input energy data'!W156)</f>
        <v/>
      </c>
      <c r="X140" s="85" t="str">
        <f>IF(ISBLANK('1. Input energy data'!X156), "",'1. Input energy data'!X156)</f>
        <v/>
      </c>
      <c r="Y140" s="85" t="str">
        <f>IF(ISBLANK('1. Input energy data'!Y156), "",'1. Input energy data'!Y156)</f>
        <v/>
      </c>
      <c r="Z140" s="85" t="str">
        <f>IF(ISBLANK('1. Input energy data'!Z156), "",'1. Input energy data'!Z156)</f>
        <v/>
      </c>
      <c r="AA140" s="85" t="str">
        <f>IF(ISBLANK('1. Input energy data'!$AA156), "",'1. Input energy data'!$AA156)</f>
        <v/>
      </c>
      <c r="AB140" s="85" t="str">
        <f>IF(ISBLANK('1. Input energy data'!AB156), "",'1. Input energy data'!AB156)</f>
        <v/>
      </c>
      <c r="AC140" s="84" t="str">
        <f>IF('1. Input energy data'!AD156="", "", '1. Input energy data'!AD156)</f>
        <v/>
      </c>
      <c r="AD140" s="84" t="str">
        <f>IF('1. Input energy data'!AE156="", "", '1. Input energy data'!AE156)</f>
        <v/>
      </c>
      <c r="AE140" s="85" t="str">
        <f>IF(ISBLANK('1. Input energy data'!AF156), "",'1. Input energy data'!AF156)</f>
        <v/>
      </c>
      <c r="AF140" s="85" t="str">
        <f>IF(ISBLANK('1. Input energy data'!AG156), "",'1. Input energy data'!AG156)</f>
        <v/>
      </c>
      <c r="AG140" s="85" t="str">
        <f>IF(ISBLANK('1. Input energy data'!AH156), "",'1. Input energy data'!AH156)</f>
        <v/>
      </c>
      <c r="AH140" s="85" t="str">
        <f>IF(ISBLANK('1. Input energy data'!AI156), "",'1. Input energy data'!AI156)</f>
        <v/>
      </c>
      <c r="AI140" s="85" t="str">
        <f>IF(ISBLANK('1. Input energy data'!AJ156), "",'1. Input energy data'!AJ156)</f>
        <v/>
      </c>
      <c r="AJ140" s="85" t="str">
        <f>IF(ISBLANK('1. Input energy data'!AK156), "",'1. Input energy data'!AK156)</f>
        <v/>
      </c>
      <c r="AK140" s="85" t="str">
        <f>IF(ISBLANK('1. Input energy data'!AL156), "",'1. Input energy data'!AL156)</f>
        <v/>
      </c>
      <c r="AL140" s="85" t="str">
        <f>IF(ISBLANK('1. Input energy data'!AM156), "",'1. Input energy data'!AM156)</f>
        <v/>
      </c>
      <c r="AM140" s="85" t="str">
        <f>IF(ISBLANK('1. Input energy data'!AN156), "",'1. Input energy data'!AN156)</f>
        <v/>
      </c>
      <c r="AN140" s="85" t="str">
        <f>IF(ISBLANK('1. Input energy data'!AO156), "",'1. Input energy data'!AO156)</f>
        <v/>
      </c>
      <c r="AO140" s="85" t="str">
        <f>IF(ISBLANK('1. Input energy data'!AP156), "",'1. Input energy data'!AP156)</f>
        <v/>
      </c>
      <c r="AP140" s="85" t="str">
        <f>IF(ISBLANK('1. Input energy data'!AQ156), "",'1. Input energy data'!AQ156)</f>
        <v/>
      </c>
      <c r="AQ140" s="85" t="str">
        <f>'1. Input energy data'!AR156</f>
        <v/>
      </c>
      <c r="AR140" s="85" t="str">
        <f>'1. Input energy data'!AS156</f>
        <v/>
      </c>
      <c r="AS140" s="85" t="str">
        <f>IF(ISBLANK('1. Input energy data'!AT156), "",'1. Input energy data'!AT156)</f>
        <v/>
      </c>
      <c r="AT140" s="85" t="str">
        <f>IF(ISBLANK('1. Input energy data'!$AU156), "",'1. Input energy data'!$AU156)</f>
        <v/>
      </c>
      <c r="AU140" s="85" t="str">
        <f>IF(ISBLANK('1. Input energy data'!AV156), "",'1. Input energy data'!AV156)</f>
        <v/>
      </c>
      <c r="AV140" s="82" t="str">
        <f>IFERROR('Calculation backing sheet'!AQ139,"Baseline issue")</f>
        <v/>
      </c>
      <c r="AW140" s="85" t="str">
        <f>'Calculation backing sheet'!AR139</f>
        <v/>
      </c>
      <c r="AX140" s="176" t="str">
        <f>'Calculation backing sheet'!AS139</f>
        <v/>
      </c>
      <c r="AY140" s="85" t="str">
        <f>'Calculation backing sheet'!AT139</f>
        <v/>
      </c>
      <c r="AZ140" s="85" t="str">
        <f>'Calculation backing sheet'!AU139</f>
        <v/>
      </c>
      <c r="BA140" s="82" t="str">
        <f>'Calculation backing sheet'!AV139</f>
        <v/>
      </c>
      <c r="BB140" s="82" t="str">
        <f>IF(OR(F140=0,G140=0,F140="0",G140="0",TRIM(F140)="",TRIM(G140)=""),"",IF(COUNTIFS('2. Input non-routine changes'!$C$18:$C$1048576,F140,'2. Input non-routine changes'!$E$18:$E$1048576,G140)&gt; 0,"Yes","No"))</f>
        <v/>
      </c>
      <c r="BD140" s="84" t="str" cm="1">
        <f t="array" aca="1" ref="BD140" ca="1">IFERROR(INDIRECT("'2. Input non-routine changes'!" &amp; ADDRESS('NRC backing'!$E140, COLUMN()-45)),"")</f>
        <v/>
      </c>
      <c r="BE140" s="84" t="str" cm="1">
        <f t="array" aca="1" ref="BE140" ca="1">IFERROR(INDIRECT("'2. Input non-routine changes'!" &amp; ADDRESS('NRC backing'!$E140, COLUMN()-45)),"")</f>
        <v/>
      </c>
      <c r="BF140" s="82" t="str" cm="1">
        <f t="array" aca="1" ref="BF140" ca="1">IFERROR(INDIRECT("'2. Input non-routine changes'!" &amp; ADDRESS('NRC backing'!$E140, COLUMN()-45)),"")</f>
        <v/>
      </c>
      <c r="BG140" s="180" t="str" cm="1">
        <f t="array" aca="1" ref="BG140" ca="1">IFERROR(INDIRECT("'2. Input non-routine changes'!" &amp; ADDRESS('NRC backing'!$E140, COLUMN()-45)),"")</f>
        <v/>
      </c>
      <c r="BH140" s="82" t="str" cm="1">
        <f t="array" aca="1" ref="BH140" ca="1">IFERROR(INDIRECT("'2. Input non-routine changes'!" &amp; ADDRESS('NRC backing'!$E140, COLUMN()-45)),"")</f>
        <v/>
      </c>
      <c r="BI140" s="84" t="str" cm="1">
        <f t="array" aca="1" ref="BI140" ca="1">IFERROR(INDIRECT("'2. Input non-routine changes'!" &amp; ADDRESS('NRC backing'!$F140, COLUMN()-50)),"")</f>
        <v/>
      </c>
      <c r="BJ140" s="84" t="str" cm="1">
        <f t="array" aca="1" ref="BJ140" ca="1">IFERROR(INDIRECT("'2. Input non-routine changes'!" &amp; ADDRESS('NRC backing'!$F140, COLUMN()-50)),"")</f>
        <v/>
      </c>
      <c r="BK140" s="82" t="str" cm="1">
        <f t="array" aca="1" ref="BK140" ca="1">IFERROR(INDIRECT("'2. Input non-routine changes'!" &amp; ADDRESS('NRC backing'!$F140, COLUMN()-50)),"")</f>
        <v/>
      </c>
      <c r="BL140" s="173" t="str" cm="1">
        <f t="array" aca="1" ref="BL140" ca="1">IFERROR(INDIRECT("'2. Input non-routine changes'!" &amp; ADDRESS('NRC backing'!$F140, COLUMN()-50)),"")</f>
        <v/>
      </c>
      <c r="BM140" s="82" t="str" cm="1">
        <f t="array" aca="1" ref="BM140" ca="1">IFERROR(INDIRECT("'2. Input non-routine changes'!" &amp; ADDRESS('NRC backing'!$F140, COLUMN()-50)),"")</f>
        <v/>
      </c>
      <c r="BN140" s="84" t="str" cm="1">
        <f t="array" aca="1" ref="BN140" ca="1">IFERROR(INDIRECT("'2. Input non-routine changes'!" &amp; ADDRESS('NRC backing'!$G140, COLUMN()-55)),"")</f>
        <v/>
      </c>
      <c r="BO140" s="84" t="str" cm="1">
        <f t="array" aca="1" ref="BO140" ca="1">IFERROR(INDIRECT("'2. Input non-routine changes'!" &amp; ADDRESS('NRC backing'!$G140, COLUMN()-55)),"")</f>
        <v/>
      </c>
      <c r="BP140" s="82" t="str" cm="1">
        <f t="array" aca="1" ref="BP140" ca="1">IFERROR(INDIRECT("'2. Input non-routine changes'!" &amp; ADDRESS('NRC backing'!$G140, COLUMN()-55)),"")</f>
        <v/>
      </c>
      <c r="BQ140" s="180" t="str" cm="1">
        <f t="array" aca="1" ref="BQ140" ca="1">IFERROR(INDIRECT("'2. Input non-routine changes'!" &amp; ADDRESS('NRC backing'!$G140, COLUMN()-55)),"")</f>
        <v/>
      </c>
      <c r="BR140" s="82" t="str" cm="1">
        <f t="array" aca="1" ref="BR140" ca="1">IFERROR(INDIRECT("'2. Input non-routine changes'!" &amp; ADDRESS('NRC backing'!$G140, COLUMN()-55)),"")</f>
        <v/>
      </c>
    </row>
    <row r="141" spans="1:70">
      <c r="A141" s="82" t="str">
        <f>IF($D141="", "", '1. Input energy data'!$C$11)</f>
        <v/>
      </c>
      <c r="B141" s="82" t="str">
        <f>IF($D141="", "", '1. Input energy data'!$D$11)</f>
        <v/>
      </c>
      <c r="C141" s="236"/>
      <c r="D141" s="82" t="str">
        <f>IF(ISBLANK('1. Input energy data'!$C157),"",'1. Input energy data'!$C157)</f>
        <v/>
      </c>
      <c r="E141" s="178" t="str">
        <f>IF(ISBLANK('1. Input energy data'!D157), "",'1. Input energy data'!D157)</f>
        <v/>
      </c>
      <c r="F141" s="82" t="str">
        <f>IF(ISBLANK('1. Input energy data'!$E157),"",'1. Input energy data'!$E157)</f>
        <v/>
      </c>
      <c r="G141" s="82" t="str">
        <f>IF($A141="","",'1. Input energy data'!$G157)</f>
        <v/>
      </c>
      <c r="H141" s="82" t="str">
        <f>IF($G141='List Backing Sheet'!$P$5,'1. Input energy data'!$S$11,IF($G141='List Backing Sheet'!$P$6,'1. Input energy data'!$T$11,""))</f>
        <v/>
      </c>
      <c r="I141" s="82" t="str">
        <f>IF('1. Input energy data'!H157=0, "", '1. Input energy data'!H157)</f>
        <v/>
      </c>
      <c r="J141" s="84" t="str">
        <f>IF('1. Input energy data'!I157="", "", '1. Input energy data'!I157)</f>
        <v/>
      </c>
      <c r="K141" s="84" t="str">
        <f>IF(A141="","",IF(TRIM(LOWER('1. Input energy data'!$G$11))="Multiple",IF('1. Input energy data'!J157&lt;&gt;"",'1. Input energy data'!J157,""), '1. Input energy data'!$G$11))</f>
        <v/>
      </c>
      <c r="L141" s="84" t="str">
        <f>IF('1. Input energy data'!L157="", "", '1. Input energy data'!L157)</f>
        <v/>
      </c>
      <c r="M141" s="84" t="str">
        <f>IF('1. Input energy data'!M157="", "", '1. Input energy data'!M157)</f>
        <v/>
      </c>
      <c r="N141" s="85" t="str">
        <f>IF(ISBLANK('1. Input energy data'!N157), "",'1. Input energy data'!N157)</f>
        <v/>
      </c>
      <c r="O141" s="85" t="str">
        <f>IF(ISBLANK('1. Input energy data'!O157), "",'1. Input energy data'!O157)</f>
        <v/>
      </c>
      <c r="P141" s="85" t="str">
        <f>IF(ISBLANK('1. Input energy data'!P157), "",'1. Input energy data'!P157)</f>
        <v/>
      </c>
      <c r="Q141" s="85" t="str">
        <f>IF(ISBLANK('1. Input energy data'!Q157), "",'1. Input energy data'!Q157)</f>
        <v/>
      </c>
      <c r="R141" s="85" t="str">
        <f>IF(ISBLANK('1. Input energy data'!R157), "",'1. Input energy data'!R157)</f>
        <v/>
      </c>
      <c r="S141" s="85" t="str">
        <f>IF(ISBLANK('1. Input energy data'!S157), "",'1. Input energy data'!S157)</f>
        <v/>
      </c>
      <c r="T141" s="85" t="str">
        <f>IF(ISBLANK('1. Input energy data'!T157), "",'1. Input energy data'!T157)</f>
        <v/>
      </c>
      <c r="U141" s="85" t="str">
        <f>IF(ISBLANK('1. Input energy data'!U157), "",'1. Input energy data'!U157)</f>
        <v/>
      </c>
      <c r="V141" s="85" t="str">
        <f>IF(ISBLANK('1. Input energy data'!V157), "",'1. Input energy data'!V157)</f>
        <v/>
      </c>
      <c r="W141" s="85" t="str">
        <f>IF(ISBLANK('1. Input energy data'!W157), "",'1. Input energy data'!W157)</f>
        <v/>
      </c>
      <c r="X141" s="85" t="str">
        <f>IF(ISBLANK('1. Input energy data'!X157), "",'1. Input energy data'!X157)</f>
        <v/>
      </c>
      <c r="Y141" s="85" t="str">
        <f>IF(ISBLANK('1. Input energy data'!Y157), "",'1. Input energy data'!Y157)</f>
        <v/>
      </c>
      <c r="Z141" s="85" t="str">
        <f>IF(ISBLANK('1. Input energy data'!Z157), "",'1. Input energy data'!Z157)</f>
        <v/>
      </c>
      <c r="AA141" s="85" t="str">
        <f>IF(ISBLANK('1. Input energy data'!$AA157), "",'1. Input energy data'!$AA157)</f>
        <v/>
      </c>
      <c r="AB141" s="85" t="str">
        <f>IF(ISBLANK('1. Input energy data'!AB157), "",'1. Input energy data'!AB157)</f>
        <v/>
      </c>
      <c r="AC141" s="84" t="str">
        <f>IF('1. Input energy data'!AD157="", "", '1. Input energy data'!AD157)</f>
        <v/>
      </c>
      <c r="AD141" s="84" t="str">
        <f>IF('1. Input energy data'!AE157="", "", '1. Input energy data'!AE157)</f>
        <v/>
      </c>
      <c r="AE141" s="85" t="str">
        <f>IF(ISBLANK('1. Input energy data'!AF157), "",'1. Input energy data'!AF157)</f>
        <v/>
      </c>
      <c r="AF141" s="85" t="str">
        <f>IF(ISBLANK('1. Input energy data'!AG157), "",'1. Input energy data'!AG157)</f>
        <v/>
      </c>
      <c r="AG141" s="85" t="str">
        <f>IF(ISBLANK('1. Input energy data'!AH157), "",'1. Input energy data'!AH157)</f>
        <v/>
      </c>
      <c r="AH141" s="85" t="str">
        <f>IF(ISBLANK('1. Input energy data'!AI157), "",'1. Input energy data'!AI157)</f>
        <v/>
      </c>
      <c r="AI141" s="85" t="str">
        <f>IF(ISBLANK('1. Input energy data'!AJ157), "",'1. Input energy data'!AJ157)</f>
        <v/>
      </c>
      <c r="AJ141" s="85" t="str">
        <f>IF(ISBLANK('1. Input energy data'!AK157), "",'1. Input energy data'!AK157)</f>
        <v/>
      </c>
      <c r="AK141" s="85" t="str">
        <f>IF(ISBLANK('1. Input energy data'!AL157), "",'1. Input energy data'!AL157)</f>
        <v/>
      </c>
      <c r="AL141" s="85" t="str">
        <f>IF(ISBLANK('1. Input energy data'!AM157), "",'1. Input energy data'!AM157)</f>
        <v/>
      </c>
      <c r="AM141" s="85" t="str">
        <f>IF(ISBLANK('1. Input energy data'!AN157), "",'1. Input energy data'!AN157)</f>
        <v/>
      </c>
      <c r="AN141" s="85" t="str">
        <f>IF(ISBLANK('1. Input energy data'!AO157), "",'1. Input energy data'!AO157)</f>
        <v/>
      </c>
      <c r="AO141" s="85" t="str">
        <f>IF(ISBLANK('1. Input energy data'!AP157), "",'1. Input energy data'!AP157)</f>
        <v/>
      </c>
      <c r="AP141" s="85" t="str">
        <f>IF(ISBLANK('1. Input energy data'!AQ157), "",'1. Input energy data'!AQ157)</f>
        <v/>
      </c>
      <c r="AQ141" s="85" t="str">
        <f>'1. Input energy data'!AR157</f>
        <v/>
      </c>
      <c r="AR141" s="85" t="str">
        <f>'1. Input energy data'!AS157</f>
        <v/>
      </c>
      <c r="AS141" s="85" t="str">
        <f>IF(ISBLANK('1. Input energy data'!AT157), "",'1. Input energy data'!AT157)</f>
        <v/>
      </c>
      <c r="AT141" s="85" t="str">
        <f>IF(ISBLANK('1. Input energy data'!$AU157), "",'1. Input energy data'!$AU157)</f>
        <v/>
      </c>
      <c r="AU141" s="85" t="str">
        <f>IF(ISBLANK('1. Input energy data'!AV157), "",'1. Input energy data'!AV157)</f>
        <v/>
      </c>
      <c r="AV141" s="82" t="str">
        <f>IFERROR('Calculation backing sheet'!AQ140,"Baseline issue")</f>
        <v/>
      </c>
      <c r="AW141" s="85" t="str">
        <f>'Calculation backing sheet'!AR140</f>
        <v/>
      </c>
      <c r="AX141" s="176" t="str">
        <f>'Calculation backing sheet'!AS140</f>
        <v/>
      </c>
      <c r="AY141" s="85" t="str">
        <f>'Calculation backing sheet'!AT140</f>
        <v/>
      </c>
      <c r="AZ141" s="85" t="str">
        <f>'Calculation backing sheet'!AU140</f>
        <v/>
      </c>
      <c r="BA141" s="82" t="str">
        <f>'Calculation backing sheet'!AV140</f>
        <v/>
      </c>
      <c r="BB141" s="82" t="str">
        <f>IF(OR(F141=0,G141=0,F141="0",G141="0",TRIM(F141)="",TRIM(G141)=""),"",IF(COUNTIFS('2. Input non-routine changes'!$C$18:$C$1048576,F141,'2. Input non-routine changes'!$E$18:$E$1048576,G141)&gt; 0,"Yes","No"))</f>
        <v/>
      </c>
      <c r="BD141" s="84" t="str" cm="1">
        <f t="array" aca="1" ref="BD141" ca="1">IFERROR(INDIRECT("'2. Input non-routine changes'!" &amp; ADDRESS('NRC backing'!$E141, COLUMN()-45)),"")</f>
        <v/>
      </c>
      <c r="BE141" s="84" t="str" cm="1">
        <f t="array" aca="1" ref="BE141" ca="1">IFERROR(INDIRECT("'2. Input non-routine changes'!" &amp; ADDRESS('NRC backing'!$E141, COLUMN()-45)),"")</f>
        <v/>
      </c>
      <c r="BF141" s="82" t="str" cm="1">
        <f t="array" aca="1" ref="BF141" ca="1">IFERROR(INDIRECT("'2. Input non-routine changes'!" &amp; ADDRESS('NRC backing'!$E141, COLUMN()-45)),"")</f>
        <v/>
      </c>
      <c r="BG141" s="180" t="str" cm="1">
        <f t="array" aca="1" ref="BG141" ca="1">IFERROR(INDIRECT("'2. Input non-routine changes'!" &amp; ADDRESS('NRC backing'!$E141, COLUMN()-45)),"")</f>
        <v/>
      </c>
      <c r="BH141" s="82" t="str" cm="1">
        <f t="array" aca="1" ref="BH141" ca="1">IFERROR(INDIRECT("'2. Input non-routine changes'!" &amp; ADDRESS('NRC backing'!$E141, COLUMN()-45)),"")</f>
        <v/>
      </c>
      <c r="BI141" s="84" t="str" cm="1">
        <f t="array" aca="1" ref="BI141" ca="1">IFERROR(INDIRECT("'2. Input non-routine changes'!" &amp; ADDRESS('NRC backing'!$F141, COLUMN()-50)),"")</f>
        <v/>
      </c>
      <c r="BJ141" s="84" t="str" cm="1">
        <f t="array" aca="1" ref="BJ141" ca="1">IFERROR(INDIRECT("'2. Input non-routine changes'!" &amp; ADDRESS('NRC backing'!$F141, COLUMN()-50)),"")</f>
        <v/>
      </c>
      <c r="BK141" s="82" t="str" cm="1">
        <f t="array" aca="1" ref="BK141" ca="1">IFERROR(INDIRECT("'2. Input non-routine changes'!" &amp; ADDRESS('NRC backing'!$F141, COLUMN()-50)),"")</f>
        <v/>
      </c>
      <c r="BL141" s="173" t="str" cm="1">
        <f t="array" aca="1" ref="BL141" ca="1">IFERROR(INDIRECT("'2. Input non-routine changes'!" &amp; ADDRESS('NRC backing'!$F141, COLUMN()-50)),"")</f>
        <v/>
      </c>
      <c r="BM141" s="82" t="str" cm="1">
        <f t="array" aca="1" ref="BM141" ca="1">IFERROR(INDIRECT("'2. Input non-routine changes'!" &amp; ADDRESS('NRC backing'!$F141, COLUMN()-50)),"")</f>
        <v/>
      </c>
      <c r="BN141" s="84" t="str" cm="1">
        <f t="array" aca="1" ref="BN141" ca="1">IFERROR(INDIRECT("'2. Input non-routine changes'!" &amp; ADDRESS('NRC backing'!$G141, COLUMN()-55)),"")</f>
        <v/>
      </c>
      <c r="BO141" s="84" t="str" cm="1">
        <f t="array" aca="1" ref="BO141" ca="1">IFERROR(INDIRECT("'2. Input non-routine changes'!" &amp; ADDRESS('NRC backing'!$G141, COLUMN()-55)),"")</f>
        <v/>
      </c>
      <c r="BP141" s="82" t="str" cm="1">
        <f t="array" aca="1" ref="BP141" ca="1">IFERROR(INDIRECT("'2. Input non-routine changes'!" &amp; ADDRESS('NRC backing'!$G141, COLUMN()-55)),"")</f>
        <v/>
      </c>
      <c r="BQ141" s="180" t="str" cm="1">
        <f t="array" aca="1" ref="BQ141" ca="1">IFERROR(INDIRECT("'2. Input non-routine changes'!" &amp; ADDRESS('NRC backing'!$G141, COLUMN()-55)),"")</f>
        <v/>
      </c>
      <c r="BR141" s="82" t="str" cm="1">
        <f t="array" aca="1" ref="BR141" ca="1">IFERROR(INDIRECT("'2. Input non-routine changes'!" &amp; ADDRESS('NRC backing'!$G141, COLUMN()-55)),"")</f>
        <v/>
      </c>
    </row>
    <row r="142" spans="1:70">
      <c r="A142" s="82" t="str">
        <f>IF($D142="", "", '1. Input energy data'!$C$11)</f>
        <v/>
      </c>
      <c r="B142" s="82" t="str">
        <f>IF($D142="", "", '1. Input energy data'!$D$11)</f>
        <v/>
      </c>
      <c r="C142" s="236"/>
      <c r="D142" s="82" t="str">
        <f>IF(ISBLANK('1. Input energy data'!$C158),"",'1. Input energy data'!$C158)</f>
        <v/>
      </c>
      <c r="E142" s="178" t="str">
        <f>IF(ISBLANK('1. Input energy data'!D158), "",'1. Input energy data'!D158)</f>
        <v/>
      </c>
      <c r="F142" s="82" t="str">
        <f>IF(ISBLANK('1. Input energy data'!$E158),"",'1. Input energy data'!$E158)</f>
        <v/>
      </c>
      <c r="G142" s="82" t="str">
        <f>IF($A142="","",'1. Input energy data'!$G158)</f>
        <v/>
      </c>
      <c r="H142" s="82" t="str">
        <f>IF($G142='List Backing Sheet'!$P$5,'1. Input energy data'!$S$11,IF($G142='List Backing Sheet'!$P$6,'1. Input energy data'!$T$11,""))</f>
        <v/>
      </c>
      <c r="I142" s="82" t="str">
        <f>IF('1. Input energy data'!H158=0, "", '1. Input energy data'!H158)</f>
        <v/>
      </c>
      <c r="J142" s="84" t="str">
        <f>IF('1. Input energy data'!I158="", "", '1. Input energy data'!I158)</f>
        <v/>
      </c>
      <c r="K142" s="84" t="str">
        <f>IF(A142="","",IF(TRIM(LOWER('1. Input energy data'!$G$11))="Multiple",IF('1. Input energy data'!J158&lt;&gt;"",'1. Input energy data'!J158,""), '1. Input energy data'!$G$11))</f>
        <v/>
      </c>
      <c r="L142" s="84" t="str">
        <f>IF('1. Input energy data'!L158="", "", '1. Input energy data'!L158)</f>
        <v/>
      </c>
      <c r="M142" s="84" t="str">
        <f>IF('1. Input energy data'!M158="", "", '1. Input energy data'!M158)</f>
        <v/>
      </c>
      <c r="N142" s="85" t="str">
        <f>IF(ISBLANK('1. Input energy data'!N158), "",'1. Input energy data'!N158)</f>
        <v/>
      </c>
      <c r="O142" s="85" t="str">
        <f>IF(ISBLANK('1. Input energy data'!O158), "",'1. Input energy data'!O158)</f>
        <v/>
      </c>
      <c r="P142" s="85" t="str">
        <f>IF(ISBLANK('1. Input energy data'!P158), "",'1. Input energy data'!P158)</f>
        <v/>
      </c>
      <c r="Q142" s="85" t="str">
        <f>IF(ISBLANK('1. Input energy data'!Q158), "",'1. Input energy data'!Q158)</f>
        <v/>
      </c>
      <c r="R142" s="85" t="str">
        <f>IF(ISBLANK('1. Input energy data'!R158), "",'1. Input energy data'!R158)</f>
        <v/>
      </c>
      <c r="S142" s="85" t="str">
        <f>IF(ISBLANK('1. Input energy data'!S158), "",'1. Input energy data'!S158)</f>
        <v/>
      </c>
      <c r="T142" s="85" t="str">
        <f>IF(ISBLANK('1. Input energy data'!T158), "",'1. Input energy data'!T158)</f>
        <v/>
      </c>
      <c r="U142" s="85" t="str">
        <f>IF(ISBLANK('1. Input energy data'!U158), "",'1. Input energy data'!U158)</f>
        <v/>
      </c>
      <c r="V142" s="85" t="str">
        <f>IF(ISBLANK('1. Input energy data'!V158), "",'1. Input energy data'!V158)</f>
        <v/>
      </c>
      <c r="W142" s="85" t="str">
        <f>IF(ISBLANK('1. Input energy data'!W158), "",'1. Input energy data'!W158)</f>
        <v/>
      </c>
      <c r="X142" s="85" t="str">
        <f>IF(ISBLANK('1. Input energy data'!X158), "",'1. Input energy data'!X158)</f>
        <v/>
      </c>
      <c r="Y142" s="85" t="str">
        <f>IF(ISBLANK('1. Input energy data'!Y158), "",'1. Input energy data'!Y158)</f>
        <v/>
      </c>
      <c r="Z142" s="85" t="str">
        <f>IF(ISBLANK('1. Input energy data'!Z158), "",'1. Input energy data'!Z158)</f>
        <v/>
      </c>
      <c r="AA142" s="85" t="str">
        <f>IF(ISBLANK('1. Input energy data'!$AA158), "",'1. Input energy data'!$AA158)</f>
        <v/>
      </c>
      <c r="AB142" s="85" t="str">
        <f>IF(ISBLANK('1. Input energy data'!AB158), "",'1. Input energy data'!AB158)</f>
        <v/>
      </c>
      <c r="AC142" s="84" t="str">
        <f>IF('1. Input energy data'!AD158="", "", '1. Input energy data'!AD158)</f>
        <v/>
      </c>
      <c r="AD142" s="84" t="str">
        <f>IF('1. Input energy data'!AE158="", "", '1. Input energy data'!AE158)</f>
        <v/>
      </c>
      <c r="AE142" s="85" t="str">
        <f>IF(ISBLANK('1. Input energy data'!AF158), "",'1. Input energy data'!AF158)</f>
        <v/>
      </c>
      <c r="AF142" s="85" t="str">
        <f>IF(ISBLANK('1. Input energy data'!AG158), "",'1. Input energy data'!AG158)</f>
        <v/>
      </c>
      <c r="AG142" s="85" t="str">
        <f>IF(ISBLANK('1. Input energy data'!AH158), "",'1. Input energy data'!AH158)</f>
        <v/>
      </c>
      <c r="AH142" s="85" t="str">
        <f>IF(ISBLANK('1. Input energy data'!AI158), "",'1. Input energy data'!AI158)</f>
        <v/>
      </c>
      <c r="AI142" s="85" t="str">
        <f>IF(ISBLANK('1. Input energy data'!AJ158), "",'1. Input energy data'!AJ158)</f>
        <v/>
      </c>
      <c r="AJ142" s="85" t="str">
        <f>IF(ISBLANK('1. Input energy data'!AK158), "",'1. Input energy data'!AK158)</f>
        <v/>
      </c>
      <c r="AK142" s="85" t="str">
        <f>IF(ISBLANK('1. Input energy data'!AL158), "",'1. Input energy data'!AL158)</f>
        <v/>
      </c>
      <c r="AL142" s="85" t="str">
        <f>IF(ISBLANK('1. Input energy data'!AM158), "",'1. Input energy data'!AM158)</f>
        <v/>
      </c>
      <c r="AM142" s="85" t="str">
        <f>IF(ISBLANK('1. Input energy data'!AN158), "",'1. Input energy data'!AN158)</f>
        <v/>
      </c>
      <c r="AN142" s="85" t="str">
        <f>IF(ISBLANK('1. Input energy data'!AO158), "",'1. Input energy data'!AO158)</f>
        <v/>
      </c>
      <c r="AO142" s="85" t="str">
        <f>IF(ISBLANK('1. Input energy data'!AP158), "",'1. Input energy data'!AP158)</f>
        <v/>
      </c>
      <c r="AP142" s="85" t="str">
        <f>IF(ISBLANK('1. Input energy data'!AQ158), "",'1. Input energy data'!AQ158)</f>
        <v/>
      </c>
      <c r="AQ142" s="85" t="str">
        <f>'1. Input energy data'!AR158</f>
        <v/>
      </c>
      <c r="AR142" s="85" t="str">
        <f>'1. Input energy data'!AS158</f>
        <v/>
      </c>
      <c r="AS142" s="85" t="str">
        <f>IF(ISBLANK('1. Input energy data'!AT158), "",'1. Input energy data'!AT158)</f>
        <v/>
      </c>
      <c r="AT142" s="85" t="str">
        <f>IF(ISBLANK('1. Input energy data'!$AU158), "",'1. Input energy data'!$AU158)</f>
        <v/>
      </c>
      <c r="AU142" s="85" t="str">
        <f>IF(ISBLANK('1. Input energy data'!AV158), "",'1. Input energy data'!AV158)</f>
        <v/>
      </c>
      <c r="AV142" s="82" t="str">
        <f>IFERROR('Calculation backing sheet'!AQ141,"Baseline issue")</f>
        <v/>
      </c>
      <c r="AW142" s="85" t="str">
        <f>'Calculation backing sheet'!AR141</f>
        <v/>
      </c>
      <c r="AX142" s="176" t="str">
        <f>'Calculation backing sheet'!AS141</f>
        <v/>
      </c>
      <c r="AY142" s="85" t="str">
        <f>'Calculation backing sheet'!AT141</f>
        <v/>
      </c>
      <c r="AZ142" s="85" t="str">
        <f>'Calculation backing sheet'!AU141</f>
        <v/>
      </c>
      <c r="BA142" s="82" t="str">
        <f>'Calculation backing sheet'!AV141</f>
        <v/>
      </c>
      <c r="BB142" s="82" t="str">
        <f>IF(OR(F142=0,G142=0,F142="0",G142="0",TRIM(F142)="",TRIM(G142)=""),"",IF(COUNTIFS('2. Input non-routine changes'!$C$18:$C$1048576,F142,'2. Input non-routine changes'!$E$18:$E$1048576,G142)&gt; 0,"Yes","No"))</f>
        <v/>
      </c>
      <c r="BD142" s="84" t="str" cm="1">
        <f t="array" aca="1" ref="BD142" ca="1">IFERROR(INDIRECT("'2. Input non-routine changes'!" &amp; ADDRESS('NRC backing'!$E142, COLUMN()-45)),"")</f>
        <v/>
      </c>
      <c r="BE142" s="84" t="str" cm="1">
        <f t="array" aca="1" ref="BE142" ca="1">IFERROR(INDIRECT("'2. Input non-routine changes'!" &amp; ADDRESS('NRC backing'!$E142, COLUMN()-45)),"")</f>
        <v/>
      </c>
      <c r="BF142" s="82" t="str" cm="1">
        <f t="array" aca="1" ref="BF142" ca="1">IFERROR(INDIRECT("'2. Input non-routine changes'!" &amp; ADDRESS('NRC backing'!$E142, COLUMN()-45)),"")</f>
        <v/>
      </c>
      <c r="BG142" s="180" t="str" cm="1">
        <f t="array" aca="1" ref="BG142" ca="1">IFERROR(INDIRECT("'2. Input non-routine changes'!" &amp; ADDRESS('NRC backing'!$E142, COLUMN()-45)),"")</f>
        <v/>
      </c>
      <c r="BH142" s="82" t="str" cm="1">
        <f t="array" aca="1" ref="BH142" ca="1">IFERROR(INDIRECT("'2. Input non-routine changes'!" &amp; ADDRESS('NRC backing'!$E142, COLUMN()-45)),"")</f>
        <v/>
      </c>
      <c r="BI142" s="84" t="str" cm="1">
        <f t="array" aca="1" ref="BI142" ca="1">IFERROR(INDIRECT("'2. Input non-routine changes'!" &amp; ADDRESS('NRC backing'!$F142, COLUMN()-50)),"")</f>
        <v/>
      </c>
      <c r="BJ142" s="84" t="str" cm="1">
        <f t="array" aca="1" ref="BJ142" ca="1">IFERROR(INDIRECT("'2. Input non-routine changes'!" &amp; ADDRESS('NRC backing'!$F142, COLUMN()-50)),"")</f>
        <v/>
      </c>
      <c r="BK142" s="82" t="str" cm="1">
        <f t="array" aca="1" ref="BK142" ca="1">IFERROR(INDIRECT("'2. Input non-routine changes'!" &amp; ADDRESS('NRC backing'!$F142, COLUMN()-50)),"")</f>
        <v/>
      </c>
      <c r="BL142" s="173" t="str" cm="1">
        <f t="array" aca="1" ref="BL142" ca="1">IFERROR(INDIRECT("'2. Input non-routine changes'!" &amp; ADDRESS('NRC backing'!$F142, COLUMN()-50)),"")</f>
        <v/>
      </c>
      <c r="BM142" s="82" t="str" cm="1">
        <f t="array" aca="1" ref="BM142" ca="1">IFERROR(INDIRECT("'2. Input non-routine changes'!" &amp; ADDRESS('NRC backing'!$F142, COLUMN()-50)),"")</f>
        <v/>
      </c>
      <c r="BN142" s="84" t="str" cm="1">
        <f t="array" aca="1" ref="BN142" ca="1">IFERROR(INDIRECT("'2. Input non-routine changes'!" &amp; ADDRESS('NRC backing'!$G142, COLUMN()-55)),"")</f>
        <v/>
      </c>
      <c r="BO142" s="84" t="str" cm="1">
        <f t="array" aca="1" ref="BO142" ca="1">IFERROR(INDIRECT("'2. Input non-routine changes'!" &amp; ADDRESS('NRC backing'!$G142, COLUMN()-55)),"")</f>
        <v/>
      </c>
      <c r="BP142" s="82" t="str" cm="1">
        <f t="array" aca="1" ref="BP142" ca="1">IFERROR(INDIRECT("'2. Input non-routine changes'!" &amp; ADDRESS('NRC backing'!$G142, COLUMN()-55)),"")</f>
        <v/>
      </c>
      <c r="BQ142" s="180" t="str" cm="1">
        <f t="array" aca="1" ref="BQ142" ca="1">IFERROR(INDIRECT("'2. Input non-routine changes'!" &amp; ADDRESS('NRC backing'!$G142, COLUMN()-55)),"")</f>
        <v/>
      </c>
      <c r="BR142" s="82" t="str" cm="1">
        <f t="array" aca="1" ref="BR142" ca="1">IFERROR(INDIRECT("'2. Input non-routine changes'!" &amp; ADDRESS('NRC backing'!$G142, COLUMN()-55)),"")</f>
        <v/>
      </c>
    </row>
    <row r="143" spans="1:70">
      <c r="A143" s="82" t="str">
        <f>IF($D143="", "", '1. Input energy data'!$C$11)</f>
        <v/>
      </c>
      <c r="B143" s="82" t="str">
        <f>IF($D143="", "", '1. Input energy data'!$D$11)</f>
        <v/>
      </c>
      <c r="C143" s="236"/>
      <c r="D143" s="82" t="str">
        <f>IF(ISBLANK('1. Input energy data'!$C159),"",'1. Input energy data'!$C159)</f>
        <v/>
      </c>
      <c r="E143" s="178" t="str">
        <f>IF(ISBLANK('1. Input energy data'!D159), "",'1. Input energy data'!D159)</f>
        <v/>
      </c>
      <c r="F143" s="82" t="str">
        <f>IF(ISBLANK('1. Input energy data'!$E159),"",'1. Input energy data'!$E159)</f>
        <v/>
      </c>
      <c r="G143" s="82" t="str">
        <f>IF($A143="","",'1. Input energy data'!$G159)</f>
        <v/>
      </c>
      <c r="H143" s="82" t="str">
        <f>IF($G143='List Backing Sheet'!$P$5,'1. Input energy data'!$S$11,IF($G143='List Backing Sheet'!$P$6,'1. Input energy data'!$T$11,""))</f>
        <v/>
      </c>
      <c r="I143" s="82" t="str">
        <f>IF('1. Input energy data'!H159=0, "", '1. Input energy data'!H159)</f>
        <v/>
      </c>
      <c r="J143" s="84" t="str">
        <f>IF('1. Input energy data'!I159="", "", '1. Input energy data'!I159)</f>
        <v/>
      </c>
      <c r="K143" s="84" t="str">
        <f>IF(A143="","",IF(TRIM(LOWER('1. Input energy data'!$G$11))="Multiple",IF('1. Input energy data'!J159&lt;&gt;"",'1. Input energy data'!J159,""), '1. Input energy data'!$G$11))</f>
        <v/>
      </c>
      <c r="L143" s="84" t="str">
        <f>IF('1. Input energy data'!L159="", "", '1. Input energy data'!L159)</f>
        <v/>
      </c>
      <c r="M143" s="84" t="str">
        <f>IF('1. Input energy data'!M159="", "", '1. Input energy data'!M159)</f>
        <v/>
      </c>
      <c r="N143" s="85" t="str">
        <f>IF(ISBLANK('1. Input energy data'!N159), "",'1. Input energy data'!N159)</f>
        <v/>
      </c>
      <c r="O143" s="85" t="str">
        <f>IF(ISBLANK('1. Input energy data'!O159), "",'1. Input energy data'!O159)</f>
        <v/>
      </c>
      <c r="P143" s="85" t="str">
        <f>IF(ISBLANK('1. Input energy data'!P159), "",'1. Input energy data'!P159)</f>
        <v/>
      </c>
      <c r="Q143" s="85" t="str">
        <f>IF(ISBLANK('1. Input energy data'!Q159), "",'1. Input energy data'!Q159)</f>
        <v/>
      </c>
      <c r="R143" s="85" t="str">
        <f>IF(ISBLANK('1. Input energy data'!R159), "",'1. Input energy data'!R159)</f>
        <v/>
      </c>
      <c r="S143" s="85" t="str">
        <f>IF(ISBLANK('1. Input energy data'!S159), "",'1. Input energy data'!S159)</f>
        <v/>
      </c>
      <c r="T143" s="85" t="str">
        <f>IF(ISBLANK('1. Input energy data'!T159), "",'1. Input energy data'!T159)</f>
        <v/>
      </c>
      <c r="U143" s="85" t="str">
        <f>IF(ISBLANK('1. Input energy data'!U159), "",'1. Input energy data'!U159)</f>
        <v/>
      </c>
      <c r="V143" s="85" t="str">
        <f>IF(ISBLANK('1. Input energy data'!V159), "",'1. Input energy data'!V159)</f>
        <v/>
      </c>
      <c r="W143" s="85" t="str">
        <f>IF(ISBLANK('1. Input energy data'!W159), "",'1. Input energy data'!W159)</f>
        <v/>
      </c>
      <c r="X143" s="85" t="str">
        <f>IF(ISBLANK('1. Input energy data'!X159), "",'1. Input energy data'!X159)</f>
        <v/>
      </c>
      <c r="Y143" s="85" t="str">
        <f>IF(ISBLANK('1. Input energy data'!Y159), "",'1. Input energy data'!Y159)</f>
        <v/>
      </c>
      <c r="Z143" s="85" t="str">
        <f>IF(ISBLANK('1. Input energy data'!Z159), "",'1. Input energy data'!Z159)</f>
        <v/>
      </c>
      <c r="AA143" s="85" t="str">
        <f>IF(ISBLANK('1. Input energy data'!$AA159), "",'1. Input energy data'!$AA159)</f>
        <v/>
      </c>
      <c r="AB143" s="85" t="str">
        <f>IF(ISBLANK('1. Input energy data'!AB159), "",'1. Input energy data'!AB159)</f>
        <v/>
      </c>
      <c r="AC143" s="84" t="str">
        <f>IF('1. Input energy data'!AD159="", "", '1. Input energy data'!AD159)</f>
        <v/>
      </c>
      <c r="AD143" s="84" t="str">
        <f>IF('1. Input energy data'!AE159="", "", '1. Input energy data'!AE159)</f>
        <v/>
      </c>
      <c r="AE143" s="85" t="str">
        <f>IF(ISBLANK('1. Input energy data'!AF159), "",'1. Input energy data'!AF159)</f>
        <v/>
      </c>
      <c r="AF143" s="85" t="str">
        <f>IF(ISBLANK('1. Input energy data'!AG159), "",'1. Input energy data'!AG159)</f>
        <v/>
      </c>
      <c r="AG143" s="85" t="str">
        <f>IF(ISBLANK('1. Input energy data'!AH159), "",'1. Input energy data'!AH159)</f>
        <v/>
      </c>
      <c r="AH143" s="85" t="str">
        <f>IF(ISBLANK('1. Input energy data'!AI159), "",'1. Input energy data'!AI159)</f>
        <v/>
      </c>
      <c r="AI143" s="85" t="str">
        <f>IF(ISBLANK('1. Input energy data'!AJ159), "",'1. Input energy data'!AJ159)</f>
        <v/>
      </c>
      <c r="AJ143" s="85" t="str">
        <f>IF(ISBLANK('1. Input energy data'!AK159), "",'1. Input energy data'!AK159)</f>
        <v/>
      </c>
      <c r="AK143" s="85" t="str">
        <f>IF(ISBLANK('1. Input energy data'!AL159), "",'1. Input energy data'!AL159)</f>
        <v/>
      </c>
      <c r="AL143" s="85" t="str">
        <f>IF(ISBLANK('1. Input energy data'!AM159), "",'1. Input energy data'!AM159)</f>
        <v/>
      </c>
      <c r="AM143" s="85" t="str">
        <f>IF(ISBLANK('1. Input energy data'!AN159), "",'1. Input energy data'!AN159)</f>
        <v/>
      </c>
      <c r="AN143" s="85" t="str">
        <f>IF(ISBLANK('1. Input energy data'!AO159), "",'1. Input energy data'!AO159)</f>
        <v/>
      </c>
      <c r="AO143" s="85" t="str">
        <f>IF(ISBLANK('1. Input energy data'!AP159), "",'1. Input energy data'!AP159)</f>
        <v/>
      </c>
      <c r="AP143" s="85" t="str">
        <f>IF(ISBLANK('1. Input energy data'!AQ159), "",'1. Input energy data'!AQ159)</f>
        <v/>
      </c>
      <c r="AQ143" s="85" t="str">
        <f>'1. Input energy data'!AR159</f>
        <v/>
      </c>
      <c r="AR143" s="85" t="str">
        <f>'1. Input energy data'!AS159</f>
        <v/>
      </c>
      <c r="AS143" s="85" t="str">
        <f>IF(ISBLANK('1. Input energy data'!AT159), "",'1. Input energy data'!AT159)</f>
        <v/>
      </c>
      <c r="AT143" s="85" t="str">
        <f>IF(ISBLANK('1. Input energy data'!$AU159), "",'1. Input energy data'!$AU159)</f>
        <v/>
      </c>
      <c r="AU143" s="85" t="str">
        <f>IF(ISBLANK('1. Input energy data'!AV159), "",'1. Input energy data'!AV159)</f>
        <v/>
      </c>
      <c r="AV143" s="82" t="str">
        <f>IFERROR('Calculation backing sheet'!AQ142,"Baseline issue")</f>
        <v/>
      </c>
      <c r="AW143" s="85" t="str">
        <f>'Calculation backing sheet'!AR142</f>
        <v/>
      </c>
      <c r="AX143" s="176" t="str">
        <f>'Calculation backing sheet'!AS142</f>
        <v/>
      </c>
      <c r="AY143" s="85" t="str">
        <f>'Calculation backing sheet'!AT142</f>
        <v/>
      </c>
      <c r="AZ143" s="85" t="str">
        <f>'Calculation backing sheet'!AU142</f>
        <v/>
      </c>
      <c r="BA143" s="82" t="str">
        <f>'Calculation backing sheet'!AV142</f>
        <v/>
      </c>
      <c r="BB143" s="82" t="str">
        <f>IF(OR(F143=0,G143=0,F143="0",G143="0",TRIM(F143)="",TRIM(G143)=""),"",IF(COUNTIFS('2. Input non-routine changes'!$C$18:$C$1048576,F143,'2. Input non-routine changes'!$E$18:$E$1048576,G143)&gt; 0,"Yes","No"))</f>
        <v/>
      </c>
      <c r="BD143" s="84" t="str" cm="1">
        <f t="array" aca="1" ref="BD143" ca="1">IFERROR(INDIRECT("'2. Input non-routine changes'!" &amp; ADDRESS('NRC backing'!$E143, COLUMN()-45)),"")</f>
        <v/>
      </c>
      <c r="BE143" s="84" t="str" cm="1">
        <f t="array" aca="1" ref="BE143" ca="1">IFERROR(INDIRECT("'2. Input non-routine changes'!" &amp; ADDRESS('NRC backing'!$E143, COLUMN()-45)),"")</f>
        <v/>
      </c>
      <c r="BF143" s="82" t="str" cm="1">
        <f t="array" aca="1" ref="BF143" ca="1">IFERROR(INDIRECT("'2. Input non-routine changes'!" &amp; ADDRESS('NRC backing'!$E143, COLUMN()-45)),"")</f>
        <v/>
      </c>
      <c r="BG143" s="180" t="str" cm="1">
        <f t="array" aca="1" ref="BG143" ca="1">IFERROR(INDIRECT("'2. Input non-routine changes'!" &amp; ADDRESS('NRC backing'!$E143, COLUMN()-45)),"")</f>
        <v/>
      </c>
      <c r="BH143" s="82" t="str" cm="1">
        <f t="array" aca="1" ref="BH143" ca="1">IFERROR(INDIRECT("'2. Input non-routine changes'!" &amp; ADDRESS('NRC backing'!$E143, COLUMN()-45)),"")</f>
        <v/>
      </c>
      <c r="BI143" s="84" t="str" cm="1">
        <f t="array" aca="1" ref="BI143" ca="1">IFERROR(INDIRECT("'2. Input non-routine changes'!" &amp; ADDRESS('NRC backing'!$F143, COLUMN()-50)),"")</f>
        <v/>
      </c>
      <c r="BJ143" s="84" t="str" cm="1">
        <f t="array" aca="1" ref="BJ143" ca="1">IFERROR(INDIRECT("'2. Input non-routine changes'!" &amp; ADDRESS('NRC backing'!$F143, COLUMN()-50)),"")</f>
        <v/>
      </c>
      <c r="BK143" s="82" t="str" cm="1">
        <f t="array" aca="1" ref="BK143" ca="1">IFERROR(INDIRECT("'2. Input non-routine changes'!" &amp; ADDRESS('NRC backing'!$F143, COLUMN()-50)),"")</f>
        <v/>
      </c>
      <c r="BL143" s="173" t="str" cm="1">
        <f t="array" aca="1" ref="BL143" ca="1">IFERROR(INDIRECT("'2. Input non-routine changes'!" &amp; ADDRESS('NRC backing'!$F143, COLUMN()-50)),"")</f>
        <v/>
      </c>
      <c r="BM143" s="82" t="str" cm="1">
        <f t="array" aca="1" ref="BM143" ca="1">IFERROR(INDIRECT("'2. Input non-routine changes'!" &amp; ADDRESS('NRC backing'!$F143, COLUMN()-50)),"")</f>
        <v/>
      </c>
      <c r="BN143" s="84" t="str" cm="1">
        <f t="array" aca="1" ref="BN143" ca="1">IFERROR(INDIRECT("'2. Input non-routine changes'!" &amp; ADDRESS('NRC backing'!$G143, COLUMN()-55)),"")</f>
        <v/>
      </c>
      <c r="BO143" s="84" t="str" cm="1">
        <f t="array" aca="1" ref="BO143" ca="1">IFERROR(INDIRECT("'2. Input non-routine changes'!" &amp; ADDRESS('NRC backing'!$G143, COLUMN()-55)),"")</f>
        <v/>
      </c>
      <c r="BP143" s="82" t="str" cm="1">
        <f t="array" aca="1" ref="BP143" ca="1">IFERROR(INDIRECT("'2. Input non-routine changes'!" &amp; ADDRESS('NRC backing'!$G143, COLUMN()-55)),"")</f>
        <v/>
      </c>
      <c r="BQ143" s="180" t="str" cm="1">
        <f t="array" aca="1" ref="BQ143" ca="1">IFERROR(INDIRECT("'2. Input non-routine changes'!" &amp; ADDRESS('NRC backing'!$G143, COLUMN()-55)),"")</f>
        <v/>
      </c>
      <c r="BR143" s="82" t="str" cm="1">
        <f t="array" aca="1" ref="BR143" ca="1">IFERROR(INDIRECT("'2. Input non-routine changes'!" &amp; ADDRESS('NRC backing'!$G143, COLUMN()-55)),"")</f>
        <v/>
      </c>
    </row>
    <row r="144" spans="1:70">
      <c r="A144" s="82" t="str">
        <f>IF($D144="", "", '1. Input energy data'!$C$11)</f>
        <v/>
      </c>
      <c r="B144" s="82" t="str">
        <f>IF($D144="", "", '1. Input energy data'!$D$11)</f>
        <v/>
      </c>
      <c r="C144" s="236"/>
      <c r="D144" s="82" t="str">
        <f>IF(ISBLANK('1. Input energy data'!$C160),"",'1. Input energy data'!$C160)</f>
        <v/>
      </c>
      <c r="E144" s="178" t="str">
        <f>IF(ISBLANK('1. Input energy data'!D160), "",'1. Input energy data'!D160)</f>
        <v/>
      </c>
      <c r="F144" s="82" t="str">
        <f>IF(ISBLANK('1. Input energy data'!$E160),"",'1. Input energy data'!$E160)</f>
        <v/>
      </c>
      <c r="G144" s="82" t="str">
        <f>IF($A144="","",'1. Input energy data'!$G160)</f>
        <v/>
      </c>
      <c r="H144" s="82" t="str">
        <f>IF($G144='List Backing Sheet'!$P$5,'1. Input energy data'!$S$11,IF($G144='List Backing Sheet'!$P$6,'1. Input energy data'!$T$11,""))</f>
        <v/>
      </c>
      <c r="I144" s="82" t="str">
        <f>IF('1. Input energy data'!H160=0, "", '1. Input energy data'!H160)</f>
        <v/>
      </c>
      <c r="J144" s="84" t="str">
        <f>IF('1. Input energy data'!I160="", "", '1. Input energy data'!I160)</f>
        <v/>
      </c>
      <c r="K144" s="84" t="str">
        <f>IF(A144="","",IF(TRIM(LOWER('1. Input energy data'!$G$11))="Multiple",IF('1. Input energy data'!J160&lt;&gt;"",'1. Input energy data'!J160,""), '1. Input energy data'!$G$11))</f>
        <v/>
      </c>
      <c r="L144" s="84" t="str">
        <f>IF('1. Input energy data'!L160="", "", '1. Input energy data'!L160)</f>
        <v/>
      </c>
      <c r="M144" s="84" t="str">
        <f>IF('1. Input energy data'!M160="", "", '1. Input energy data'!M160)</f>
        <v/>
      </c>
      <c r="N144" s="85" t="str">
        <f>IF(ISBLANK('1. Input energy data'!N160), "",'1. Input energy data'!N160)</f>
        <v/>
      </c>
      <c r="O144" s="85" t="str">
        <f>IF(ISBLANK('1. Input energy data'!O160), "",'1. Input energy data'!O160)</f>
        <v/>
      </c>
      <c r="P144" s="85" t="str">
        <f>IF(ISBLANK('1. Input energy data'!P160), "",'1. Input energy data'!P160)</f>
        <v/>
      </c>
      <c r="Q144" s="85" t="str">
        <f>IF(ISBLANK('1. Input energy data'!Q160), "",'1. Input energy data'!Q160)</f>
        <v/>
      </c>
      <c r="R144" s="85" t="str">
        <f>IF(ISBLANK('1. Input energy data'!R160), "",'1. Input energy data'!R160)</f>
        <v/>
      </c>
      <c r="S144" s="85" t="str">
        <f>IF(ISBLANK('1. Input energy data'!S160), "",'1. Input energy data'!S160)</f>
        <v/>
      </c>
      <c r="T144" s="85" t="str">
        <f>IF(ISBLANK('1. Input energy data'!T160), "",'1. Input energy data'!T160)</f>
        <v/>
      </c>
      <c r="U144" s="85" t="str">
        <f>IF(ISBLANK('1. Input energy data'!U160), "",'1. Input energy data'!U160)</f>
        <v/>
      </c>
      <c r="V144" s="85" t="str">
        <f>IF(ISBLANK('1. Input energy data'!V160), "",'1. Input energy data'!V160)</f>
        <v/>
      </c>
      <c r="W144" s="85" t="str">
        <f>IF(ISBLANK('1. Input energy data'!W160), "",'1. Input energy data'!W160)</f>
        <v/>
      </c>
      <c r="X144" s="85" t="str">
        <f>IF(ISBLANK('1. Input energy data'!X160), "",'1. Input energy data'!X160)</f>
        <v/>
      </c>
      <c r="Y144" s="85" t="str">
        <f>IF(ISBLANK('1. Input energy data'!Y160), "",'1. Input energy data'!Y160)</f>
        <v/>
      </c>
      <c r="Z144" s="85" t="str">
        <f>IF(ISBLANK('1. Input energy data'!Z160), "",'1. Input energy data'!Z160)</f>
        <v/>
      </c>
      <c r="AA144" s="85" t="str">
        <f>IF(ISBLANK('1. Input energy data'!$AA160), "",'1. Input energy data'!$AA160)</f>
        <v/>
      </c>
      <c r="AB144" s="85" t="str">
        <f>IF(ISBLANK('1. Input energy data'!AB160), "",'1. Input energy data'!AB160)</f>
        <v/>
      </c>
      <c r="AC144" s="84" t="str">
        <f>IF('1. Input energy data'!AD160="", "", '1. Input energy data'!AD160)</f>
        <v/>
      </c>
      <c r="AD144" s="84" t="str">
        <f>IF('1. Input energy data'!AE160="", "", '1. Input energy data'!AE160)</f>
        <v/>
      </c>
      <c r="AE144" s="85" t="str">
        <f>IF(ISBLANK('1. Input energy data'!AF160), "",'1. Input energy data'!AF160)</f>
        <v/>
      </c>
      <c r="AF144" s="85" t="str">
        <f>IF(ISBLANK('1. Input energy data'!AG160), "",'1. Input energy data'!AG160)</f>
        <v/>
      </c>
      <c r="AG144" s="85" t="str">
        <f>IF(ISBLANK('1. Input energy data'!AH160), "",'1. Input energy data'!AH160)</f>
        <v/>
      </c>
      <c r="AH144" s="85" t="str">
        <f>IF(ISBLANK('1. Input energy data'!AI160), "",'1. Input energy data'!AI160)</f>
        <v/>
      </c>
      <c r="AI144" s="85" t="str">
        <f>IF(ISBLANK('1. Input energy data'!AJ160), "",'1. Input energy data'!AJ160)</f>
        <v/>
      </c>
      <c r="AJ144" s="85" t="str">
        <f>IF(ISBLANK('1. Input energy data'!AK160), "",'1. Input energy data'!AK160)</f>
        <v/>
      </c>
      <c r="AK144" s="85" t="str">
        <f>IF(ISBLANK('1. Input energy data'!AL160), "",'1. Input energy data'!AL160)</f>
        <v/>
      </c>
      <c r="AL144" s="85" t="str">
        <f>IF(ISBLANK('1. Input energy data'!AM160), "",'1. Input energy data'!AM160)</f>
        <v/>
      </c>
      <c r="AM144" s="85" t="str">
        <f>IF(ISBLANK('1. Input energy data'!AN160), "",'1. Input energy data'!AN160)</f>
        <v/>
      </c>
      <c r="AN144" s="85" t="str">
        <f>IF(ISBLANK('1. Input energy data'!AO160), "",'1. Input energy data'!AO160)</f>
        <v/>
      </c>
      <c r="AO144" s="85" t="str">
        <f>IF(ISBLANK('1. Input energy data'!AP160), "",'1. Input energy data'!AP160)</f>
        <v/>
      </c>
      <c r="AP144" s="85" t="str">
        <f>IF(ISBLANK('1. Input energy data'!AQ160), "",'1. Input energy data'!AQ160)</f>
        <v/>
      </c>
      <c r="AQ144" s="85" t="str">
        <f>'1. Input energy data'!AR160</f>
        <v/>
      </c>
      <c r="AR144" s="85" t="str">
        <f>'1. Input energy data'!AS160</f>
        <v/>
      </c>
      <c r="AS144" s="85" t="str">
        <f>IF(ISBLANK('1. Input energy data'!AT160), "",'1. Input energy data'!AT160)</f>
        <v/>
      </c>
      <c r="AT144" s="85" t="str">
        <f>IF(ISBLANK('1. Input energy data'!$AU160), "",'1. Input energy data'!$AU160)</f>
        <v/>
      </c>
      <c r="AU144" s="85" t="str">
        <f>IF(ISBLANK('1. Input energy data'!AV160), "",'1. Input energy data'!AV160)</f>
        <v/>
      </c>
      <c r="AV144" s="82" t="str">
        <f>IFERROR('Calculation backing sheet'!AQ143,"Baseline issue")</f>
        <v/>
      </c>
      <c r="AW144" s="85" t="str">
        <f>'Calculation backing sheet'!AR143</f>
        <v/>
      </c>
      <c r="AX144" s="176" t="str">
        <f>'Calculation backing sheet'!AS143</f>
        <v/>
      </c>
      <c r="AY144" s="85" t="str">
        <f>'Calculation backing sheet'!AT143</f>
        <v/>
      </c>
      <c r="AZ144" s="85" t="str">
        <f>'Calculation backing sheet'!AU143</f>
        <v/>
      </c>
      <c r="BA144" s="82" t="str">
        <f>'Calculation backing sheet'!AV143</f>
        <v/>
      </c>
      <c r="BB144" s="82" t="str">
        <f>IF(OR(F144=0,G144=0,F144="0",G144="0",TRIM(F144)="",TRIM(G144)=""),"",IF(COUNTIFS('2. Input non-routine changes'!$C$18:$C$1048576,F144,'2. Input non-routine changes'!$E$18:$E$1048576,G144)&gt; 0,"Yes","No"))</f>
        <v/>
      </c>
      <c r="BD144" s="84" t="str" cm="1">
        <f t="array" aca="1" ref="BD144" ca="1">IFERROR(INDIRECT("'2. Input non-routine changes'!" &amp; ADDRESS('NRC backing'!$E144, COLUMN()-45)),"")</f>
        <v/>
      </c>
      <c r="BE144" s="84" t="str" cm="1">
        <f t="array" aca="1" ref="BE144" ca="1">IFERROR(INDIRECT("'2. Input non-routine changes'!" &amp; ADDRESS('NRC backing'!$E144, COLUMN()-45)),"")</f>
        <v/>
      </c>
      <c r="BF144" s="82" t="str" cm="1">
        <f t="array" aca="1" ref="BF144" ca="1">IFERROR(INDIRECT("'2. Input non-routine changes'!" &amp; ADDRESS('NRC backing'!$E144, COLUMN()-45)),"")</f>
        <v/>
      </c>
      <c r="BG144" s="180" t="str" cm="1">
        <f t="array" aca="1" ref="BG144" ca="1">IFERROR(INDIRECT("'2. Input non-routine changes'!" &amp; ADDRESS('NRC backing'!$E144, COLUMN()-45)),"")</f>
        <v/>
      </c>
      <c r="BH144" s="82" t="str" cm="1">
        <f t="array" aca="1" ref="BH144" ca="1">IFERROR(INDIRECT("'2. Input non-routine changes'!" &amp; ADDRESS('NRC backing'!$E144, COLUMN()-45)),"")</f>
        <v/>
      </c>
      <c r="BI144" s="84" t="str" cm="1">
        <f t="array" aca="1" ref="BI144" ca="1">IFERROR(INDIRECT("'2. Input non-routine changes'!" &amp; ADDRESS('NRC backing'!$F144, COLUMN()-50)),"")</f>
        <v/>
      </c>
      <c r="BJ144" s="84" t="str" cm="1">
        <f t="array" aca="1" ref="BJ144" ca="1">IFERROR(INDIRECT("'2. Input non-routine changes'!" &amp; ADDRESS('NRC backing'!$F144, COLUMN()-50)),"")</f>
        <v/>
      </c>
      <c r="BK144" s="82" t="str" cm="1">
        <f t="array" aca="1" ref="BK144" ca="1">IFERROR(INDIRECT("'2. Input non-routine changes'!" &amp; ADDRESS('NRC backing'!$F144, COLUMN()-50)),"")</f>
        <v/>
      </c>
      <c r="BL144" s="173" t="str" cm="1">
        <f t="array" aca="1" ref="BL144" ca="1">IFERROR(INDIRECT("'2. Input non-routine changes'!" &amp; ADDRESS('NRC backing'!$F144, COLUMN()-50)),"")</f>
        <v/>
      </c>
      <c r="BM144" s="82" t="str" cm="1">
        <f t="array" aca="1" ref="BM144" ca="1">IFERROR(INDIRECT("'2. Input non-routine changes'!" &amp; ADDRESS('NRC backing'!$F144, COLUMN()-50)),"")</f>
        <v/>
      </c>
      <c r="BN144" s="84" t="str" cm="1">
        <f t="array" aca="1" ref="BN144" ca="1">IFERROR(INDIRECT("'2. Input non-routine changes'!" &amp; ADDRESS('NRC backing'!$G144, COLUMN()-55)),"")</f>
        <v/>
      </c>
      <c r="BO144" s="84" t="str" cm="1">
        <f t="array" aca="1" ref="BO144" ca="1">IFERROR(INDIRECT("'2. Input non-routine changes'!" &amp; ADDRESS('NRC backing'!$G144, COLUMN()-55)),"")</f>
        <v/>
      </c>
      <c r="BP144" s="82" t="str" cm="1">
        <f t="array" aca="1" ref="BP144" ca="1">IFERROR(INDIRECT("'2. Input non-routine changes'!" &amp; ADDRESS('NRC backing'!$G144, COLUMN()-55)),"")</f>
        <v/>
      </c>
      <c r="BQ144" s="180" t="str" cm="1">
        <f t="array" aca="1" ref="BQ144" ca="1">IFERROR(INDIRECT("'2. Input non-routine changes'!" &amp; ADDRESS('NRC backing'!$G144, COLUMN()-55)),"")</f>
        <v/>
      </c>
      <c r="BR144" s="82" t="str" cm="1">
        <f t="array" aca="1" ref="BR144" ca="1">IFERROR(INDIRECT("'2. Input non-routine changes'!" &amp; ADDRESS('NRC backing'!$G144, COLUMN()-55)),"")</f>
        <v/>
      </c>
    </row>
    <row r="145" spans="1:70">
      <c r="A145" s="82" t="str">
        <f>IF($D145="", "", '1. Input energy data'!$C$11)</f>
        <v/>
      </c>
      <c r="B145" s="82" t="str">
        <f>IF($D145="", "", '1. Input energy data'!$D$11)</f>
        <v/>
      </c>
      <c r="C145" s="236"/>
      <c r="D145" s="82" t="str">
        <f>IF(ISBLANK('1. Input energy data'!$C161),"",'1. Input energy data'!$C161)</f>
        <v/>
      </c>
      <c r="E145" s="178" t="str">
        <f>IF(ISBLANK('1. Input energy data'!D161), "",'1. Input energy data'!D161)</f>
        <v/>
      </c>
      <c r="F145" s="82" t="str">
        <f>IF(ISBLANK('1. Input energy data'!$E161),"",'1. Input energy data'!$E161)</f>
        <v/>
      </c>
      <c r="G145" s="82" t="str">
        <f>IF($A145="","",'1. Input energy data'!$G161)</f>
        <v/>
      </c>
      <c r="H145" s="82" t="str">
        <f>IF($G145='List Backing Sheet'!$P$5,'1. Input energy data'!$S$11,IF($G145='List Backing Sheet'!$P$6,'1. Input energy data'!$T$11,""))</f>
        <v/>
      </c>
      <c r="I145" s="82" t="str">
        <f>IF('1. Input energy data'!H161=0, "", '1. Input energy data'!H161)</f>
        <v/>
      </c>
      <c r="J145" s="84" t="str">
        <f>IF('1. Input energy data'!I161="", "", '1. Input energy data'!I161)</f>
        <v/>
      </c>
      <c r="K145" s="84" t="str">
        <f>IF(A145="","",IF(TRIM(LOWER('1. Input energy data'!$G$11))="Multiple",IF('1. Input energy data'!J161&lt;&gt;"",'1. Input energy data'!J161,""), '1. Input energy data'!$G$11))</f>
        <v/>
      </c>
      <c r="L145" s="84" t="str">
        <f>IF('1. Input energy data'!L161="", "", '1. Input energy data'!L161)</f>
        <v/>
      </c>
      <c r="M145" s="84" t="str">
        <f>IF('1. Input energy data'!M161="", "", '1. Input energy data'!M161)</f>
        <v/>
      </c>
      <c r="N145" s="85" t="str">
        <f>IF(ISBLANK('1. Input energy data'!N161), "",'1. Input energy data'!N161)</f>
        <v/>
      </c>
      <c r="O145" s="85" t="str">
        <f>IF(ISBLANK('1. Input energy data'!O161), "",'1. Input energy data'!O161)</f>
        <v/>
      </c>
      <c r="P145" s="85" t="str">
        <f>IF(ISBLANK('1. Input energy data'!P161), "",'1. Input energy data'!P161)</f>
        <v/>
      </c>
      <c r="Q145" s="85" t="str">
        <f>IF(ISBLANK('1. Input energy data'!Q161), "",'1. Input energy data'!Q161)</f>
        <v/>
      </c>
      <c r="R145" s="85" t="str">
        <f>IF(ISBLANK('1. Input energy data'!R161), "",'1. Input energy data'!R161)</f>
        <v/>
      </c>
      <c r="S145" s="85" t="str">
        <f>IF(ISBLANK('1. Input energy data'!S161), "",'1. Input energy data'!S161)</f>
        <v/>
      </c>
      <c r="T145" s="85" t="str">
        <f>IF(ISBLANK('1. Input energy data'!T161), "",'1. Input energy data'!T161)</f>
        <v/>
      </c>
      <c r="U145" s="85" t="str">
        <f>IF(ISBLANK('1. Input energy data'!U161), "",'1. Input energy data'!U161)</f>
        <v/>
      </c>
      <c r="V145" s="85" t="str">
        <f>IF(ISBLANK('1. Input energy data'!V161), "",'1. Input energy data'!V161)</f>
        <v/>
      </c>
      <c r="W145" s="85" t="str">
        <f>IF(ISBLANK('1. Input energy data'!W161), "",'1. Input energy data'!W161)</f>
        <v/>
      </c>
      <c r="X145" s="85" t="str">
        <f>IF(ISBLANK('1. Input energy data'!X161), "",'1. Input energy data'!X161)</f>
        <v/>
      </c>
      <c r="Y145" s="85" t="str">
        <f>IF(ISBLANK('1. Input energy data'!Y161), "",'1. Input energy data'!Y161)</f>
        <v/>
      </c>
      <c r="Z145" s="85" t="str">
        <f>IF(ISBLANK('1. Input energy data'!Z161), "",'1. Input energy data'!Z161)</f>
        <v/>
      </c>
      <c r="AA145" s="85" t="str">
        <f>IF(ISBLANK('1. Input energy data'!$AA161), "",'1. Input energy data'!$AA161)</f>
        <v/>
      </c>
      <c r="AB145" s="85" t="str">
        <f>IF(ISBLANK('1. Input energy data'!AB161), "",'1. Input energy data'!AB161)</f>
        <v/>
      </c>
      <c r="AC145" s="84" t="str">
        <f>IF('1. Input energy data'!AD161="", "", '1. Input energy data'!AD161)</f>
        <v/>
      </c>
      <c r="AD145" s="84" t="str">
        <f>IF('1. Input energy data'!AE161="", "", '1. Input energy data'!AE161)</f>
        <v/>
      </c>
      <c r="AE145" s="85" t="str">
        <f>IF(ISBLANK('1. Input energy data'!AF161), "",'1. Input energy data'!AF161)</f>
        <v/>
      </c>
      <c r="AF145" s="85" t="str">
        <f>IF(ISBLANK('1. Input energy data'!AG161), "",'1. Input energy data'!AG161)</f>
        <v/>
      </c>
      <c r="AG145" s="85" t="str">
        <f>IF(ISBLANK('1. Input energy data'!AH161), "",'1. Input energy data'!AH161)</f>
        <v/>
      </c>
      <c r="AH145" s="85" t="str">
        <f>IF(ISBLANK('1. Input energy data'!AI161), "",'1. Input energy data'!AI161)</f>
        <v/>
      </c>
      <c r="AI145" s="85" t="str">
        <f>IF(ISBLANK('1. Input energy data'!AJ161), "",'1. Input energy data'!AJ161)</f>
        <v/>
      </c>
      <c r="AJ145" s="85" t="str">
        <f>IF(ISBLANK('1. Input energy data'!AK161), "",'1. Input energy data'!AK161)</f>
        <v/>
      </c>
      <c r="AK145" s="85" t="str">
        <f>IF(ISBLANK('1. Input energy data'!AL161), "",'1. Input energy data'!AL161)</f>
        <v/>
      </c>
      <c r="AL145" s="85" t="str">
        <f>IF(ISBLANK('1. Input energy data'!AM161), "",'1. Input energy data'!AM161)</f>
        <v/>
      </c>
      <c r="AM145" s="85" t="str">
        <f>IF(ISBLANK('1. Input energy data'!AN161), "",'1. Input energy data'!AN161)</f>
        <v/>
      </c>
      <c r="AN145" s="85" t="str">
        <f>IF(ISBLANK('1. Input energy data'!AO161), "",'1. Input energy data'!AO161)</f>
        <v/>
      </c>
      <c r="AO145" s="85" t="str">
        <f>IF(ISBLANK('1. Input energy data'!AP161), "",'1. Input energy data'!AP161)</f>
        <v/>
      </c>
      <c r="AP145" s="85" t="str">
        <f>IF(ISBLANK('1. Input energy data'!AQ161), "",'1. Input energy data'!AQ161)</f>
        <v/>
      </c>
      <c r="AQ145" s="85" t="str">
        <f>'1. Input energy data'!AR161</f>
        <v/>
      </c>
      <c r="AR145" s="85" t="str">
        <f>'1. Input energy data'!AS161</f>
        <v/>
      </c>
      <c r="AS145" s="85" t="str">
        <f>IF(ISBLANK('1. Input energy data'!AT161), "",'1. Input energy data'!AT161)</f>
        <v/>
      </c>
      <c r="AT145" s="85" t="str">
        <f>IF(ISBLANK('1. Input energy data'!$AU161), "",'1. Input energy data'!$AU161)</f>
        <v/>
      </c>
      <c r="AU145" s="85" t="str">
        <f>IF(ISBLANK('1. Input energy data'!AV161), "",'1. Input energy data'!AV161)</f>
        <v/>
      </c>
      <c r="AV145" s="82" t="str">
        <f>IFERROR('Calculation backing sheet'!AQ144,"Baseline issue")</f>
        <v/>
      </c>
      <c r="AW145" s="85" t="str">
        <f>'Calculation backing sheet'!AR144</f>
        <v/>
      </c>
      <c r="AX145" s="176" t="str">
        <f>'Calculation backing sheet'!AS144</f>
        <v/>
      </c>
      <c r="AY145" s="85" t="str">
        <f>'Calculation backing sheet'!AT144</f>
        <v/>
      </c>
      <c r="AZ145" s="85" t="str">
        <f>'Calculation backing sheet'!AU144</f>
        <v/>
      </c>
      <c r="BA145" s="82" t="str">
        <f>'Calculation backing sheet'!AV144</f>
        <v/>
      </c>
      <c r="BB145" s="82" t="str">
        <f>IF(OR(F145=0,G145=0,F145="0",G145="0",TRIM(F145)="",TRIM(G145)=""),"",IF(COUNTIFS('2. Input non-routine changes'!$C$18:$C$1048576,F145,'2. Input non-routine changes'!$E$18:$E$1048576,G145)&gt; 0,"Yes","No"))</f>
        <v/>
      </c>
      <c r="BD145" s="84" t="str" cm="1">
        <f t="array" aca="1" ref="BD145" ca="1">IFERROR(INDIRECT("'2. Input non-routine changes'!" &amp; ADDRESS('NRC backing'!$E145, COLUMN()-45)),"")</f>
        <v/>
      </c>
      <c r="BE145" s="84" t="str" cm="1">
        <f t="array" aca="1" ref="BE145" ca="1">IFERROR(INDIRECT("'2. Input non-routine changes'!" &amp; ADDRESS('NRC backing'!$E145, COLUMN()-45)),"")</f>
        <v/>
      </c>
      <c r="BF145" s="82" t="str" cm="1">
        <f t="array" aca="1" ref="BF145" ca="1">IFERROR(INDIRECT("'2. Input non-routine changes'!" &amp; ADDRESS('NRC backing'!$E145, COLUMN()-45)),"")</f>
        <v/>
      </c>
      <c r="BG145" s="180" t="str" cm="1">
        <f t="array" aca="1" ref="BG145" ca="1">IFERROR(INDIRECT("'2. Input non-routine changes'!" &amp; ADDRESS('NRC backing'!$E145, COLUMN()-45)),"")</f>
        <v/>
      </c>
      <c r="BH145" s="82" t="str" cm="1">
        <f t="array" aca="1" ref="BH145" ca="1">IFERROR(INDIRECT("'2. Input non-routine changes'!" &amp; ADDRESS('NRC backing'!$E145, COLUMN()-45)),"")</f>
        <v/>
      </c>
      <c r="BI145" s="84" t="str" cm="1">
        <f t="array" aca="1" ref="BI145" ca="1">IFERROR(INDIRECT("'2. Input non-routine changes'!" &amp; ADDRESS('NRC backing'!$F145, COLUMN()-50)),"")</f>
        <v/>
      </c>
      <c r="BJ145" s="84" t="str" cm="1">
        <f t="array" aca="1" ref="BJ145" ca="1">IFERROR(INDIRECT("'2. Input non-routine changes'!" &amp; ADDRESS('NRC backing'!$F145, COLUMN()-50)),"")</f>
        <v/>
      </c>
      <c r="BK145" s="82" t="str" cm="1">
        <f t="array" aca="1" ref="BK145" ca="1">IFERROR(INDIRECT("'2. Input non-routine changes'!" &amp; ADDRESS('NRC backing'!$F145, COLUMN()-50)),"")</f>
        <v/>
      </c>
      <c r="BL145" s="173" t="str" cm="1">
        <f t="array" aca="1" ref="BL145" ca="1">IFERROR(INDIRECT("'2. Input non-routine changes'!" &amp; ADDRESS('NRC backing'!$F145, COLUMN()-50)),"")</f>
        <v/>
      </c>
      <c r="BM145" s="82" t="str" cm="1">
        <f t="array" aca="1" ref="BM145" ca="1">IFERROR(INDIRECT("'2. Input non-routine changes'!" &amp; ADDRESS('NRC backing'!$F145, COLUMN()-50)),"")</f>
        <v/>
      </c>
      <c r="BN145" s="84" t="str" cm="1">
        <f t="array" aca="1" ref="BN145" ca="1">IFERROR(INDIRECT("'2. Input non-routine changes'!" &amp; ADDRESS('NRC backing'!$G145, COLUMN()-55)),"")</f>
        <v/>
      </c>
      <c r="BO145" s="84" t="str" cm="1">
        <f t="array" aca="1" ref="BO145" ca="1">IFERROR(INDIRECT("'2. Input non-routine changes'!" &amp; ADDRESS('NRC backing'!$G145, COLUMN()-55)),"")</f>
        <v/>
      </c>
      <c r="BP145" s="82" t="str" cm="1">
        <f t="array" aca="1" ref="BP145" ca="1">IFERROR(INDIRECT("'2. Input non-routine changes'!" &amp; ADDRESS('NRC backing'!$G145, COLUMN()-55)),"")</f>
        <v/>
      </c>
      <c r="BQ145" s="180" t="str" cm="1">
        <f t="array" aca="1" ref="BQ145" ca="1">IFERROR(INDIRECT("'2. Input non-routine changes'!" &amp; ADDRESS('NRC backing'!$G145, COLUMN()-55)),"")</f>
        <v/>
      </c>
      <c r="BR145" s="82" t="str" cm="1">
        <f t="array" aca="1" ref="BR145" ca="1">IFERROR(INDIRECT("'2. Input non-routine changes'!" &amp; ADDRESS('NRC backing'!$G145, COLUMN()-55)),"")</f>
        <v/>
      </c>
    </row>
    <row r="146" spans="1:70">
      <c r="A146" s="82" t="str">
        <f>IF($D146="", "", '1. Input energy data'!$C$11)</f>
        <v/>
      </c>
      <c r="B146" s="82" t="str">
        <f>IF($D146="", "", '1. Input energy data'!$D$11)</f>
        <v/>
      </c>
      <c r="C146" s="236"/>
      <c r="D146" s="82" t="str">
        <f>IF(ISBLANK('1. Input energy data'!$C162),"",'1. Input energy data'!$C162)</f>
        <v/>
      </c>
      <c r="E146" s="178" t="str">
        <f>IF(ISBLANK('1. Input energy data'!D162), "",'1. Input energy data'!D162)</f>
        <v/>
      </c>
      <c r="F146" s="82" t="str">
        <f>IF(ISBLANK('1. Input energy data'!$E162),"",'1. Input energy data'!$E162)</f>
        <v/>
      </c>
      <c r="G146" s="82" t="str">
        <f>IF($A146="","",'1. Input energy data'!$G162)</f>
        <v/>
      </c>
      <c r="H146" s="82" t="str">
        <f>IF($G146='List Backing Sheet'!$P$5,'1. Input energy data'!$S$11,IF($G146='List Backing Sheet'!$P$6,'1. Input energy data'!$T$11,""))</f>
        <v/>
      </c>
      <c r="I146" s="82" t="str">
        <f>IF('1. Input energy data'!H162=0, "", '1. Input energy data'!H162)</f>
        <v/>
      </c>
      <c r="J146" s="84" t="str">
        <f>IF('1. Input energy data'!I162="", "", '1. Input energy data'!I162)</f>
        <v/>
      </c>
      <c r="K146" s="84" t="str">
        <f>IF(A146="","",IF(TRIM(LOWER('1. Input energy data'!$G$11))="Multiple",IF('1. Input energy data'!J162&lt;&gt;"",'1. Input energy data'!J162,""), '1. Input energy data'!$G$11))</f>
        <v/>
      </c>
      <c r="L146" s="84" t="str">
        <f>IF('1. Input energy data'!L162="", "", '1. Input energy data'!L162)</f>
        <v/>
      </c>
      <c r="M146" s="84" t="str">
        <f>IF('1. Input energy data'!M162="", "", '1. Input energy data'!M162)</f>
        <v/>
      </c>
      <c r="N146" s="85" t="str">
        <f>IF(ISBLANK('1. Input energy data'!N162), "",'1. Input energy data'!N162)</f>
        <v/>
      </c>
      <c r="O146" s="85" t="str">
        <f>IF(ISBLANK('1. Input energy data'!O162), "",'1. Input energy data'!O162)</f>
        <v/>
      </c>
      <c r="P146" s="85" t="str">
        <f>IF(ISBLANK('1. Input energy data'!P162), "",'1. Input energy data'!P162)</f>
        <v/>
      </c>
      <c r="Q146" s="85" t="str">
        <f>IF(ISBLANK('1. Input energy data'!Q162), "",'1. Input energy data'!Q162)</f>
        <v/>
      </c>
      <c r="R146" s="85" t="str">
        <f>IF(ISBLANK('1. Input energy data'!R162), "",'1. Input energy data'!R162)</f>
        <v/>
      </c>
      <c r="S146" s="85" t="str">
        <f>IF(ISBLANK('1. Input energy data'!S162), "",'1. Input energy data'!S162)</f>
        <v/>
      </c>
      <c r="T146" s="85" t="str">
        <f>IF(ISBLANK('1. Input energy data'!T162), "",'1. Input energy data'!T162)</f>
        <v/>
      </c>
      <c r="U146" s="85" t="str">
        <f>IF(ISBLANK('1. Input energy data'!U162), "",'1. Input energy data'!U162)</f>
        <v/>
      </c>
      <c r="V146" s="85" t="str">
        <f>IF(ISBLANK('1. Input energy data'!V162), "",'1. Input energy data'!V162)</f>
        <v/>
      </c>
      <c r="W146" s="85" t="str">
        <f>IF(ISBLANK('1. Input energy data'!W162), "",'1. Input energy data'!W162)</f>
        <v/>
      </c>
      <c r="X146" s="85" t="str">
        <f>IF(ISBLANK('1. Input energy data'!X162), "",'1. Input energy data'!X162)</f>
        <v/>
      </c>
      <c r="Y146" s="85" t="str">
        <f>IF(ISBLANK('1. Input energy data'!Y162), "",'1. Input energy data'!Y162)</f>
        <v/>
      </c>
      <c r="Z146" s="85" t="str">
        <f>IF(ISBLANK('1. Input energy data'!Z162), "",'1. Input energy data'!Z162)</f>
        <v/>
      </c>
      <c r="AA146" s="85" t="str">
        <f>IF(ISBLANK('1. Input energy data'!$AA162), "",'1. Input energy data'!$AA162)</f>
        <v/>
      </c>
      <c r="AB146" s="85" t="str">
        <f>IF(ISBLANK('1. Input energy data'!AB162), "",'1. Input energy data'!AB162)</f>
        <v/>
      </c>
      <c r="AC146" s="84" t="str">
        <f>IF('1. Input energy data'!AD162="", "", '1. Input energy data'!AD162)</f>
        <v/>
      </c>
      <c r="AD146" s="84" t="str">
        <f>IF('1. Input energy data'!AE162="", "", '1. Input energy data'!AE162)</f>
        <v/>
      </c>
      <c r="AE146" s="85" t="str">
        <f>IF(ISBLANK('1. Input energy data'!AF162), "",'1. Input energy data'!AF162)</f>
        <v/>
      </c>
      <c r="AF146" s="85" t="str">
        <f>IF(ISBLANK('1. Input energy data'!AG162), "",'1. Input energy data'!AG162)</f>
        <v/>
      </c>
      <c r="AG146" s="85" t="str">
        <f>IF(ISBLANK('1. Input energy data'!AH162), "",'1. Input energy data'!AH162)</f>
        <v/>
      </c>
      <c r="AH146" s="85" t="str">
        <f>IF(ISBLANK('1. Input energy data'!AI162), "",'1. Input energy data'!AI162)</f>
        <v/>
      </c>
      <c r="AI146" s="85" t="str">
        <f>IF(ISBLANK('1. Input energy data'!AJ162), "",'1. Input energy data'!AJ162)</f>
        <v/>
      </c>
      <c r="AJ146" s="85" t="str">
        <f>IF(ISBLANK('1. Input energy data'!AK162), "",'1. Input energy data'!AK162)</f>
        <v/>
      </c>
      <c r="AK146" s="85" t="str">
        <f>IF(ISBLANK('1. Input energy data'!AL162), "",'1. Input energy data'!AL162)</f>
        <v/>
      </c>
      <c r="AL146" s="85" t="str">
        <f>IF(ISBLANK('1. Input energy data'!AM162), "",'1. Input energy data'!AM162)</f>
        <v/>
      </c>
      <c r="AM146" s="85" t="str">
        <f>IF(ISBLANK('1. Input energy data'!AN162), "",'1. Input energy data'!AN162)</f>
        <v/>
      </c>
      <c r="AN146" s="85" t="str">
        <f>IF(ISBLANK('1. Input energy data'!AO162), "",'1. Input energy data'!AO162)</f>
        <v/>
      </c>
      <c r="AO146" s="85" t="str">
        <f>IF(ISBLANK('1. Input energy data'!AP162), "",'1. Input energy data'!AP162)</f>
        <v/>
      </c>
      <c r="AP146" s="85" t="str">
        <f>IF(ISBLANK('1. Input energy data'!AQ162), "",'1. Input energy data'!AQ162)</f>
        <v/>
      </c>
      <c r="AQ146" s="85" t="str">
        <f>'1. Input energy data'!AR162</f>
        <v/>
      </c>
      <c r="AR146" s="85" t="str">
        <f>'1. Input energy data'!AS162</f>
        <v/>
      </c>
      <c r="AS146" s="85" t="str">
        <f>IF(ISBLANK('1. Input energy data'!AT162), "",'1. Input energy data'!AT162)</f>
        <v/>
      </c>
      <c r="AT146" s="85" t="str">
        <f>IF(ISBLANK('1. Input energy data'!$AU162), "",'1. Input energy data'!$AU162)</f>
        <v/>
      </c>
      <c r="AU146" s="85" t="str">
        <f>IF(ISBLANK('1. Input energy data'!AV162), "",'1. Input energy data'!AV162)</f>
        <v/>
      </c>
      <c r="AV146" s="82" t="str">
        <f>IFERROR('Calculation backing sheet'!AQ145,"Baseline issue")</f>
        <v/>
      </c>
      <c r="AW146" s="85" t="str">
        <f>'Calculation backing sheet'!AR145</f>
        <v/>
      </c>
      <c r="AX146" s="176" t="str">
        <f>'Calculation backing sheet'!AS145</f>
        <v/>
      </c>
      <c r="AY146" s="85" t="str">
        <f>'Calculation backing sheet'!AT145</f>
        <v/>
      </c>
      <c r="AZ146" s="85" t="str">
        <f>'Calculation backing sheet'!AU145</f>
        <v/>
      </c>
      <c r="BA146" s="82" t="str">
        <f>'Calculation backing sheet'!AV145</f>
        <v/>
      </c>
      <c r="BB146" s="82" t="str">
        <f>IF(OR(F146=0,G146=0,F146="0",G146="0",TRIM(F146)="",TRIM(G146)=""),"",IF(COUNTIFS('2. Input non-routine changes'!$C$18:$C$1048576,F146,'2. Input non-routine changes'!$E$18:$E$1048576,G146)&gt; 0,"Yes","No"))</f>
        <v/>
      </c>
      <c r="BD146" s="84" t="str" cm="1">
        <f t="array" aca="1" ref="BD146" ca="1">IFERROR(INDIRECT("'2. Input non-routine changes'!" &amp; ADDRESS('NRC backing'!$E146, COLUMN()-45)),"")</f>
        <v/>
      </c>
      <c r="BE146" s="84" t="str" cm="1">
        <f t="array" aca="1" ref="BE146" ca="1">IFERROR(INDIRECT("'2. Input non-routine changes'!" &amp; ADDRESS('NRC backing'!$E146, COLUMN()-45)),"")</f>
        <v/>
      </c>
      <c r="BF146" s="82" t="str" cm="1">
        <f t="array" aca="1" ref="BF146" ca="1">IFERROR(INDIRECT("'2. Input non-routine changes'!" &amp; ADDRESS('NRC backing'!$E146, COLUMN()-45)),"")</f>
        <v/>
      </c>
      <c r="BG146" s="180" t="str" cm="1">
        <f t="array" aca="1" ref="BG146" ca="1">IFERROR(INDIRECT("'2. Input non-routine changes'!" &amp; ADDRESS('NRC backing'!$E146, COLUMN()-45)),"")</f>
        <v/>
      </c>
      <c r="BH146" s="82" t="str" cm="1">
        <f t="array" aca="1" ref="BH146" ca="1">IFERROR(INDIRECT("'2. Input non-routine changes'!" &amp; ADDRESS('NRC backing'!$E146, COLUMN()-45)),"")</f>
        <v/>
      </c>
      <c r="BI146" s="84" t="str" cm="1">
        <f t="array" aca="1" ref="BI146" ca="1">IFERROR(INDIRECT("'2. Input non-routine changes'!" &amp; ADDRESS('NRC backing'!$F146, COLUMN()-50)),"")</f>
        <v/>
      </c>
      <c r="BJ146" s="84" t="str" cm="1">
        <f t="array" aca="1" ref="BJ146" ca="1">IFERROR(INDIRECT("'2. Input non-routine changes'!" &amp; ADDRESS('NRC backing'!$F146, COLUMN()-50)),"")</f>
        <v/>
      </c>
      <c r="BK146" s="82" t="str" cm="1">
        <f t="array" aca="1" ref="BK146" ca="1">IFERROR(INDIRECT("'2. Input non-routine changes'!" &amp; ADDRESS('NRC backing'!$F146, COLUMN()-50)),"")</f>
        <v/>
      </c>
      <c r="BL146" s="173" t="str" cm="1">
        <f t="array" aca="1" ref="BL146" ca="1">IFERROR(INDIRECT("'2. Input non-routine changes'!" &amp; ADDRESS('NRC backing'!$F146, COLUMN()-50)),"")</f>
        <v/>
      </c>
      <c r="BM146" s="82" t="str" cm="1">
        <f t="array" aca="1" ref="BM146" ca="1">IFERROR(INDIRECT("'2. Input non-routine changes'!" &amp; ADDRESS('NRC backing'!$F146, COLUMN()-50)),"")</f>
        <v/>
      </c>
      <c r="BN146" s="84" t="str" cm="1">
        <f t="array" aca="1" ref="BN146" ca="1">IFERROR(INDIRECT("'2. Input non-routine changes'!" &amp; ADDRESS('NRC backing'!$G146, COLUMN()-55)),"")</f>
        <v/>
      </c>
      <c r="BO146" s="84" t="str" cm="1">
        <f t="array" aca="1" ref="BO146" ca="1">IFERROR(INDIRECT("'2. Input non-routine changes'!" &amp; ADDRESS('NRC backing'!$G146, COLUMN()-55)),"")</f>
        <v/>
      </c>
      <c r="BP146" s="82" t="str" cm="1">
        <f t="array" aca="1" ref="BP146" ca="1">IFERROR(INDIRECT("'2. Input non-routine changes'!" &amp; ADDRESS('NRC backing'!$G146, COLUMN()-55)),"")</f>
        <v/>
      </c>
      <c r="BQ146" s="180" t="str" cm="1">
        <f t="array" aca="1" ref="BQ146" ca="1">IFERROR(INDIRECT("'2. Input non-routine changes'!" &amp; ADDRESS('NRC backing'!$G146, COLUMN()-55)),"")</f>
        <v/>
      </c>
      <c r="BR146" s="82" t="str" cm="1">
        <f t="array" aca="1" ref="BR146" ca="1">IFERROR(INDIRECT("'2. Input non-routine changes'!" &amp; ADDRESS('NRC backing'!$G146, COLUMN()-55)),"")</f>
        <v/>
      </c>
    </row>
    <row r="147" spans="1:70">
      <c r="A147" s="82" t="str">
        <f>IF($D147="", "", '1. Input energy data'!$C$11)</f>
        <v/>
      </c>
      <c r="B147" s="82" t="str">
        <f>IF($D147="", "", '1. Input energy data'!$D$11)</f>
        <v/>
      </c>
      <c r="C147" s="236"/>
      <c r="D147" s="82" t="str">
        <f>IF(ISBLANK('1. Input energy data'!$C163),"",'1. Input energy data'!$C163)</f>
        <v/>
      </c>
      <c r="E147" s="178" t="str">
        <f>IF(ISBLANK('1. Input energy data'!D163), "",'1. Input energy data'!D163)</f>
        <v/>
      </c>
      <c r="F147" s="82" t="str">
        <f>IF(ISBLANK('1. Input energy data'!$E163),"",'1. Input energy data'!$E163)</f>
        <v/>
      </c>
      <c r="G147" s="82" t="str">
        <f>IF($A147="","",'1. Input energy data'!$G163)</f>
        <v/>
      </c>
      <c r="H147" s="82" t="str">
        <f>IF($G147='List Backing Sheet'!$P$5,'1. Input energy data'!$S$11,IF($G147='List Backing Sheet'!$P$6,'1. Input energy data'!$T$11,""))</f>
        <v/>
      </c>
      <c r="I147" s="82" t="str">
        <f>IF('1. Input energy data'!H163=0, "", '1. Input energy data'!H163)</f>
        <v/>
      </c>
      <c r="J147" s="84" t="str">
        <f>IF('1. Input energy data'!I163="", "", '1. Input energy data'!I163)</f>
        <v/>
      </c>
      <c r="K147" s="84" t="str">
        <f>IF(A147="","",IF(TRIM(LOWER('1. Input energy data'!$G$11))="Multiple",IF('1. Input energy data'!J163&lt;&gt;"",'1. Input energy data'!J163,""), '1. Input energy data'!$G$11))</f>
        <v/>
      </c>
      <c r="L147" s="84" t="str">
        <f>IF('1. Input energy data'!L163="", "", '1. Input energy data'!L163)</f>
        <v/>
      </c>
      <c r="M147" s="84" t="str">
        <f>IF('1. Input energy data'!M163="", "", '1. Input energy data'!M163)</f>
        <v/>
      </c>
      <c r="N147" s="85" t="str">
        <f>IF(ISBLANK('1. Input energy data'!N163), "",'1. Input energy data'!N163)</f>
        <v/>
      </c>
      <c r="O147" s="85" t="str">
        <f>IF(ISBLANK('1. Input energy data'!O163), "",'1. Input energy data'!O163)</f>
        <v/>
      </c>
      <c r="P147" s="85" t="str">
        <f>IF(ISBLANK('1. Input energy data'!P163), "",'1. Input energy data'!P163)</f>
        <v/>
      </c>
      <c r="Q147" s="85" t="str">
        <f>IF(ISBLANK('1. Input energy data'!Q163), "",'1. Input energy data'!Q163)</f>
        <v/>
      </c>
      <c r="R147" s="85" t="str">
        <f>IF(ISBLANK('1. Input energy data'!R163), "",'1. Input energy data'!R163)</f>
        <v/>
      </c>
      <c r="S147" s="85" t="str">
        <f>IF(ISBLANK('1. Input energy data'!S163), "",'1. Input energy data'!S163)</f>
        <v/>
      </c>
      <c r="T147" s="85" t="str">
        <f>IF(ISBLANK('1. Input energy data'!T163), "",'1. Input energy data'!T163)</f>
        <v/>
      </c>
      <c r="U147" s="85" t="str">
        <f>IF(ISBLANK('1. Input energy data'!U163), "",'1. Input energy data'!U163)</f>
        <v/>
      </c>
      <c r="V147" s="85" t="str">
        <f>IF(ISBLANK('1. Input energy data'!V163), "",'1. Input energy data'!V163)</f>
        <v/>
      </c>
      <c r="W147" s="85" t="str">
        <f>IF(ISBLANK('1. Input energy data'!W163), "",'1. Input energy data'!W163)</f>
        <v/>
      </c>
      <c r="X147" s="85" t="str">
        <f>IF(ISBLANK('1. Input energy data'!X163), "",'1. Input energy data'!X163)</f>
        <v/>
      </c>
      <c r="Y147" s="85" t="str">
        <f>IF(ISBLANK('1. Input energy data'!Y163), "",'1. Input energy data'!Y163)</f>
        <v/>
      </c>
      <c r="Z147" s="85" t="str">
        <f>IF(ISBLANK('1. Input energy data'!Z163), "",'1. Input energy data'!Z163)</f>
        <v/>
      </c>
      <c r="AA147" s="85" t="str">
        <f>IF(ISBLANK('1. Input energy data'!$AA163), "",'1. Input energy data'!$AA163)</f>
        <v/>
      </c>
      <c r="AB147" s="85" t="str">
        <f>IF(ISBLANK('1. Input energy data'!AB163), "",'1. Input energy data'!AB163)</f>
        <v/>
      </c>
      <c r="AC147" s="84" t="str">
        <f>IF('1. Input energy data'!AD163="", "", '1. Input energy data'!AD163)</f>
        <v/>
      </c>
      <c r="AD147" s="84" t="str">
        <f>IF('1. Input energy data'!AE163="", "", '1. Input energy data'!AE163)</f>
        <v/>
      </c>
      <c r="AE147" s="85" t="str">
        <f>IF(ISBLANK('1. Input energy data'!AF163), "",'1. Input energy data'!AF163)</f>
        <v/>
      </c>
      <c r="AF147" s="85" t="str">
        <f>IF(ISBLANK('1. Input energy data'!AG163), "",'1. Input energy data'!AG163)</f>
        <v/>
      </c>
      <c r="AG147" s="85" t="str">
        <f>IF(ISBLANK('1. Input energy data'!AH163), "",'1. Input energy data'!AH163)</f>
        <v/>
      </c>
      <c r="AH147" s="85" t="str">
        <f>IF(ISBLANK('1. Input energy data'!AI163), "",'1. Input energy data'!AI163)</f>
        <v/>
      </c>
      <c r="AI147" s="85" t="str">
        <f>IF(ISBLANK('1. Input energy data'!AJ163), "",'1. Input energy data'!AJ163)</f>
        <v/>
      </c>
      <c r="AJ147" s="85" t="str">
        <f>IF(ISBLANK('1. Input energy data'!AK163), "",'1. Input energy data'!AK163)</f>
        <v/>
      </c>
      <c r="AK147" s="85" t="str">
        <f>IF(ISBLANK('1. Input energy data'!AL163), "",'1. Input energy data'!AL163)</f>
        <v/>
      </c>
      <c r="AL147" s="85" t="str">
        <f>IF(ISBLANK('1. Input energy data'!AM163), "",'1. Input energy data'!AM163)</f>
        <v/>
      </c>
      <c r="AM147" s="85" t="str">
        <f>IF(ISBLANK('1. Input energy data'!AN163), "",'1. Input energy data'!AN163)</f>
        <v/>
      </c>
      <c r="AN147" s="85" t="str">
        <f>IF(ISBLANK('1. Input energy data'!AO163), "",'1. Input energy data'!AO163)</f>
        <v/>
      </c>
      <c r="AO147" s="85" t="str">
        <f>IF(ISBLANK('1. Input energy data'!AP163), "",'1. Input energy data'!AP163)</f>
        <v/>
      </c>
      <c r="AP147" s="85" t="str">
        <f>IF(ISBLANK('1. Input energy data'!AQ163), "",'1. Input energy data'!AQ163)</f>
        <v/>
      </c>
      <c r="AQ147" s="85" t="str">
        <f>'1. Input energy data'!AR163</f>
        <v/>
      </c>
      <c r="AR147" s="85" t="str">
        <f>'1. Input energy data'!AS163</f>
        <v/>
      </c>
      <c r="AS147" s="85" t="str">
        <f>IF(ISBLANK('1. Input energy data'!AT163), "",'1. Input energy data'!AT163)</f>
        <v/>
      </c>
      <c r="AT147" s="85" t="str">
        <f>IF(ISBLANK('1. Input energy data'!$AU163), "",'1. Input energy data'!$AU163)</f>
        <v/>
      </c>
      <c r="AU147" s="85" t="str">
        <f>IF(ISBLANK('1. Input energy data'!AV163), "",'1. Input energy data'!AV163)</f>
        <v/>
      </c>
      <c r="AV147" s="82" t="str">
        <f>IFERROR('Calculation backing sheet'!AQ146,"Baseline issue")</f>
        <v/>
      </c>
      <c r="AW147" s="85" t="str">
        <f>'Calculation backing sheet'!AR146</f>
        <v/>
      </c>
      <c r="AX147" s="176" t="str">
        <f>'Calculation backing sheet'!AS146</f>
        <v/>
      </c>
      <c r="AY147" s="85" t="str">
        <f>'Calculation backing sheet'!AT146</f>
        <v/>
      </c>
      <c r="AZ147" s="85" t="str">
        <f>'Calculation backing sheet'!AU146</f>
        <v/>
      </c>
      <c r="BA147" s="82" t="str">
        <f>'Calculation backing sheet'!AV146</f>
        <v/>
      </c>
      <c r="BB147" s="82" t="str">
        <f>IF(OR(F147=0,G147=0,F147="0",G147="0",TRIM(F147)="",TRIM(G147)=""),"",IF(COUNTIFS('2. Input non-routine changes'!$C$18:$C$1048576,F147,'2. Input non-routine changes'!$E$18:$E$1048576,G147)&gt; 0,"Yes","No"))</f>
        <v/>
      </c>
      <c r="BD147" s="84" t="str" cm="1">
        <f t="array" aca="1" ref="BD147" ca="1">IFERROR(INDIRECT("'2. Input non-routine changes'!" &amp; ADDRESS('NRC backing'!$E147, COLUMN()-45)),"")</f>
        <v/>
      </c>
      <c r="BE147" s="84" t="str" cm="1">
        <f t="array" aca="1" ref="BE147" ca="1">IFERROR(INDIRECT("'2. Input non-routine changes'!" &amp; ADDRESS('NRC backing'!$E147, COLUMN()-45)),"")</f>
        <v/>
      </c>
      <c r="BF147" s="82" t="str" cm="1">
        <f t="array" aca="1" ref="BF147" ca="1">IFERROR(INDIRECT("'2. Input non-routine changes'!" &amp; ADDRESS('NRC backing'!$E147, COLUMN()-45)),"")</f>
        <v/>
      </c>
      <c r="BG147" s="180" t="str" cm="1">
        <f t="array" aca="1" ref="BG147" ca="1">IFERROR(INDIRECT("'2. Input non-routine changes'!" &amp; ADDRESS('NRC backing'!$E147, COLUMN()-45)),"")</f>
        <v/>
      </c>
      <c r="BH147" s="82" t="str" cm="1">
        <f t="array" aca="1" ref="BH147" ca="1">IFERROR(INDIRECT("'2. Input non-routine changes'!" &amp; ADDRESS('NRC backing'!$E147, COLUMN()-45)),"")</f>
        <v/>
      </c>
      <c r="BI147" s="84" t="str" cm="1">
        <f t="array" aca="1" ref="BI147" ca="1">IFERROR(INDIRECT("'2. Input non-routine changes'!" &amp; ADDRESS('NRC backing'!$F147, COLUMN()-50)),"")</f>
        <v/>
      </c>
      <c r="BJ147" s="84" t="str" cm="1">
        <f t="array" aca="1" ref="BJ147" ca="1">IFERROR(INDIRECT("'2. Input non-routine changes'!" &amp; ADDRESS('NRC backing'!$F147, COLUMN()-50)),"")</f>
        <v/>
      </c>
      <c r="BK147" s="82" t="str" cm="1">
        <f t="array" aca="1" ref="BK147" ca="1">IFERROR(INDIRECT("'2. Input non-routine changes'!" &amp; ADDRESS('NRC backing'!$F147, COLUMN()-50)),"")</f>
        <v/>
      </c>
      <c r="BL147" s="173" t="str" cm="1">
        <f t="array" aca="1" ref="BL147" ca="1">IFERROR(INDIRECT("'2. Input non-routine changes'!" &amp; ADDRESS('NRC backing'!$F147, COLUMN()-50)),"")</f>
        <v/>
      </c>
      <c r="BM147" s="82" t="str" cm="1">
        <f t="array" aca="1" ref="BM147" ca="1">IFERROR(INDIRECT("'2. Input non-routine changes'!" &amp; ADDRESS('NRC backing'!$F147, COLUMN()-50)),"")</f>
        <v/>
      </c>
      <c r="BN147" s="84" t="str" cm="1">
        <f t="array" aca="1" ref="BN147" ca="1">IFERROR(INDIRECT("'2. Input non-routine changes'!" &amp; ADDRESS('NRC backing'!$G147, COLUMN()-55)),"")</f>
        <v/>
      </c>
      <c r="BO147" s="84" t="str" cm="1">
        <f t="array" aca="1" ref="BO147" ca="1">IFERROR(INDIRECT("'2. Input non-routine changes'!" &amp; ADDRESS('NRC backing'!$G147, COLUMN()-55)),"")</f>
        <v/>
      </c>
      <c r="BP147" s="82" t="str" cm="1">
        <f t="array" aca="1" ref="BP147" ca="1">IFERROR(INDIRECT("'2. Input non-routine changes'!" &amp; ADDRESS('NRC backing'!$G147, COLUMN()-55)),"")</f>
        <v/>
      </c>
      <c r="BQ147" s="180" t="str" cm="1">
        <f t="array" aca="1" ref="BQ147" ca="1">IFERROR(INDIRECT("'2. Input non-routine changes'!" &amp; ADDRESS('NRC backing'!$G147, COLUMN()-55)),"")</f>
        <v/>
      </c>
      <c r="BR147" s="82" t="str" cm="1">
        <f t="array" aca="1" ref="BR147" ca="1">IFERROR(INDIRECT("'2. Input non-routine changes'!" &amp; ADDRESS('NRC backing'!$G147, COLUMN()-55)),"")</f>
        <v/>
      </c>
    </row>
    <row r="148" spans="1:70">
      <c r="A148" s="82" t="str">
        <f>IF($D148="", "", '1. Input energy data'!$C$11)</f>
        <v/>
      </c>
      <c r="B148" s="82" t="str">
        <f>IF($D148="", "", '1. Input energy data'!$D$11)</f>
        <v/>
      </c>
      <c r="C148" s="236"/>
      <c r="D148" s="82" t="str">
        <f>IF(ISBLANK('1. Input energy data'!$C164),"",'1. Input energy data'!$C164)</f>
        <v/>
      </c>
      <c r="E148" s="178" t="str">
        <f>IF(ISBLANK('1. Input energy data'!D164), "",'1. Input energy data'!D164)</f>
        <v/>
      </c>
      <c r="F148" s="82" t="str">
        <f>IF(ISBLANK('1. Input energy data'!$E164),"",'1. Input energy data'!$E164)</f>
        <v/>
      </c>
      <c r="G148" s="82" t="str">
        <f>IF($A148="","",'1. Input energy data'!$G164)</f>
        <v/>
      </c>
      <c r="H148" s="82" t="str">
        <f>IF($G148='List Backing Sheet'!$P$5,'1. Input energy data'!$S$11,IF($G148='List Backing Sheet'!$P$6,'1. Input energy data'!$T$11,""))</f>
        <v/>
      </c>
      <c r="I148" s="82" t="str">
        <f>IF('1. Input energy data'!H164=0, "", '1. Input energy data'!H164)</f>
        <v/>
      </c>
      <c r="J148" s="84" t="str">
        <f>IF('1. Input energy data'!I164="", "", '1. Input energy data'!I164)</f>
        <v/>
      </c>
      <c r="K148" s="84" t="str">
        <f>IF(A148="","",IF(TRIM(LOWER('1. Input energy data'!$G$11))="Multiple",IF('1. Input energy data'!J164&lt;&gt;"",'1. Input energy data'!J164,""), '1. Input energy data'!$G$11))</f>
        <v/>
      </c>
      <c r="L148" s="84" t="str">
        <f>IF('1. Input energy data'!L164="", "", '1. Input energy data'!L164)</f>
        <v/>
      </c>
      <c r="M148" s="84" t="str">
        <f>IF('1. Input energy data'!M164="", "", '1. Input energy data'!M164)</f>
        <v/>
      </c>
      <c r="N148" s="85" t="str">
        <f>IF(ISBLANK('1. Input energy data'!N164), "",'1. Input energy data'!N164)</f>
        <v/>
      </c>
      <c r="O148" s="85" t="str">
        <f>IF(ISBLANK('1. Input energy data'!O164), "",'1. Input energy data'!O164)</f>
        <v/>
      </c>
      <c r="P148" s="85" t="str">
        <f>IF(ISBLANK('1. Input energy data'!P164), "",'1. Input energy data'!P164)</f>
        <v/>
      </c>
      <c r="Q148" s="85" t="str">
        <f>IF(ISBLANK('1. Input energy data'!Q164), "",'1. Input energy data'!Q164)</f>
        <v/>
      </c>
      <c r="R148" s="85" t="str">
        <f>IF(ISBLANK('1. Input energy data'!R164), "",'1. Input energy data'!R164)</f>
        <v/>
      </c>
      <c r="S148" s="85" t="str">
        <f>IF(ISBLANK('1. Input energy data'!S164), "",'1. Input energy data'!S164)</f>
        <v/>
      </c>
      <c r="T148" s="85" t="str">
        <f>IF(ISBLANK('1. Input energy data'!T164), "",'1. Input energy data'!T164)</f>
        <v/>
      </c>
      <c r="U148" s="85" t="str">
        <f>IF(ISBLANK('1. Input energy data'!U164), "",'1. Input energy data'!U164)</f>
        <v/>
      </c>
      <c r="V148" s="85" t="str">
        <f>IF(ISBLANK('1. Input energy data'!V164), "",'1. Input energy data'!V164)</f>
        <v/>
      </c>
      <c r="W148" s="85" t="str">
        <f>IF(ISBLANK('1. Input energy data'!W164), "",'1. Input energy data'!W164)</f>
        <v/>
      </c>
      <c r="X148" s="85" t="str">
        <f>IF(ISBLANK('1. Input energy data'!X164), "",'1. Input energy data'!X164)</f>
        <v/>
      </c>
      <c r="Y148" s="85" t="str">
        <f>IF(ISBLANK('1. Input energy data'!Y164), "",'1. Input energy data'!Y164)</f>
        <v/>
      </c>
      <c r="Z148" s="85" t="str">
        <f>IF(ISBLANK('1. Input energy data'!Z164), "",'1. Input energy data'!Z164)</f>
        <v/>
      </c>
      <c r="AA148" s="85" t="str">
        <f>IF(ISBLANK('1. Input energy data'!$AA164), "",'1. Input energy data'!$AA164)</f>
        <v/>
      </c>
      <c r="AB148" s="85" t="str">
        <f>IF(ISBLANK('1. Input energy data'!AB164), "",'1. Input energy data'!AB164)</f>
        <v/>
      </c>
      <c r="AC148" s="84" t="str">
        <f>IF('1. Input energy data'!AD164="", "", '1. Input energy data'!AD164)</f>
        <v/>
      </c>
      <c r="AD148" s="84" t="str">
        <f>IF('1. Input energy data'!AE164="", "", '1. Input energy data'!AE164)</f>
        <v/>
      </c>
      <c r="AE148" s="85" t="str">
        <f>IF(ISBLANK('1. Input energy data'!AF164), "",'1. Input energy data'!AF164)</f>
        <v/>
      </c>
      <c r="AF148" s="85" t="str">
        <f>IF(ISBLANK('1. Input energy data'!AG164), "",'1. Input energy data'!AG164)</f>
        <v/>
      </c>
      <c r="AG148" s="85" t="str">
        <f>IF(ISBLANK('1. Input energy data'!AH164), "",'1. Input energy data'!AH164)</f>
        <v/>
      </c>
      <c r="AH148" s="85" t="str">
        <f>IF(ISBLANK('1. Input energy data'!AI164), "",'1. Input energy data'!AI164)</f>
        <v/>
      </c>
      <c r="AI148" s="85" t="str">
        <f>IF(ISBLANK('1. Input energy data'!AJ164), "",'1. Input energy data'!AJ164)</f>
        <v/>
      </c>
      <c r="AJ148" s="85" t="str">
        <f>IF(ISBLANK('1. Input energy data'!AK164), "",'1. Input energy data'!AK164)</f>
        <v/>
      </c>
      <c r="AK148" s="85" t="str">
        <f>IF(ISBLANK('1. Input energy data'!AL164), "",'1. Input energy data'!AL164)</f>
        <v/>
      </c>
      <c r="AL148" s="85" t="str">
        <f>IF(ISBLANK('1. Input energy data'!AM164), "",'1. Input energy data'!AM164)</f>
        <v/>
      </c>
      <c r="AM148" s="85" t="str">
        <f>IF(ISBLANK('1. Input energy data'!AN164), "",'1. Input energy data'!AN164)</f>
        <v/>
      </c>
      <c r="AN148" s="85" t="str">
        <f>IF(ISBLANK('1. Input energy data'!AO164), "",'1. Input energy data'!AO164)</f>
        <v/>
      </c>
      <c r="AO148" s="85" t="str">
        <f>IF(ISBLANK('1. Input energy data'!AP164), "",'1. Input energy data'!AP164)</f>
        <v/>
      </c>
      <c r="AP148" s="85" t="str">
        <f>IF(ISBLANK('1. Input energy data'!AQ164), "",'1. Input energy data'!AQ164)</f>
        <v/>
      </c>
      <c r="AQ148" s="85" t="str">
        <f>'1. Input energy data'!AR164</f>
        <v/>
      </c>
      <c r="AR148" s="85" t="str">
        <f>'1. Input energy data'!AS164</f>
        <v/>
      </c>
      <c r="AS148" s="85" t="str">
        <f>IF(ISBLANK('1. Input energy data'!AT164), "",'1. Input energy data'!AT164)</f>
        <v/>
      </c>
      <c r="AT148" s="85" t="str">
        <f>IF(ISBLANK('1. Input energy data'!$AU164), "",'1. Input energy data'!$AU164)</f>
        <v/>
      </c>
      <c r="AU148" s="85" t="str">
        <f>IF(ISBLANK('1. Input energy data'!AV164), "",'1. Input energy data'!AV164)</f>
        <v/>
      </c>
      <c r="AV148" s="82" t="str">
        <f>IFERROR('Calculation backing sheet'!AQ147,"Baseline issue")</f>
        <v/>
      </c>
      <c r="AW148" s="85" t="str">
        <f>'Calculation backing sheet'!AR147</f>
        <v/>
      </c>
      <c r="AX148" s="176" t="str">
        <f>'Calculation backing sheet'!AS147</f>
        <v/>
      </c>
      <c r="AY148" s="85" t="str">
        <f>'Calculation backing sheet'!AT147</f>
        <v/>
      </c>
      <c r="AZ148" s="85" t="str">
        <f>'Calculation backing sheet'!AU147</f>
        <v/>
      </c>
      <c r="BA148" s="82" t="str">
        <f>'Calculation backing sheet'!AV147</f>
        <v/>
      </c>
      <c r="BB148" s="82" t="str">
        <f>IF(OR(F148=0,G148=0,F148="0",G148="0",TRIM(F148)="",TRIM(G148)=""),"",IF(COUNTIFS('2. Input non-routine changes'!$C$18:$C$1048576,F148,'2. Input non-routine changes'!$E$18:$E$1048576,G148)&gt; 0,"Yes","No"))</f>
        <v/>
      </c>
      <c r="BD148" s="84" t="str" cm="1">
        <f t="array" aca="1" ref="BD148" ca="1">IFERROR(INDIRECT("'2. Input non-routine changes'!" &amp; ADDRESS('NRC backing'!$E148, COLUMN()-45)),"")</f>
        <v/>
      </c>
      <c r="BE148" s="84" t="str" cm="1">
        <f t="array" aca="1" ref="BE148" ca="1">IFERROR(INDIRECT("'2. Input non-routine changes'!" &amp; ADDRESS('NRC backing'!$E148, COLUMN()-45)),"")</f>
        <v/>
      </c>
      <c r="BF148" s="82" t="str" cm="1">
        <f t="array" aca="1" ref="BF148" ca="1">IFERROR(INDIRECT("'2. Input non-routine changes'!" &amp; ADDRESS('NRC backing'!$E148, COLUMN()-45)),"")</f>
        <v/>
      </c>
      <c r="BG148" s="180" t="str" cm="1">
        <f t="array" aca="1" ref="BG148" ca="1">IFERROR(INDIRECT("'2. Input non-routine changes'!" &amp; ADDRESS('NRC backing'!$E148, COLUMN()-45)),"")</f>
        <v/>
      </c>
      <c r="BH148" s="82" t="str" cm="1">
        <f t="array" aca="1" ref="BH148" ca="1">IFERROR(INDIRECT("'2. Input non-routine changes'!" &amp; ADDRESS('NRC backing'!$E148, COLUMN()-45)),"")</f>
        <v/>
      </c>
      <c r="BI148" s="84" t="str" cm="1">
        <f t="array" aca="1" ref="BI148" ca="1">IFERROR(INDIRECT("'2. Input non-routine changes'!" &amp; ADDRESS('NRC backing'!$F148, COLUMN()-50)),"")</f>
        <v/>
      </c>
      <c r="BJ148" s="84" t="str" cm="1">
        <f t="array" aca="1" ref="BJ148" ca="1">IFERROR(INDIRECT("'2. Input non-routine changes'!" &amp; ADDRESS('NRC backing'!$F148, COLUMN()-50)),"")</f>
        <v/>
      </c>
      <c r="BK148" s="82" t="str" cm="1">
        <f t="array" aca="1" ref="BK148" ca="1">IFERROR(INDIRECT("'2. Input non-routine changes'!" &amp; ADDRESS('NRC backing'!$F148, COLUMN()-50)),"")</f>
        <v/>
      </c>
      <c r="BL148" s="173" t="str" cm="1">
        <f t="array" aca="1" ref="BL148" ca="1">IFERROR(INDIRECT("'2. Input non-routine changes'!" &amp; ADDRESS('NRC backing'!$F148, COLUMN()-50)),"")</f>
        <v/>
      </c>
      <c r="BM148" s="82" t="str" cm="1">
        <f t="array" aca="1" ref="BM148" ca="1">IFERROR(INDIRECT("'2. Input non-routine changes'!" &amp; ADDRESS('NRC backing'!$F148, COLUMN()-50)),"")</f>
        <v/>
      </c>
      <c r="BN148" s="84" t="str" cm="1">
        <f t="array" aca="1" ref="BN148" ca="1">IFERROR(INDIRECT("'2. Input non-routine changes'!" &amp; ADDRESS('NRC backing'!$G148, COLUMN()-55)),"")</f>
        <v/>
      </c>
      <c r="BO148" s="84" t="str" cm="1">
        <f t="array" aca="1" ref="BO148" ca="1">IFERROR(INDIRECT("'2. Input non-routine changes'!" &amp; ADDRESS('NRC backing'!$G148, COLUMN()-55)),"")</f>
        <v/>
      </c>
      <c r="BP148" s="82" t="str" cm="1">
        <f t="array" aca="1" ref="BP148" ca="1">IFERROR(INDIRECT("'2. Input non-routine changes'!" &amp; ADDRESS('NRC backing'!$G148, COLUMN()-55)),"")</f>
        <v/>
      </c>
      <c r="BQ148" s="180" t="str" cm="1">
        <f t="array" aca="1" ref="BQ148" ca="1">IFERROR(INDIRECT("'2. Input non-routine changes'!" &amp; ADDRESS('NRC backing'!$G148, COLUMN()-55)),"")</f>
        <v/>
      </c>
      <c r="BR148" s="82" t="str" cm="1">
        <f t="array" aca="1" ref="BR148" ca="1">IFERROR(INDIRECT("'2. Input non-routine changes'!" &amp; ADDRESS('NRC backing'!$G148, COLUMN()-55)),"")</f>
        <v/>
      </c>
    </row>
    <row r="149" spans="1:70">
      <c r="A149" s="82" t="str">
        <f>IF($D149="", "", '1. Input energy data'!$C$11)</f>
        <v/>
      </c>
      <c r="B149" s="82" t="str">
        <f>IF($D149="", "", '1. Input energy data'!$D$11)</f>
        <v/>
      </c>
      <c r="C149" s="236"/>
      <c r="D149" s="82" t="str">
        <f>IF(ISBLANK('1. Input energy data'!$C165),"",'1. Input energy data'!$C165)</f>
        <v/>
      </c>
      <c r="E149" s="178" t="str">
        <f>IF(ISBLANK('1. Input energy data'!D165), "",'1. Input energy data'!D165)</f>
        <v/>
      </c>
      <c r="F149" s="82" t="str">
        <f>IF(ISBLANK('1. Input energy data'!$E165),"",'1. Input energy data'!$E165)</f>
        <v/>
      </c>
      <c r="G149" s="82" t="str">
        <f>IF($A149="","",'1. Input energy data'!$G165)</f>
        <v/>
      </c>
      <c r="H149" s="82" t="str">
        <f>IF($G149='List Backing Sheet'!$P$5,'1. Input energy data'!$S$11,IF($G149='List Backing Sheet'!$P$6,'1. Input energy data'!$T$11,""))</f>
        <v/>
      </c>
      <c r="I149" s="82" t="str">
        <f>IF('1. Input energy data'!H165=0, "", '1. Input energy data'!H165)</f>
        <v/>
      </c>
      <c r="J149" s="84" t="str">
        <f>IF('1. Input energy data'!I165="", "", '1. Input energy data'!I165)</f>
        <v/>
      </c>
      <c r="K149" s="84" t="str">
        <f>IF(A149="","",IF(TRIM(LOWER('1. Input energy data'!$G$11))="Multiple",IF('1. Input energy data'!J165&lt;&gt;"",'1. Input energy data'!J165,""), '1. Input energy data'!$G$11))</f>
        <v/>
      </c>
      <c r="L149" s="84" t="str">
        <f>IF('1. Input energy data'!L165="", "", '1. Input energy data'!L165)</f>
        <v/>
      </c>
      <c r="M149" s="84" t="str">
        <f>IF('1. Input energy data'!M165="", "", '1. Input energy data'!M165)</f>
        <v/>
      </c>
      <c r="N149" s="85" t="str">
        <f>IF(ISBLANK('1. Input energy data'!N165), "",'1. Input energy data'!N165)</f>
        <v/>
      </c>
      <c r="O149" s="85" t="str">
        <f>IF(ISBLANK('1. Input energy data'!O165), "",'1. Input energy data'!O165)</f>
        <v/>
      </c>
      <c r="P149" s="85" t="str">
        <f>IF(ISBLANK('1. Input energy data'!P165), "",'1. Input energy data'!P165)</f>
        <v/>
      </c>
      <c r="Q149" s="85" t="str">
        <f>IF(ISBLANK('1. Input energy data'!Q165), "",'1. Input energy data'!Q165)</f>
        <v/>
      </c>
      <c r="R149" s="85" t="str">
        <f>IF(ISBLANK('1. Input energy data'!R165), "",'1. Input energy data'!R165)</f>
        <v/>
      </c>
      <c r="S149" s="85" t="str">
        <f>IF(ISBLANK('1. Input energy data'!S165), "",'1. Input energy data'!S165)</f>
        <v/>
      </c>
      <c r="T149" s="85" t="str">
        <f>IF(ISBLANK('1. Input energy data'!T165), "",'1. Input energy data'!T165)</f>
        <v/>
      </c>
      <c r="U149" s="85" t="str">
        <f>IF(ISBLANK('1. Input energy data'!U165), "",'1. Input energy data'!U165)</f>
        <v/>
      </c>
      <c r="V149" s="85" t="str">
        <f>IF(ISBLANK('1. Input energy data'!V165), "",'1. Input energy data'!V165)</f>
        <v/>
      </c>
      <c r="W149" s="85" t="str">
        <f>IF(ISBLANK('1. Input energy data'!W165), "",'1. Input energy data'!W165)</f>
        <v/>
      </c>
      <c r="X149" s="85" t="str">
        <f>IF(ISBLANK('1. Input energy data'!X165), "",'1. Input energy data'!X165)</f>
        <v/>
      </c>
      <c r="Y149" s="85" t="str">
        <f>IF(ISBLANK('1. Input energy data'!Y165), "",'1. Input energy data'!Y165)</f>
        <v/>
      </c>
      <c r="Z149" s="85" t="str">
        <f>IF(ISBLANK('1. Input energy data'!Z165), "",'1. Input energy data'!Z165)</f>
        <v/>
      </c>
      <c r="AA149" s="85" t="str">
        <f>IF(ISBLANK('1. Input energy data'!$AA165), "",'1. Input energy data'!$AA165)</f>
        <v/>
      </c>
      <c r="AB149" s="85" t="str">
        <f>IF(ISBLANK('1. Input energy data'!AB165), "",'1. Input energy data'!AB165)</f>
        <v/>
      </c>
      <c r="AC149" s="84" t="str">
        <f>IF('1. Input energy data'!AD165="", "", '1. Input energy data'!AD165)</f>
        <v/>
      </c>
      <c r="AD149" s="84" t="str">
        <f>IF('1. Input energy data'!AE165="", "", '1. Input energy data'!AE165)</f>
        <v/>
      </c>
      <c r="AE149" s="85" t="str">
        <f>IF(ISBLANK('1. Input energy data'!AF165), "",'1. Input energy data'!AF165)</f>
        <v/>
      </c>
      <c r="AF149" s="85" t="str">
        <f>IF(ISBLANK('1. Input energy data'!AG165), "",'1. Input energy data'!AG165)</f>
        <v/>
      </c>
      <c r="AG149" s="85" t="str">
        <f>IF(ISBLANK('1. Input energy data'!AH165), "",'1. Input energy data'!AH165)</f>
        <v/>
      </c>
      <c r="AH149" s="85" t="str">
        <f>IF(ISBLANK('1. Input energy data'!AI165), "",'1. Input energy data'!AI165)</f>
        <v/>
      </c>
      <c r="AI149" s="85" t="str">
        <f>IF(ISBLANK('1. Input energy data'!AJ165), "",'1. Input energy data'!AJ165)</f>
        <v/>
      </c>
      <c r="AJ149" s="85" t="str">
        <f>IF(ISBLANK('1. Input energy data'!AK165), "",'1. Input energy data'!AK165)</f>
        <v/>
      </c>
      <c r="AK149" s="85" t="str">
        <f>IF(ISBLANK('1. Input energy data'!AL165), "",'1. Input energy data'!AL165)</f>
        <v/>
      </c>
      <c r="AL149" s="85" t="str">
        <f>IF(ISBLANK('1. Input energy data'!AM165), "",'1. Input energy data'!AM165)</f>
        <v/>
      </c>
      <c r="AM149" s="85" t="str">
        <f>IF(ISBLANK('1. Input energy data'!AN165), "",'1. Input energy data'!AN165)</f>
        <v/>
      </c>
      <c r="AN149" s="85" t="str">
        <f>IF(ISBLANK('1. Input energy data'!AO165), "",'1. Input energy data'!AO165)</f>
        <v/>
      </c>
      <c r="AO149" s="85" t="str">
        <f>IF(ISBLANK('1. Input energy data'!AP165), "",'1. Input energy data'!AP165)</f>
        <v/>
      </c>
      <c r="AP149" s="85" t="str">
        <f>IF(ISBLANK('1. Input energy data'!AQ165), "",'1. Input energy data'!AQ165)</f>
        <v/>
      </c>
      <c r="AQ149" s="85" t="str">
        <f>'1. Input energy data'!AR165</f>
        <v/>
      </c>
      <c r="AR149" s="85" t="str">
        <f>'1. Input energy data'!AS165</f>
        <v/>
      </c>
      <c r="AS149" s="85" t="str">
        <f>IF(ISBLANK('1. Input energy data'!AT165), "",'1. Input energy data'!AT165)</f>
        <v/>
      </c>
      <c r="AT149" s="85" t="str">
        <f>IF(ISBLANK('1. Input energy data'!$AU165), "",'1. Input energy data'!$AU165)</f>
        <v/>
      </c>
      <c r="AU149" s="85" t="str">
        <f>IF(ISBLANK('1. Input energy data'!AV165), "",'1. Input energy data'!AV165)</f>
        <v/>
      </c>
      <c r="AV149" s="82" t="str">
        <f>IFERROR('Calculation backing sheet'!AQ148,"Baseline issue")</f>
        <v/>
      </c>
      <c r="AW149" s="85" t="str">
        <f>'Calculation backing sheet'!AR148</f>
        <v/>
      </c>
      <c r="AX149" s="176" t="str">
        <f>'Calculation backing sheet'!AS148</f>
        <v/>
      </c>
      <c r="AY149" s="85" t="str">
        <f>'Calculation backing sheet'!AT148</f>
        <v/>
      </c>
      <c r="AZ149" s="85" t="str">
        <f>'Calculation backing sheet'!AU148</f>
        <v/>
      </c>
      <c r="BA149" s="82" t="str">
        <f>'Calculation backing sheet'!AV148</f>
        <v/>
      </c>
      <c r="BB149" s="82" t="str">
        <f>IF(OR(F149=0,G149=0,F149="0",G149="0",TRIM(F149)="",TRIM(G149)=""),"",IF(COUNTIFS('2. Input non-routine changes'!$C$18:$C$1048576,F149,'2. Input non-routine changes'!$E$18:$E$1048576,G149)&gt; 0,"Yes","No"))</f>
        <v/>
      </c>
      <c r="BD149" s="84" t="str" cm="1">
        <f t="array" aca="1" ref="BD149" ca="1">IFERROR(INDIRECT("'2. Input non-routine changes'!" &amp; ADDRESS('NRC backing'!$E149, COLUMN()-45)),"")</f>
        <v/>
      </c>
      <c r="BE149" s="84" t="str" cm="1">
        <f t="array" aca="1" ref="BE149" ca="1">IFERROR(INDIRECT("'2. Input non-routine changes'!" &amp; ADDRESS('NRC backing'!$E149, COLUMN()-45)),"")</f>
        <v/>
      </c>
      <c r="BF149" s="82" t="str" cm="1">
        <f t="array" aca="1" ref="BF149" ca="1">IFERROR(INDIRECT("'2. Input non-routine changes'!" &amp; ADDRESS('NRC backing'!$E149, COLUMN()-45)),"")</f>
        <v/>
      </c>
      <c r="BG149" s="180" t="str" cm="1">
        <f t="array" aca="1" ref="BG149" ca="1">IFERROR(INDIRECT("'2. Input non-routine changes'!" &amp; ADDRESS('NRC backing'!$E149, COLUMN()-45)),"")</f>
        <v/>
      </c>
      <c r="BH149" s="82" t="str" cm="1">
        <f t="array" aca="1" ref="BH149" ca="1">IFERROR(INDIRECT("'2. Input non-routine changes'!" &amp; ADDRESS('NRC backing'!$E149, COLUMN()-45)),"")</f>
        <v/>
      </c>
      <c r="BI149" s="84" t="str" cm="1">
        <f t="array" aca="1" ref="BI149" ca="1">IFERROR(INDIRECT("'2. Input non-routine changes'!" &amp; ADDRESS('NRC backing'!$F149, COLUMN()-50)),"")</f>
        <v/>
      </c>
      <c r="BJ149" s="84" t="str" cm="1">
        <f t="array" aca="1" ref="BJ149" ca="1">IFERROR(INDIRECT("'2. Input non-routine changes'!" &amp; ADDRESS('NRC backing'!$F149, COLUMN()-50)),"")</f>
        <v/>
      </c>
      <c r="BK149" s="82" t="str" cm="1">
        <f t="array" aca="1" ref="BK149" ca="1">IFERROR(INDIRECT("'2. Input non-routine changes'!" &amp; ADDRESS('NRC backing'!$F149, COLUMN()-50)),"")</f>
        <v/>
      </c>
      <c r="BL149" s="173" t="str" cm="1">
        <f t="array" aca="1" ref="BL149" ca="1">IFERROR(INDIRECT("'2. Input non-routine changes'!" &amp; ADDRESS('NRC backing'!$F149, COLUMN()-50)),"")</f>
        <v/>
      </c>
      <c r="BM149" s="82" t="str" cm="1">
        <f t="array" aca="1" ref="BM149" ca="1">IFERROR(INDIRECT("'2. Input non-routine changes'!" &amp; ADDRESS('NRC backing'!$F149, COLUMN()-50)),"")</f>
        <v/>
      </c>
      <c r="BN149" s="84" t="str" cm="1">
        <f t="array" aca="1" ref="BN149" ca="1">IFERROR(INDIRECT("'2. Input non-routine changes'!" &amp; ADDRESS('NRC backing'!$G149, COLUMN()-55)),"")</f>
        <v/>
      </c>
      <c r="BO149" s="84" t="str" cm="1">
        <f t="array" aca="1" ref="BO149" ca="1">IFERROR(INDIRECT("'2. Input non-routine changes'!" &amp; ADDRESS('NRC backing'!$G149, COLUMN()-55)),"")</f>
        <v/>
      </c>
      <c r="BP149" s="82" t="str" cm="1">
        <f t="array" aca="1" ref="BP149" ca="1">IFERROR(INDIRECT("'2. Input non-routine changes'!" &amp; ADDRESS('NRC backing'!$G149, COLUMN()-55)),"")</f>
        <v/>
      </c>
      <c r="BQ149" s="180" t="str" cm="1">
        <f t="array" aca="1" ref="BQ149" ca="1">IFERROR(INDIRECT("'2. Input non-routine changes'!" &amp; ADDRESS('NRC backing'!$G149, COLUMN()-55)),"")</f>
        <v/>
      </c>
      <c r="BR149" s="82" t="str" cm="1">
        <f t="array" aca="1" ref="BR149" ca="1">IFERROR(INDIRECT("'2. Input non-routine changes'!" &amp; ADDRESS('NRC backing'!$G149, COLUMN()-55)),"")</f>
        <v/>
      </c>
    </row>
    <row r="150" spans="1:70">
      <c r="A150" s="82" t="str">
        <f>IF($D150="", "", '1. Input energy data'!$C$11)</f>
        <v/>
      </c>
      <c r="B150" s="82" t="str">
        <f>IF($D150="", "", '1. Input energy data'!$D$11)</f>
        <v/>
      </c>
      <c r="C150" s="236"/>
      <c r="D150" s="82" t="str">
        <f>IF(ISBLANK('1. Input energy data'!$C166),"",'1. Input energy data'!$C166)</f>
        <v/>
      </c>
      <c r="E150" s="178" t="str">
        <f>IF(ISBLANK('1. Input energy data'!D166), "",'1. Input energy data'!D166)</f>
        <v/>
      </c>
      <c r="F150" s="82" t="str">
        <f>IF(ISBLANK('1. Input energy data'!$E166),"",'1. Input energy data'!$E166)</f>
        <v/>
      </c>
      <c r="G150" s="82" t="str">
        <f>IF($A150="","",'1. Input energy data'!$G166)</f>
        <v/>
      </c>
      <c r="H150" s="82" t="str">
        <f>IF($G150='List Backing Sheet'!$P$5,'1. Input energy data'!$S$11,IF($G150='List Backing Sheet'!$P$6,'1. Input energy data'!$T$11,""))</f>
        <v/>
      </c>
      <c r="I150" s="82" t="str">
        <f>IF('1. Input energy data'!H166=0, "", '1. Input energy data'!H166)</f>
        <v/>
      </c>
      <c r="J150" s="84" t="str">
        <f>IF('1. Input energy data'!I166="", "", '1. Input energy data'!I166)</f>
        <v/>
      </c>
      <c r="K150" s="84" t="str">
        <f>IF(A150="","",IF(TRIM(LOWER('1. Input energy data'!$G$11))="Multiple",IF('1. Input energy data'!J166&lt;&gt;"",'1. Input energy data'!J166,""), '1. Input energy data'!$G$11))</f>
        <v/>
      </c>
      <c r="L150" s="84" t="str">
        <f>IF('1. Input energy data'!L166="", "", '1. Input energy data'!L166)</f>
        <v/>
      </c>
      <c r="M150" s="84" t="str">
        <f>IF('1. Input energy data'!M166="", "", '1. Input energy data'!M166)</f>
        <v/>
      </c>
      <c r="N150" s="85" t="str">
        <f>IF(ISBLANK('1. Input energy data'!N166), "",'1. Input energy data'!N166)</f>
        <v/>
      </c>
      <c r="O150" s="85" t="str">
        <f>IF(ISBLANK('1. Input energy data'!O166), "",'1. Input energy data'!O166)</f>
        <v/>
      </c>
      <c r="P150" s="85" t="str">
        <f>IF(ISBLANK('1. Input energy data'!P166), "",'1. Input energy data'!P166)</f>
        <v/>
      </c>
      <c r="Q150" s="85" t="str">
        <f>IF(ISBLANK('1. Input energy data'!Q166), "",'1. Input energy data'!Q166)</f>
        <v/>
      </c>
      <c r="R150" s="85" t="str">
        <f>IF(ISBLANK('1. Input energy data'!R166), "",'1. Input energy data'!R166)</f>
        <v/>
      </c>
      <c r="S150" s="85" t="str">
        <f>IF(ISBLANK('1. Input energy data'!S166), "",'1. Input energy data'!S166)</f>
        <v/>
      </c>
      <c r="T150" s="85" t="str">
        <f>IF(ISBLANK('1. Input energy data'!T166), "",'1. Input energy data'!T166)</f>
        <v/>
      </c>
      <c r="U150" s="85" t="str">
        <f>IF(ISBLANK('1. Input energy data'!U166), "",'1. Input energy data'!U166)</f>
        <v/>
      </c>
      <c r="V150" s="85" t="str">
        <f>IF(ISBLANK('1. Input energy data'!V166), "",'1. Input energy data'!V166)</f>
        <v/>
      </c>
      <c r="W150" s="85" t="str">
        <f>IF(ISBLANK('1. Input energy data'!W166), "",'1. Input energy data'!W166)</f>
        <v/>
      </c>
      <c r="X150" s="85" t="str">
        <f>IF(ISBLANK('1. Input energy data'!X166), "",'1. Input energy data'!X166)</f>
        <v/>
      </c>
      <c r="Y150" s="85" t="str">
        <f>IF(ISBLANK('1. Input energy data'!Y166), "",'1. Input energy data'!Y166)</f>
        <v/>
      </c>
      <c r="Z150" s="85" t="str">
        <f>IF(ISBLANK('1. Input energy data'!Z166), "",'1. Input energy data'!Z166)</f>
        <v/>
      </c>
      <c r="AA150" s="85" t="str">
        <f>IF(ISBLANK('1. Input energy data'!$AA166), "",'1. Input energy data'!$AA166)</f>
        <v/>
      </c>
      <c r="AB150" s="85" t="str">
        <f>IF(ISBLANK('1. Input energy data'!AB166), "",'1. Input energy data'!AB166)</f>
        <v/>
      </c>
      <c r="AC150" s="84" t="str">
        <f>IF('1. Input energy data'!AD166="", "", '1. Input energy data'!AD166)</f>
        <v/>
      </c>
      <c r="AD150" s="84" t="str">
        <f>IF('1. Input energy data'!AE166="", "", '1. Input energy data'!AE166)</f>
        <v/>
      </c>
      <c r="AE150" s="85" t="str">
        <f>IF(ISBLANK('1. Input energy data'!AF166), "",'1. Input energy data'!AF166)</f>
        <v/>
      </c>
      <c r="AF150" s="85" t="str">
        <f>IF(ISBLANK('1. Input energy data'!AG166), "",'1. Input energy data'!AG166)</f>
        <v/>
      </c>
      <c r="AG150" s="85" t="str">
        <f>IF(ISBLANK('1. Input energy data'!AH166), "",'1. Input energy data'!AH166)</f>
        <v/>
      </c>
      <c r="AH150" s="85" t="str">
        <f>IF(ISBLANK('1. Input energy data'!AI166), "",'1. Input energy data'!AI166)</f>
        <v/>
      </c>
      <c r="AI150" s="85" t="str">
        <f>IF(ISBLANK('1. Input energy data'!AJ166), "",'1. Input energy data'!AJ166)</f>
        <v/>
      </c>
      <c r="AJ150" s="85" t="str">
        <f>IF(ISBLANK('1. Input energy data'!AK166), "",'1. Input energy data'!AK166)</f>
        <v/>
      </c>
      <c r="AK150" s="85" t="str">
        <f>IF(ISBLANK('1. Input energy data'!AL166), "",'1. Input energy data'!AL166)</f>
        <v/>
      </c>
      <c r="AL150" s="85" t="str">
        <f>IF(ISBLANK('1. Input energy data'!AM166), "",'1. Input energy data'!AM166)</f>
        <v/>
      </c>
      <c r="AM150" s="85" t="str">
        <f>IF(ISBLANK('1. Input energy data'!AN166), "",'1. Input energy data'!AN166)</f>
        <v/>
      </c>
      <c r="AN150" s="85" t="str">
        <f>IF(ISBLANK('1. Input energy data'!AO166), "",'1. Input energy data'!AO166)</f>
        <v/>
      </c>
      <c r="AO150" s="85" t="str">
        <f>IF(ISBLANK('1. Input energy data'!AP166), "",'1. Input energy data'!AP166)</f>
        <v/>
      </c>
      <c r="AP150" s="85" t="str">
        <f>IF(ISBLANK('1. Input energy data'!AQ166), "",'1. Input energy data'!AQ166)</f>
        <v/>
      </c>
      <c r="AQ150" s="85" t="str">
        <f>'1. Input energy data'!AR166</f>
        <v/>
      </c>
      <c r="AR150" s="85" t="str">
        <f>'1. Input energy data'!AS166</f>
        <v/>
      </c>
      <c r="AS150" s="85" t="str">
        <f>IF(ISBLANK('1. Input energy data'!AT166), "",'1. Input energy data'!AT166)</f>
        <v/>
      </c>
      <c r="AT150" s="85" t="str">
        <f>IF(ISBLANK('1. Input energy data'!$AU166), "",'1. Input energy data'!$AU166)</f>
        <v/>
      </c>
      <c r="AU150" s="85" t="str">
        <f>IF(ISBLANK('1. Input energy data'!AV166), "",'1. Input energy data'!AV166)</f>
        <v/>
      </c>
      <c r="AV150" s="82" t="str">
        <f>IFERROR('Calculation backing sheet'!AQ149,"Baseline issue")</f>
        <v/>
      </c>
      <c r="AW150" s="85" t="str">
        <f>'Calculation backing sheet'!AR149</f>
        <v/>
      </c>
      <c r="AX150" s="176" t="str">
        <f>'Calculation backing sheet'!AS149</f>
        <v/>
      </c>
      <c r="AY150" s="85" t="str">
        <f>'Calculation backing sheet'!AT149</f>
        <v/>
      </c>
      <c r="AZ150" s="85" t="str">
        <f>'Calculation backing sheet'!AU149</f>
        <v/>
      </c>
      <c r="BA150" s="82" t="str">
        <f>'Calculation backing sheet'!AV149</f>
        <v/>
      </c>
      <c r="BB150" s="82" t="str">
        <f>IF(OR(F150=0,G150=0,F150="0",G150="0",TRIM(F150)="",TRIM(G150)=""),"",IF(COUNTIFS('2. Input non-routine changes'!$C$18:$C$1048576,F150,'2. Input non-routine changes'!$E$18:$E$1048576,G150)&gt; 0,"Yes","No"))</f>
        <v/>
      </c>
      <c r="BD150" s="84" t="str" cm="1">
        <f t="array" aca="1" ref="BD150" ca="1">IFERROR(INDIRECT("'2. Input non-routine changes'!" &amp; ADDRESS('NRC backing'!$E150, COLUMN()-45)),"")</f>
        <v/>
      </c>
      <c r="BE150" s="84" t="str" cm="1">
        <f t="array" aca="1" ref="BE150" ca="1">IFERROR(INDIRECT("'2. Input non-routine changes'!" &amp; ADDRESS('NRC backing'!$E150, COLUMN()-45)),"")</f>
        <v/>
      </c>
      <c r="BF150" s="82" t="str" cm="1">
        <f t="array" aca="1" ref="BF150" ca="1">IFERROR(INDIRECT("'2. Input non-routine changes'!" &amp; ADDRESS('NRC backing'!$E150, COLUMN()-45)),"")</f>
        <v/>
      </c>
      <c r="BG150" s="180" t="str" cm="1">
        <f t="array" aca="1" ref="BG150" ca="1">IFERROR(INDIRECT("'2. Input non-routine changes'!" &amp; ADDRESS('NRC backing'!$E150, COLUMN()-45)),"")</f>
        <v/>
      </c>
      <c r="BH150" s="82" t="str" cm="1">
        <f t="array" aca="1" ref="BH150" ca="1">IFERROR(INDIRECT("'2. Input non-routine changes'!" &amp; ADDRESS('NRC backing'!$E150, COLUMN()-45)),"")</f>
        <v/>
      </c>
      <c r="BI150" s="84" t="str" cm="1">
        <f t="array" aca="1" ref="BI150" ca="1">IFERROR(INDIRECT("'2. Input non-routine changes'!" &amp; ADDRESS('NRC backing'!$F150, COLUMN()-50)),"")</f>
        <v/>
      </c>
      <c r="BJ150" s="84" t="str" cm="1">
        <f t="array" aca="1" ref="BJ150" ca="1">IFERROR(INDIRECT("'2. Input non-routine changes'!" &amp; ADDRESS('NRC backing'!$F150, COLUMN()-50)),"")</f>
        <v/>
      </c>
      <c r="BK150" s="82" t="str" cm="1">
        <f t="array" aca="1" ref="BK150" ca="1">IFERROR(INDIRECT("'2. Input non-routine changes'!" &amp; ADDRESS('NRC backing'!$F150, COLUMN()-50)),"")</f>
        <v/>
      </c>
      <c r="BL150" s="173" t="str" cm="1">
        <f t="array" aca="1" ref="BL150" ca="1">IFERROR(INDIRECT("'2. Input non-routine changes'!" &amp; ADDRESS('NRC backing'!$F150, COLUMN()-50)),"")</f>
        <v/>
      </c>
      <c r="BM150" s="82" t="str" cm="1">
        <f t="array" aca="1" ref="BM150" ca="1">IFERROR(INDIRECT("'2. Input non-routine changes'!" &amp; ADDRESS('NRC backing'!$F150, COLUMN()-50)),"")</f>
        <v/>
      </c>
      <c r="BN150" s="84" t="str" cm="1">
        <f t="array" aca="1" ref="BN150" ca="1">IFERROR(INDIRECT("'2. Input non-routine changes'!" &amp; ADDRESS('NRC backing'!$G150, COLUMN()-55)),"")</f>
        <v/>
      </c>
      <c r="BO150" s="84" t="str" cm="1">
        <f t="array" aca="1" ref="BO150" ca="1">IFERROR(INDIRECT("'2. Input non-routine changes'!" &amp; ADDRESS('NRC backing'!$G150, COLUMN()-55)),"")</f>
        <v/>
      </c>
      <c r="BP150" s="82" t="str" cm="1">
        <f t="array" aca="1" ref="BP150" ca="1">IFERROR(INDIRECT("'2. Input non-routine changes'!" &amp; ADDRESS('NRC backing'!$G150, COLUMN()-55)),"")</f>
        <v/>
      </c>
      <c r="BQ150" s="180" t="str" cm="1">
        <f t="array" aca="1" ref="BQ150" ca="1">IFERROR(INDIRECT("'2. Input non-routine changes'!" &amp; ADDRESS('NRC backing'!$G150, COLUMN()-55)),"")</f>
        <v/>
      </c>
      <c r="BR150" s="82" t="str" cm="1">
        <f t="array" aca="1" ref="BR150" ca="1">IFERROR(INDIRECT("'2. Input non-routine changes'!" &amp; ADDRESS('NRC backing'!$G150, COLUMN()-55)),"")</f>
        <v/>
      </c>
    </row>
    <row r="151" spans="1:70">
      <c r="A151" s="82" t="str">
        <f>IF($D151="", "", '1. Input energy data'!$C$11)</f>
        <v/>
      </c>
      <c r="B151" s="82" t="str">
        <f>IF($D151="", "", '1. Input energy data'!$D$11)</f>
        <v/>
      </c>
      <c r="C151" s="236"/>
      <c r="D151" s="82" t="str">
        <f>IF(ISBLANK('1. Input energy data'!$C167),"",'1. Input energy data'!$C167)</f>
        <v/>
      </c>
      <c r="E151" s="178" t="str">
        <f>IF(ISBLANK('1. Input energy data'!D167), "",'1. Input energy data'!D167)</f>
        <v/>
      </c>
      <c r="F151" s="82" t="str">
        <f>IF(ISBLANK('1. Input energy data'!$E167),"",'1. Input energy data'!$E167)</f>
        <v/>
      </c>
      <c r="G151" s="82" t="str">
        <f>IF($A151="","",'1. Input energy data'!$G167)</f>
        <v/>
      </c>
      <c r="H151" s="82" t="str">
        <f>IF($G151='List Backing Sheet'!$P$5,'1. Input energy data'!$S$11,IF($G151='List Backing Sheet'!$P$6,'1. Input energy data'!$T$11,""))</f>
        <v/>
      </c>
      <c r="I151" s="82" t="str">
        <f>IF('1. Input energy data'!H167=0, "", '1. Input energy data'!H167)</f>
        <v/>
      </c>
      <c r="J151" s="84" t="str">
        <f>IF('1. Input energy data'!I167="", "", '1. Input energy data'!I167)</f>
        <v/>
      </c>
      <c r="K151" s="84" t="str">
        <f>IF(A151="","",IF(TRIM(LOWER('1. Input energy data'!$G$11))="Multiple",IF('1. Input energy data'!J167&lt;&gt;"",'1. Input energy data'!J167,""), '1. Input energy data'!$G$11))</f>
        <v/>
      </c>
      <c r="L151" s="84" t="str">
        <f>IF('1. Input energy data'!L167="", "", '1. Input energy data'!L167)</f>
        <v/>
      </c>
      <c r="M151" s="84" t="str">
        <f>IF('1. Input energy data'!M167="", "", '1. Input energy data'!M167)</f>
        <v/>
      </c>
      <c r="N151" s="85" t="str">
        <f>IF(ISBLANK('1. Input energy data'!N167), "",'1. Input energy data'!N167)</f>
        <v/>
      </c>
      <c r="O151" s="85" t="str">
        <f>IF(ISBLANK('1. Input energy data'!O167), "",'1. Input energy data'!O167)</f>
        <v/>
      </c>
      <c r="P151" s="85" t="str">
        <f>IF(ISBLANK('1. Input energy data'!P167), "",'1. Input energy data'!P167)</f>
        <v/>
      </c>
      <c r="Q151" s="85" t="str">
        <f>IF(ISBLANK('1. Input energy data'!Q167), "",'1. Input energy data'!Q167)</f>
        <v/>
      </c>
      <c r="R151" s="85" t="str">
        <f>IF(ISBLANK('1. Input energy data'!R167), "",'1. Input energy data'!R167)</f>
        <v/>
      </c>
      <c r="S151" s="85" t="str">
        <f>IF(ISBLANK('1. Input energy data'!S167), "",'1. Input energy data'!S167)</f>
        <v/>
      </c>
      <c r="T151" s="85" t="str">
        <f>IF(ISBLANK('1. Input energy data'!T167), "",'1. Input energy data'!T167)</f>
        <v/>
      </c>
      <c r="U151" s="85" t="str">
        <f>IF(ISBLANK('1. Input energy data'!U167), "",'1. Input energy data'!U167)</f>
        <v/>
      </c>
      <c r="V151" s="85" t="str">
        <f>IF(ISBLANK('1. Input energy data'!V167), "",'1. Input energy data'!V167)</f>
        <v/>
      </c>
      <c r="W151" s="85" t="str">
        <f>IF(ISBLANK('1. Input energy data'!W167), "",'1. Input energy data'!W167)</f>
        <v/>
      </c>
      <c r="X151" s="85" t="str">
        <f>IF(ISBLANK('1. Input energy data'!X167), "",'1. Input energy data'!X167)</f>
        <v/>
      </c>
      <c r="Y151" s="85" t="str">
        <f>IF(ISBLANK('1. Input energy data'!Y167), "",'1. Input energy data'!Y167)</f>
        <v/>
      </c>
      <c r="Z151" s="85" t="str">
        <f>IF(ISBLANK('1. Input energy data'!Z167), "",'1. Input energy data'!Z167)</f>
        <v/>
      </c>
      <c r="AA151" s="85" t="str">
        <f>IF(ISBLANK('1. Input energy data'!$AA167), "",'1. Input energy data'!$AA167)</f>
        <v/>
      </c>
      <c r="AB151" s="85" t="str">
        <f>IF(ISBLANK('1. Input energy data'!AB167), "",'1. Input energy data'!AB167)</f>
        <v/>
      </c>
      <c r="AC151" s="84" t="str">
        <f>IF('1. Input energy data'!AD167="", "", '1. Input energy data'!AD167)</f>
        <v/>
      </c>
      <c r="AD151" s="84" t="str">
        <f>IF('1. Input energy data'!AE167="", "", '1. Input energy data'!AE167)</f>
        <v/>
      </c>
      <c r="AE151" s="85" t="str">
        <f>IF(ISBLANK('1. Input energy data'!AF167), "",'1. Input energy data'!AF167)</f>
        <v/>
      </c>
      <c r="AF151" s="85" t="str">
        <f>IF(ISBLANK('1. Input energy data'!AG167), "",'1. Input energy data'!AG167)</f>
        <v/>
      </c>
      <c r="AG151" s="85" t="str">
        <f>IF(ISBLANK('1. Input energy data'!AH167), "",'1. Input energy data'!AH167)</f>
        <v/>
      </c>
      <c r="AH151" s="85" t="str">
        <f>IF(ISBLANK('1. Input energy data'!AI167), "",'1. Input energy data'!AI167)</f>
        <v/>
      </c>
      <c r="AI151" s="85" t="str">
        <f>IF(ISBLANK('1. Input energy data'!AJ167), "",'1. Input energy data'!AJ167)</f>
        <v/>
      </c>
      <c r="AJ151" s="85" t="str">
        <f>IF(ISBLANK('1. Input energy data'!AK167), "",'1. Input energy data'!AK167)</f>
        <v/>
      </c>
      <c r="AK151" s="85" t="str">
        <f>IF(ISBLANK('1. Input energy data'!AL167), "",'1. Input energy data'!AL167)</f>
        <v/>
      </c>
      <c r="AL151" s="85" t="str">
        <f>IF(ISBLANK('1. Input energy data'!AM167), "",'1. Input energy data'!AM167)</f>
        <v/>
      </c>
      <c r="AM151" s="85" t="str">
        <f>IF(ISBLANK('1. Input energy data'!AN167), "",'1. Input energy data'!AN167)</f>
        <v/>
      </c>
      <c r="AN151" s="85" t="str">
        <f>IF(ISBLANK('1. Input energy data'!AO167), "",'1. Input energy data'!AO167)</f>
        <v/>
      </c>
      <c r="AO151" s="85" t="str">
        <f>IF(ISBLANK('1. Input energy data'!AP167), "",'1. Input energy data'!AP167)</f>
        <v/>
      </c>
      <c r="AP151" s="85" t="str">
        <f>IF(ISBLANK('1. Input energy data'!AQ167), "",'1. Input energy data'!AQ167)</f>
        <v/>
      </c>
      <c r="AQ151" s="85" t="str">
        <f>'1. Input energy data'!AR167</f>
        <v/>
      </c>
      <c r="AR151" s="85" t="str">
        <f>'1. Input energy data'!AS167</f>
        <v/>
      </c>
      <c r="AS151" s="85" t="str">
        <f>IF(ISBLANK('1. Input energy data'!AT167), "",'1. Input energy data'!AT167)</f>
        <v/>
      </c>
      <c r="AT151" s="85" t="str">
        <f>IF(ISBLANK('1. Input energy data'!$AU167), "",'1. Input energy data'!$AU167)</f>
        <v/>
      </c>
      <c r="AU151" s="85" t="str">
        <f>IF(ISBLANK('1. Input energy data'!AV167), "",'1. Input energy data'!AV167)</f>
        <v/>
      </c>
      <c r="AV151" s="82" t="str">
        <f>IFERROR('Calculation backing sheet'!AQ150,"Baseline issue")</f>
        <v/>
      </c>
      <c r="AW151" s="85" t="str">
        <f>'Calculation backing sheet'!AR150</f>
        <v/>
      </c>
      <c r="AX151" s="176" t="str">
        <f>'Calculation backing sheet'!AS150</f>
        <v/>
      </c>
      <c r="AY151" s="85" t="str">
        <f>'Calculation backing sheet'!AT150</f>
        <v/>
      </c>
      <c r="AZ151" s="85" t="str">
        <f>'Calculation backing sheet'!AU150</f>
        <v/>
      </c>
      <c r="BA151" s="82" t="str">
        <f>'Calculation backing sheet'!AV150</f>
        <v/>
      </c>
      <c r="BB151" s="82" t="str">
        <f>IF(OR(F151=0,G151=0,F151="0",G151="0",TRIM(F151)="",TRIM(G151)=""),"",IF(COUNTIFS('2. Input non-routine changes'!$C$18:$C$1048576,F151,'2. Input non-routine changes'!$E$18:$E$1048576,G151)&gt; 0,"Yes","No"))</f>
        <v/>
      </c>
      <c r="BD151" s="84" t="str" cm="1">
        <f t="array" aca="1" ref="BD151" ca="1">IFERROR(INDIRECT("'2. Input non-routine changes'!" &amp; ADDRESS('NRC backing'!$E151, COLUMN()-45)),"")</f>
        <v/>
      </c>
      <c r="BE151" s="84" t="str" cm="1">
        <f t="array" aca="1" ref="BE151" ca="1">IFERROR(INDIRECT("'2. Input non-routine changes'!" &amp; ADDRESS('NRC backing'!$E151, COLUMN()-45)),"")</f>
        <v/>
      </c>
      <c r="BF151" s="82" t="str" cm="1">
        <f t="array" aca="1" ref="BF151" ca="1">IFERROR(INDIRECT("'2. Input non-routine changes'!" &amp; ADDRESS('NRC backing'!$E151, COLUMN()-45)),"")</f>
        <v/>
      </c>
      <c r="BG151" s="180" t="str" cm="1">
        <f t="array" aca="1" ref="BG151" ca="1">IFERROR(INDIRECT("'2. Input non-routine changes'!" &amp; ADDRESS('NRC backing'!$E151, COLUMN()-45)),"")</f>
        <v/>
      </c>
      <c r="BH151" s="82" t="str" cm="1">
        <f t="array" aca="1" ref="BH151" ca="1">IFERROR(INDIRECT("'2. Input non-routine changes'!" &amp; ADDRESS('NRC backing'!$E151, COLUMN()-45)),"")</f>
        <v/>
      </c>
      <c r="BI151" s="84" t="str" cm="1">
        <f t="array" aca="1" ref="BI151" ca="1">IFERROR(INDIRECT("'2. Input non-routine changes'!" &amp; ADDRESS('NRC backing'!$F151, COLUMN()-50)),"")</f>
        <v/>
      </c>
      <c r="BJ151" s="84" t="str" cm="1">
        <f t="array" aca="1" ref="BJ151" ca="1">IFERROR(INDIRECT("'2. Input non-routine changes'!" &amp; ADDRESS('NRC backing'!$F151, COLUMN()-50)),"")</f>
        <v/>
      </c>
      <c r="BK151" s="82" t="str" cm="1">
        <f t="array" aca="1" ref="BK151" ca="1">IFERROR(INDIRECT("'2. Input non-routine changes'!" &amp; ADDRESS('NRC backing'!$F151, COLUMN()-50)),"")</f>
        <v/>
      </c>
      <c r="BL151" s="173" t="str" cm="1">
        <f t="array" aca="1" ref="BL151" ca="1">IFERROR(INDIRECT("'2. Input non-routine changes'!" &amp; ADDRESS('NRC backing'!$F151, COLUMN()-50)),"")</f>
        <v/>
      </c>
      <c r="BM151" s="82" t="str" cm="1">
        <f t="array" aca="1" ref="BM151" ca="1">IFERROR(INDIRECT("'2. Input non-routine changes'!" &amp; ADDRESS('NRC backing'!$F151, COLUMN()-50)),"")</f>
        <v/>
      </c>
      <c r="BN151" s="84" t="str" cm="1">
        <f t="array" aca="1" ref="BN151" ca="1">IFERROR(INDIRECT("'2. Input non-routine changes'!" &amp; ADDRESS('NRC backing'!$G151, COLUMN()-55)),"")</f>
        <v/>
      </c>
      <c r="BO151" s="84" t="str" cm="1">
        <f t="array" aca="1" ref="BO151" ca="1">IFERROR(INDIRECT("'2. Input non-routine changes'!" &amp; ADDRESS('NRC backing'!$G151, COLUMN()-55)),"")</f>
        <v/>
      </c>
      <c r="BP151" s="82" t="str" cm="1">
        <f t="array" aca="1" ref="BP151" ca="1">IFERROR(INDIRECT("'2. Input non-routine changes'!" &amp; ADDRESS('NRC backing'!$G151, COLUMN()-55)),"")</f>
        <v/>
      </c>
      <c r="BQ151" s="180" t="str" cm="1">
        <f t="array" aca="1" ref="BQ151" ca="1">IFERROR(INDIRECT("'2. Input non-routine changes'!" &amp; ADDRESS('NRC backing'!$G151, COLUMN()-55)),"")</f>
        <v/>
      </c>
      <c r="BR151" s="82" t="str" cm="1">
        <f t="array" aca="1" ref="BR151" ca="1">IFERROR(INDIRECT("'2. Input non-routine changes'!" &amp; ADDRESS('NRC backing'!$G151, COLUMN()-55)),"")</f>
        <v/>
      </c>
    </row>
    <row r="152" spans="1:70">
      <c r="A152" s="82" t="str">
        <f>IF($D152="", "", '1. Input energy data'!$C$11)</f>
        <v/>
      </c>
      <c r="B152" s="82" t="str">
        <f>IF($D152="", "", '1. Input energy data'!$D$11)</f>
        <v/>
      </c>
      <c r="C152" s="236"/>
      <c r="D152" s="82" t="str">
        <f>IF(ISBLANK('1. Input energy data'!$C168),"",'1. Input energy data'!$C168)</f>
        <v/>
      </c>
      <c r="E152" s="178" t="str">
        <f>IF(ISBLANK('1. Input energy data'!D168), "",'1. Input energy data'!D168)</f>
        <v/>
      </c>
      <c r="F152" s="82" t="str">
        <f>IF(ISBLANK('1. Input energy data'!$E168),"",'1. Input energy data'!$E168)</f>
        <v/>
      </c>
      <c r="G152" s="82" t="str">
        <f>IF($A152="","",'1. Input energy data'!$G168)</f>
        <v/>
      </c>
      <c r="H152" s="82" t="str">
        <f>IF($G152='List Backing Sheet'!$P$5,'1. Input energy data'!$S$11,IF($G152='List Backing Sheet'!$P$6,'1. Input energy data'!$T$11,""))</f>
        <v/>
      </c>
      <c r="I152" s="82" t="str">
        <f>IF('1. Input energy data'!H168=0, "", '1. Input energy data'!H168)</f>
        <v/>
      </c>
      <c r="J152" s="84" t="str">
        <f>IF('1. Input energy data'!I168="", "", '1. Input energy data'!I168)</f>
        <v/>
      </c>
      <c r="K152" s="84" t="str">
        <f>IF(A152="","",IF(TRIM(LOWER('1. Input energy data'!$G$11))="Multiple",IF('1. Input energy data'!J168&lt;&gt;"",'1. Input energy data'!J168,""), '1. Input energy data'!$G$11))</f>
        <v/>
      </c>
      <c r="L152" s="84" t="str">
        <f>IF('1. Input energy data'!L168="", "", '1. Input energy data'!L168)</f>
        <v/>
      </c>
      <c r="M152" s="84" t="str">
        <f>IF('1. Input energy data'!M168="", "", '1. Input energy data'!M168)</f>
        <v/>
      </c>
      <c r="N152" s="85" t="str">
        <f>IF(ISBLANK('1. Input energy data'!N168), "",'1. Input energy data'!N168)</f>
        <v/>
      </c>
      <c r="O152" s="85" t="str">
        <f>IF(ISBLANK('1. Input energy data'!O168), "",'1. Input energy data'!O168)</f>
        <v/>
      </c>
      <c r="P152" s="85" t="str">
        <f>IF(ISBLANK('1. Input energy data'!P168), "",'1. Input energy data'!P168)</f>
        <v/>
      </c>
      <c r="Q152" s="85" t="str">
        <f>IF(ISBLANK('1. Input energy data'!Q168), "",'1. Input energy data'!Q168)</f>
        <v/>
      </c>
      <c r="R152" s="85" t="str">
        <f>IF(ISBLANK('1. Input energy data'!R168), "",'1. Input energy data'!R168)</f>
        <v/>
      </c>
      <c r="S152" s="85" t="str">
        <f>IF(ISBLANK('1. Input energy data'!S168), "",'1. Input energy data'!S168)</f>
        <v/>
      </c>
      <c r="T152" s="85" t="str">
        <f>IF(ISBLANK('1. Input energy data'!T168), "",'1. Input energy data'!T168)</f>
        <v/>
      </c>
      <c r="U152" s="85" t="str">
        <f>IF(ISBLANK('1. Input energy data'!U168), "",'1. Input energy data'!U168)</f>
        <v/>
      </c>
      <c r="V152" s="85" t="str">
        <f>IF(ISBLANK('1. Input energy data'!V168), "",'1. Input energy data'!V168)</f>
        <v/>
      </c>
      <c r="W152" s="85" t="str">
        <f>IF(ISBLANK('1. Input energy data'!W168), "",'1. Input energy data'!W168)</f>
        <v/>
      </c>
      <c r="X152" s="85" t="str">
        <f>IF(ISBLANK('1. Input energy data'!X168), "",'1. Input energy data'!X168)</f>
        <v/>
      </c>
      <c r="Y152" s="85" t="str">
        <f>IF(ISBLANK('1. Input energy data'!Y168), "",'1. Input energy data'!Y168)</f>
        <v/>
      </c>
      <c r="Z152" s="85" t="str">
        <f>IF(ISBLANK('1. Input energy data'!Z168), "",'1. Input energy data'!Z168)</f>
        <v/>
      </c>
      <c r="AA152" s="85" t="str">
        <f>IF(ISBLANK('1. Input energy data'!$AA168), "",'1. Input energy data'!$AA168)</f>
        <v/>
      </c>
      <c r="AB152" s="85" t="str">
        <f>IF(ISBLANK('1. Input energy data'!AB168), "",'1. Input energy data'!AB168)</f>
        <v/>
      </c>
      <c r="AC152" s="84" t="str">
        <f>IF('1. Input energy data'!AD168="", "", '1. Input energy data'!AD168)</f>
        <v/>
      </c>
      <c r="AD152" s="84" t="str">
        <f>IF('1. Input energy data'!AE168="", "", '1. Input energy data'!AE168)</f>
        <v/>
      </c>
      <c r="AE152" s="85" t="str">
        <f>IF(ISBLANK('1. Input energy data'!AF168), "",'1. Input energy data'!AF168)</f>
        <v/>
      </c>
      <c r="AF152" s="85" t="str">
        <f>IF(ISBLANK('1. Input energy data'!AG168), "",'1. Input energy data'!AG168)</f>
        <v/>
      </c>
      <c r="AG152" s="85" t="str">
        <f>IF(ISBLANK('1. Input energy data'!AH168), "",'1. Input energy data'!AH168)</f>
        <v/>
      </c>
      <c r="AH152" s="85" t="str">
        <f>IF(ISBLANK('1. Input energy data'!AI168), "",'1. Input energy data'!AI168)</f>
        <v/>
      </c>
      <c r="AI152" s="85" t="str">
        <f>IF(ISBLANK('1. Input energy data'!AJ168), "",'1. Input energy data'!AJ168)</f>
        <v/>
      </c>
      <c r="AJ152" s="85" t="str">
        <f>IF(ISBLANK('1. Input energy data'!AK168), "",'1. Input energy data'!AK168)</f>
        <v/>
      </c>
      <c r="AK152" s="85" t="str">
        <f>IF(ISBLANK('1. Input energy data'!AL168), "",'1. Input energy data'!AL168)</f>
        <v/>
      </c>
      <c r="AL152" s="85" t="str">
        <f>IF(ISBLANK('1. Input energy data'!AM168), "",'1. Input energy data'!AM168)</f>
        <v/>
      </c>
      <c r="AM152" s="85" t="str">
        <f>IF(ISBLANK('1. Input energy data'!AN168), "",'1. Input energy data'!AN168)</f>
        <v/>
      </c>
      <c r="AN152" s="85" t="str">
        <f>IF(ISBLANK('1. Input energy data'!AO168), "",'1. Input energy data'!AO168)</f>
        <v/>
      </c>
      <c r="AO152" s="85" t="str">
        <f>IF(ISBLANK('1. Input energy data'!AP168), "",'1. Input energy data'!AP168)</f>
        <v/>
      </c>
      <c r="AP152" s="85" t="str">
        <f>IF(ISBLANK('1. Input energy data'!AQ168), "",'1. Input energy data'!AQ168)</f>
        <v/>
      </c>
      <c r="AQ152" s="85" t="str">
        <f>'1. Input energy data'!AR168</f>
        <v/>
      </c>
      <c r="AR152" s="85" t="str">
        <f>'1. Input energy data'!AS168</f>
        <v/>
      </c>
      <c r="AS152" s="85" t="str">
        <f>IF(ISBLANK('1. Input energy data'!AT168), "",'1. Input energy data'!AT168)</f>
        <v/>
      </c>
      <c r="AT152" s="85" t="str">
        <f>IF(ISBLANK('1. Input energy data'!$AU168), "",'1. Input energy data'!$AU168)</f>
        <v/>
      </c>
      <c r="AU152" s="85" t="str">
        <f>IF(ISBLANK('1. Input energy data'!AV168), "",'1. Input energy data'!AV168)</f>
        <v/>
      </c>
      <c r="AV152" s="82" t="str">
        <f>IFERROR('Calculation backing sheet'!AQ151,"Baseline issue")</f>
        <v/>
      </c>
      <c r="AW152" s="85" t="str">
        <f>'Calculation backing sheet'!AR151</f>
        <v/>
      </c>
      <c r="AX152" s="176" t="str">
        <f>'Calculation backing sheet'!AS151</f>
        <v/>
      </c>
      <c r="AY152" s="85" t="str">
        <f>'Calculation backing sheet'!AT151</f>
        <v/>
      </c>
      <c r="AZ152" s="85" t="str">
        <f>'Calculation backing sheet'!AU151</f>
        <v/>
      </c>
      <c r="BA152" s="82" t="str">
        <f>'Calculation backing sheet'!AV151</f>
        <v/>
      </c>
      <c r="BB152" s="82" t="str">
        <f>IF(OR(F152=0,G152=0,F152="0",G152="0",TRIM(F152)="",TRIM(G152)=""),"",IF(COUNTIFS('2. Input non-routine changes'!$C$18:$C$1048576,F152,'2. Input non-routine changes'!$E$18:$E$1048576,G152)&gt; 0,"Yes","No"))</f>
        <v/>
      </c>
      <c r="BD152" s="84" t="str" cm="1">
        <f t="array" aca="1" ref="BD152" ca="1">IFERROR(INDIRECT("'2. Input non-routine changes'!" &amp; ADDRESS('NRC backing'!$E152, COLUMN()-45)),"")</f>
        <v/>
      </c>
      <c r="BE152" s="84" t="str" cm="1">
        <f t="array" aca="1" ref="BE152" ca="1">IFERROR(INDIRECT("'2. Input non-routine changes'!" &amp; ADDRESS('NRC backing'!$E152, COLUMN()-45)),"")</f>
        <v/>
      </c>
      <c r="BF152" s="82" t="str" cm="1">
        <f t="array" aca="1" ref="BF152" ca="1">IFERROR(INDIRECT("'2. Input non-routine changes'!" &amp; ADDRESS('NRC backing'!$E152, COLUMN()-45)),"")</f>
        <v/>
      </c>
      <c r="BG152" s="180" t="str" cm="1">
        <f t="array" aca="1" ref="BG152" ca="1">IFERROR(INDIRECT("'2. Input non-routine changes'!" &amp; ADDRESS('NRC backing'!$E152, COLUMN()-45)),"")</f>
        <v/>
      </c>
      <c r="BH152" s="82" t="str" cm="1">
        <f t="array" aca="1" ref="BH152" ca="1">IFERROR(INDIRECT("'2. Input non-routine changes'!" &amp; ADDRESS('NRC backing'!$E152, COLUMN()-45)),"")</f>
        <v/>
      </c>
      <c r="BI152" s="84" t="str" cm="1">
        <f t="array" aca="1" ref="BI152" ca="1">IFERROR(INDIRECT("'2. Input non-routine changes'!" &amp; ADDRESS('NRC backing'!$F152, COLUMN()-50)),"")</f>
        <v/>
      </c>
      <c r="BJ152" s="84" t="str" cm="1">
        <f t="array" aca="1" ref="BJ152" ca="1">IFERROR(INDIRECT("'2. Input non-routine changes'!" &amp; ADDRESS('NRC backing'!$F152, COLUMN()-50)),"")</f>
        <v/>
      </c>
      <c r="BK152" s="82" t="str" cm="1">
        <f t="array" aca="1" ref="BK152" ca="1">IFERROR(INDIRECT("'2. Input non-routine changes'!" &amp; ADDRESS('NRC backing'!$F152, COLUMN()-50)),"")</f>
        <v/>
      </c>
      <c r="BL152" s="173" t="str" cm="1">
        <f t="array" aca="1" ref="BL152" ca="1">IFERROR(INDIRECT("'2. Input non-routine changes'!" &amp; ADDRESS('NRC backing'!$F152, COLUMN()-50)),"")</f>
        <v/>
      </c>
      <c r="BM152" s="82" t="str" cm="1">
        <f t="array" aca="1" ref="BM152" ca="1">IFERROR(INDIRECT("'2. Input non-routine changes'!" &amp; ADDRESS('NRC backing'!$F152, COLUMN()-50)),"")</f>
        <v/>
      </c>
      <c r="BN152" s="84" t="str" cm="1">
        <f t="array" aca="1" ref="BN152" ca="1">IFERROR(INDIRECT("'2. Input non-routine changes'!" &amp; ADDRESS('NRC backing'!$G152, COLUMN()-55)),"")</f>
        <v/>
      </c>
      <c r="BO152" s="84" t="str" cm="1">
        <f t="array" aca="1" ref="BO152" ca="1">IFERROR(INDIRECT("'2. Input non-routine changes'!" &amp; ADDRESS('NRC backing'!$G152, COLUMN()-55)),"")</f>
        <v/>
      </c>
      <c r="BP152" s="82" t="str" cm="1">
        <f t="array" aca="1" ref="BP152" ca="1">IFERROR(INDIRECT("'2. Input non-routine changes'!" &amp; ADDRESS('NRC backing'!$G152, COLUMN()-55)),"")</f>
        <v/>
      </c>
      <c r="BQ152" s="180" t="str" cm="1">
        <f t="array" aca="1" ref="BQ152" ca="1">IFERROR(INDIRECT("'2. Input non-routine changes'!" &amp; ADDRESS('NRC backing'!$G152, COLUMN()-55)),"")</f>
        <v/>
      </c>
      <c r="BR152" s="82" t="str" cm="1">
        <f t="array" aca="1" ref="BR152" ca="1">IFERROR(INDIRECT("'2. Input non-routine changes'!" &amp; ADDRESS('NRC backing'!$G152, COLUMN()-55)),"")</f>
        <v/>
      </c>
    </row>
    <row r="153" spans="1:70">
      <c r="A153" s="82" t="str">
        <f>IF($D153="", "", '1. Input energy data'!$C$11)</f>
        <v/>
      </c>
      <c r="B153" s="82" t="str">
        <f>IF($D153="", "", '1. Input energy data'!$D$11)</f>
        <v/>
      </c>
      <c r="C153" s="236"/>
      <c r="D153" s="82" t="str">
        <f>IF(ISBLANK('1. Input energy data'!$C169),"",'1. Input energy data'!$C169)</f>
        <v/>
      </c>
      <c r="E153" s="178" t="str">
        <f>IF(ISBLANK('1. Input energy data'!D169), "",'1. Input energy data'!D169)</f>
        <v/>
      </c>
      <c r="F153" s="82" t="str">
        <f>IF(ISBLANK('1. Input energy data'!$E169),"",'1. Input energy data'!$E169)</f>
        <v/>
      </c>
      <c r="G153" s="82" t="str">
        <f>IF($A153="","",'1. Input energy data'!$G169)</f>
        <v/>
      </c>
      <c r="H153" s="82" t="str">
        <f>IF($G153='List Backing Sheet'!$P$5,'1. Input energy data'!$S$11,IF($G153='List Backing Sheet'!$P$6,'1. Input energy data'!$T$11,""))</f>
        <v/>
      </c>
      <c r="I153" s="82" t="str">
        <f>IF('1. Input energy data'!H169=0, "", '1. Input energy data'!H169)</f>
        <v/>
      </c>
      <c r="J153" s="84" t="str">
        <f>IF('1. Input energy data'!I169="", "", '1. Input energy data'!I169)</f>
        <v/>
      </c>
      <c r="K153" s="84" t="str">
        <f>IF(A153="","",IF(TRIM(LOWER('1. Input energy data'!$G$11))="Multiple",IF('1. Input energy data'!J169&lt;&gt;"",'1. Input energy data'!J169,""), '1. Input energy data'!$G$11))</f>
        <v/>
      </c>
      <c r="L153" s="84" t="str">
        <f>IF('1. Input energy data'!L169="", "", '1. Input energy data'!L169)</f>
        <v/>
      </c>
      <c r="M153" s="84" t="str">
        <f>IF('1. Input energy data'!M169="", "", '1. Input energy data'!M169)</f>
        <v/>
      </c>
      <c r="N153" s="85" t="str">
        <f>IF(ISBLANK('1. Input energy data'!N169), "",'1. Input energy data'!N169)</f>
        <v/>
      </c>
      <c r="O153" s="85" t="str">
        <f>IF(ISBLANK('1. Input energy data'!O169), "",'1. Input energy data'!O169)</f>
        <v/>
      </c>
      <c r="P153" s="85" t="str">
        <f>IF(ISBLANK('1. Input energy data'!P169), "",'1. Input energy data'!P169)</f>
        <v/>
      </c>
      <c r="Q153" s="85" t="str">
        <f>IF(ISBLANK('1. Input energy data'!Q169), "",'1. Input energy data'!Q169)</f>
        <v/>
      </c>
      <c r="R153" s="85" t="str">
        <f>IF(ISBLANK('1. Input energy data'!R169), "",'1. Input energy data'!R169)</f>
        <v/>
      </c>
      <c r="S153" s="85" t="str">
        <f>IF(ISBLANK('1. Input energy data'!S169), "",'1. Input energy data'!S169)</f>
        <v/>
      </c>
      <c r="T153" s="85" t="str">
        <f>IF(ISBLANK('1. Input energy data'!T169), "",'1. Input energy data'!T169)</f>
        <v/>
      </c>
      <c r="U153" s="85" t="str">
        <f>IF(ISBLANK('1. Input energy data'!U169), "",'1. Input energy data'!U169)</f>
        <v/>
      </c>
      <c r="V153" s="85" t="str">
        <f>IF(ISBLANK('1. Input energy data'!V169), "",'1. Input energy data'!V169)</f>
        <v/>
      </c>
      <c r="W153" s="85" t="str">
        <f>IF(ISBLANK('1. Input energy data'!W169), "",'1. Input energy data'!W169)</f>
        <v/>
      </c>
      <c r="X153" s="85" t="str">
        <f>IF(ISBLANK('1. Input energy data'!X169), "",'1. Input energy data'!X169)</f>
        <v/>
      </c>
      <c r="Y153" s="85" t="str">
        <f>IF(ISBLANK('1. Input energy data'!Y169), "",'1. Input energy data'!Y169)</f>
        <v/>
      </c>
      <c r="Z153" s="85" t="str">
        <f>IF(ISBLANK('1. Input energy data'!Z169), "",'1. Input energy data'!Z169)</f>
        <v/>
      </c>
      <c r="AA153" s="85" t="str">
        <f>IF(ISBLANK('1. Input energy data'!$AA169), "",'1. Input energy data'!$AA169)</f>
        <v/>
      </c>
      <c r="AB153" s="85" t="str">
        <f>IF(ISBLANK('1. Input energy data'!AB169), "",'1. Input energy data'!AB169)</f>
        <v/>
      </c>
      <c r="AC153" s="84" t="str">
        <f>IF('1. Input energy data'!AD169="", "", '1. Input energy data'!AD169)</f>
        <v/>
      </c>
      <c r="AD153" s="84" t="str">
        <f>IF('1. Input energy data'!AE169="", "", '1. Input energy data'!AE169)</f>
        <v/>
      </c>
      <c r="AE153" s="85" t="str">
        <f>IF(ISBLANK('1. Input energy data'!AF169), "",'1. Input energy data'!AF169)</f>
        <v/>
      </c>
      <c r="AF153" s="85" t="str">
        <f>IF(ISBLANK('1. Input energy data'!AG169), "",'1. Input energy data'!AG169)</f>
        <v/>
      </c>
      <c r="AG153" s="85" t="str">
        <f>IF(ISBLANK('1. Input energy data'!AH169), "",'1. Input energy data'!AH169)</f>
        <v/>
      </c>
      <c r="AH153" s="85" t="str">
        <f>IF(ISBLANK('1. Input energy data'!AI169), "",'1. Input energy data'!AI169)</f>
        <v/>
      </c>
      <c r="AI153" s="85" t="str">
        <f>IF(ISBLANK('1. Input energy data'!AJ169), "",'1. Input energy data'!AJ169)</f>
        <v/>
      </c>
      <c r="AJ153" s="85" t="str">
        <f>IF(ISBLANK('1. Input energy data'!AK169), "",'1. Input energy data'!AK169)</f>
        <v/>
      </c>
      <c r="AK153" s="85" t="str">
        <f>IF(ISBLANK('1. Input energy data'!AL169), "",'1. Input energy data'!AL169)</f>
        <v/>
      </c>
      <c r="AL153" s="85" t="str">
        <f>IF(ISBLANK('1. Input energy data'!AM169), "",'1. Input energy data'!AM169)</f>
        <v/>
      </c>
      <c r="AM153" s="85" t="str">
        <f>IF(ISBLANK('1. Input energy data'!AN169), "",'1. Input energy data'!AN169)</f>
        <v/>
      </c>
      <c r="AN153" s="85" t="str">
        <f>IF(ISBLANK('1. Input energy data'!AO169), "",'1. Input energy data'!AO169)</f>
        <v/>
      </c>
      <c r="AO153" s="85" t="str">
        <f>IF(ISBLANK('1. Input energy data'!AP169), "",'1. Input energy data'!AP169)</f>
        <v/>
      </c>
      <c r="AP153" s="85" t="str">
        <f>IF(ISBLANK('1. Input energy data'!AQ169), "",'1. Input energy data'!AQ169)</f>
        <v/>
      </c>
      <c r="AQ153" s="85" t="str">
        <f>'1. Input energy data'!AR169</f>
        <v/>
      </c>
      <c r="AR153" s="85" t="str">
        <f>'1. Input energy data'!AS169</f>
        <v/>
      </c>
      <c r="AS153" s="85" t="str">
        <f>IF(ISBLANK('1. Input energy data'!AT169), "",'1. Input energy data'!AT169)</f>
        <v/>
      </c>
      <c r="AT153" s="85" t="str">
        <f>IF(ISBLANK('1. Input energy data'!$AU169), "",'1. Input energy data'!$AU169)</f>
        <v/>
      </c>
      <c r="AU153" s="85" t="str">
        <f>IF(ISBLANK('1. Input energy data'!AV169), "",'1. Input energy data'!AV169)</f>
        <v/>
      </c>
      <c r="AV153" s="82" t="str">
        <f>IFERROR('Calculation backing sheet'!AQ152,"Baseline issue")</f>
        <v/>
      </c>
      <c r="AW153" s="85" t="str">
        <f>'Calculation backing sheet'!AR152</f>
        <v/>
      </c>
      <c r="AX153" s="176" t="str">
        <f>'Calculation backing sheet'!AS152</f>
        <v/>
      </c>
      <c r="AY153" s="85" t="str">
        <f>'Calculation backing sheet'!AT152</f>
        <v/>
      </c>
      <c r="AZ153" s="85" t="str">
        <f>'Calculation backing sheet'!AU152</f>
        <v/>
      </c>
      <c r="BA153" s="82" t="str">
        <f>'Calculation backing sheet'!AV152</f>
        <v/>
      </c>
      <c r="BB153" s="82" t="str">
        <f>IF(OR(F153=0,G153=0,F153="0",G153="0",TRIM(F153)="",TRIM(G153)=""),"",IF(COUNTIFS('2. Input non-routine changes'!$C$18:$C$1048576,F153,'2. Input non-routine changes'!$E$18:$E$1048576,G153)&gt; 0,"Yes","No"))</f>
        <v/>
      </c>
      <c r="BD153" s="84" t="str" cm="1">
        <f t="array" aca="1" ref="BD153" ca="1">IFERROR(INDIRECT("'2. Input non-routine changes'!" &amp; ADDRESS('NRC backing'!$E153, COLUMN()-45)),"")</f>
        <v/>
      </c>
      <c r="BE153" s="84" t="str" cm="1">
        <f t="array" aca="1" ref="BE153" ca="1">IFERROR(INDIRECT("'2. Input non-routine changes'!" &amp; ADDRESS('NRC backing'!$E153, COLUMN()-45)),"")</f>
        <v/>
      </c>
      <c r="BF153" s="82" t="str" cm="1">
        <f t="array" aca="1" ref="BF153" ca="1">IFERROR(INDIRECT("'2. Input non-routine changes'!" &amp; ADDRESS('NRC backing'!$E153, COLUMN()-45)),"")</f>
        <v/>
      </c>
      <c r="BG153" s="180" t="str" cm="1">
        <f t="array" aca="1" ref="BG153" ca="1">IFERROR(INDIRECT("'2. Input non-routine changes'!" &amp; ADDRESS('NRC backing'!$E153, COLUMN()-45)),"")</f>
        <v/>
      </c>
      <c r="BH153" s="82" t="str" cm="1">
        <f t="array" aca="1" ref="BH153" ca="1">IFERROR(INDIRECT("'2. Input non-routine changes'!" &amp; ADDRESS('NRC backing'!$E153, COLUMN()-45)),"")</f>
        <v/>
      </c>
      <c r="BI153" s="84" t="str" cm="1">
        <f t="array" aca="1" ref="BI153" ca="1">IFERROR(INDIRECT("'2. Input non-routine changes'!" &amp; ADDRESS('NRC backing'!$F153, COLUMN()-50)),"")</f>
        <v/>
      </c>
      <c r="BJ153" s="84" t="str" cm="1">
        <f t="array" aca="1" ref="BJ153" ca="1">IFERROR(INDIRECT("'2. Input non-routine changes'!" &amp; ADDRESS('NRC backing'!$F153, COLUMN()-50)),"")</f>
        <v/>
      </c>
      <c r="BK153" s="82" t="str" cm="1">
        <f t="array" aca="1" ref="BK153" ca="1">IFERROR(INDIRECT("'2. Input non-routine changes'!" &amp; ADDRESS('NRC backing'!$F153, COLUMN()-50)),"")</f>
        <v/>
      </c>
      <c r="BL153" s="173" t="str" cm="1">
        <f t="array" aca="1" ref="BL153" ca="1">IFERROR(INDIRECT("'2. Input non-routine changes'!" &amp; ADDRESS('NRC backing'!$F153, COLUMN()-50)),"")</f>
        <v/>
      </c>
      <c r="BM153" s="82" t="str" cm="1">
        <f t="array" aca="1" ref="BM153" ca="1">IFERROR(INDIRECT("'2. Input non-routine changes'!" &amp; ADDRESS('NRC backing'!$F153, COLUMN()-50)),"")</f>
        <v/>
      </c>
      <c r="BN153" s="84" t="str" cm="1">
        <f t="array" aca="1" ref="BN153" ca="1">IFERROR(INDIRECT("'2. Input non-routine changes'!" &amp; ADDRESS('NRC backing'!$G153, COLUMN()-55)),"")</f>
        <v/>
      </c>
      <c r="BO153" s="84" t="str" cm="1">
        <f t="array" aca="1" ref="BO153" ca="1">IFERROR(INDIRECT("'2. Input non-routine changes'!" &amp; ADDRESS('NRC backing'!$G153, COLUMN()-55)),"")</f>
        <v/>
      </c>
      <c r="BP153" s="82" t="str" cm="1">
        <f t="array" aca="1" ref="BP153" ca="1">IFERROR(INDIRECT("'2. Input non-routine changes'!" &amp; ADDRESS('NRC backing'!$G153, COLUMN()-55)),"")</f>
        <v/>
      </c>
      <c r="BQ153" s="180" t="str" cm="1">
        <f t="array" aca="1" ref="BQ153" ca="1">IFERROR(INDIRECT("'2. Input non-routine changes'!" &amp; ADDRESS('NRC backing'!$G153, COLUMN()-55)),"")</f>
        <v/>
      </c>
      <c r="BR153" s="82" t="str" cm="1">
        <f t="array" aca="1" ref="BR153" ca="1">IFERROR(INDIRECT("'2. Input non-routine changes'!" &amp; ADDRESS('NRC backing'!$G153, COLUMN()-55)),"")</f>
        <v/>
      </c>
    </row>
    <row r="154" spans="1:70">
      <c r="A154" s="82" t="str">
        <f>IF($D154="", "", '1. Input energy data'!$C$11)</f>
        <v/>
      </c>
      <c r="B154" s="82" t="str">
        <f>IF($D154="", "", '1. Input energy data'!$D$11)</f>
        <v/>
      </c>
      <c r="C154" s="236"/>
      <c r="D154" s="82" t="str">
        <f>IF(ISBLANK('1. Input energy data'!$C170),"",'1. Input energy data'!$C170)</f>
        <v/>
      </c>
      <c r="E154" s="178" t="str">
        <f>IF(ISBLANK('1. Input energy data'!D170), "",'1. Input energy data'!D170)</f>
        <v/>
      </c>
      <c r="F154" s="82" t="str">
        <f>IF(ISBLANK('1. Input energy data'!$E170),"",'1. Input energy data'!$E170)</f>
        <v/>
      </c>
      <c r="G154" s="82" t="str">
        <f>IF($A154="","",'1. Input energy data'!$G170)</f>
        <v/>
      </c>
      <c r="H154" s="82" t="str">
        <f>IF($G154='List Backing Sheet'!$P$5,'1. Input energy data'!$S$11,IF($G154='List Backing Sheet'!$P$6,'1. Input energy data'!$T$11,""))</f>
        <v/>
      </c>
      <c r="I154" s="82" t="str">
        <f>IF('1. Input energy data'!H170=0, "", '1. Input energy data'!H170)</f>
        <v/>
      </c>
      <c r="J154" s="84" t="str">
        <f>IF('1. Input energy data'!I170="", "", '1. Input energy data'!I170)</f>
        <v/>
      </c>
      <c r="K154" s="84" t="str">
        <f>IF(A154="","",IF(TRIM(LOWER('1. Input energy data'!$G$11))="Multiple",IF('1. Input energy data'!J170&lt;&gt;"",'1. Input energy data'!J170,""), '1. Input energy data'!$G$11))</f>
        <v/>
      </c>
      <c r="L154" s="84" t="str">
        <f>IF('1. Input energy data'!L170="", "", '1. Input energy data'!L170)</f>
        <v/>
      </c>
      <c r="M154" s="84" t="str">
        <f>IF('1. Input energy data'!M170="", "", '1. Input energy data'!M170)</f>
        <v/>
      </c>
      <c r="N154" s="85" t="str">
        <f>IF(ISBLANK('1. Input energy data'!N170), "",'1. Input energy data'!N170)</f>
        <v/>
      </c>
      <c r="O154" s="85" t="str">
        <f>IF(ISBLANK('1. Input energy data'!O170), "",'1. Input energy data'!O170)</f>
        <v/>
      </c>
      <c r="P154" s="85" t="str">
        <f>IF(ISBLANK('1. Input energy data'!P170), "",'1. Input energy data'!P170)</f>
        <v/>
      </c>
      <c r="Q154" s="85" t="str">
        <f>IF(ISBLANK('1. Input energy data'!Q170), "",'1. Input energy data'!Q170)</f>
        <v/>
      </c>
      <c r="R154" s="85" t="str">
        <f>IF(ISBLANK('1. Input energy data'!R170), "",'1. Input energy data'!R170)</f>
        <v/>
      </c>
      <c r="S154" s="85" t="str">
        <f>IF(ISBLANK('1. Input energy data'!S170), "",'1. Input energy data'!S170)</f>
        <v/>
      </c>
      <c r="T154" s="85" t="str">
        <f>IF(ISBLANK('1. Input energy data'!T170), "",'1. Input energy data'!T170)</f>
        <v/>
      </c>
      <c r="U154" s="85" t="str">
        <f>IF(ISBLANK('1. Input energy data'!U170), "",'1. Input energy data'!U170)</f>
        <v/>
      </c>
      <c r="V154" s="85" t="str">
        <f>IF(ISBLANK('1. Input energy data'!V170), "",'1. Input energy data'!V170)</f>
        <v/>
      </c>
      <c r="W154" s="85" t="str">
        <f>IF(ISBLANK('1. Input energy data'!W170), "",'1. Input energy data'!W170)</f>
        <v/>
      </c>
      <c r="X154" s="85" t="str">
        <f>IF(ISBLANK('1. Input energy data'!X170), "",'1. Input energy data'!X170)</f>
        <v/>
      </c>
      <c r="Y154" s="85" t="str">
        <f>IF(ISBLANK('1. Input energy data'!Y170), "",'1. Input energy data'!Y170)</f>
        <v/>
      </c>
      <c r="Z154" s="85" t="str">
        <f>IF(ISBLANK('1. Input energy data'!Z170), "",'1. Input energy data'!Z170)</f>
        <v/>
      </c>
      <c r="AA154" s="85" t="str">
        <f>IF(ISBLANK('1. Input energy data'!$AA170), "",'1. Input energy data'!$AA170)</f>
        <v/>
      </c>
      <c r="AB154" s="85" t="str">
        <f>IF(ISBLANK('1. Input energy data'!AB170), "",'1. Input energy data'!AB170)</f>
        <v/>
      </c>
      <c r="AC154" s="84" t="str">
        <f>IF('1. Input energy data'!AD170="", "", '1. Input energy data'!AD170)</f>
        <v/>
      </c>
      <c r="AD154" s="84" t="str">
        <f>IF('1. Input energy data'!AE170="", "", '1. Input energy data'!AE170)</f>
        <v/>
      </c>
      <c r="AE154" s="85" t="str">
        <f>IF(ISBLANK('1. Input energy data'!AF170), "",'1. Input energy data'!AF170)</f>
        <v/>
      </c>
      <c r="AF154" s="85" t="str">
        <f>IF(ISBLANK('1. Input energy data'!AG170), "",'1. Input energy data'!AG170)</f>
        <v/>
      </c>
      <c r="AG154" s="85" t="str">
        <f>IF(ISBLANK('1. Input energy data'!AH170), "",'1. Input energy data'!AH170)</f>
        <v/>
      </c>
      <c r="AH154" s="85" t="str">
        <f>IF(ISBLANK('1. Input energy data'!AI170), "",'1. Input energy data'!AI170)</f>
        <v/>
      </c>
      <c r="AI154" s="85" t="str">
        <f>IF(ISBLANK('1. Input energy data'!AJ170), "",'1. Input energy data'!AJ170)</f>
        <v/>
      </c>
      <c r="AJ154" s="85" t="str">
        <f>IF(ISBLANK('1. Input energy data'!AK170), "",'1. Input energy data'!AK170)</f>
        <v/>
      </c>
      <c r="AK154" s="85" t="str">
        <f>IF(ISBLANK('1. Input energy data'!AL170), "",'1. Input energy data'!AL170)</f>
        <v/>
      </c>
      <c r="AL154" s="85" t="str">
        <f>IF(ISBLANK('1. Input energy data'!AM170), "",'1. Input energy data'!AM170)</f>
        <v/>
      </c>
      <c r="AM154" s="85" t="str">
        <f>IF(ISBLANK('1. Input energy data'!AN170), "",'1. Input energy data'!AN170)</f>
        <v/>
      </c>
      <c r="AN154" s="85" t="str">
        <f>IF(ISBLANK('1. Input energy data'!AO170), "",'1. Input energy data'!AO170)</f>
        <v/>
      </c>
      <c r="AO154" s="85" t="str">
        <f>IF(ISBLANK('1. Input energy data'!AP170), "",'1. Input energy data'!AP170)</f>
        <v/>
      </c>
      <c r="AP154" s="85" t="str">
        <f>IF(ISBLANK('1. Input energy data'!AQ170), "",'1. Input energy data'!AQ170)</f>
        <v/>
      </c>
      <c r="AQ154" s="85" t="str">
        <f>'1. Input energy data'!AR170</f>
        <v/>
      </c>
      <c r="AR154" s="85" t="str">
        <f>'1. Input energy data'!AS170</f>
        <v/>
      </c>
      <c r="AS154" s="85" t="str">
        <f>IF(ISBLANK('1. Input energy data'!AT170), "",'1. Input energy data'!AT170)</f>
        <v/>
      </c>
      <c r="AT154" s="85" t="str">
        <f>IF(ISBLANK('1. Input energy data'!$AU170), "",'1. Input energy data'!$AU170)</f>
        <v/>
      </c>
      <c r="AU154" s="85" t="str">
        <f>IF(ISBLANK('1. Input energy data'!AV170), "",'1. Input energy data'!AV170)</f>
        <v/>
      </c>
      <c r="AV154" s="82" t="str">
        <f>IFERROR('Calculation backing sheet'!AQ153,"Baseline issue")</f>
        <v/>
      </c>
      <c r="AW154" s="85" t="str">
        <f>'Calculation backing sheet'!AR153</f>
        <v/>
      </c>
      <c r="AX154" s="176" t="str">
        <f>'Calculation backing sheet'!AS153</f>
        <v/>
      </c>
      <c r="AY154" s="85" t="str">
        <f>'Calculation backing sheet'!AT153</f>
        <v/>
      </c>
      <c r="AZ154" s="85" t="str">
        <f>'Calculation backing sheet'!AU153</f>
        <v/>
      </c>
      <c r="BA154" s="82" t="str">
        <f>'Calculation backing sheet'!AV153</f>
        <v/>
      </c>
      <c r="BB154" s="82" t="str">
        <f>IF(OR(F154=0,G154=0,F154="0",G154="0",TRIM(F154)="",TRIM(G154)=""),"",IF(COUNTIFS('2. Input non-routine changes'!$C$18:$C$1048576,F154,'2. Input non-routine changes'!$E$18:$E$1048576,G154)&gt; 0,"Yes","No"))</f>
        <v/>
      </c>
      <c r="BD154" s="84" t="str" cm="1">
        <f t="array" aca="1" ref="BD154" ca="1">IFERROR(INDIRECT("'2. Input non-routine changes'!" &amp; ADDRESS('NRC backing'!$E154, COLUMN()-45)),"")</f>
        <v/>
      </c>
      <c r="BE154" s="84" t="str" cm="1">
        <f t="array" aca="1" ref="BE154" ca="1">IFERROR(INDIRECT("'2. Input non-routine changes'!" &amp; ADDRESS('NRC backing'!$E154, COLUMN()-45)),"")</f>
        <v/>
      </c>
      <c r="BF154" s="82" t="str" cm="1">
        <f t="array" aca="1" ref="BF154" ca="1">IFERROR(INDIRECT("'2. Input non-routine changes'!" &amp; ADDRESS('NRC backing'!$E154, COLUMN()-45)),"")</f>
        <v/>
      </c>
      <c r="BG154" s="180" t="str" cm="1">
        <f t="array" aca="1" ref="BG154" ca="1">IFERROR(INDIRECT("'2. Input non-routine changes'!" &amp; ADDRESS('NRC backing'!$E154, COLUMN()-45)),"")</f>
        <v/>
      </c>
      <c r="BH154" s="82" t="str" cm="1">
        <f t="array" aca="1" ref="BH154" ca="1">IFERROR(INDIRECT("'2. Input non-routine changes'!" &amp; ADDRESS('NRC backing'!$E154, COLUMN()-45)),"")</f>
        <v/>
      </c>
      <c r="BI154" s="84" t="str" cm="1">
        <f t="array" aca="1" ref="BI154" ca="1">IFERROR(INDIRECT("'2. Input non-routine changes'!" &amp; ADDRESS('NRC backing'!$F154, COLUMN()-50)),"")</f>
        <v/>
      </c>
      <c r="BJ154" s="84" t="str" cm="1">
        <f t="array" aca="1" ref="BJ154" ca="1">IFERROR(INDIRECT("'2. Input non-routine changes'!" &amp; ADDRESS('NRC backing'!$F154, COLUMN()-50)),"")</f>
        <v/>
      </c>
      <c r="BK154" s="82" t="str" cm="1">
        <f t="array" aca="1" ref="BK154" ca="1">IFERROR(INDIRECT("'2. Input non-routine changes'!" &amp; ADDRESS('NRC backing'!$F154, COLUMN()-50)),"")</f>
        <v/>
      </c>
      <c r="BL154" s="173" t="str" cm="1">
        <f t="array" aca="1" ref="BL154" ca="1">IFERROR(INDIRECT("'2. Input non-routine changes'!" &amp; ADDRESS('NRC backing'!$F154, COLUMN()-50)),"")</f>
        <v/>
      </c>
      <c r="BM154" s="82" t="str" cm="1">
        <f t="array" aca="1" ref="BM154" ca="1">IFERROR(INDIRECT("'2. Input non-routine changes'!" &amp; ADDRESS('NRC backing'!$F154, COLUMN()-50)),"")</f>
        <v/>
      </c>
      <c r="BN154" s="84" t="str" cm="1">
        <f t="array" aca="1" ref="BN154" ca="1">IFERROR(INDIRECT("'2. Input non-routine changes'!" &amp; ADDRESS('NRC backing'!$G154, COLUMN()-55)),"")</f>
        <v/>
      </c>
      <c r="BO154" s="84" t="str" cm="1">
        <f t="array" aca="1" ref="BO154" ca="1">IFERROR(INDIRECT("'2. Input non-routine changes'!" &amp; ADDRESS('NRC backing'!$G154, COLUMN()-55)),"")</f>
        <v/>
      </c>
      <c r="BP154" s="82" t="str" cm="1">
        <f t="array" aca="1" ref="BP154" ca="1">IFERROR(INDIRECT("'2. Input non-routine changes'!" &amp; ADDRESS('NRC backing'!$G154, COLUMN()-55)),"")</f>
        <v/>
      </c>
      <c r="BQ154" s="180" t="str" cm="1">
        <f t="array" aca="1" ref="BQ154" ca="1">IFERROR(INDIRECT("'2. Input non-routine changes'!" &amp; ADDRESS('NRC backing'!$G154, COLUMN()-55)),"")</f>
        <v/>
      </c>
      <c r="BR154" s="82" t="str" cm="1">
        <f t="array" aca="1" ref="BR154" ca="1">IFERROR(INDIRECT("'2. Input non-routine changes'!" &amp; ADDRESS('NRC backing'!$G154, COLUMN()-55)),"")</f>
        <v/>
      </c>
    </row>
    <row r="155" spans="1:70">
      <c r="A155" s="82" t="str">
        <f>IF($D155="", "", '1. Input energy data'!$C$11)</f>
        <v/>
      </c>
      <c r="B155" s="82" t="str">
        <f>IF($D155="", "", '1. Input energy data'!$D$11)</f>
        <v/>
      </c>
      <c r="C155" s="236"/>
      <c r="D155" s="82" t="str">
        <f>IF(ISBLANK('1. Input energy data'!$C171),"",'1. Input energy data'!$C171)</f>
        <v/>
      </c>
      <c r="E155" s="178" t="str">
        <f>IF(ISBLANK('1. Input energy data'!D171), "",'1. Input energy data'!D171)</f>
        <v/>
      </c>
      <c r="F155" s="82" t="str">
        <f>IF(ISBLANK('1. Input energy data'!$E171),"",'1. Input energy data'!$E171)</f>
        <v/>
      </c>
      <c r="G155" s="82" t="str">
        <f>IF($A155="","",'1. Input energy data'!$G171)</f>
        <v/>
      </c>
      <c r="H155" s="82" t="str">
        <f>IF($G155='List Backing Sheet'!$P$5,'1. Input energy data'!$S$11,IF($G155='List Backing Sheet'!$P$6,'1. Input energy data'!$T$11,""))</f>
        <v/>
      </c>
      <c r="I155" s="82" t="str">
        <f>IF('1. Input energy data'!H171=0, "", '1. Input energy data'!H171)</f>
        <v/>
      </c>
      <c r="J155" s="84" t="str">
        <f>IF('1. Input energy data'!I171="", "", '1. Input energy data'!I171)</f>
        <v/>
      </c>
      <c r="K155" s="84" t="str">
        <f>IF(A155="","",IF(TRIM(LOWER('1. Input energy data'!$G$11))="Multiple",IF('1. Input energy data'!J171&lt;&gt;"",'1. Input energy data'!J171,""), '1. Input energy data'!$G$11))</f>
        <v/>
      </c>
      <c r="L155" s="84" t="str">
        <f>IF('1. Input energy data'!L171="", "", '1. Input energy data'!L171)</f>
        <v/>
      </c>
      <c r="M155" s="84" t="str">
        <f>IF('1. Input energy data'!M171="", "", '1. Input energy data'!M171)</f>
        <v/>
      </c>
      <c r="N155" s="85" t="str">
        <f>IF(ISBLANK('1. Input energy data'!N171), "",'1. Input energy data'!N171)</f>
        <v/>
      </c>
      <c r="O155" s="85" t="str">
        <f>IF(ISBLANK('1. Input energy data'!O171), "",'1. Input energy data'!O171)</f>
        <v/>
      </c>
      <c r="P155" s="85" t="str">
        <f>IF(ISBLANK('1. Input energy data'!P171), "",'1. Input energy data'!P171)</f>
        <v/>
      </c>
      <c r="Q155" s="85" t="str">
        <f>IF(ISBLANK('1. Input energy data'!Q171), "",'1. Input energy data'!Q171)</f>
        <v/>
      </c>
      <c r="R155" s="85" t="str">
        <f>IF(ISBLANK('1. Input energy data'!R171), "",'1. Input energy data'!R171)</f>
        <v/>
      </c>
      <c r="S155" s="85" t="str">
        <f>IF(ISBLANK('1. Input energy data'!S171), "",'1. Input energy data'!S171)</f>
        <v/>
      </c>
      <c r="T155" s="85" t="str">
        <f>IF(ISBLANK('1. Input energy data'!T171), "",'1. Input energy data'!T171)</f>
        <v/>
      </c>
      <c r="U155" s="85" t="str">
        <f>IF(ISBLANK('1. Input energy data'!U171), "",'1. Input energy data'!U171)</f>
        <v/>
      </c>
      <c r="V155" s="85" t="str">
        <f>IF(ISBLANK('1. Input energy data'!V171), "",'1. Input energy data'!V171)</f>
        <v/>
      </c>
      <c r="W155" s="85" t="str">
        <f>IF(ISBLANK('1. Input energy data'!W171), "",'1. Input energy data'!W171)</f>
        <v/>
      </c>
      <c r="X155" s="85" t="str">
        <f>IF(ISBLANK('1. Input energy data'!X171), "",'1. Input energy data'!X171)</f>
        <v/>
      </c>
      <c r="Y155" s="85" t="str">
        <f>IF(ISBLANK('1. Input energy data'!Y171), "",'1. Input energy data'!Y171)</f>
        <v/>
      </c>
      <c r="Z155" s="85" t="str">
        <f>IF(ISBLANK('1. Input energy data'!Z171), "",'1. Input energy data'!Z171)</f>
        <v/>
      </c>
      <c r="AA155" s="85" t="str">
        <f>IF(ISBLANK('1. Input energy data'!$AA171), "",'1. Input energy data'!$AA171)</f>
        <v/>
      </c>
      <c r="AB155" s="85" t="str">
        <f>IF(ISBLANK('1. Input energy data'!AB171), "",'1. Input energy data'!AB171)</f>
        <v/>
      </c>
      <c r="AC155" s="84" t="str">
        <f>IF('1. Input energy data'!AD171="", "", '1. Input energy data'!AD171)</f>
        <v/>
      </c>
      <c r="AD155" s="84" t="str">
        <f>IF('1. Input energy data'!AE171="", "", '1. Input energy data'!AE171)</f>
        <v/>
      </c>
      <c r="AE155" s="85" t="str">
        <f>IF(ISBLANK('1. Input energy data'!AF171), "",'1. Input energy data'!AF171)</f>
        <v/>
      </c>
      <c r="AF155" s="85" t="str">
        <f>IF(ISBLANK('1. Input energy data'!AG171), "",'1. Input energy data'!AG171)</f>
        <v/>
      </c>
      <c r="AG155" s="85" t="str">
        <f>IF(ISBLANK('1. Input energy data'!AH171), "",'1. Input energy data'!AH171)</f>
        <v/>
      </c>
      <c r="AH155" s="85" t="str">
        <f>IF(ISBLANK('1. Input energy data'!AI171), "",'1. Input energy data'!AI171)</f>
        <v/>
      </c>
      <c r="AI155" s="85" t="str">
        <f>IF(ISBLANK('1. Input energy data'!AJ171), "",'1. Input energy data'!AJ171)</f>
        <v/>
      </c>
      <c r="AJ155" s="85" t="str">
        <f>IF(ISBLANK('1. Input energy data'!AK171), "",'1. Input energy data'!AK171)</f>
        <v/>
      </c>
      <c r="AK155" s="85" t="str">
        <f>IF(ISBLANK('1. Input energy data'!AL171), "",'1. Input energy data'!AL171)</f>
        <v/>
      </c>
      <c r="AL155" s="85" t="str">
        <f>IF(ISBLANK('1. Input energy data'!AM171), "",'1. Input energy data'!AM171)</f>
        <v/>
      </c>
      <c r="AM155" s="85" t="str">
        <f>IF(ISBLANK('1. Input energy data'!AN171), "",'1. Input energy data'!AN171)</f>
        <v/>
      </c>
      <c r="AN155" s="85" t="str">
        <f>IF(ISBLANK('1. Input energy data'!AO171), "",'1. Input energy data'!AO171)</f>
        <v/>
      </c>
      <c r="AO155" s="85" t="str">
        <f>IF(ISBLANK('1. Input energy data'!AP171), "",'1. Input energy data'!AP171)</f>
        <v/>
      </c>
      <c r="AP155" s="85" t="str">
        <f>IF(ISBLANK('1. Input energy data'!AQ171), "",'1. Input energy data'!AQ171)</f>
        <v/>
      </c>
      <c r="AQ155" s="85" t="str">
        <f>'1. Input energy data'!AR171</f>
        <v/>
      </c>
      <c r="AR155" s="85" t="str">
        <f>'1. Input energy data'!AS171</f>
        <v/>
      </c>
      <c r="AS155" s="85" t="str">
        <f>IF(ISBLANK('1. Input energy data'!AT171), "",'1. Input energy data'!AT171)</f>
        <v/>
      </c>
      <c r="AT155" s="85" t="str">
        <f>IF(ISBLANK('1. Input energy data'!$AU171), "",'1. Input energy data'!$AU171)</f>
        <v/>
      </c>
      <c r="AU155" s="85" t="str">
        <f>IF(ISBLANK('1. Input energy data'!AV171), "",'1. Input energy data'!AV171)</f>
        <v/>
      </c>
      <c r="AV155" s="82" t="str">
        <f>IFERROR('Calculation backing sheet'!AQ154,"Baseline issue")</f>
        <v/>
      </c>
      <c r="AW155" s="85" t="str">
        <f>'Calculation backing sheet'!AR154</f>
        <v/>
      </c>
      <c r="AX155" s="176" t="str">
        <f>'Calculation backing sheet'!AS154</f>
        <v/>
      </c>
      <c r="AY155" s="85" t="str">
        <f>'Calculation backing sheet'!AT154</f>
        <v/>
      </c>
      <c r="AZ155" s="85" t="str">
        <f>'Calculation backing sheet'!AU154</f>
        <v/>
      </c>
      <c r="BA155" s="82" t="str">
        <f>'Calculation backing sheet'!AV154</f>
        <v/>
      </c>
      <c r="BB155" s="82" t="str">
        <f>IF(OR(F155=0,G155=0,F155="0",G155="0",TRIM(F155)="",TRIM(G155)=""),"",IF(COUNTIFS('2. Input non-routine changes'!$C$18:$C$1048576,F155,'2. Input non-routine changes'!$E$18:$E$1048576,G155)&gt; 0,"Yes","No"))</f>
        <v/>
      </c>
      <c r="BD155" s="84" t="str" cm="1">
        <f t="array" aca="1" ref="BD155" ca="1">IFERROR(INDIRECT("'2. Input non-routine changes'!" &amp; ADDRESS('NRC backing'!$E155, COLUMN()-45)),"")</f>
        <v/>
      </c>
      <c r="BE155" s="84" t="str" cm="1">
        <f t="array" aca="1" ref="BE155" ca="1">IFERROR(INDIRECT("'2. Input non-routine changes'!" &amp; ADDRESS('NRC backing'!$E155, COLUMN()-45)),"")</f>
        <v/>
      </c>
      <c r="BF155" s="82" t="str" cm="1">
        <f t="array" aca="1" ref="BF155" ca="1">IFERROR(INDIRECT("'2. Input non-routine changes'!" &amp; ADDRESS('NRC backing'!$E155, COLUMN()-45)),"")</f>
        <v/>
      </c>
      <c r="BG155" s="180" t="str" cm="1">
        <f t="array" aca="1" ref="BG155" ca="1">IFERROR(INDIRECT("'2. Input non-routine changes'!" &amp; ADDRESS('NRC backing'!$E155, COLUMN()-45)),"")</f>
        <v/>
      </c>
      <c r="BH155" s="82" t="str" cm="1">
        <f t="array" aca="1" ref="BH155" ca="1">IFERROR(INDIRECT("'2. Input non-routine changes'!" &amp; ADDRESS('NRC backing'!$E155, COLUMN()-45)),"")</f>
        <v/>
      </c>
      <c r="BI155" s="84" t="str" cm="1">
        <f t="array" aca="1" ref="BI155" ca="1">IFERROR(INDIRECT("'2. Input non-routine changes'!" &amp; ADDRESS('NRC backing'!$F155, COLUMN()-50)),"")</f>
        <v/>
      </c>
      <c r="BJ155" s="84" t="str" cm="1">
        <f t="array" aca="1" ref="BJ155" ca="1">IFERROR(INDIRECT("'2. Input non-routine changes'!" &amp; ADDRESS('NRC backing'!$F155, COLUMN()-50)),"")</f>
        <v/>
      </c>
      <c r="BK155" s="82" t="str" cm="1">
        <f t="array" aca="1" ref="BK155" ca="1">IFERROR(INDIRECT("'2. Input non-routine changes'!" &amp; ADDRESS('NRC backing'!$F155, COLUMN()-50)),"")</f>
        <v/>
      </c>
      <c r="BL155" s="173" t="str" cm="1">
        <f t="array" aca="1" ref="BL155" ca="1">IFERROR(INDIRECT("'2. Input non-routine changes'!" &amp; ADDRESS('NRC backing'!$F155, COLUMN()-50)),"")</f>
        <v/>
      </c>
      <c r="BM155" s="82" t="str" cm="1">
        <f t="array" aca="1" ref="BM155" ca="1">IFERROR(INDIRECT("'2. Input non-routine changes'!" &amp; ADDRESS('NRC backing'!$F155, COLUMN()-50)),"")</f>
        <v/>
      </c>
      <c r="BN155" s="84" t="str" cm="1">
        <f t="array" aca="1" ref="BN155" ca="1">IFERROR(INDIRECT("'2. Input non-routine changes'!" &amp; ADDRESS('NRC backing'!$G155, COLUMN()-55)),"")</f>
        <v/>
      </c>
      <c r="BO155" s="84" t="str" cm="1">
        <f t="array" aca="1" ref="BO155" ca="1">IFERROR(INDIRECT("'2. Input non-routine changes'!" &amp; ADDRESS('NRC backing'!$G155, COLUMN()-55)),"")</f>
        <v/>
      </c>
      <c r="BP155" s="82" t="str" cm="1">
        <f t="array" aca="1" ref="BP155" ca="1">IFERROR(INDIRECT("'2. Input non-routine changes'!" &amp; ADDRESS('NRC backing'!$G155, COLUMN()-55)),"")</f>
        <v/>
      </c>
      <c r="BQ155" s="180" t="str" cm="1">
        <f t="array" aca="1" ref="BQ155" ca="1">IFERROR(INDIRECT("'2. Input non-routine changes'!" &amp; ADDRESS('NRC backing'!$G155, COLUMN()-55)),"")</f>
        <v/>
      </c>
      <c r="BR155" s="82" t="str" cm="1">
        <f t="array" aca="1" ref="BR155" ca="1">IFERROR(INDIRECT("'2. Input non-routine changes'!" &amp; ADDRESS('NRC backing'!$G155, COLUMN()-55)),"")</f>
        <v/>
      </c>
    </row>
    <row r="156" spans="1:70">
      <c r="A156" s="82" t="str">
        <f>IF($D156="", "", '1. Input energy data'!$C$11)</f>
        <v/>
      </c>
      <c r="B156" s="82" t="str">
        <f>IF($D156="", "", '1. Input energy data'!$D$11)</f>
        <v/>
      </c>
      <c r="C156" s="236"/>
      <c r="D156" s="82" t="str">
        <f>IF(ISBLANK('1. Input energy data'!$C172),"",'1. Input energy data'!$C172)</f>
        <v/>
      </c>
      <c r="E156" s="178" t="str">
        <f>IF(ISBLANK('1. Input energy data'!D172), "",'1. Input energy data'!D172)</f>
        <v/>
      </c>
      <c r="F156" s="82" t="str">
        <f>IF(ISBLANK('1. Input energy data'!$E172),"",'1. Input energy data'!$E172)</f>
        <v/>
      </c>
      <c r="G156" s="82" t="str">
        <f>IF($A156="","",'1. Input energy data'!$G172)</f>
        <v/>
      </c>
      <c r="H156" s="82" t="str">
        <f>IF($G156='List Backing Sheet'!$P$5,'1. Input energy data'!$S$11,IF($G156='List Backing Sheet'!$P$6,'1. Input energy data'!$T$11,""))</f>
        <v/>
      </c>
      <c r="I156" s="82" t="str">
        <f>IF('1. Input energy data'!H172=0, "", '1. Input energy data'!H172)</f>
        <v/>
      </c>
      <c r="J156" s="84" t="str">
        <f>IF('1. Input energy data'!I172="", "", '1. Input energy data'!I172)</f>
        <v/>
      </c>
      <c r="K156" s="84" t="str">
        <f>IF(A156="","",IF(TRIM(LOWER('1. Input energy data'!$G$11))="Multiple",IF('1. Input energy data'!J172&lt;&gt;"",'1. Input energy data'!J172,""), '1. Input energy data'!$G$11))</f>
        <v/>
      </c>
      <c r="L156" s="84" t="str">
        <f>IF('1. Input energy data'!L172="", "", '1. Input energy data'!L172)</f>
        <v/>
      </c>
      <c r="M156" s="84" t="str">
        <f>IF('1. Input energy data'!M172="", "", '1. Input energy data'!M172)</f>
        <v/>
      </c>
      <c r="N156" s="85" t="str">
        <f>IF(ISBLANK('1. Input energy data'!N172), "",'1. Input energy data'!N172)</f>
        <v/>
      </c>
      <c r="O156" s="85" t="str">
        <f>IF(ISBLANK('1. Input energy data'!O172), "",'1. Input energy data'!O172)</f>
        <v/>
      </c>
      <c r="P156" s="85" t="str">
        <f>IF(ISBLANK('1. Input energy data'!P172), "",'1. Input energy data'!P172)</f>
        <v/>
      </c>
      <c r="Q156" s="85" t="str">
        <f>IF(ISBLANK('1. Input energy data'!Q172), "",'1. Input energy data'!Q172)</f>
        <v/>
      </c>
      <c r="R156" s="85" t="str">
        <f>IF(ISBLANK('1. Input energy data'!R172), "",'1. Input energy data'!R172)</f>
        <v/>
      </c>
      <c r="S156" s="85" t="str">
        <f>IF(ISBLANK('1. Input energy data'!S172), "",'1. Input energy data'!S172)</f>
        <v/>
      </c>
      <c r="T156" s="85" t="str">
        <f>IF(ISBLANK('1. Input energy data'!T172), "",'1. Input energy data'!T172)</f>
        <v/>
      </c>
      <c r="U156" s="85" t="str">
        <f>IF(ISBLANK('1. Input energy data'!U172), "",'1. Input energy data'!U172)</f>
        <v/>
      </c>
      <c r="V156" s="85" t="str">
        <f>IF(ISBLANK('1. Input energy data'!V172), "",'1. Input energy data'!V172)</f>
        <v/>
      </c>
      <c r="W156" s="85" t="str">
        <f>IF(ISBLANK('1. Input energy data'!W172), "",'1. Input energy data'!W172)</f>
        <v/>
      </c>
      <c r="X156" s="85" t="str">
        <f>IF(ISBLANK('1. Input energy data'!X172), "",'1. Input energy data'!X172)</f>
        <v/>
      </c>
      <c r="Y156" s="85" t="str">
        <f>IF(ISBLANK('1. Input energy data'!Y172), "",'1. Input energy data'!Y172)</f>
        <v/>
      </c>
      <c r="Z156" s="85" t="str">
        <f>IF(ISBLANK('1. Input energy data'!Z172), "",'1. Input energy data'!Z172)</f>
        <v/>
      </c>
      <c r="AA156" s="85" t="str">
        <f>IF(ISBLANK('1. Input energy data'!$AA172), "",'1. Input energy data'!$AA172)</f>
        <v/>
      </c>
      <c r="AB156" s="85" t="str">
        <f>IF(ISBLANK('1. Input energy data'!AB172), "",'1. Input energy data'!AB172)</f>
        <v/>
      </c>
      <c r="AC156" s="84" t="str">
        <f>IF('1. Input energy data'!AD172="", "", '1. Input energy data'!AD172)</f>
        <v/>
      </c>
      <c r="AD156" s="84" t="str">
        <f>IF('1. Input energy data'!AE172="", "", '1. Input energy data'!AE172)</f>
        <v/>
      </c>
      <c r="AE156" s="85" t="str">
        <f>IF(ISBLANK('1. Input energy data'!AF172), "",'1. Input energy data'!AF172)</f>
        <v/>
      </c>
      <c r="AF156" s="85" t="str">
        <f>IF(ISBLANK('1. Input energy data'!AG172), "",'1. Input energy data'!AG172)</f>
        <v/>
      </c>
      <c r="AG156" s="85" t="str">
        <f>IF(ISBLANK('1. Input energy data'!AH172), "",'1. Input energy data'!AH172)</f>
        <v/>
      </c>
      <c r="AH156" s="85" t="str">
        <f>IF(ISBLANK('1. Input energy data'!AI172), "",'1. Input energy data'!AI172)</f>
        <v/>
      </c>
      <c r="AI156" s="85" t="str">
        <f>IF(ISBLANK('1. Input energy data'!AJ172), "",'1. Input energy data'!AJ172)</f>
        <v/>
      </c>
      <c r="AJ156" s="85" t="str">
        <f>IF(ISBLANK('1. Input energy data'!AK172), "",'1. Input energy data'!AK172)</f>
        <v/>
      </c>
      <c r="AK156" s="85" t="str">
        <f>IF(ISBLANK('1. Input energy data'!AL172), "",'1. Input energy data'!AL172)</f>
        <v/>
      </c>
      <c r="AL156" s="85" t="str">
        <f>IF(ISBLANK('1. Input energy data'!AM172), "",'1. Input energy data'!AM172)</f>
        <v/>
      </c>
      <c r="AM156" s="85" t="str">
        <f>IF(ISBLANK('1. Input energy data'!AN172), "",'1. Input energy data'!AN172)</f>
        <v/>
      </c>
      <c r="AN156" s="85" t="str">
        <f>IF(ISBLANK('1. Input energy data'!AO172), "",'1. Input energy data'!AO172)</f>
        <v/>
      </c>
      <c r="AO156" s="85" t="str">
        <f>IF(ISBLANK('1. Input energy data'!AP172), "",'1. Input energy data'!AP172)</f>
        <v/>
      </c>
      <c r="AP156" s="85" t="str">
        <f>IF(ISBLANK('1. Input energy data'!AQ172), "",'1. Input energy data'!AQ172)</f>
        <v/>
      </c>
      <c r="AQ156" s="85" t="str">
        <f>'1. Input energy data'!AR172</f>
        <v/>
      </c>
      <c r="AR156" s="85" t="str">
        <f>'1. Input energy data'!AS172</f>
        <v/>
      </c>
      <c r="AS156" s="85" t="str">
        <f>IF(ISBLANK('1. Input energy data'!AT172), "",'1. Input energy data'!AT172)</f>
        <v/>
      </c>
      <c r="AT156" s="85" t="str">
        <f>IF(ISBLANK('1. Input energy data'!$AU172), "",'1. Input energy data'!$AU172)</f>
        <v/>
      </c>
      <c r="AU156" s="85" t="str">
        <f>IF(ISBLANK('1. Input energy data'!AV172), "",'1. Input energy data'!AV172)</f>
        <v/>
      </c>
      <c r="AV156" s="82" t="str">
        <f>IFERROR('Calculation backing sheet'!AQ155,"Baseline issue")</f>
        <v/>
      </c>
      <c r="AW156" s="85" t="str">
        <f>'Calculation backing sheet'!AR155</f>
        <v/>
      </c>
      <c r="AX156" s="176" t="str">
        <f>'Calculation backing sheet'!AS155</f>
        <v/>
      </c>
      <c r="AY156" s="85" t="str">
        <f>'Calculation backing sheet'!AT155</f>
        <v/>
      </c>
      <c r="AZ156" s="85" t="str">
        <f>'Calculation backing sheet'!AU155</f>
        <v/>
      </c>
      <c r="BA156" s="82" t="str">
        <f>'Calculation backing sheet'!AV155</f>
        <v/>
      </c>
      <c r="BB156" s="82" t="str">
        <f>IF(OR(F156=0,G156=0,F156="0",G156="0",TRIM(F156)="",TRIM(G156)=""),"",IF(COUNTIFS('2. Input non-routine changes'!$C$18:$C$1048576,F156,'2. Input non-routine changes'!$E$18:$E$1048576,G156)&gt; 0,"Yes","No"))</f>
        <v/>
      </c>
      <c r="BD156" s="84" t="str" cm="1">
        <f t="array" aca="1" ref="BD156" ca="1">IFERROR(INDIRECT("'2. Input non-routine changes'!" &amp; ADDRESS('NRC backing'!$E156, COLUMN()-45)),"")</f>
        <v/>
      </c>
      <c r="BE156" s="84" t="str" cm="1">
        <f t="array" aca="1" ref="BE156" ca="1">IFERROR(INDIRECT("'2. Input non-routine changes'!" &amp; ADDRESS('NRC backing'!$E156, COLUMN()-45)),"")</f>
        <v/>
      </c>
      <c r="BF156" s="82" t="str" cm="1">
        <f t="array" aca="1" ref="BF156" ca="1">IFERROR(INDIRECT("'2. Input non-routine changes'!" &amp; ADDRESS('NRC backing'!$E156, COLUMN()-45)),"")</f>
        <v/>
      </c>
      <c r="BG156" s="180" t="str" cm="1">
        <f t="array" aca="1" ref="BG156" ca="1">IFERROR(INDIRECT("'2. Input non-routine changes'!" &amp; ADDRESS('NRC backing'!$E156, COLUMN()-45)),"")</f>
        <v/>
      </c>
      <c r="BH156" s="82" t="str" cm="1">
        <f t="array" aca="1" ref="BH156" ca="1">IFERROR(INDIRECT("'2. Input non-routine changes'!" &amp; ADDRESS('NRC backing'!$E156, COLUMN()-45)),"")</f>
        <v/>
      </c>
      <c r="BI156" s="84" t="str" cm="1">
        <f t="array" aca="1" ref="BI156" ca="1">IFERROR(INDIRECT("'2. Input non-routine changes'!" &amp; ADDRESS('NRC backing'!$F156, COLUMN()-50)),"")</f>
        <v/>
      </c>
      <c r="BJ156" s="84" t="str" cm="1">
        <f t="array" aca="1" ref="BJ156" ca="1">IFERROR(INDIRECT("'2. Input non-routine changes'!" &amp; ADDRESS('NRC backing'!$F156, COLUMN()-50)),"")</f>
        <v/>
      </c>
      <c r="BK156" s="82" t="str" cm="1">
        <f t="array" aca="1" ref="BK156" ca="1">IFERROR(INDIRECT("'2. Input non-routine changes'!" &amp; ADDRESS('NRC backing'!$F156, COLUMN()-50)),"")</f>
        <v/>
      </c>
      <c r="BL156" s="173" t="str" cm="1">
        <f t="array" aca="1" ref="BL156" ca="1">IFERROR(INDIRECT("'2. Input non-routine changes'!" &amp; ADDRESS('NRC backing'!$F156, COLUMN()-50)),"")</f>
        <v/>
      </c>
      <c r="BM156" s="82" t="str" cm="1">
        <f t="array" aca="1" ref="BM156" ca="1">IFERROR(INDIRECT("'2. Input non-routine changes'!" &amp; ADDRESS('NRC backing'!$F156, COLUMN()-50)),"")</f>
        <v/>
      </c>
      <c r="BN156" s="84" t="str" cm="1">
        <f t="array" aca="1" ref="BN156" ca="1">IFERROR(INDIRECT("'2. Input non-routine changes'!" &amp; ADDRESS('NRC backing'!$G156, COLUMN()-55)),"")</f>
        <v/>
      </c>
      <c r="BO156" s="84" t="str" cm="1">
        <f t="array" aca="1" ref="BO156" ca="1">IFERROR(INDIRECT("'2. Input non-routine changes'!" &amp; ADDRESS('NRC backing'!$G156, COLUMN()-55)),"")</f>
        <v/>
      </c>
      <c r="BP156" s="82" t="str" cm="1">
        <f t="array" aca="1" ref="BP156" ca="1">IFERROR(INDIRECT("'2. Input non-routine changes'!" &amp; ADDRESS('NRC backing'!$G156, COLUMN()-55)),"")</f>
        <v/>
      </c>
      <c r="BQ156" s="180" t="str" cm="1">
        <f t="array" aca="1" ref="BQ156" ca="1">IFERROR(INDIRECT("'2. Input non-routine changes'!" &amp; ADDRESS('NRC backing'!$G156, COLUMN()-55)),"")</f>
        <v/>
      </c>
      <c r="BR156" s="82" t="str" cm="1">
        <f t="array" aca="1" ref="BR156" ca="1">IFERROR(INDIRECT("'2. Input non-routine changes'!" &amp; ADDRESS('NRC backing'!$G156, COLUMN()-55)),"")</f>
        <v/>
      </c>
    </row>
    <row r="157" spans="1:70">
      <c r="A157" s="82" t="str">
        <f>IF($D157="", "", '1. Input energy data'!$C$11)</f>
        <v/>
      </c>
      <c r="B157" s="82" t="str">
        <f>IF($D157="", "", '1. Input energy data'!$D$11)</f>
        <v/>
      </c>
      <c r="C157" s="236"/>
      <c r="D157" s="82" t="str">
        <f>IF(ISBLANK('1. Input energy data'!$C173),"",'1. Input energy data'!$C173)</f>
        <v/>
      </c>
      <c r="E157" s="178" t="str">
        <f>IF(ISBLANK('1. Input energy data'!D173), "",'1. Input energy data'!D173)</f>
        <v/>
      </c>
      <c r="F157" s="82" t="str">
        <f>IF(ISBLANK('1. Input energy data'!$E173),"",'1. Input energy data'!$E173)</f>
        <v/>
      </c>
      <c r="G157" s="82" t="str">
        <f>IF($A157="","",'1. Input energy data'!$G173)</f>
        <v/>
      </c>
      <c r="H157" s="82" t="str">
        <f>IF($G157='List Backing Sheet'!$P$5,'1. Input energy data'!$S$11,IF($G157='List Backing Sheet'!$P$6,'1. Input energy data'!$T$11,""))</f>
        <v/>
      </c>
      <c r="I157" s="82" t="str">
        <f>IF('1. Input energy data'!H173=0, "", '1. Input energy data'!H173)</f>
        <v/>
      </c>
      <c r="J157" s="84" t="str">
        <f>IF('1. Input energy data'!I173="", "", '1. Input energy data'!I173)</f>
        <v/>
      </c>
      <c r="K157" s="84" t="str">
        <f>IF(A157="","",IF(TRIM(LOWER('1. Input energy data'!$G$11))="Multiple",IF('1. Input energy data'!J173&lt;&gt;"",'1. Input energy data'!J173,""), '1. Input energy data'!$G$11))</f>
        <v/>
      </c>
      <c r="L157" s="84" t="str">
        <f>IF('1. Input energy data'!L173="", "", '1. Input energy data'!L173)</f>
        <v/>
      </c>
      <c r="M157" s="84" t="str">
        <f>IF('1. Input energy data'!M173="", "", '1. Input energy data'!M173)</f>
        <v/>
      </c>
      <c r="N157" s="85" t="str">
        <f>IF(ISBLANK('1. Input energy data'!N173), "",'1. Input energy data'!N173)</f>
        <v/>
      </c>
      <c r="O157" s="85" t="str">
        <f>IF(ISBLANK('1. Input energy data'!O173), "",'1. Input energy data'!O173)</f>
        <v/>
      </c>
      <c r="P157" s="85" t="str">
        <f>IF(ISBLANK('1. Input energy data'!P173), "",'1. Input energy data'!P173)</f>
        <v/>
      </c>
      <c r="Q157" s="85" t="str">
        <f>IF(ISBLANK('1. Input energy data'!Q173), "",'1. Input energy data'!Q173)</f>
        <v/>
      </c>
      <c r="R157" s="85" t="str">
        <f>IF(ISBLANK('1. Input energy data'!R173), "",'1. Input energy data'!R173)</f>
        <v/>
      </c>
      <c r="S157" s="85" t="str">
        <f>IF(ISBLANK('1. Input energy data'!S173), "",'1. Input energy data'!S173)</f>
        <v/>
      </c>
      <c r="T157" s="85" t="str">
        <f>IF(ISBLANK('1. Input energy data'!T173), "",'1. Input energy data'!T173)</f>
        <v/>
      </c>
      <c r="U157" s="85" t="str">
        <f>IF(ISBLANK('1. Input energy data'!U173), "",'1. Input energy data'!U173)</f>
        <v/>
      </c>
      <c r="V157" s="85" t="str">
        <f>IF(ISBLANK('1. Input energy data'!V173), "",'1. Input energy data'!V173)</f>
        <v/>
      </c>
      <c r="W157" s="85" t="str">
        <f>IF(ISBLANK('1. Input energy data'!W173), "",'1. Input energy data'!W173)</f>
        <v/>
      </c>
      <c r="X157" s="85" t="str">
        <f>IF(ISBLANK('1. Input energy data'!X173), "",'1. Input energy data'!X173)</f>
        <v/>
      </c>
      <c r="Y157" s="85" t="str">
        <f>IF(ISBLANK('1. Input energy data'!Y173), "",'1. Input energy data'!Y173)</f>
        <v/>
      </c>
      <c r="Z157" s="85" t="str">
        <f>IF(ISBLANK('1. Input energy data'!Z173), "",'1. Input energy data'!Z173)</f>
        <v/>
      </c>
      <c r="AA157" s="85" t="str">
        <f>IF(ISBLANK('1. Input energy data'!$AA173), "",'1. Input energy data'!$AA173)</f>
        <v/>
      </c>
      <c r="AB157" s="85" t="str">
        <f>IF(ISBLANK('1. Input energy data'!AB173), "",'1. Input energy data'!AB173)</f>
        <v/>
      </c>
      <c r="AC157" s="84" t="str">
        <f>IF('1. Input energy data'!AD173="", "", '1. Input energy data'!AD173)</f>
        <v/>
      </c>
      <c r="AD157" s="84" t="str">
        <f>IF('1. Input energy data'!AE173="", "", '1. Input energy data'!AE173)</f>
        <v/>
      </c>
      <c r="AE157" s="85" t="str">
        <f>IF(ISBLANK('1. Input energy data'!AF173), "",'1. Input energy data'!AF173)</f>
        <v/>
      </c>
      <c r="AF157" s="85" t="str">
        <f>IF(ISBLANK('1. Input energy data'!AG173), "",'1. Input energy data'!AG173)</f>
        <v/>
      </c>
      <c r="AG157" s="85" t="str">
        <f>IF(ISBLANK('1. Input energy data'!AH173), "",'1. Input energy data'!AH173)</f>
        <v/>
      </c>
      <c r="AH157" s="85" t="str">
        <f>IF(ISBLANK('1. Input energy data'!AI173), "",'1. Input energy data'!AI173)</f>
        <v/>
      </c>
      <c r="AI157" s="85" t="str">
        <f>IF(ISBLANK('1. Input energy data'!AJ173), "",'1. Input energy data'!AJ173)</f>
        <v/>
      </c>
      <c r="AJ157" s="85" t="str">
        <f>IF(ISBLANK('1. Input energy data'!AK173), "",'1. Input energy data'!AK173)</f>
        <v/>
      </c>
      <c r="AK157" s="85" t="str">
        <f>IF(ISBLANK('1. Input energy data'!AL173), "",'1. Input energy data'!AL173)</f>
        <v/>
      </c>
      <c r="AL157" s="85" t="str">
        <f>IF(ISBLANK('1. Input energy data'!AM173), "",'1. Input energy data'!AM173)</f>
        <v/>
      </c>
      <c r="AM157" s="85" t="str">
        <f>IF(ISBLANK('1. Input energy data'!AN173), "",'1. Input energy data'!AN173)</f>
        <v/>
      </c>
      <c r="AN157" s="85" t="str">
        <f>IF(ISBLANK('1. Input energy data'!AO173), "",'1. Input energy data'!AO173)</f>
        <v/>
      </c>
      <c r="AO157" s="85" t="str">
        <f>IF(ISBLANK('1. Input energy data'!AP173), "",'1. Input energy data'!AP173)</f>
        <v/>
      </c>
      <c r="AP157" s="85" t="str">
        <f>IF(ISBLANK('1. Input energy data'!AQ173), "",'1. Input energy data'!AQ173)</f>
        <v/>
      </c>
      <c r="AQ157" s="85" t="str">
        <f>'1. Input energy data'!AR173</f>
        <v/>
      </c>
      <c r="AR157" s="85" t="str">
        <f>'1. Input energy data'!AS173</f>
        <v/>
      </c>
      <c r="AS157" s="85" t="str">
        <f>IF(ISBLANK('1. Input energy data'!AT173), "",'1. Input energy data'!AT173)</f>
        <v/>
      </c>
      <c r="AT157" s="85" t="str">
        <f>IF(ISBLANK('1. Input energy data'!$AU173), "",'1. Input energy data'!$AU173)</f>
        <v/>
      </c>
      <c r="AU157" s="85" t="str">
        <f>IF(ISBLANK('1. Input energy data'!AV173), "",'1. Input energy data'!AV173)</f>
        <v/>
      </c>
      <c r="AV157" s="82" t="str">
        <f>IFERROR('Calculation backing sheet'!AQ156,"Baseline issue")</f>
        <v/>
      </c>
      <c r="AW157" s="85" t="str">
        <f>'Calculation backing sheet'!AR156</f>
        <v/>
      </c>
      <c r="AX157" s="176" t="str">
        <f>'Calculation backing sheet'!AS156</f>
        <v/>
      </c>
      <c r="AY157" s="85" t="str">
        <f>'Calculation backing sheet'!AT156</f>
        <v/>
      </c>
      <c r="AZ157" s="85" t="str">
        <f>'Calculation backing sheet'!AU156</f>
        <v/>
      </c>
      <c r="BA157" s="82" t="str">
        <f>'Calculation backing sheet'!AV156</f>
        <v/>
      </c>
      <c r="BB157" s="82" t="str">
        <f>IF(OR(F157=0,G157=0,F157="0",G157="0",TRIM(F157)="",TRIM(G157)=""),"",IF(COUNTIFS('2. Input non-routine changes'!$C$18:$C$1048576,F157,'2. Input non-routine changes'!$E$18:$E$1048576,G157)&gt; 0,"Yes","No"))</f>
        <v/>
      </c>
      <c r="BD157" s="84" t="str" cm="1">
        <f t="array" aca="1" ref="BD157" ca="1">IFERROR(INDIRECT("'2. Input non-routine changes'!" &amp; ADDRESS('NRC backing'!$E157, COLUMN()-45)),"")</f>
        <v/>
      </c>
      <c r="BE157" s="84" t="str" cm="1">
        <f t="array" aca="1" ref="BE157" ca="1">IFERROR(INDIRECT("'2. Input non-routine changes'!" &amp; ADDRESS('NRC backing'!$E157, COLUMN()-45)),"")</f>
        <v/>
      </c>
      <c r="BF157" s="82" t="str" cm="1">
        <f t="array" aca="1" ref="BF157" ca="1">IFERROR(INDIRECT("'2. Input non-routine changes'!" &amp; ADDRESS('NRC backing'!$E157, COLUMN()-45)),"")</f>
        <v/>
      </c>
      <c r="BG157" s="180" t="str" cm="1">
        <f t="array" aca="1" ref="BG157" ca="1">IFERROR(INDIRECT("'2. Input non-routine changes'!" &amp; ADDRESS('NRC backing'!$E157, COLUMN()-45)),"")</f>
        <v/>
      </c>
      <c r="BH157" s="82" t="str" cm="1">
        <f t="array" aca="1" ref="BH157" ca="1">IFERROR(INDIRECT("'2. Input non-routine changes'!" &amp; ADDRESS('NRC backing'!$E157, COLUMN()-45)),"")</f>
        <v/>
      </c>
      <c r="BI157" s="84" t="str" cm="1">
        <f t="array" aca="1" ref="BI157" ca="1">IFERROR(INDIRECT("'2. Input non-routine changes'!" &amp; ADDRESS('NRC backing'!$F157, COLUMN()-50)),"")</f>
        <v/>
      </c>
      <c r="BJ157" s="84" t="str" cm="1">
        <f t="array" aca="1" ref="BJ157" ca="1">IFERROR(INDIRECT("'2. Input non-routine changes'!" &amp; ADDRESS('NRC backing'!$F157, COLUMN()-50)),"")</f>
        <v/>
      </c>
      <c r="BK157" s="82" t="str" cm="1">
        <f t="array" aca="1" ref="BK157" ca="1">IFERROR(INDIRECT("'2. Input non-routine changes'!" &amp; ADDRESS('NRC backing'!$F157, COLUMN()-50)),"")</f>
        <v/>
      </c>
      <c r="BL157" s="173" t="str" cm="1">
        <f t="array" aca="1" ref="BL157" ca="1">IFERROR(INDIRECT("'2. Input non-routine changes'!" &amp; ADDRESS('NRC backing'!$F157, COLUMN()-50)),"")</f>
        <v/>
      </c>
      <c r="BM157" s="82" t="str" cm="1">
        <f t="array" aca="1" ref="BM157" ca="1">IFERROR(INDIRECT("'2. Input non-routine changes'!" &amp; ADDRESS('NRC backing'!$F157, COLUMN()-50)),"")</f>
        <v/>
      </c>
      <c r="BN157" s="84" t="str" cm="1">
        <f t="array" aca="1" ref="BN157" ca="1">IFERROR(INDIRECT("'2. Input non-routine changes'!" &amp; ADDRESS('NRC backing'!$G157, COLUMN()-55)),"")</f>
        <v/>
      </c>
      <c r="BO157" s="84" t="str" cm="1">
        <f t="array" aca="1" ref="BO157" ca="1">IFERROR(INDIRECT("'2. Input non-routine changes'!" &amp; ADDRESS('NRC backing'!$G157, COLUMN()-55)),"")</f>
        <v/>
      </c>
      <c r="BP157" s="82" t="str" cm="1">
        <f t="array" aca="1" ref="BP157" ca="1">IFERROR(INDIRECT("'2. Input non-routine changes'!" &amp; ADDRESS('NRC backing'!$G157, COLUMN()-55)),"")</f>
        <v/>
      </c>
      <c r="BQ157" s="180" t="str" cm="1">
        <f t="array" aca="1" ref="BQ157" ca="1">IFERROR(INDIRECT("'2. Input non-routine changes'!" &amp; ADDRESS('NRC backing'!$G157, COLUMN()-55)),"")</f>
        <v/>
      </c>
      <c r="BR157" s="82" t="str" cm="1">
        <f t="array" aca="1" ref="BR157" ca="1">IFERROR(INDIRECT("'2. Input non-routine changes'!" &amp; ADDRESS('NRC backing'!$G157, COLUMN()-55)),"")</f>
        <v/>
      </c>
    </row>
    <row r="158" spans="1:70">
      <c r="A158" s="82" t="str">
        <f>IF($D158="", "", '1. Input energy data'!$C$11)</f>
        <v/>
      </c>
      <c r="B158" s="82" t="str">
        <f>IF($D158="", "", '1. Input energy data'!$D$11)</f>
        <v/>
      </c>
      <c r="C158" s="236"/>
      <c r="D158" s="82" t="str">
        <f>IF(ISBLANK('1. Input energy data'!$C174),"",'1. Input energy data'!$C174)</f>
        <v/>
      </c>
      <c r="E158" s="178" t="str">
        <f>IF(ISBLANK('1. Input energy data'!D174), "",'1. Input energy data'!D174)</f>
        <v/>
      </c>
      <c r="F158" s="82" t="str">
        <f>IF(ISBLANK('1. Input energy data'!$E174),"",'1. Input energy data'!$E174)</f>
        <v/>
      </c>
      <c r="G158" s="82" t="str">
        <f>IF($A158="","",'1. Input energy data'!$G174)</f>
        <v/>
      </c>
      <c r="H158" s="82" t="str">
        <f>IF($G158='List Backing Sheet'!$P$5,'1. Input energy data'!$S$11,IF($G158='List Backing Sheet'!$P$6,'1. Input energy data'!$T$11,""))</f>
        <v/>
      </c>
      <c r="I158" s="82" t="str">
        <f>IF('1. Input energy data'!H174=0, "", '1. Input energy data'!H174)</f>
        <v/>
      </c>
      <c r="J158" s="84" t="str">
        <f>IF('1. Input energy data'!I174="", "", '1. Input energy data'!I174)</f>
        <v/>
      </c>
      <c r="K158" s="84" t="str">
        <f>IF(A158="","",IF(TRIM(LOWER('1. Input energy data'!$G$11))="Multiple",IF('1. Input energy data'!J174&lt;&gt;"",'1. Input energy data'!J174,""), '1. Input energy data'!$G$11))</f>
        <v/>
      </c>
      <c r="L158" s="84" t="str">
        <f>IF('1. Input energy data'!L174="", "", '1. Input energy data'!L174)</f>
        <v/>
      </c>
      <c r="M158" s="84" t="str">
        <f>IF('1. Input energy data'!M174="", "", '1. Input energy data'!M174)</f>
        <v/>
      </c>
      <c r="N158" s="85" t="str">
        <f>IF(ISBLANK('1. Input energy data'!N174), "",'1. Input energy data'!N174)</f>
        <v/>
      </c>
      <c r="O158" s="85" t="str">
        <f>IF(ISBLANK('1. Input energy data'!O174), "",'1. Input energy data'!O174)</f>
        <v/>
      </c>
      <c r="P158" s="85" t="str">
        <f>IF(ISBLANK('1. Input energy data'!P174), "",'1. Input energy data'!P174)</f>
        <v/>
      </c>
      <c r="Q158" s="85" t="str">
        <f>IF(ISBLANK('1. Input energy data'!Q174), "",'1. Input energy data'!Q174)</f>
        <v/>
      </c>
      <c r="R158" s="85" t="str">
        <f>IF(ISBLANK('1. Input energy data'!R174), "",'1. Input energy data'!R174)</f>
        <v/>
      </c>
      <c r="S158" s="85" t="str">
        <f>IF(ISBLANK('1. Input energy data'!S174), "",'1. Input energy data'!S174)</f>
        <v/>
      </c>
      <c r="T158" s="85" t="str">
        <f>IF(ISBLANK('1. Input energy data'!T174), "",'1. Input energy data'!T174)</f>
        <v/>
      </c>
      <c r="U158" s="85" t="str">
        <f>IF(ISBLANK('1. Input energy data'!U174), "",'1. Input energy data'!U174)</f>
        <v/>
      </c>
      <c r="V158" s="85" t="str">
        <f>IF(ISBLANK('1. Input energy data'!V174), "",'1. Input energy data'!V174)</f>
        <v/>
      </c>
      <c r="W158" s="85" t="str">
        <f>IF(ISBLANK('1. Input energy data'!W174), "",'1. Input energy data'!W174)</f>
        <v/>
      </c>
      <c r="X158" s="85" t="str">
        <f>IF(ISBLANK('1. Input energy data'!X174), "",'1. Input energy data'!X174)</f>
        <v/>
      </c>
      <c r="Y158" s="85" t="str">
        <f>IF(ISBLANK('1. Input energy data'!Y174), "",'1. Input energy data'!Y174)</f>
        <v/>
      </c>
      <c r="Z158" s="85" t="str">
        <f>IF(ISBLANK('1. Input energy data'!Z174), "",'1. Input energy data'!Z174)</f>
        <v/>
      </c>
      <c r="AA158" s="85" t="str">
        <f>IF(ISBLANK('1. Input energy data'!$AA174), "",'1. Input energy data'!$AA174)</f>
        <v/>
      </c>
      <c r="AB158" s="85" t="str">
        <f>IF(ISBLANK('1. Input energy data'!AB174), "",'1. Input energy data'!AB174)</f>
        <v/>
      </c>
      <c r="AC158" s="84" t="str">
        <f>IF('1. Input energy data'!AD174="", "", '1. Input energy data'!AD174)</f>
        <v/>
      </c>
      <c r="AD158" s="84" t="str">
        <f>IF('1. Input energy data'!AE174="", "", '1. Input energy data'!AE174)</f>
        <v/>
      </c>
      <c r="AE158" s="85" t="str">
        <f>IF(ISBLANK('1. Input energy data'!AF174), "",'1. Input energy data'!AF174)</f>
        <v/>
      </c>
      <c r="AF158" s="85" t="str">
        <f>IF(ISBLANK('1. Input energy data'!AG174), "",'1. Input energy data'!AG174)</f>
        <v/>
      </c>
      <c r="AG158" s="85" t="str">
        <f>IF(ISBLANK('1. Input energy data'!AH174), "",'1. Input energy data'!AH174)</f>
        <v/>
      </c>
      <c r="AH158" s="85" t="str">
        <f>IF(ISBLANK('1. Input energy data'!AI174), "",'1. Input energy data'!AI174)</f>
        <v/>
      </c>
      <c r="AI158" s="85" t="str">
        <f>IF(ISBLANK('1. Input energy data'!AJ174), "",'1. Input energy data'!AJ174)</f>
        <v/>
      </c>
      <c r="AJ158" s="85" t="str">
        <f>IF(ISBLANK('1. Input energy data'!AK174), "",'1. Input energy data'!AK174)</f>
        <v/>
      </c>
      <c r="AK158" s="85" t="str">
        <f>IF(ISBLANK('1. Input energy data'!AL174), "",'1. Input energy data'!AL174)</f>
        <v/>
      </c>
      <c r="AL158" s="85" t="str">
        <f>IF(ISBLANK('1. Input energy data'!AM174), "",'1. Input energy data'!AM174)</f>
        <v/>
      </c>
      <c r="AM158" s="85" t="str">
        <f>IF(ISBLANK('1. Input energy data'!AN174), "",'1. Input energy data'!AN174)</f>
        <v/>
      </c>
      <c r="AN158" s="85" t="str">
        <f>IF(ISBLANK('1. Input energy data'!AO174), "",'1. Input energy data'!AO174)</f>
        <v/>
      </c>
      <c r="AO158" s="85" t="str">
        <f>IF(ISBLANK('1. Input energy data'!AP174), "",'1. Input energy data'!AP174)</f>
        <v/>
      </c>
      <c r="AP158" s="85" t="str">
        <f>IF(ISBLANK('1. Input energy data'!AQ174), "",'1. Input energy data'!AQ174)</f>
        <v/>
      </c>
      <c r="AQ158" s="85" t="str">
        <f>'1. Input energy data'!AR174</f>
        <v/>
      </c>
      <c r="AR158" s="85" t="str">
        <f>'1. Input energy data'!AS174</f>
        <v/>
      </c>
      <c r="AS158" s="85" t="str">
        <f>IF(ISBLANK('1. Input energy data'!AT174), "",'1. Input energy data'!AT174)</f>
        <v/>
      </c>
      <c r="AT158" s="85" t="str">
        <f>IF(ISBLANK('1. Input energy data'!$AU174), "",'1. Input energy data'!$AU174)</f>
        <v/>
      </c>
      <c r="AU158" s="85" t="str">
        <f>IF(ISBLANK('1. Input energy data'!AV174), "",'1. Input energy data'!AV174)</f>
        <v/>
      </c>
      <c r="AV158" s="82" t="str">
        <f>IFERROR('Calculation backing sheet'!AQ157,"Baseline issue")</f>
        <v/>
      </c>
      <c r="AW158" s="85" t="str">
        <f>'Calculation backing sheet'!AR157</f>
        <v/>
      </c>
      <c r="AX158" s="176" t="str">
        <f>'Calculation backing sheet'!AS157</f>
        <v/>
      </c>
      <c r="AY158" s="85" t="str">
        <f>'Calculation backing sheet'!AT157</f>
        <v/>
      </c>
      <c r="AZ158" s="85" t="str">
        <f>'Calculation backing sheet'!AU157</f>
        <v/>
      </c>
      <c r="BA158" s="82" t="str">
        <f>'Calculation backing sheet'!AV157</f>
        <v/>
      </c>
      <c r="BB158" s="82" t="str">
        <f>IF(OR(F158=0,G158=0,F158="0",G158="0",TRIM(F158)="",TRIM(G158)=""),"",IF(COUNTIFS('2. Input non-routine changes'!$C$18:$C$1048576,F158,'2. Input non-routine changes'!$E$18:$E$1048576,G158)&gt; 0,"Yes","No"))</f>
        <v/>
      </c>
      <c r="BD158" s="84" t="str" cm="1">
        <f t="array" aca="1" ref="BD158" ca="1">IFERROR(INDIRECT("'2. Input non-routine changes'!" &amp; ADDRESS('NRC backing'!$E158, COLUMN()-45)),"")</f>
        <v/>
      </c>
      <c r="BE158" s="84" t="str" cm="1">
        <f t="array" aca="1" ref="BE158" ca="1">IFERROR(INDIRECT("'2. Input non-routine changes'!" &amp; ADDRESS('NRC backing'!$E158, COLUMN()-45)),"")</f>
        <v/>
      </c>
      <c r="BF158" s="82" t="str" cm="1">
        <f t="array" aca="1" ref="BF158" ca="1">IFERROR(INDIRECT("'2. Input non-routine changes'!" &amp; ADDRESS('NRC backing'!$E158, COLUMN()-45)),"")</f>
        <v/>
      </c>
      <c r="BG158" s="180" t="str" cm="1">
        <f t="array" aca="1" ref="BG158" ca="1">IFERROR(INDIRECT("'2. Input non-routine changes'!" &amp; ADDRESS('NRC backing'!$E158, COLUMN()-45)),"")</f>
        <v/>
      </c>
      <c r="BH158" s="82" t="str" cm="1">
        <f t="array" aca="1" ref="BH158" ca="1">IFERROR(INDIRECT("'2. Input non-routine changes'!" &amp; ADDRESS('NRC backing'!$E158, COLUMN()-45)),"")</f>
        <v/>
      </c>
      <c r="BI158" s="84" t="str" cm="1">
        <f t="array" aca="1" ref="BI158" ca="1">IFERROR(INDIRECT("'2. Input non-routine changes'!" &amp; ADDRESS('NRC backing'!$F158, COLUMN()-50)),"")</f>
        <v/>
      </c>
      <c r="BJ158" s="84" t="str" cm="1">
        <f t="array" aca="1" ref="BJ158" ca="1">IFERROR(INDIRECT("'2. Input non-routine changes'!" &amp; ADDRESS('NRC backing'!$F158, COLUMN()-50)),"")</f>
        <v/>
      </c>
      <c r="BK158" s="82" t="str" cm="1">
        <f t="array" aca="1" ref="BK158" ca="1">IFERROR(INDIRECT("'2. Input non-routine changes'!" &amp; ADDRESS('NRC backing'!$F158, COLUMN()-50)),"")</f>
        <v/>
      </c>
      <c r="BL158" s="173" t="str" cm="1">
        <f t="array" aca="1" ref="BL158" ca="1">IFERROR(INDIRECT("'2. Input non-routine changes'!" &amp; ADDRESS('NRC backing'!$F158, COLUMN()-50)),"")</f>
        <v/>
      </c>
      <c r="BM158" s="82" t="str" cm="1">
        <f t="array" aca="1" ref="BM158" ca="1">IFERROR(INDIRECT("'2. Input non-routine changes'!" &amp; ADDRESS('NRC backing'!$F158, COLUMN()-50)),"")</f>
        <v/>
      </c>
      <c r="BN158" s="84" t="str" cm="1">
        <f t="array" aca="1" ref="BN158" ca="1">IFERROR(INDIRECT("'2. Input non-routine changes'!" &amp; ADDRESS('NRC backing'!$G158, COLUMN()-55)),"")</f>
        <v/>
      </c>
      <c r="BO158" s="84" t="str" cm="1">
        <f t="array" aca="1" ref="BO158" ca="1">IFERROR(INDIRECT("'2. Input non-routine changes'!" &amp; ADDRESS('NRC backing'!$G158, COLUMN()-55)),"")</f>
        <v/>
      </c>
      <c r="BP158" s="82" t="str" cm="1">
        <f t="array" aca="1" ref="BP158" ca="1">IFERROR(INDIRECT("'2. Input non-routine changes'!" &amp; ADDRESS('NRC backing'!$G158, COLUMN()-55)),"")</f>
        <v/>
      </c>
      <c r="BQ158" s="180" t="str" cm="1">
        <f t="array" aca="1" ref="BQ158" ca="1">IFERROR(INDIRECT("'2. Input non-routine changes'!" &amp; ADDRESS('NRC backing'!$G158, COLUMN()-55)),"")</f>
        <v/>
      </c>
      <c r="BR158" s="82" t="str" cm="1">
        <f t="array" aca="1" ref="BR158" ca="1">IFERROR(INDIRECT("'2. Input non-routine changes'!" &amp; ADDRESS('NRC backing'!$G158, COLUMN()-55)),"")</f>
        <v/>
      </c>
    </row>
    <row r="159" spans="1:70">
      <c r="A159" s="82" t="str">
        <f>IF($D159="", "", '1. Input energy data'!$C$11)</f>
        <v/>
      </c>
      <c r="B159" s="82" t="str">
        <f>IF($D159="", "", '1. Input energy data'!$D$11)</f>
        <v/>
      </c>
      <c r="C159" s="236"/>
      <c r="D159" s="82" t="str">
        <f>IF(ISBLANK('1. Input energy data'!$C175),"",'1. Input energy data'!$C175)</f>
        <v/>
      </c>
      <c r="E159" s="178" t="str">
        <f>IF(ISBLANK('1. Input energy data'!D175), "",'1. Input energy data'!D175)</f>
        <v/>
      </c>
      <c r="F159" s="82" t="str">
        <f>IF(ISBLANK('1. Input energy data'!$E175),"",'1. Input energy data'!$E175)</f>
        <v/>
      </c>
      <c r="G159" s="82" t="str">
        <f>IF($A159="","",'1. Input energy data'!$G175)</f>
        <v/>
      </c>
      <c r="H159" s="82" t="str">
        <f>IF($G159='List Backing Sheet'!$P$5,'1. Input energy data'!$S$11,IF($G159='List Backing Sheet'!$P$6,'1. Input energy data'!$T$11,""))</f>
        <v/>
      </c>
      <c r="I159" s="82" t="str">
        <f>IF('1. Input energy data'!H175=0, "", '1. Input energy data'!H175)</f>
        <v/>
      </c>
      <c r="J159" s="84" t="str">
        <f>IF('1. Input energy data'!I175="", "", '1. Input energy data'!I175)</f>
        <v/>
      </c>
      <c r="K159" s="84" t="str">
        <f>IF(A159="","",IF(TRIM(LOWER('1. Input energy data'!$G$11))="Multiple",IF('1. Input energy data'!J175&lt;&gt;"",'1. Input energy data'!J175,""), '1. Input energy data'!$G$11))</f>
        <v/>
      </c>
      <c r="L159" s="84" t="str">
        <f>IF('1. Input energy data'!L175="", "", '1. Input energy data'!L175)</f>
        <v/>
      </c>
      <c r="M159" s="84" t="str">
        <f>IF('1. Input energy data'!M175="", "", '1. Input energy data'!M175)</f>
        <v/>
      </c>
      <c r="N159" s="85" t="str">
        <f>IF(ISBLANK('1. Input energy data'!N175), "",'1. Input energy data'!N175)</f>
        <v/>
      </c>
      <c r="O159" s="85" t="str">
        <f>IF(ISBLANK('1. Input energy data'!O175), "",'1. Input energy data'!O175)</f>
        <v/>
      </c>
      <c r="P159" s="85" t="str">
        <f>IF(ISBLANK('1. Input energy data'!P175), "",'1. Input energy data'!P175)</f>
        <v/>
      </c>
      <c r="Q159" s="85" t="str">
        <f>IF(ISBLANK('1. Input energy data'!Q175), "",'1. Input energy data'!Q175)</f>
        <v/>
      </c>
      <c r="R159" s="85" t="str">
        <f>IF(ISBLANK('1. Input energy data'!R175), "",'1. Input energy data'!R175)</f>
        <v/>
      </c>
      <c r="S159" s="85" t="str">
        <f>IF(ISBLANK('1. Input energy data'!S175), "",'1. Input energy data'!S175)</f>
        <v/>
      </c>
      <c r="T159" s="85" t="str">
        <f>IF(ISBLANK('1. Input energy data'!T175), "",'1. Input energy data'!T175)</f>
        <v/>
      </c>
      <c r="U159" s="85" t="str">
        <f>IF(ISBLANK('1. Input energy data'!U175), "",'1. Input energy data'!U175)</f>
        <v/>
      </c>
      <c r="V159" s="85" t="str">
        <f>IF(ISBLANK('1. Input energy data'!V175), "",'1. Input energy data'!V175)</f>
        <v/>
      </c>
      <c r="W159" s="85" t="str">
        <f>IF(ISBLANK('1. Input energy data'!W175), "",'1. Input energy data'!W175)</f>
        <v/>
      </c>
      <c r="X159" s="85" t="str">
        <f>IF(ISBLANK('1. Input energy data'!X175), "",'1. Input energy data'!X175)</f>
        <v/>
      </c>
      <c r="Y159" s="85" t="str">
        <f>IF(ISBLANK('1. Input energy data'!Y175), "",'1. Input energy data'!Y175)</f>
        <v/>
      </c>
      <c r="Z159" s="85" t="str">
        <f>IF(ISBLANK('1. Input energy data'!Z175), "",'1. Input energy data'!Z175)</f>
        <v/>
      </c>
      <c r="AA159" s="85" t="str">
        <f>IF(ISBLANK('1. Input energy data'!$AA175), "",'1. Input energy data'!$AA175)</f>
        <v/>
      </c>
      <c r="AB159" s="85" t="str">
        <f>IF(ISBLANK('1. Input energy data'!AB175), "",'1. Input energy data'!AB175)</f>
        <v/>
      </c>
      <c r="AC159" s="84" t="str">
        <f>IF('1. Input energy data'!AD175="", "", '1. Input energy data'!AD175)</f>
        <v/>
      </c>
      <c r="AD159" s="84" t="str">
        <f>IF('1. Input energy data'!AE175="", "", '1. Input energy data'!AE175)</f>
        <v/>
      </c>
      <c r="AE159" s="85" t="str">
        <f>IF(ISBLANK('1. Input energy data'!AF175), "",'1. Input energy data'!AF175)</f>
        <v/>
      </c>
      <c r="AF159" s="85" t="str">
        <f>IF(ISBLANK('1. Input energy data'!AG175), "",'1. Input energy data'!AG175)</f>
        <v/>
      </c>
      <c r="AG159" s="85" t="str">
        <f>IF(ISBLANK('1. Input energy data'!AH175), "",'1. Input energy data'!AH175)</f>
        <v/>
      </c>
      <c r="AH159" s="85" t="str">
        <f>IF(ISBLANK('1. Input energy data'!AI175), "",'1. Input energy data'!AI175)</f>
        <v/>
      </c>
      <c r="AI159" s="85" t="str">
        <f>IF(ISBLANK('1. Input energy data'!AJ175), "",'1. Input energy data'!AJ175)</f>
        <v/>
      </c>
      <c r="AJ159" s="85" t="str">
        <f>IF(ISBLANK('1. Input energy data'!AK175), "",'1. Input energy data'!AK175)</f>
        <v/>
      </c>
      <c r="AK159" s="85" t="str">
        <f>IF(ISBLANK('1. Input energy data'!AL175), "",'1. Input energy data'!AL175)</f>
        <v/>
      </c>
      <c r="AL159" s="85" t="str">
        <f>IF(ISBLANK('1. Input energy data'!AM175), "",'1. Input energy data'!AM175)</f>
        <v/>
      </c>
      <c r="AM159" s="85" t="str">
        <f>IF(ISBLANK('1. Input energy data'!AN175), "",'1. Input energy data'!AN175)</f>
        <v/>
      </c>
      <c r="AN159" s="85" t="str">
        <f>IF(ISBLANK('1. Input energy data'!AO175), "",'1. Input energy data'!AO175)</f>
        <v/>
      </c>
      <c r="AO159" s="85" t="str">
        <f>IF(ISBLANK('1. Input energy data'!AP175), "",'1. Input energy data'!AP175)</f>
        <v/>
      </c>
      <c r="AP159" s="85" t="str">
        <f>IF(ISBLANK('1. Input energy data'!AQ175), "",'1. Input energy data'!AQ175)</f>
        <v/>
      </c>
      <c r="AQ159" s="85" t="str">
        <f>'1. Input energy data'!AR175</f>
        <v/>
      </c>
      <c r="AR159" s="85" t="str">
        <f>'1. Input energy data'!AS175</f>
        <v/>
      </c>
      <c r="AS159" s="85" t="str">
        <f>IF(ISBLANK('1. Input energy data'!AT175), "",'1. Input energy data'!AT175)</f>
        <v/>
      </c>
      <c r="AT159" s="85" t="str">
        <f>IF(ISBLANK('1. Input energy data'!$AU175), "",'1. Input energy data'!$AU175)</f>
        <v/>
      </c>
      <c r="AU159" s="85" t="str">
        <f>IF(ISBLANK('1. Input energy data'!AV175), "",'1. Input energy data'!AV175)</f>
        <v/>
      </c>
      <c r="AV159" s="82" t="str">
        <f>IFERROR('Calculation backing sheet'!AQ158,"Baseline issue")</f>
        <v/>
      </c>
      <c r="AW159" s="85" t="str">
        <f>'Calculation backing sheet'!AR158</f>
        <v/>
      </c>
      <c r="AX159" s="176" t="str">
        <f>'Calculation backing sheet'!AS158</f>
        <v/>
      </c>
      <c r="AY159" s="85" t="str">
        <f>'Calculation backing sheet'!AT158</f>
        <v/>
      </c>
      <c r="AZ159" s="85" t="str">
        <f>'Calculation backing sheet'!AU158</f>
        <v/>
      </c>
      <c r="BA159" s="82" t="str">
        <f>'Calculation backing sheet'!AV158</f>
        <v/>
      </c>
      <c r="BB159" s="82" t="str">
        <f>IF(OR(F159=0,G159=0,F159="0",G159="0",TRIM(F159)="",TRIM(G159)=""),"",IF(COUNTIFS('2. Input non-routine changes'!$C$18:$C$1048576,F159,'2. Input non-routine changes'!$E$18:$E$1048576,G159)&gt; 0,"Yes","No"))</f>
        <v/>
      </c>
      <c r="BD159" s="84" t="str" cm="1">
        <f t="array" aca="1" ref="BD159" ca="1">IFERROR(INDIRECT("'2. Input non-routine changes'!" &amp; ADDRESS('NRC backing'!$E159, COLUMN()-45)),"")</f>
        <v/>
      </c>
      <c r="BE159" s="84" t="str" cm="1">
        <f t="array" aca="1" ref="BE159" ca="1">IFERROR(INDIRECT("'2. Input non-routine changes'!" &amp; ADDRESS('NRC backing'!$E159, COLUMN()-45)),"")</f>
        <v/>
      </c>
      <c r="BF159" s="82" t="str" cm="1">
        <f t="array" aca="1" ref="BF159" ca="1">IFERROR(INDIRECT("'2. Input non-routine changes'!" &amp; ADDRESS('NRC backing'!$E159, COLUMN()-45)),"")</f>
        <v/>
      </c>
      <c r="BG159" s="180" t="str" cm="1">
        <f t="array" aca="1" ref="BG159" ca="1">IFERROR(INDIRECT("'2. Input non-routine changes'!" &amp; ADDRESS('NRC backing'!$E159, COLUMN()-45)),"")</f>
        <v/>
      </c>
      <c r="BH159" s="82" t="str" cm="1">
        <f t="array" aca="1" ref="BH159" ca="1">IFERROR(INDIRECT("'2. Input non-routine changes'!" &amp; ADDRESS('NRC backing'!$E159, COLUMN()-45)),"")</f>
        <v/>
      </c>
      <c r="BI159" s="84" t="str" cm="1">
        <f t="array" aca="1" ref="BI159" ca="1">IFERROR(INDIRECT("'2. Input non-routine changes'!" &amp; ADDRESS('NRC backing'!$F159, COLUMN()-50)),"")</f>
        <v/>
      </c>
      <c r="BJ159" s="84" t="str" cm="1">
        <f t="array" aca="1" ref="BJ159" ca="1">IFERROR(INDIRECT("'2. Input non-routine changes'!" &amp; ADDRESS('NRC backing'!$F159, COLUMN()-50)),"")</f>
        <v/>
      </c>
      <c r="BK159" s="82" t="str" cm="1">
        <f t="array" aca="1" ref="BK159" ca="1">IFERROR(INDIRECT("'2. Input non-routine changes'!" &amp; ADDRESS('NRC backing'!$F159, COLUMN()-50)),"")</f>
        <v/>
      </c>
      <c r="BL159" s="173" t="str" cm="1">
        <f t="array" aca="1" ref="BL159" ca="1">IFERROR(INDIRECT("'2. Input non-routine changes'!" &amp; ADDRESS('NRC backing'!$F159, COLUMN()-50)),"")</f>
        <v/>
      </c>
      <c r="BM159" s="82" t="str" cm="1">
        <f t="array" aca="1" ref="BM159" ca="1">IFERROR(INDIRECT("'2. Input non-routine changes'!" &amp; ADDRESS('NRC backing'!$F159, COLUMN()-50)),"")</f>
        <v/>
      </c>
      <c r="BN159" s="84" t="str" cm="1">
        <f t="array" aca="1" ref="BN159" ca="1">IFERROR(INDIRECT("'2. Input non-routine changes'!" &amp; ADDRESS('NRC backing'!$G159, COLUMN()-55)),"")</f>
        <v/>
      </c>
      <c r="BO159" s="84" t="str" cm="1">
        <f t="array" aca="1" ref="BO159" ca="1">IFERROR(INDIRECT("'2. Input non-routine changes'!" &amp; ADDRESS('NRC backing'!$G159, COLUMN()-55)),"")</f>
        <v/>
      </c>
      <c r="BP159" s="82" t="str" cm="1">
        <f t="array" aca="1" ref="BP159" ca="1">IFERROR(INDIRECT("'2. Input non-routine changes'!" &amp; ADDRESS('NRC backing'!$G159, COLUMN()-55)),"")</f>
        <v/>
      </c>
      <c r="BQ159" s="180" t="str" cm="1">
        <f t="array" aca="1" ref="BQ159" ca="1">IFERROR(INDIRECT("'2. Input non-routine changes'!" &amp; ADDRESS('NRC backing'!$G159, COLUMN()-55)),"")</f>
        <v/>
      </c>
      <c r="BR159" s="82" t="str" cm="1">
        <f t="array" aca="1" ref="BR159" ca="1">IFERROR(INDIRECT("'2. Input non-routine changes'!" &amp; ADDRESS('NRC backing'!$G159, COLUMN()-55)),"")</f>
        <v/>
      </c>
    </row>
    <row r="160" spans="1:70">
      <c r="A160" s="82" t="str">
        <f>IF($D160="", "", '1. Input energy data'!$C$11)</f>
        <v/>
      </c>
      <c r="B160" s="82" t="str">
        <f>IF($D160="", "", '1. Input energy data'!$D$11)</f>
        <v/>
      </c>
      <c r="C160" s="236"/>
      <c r="D160" s="82" t="str">
        <f>IF(ISBLANK('1. Input energy data'!$C176),"",'1. Input energy data'!$C176)</f>
        <v/>
      </c>
      <c r="E160" s="178" t="str">
        <f>IF(ISBLANK('1. Input energy data'!D176), "",'1. Input energy data'!D176)</f>
        <v/>
      </c>
      <c r="F160" s="82" t="str">
        <f>IF(ISBLANK('1. Input energy data'!$E176),"",'1. Input energy data'!$E176)</f>
        <v/>
      </c>
      <c r="G160" s="82" t="str">
        <f>IF($A160="","",'1. Input energy data'!$G176)</f>
        <v/>
      </c>
      <c r="H160" s="82" t="str">
        <f>IF($G160='List Backing Sheet'!$P$5,'1. Input energy data'!$S$11,IF($G160='List Backing Sheet'!$P$6,'1. Input energy data'!$T$11,""))</f>
        <v/>
      </c>
      <c r="I160" s="82" t="str">
        <f>IF('1. Input energy data'!H176=0, "", '1. Input energy data'!H176)</f>
        <v/>
      </c>
      <c r="J160" s="84" t="str">
        <f>IF('1. Input energy data'!I176="", "", '1. Input energy data'!I176)</f>
        <v/>
      </c>
      <c r="K160" s="84" t="str">
        <f>IF(A160="","",IF(TRIM(LOWER('1. Input energy data'!$G$11))="Multiple",IF('1. Input energy data'!J176&lt;&gt;"",'1. Input energy data'!J176,""), '1. Input energy data'!$G$11))</f>
        <v/>
      </c>
      <c r="L160" s="84" t="str">
        <f>IF('1. Input energy data'!L176="", "", '1. Input energy data'!L176)</f>
        <v/>
      </c>
      <c r="M160" s="84" t="str">
        <f>IF('1. Input energy data'!M176="", "", '1. Input energy data'!M176)</f>
        <v/>
      </c>
      <c r="N160" s="85" t="str">
        <f>IF(ISBLANK('1. Input energy data'!N176), "",'1. Input energy data'!N176)</f>
        <v/>
      </c>
      <c r="O160" s="85" t="str">
        <f>IF(ISBLANK('1. Input energy data'!O176), "",'1. Input energy data'!O176)</f>
        <v/>
      </c>
      <c r="P160" s="85" t="str">
        <f>IF(ISBLANK('1. Input energy data'!P176), "",'1. Input energy data'!P176)</f>
        <v/>
      </c>
      <c r="Q160" s="85" t="str">
        <f>IF(ISBLANK('1. Input energy data'!Q176), "",'1. Input energy data'!Q176)</f>
        <v/>
      </c>
      <c r="R160" s="85" t="str">
        <f>IF(ISBLANK('1. Input energy data'!R176), "",'1. Input energy data'!R176)</f>
        <v/>
      </c>
      <c r="S160" s="85" t="str">
        <f>IF(ISBLANK('1. Input energy data'!S176), "",'1. Input energy data'!S176)</f>
        <v/>
      </c>
      <c r="T160" s="85" t="str">
        <f>IF(ISBLANK('1. Input energy data'!T176), "",'1. Input energy data'!T176)</f>
        <v/>
      </c>
      <c r="U160" s="85" t="str">
        <f>IF(ISBLANK('1. Input energy data'!U176), "",'1. Input energy data'!U176)</f>
        <v/>
      </c>
      <c r="V160" s="85" t="str">
        <f>IF(ISBLANK('1. Input energy data'!V176), "",'1. Input energy data'!V176)</f>
        <v/>
      </c>
      <c r="W160" s="85" t="str">
        <f>IF(ISBLANK('1. Input energy data'!W176), "",'1. Input energy data'!W176)</f>
        <v/>
      </c>
      <c r="X160" s="85" t="str">
        <f>IF(ISBLANK('1. Input energy data'!X176), "",'1. Input energy data'!X176)</f>
        <v/>
      </c>
      <c r="Y160" s="85" t="str">
        <f>IF(ISBLANK('1. Input energy data'!Y176), "",'1. Input energy data'!Y176)</f>
        <v/>
      </c>
      <c r="Z160" s="85" t="str">
        <f>IF(ISBLANK('1. Input energy data'!Z176), "",'1. Input energy data'!Z176)</f>
        <v/>
      </c>
      <c r="AA160" s="85" t="str">
        <f>IF(ISBLANK('1. Input energy data'!$AA176), "",'1. Input energy data'!$AA176)</f>
        <v/>
      </c>
      <c r="AB160" s="85" t="str">
        <f>IF(ISBLANK('1. Input energy data'!AB176), "",'1. Input energy data'!AB176)</f>
        <v/>
      </c>
      <c r="AC160" s="84" t="str">
        <f>IF('1. Input energy data'!AD176="", "", '1. Input energy data'!AD176)</f>
        <v/>
      </c>
      <c r="AD160" s="84" t="str">
        <f>IF('1. Input energy data'!AE176="", "", '1. Input energy data'!AE176)</f>
        <v/>
      </c>
      <c r="AE160" s="85" t="str">
        <f>IF(ISBLANK('1. Input energy data'!AF176), "",'1. Input energy data'!AF176)</f>
        <v/>
      </c>
      <c r="AF160" s="85" t="str">
        <f>IF(ISBLANK('1. Input energy data'!AG176), "",'1. Input energy data'!AG176)</f>
        <v/>
      </c>
      <c r="AG160" s="85" t="str">
        <f>IF(ISBLANK('1. Input energy data'!AH176), "",'1. Input energy data'!AH176)</f>
        <v/>
      </c>
      <c r="AH160" s="85" t="str">
        <f>IF(ISBLANK('1. Input energy data'!AI176), "",'1. Input energy data'!AI176)</f>
        <v/>
      </c>
      <c r="AI160" s="85" t="str">
        <f>IF(ISBLANK('1. Input energy data'!AJ176), "",'1. Input energy data'!AJ176)</f>
        <v/>
      </c>
      <c r="AJ160" s="85" t="str">
        <f>IF(ISBLANK('1. Input energy data'!AK176), "",'1. Input energy data'!AK176)</f>
        <v/>
      </c>
      <c r="AK160" s="85" t="str">
        <f>IF(ISBLANK('1. Input energy data'!AL176), "",'1. Input energy data'!AL176)</f>
        <v/>
      </c>
      <c r="AL160" s="85" t="str">
        <f>IF(ISBLANK('1. Input energy data'!AM176), "",'1. Input energy data'!AM176)</f>
        <v/>
      </c>
      <c r="AM160" s="85" t="str">
        <f>IF(ISBLANK('1. Input energy data'!AN176), "",'1. Input energy data'!AN176)</f>
        <v/>
      </c>
      <c r="AN160" s="85" t="str">
        <f>IF(ISBLANK('1. Input energy data'!AO176), "",'1. Input energy data'!AO176)</f>
        <v/>
      </c>
      <c r="AO160" s="85" t="str">
        <f>IF(ISBLANK('1. Input energy data'!AP176), "",'1. Input energy data'!AP176)</f>
        <v/>
      </c>
      <c r="AP160" s="85" t="str">
        <f>IF(ISBLANK('1. Input energy data'!AQ176), "",'1. Input energy data'!AQ176)</f>
        <v/>
      </c>
      <c r="AQ160" s="85" t="str">
        <f>'1. Input energy data'!AR176</f>
        <v/>
      </c>
      <c r="AR160" s="85" t="str">
        <f>'1. Input energy data'!AS176</f>
        <v/>
      </c>
      <c r="AS160" s="85" t="str">
        <f>IF(ISBLANK('1. Input energy data'!AT176), "",'1. Input energy data'!AT176)</f>
        <v/>
      </c>
      <c r="AT160" s="85" t="str">
        <f>IF(ISBLANK('1. Input energy data'!$AU176), "",'1. Input energy data'!$AU176)</f>
        <v/>
      </c>
      <c r="AU160" s="85" t="str">
        <f>IF(ISBLANK('1. Input energy data'!AV176), "",'1. Input energy data'!AV176)</f>
        <v/>
      </c>
      <c r="AV160" s="82" t="str">
        <f>IFERROR('Calculation backing sheet'!AQ159,"Baseline issue")</f>
        <v/>
      </c>
      <c r="AW160" s="85" t="str">
        <f>'Calculation backing sheet'!AR159</f>
        <v/>
      </c>
      <c r="AX160" s="176" t="str">
        <f>'Calculation backing sheet'!AS159</f>
        <v/>
      </c>
      <c r="AY160" s="85" t="str">
        <f>'Calculation backing sheet'!AT159</f>
        <v/>
      </c>
      <c r="AZ160" s="85" t="str">
        <f>'Calculation backing sheet'!AU159</f>
        <v/>
      </c>
      <c r="BA160" s="82" t="str">
        <f>'Calculation backing sheet'!AV159</f>
        <v/>
      </c>
      <c r="BB160" s="82" t="str">
        <f>IF(OR(F160=0,G160=0,F160="0",G160="0",TRIM(F160)="",TRIM(G160)=""),"",IF(COUNTIFS('2. Input non-routine changes'!$C$18:$C$1048576,F160,'2. Input non-routine changes'!$E$18:$E$1048576,G160)&gt; 0,"Yes","No"))</f>
        <v/>
      </c>
      <c r="BD160" s="84" t="str" cm="1">
        <f t="array" aca="1" ref="BD160" ca="1">IFERROR(INDIRECT("'2. Input non-routine changes'!" &amp; ADDRESS('NRC backing'!$E160, COLUMN()-45)),"")</f>
        <v/>
      </c>
      <c r="BE160" s="84" t="str" cm="1">
        <f t="array" aca="1" ref="BE160" ca="1">IFERROR(INDIRECT("'2. Input non-routine changes'!" &amp; ADDRESS('NRC backing'!$E160, COLUMN()-45)),"")</f>
        <v/>
      </c>
      <c r="BF160" s="82" t="str" cm="1">
        <f t="array" aca="1" ref="BF160" ca="1">IFERROR(INDIRECT("'2. Input non-routine changes'!" &amp; ADDRESS('NRC backing'!$E160, COLUMN()-45)),"")</f>
        <v/>
      </c>
      <c r="BG160" s="180" t="str" cm="1">
        <f t="array" aca="1" ref="BG160" ca="1">IFERROR(INDIRECT("'2. Input non-routine changes'!" &amp; ADDRESS('NRC backing'!$E160, COLUMN()-45)),"")</f>
        <v/>
      </c>
      <c r="BH160" s="82" t="str" cm="1">
        <f t="array" aca="1" ref="BH160" ca="1">IFERROR(INDIRECT("'2. Input non-routine changes'!" &amp; ADDRESS('NRC backing'!$E160, COLUMN()-45)),"")</f>
        <v/>
      </c>
      <c r="BI160" s="84" t="str" cm="1">
        <f t="array" aca="1" ref="BI160" ca="1">IFERROR(INDIRECT("'2. Input non-routine changes'!" &amp; ADDRESS('NRC backing'!$F160, COLUMN()-50)),"")</f>
        <v/>
      </c>
      <c r="BJ160" s="84" t="str" cm="1">
        <f t="array" aca="1" ref="BJ160" ca="1">IFERROR(INDIRECT("'2. Input non-routine changes'!" &amp; ADDRESS('NRC backing'!$F160, COLUMN()-50)),"")</f>
        <v/>
      </c>
      <c r="BK160" s="82" t="str" cm="1">
        <f t="array" aca="1" ref="BK160" ca="1">IFERROR(INDIRECT("'2. Input non-routine changes'!" &amp; ADDRESS('NRC backing'!$F160, COLUMN()-50)),"")</f>
        <v/>
      </c>
      <c r="BL160" s="173" t="str" cm="1">
        <f t="array" aca="1" ref="BL160" ca="1">IFERROR(INDIRECT("'2. Input non-routine changes'!" &amp; ADDRESS('NRC backing'!$F160, COLUMN()-50)),"")</f>
        <v/>
      </c>
      <c r="BM160" s="82" t="str" cm="1">
        <f t="array" aca="1" ref="BM160" ca="1">IFERROR(INDIRECT("'2. Input non-routine changes'!" &amp; ADDRESS('NRC backing'!$F160, COLUMN()-50)),"")</f>
        <v/>
      </c>
      <c r="BN160" s="84" t="str" cm="1">
        <f t="array" aca="1" ref="BN160" ca="1">IFERROR(INDIRECT("'2. Input non-routine changes'!" &amp; ADDRESS('NRC backing'!$G160, COLUMN()-55)),"")</f>
        <v/>
      </c>
      <c r="BO160" s="84" t="str" cm="1">
        <f t="array" aca="1" ref="BO160" ca="1">IFERROR(INDIRECT("'2. Input non-routine changes'!" &amp; ADDRESS('NRC backing'!$G160, COLUMN()-55)),"")</f>
        <v/>
      </c>
      <c r="BP160" s="82" t="str" cm="1">
        <f t="array" aca="1" ref="BP160" ca="1">IFERROR(INDIRECT("'2. Input non-routine changes'!" &amp; ADDRESS('NRC backing'!$G160, COLUMN()-55)),"")</f>
        <v/>
      </c>
      <c r="BQ160" s="180" t="str" cm="1">
        <f t="array" aca="1" ref="BQ160" ca="1">IFERROR(INDIRECT("'2. Input non-routine changes'!" &amp; ADDRESS('NRC backing'!$G160, COLUMN()-55)),"")</f>
        <v/>
      </c>
      <c r="BR160" s="82" t="str" cm="1">
        <f t="array" aca="1" ref="BR160" ca="1">IFERROR(INDIRECT("'2. Input non-routine changes'!" &amp; ADDRESS('NRC backing'!$G160, COLUMN()-55)),"")</f>
        <v/>
      </c>
    </row>
    <row r="161" spans="1:70">
      <c r="A161" s="82" t="str">
        <f>IF($D161="", "", '1. Input energy data'!$C$11)</f>
        <v/>
      </c>
      <c r="B161" s="82" t="str">
        <f>IF($D161="", "", '1. Input energy data'!$D$11)</f>
        <v/>
      </c>
      <c r="C161" s="236"/>
      <c r="D161" s="82" t="str">
        <f>IF(ISBLANK('1. Input energy data'!$C177),"",'1. Input energy data'!$C177)</f>
        <v/>
      </c>
      <c r="E161" s="178" t="str">
        <f>IF(ISBLANK('1. Input energy data'!D177), "",'1. Input energy data'!D177)</f>
        <v/>
      </c>
      <c r="F161" s="82" t="str">
        <f>IF(ISBLANK('1. Input energy data'!$E177),"",'1. Input energy data'!$E177)</f>
        <v/>
      </c>
      <c r="G161" s="82" t="str">
        <f>IF($A161="","",'1. Input energy data'!$G177)</f>
        <v/>
      </c>
      <c r="H161" s="82" t="str">
        <f>IF($G161='List Backing Sheet'!$P$5,'1. Input energy data'!$S$11,IF($G161='List Backing Sheet'!$P$6,'1. Input energy data'!$T$11,""))</f>
        <v/>
      </c>
      <c r="I161" s="82" t="str">
        <f>IF('1. Input energy data'!H177=0, "", '1. Input energy data'!H177)</f>
        <v/>
      </c>
      <c r="J161" s="84" t="str">
        <f>IF('1. Input energy data'!I177="", "", '1. Input energy data'!I177)</f>
        <v/>
      </c>
      <c r="K161" s="84" t="str">
        <f>IF(A161="","",IF(TRIM(LOWER('1. Input energy data'!$G$11))="Multiple",IF('1. Input energy data'!J177&lt;&gt;"",'1. Input energy data'!J177,""), '1. Input energy data'!$G$11))</f>
        <v/>
      </c>
      <c r="L161" s="84" t="str">
        <f>IF('1. Input energy data'!L177="", "", '1. Input energy data'!L177)</f>
        <v/>
      </c>
      <c r="M161" s="84" t="str">
        <f>IF('1. Input energy data'!M177="", "", '1. Input energy data'!M177)</f>
        <v/>
      </c>
      <c r="N161" s="85" t="str">
        <f>IF(ISBLANK('1. Input energy data'!N177), "",'1. Input energy data'!N177)</f>
        <v/>
      </c>
      <c r="O161" s="85" t="str">
        <f>IF(ISBLANK('1. Input energy data'!O177), "",'1. Input energy data'!O177)</f>
        <v/>
      </c>
      <c r="P161" s="85" t="str">
        <f>IF(ISBLANK('1. Input energy data'!P177), "",'1. Input energy data'!P177)</f>
        <v/>
      </c>
      <c r="Q161" s="85" t="str">
        <f>IF(ISBLANK('1. Input energy data'!Q177), "",'1. Input energy data'!Q177)</f>
        <v/>
      </c>
      <c r="R161" s="85" t="str">
        <f>IF(ISBLANK('1. Input energy data'!R177), "",'1. Input energy data'!R177)</f>
        <v/>
      </c>
      <c r="S161" s="85" t="str">
        <f>IF(ISBLANK('1. Input energy data'!S177), "",'1. Input energy data'!S177)</f>
        <v/>
      </c>
      <c r="T161" s="85" t="str">
        <f>IF(ISBLANK('1. Input energy data'!T177), "",'1. Input energy data'!T177)</f>
        <v/>
      </c>
      <c r="U161" s="85" t="str">
        <f>IF(ISBLANK('1. Input energy data'!U177), "",'1. Input energy data'!U177)</f>
        <v/>
      </c>
      <c r="V161" s="85" t="str">
        <f>IF(ISBLANK('1. Input energy data'!V177), "",'1. Input energy data'!V177)</f>
        <v/>
      </c>
      <c r="W161" s="85" t="str">
        <f>IF(ISBLANK('1. Input energy data'!W177), "",'1. Input energy data'!W177)</f>
        <v/>
      </c>
      <c r="X161" s="85" t="str">
        <f>IF(ISBLANK('1. Input energy data'!X177), "",'1. Input energy data'!X177)</f>
        <v/>
      </c>
      <c r="Y161" s="85" t="str">
        <f>IF(ISBLANK('1. Input energy data'!Y177), "",'1. Input energy data'!Y177)</f>
        <v/>
      </c>
      <c r="Z161" s="85" t="str">
        <f>IF(ISBLANK('1. Input energy data'!Z177), "",'1. Input energy data'!Z177)</f>
        <v/>
      </c>
      <c r="AA161" s="85" t="str">
        <f>IF(ISBLANK('1. Input energy data'!$AA177), "",'1. Input energy data'!$AA177)</f>
        <v/>
      </c>
      <c r="AB161" s="85" t="str">
        <f>IF(ISBLANK('1. Input energy data'!AB177), "",'1. Input energy data'!AB177)</f>
        <v/>
      </c>
      <c r="AC161" s="84" t="str">
        <f>IF('1. Input energy data'!AD177="", "", '1. Input energy data'!AD177)</f>
        <v/>
      </c>
      <c r="AD161" s="84" t="str">
        <f>IF('1. Input energy data'!AE177="", "", '1. Input energy data'!AE177)</f>
        <v/>
      </c>
      <c r="AE161" s="85" t="str">
        <f>IF(ISBLANK('1. Input energy data'!AF177), "",'1. Input energy data'!AF177)</f>
        <v/>
      </c>
      <c r="AF161" s="85" t="str">
        <f>IF(ISBLANK('1. Input energy data'!AG177), "",'1. Input energy data'!AG177)</f>
        <v/>
      </c>
      <c r="AG161" s="85" t="str">
        <f>IF(ISBLANK('1. Input energy data'!AH177), "",'1. Input energy data'!AH177)</f>
        <v/>
      </c>
      <c r="AH161" s="85" t="str">
        <f>IF(ISBLANK('1. Input energy data'!AI177), "",'1. Input energy data'!AI177)</f>
        <v/>
      </c>
      <c r="AI161" s="85" t="str">
        <f>IF(ISBLANK('1. Input energy data'!AJ177), "",'1. Input energy data'!AJ177)</f>
        <v/>
      </c>
      <c r="AJ161" s="85" t="str">
        <f>IF(ISBLANK('1. Input energy data'!AK177), "",'1. Input energy data'!AK177)</f>
        <v/>
      </c>
      <c r="AK161" s="85" t="str">
        <f>IF(ISBLANK('1. Input energy data'!AL177), "",'1. Input energy data'!AL177)</f>
        <v/>
      </c>
      <c r="AL161" s="85" t="str">
        <f>IF(ISBLANK('1. Input energy data'!AM177), "",'1. Input energy data'!AM177)</f>
        <v/>
      </c>
      <c r="AM161" s="85" t="str">
        <f>IF(ISBLANK('1. Input energy data'!AN177), "",'1. Input energy data'!AN177)</f>
        <v/>
      </c>
      <c r="AN161" s="85" t="str">
        <f>IF(ISBLANK('1. Input energy data'!AO177), "",'1. Input energy data'!AO177)</f>
        <v/>
      </c>
      <c r="AO161" s="85" t="str">
        <f>IF(ISBLANK('1. Input energy data'!AP177), "",'1. Input energy data'!AP177)</f>
        <v/>
      </c>
      <c r="AP161" s="85" t="str">
        <f>IF(ISBLANK('1. Input energy data'!AQ177), "",'1. Input energy data'!AQ177)</f>
        <v/>
      </c>
      <c r="AQ161" s="85" t="str">
        <f>'1. Input energy data'!AR177</f>
        <v/>
      </c>
      <c r="AR161" s="85" t="str">
        <f>'1. Input energy data'!AS177</f>
        <v/>
      </c>
      <c r="AS161" s="85" t="str">
        <f>IF(ISBLANK('1. Input energy data'!AT177), "",'1. Input energy data'!AT177)</f>
        <v/>
      </c>
      <c r="AT161" s="85" t="str">
        <f>IF(ISBLANK('1. Input energy data'!$AU177), "",'1. Input energy data'!$AU177)</f>
        <v/>
      </c>
      <c r="AU161" s="85" t="str">
        <f>IF(ISBLANK('1. Input energy data'!AV177), "",'1. Input energy data'!AV177)</f>
        <v/>
      </c>
      <c r="AV161" s="82" t="str">
        <f>IFERROR('Calculation backing sheet'!AQ160,"Baseline issue")</f>
        <v/>
      </c>
      <c r="AW161" s="85" t="str">
        <f>'Calculation backing sheet'!AR160</f>
        <v/>
      </c>
      <c r="AX161" s="176" t="str">
        <f>'Calculation backing sheet'!AS160</f>
        <v/>
      </c>
      <c r="AY161" s="85" t="str">
        <f>'Calculation backing sheet'!AT160</f>
        <v/>
      </c>
      <c r="AZ161" s="85" t="str">
        <f>'Calculation backing sheet'!AU160</f>
        <v/>
      </c>
      <c r="BA161" s="82" t="str">
        <f>'Calculation backing sheet'!AV160</f>
        <v/>
      </c>
      <c r="BB161" s="82" t="str">
        <f>IF(OR(F161=0,G161=0,F161="0",G161="0",TRIM(F161)="",TRIM(G161)=""),"",IF(COUNTIFS('2. Input non-routine changes'!$C$18:$C$1048576,F161,'2. Input non-routine changes'!$E$18:$E$1048576,G161)&gt; 0,"Yes","No"))</f>
        <v/>
      </c>
      <c r="BD161" s="84" t="str" cm="1">
        <f t="array" aca="1" ref="BD161" ca="1">IFERROR(INDIRECT("'2. Input non-routine changes'!" &amp; ADDRESS('NRC backing'!$E161, COLUMN()-45)),"")</f>
        <v/>
      </c>
      <c r="BE161" s="84" t="str" cm="1">
        <f t="array" aca="1" ref="BE161" ca="1">IFERROR(INDIRECT("'2. Input non-routine changes'!" &amp; ADDRESS('NRC backing'!$E161, COLUMN()-45)),"")</f>
        <v/>
      </c>
      <c r="BF161" s="82" t="str" cm="1">
        <f t="array" aca="1" ref="BF161" ca="1">IFERROR(INDIRECT("'2. Input non-routine changes'!" &amp; ADDRESS('NRC backing'!$E161, COLUMN()-45)),"")</f>
        <v/>
      </c>
      <c r="BG161" s="180" t="str" cm="1">
        <f t="array" aca="1" ref="BG161" ca="1">IFERROR(INDIRECT("'2. Input non-routine changes'!" &amp; ADDRESS('NRC backing'!$E161, COLUMN()-45)),"")</f>
        <v/>
      </c>
      <c r="BH161" s="82" t="str" cm="1">
        <f t="array" aca="1" ref="BH161" ca="1">IFERROR(INDIRECT("'2. Input non-routine changes'!" &amp; ADDRESS('NRC backing'!$E161, COLUMN()-45)),"")</f>
        <v/>
      </c>
      <c r="BI161" s="84" t="str" cm="1">
        <f t="array" aca="1" ref="BI161" ca="1">IFERROR(INDIRECT("'2. Input non-routine changes'!" &amp; ADDRESS('NRC backing'!$F161, COLUMN()-50)),"")</f>
        <v/>
      </c>
      <c r="BJ161" s="84" t="str" cm="1">
        <f t="array" aca="1" ref="BJ161" ca="1">IFERROR(INDIRECT("'2. Input non-routine changes'!" &amp; ADDRESS('NRC backing'!$F161, COLUMN()-50)),"")</f>
        <v/>
      </c>
      <c r="BK161" s="82" t="str" cm="1">
        <f t="array" aca="1" ref="BK161" ca="1">IFERROR(INDIRECT("'2. Input non-routine changes'!" &amp; ADDRESS('NRC backing'!$F161, COLUMN()-50)),"")</f>
        <v/>
      </c>
      <c r="BL161" s="173" t="str" cm="1">
        <f t="array" aca="1" ref="BL161" ca="1">IFERROR(INDIRECT("'2. Input non-routine changes'!" &amp; ADDRESS('NRC backing'!$F161, COLUMN()-50)),"")</f>
        <v/>
      </c>
      <c r="BM161" s="82" t="str" cm="1">
        <f t="array" aca="1" ref="BM161" ca="1">IFERROR(INDIRECT("'2. Input non-routine changes'!" &amp; ADDRESS('NRC backing'!$F161, COLUMN()-50)),"")</f>
        <v/>
      </c>
      <c r="BN161" s="84" t="str" cm="1">
        <f t="array" aca="1" ref="BN161" ca="1">IFERROR(INDIRECT("'2. Input non-routine changes'!" &amp; ADDRESS('NRC backing'!$G161, COLUMN()-55)),"")</f>
        <v/>
      </c>
      <c r="BO161" s="84" t="str" cm="1">
        <f t="array" aca="1" ref="BO161" ca="1">IFERROR(INDIRECT("'2. Input non-routine changes'!" &amp; ADDRESS('NRC backing'!$G161, COLUMN()-55)),"")</f>
        <v/>
      </c>
      <c r="BP161" s="82" t="str" cm="1">
        <f t="array" aca="1" ref="BP161" ca="1">IFERROR(INDIRECT("'2. Input non-routine changes'!" &amp; ADDRESS('NRC backing'!$G161, COLUMN()-55)),"")</f>
        <v/>
      </c>
      <c r="BQ161" s="180" t="str" cm="1">
        <f t="array" aca="1" ref="BQ161" ca="1">IFERROR(INDIRECT("'2. Input non-routine changes'!" &amp; ADDRESS('NRC backing'!$G161, COLUMN()-55)),"")</f>
        <v/>
      </c>
      <c r="BR161" s="82" t="str" cm="1">
        <f t="array" aca="1" ref="BR161" ca="1">IFERROR(INDIRECT("'2. Input non-routine changes'!" &amp; ADDRESS('NRC backing'!$G161, COLUMN()-55)),"")</f>
        <v/>
      </c>
    </row>
    <row r="162" spans="1:70">
      <c r="A162" s="82" t="str">
        <f>IF($D162="", "", '1. Input energy data'!$C$11)</f>
        <v/>
      </c>
      <c r="B162" s="82" t="str">
        <f>IF($D162="", "", '1. Input energy data'!$D$11)</f>
        <v/>
      </c>
      <c r="C162" s="236"/>
      <c r="D162" s="82" t="str">
        <f>IF(ISBLANK('1. Input energy data'!$C178),"",'1. Input energy data'!$C178)</f>
        <v/>
      </c>
      <c r="E162" s="178" t="str">
        <f>IF(ISBLANK('1. Input energy data'!D178), "",'1. Input energy data'!D178)</f>
        <v/>
      </c>
      <c r="F162" s="82" t="str">
        <f>IF(ISBLANK('1. Input energy data'!$E178),"",'1. Input energy data'!$E178)</f>
        <v/>
      </c>
      <c r="G162" s="82" t="str">
        <f>IF($A162="","",'1. Input energy data'!$G178)</f>
        <v/>
      </c>
      <c r="H162" s="82" t="str">
        <f>IF($G162='List Backing Sheet'!$P$5,'1. Input energy data'!$S$11,IF($G162='List Backing Sheet'!$P$6,'1. Input energy data'!$T$11,""))</f>
        <v/>
      </c>
      <c r="I162" s="82" t="str">
        <f>IF('1. Input energy data'!H178=0, "", '1. Input energy data'!H178)</f>
        <v/>
      </c>
      <c r="J162" s="84" t="str">
        <f>IF('1. Input energy data'!I178="", "", '1. Input energy data'!I178)</f>
        <v/>
      </c>
      <c r="K162" s="84" t="str">
        <f>IF(A162="","",IF(TRIM(LOWER('1. Input energy data'!$G$11))="Multiple",IF('1. Input energy data'!J178&lt;&gt;"",'1. Input energy data'!J178,""), '1. Input energy data'!$G$11))</f>
        <v/>
      </c>
      <c r="L162" s="84" t="str">
        <f>IF('1. Input energy data'!L178="", "", '1. Input energy data'!L178)</f>
        <v/>
      </c>
      <c r="M162" s="84" t="str">
        <f>IF('1. Input energy data'!M178="", "", '1. Input energy data'!M178)</f>
        <v/>
      </c>
      <c r="N162" s="85" t="str">
        <f>IF(ISBLANK('1. Input energy data'!N178), "",'1. Input energy data'!N178)</f>
        <v/>
      </c>
      <c r="O162" s="85" t="str">
        <f>IF(ISBLANK('1. Input energy data'!O178), "",'1. Input energy data'!O178)</f>
        <v/>
      </c>
      <c r="P162" s="85" t="str">
        <f>IF(ISBLANK('1. Input energy data'!P178), "",'1. Input energy data'!P178)</f>
        <v/>
      </c>
      <c r="Q162" s="85" t="str">
        <f>IF(ISBLANK('1. Input energy data'!Q178), "",'1. Input energy data'!Q178)</f>
        <v/>
      </c>
      <c r="R162" s="85" t="str">
        <f>IF(ISBLANK('1. Input energy data'!R178), "",'1. Input energy data'!R178)</f>
        <v/>
      </c>
      <c r="S162" s="85" t="str">
        <f>IF(ISBLANK('1. Input energy data'!S178), "",'1. Input energy data'!S178)</f>
        <v/>
      </c>
      <c r="T162" s="85" t="str">
        <f>IF(ISBLANK('1. Input energy data'!T178), "",'1. Input energy data'!T178)</f>
        <v/>
      </c>
      <c r="U162" s="85" t="str">
        <f>IF(ISBLANK('1. Input energy data'!U178), "",'1. Input energy data'!U178)</f>
        <v/>
      </c>
      <c r="V162" s="85" t="str">
        <f>IF(ISBLANK('1. Input energy data'!V178), "",'1. Input energy data'!V178)</f>
        <v/>
      </c>
      <c r="W162" s="85" t="str">
        <f>IF(ISBLANK('1. Input energy data'!W178), "",'1. Input energy data'!W178)</f>
        <v/>
      </c>
      <c r="X162" s="85" t="str">
        <f>IF(ISBLANK('1. Input energy data'!X178), "",'1. Input energy data'!X178)</f>
        <v/>
      </c>
      <c r="Y162" s="85" t="str">
        <f>IF(ISBLANK('1. Input energy data'!Y178), "",'1. Input energy data'!Y178)</f>
        <v/>
      </c>
      <c r="Z162" s="85" t="str">
        <f>IF(ISBLANK('1. Input energy data'!Z178), "",'1. Input energy data'!Z178)</f>
        <v/>
      </c>
      <c r="AA162" s="85" t="str">
        <f>IF(ISBLANK('1. Input energy data'!$AA178), "",'1. Input energy data'!$AA178)</f>
        <v/>
      </c>
      <c r="AB162" s="85" t="str">
        <f>IF(ISBLANK('1. Input energy data'!AB178), "",'1. Input energy data'!AB178)</f>
        <v/>
      </c>
      <c r="AC162" s="84" t="str">
        <f>IF('1. Input energy data'!AD178="", "", '1. Input energy data'!AD178)</f>
        <v/>
      </c>
      <c r="AD162" s="84" t="str">
        <f>IF('1. Input energy data'!AE178="", "", '1. Input energy data'!AE178)</f>
        <v/>
      </c>
      <c r="AE162" s="85" t="str">
        <f>IF(ISBLANK('1. Input energy data'!AF178), "",'1. Input energy data'!AF178)</f>
        <v/>
      </c>
      <c r="AF162" s="85" t="str">
        <f>IF(ISBLANK('1. Input energy data'!AG178), "",'1. Input energy data'!AG178)</f>
        <v/>
      </c>
      <c r="AG162" s="85" t="str">
        <f>IF(ISBLANK('1. Input energy data'!AH178), "",'1. Input energy data'!AH178)</f>
        <v/>
      </c>
      <c r="AH162" s="85" t="str">
        <f>IF(ISBLANK('1. Input energy data'!AI178), "",'1. Input energy data'!AI178)</f>
        <v/>
      </c>
      <c r="AI162" s="85" t="str">
        <f>IF(ISBLANK('1. Input energy data'!AJ178), "",'1. Input energy data'!AJ178)</f>
        <v/>
      </c>
      <c r="AJ162" s="85" t="str">
        <f>IF(ISBLANK('1. Input energy data'!AK178), "",'1. Input energy data'!AK178)</f>
        <v/>
      </c>
      <c r="AK162" s="85" t="str">
        <f>IF(ISBLANK('1. Input energy data'!AL178), "",'1. Input energy data'!AL178)</f>
        <v/>
      </c>
      <c r="AL162" s="85" t="str">
        <f>IF(ISBLANK('1. Input energy data'!AM178), "",'1. Input energy data'!AM178)</f>
        <v/>
      </c>
      <c r="AM162" s="85" t="str">
        <f>IF(ISBLANK('1. Input energy data'!AN178), "",'1. Input energy data'!AN178)</f>
        <v/>
      </c>
      <c r="AN162" s="85" t="str">
        <f>IF(ISBLANK('1. Input energy data'!AO178), "",'1. Input energy data'!AO178)</f>
        <v/>
      </c>
      <c r="AO162" s="85" t="str">
        <f>IF(ISBLANK('1. Input energy data'!AP178), "",'1. Input energy data'!AP178)</f>
        <v/>
      </c>
      <c r="AP162" s="85" t="str">
        <f>IF(ISBLANK('1. Input energy data'!AQ178), "",'1. Input energy data'!AQ178)</f>
        <v/>
      </c>
      <c r="AQ162" s="85" t="str">
        <f>'1. Input energy data'!AR178</f>
        <v/>
      </c>
      <c r="AR162" s="85" t="str">
        <f>'1. Input energy data'!AS178</f>
        <v/>
      </c>
      <c r="AS162" s="85" t="str">
        <f>IF(ISBLANK('1. Input energy data'!AT178), "",'1. Input energy data'!AT178)</f>
        <v/>
      </c>
      <c r="AT162" s="85" t="str">
        <f>IF(ISBLANK('1. Input energy data'!$AU178), "",'1. Input energy data'!$AU178)</f>
        <v/>
      </c>
      <c r="AU162" s="85" t="str">
        <f>IF(ISBLANK('1. Input energy data'!AV178), "",'1. Input energy data'!AV178)</f>
        <v/>
      </c>
      <c r="AV162" s="82" t="str">
        <f>IFERROR('Calculation backing sheet'!AQ161,"Baseline issue")</f>
        <v/>
      </c>
      <c r="AW162" s="85" t="str">
        <f>'Calculation backing sheet'!AR161</f>
        <v/>
      </c>
      <c r="AX162" s="176" t="str">
        <f>'Calculation backing sheet'!AS161</f>
        <v/>
      </c>
      <c r="AY162" s="85" t="str">
        <f>'Calculation backing sheet'!AT161</f>
        <v/>
      </c>
      <c r="AZ162" s="85" t="str">
        <f>'Calculation backing sheet'!AU161</f>
        <v/>
      </c>
      <c r="BA162" s="82" t="str">
        <f>'Calculation backing sheet'!AV161</f>
        <v/>
      </c>
      <c r="BB162" s="82" t="str">
        <f>IF(OR(F162=0,G162=0,F162="0",G162="0",TRIM(F162)="",TRIM(G162)=""),"",IF(COUNTIFS('2. Input non-routine changes'!$C$18:$C$1048576,F162,'2. Input non-routine changes'!$E$18:$E$1048576,G162)&gt; 0,"Yes","No"))</f>
        <v/>
      </c>
      <c r="BD162" s="84" t="str" cm="1">
        <f t="array" aca="1" ref="BD162" ca="1">IFERROR(INDIRECT("'2. Input non-routine changes'!" &amp; ADDRESS('NRC backing'!$E162, COLUMN()-45)),"")</f>
        <v/>
      </c>
      <c r="BE162" s="84" t="str" cm="1">
        <f t="array" aca="1" ref="BE162" ca="1">IFERROR(INDIRECT("'2. Input non-routine changes'!" &amp; ADDRESS('NRC backing'!$E162, COLUMN()-45)),"")</f>
        <v/>
      </c>
      <c r="BF162" s="82" t="str" cm="1">
        <f t="array" aca="1" ref="BF162" ca="1">IFERROR(INDIRECT("'2. Input non-routine changes'!" &amp; ADDRESS('NRC backing'!$E162, COLUMN()-45)),"")</f>
        <v/>
      </c>
      <c r="BG162" s="180" t="str" cm="1">
        <f t="array" aca="1" ref="BG162" ca="1">IFERROR(INDIRECT("'2. Input non-routine changes'!" &amp; ADDRESS('NRC backing'!$E162, COLUMN()-45)),"")</f>
        <v/>
      </c>
      <c r="BH162" s="82" t="str" cm="1">
        <f t="array" aca="1" ref="BH162" ca="1">IFERROR(INDIRECT("'2. Input non-routine changes'!" &amp; ADDRESS('NRC backing'!$E162, COLUMN()-45)),"")</f>
        <v/>
      </c>
      <c r="BI162" s="84" t="str" cm="1">
        <f t="array" aca="1" ref="BI162" ca="1">IFERROR(INDIRECT("'2. Input non-routine changes'!" &amp; ADDRESS('NRC backing'!$F162, COLUMN()-50)),"")</f>
        <v/>
      </c>
      <c r="BJ162" s="84" t="str" cm="1">
        <f t="array" aca="1" ref="BJ162" ca="1">IFERROR(INDIRECT("'2. Input non-routine changes'!" &amp; ADDRESS('NRC backing'!$F162, COLUMN()-50)),"")</f>
        <v/>
      </c>
      <c r="BK162" s="82" t="str" cm="1">
        <f t="array" aca="1" ref="BK162" ca="1">IFERROR(INDIRECT("'2. Input non-routine changes'!" &amp; ADDRESS('NRC backing'!$F162, COLUMN()-50)),"")</f>
        <v/>
      </c>
      <c r="BL162" s="173" t="str" cm="1">
        <f t="array" aca="1" ref="BL162" ca="1">IFERROR(INDIRECT("'2. Input non-routine changes'!" &amp; ADDRESS('NRC backing'!$F162, COLUMN()-50)),"")</f>
        <v/>
      </c>
      <c r="BM162" s="82" t="str" cm="1">
        <f t="array" aca="1" ref="BM162" ca="1">IFERROR(INDIRECT("'2. Input non-routine changes'!" &amp; ADDRESS('NRC backing'!$F162, COLUMN()-50)),"")</f>
        <v/>
      </c>
      <c r="BN162" s="84" t="str" cm="1">
        <f t="array" aca="1" ref="BN162" ca="1">IFERROR(INDIRECT("'2. Input non-routine changes'!" &amp; ADDRESS('NRC backing'!$G162, COLUMN()-55)),"")</f>
        <v/>
      </c>
      <c r="BO162" s="84" t="str" cm="1">
        <f t="array" aca="1" ref="BO162" ca="1">IFERROR(INDIRECT("'2. Input non-routine changes'!" &amp; ADDRESS('NRC backing'!$G162, COLUMN()-55)),"")</f>
        <v/>
      </c>
      <c r="BP162" s="82" t="str" cm="1">
        <f t="array" aca="1" ref="BP162" ca="1">IFERROR(INDIRECT("'2. Input non-routine changes'!" &amp; ADDRESS('NRC backing'!$G162, COLUMN()-55)),"")</f>
        <v/>
      </c>
      <c r="BQ162" s="180" t="str" cm="1">
        <f t="array" aca="1" ref="BQ162" ca="1">IFERROR(INDIRECT("'2. Input non-routine changes'!" &amp; ADDRESS('NRC backing'!$G162, COLUMN()-55)),"")</f>
        <v/>
      </c>
      <c r="BR162" s="82" t="str" cm="1">
        <f t="array" aca="1" ref="BR162" ca="1">IFERROR(INDIRECT("'2. Input non-routine changes'!" &amp; ADDRESS('NRC backing'!$G162, COLUMN()-55)),"")</f>
        <v/>
      </c>
    </row>
    <row r="163" spans="1:70">
      <c r="A163" s="82" t="str">
        <f>IF($D163="", "", '1. Input energy data'!$C$11)</f>
        <v/>
      </c>
      <c r="B163" s="82" t="str">
        <f>IF($D163="", "", '1. Input energy data'!$D$11)</f>
        <v/>
      </c>
      <c r="C163" s="236"/>
      <c r="D163" s="82" t="str">
        <f>IF(ISBLANK('1. Input energy data'!$C179),"",'1. Input energy data'!$C179)</f>
        <v/>
      </c>
      <c r="E163" s="178" t="str">
        <f>IF(ISBLANK('1. Input energy data'!D179), "",'1. Input energy data'!D179)</f>
        <v/>
      </c>
      <c r="F163" s="82" t="str">
        <f>IF(ISBLANK('1. Input energy data'!$E179),"",'1. Input energy data'!$E179)</f>
        <v/>
      </c>
      <c r="G163" s="82" t="str">
        <f>IF($A163="","",'1. Input energy data'!$G179)</f>
        <v/>
      </c>
      <c r="H163" s="82" t="str">
        <f>IF($G163='List Backing Sheet'!$P$5,'1. Input energy data'!$S$11,IF($G163='List Backing Sheet'!$P$6,'1. Input energy data'!$T$11,""))</f>
        <v/>
      </c>
      <c r="I163" s="82" t="str">
        <f>IF('1. Input energy data'!H179=0, "", '1. Input energy data'!H179)</f>
        <v/>
      </c>
      <c r="J163" s="84" t="str">
        <f>IF('1. Input energy data'!I179="", "", '1. Input energy data'!I179)</f>
        <v/>
      </c>
      <c r="K163" s="84" t="str">
        <f>IF(A163="","",IF(TRIM(LOWER('1. Input energy data'!$G$11))="Multiple",IF('1. Input energy data'!J179&lt;&gt;"",'1. Input energy data'!J179,""), '1. Input energy data'!$G$11))</f>
        <v/>
      </c>
      <c r="L163" s="84" t="str">
        <f>IF('1. Input energy data'!L179="", "", '1. Input energy data'!L179)</f>
        <v/>
      </c>
      <c r="M163" s="84" t="str">
        <f>IF('1. Input energy data'!M179="", "", '1. Input energy data'!M179)</f>
        <v/>
      </c>
      <c r="N163" s="85" t="str">
        <f>IF(ISBLANK('1. Input energy data'!N179), "",'1. Input energy data'!N179)</f>
        <v/>
      </c>
      <c r="O163" s="85" t="str">
        <f>IF(ISBLANK('1. Input energy data'!O179), "",'1. Input energy data'!O179)</f>
        <v/>
      </c>
      <c r="P163" s="85" t="str">
        <f>IF(ISBLANK('1. Input energy data'!P179), "",'1. Input energy data'!P179)</f>
        <v/>
      </c>
      <c r="Q163" s="85" t="str">
        <f>IF(ISBLANK('1. Input energy data'!Q179), "",'1. Input energy data'!Q179)</f>
        <v/>
      </c>
      <c r="R163" s="85" t="str">
        <f>IF(ISBLANK('1. Input energy data'!R179), "",'1. Input energy data'!R179)</f>
        <v/>
      </c>
      <c r="S163" s="85" t="str">
        <f>IF(ISBLANK('1. Input energy data'!S179), "",'1. Input energy data'!S179)</f>
        <v/>
      </c>
      <c r="T163" s="85" t="str">
        <f>IF(ISBLANK('1. Input energy data'!T179), "",'1. Input energy data'!T179)</f>
        <v/>
      </c>
      <c r="U163" s="85" t="str">
        <f>IF(ISBLANK('1. Input energy data'!U179), "",'1. Input energy data'!U179)</f>
        <v/>
      </c>
      <c r="V163" s="85" t="str">
        <f>IF(ISBLANK('1. Input energy data'!V179), "",'1. Input energy data'!V179)</f>
        <v/>
      </c>
      <c r="W163" s="85" t="str">
        <f>IF(ISBLANK('1. Input energy data'!W179), "",'1. Input energy data'!W179)</f>
        <v/>
      </c>
      <c r="X163" s="85" t="str">
        <f>IF(ISBLANK('1. Input energy data'!X179), "",'1. Input energy data'!X179)</f>
        <v/>
      </c>
      <c r="Y163" s="85" t="str">
        <f>IF(ISBLANK('1. Input energy data'!Y179), "",'1. Input energy data'!Y179)</f>
        <v/>
      </c>
      <c r="Z163" s="85" t="str">
        <f>IF(ISBLANK('1. Input energy data'!Z179), "",'1. Input energy data'!Z179)</f>
        <v/>
      </c>
      <c r="AA163" s="85" t="str">
        <f>IF(ISBLANK('1. Input energy data'!$AA179), "",'1. Input energy data'!$AA179)</f>
        <v/>
      </c>
      <c r="AB163" s="85" t="str">
        <f>IF(ISBLANK('1. Input energy data'!AB179), "",'1. Input energy data'!AB179)</f>
        <v/>
      </c>
      <c r="AC163" s="84" t="str">
        <f>IF('1. Input energy data'!AD179="", "", '1. Input energy data'!AD179)</f>
        <v/>
      </c>
      <c r="AD163" s="84" t="str">
        <f>IF('1. Input energy data'!AE179="", "", '1. Input energy data'!AE179)</f>
        <v/>
      </c>
      <c r="AE163" s="85" t="str">
        <f>IF(ISBLANK('1. Input energy data'!AF179), "",'1. Input energy data'!AF179)</f>
        <v/>
      </c>
      <c r="AF163" s="85" t="str">
        <f>IF(ISBLANK('1. Input energy data'!AG179), "",'1. Input energy data'!AG179)</f>
        <v/>
      </c>
      <c r="AG163" s="85" t="str">
        <f>IF(ISBLANK('1. Input energy data'!AH179), "",'1. Input energy data'!AH179)</f>
        <v/>
      </c>
      <c r="AH163" s="85" t="str">
        <f>IF(ISBLANK('1. Input energy data'!AI179), "",'1. Input energy data'!AI179)</f>
        <v/>
      </c>
      <c r="AI163" s="85" t="str">
        <f>IF(ISBLANK('1. Input energy data'!AJ179), "",'1. Input energy data'!AJ179)</f>
        <v/>
      </c>
      <c r="AJ163" s="85" t="str">
        <f>IF(ISBLANK('1. Input energy data'!AK179), "",'1. Input energy data'!AK179)</f>
        <v/>
      </c>
      <c r="AK163" s="85" t="str">
        <f>IF(ISBLANK('1. Input energy data'!AL179), "",'1. Input energy data'!AL179)</f>
        <v/>
      </c>
      <c r="AL163" s="85" t="str">
        <f>IF(ISBLANK('1. Input energy data'!AM179), "",'1. Input energy data'!AM179)</f>
        <v/>
      </c>
      <c r="AM163" s="85" t="str">
        <f>IF(ISBLANK('1. Input energy data'!AN179), "",'1. Input energy data'!AN179)</f>
        <v/>
      </c>
      <c r="AN163" s="85" t="str">
        <f>IF(ISBLANK('1. Input energy data'!AO179), "",'1. Input energy data'!AO179)</f>
        <v/>
      </c>
      <c r="AO163" s="85" t="str">
        <f>IF(ISBLANK('1. Input energy data'!AP179), "",'1. Input energy data'!AP179)</f>
        <v/>
      </c>
      <c r="AP163" s="85" t="str">
        <f>IF(ISBLANK('1. Input energy data'!AQ179), "",'1. Input energy data'!AQ179)</f>
        <v/>
      </c>
      <c r="AQ163" s="85" t="str">
        <f>'1. Input energy data'!AR179</f>
        <v/>
      </c>
      <c r="AR163" s="85" t="str">
        <f>'1. Input energy data'!AS179</f>
        <v/>
      </c>
      <c r="AS163" s="85" t="str">
        <f>IF(ISBLANK('1. Input energy data'!AT179), "",'1. Input energy data'!AT179)</f>
        <v/>
      </c>
      <c r="AT163" s="85" t="str">
        <f>IF(ISBLANK('1. Input energy data'!$AU179), "",'1. Input energy data'!$AU179)</f>
        <v/>
      </c>
      <c r="AU163" s="85" t="str">
        <f>IF(ISBLANK('1. Input energy data'!AV179), "",'1. Input energy data'!AV179)</f>
        <v/>
      </c>
      <c r="AV163" s="82" t="str">
        <f>IFERROR('Calculation backing sheet'!AQ162,"Baseline issue")</f>
        <v/>
      </c>
      <c r="AW163" s="85" t="str">
        <f>'Calculation backing sheet'!AR162</f>
        <v/>
      </c>
      <c r="AX163" s="176" t="str">
        <f>'Calculation backing sheet'!AS162</f>
        <v/>
      </c>
      <c r="AY163" s="85" t="str">
        <f>'Calculation backing sheet'!AT162</f>
        <v/>
      </c>
      <c r="AZ163" s="85" t="str">
        <f>'Calculation backing sheet'!AU162</f>
        <v/>
      </c>
      <c r="BA163" s="82" t="str">
        <f>'Calculation backing sheet'!AV162</f>
        <v/>
      </c>
      <c r="BB163" s="82" t="str">
        <f>IF(OR(F163=0,G163=0,F163="0",G163="0",TRIM(F163)="",TRIM(G163)=""),"",IF(COUNTIFS('2. Input non-routine changes'!$C$18:$C$1048576,F163,'2. Input non-routine changes'!$E$18:$E$1048576,G163)&gt; 0,"Yes","No"))</f>
        <v/>
      </c>
      <c r="BD163" s="84" t="str" cm="1">
        <f t="array" aca="1" ref="BD163" ca="1">IFERROR(INDIRECT("'2. Input non-routine changes'!" &amp; ADDRESS('NRC backing'!$E163, COLUMN()-45)),"")</f>
        <v/>
      </c>
      <c r="BE163" s="84" t="str" cm="1">
        <f t="array" aca="1" ref="BE163" ca="1">IFERROR(INDIRECT("'2. Input non-routine changes'!" &amp; ADDRESS('NRC backing'!$E163, COLUMN()-45)),"")</f>
        <v/>
      </c>
      <c r="BF163" s="82" t="str" cm="1">
        <f t="array" aca="1" ref="BF163" ca="1">IFERROR(INDIRECT("'2. Input non-routine changes'!" &amp; ADDRESS('NRC backing'!$E163, COLUMN()-45)),"")</f>
        <v/>
      </c>
      <c r="BG163" s="180" t="str" cm="1">
        <f t="array" aca="1" ref="BG163" ca="1">IFERROR(INDIRECT("'2. Input non-routine changes'!" &amp; ADDRESS('NRC backing'!$E163, COLUMN()-45)),"")</f>
        <v/>
      </c>
      <c r="BH163" s="82" t="str" cm="1">
        <f t="array" aca="1" ref="BH163" ca="1">IFERROR(INDIRECT("'2. Input non-routine changes'!" &amp; ADDRESS('NRC backing'!$E163, COLUMN()-45)),"")</f>
        <v/>
      </c>
      <c r="BI163" s="84" t="str" cm="1">
        <f t="array" aca="1" ref="BI163" ca="1">IFERROR(INDIRECT("'2. Input non-routine changes'!" &amp; ADDRESS('NRC backing'!$F163, COLUMN()-50)),"")</f>
        <v/>
      </c>
      <c r="BJ163" s="84" t="str" cm="1">
        <f t="array" aca="1" ref="BJ163" ca="1">IFERROR(INDIRECT("'2. Input non-routine changes'!" &amp; ADDRESS('NRC backing'!$F163, COLUMN()-50)),"")</f>
        <v/>
      </c>
      <c r="BK163" s="82" t="str" cm="1">
        <f t="array" aca="1" ref="BK163" ca="1">IFERROR(INDIRECT("'2. Input non-routine changes'!" &amp; ADDRESS('NRC backing'!$F163, COLUMN()-50)),"")</f>
        <v/>
      </c>
      <c r="BL163" s="173" t="str" cm="1">
        <f t="array" aca="1" ref="BL163" ca="1">IFERROR(INDIRECT("'2. Input non-routine changes'!" &amp; ADDRESS('NRC backing'!$F163, COLUMN()-50)),"")</f>
        <v/>
      </c>
      <c r="BM163" s="82" t="str" cm="1">
        <f t="array" aca="1" ref="BM163" ca="1">IFERROR(INDIRECT("'2. Input non-routine changes'!" &amp; ADDRESS('NRC backing'!$F163, COLUMN()-50)),"")</f>
        <v/>
      </c>
      <c r="BN163" s="84" t="str" cm="1">
        <f t="array" aca="1" ref="BN163" ca="1">IFERROR(INDIRECT("'2. Input non-routine changes'!" &amp; ADDRESS('NRC backing'!$G163, COLUMN()-55)),"")</f>
        <v/>
      </c>
      <c r="BO163" s="84" t="str" cm="1">
        <f t="array" aca="1" ref="BO163" ca="1">IFERROR(INDIRECT("'2. Input non-routine changes'!" &amp; ADDRESS('NRC backing'!$G163, COLUMN()-55)),"")</f>
        <v/>
      </c>
      <c r="BP163" s="82" t="str" cm="1">
        <f t="array" aca="1" ref="BP163" ca="1">IFERROR(INDIRECT("'2. Input non-routine changes'!" &amp; ADDRESS('NRC backing'!$G163, COLUMN()-55)),"")</f>
        <v/>
      </c>
      <c r="BQ163" s="180" t="str" cm="1">
        <f t="array" aca="1" ref="BQ163" ca="1">IFERROR(INDIRECT("'2. Input non-routine changes'!" &amp; ADDRESS('NRC backing'!$G163, COLUMN()-55)),"")</f>
        <v/>
      </c>
      <c r="BR163" s="82" t="str" cm="1">
        <f t="array" aca="1" ref="BR163" ca="1">IFERROR(INDIRECT("'2. Input non-routine changes'!" &amp; ADDRESS('NRC backing'!$G163, COLUMN()-55)),"")</f>
        <v/>
      </c>
    </row>
    <row r="164" spans="1:70">
      <c r="A164" s="82" t="str">
        <f>IF($D164="", "", '1. Input energy data'!$C$11)</f>
        <v/>
      </c>
      <c r="B164" s="82" t="str">
        <f>IF($D164="", "", '1. Input energy data'!$D$11)</f>
        <v/>
      </c>
      <c r="C164" s="236"/>
      <c r="D164" s="82" t="str">
        <f>IF(ISBLANK('1. Input energy data'!$C180),"",'1. Input energy data'!$C180)</f>
        <v/>
      </c>
      <c r="E164" s="178" t="str">
        <f>IF(ISBLANK('1. Input energy data'!D180), "",'1. Input energy data'!D180)</f>
        <v/>
      </c>
      <c r="F164" s="82" t="str">
        <f>IF(ISBLANK('1. Input energy data'!$E180),"",'1. Input energy data'!$E180)</f>
        <v/>
      </c>
      <c r="G164" s="82" t="str">
        <f>IF($A164="","",'1. Input energy data'!$G180)</f>
        <v/>
      </c>
      <c r="H164" s="82" t="str">
        <f>IF($G164='List Backing Sheet'!$P$5,'1. Input energy data'!$S$11,IF($G164='List Backing Sheet'!$P$6,'1. Input energy data'!$T$11,""))</f>
        <v/>
      </c>
      <c r="I164" s="82" t="str">
        <f>IF('1. Input energy data'!H180=0, "", '1. Input energy data'!H180)</f>
        <v/>
      </c>
      <c r="J164" s="84" t="str">
        <f>IF('1. Input energy data'!I180="", "", '1. Input energy data'!I180)</f>
        <v/>
      </c>
      <c r="K164" s="84" t="str">
        <f>IF(A164="","",IF(TRIM(LOWER('1. Input energy data'!$G$11))="Multiple",IF('1. Input energy data'!J180&lt;&gt;"",'1. Input energy data'!J180,""), '1. Input energy data'!$G$11))</f>
        <v/>
      </c>
      <c r="L164" s="84" t="str">
        <f>IF('1. Input energy data'!L180="", "", '1. Input energy data'!L180)</f>
        <v/>
      </c>
      <c r="M164" s="84" t="str">
        <f>IF('1. Input energy data'!M180="", "", '1. Input energy data'!M180)</f>
        <v/>
      </c>
      <c r="N164" s="85" t="str">
        <f>IF(ISBLANK('1. Input energy data'!N180), "",'1. Input energy data'!N180)</f>
        <v/>
      </c>
      <c r="O164" s="85" t="str">
        <f>IF(ISBLANK('1. Input energy data'!O180), "",'1. Input energy data'!O180)</f>
        <v/>
      </c>
      <c r="P164" s="85" t="str">
        <f>IF(ISBLANK('1. Input energy data'!P180), "",'1. Input energy data'!P180)</f>
        <v/>
      </c>
      <c r="Q164" s="85" t="str">
        <f>IF(ISBLANK('1. Input energy data'!Q180), "",'1. Input energy data'!Q180)</f>
        <v/>
      </c>
      <c r="R164" s="85" t="str">
        <f>IF(ISBLANK('1. Input energy data'!R180), "",'1. Input energy data'!R180)</f>
        <v/>
      </c>
      <c r="S164" s="85" t="str">
        <f>IF(ISBLANK('1. Input energy data'!S180), "",'1. Input energy data'!S180)</f>
        <v/>
      </c>
      <c r="T164" s="85" t="str">
        <f>IF(ISBLANK('1. Input energy data'!T180), "",'1. Input energy data'!T180)</f>
        <v/>
      </c>
      <c r="U164" s="85" t="str">
        <f>IF(ISBLANK('1. Input energy data'!U180), "",'1. Input energy data'!U180)</f>
        <v/>
      </c>
      <c r="V164" s="85" t="str">
        <f>IF(ISBLANK('1. Input energy data'!V180), "",'1. Input energy data'!V180)</f>
        <v/>
      </c>
      <c r="W164" s="85" t="str">
        <f>IF(ISBLANK('1. Input energy data'!W180), "",'1. Input energy data'!W180)</f>
        <v/>
      </c>
      <c r="X164" s="85" t="str">
        <f>IF(ISBLANK('1. Input energy data'!X180), "",'1. Input energy data'!X180)</f>
        <v/>
      </c>
      <c r="Y164" s="85" t="str">
        <f>IF(ISBLANK('1. Input energy data'!Y180), "",'1. Input energy data'!Y180)</f>
        <v/>
      </c>
      <c r="Z164" s="85" t="str">
        <f>IF(ISBLANK('1. Input energy data'!Z180), "",'1. Input energy data'!Z180)</f>
        <v/>
      </c>
      <c r="AA164" s="85" t="str">
        <f>IF(ISBLANK('1. Input energy data'!$AA180), "",'1. Input energy data'!$AA180)</f>
        <v/>
      </c>
      <c r="AB164" s="85" t="str">
        <f>IF(ISBLANK('1. Input energy data'!AB180), "",'1. Input energy data'!AB180)</f>
        <v/>
      </c>
      <c r="AC164" s="84" t="str">
        <f>IF('1. Input energy data'!AD180="", "", '1. Input energy data'!AD180)</f>
        <v/>
      </c>
      <c r="AD164" s="84" t="str">
        <f>IF('1. Input energy data'!AE180="", "", '1. Input energy data'!AE180)</f>
        <v/>
      </c>
      <c r="AE164" s="85" t="str">
        <f>IF(ISBLANK('1. Input energy data'!AF180), "",'1. Input energy data'!AF180)</f>
        <v/>
      </c>
      <c r="AF164" s="85" t="str">
        <f>IF(ISBLANK('1. Input energy data'!AG180), "",'1. Input energy data'!AG180)</f>
        <v/>
      </c>
      <c r="AG164" s="85" t="str">
        <f>IF(ISBLANK('1. Input energy data'!AH180), "",'1. Input energy data'!AH180)</f>
        <v/>
      </c>
      <c r="AH164" s="85" t="str">
        <f>IF(ISBLANK('1. Input energy data'!AI180), "",'1. Input energy data'!AI180)</f>
        <v/>
      </c>
      <c r="AI164" s="85" t="str">
        <f>IF(ISBLANK('1. Input energy data'!AJ180), "",'1. Input energy data'!AJ180)</f>
        <v/>
      </c>
      <c r="AJ164" s="85" t="str">
        <f>IF(ISBLANK('1. Input energy data'!AK180), "",'1. Input energy data'!AK180)</f>
        <v/>
      </c>
      <c r="AK164" s="85" t="str">
        <f>IF(ISBLANK('1. Input energy data'!AL180), "",'1. Input energy data'!AL180)</f>
        <v/>
      </c>
      <c r="AL164" s="85" t="str">
        <f>IF(ISBLANK('1. Input energy data'!AM180), "",'1. Input energy data'!AM180)</f>
        <v/>
      </c>
      <c r="AM164" s="85" t="str">
        <f>IF(ISBLANK('1. Input energy data'!AN180), "",'1. Input energy data'!AN180)</f>
        <v/>
      </c>
      <c r="AN164" s="85" t="str">
        <f>IF(ISBLANK('1. Input energy data'!AO180), "",'1. Input energy data'!AO180)</f>
        <v/>
      </c>
      <c r="AO164" s="85" t="str">
        <f>IF(ISBLANK('1. Input energy data'!AP180), "",'1. Input energy data'!AP180)</f>
        <v/>
      </c>
      <c r="AP164" s="85" t="str">
        <f>IF(ISBLANK('1. Input energy data'!AQ180), "",'1. Input energy data'!AQ180)</f>
        <v/>
      </c>
      <c r="AQ164" s="85" t="str">
        <f>'1. Input energy data'!AR180</f>
        <v/>
      </c>
      <c r="AR164" s="85" t="str">
        <f>'1. Input energy data'!AS180</f>
        <v/>
      </c>
      <c r="AS164" s="85" t="str">
        <f>IF(ISBLANK('1. Input energy data'!AT180), "",'1. Input energy data'!AT180)</f>
        <v/>
      </c>
      <c r="AT164" s="85" t="str">
        <f>IF(ISBLANK('1. Input energy data'!$AU180), "",'1. Input energy data'!$AU180)</f>
        <v/>
      </c>
      <c r="AU164" s="85" t="str">
        <f>IF(ISBLANK('1. Input energy data'!AV180), "",'1. Input energy data'!AV180)</f>
        <v/>
      </c>
      <c r="AV164" s="82" t="str">
        <f>IFERROR('Calculation backing sheet'!AQ163,"Baseline issue")</f>
        <v/>
      </c>
      <c r="AW164" s="85" t="str">
        <f>'Calculation backing sheet'!AR163</f>
        <v/>
      </c>
      <c r="AX164" s="176" t="str">
        <f>'Calculation backing sheet'!AS163</f>
        <v/>
      </c>
      <c r="AY164" s="85" t="str">
        <f>'Calculation backing sheet'!AT163</f>
        <v/>
      </c>
      <c r="AZ164" s="85" t="str">
        <f>'Calculation backing sheet'!AU163</f>
        <v/>
      </c>
      <c r="BA164" s="82" t="str">
        <f>'Calculation backing sheet'!AV163</f>
        <v/>
      </c>
      <c r="BB164" s="82" t="str">
        <f>IF(OR(F164=0,G164=0,F164="0",G164="0",TRIM(F164)="",TRIM(G164)=""),"",IF(COUNTIFS('2. Input non-routine changes'!$C$18:$C$1048576,F164,'2. Input non-routine changes'!$E$18:$E$1048576,G164)&gt; 0,"Yes","No"))</f>
        <v/>
      </c>
      <c r="BD164" s="84" t="str" cm="1">
        <f t="array" aca="1" ref="BD164" ca="1">IFERROR(INDIRECT("'2. Input non-routine changes'!" &amp; ADDRESS('NRC backing'!$E164, COLUMN()-45)),"")</f>
        <v/>
      </c>
      <c r="BE164" s="84" t="str" cm="1">
        <f t="array" aca="1" ref="BE164" ca="1">IFERROR(INDIRECT("'2. Input non-routine changes'!" &amp; ADDRESS('NRC backing'!$E164, COLUMN()-45)),"")</f>
        <v/>
      </c>
      <c r="BF164" s="82" t="str" cm="1">
        <f t="array" aca="1" ref="BF164" ca="1">IFERROR(INDIRECT("'2. Input non-routine changes'!" &amp; ADDRESS('NRC backing'!$E164, COLUMN()-45)),"")</f>
        <v/>
      </c>
      <c r="BG164" s="180" t="str" cm="1">
        <f t="array" aca="1" ref="BG164" ca="1">IFERROR(INDIRECT("'2. Input non-routine changes'!" &amp; ADDRESS('NRC backing'!$E164, COLUMN()-45)),"")</f>
        <v/>
      </c>
      <c r="BH164" s="82" t="str" cm="1">
        <f t="array" aca="1" ref="BH164" ca="1">IFERROR(INDIRECT("'2. Input non-routine changes'!" &amp; ADDRESS('NRC backing'!$E164, COLUMN()-45)),"")</f>
        <v/>
      </c>
      <c r="BI164" s="84" t="str" cm="1">
        <f t="array" aca="1" ref="BI164" ca="1">IFERROR(INDIRECT("'2. Input non-routine changes'!" &amp; ADDRESS('NRC backing'!$F164, COLUMN()-50)),"")</f>
        <v/>
      </c>
      <c r="BJ164" s="84" t="str" cm="1">
        <f t="array" aca="1" ref="BJ164" ca="1">IFERROR(INDIRECT("'2. Input non-routine changes'!" &amp; ADDRESS('NRC backing'!$F164, COLUMN()-50)),"")</f>
        <v/>
      </c>
      <c r="BK164" s="82" t="str" cm="1">
        <f t="array" aca="1" ref="BK164" ca="1">IFERROR(INDIRECT("'2. Input non-routine changes'!" &amp; ADDRESS('NRC backing'!$F164, COLUMN()-50)),"")</f>
        <v/>
      </c>
      <c r="BL164" s="173" t="str" cm="1">
        <f t="array" aca="1" ref="BL164" ca="1">IFERROR(INDIRECT("'2. Input non-routine changes'!" &amp; ADDRESS('NRC backing'!$F164, COLUMN()-50)),"")</f>
        <v/>
      </c>
      <c r="BM164" s="82" t="str" cm="1">
        <f t="array" aca="1" ref="BM164" ca="1">IFERROR(INDIRECT("'2. Input non-routine changes'!" &amp; ADDRESS('NRC backing'!$F164, COLUMN()-50)),"")</f>
        <v/>
      </c>
      <c r="BN164" s="84" t="str" cm="1">
        <f t="array" aca="1" ref="BN164" ca="1">IFERROR(INDIRECT("'2. Input non-routine changes'!" &amp; ADDRESS('NRC backing'!$G164, COLUMN()-55)),"")</f>
        <v/>
      </c>
      <c r="BO164" s="84" t="str" cm="1">
        <f t="array" aca="1" ref="BO164" ca="1">IFERROR(INDIRECT("'2. Input non-routine changes'!" &amp; ADDRESS('NRC backing'!$G164, COLUMN()-55)),"")</f>
        <v/>
      </c>
      <c r="BP164" s="82" t="str" cm="1">
        <f t="array" aca="1" ref="BP164" ca="1">IFERROR(INDIRECT("'2. Input non-routine changes'!" &amp; ADDRESS('NRC backing'!$G164, COLUMN()-55)),"")</f>
        <v/>
      </c>
      <c r="BQ164" s="180" t="str" cm="1">
        <f t="array" aca="1" ref="BQ164" ca="1">IFERROR(INDIRECT("'2. Input non-routine changes'!" &amp; ADDRESS('NRC backing'!$G164, COLUMN()-55)),"")</f>
        <v/>
      </c>
      <c r="BR164" s="82" t="str" cm="1">
        <f t="array" aca="1" ref="BR164" ca="1">IFERROR(INDIRECT("'2. Input non-routine changes'!" &amp; ADDRESS('NRC backing'!$G164, COLUMN()-55)),"")</f>
        <v/>
      </c>
    </row>
    <row r="165" spans="1:70">
      <c r="A165" s="82" t="str">
        <f>IF($D165="", "", '1. Input energy data'!$C$11)</f>
        <v/>
      </c>
      <c r="B165" s="82" t="str">
        <f>IF($D165="", "", '1. Input energy data'!$D$11)</f>
        <v/>
      </c>
      <c r="C165" s="236"/>
      <c r="D165" s="82" t="str">
        <f>IF(ISBLANK('1. Input energy data'!$C181),"",'1. Input energy data'!$C181)</f>
        <v/>
      </c>
      <c r="E165" s="178" t="str">
        <f>IF(ISBLANK('1. Input energy data'!D181), "",'1. Input energy data'!D181)</f>
        <v/>
      </c>
      <c r="F165" s="82" t="str">
        <f>IF(ISBLANK('1. Input energy data'!$E181),"",'1. Input energy data'!$E181)</f>
        <v/>
      </c>
      <c r="G165" s="82" t="str">
        <f>IF($A165="","",'1. Input energy data'!$G181)</f>
        <v/>
      </c>
      <c r="H165" s="82" t="str">
        <f>IF($G165='List Backing Sheet'!$P$5,'1. Input energy data'!$S$11,IF($G165='List Backing Sheet'!$P$6,'1. Input energy data'!$T$11,""))</f>
        <v/>
      </c>
      <c r="I165" s="82" t="str">
        <f>IF('1. Input energy data'!H181=0, "", '1. Input energy data'!H181)</f>
        <v/>
      </c>
      <c r="J165" s="84" t="str">
        <f>IF('1. Input energy data'!I181="", "", '1. Input energy data'!I181)</f>
        <v/>
      </c>
      <c r="K165" s="84" t="str">
        <f>IF(A165="","",IF(TRIM(LOWER('1. Input energy data'!$G$11))="Multiple",IF('1. Input energy data'!J181&lt;&gt;"",'1. Input energy data'!J181,""), '1. Input energy data'!$G$11))</f>
        <v/>
      </c>
      <c r="L165" s="84" t="str">
        <f>IF('1. Input energy data'!L181="", "", '1. Input energy data'!L181)</f>
        <v/>
      </c>
      <c r="M165" s="84" t="str">
        <f>IF('1. Input energy data'!M181="", "", '1. Input energy data'!M181)</f>
        <v/>
      </c>
      <c r="N165" s="85" t="str">
        <f>IF(ISBLANK('1. Input energy data'!N181), "",'1. Input energy data'!N181)</f>
        <v/>
      </c>
      <c r="O165" s="85" t="str">
        <f>IF(ISBLANK('1. Input energy data'!O181), "",'1. Input energy data'!O181)</f>
        <v/>
      </c>
      <c r="P165" s="85" t="str">
        <f>IF(ISBLANK('1. Input energy data'!P181), "",'1. Input energy data'!P181)</f>
        <v/>
      </c>
      <c r="Q165" s="85" t="str">
        <f>IF(ISBLANK('1. Input energy data'!Q181), "",'1. Input energy data'!Q181)</f>
        <v/>
      </c>
      <c r="R165" s="85" t="str">
        <f>IF(ISBLANK('1. Input energy data'!R181), "",'1. Input energy data'!R181)</f>
        <v/>
      </c>
      <c r="S165" s="85" t="str">
        <f>IF(ISBLANK('1. Input energy data'!S181), "",'1. Input energy data'!S181)</f>
        <v/>
      </c>
      <c r="T165" s="85" t="str">
        <f>IF(ISBLANK('1. Input energy data'!T181), "",'1. Input energy data'!T181)</f>
        <v/>
      </c>
      <c r="U165" s="85" t="str">
        <f>IF(ISBLANK('1. Input energy data'!U181), "",'1. Input energy data'!U181)</f>
        <v/>
      </c>
      <c r="V165" s="85" t="str">
        <f>IF(ISBLANK('1. Input energy data'!V181), "",'1. Input energy data'!V181)</f>
        <v/>
      </c>
      <c r="W165" s="85" t="str">
        <f>IF(ISBLANK('1. Input energy data'!W181), "",'1. Input energy data'!W181)</f>
        <v/>
      </c>
      <c r="X165" s="85" t="str">
        <f>IF(ISBLANK('1. Input energy data'!X181), "",'1. Input energy data'!X181)</f>
        <v/>
      </c>
      <c r="Y165" s="85" t="str">
        <f>IF(ISBLANK('1. Input energy data'!Y181), "",'1. Input energy data'!Y181)</f>
        <v/>
      </c>
      <c r="Z165" s="85" t="str">
        <f>IF(ISBLANK('1. Input energy data'!Z181), "",'1. Input energy data'!Z181)</f>
        <v/>
      </c>
      <c r="AA165" s="85" t="str">
        <f>IF(ISBLANK('1. Input energy data'!$AA181), "",'1. Input energy data'!$AA181)</f>
        <v/>
      </c>
      <c r="AB165" s="85" t="str">
        <f>IF(ISBLANK('1. Input energy data'!AB181), "",'1. Input energy data'!AB181)</f>
        <v/>
      </c>
      <c r="AC165" s="84" t="str">
        <f>IF('1. Input energy data'!AD181="", "", '1. Input energy data'!AD181)</f>
        <v/>
      </c>
      <c r="AD165" s="84" t="str">
        <f>IF('1. Input energy data'!AE181="", "", '1. Input energy data'!AE181)</f>
        <v/>
      </c>
      <c r="AE165" s="85" t="str">
        <f>IF(ISBLANK('1. Input energy data'!AF181), "",'1. Input energy data'!AF181)</f>
        <v/>
      </c>
      <c r="AF165" s="85" t="str">
        <f>IF(ISBLANK('1. Input energy data'!AG181), "",'1. Input energy data'!AG181)</f>
        <v/>
      </c>
      <c r="AG165" s="85" t="str">
        <f>IF(ISBLANK('1. Input energy data'!AH181), "",'1. Input energy data'!AH181)</f>
        <v/>
      </c>
      <c r="AH165" s="85" t="str">
        <f>IF(ISBLANK('1. Input energy data'!AI181), "",'1. Input energy data'!AI181)</f>
        <v/>
      </c>
      <c r="AI165" s="85" t="str">
        <f>IF(ISBLANK('1. Input energy data'!AJ181), "",'1. Input energy data'!AJ181)</f>
        <v/>
      </c>
      <c r="AJ165" s="85" t="str">
        <f>IF(ISBLANK('1. Input energy data'!AK181), "",'1. Input energy data'!AK181)</f>
        <v/>
      </c>
      <c r="AK165" s="85" t="str">
        <f>IF(ISBLANK('1. Input energy data'!AL181), "",'1. Input energy data'!AL181)</f>
        <v/>
      </c>
      <c r="AL165" s="85" t="str">
        <f>IF(ISBLANK('1. Input energy data'!AM181), "",'1. Input energy data'!AM181)</f>
        <v/>
      </c>
      <c r="AM165" s="85" t="str">
        <f>IF(ISBLANK('1. Input energy data'!AN181), "",'1. Input energy data'!AN181)</f>
        <v/>
      </c>
      <c r="AN165" s="85" t="str">
        <f>IF(ISBLANK('1. Input energy data'!AO181), "",'1. Input energy data'!AO181)</f>
        <v/>
      </c>
      <c r="AO165" s="85" t="str">
        <f>IF(ISBLANK('1. Input energy data'!AP181), "",'1. Input energy data'!AP181)</f>
        <v/>
      </c>
      <c r="AP165" s="85" t="str">
        <f>IF(ISBLANK('1. Input energy data'!AQ181), "",'1. Input energy data'!AQ181)</f>
        <v/>
      </c>
      <c r="AQ165" s="85" t="str">
        <f>'1. Input energy data'!AR181</f>
        <v/>
      </c>
      <c r="AR165" s="85" t="str">
        <f>'1. Input energy data'!AS181</f>
        <v/>
      </c>
      <c r="AS165" s="85" t="str">
        <f>IF(ISBLANK('1. Input energy data'!AT181), "",'1. Input energy data'!AT181)</f>
        <v/>
      </c>
      <c r="AT165" s="85" t="str">
        <f>IF(ISBLANK('1. Input energy data'!$AU181), "",'1. Input energy data'!$AU181)</f>
        <v/>
      </c>
      <c r="AU165" s="85" t="str">
        <f>IF(ISBLANK('1. Input energy data'!AV181), "",'1. Input energy data'!AV181)</f>
        <v/>
      </c>
      <c r="AV165" s="82" t="str">
        <f>IFERROR('Calculation backing sheet'!AQ164,"Baseline issue")</f>
        <v/>
      </c>
      <c r="AW165" s="85" t="str">
        <f>'Calculation backing sheet'!AR164</f>
        <v/>
      </c>
      <c r="AX165" s="176" t="str">
        <f>'Calculation backing sheet'!AS164</f>
        <v/>
      </c>
      <c r="AY165" s="85" t="str">
        <f>'Calculation backing sheet'!AT164</f>
        <v/>
      </c>
      <c r="AZ165" s="85" t="str">
        <f>'Calculation backing sheet'!AU164</f>
        <v/>
      </c>
      <c r="BA165" s="82" t="str">
        <f>'Calculation backing sheet'!AV164</f>
        <v/>
      </c>
      <c r="BB165" s="82" t="str">
        <f>IF(OR(F165=0,G165=0,F165="0",G165="0",TRIM(F165)="",TRIM(G165)=""),"",IF(COUNTIFS('2. Input non-routine changes'!$C$18:$C$1048576,F165,'2. Input non-routine changes'!$E$18:$E$1048576,G165)&gt; 0,"Yes","No"))</f>
        <v/>
      </c>
      <c r="BD165" s="84" t="str" cm="1">
        <f t="array" aca="1" ref="BD165" ca="1">IFERROR(INDIRECT("'2. Input non-routine changes'!" &amp; ADDRESS('NRC backing'!$E165, COLUMN()-45)),"")</f>
        <v/>
      </c>
      <c r="BE165" s="84" t="str" cm="1">
        <f t="array" aca="1" ref="BE165" ca="1">IFERROR(INDIRECT("'2. Input non-routine changes'!" &amp; ADDRESS('NRC backing'!$E165, COLUMN()-45)),"")</f>
        <v/>
      </c>
      <c r="BF165" s="82" t="str" cm="1">
        <f t="array" aca="1" ref="BF165" ca="1">IFERROR(INDIRECT("'2. Input non-routine changes'!" &amp; ADDRESS('NRC backing'!$E165, COLUMN()-45)),"")</f>
        <v/>
      </c>
      <c r="BG165" s="180" t="str" cm="1">
        <f t="array" aca="1" ref="BG165" ca="1">IFERROR(INDIRECT("'2. Input non-routine changes'!" &amp; ADDRESS('NRC backing'!$E165, COLUMN()-45)),"")</f>
        <v/>
      </c>
      <c r="BH165" s="82" t="str" cm="1">
        <f t="array" aca="1" ref="BH165" ca="1">IFERROR(INDIRECT("'2. Input non-routine changes'!" &amp; ADDRESS('NRC backing'!$E165, COLUMN()-45)),"")</f>
        <v/>
      </c>
      <c r="BI165" s="84" t="str" cm="1">
        <f t="array" aca="1" ref="BI165" ca="1">IFERROR(INDIRECT("'2. Input non-routine changes'!" &amp; ADDRESS('NRC backing'!$F165, COLUMN()-50)),"")</f>
        <v/>
      </c>
      <c r="BJ165" s="84" t="str" cm="1">
        <f t="array" aca="1" ref="BJ165" ca="1">IFERROR(INDIRECT("'2. Input non-routine changes'!" &amp; ADDRESS('NRC backing'!$F165, COLUMN()-50)),"")</f>
        <v/>
      </c>
      <c r="BK165" s="82" t="str" cm="1">
        <f t="array" aca="1" ref="BK165" ca="1">IFERROR(INDIRECT("'2. Input non-routine changes'!" &amp; ADDRESS('NRC backing'!$F165, COLUMN()-50)),"")</f>
        <v/>
      </c>
      <c r="BL165" s="173" t="str" cm="1">
        <f t="array" aca="1" ref="BL165" ca="1">IFERROR(INDIRECT("'2. Input non-routine changes'!" &amp; ADDRESS('NRC backing'!$F165, COLUMN()-50)),"")</f>
        <v/>
      </c>
      <c r="BM165" s="82" t="str" cm="1">
        <f t="array" aca="1" ref="BM165" ca="1">IFERROR(INDIRECT("'2. Input non-routine changes'!" &amp; ADDRESS('NRC backing'!$F165, COLUMN()-50)),"")</f>
        <v/>
      </c>
      <c r="BN165" s="84" t="str" cm="1">
        <f t="array" aca="1" ref="BN165" ca="1">IFERROR(INDIRECT("'2. Input non-routine changes'!" &amp; ADDRESS('NRC backing'!$G165, COLUMN()-55)),"")</f>
        <v/>
      </c>
      <c r="BO165" s="84" t="str" cm="1">
        <f t="array" aca="1" ref="BO165" ca="1">IFERROR(INDIRECT("'2. Input non-routine changes'!" &amp; ADDRESS('NRC backing'!$G165, COLUMN()-55)),"")</f>
        <v/>
      </c>
      <c r="BP165" s="82" t="str" cm="1">
        <f t="array" aca="1" ref="BP165" ca="1">IFERROR(INDIRECT("'2. Input non-routine changes'!" &amp; ADDRESS('NRC backing'!$G165, COLUMN()-55)),"")</f>
        <v/>
      </c>
      <c r="BQ165" s="180" t="str" cm="1">
        <f t="array" aca="1" ref="BQ165" ca="1">IFERROR(INDIRECT("'2. Input non-routine changes'!" &amp; ADDRESS('NRC backing'!$G165, COLUMN()-55)),"")</f>
        <v/>
      </c>
      <c r="BR165" s="82" t="str" cm="1">
        <f t="array" aca="1" ref="BR165" ca="1">IFERROR(INDIRECT("'2. Input non-routine changes'!" &amp; ADDRESS('NRC backing'!$G165, COLUMN()-55)),"")</f>
        <v/>
      </c>
    </row>
    <row r="166" spans="1:70">
      <c r="A166" s="82" t="str">
        <f>IF($D166="", "", '1. Input energy data'!$C$11)</f>
        <v/>
      </c>
      <c r="B166" s="82" t="str">
        <f>IF($D166="", "", '1. Input energy data'!$D$11)</f>
        <v/>
      </c>
      <c r="C166" s="236"/>
      <c r="D166" s="82" t="str">
        <f>IF(ISBLANK('1. Input energy data'!$C182),"",'1. Input energy data'!$C182)</f>
        <v/>
      </c>
      <c r="E166" s="178" t="str">
        <f>IF(ISBLANK('1. Input energy data'!D182), "",'1. Input energy data'!D182)</f>
        <v/>
      </c>
      <c r="F166" s="82" t="str">
        <f>IF(ISBLANK('1. Input energy data'!$E182),"",'1. Input energy data'!$E182)</f>
        <v/>
      </c>
      <c r="G166" s="82" t="str">
        <f>IF($A166="","",'1. Input energy data'!$G182)</f>
        <v/>
      </c>
      <c r="H166" s="82" t="str">
        <f>IF($G166='List Backing Sheet'!$P$5,'1. Input energy data'!$S$11,IF($G166='List Backing Sheet'!$P$6,'1. Input energy data'!$T$11,""))</f>
        <v/>
      </c>
      <c r="I166" s="82" t="str">
        <f>IF('1. Input energy data'!H182=0, "", '1. Input energy data'!H182)</f>
        <v/>
      </c>
      <c r="J166" s="84" t="str">
        <f>IF('1. Input energy data'!I182="", "", '1. Input energy data'!I182)</f>
        <v/>
      </c>
      <c r="K166" s="84" t="str">
        <f>IF(A166="","",IF(TRIM(LOWER('1. Input energy data'!$G$11))="Multiple",IF('1. Input energy data'!J182&lt;&gt;"",'1. Input energy data'!J182,""), '1. Input energy data'!$G$11))</f>
        <v/>
      </c>
      <c r="L166" s="84" t="str">
        <f>IF('1. Input energy data'!L182="", "", '1. Input energy data'!L182)</f>
        <v/>
      </c>
      <c r="M166" s="84" t="str">
        <f>IF('1. Input energy data'!M182="", "", '1. Input energy data'!M182)</f>
        <v/>
      </c>
      <c r="N166" s="85" t="str">
        <f>IF(ISBLANK('1. Input energy data'!N182), "",'1. Input energy data'!N182)</f>
        <v/>
      </c>
      <c r="O166" s="85" t="str">
        <f>IF(ISBLANK('1. Input energy data'!O182), "",'1. Input energy data'!O182)</f>
        <v/>
      </c>
      <c r="P166" s="85" t="str">
        <f>IF(ISBLANK('1. Input energy data'!P182), "",'1. Input energy data'!P182)</f>
        <v/>
      </c>
      <c r="Q166" s="85" t="str">
        <f>IF(ISBLANK('1. Input energy data'!Q182), "",'1. Input energy data'!Q182)</f>
        <v/>
      </c>
      <c r="R166" s="85" t="str">
        <f>IF(ISBLANK('1. Input energy data'!R182), "",'1. Input energy data'!R182)</f>
        <v/>
      </c>
      <c r="S166" s="85" t="str">
        <f>IF(ISBLANK('1. Input energy data'!S182), "",'1. Input energy data'!S182)</f>
        <v/>
      </c>
      <c r="T166" s="85" t="str">
        <f>IF(ISBLANK('1. Input energy data'!T182), "",'1. Input energy data'!T182)</f>
        <v/>
      </c>
      <c r="U166" s="85" t="str">
        <f>IF(ISBLANK('1. Input energy data'!U182), "",'1. Input energy data'!U182)</f>
        <v/>
      </c>
      <c r="V166" s="85" t="str">
        <f>IF(ISBLANK('1. Input energy data'!V182), "",'1. Input energy data'!V182)</f>
        <v/>
      </c>
      <c r="W166" s="85" t="str">
        <f>IF(ISBLANK('1. Input energy data'!W182), "",'1. Input energy data'!W182)</f>
        <v/>
      </c>
      <c r="X166" s="85" t="str">
        <f>IF(ISBLANK('1. Input energy data'!X182), "",'1. Input energy data'!X182)</f>
        <v/>
      </c>
      <c r="Y166" s="85" t="str">
        <f>IF(ISBLANK('1. Input energy data'!Y182), "",'1. Input energy data'!Y182)</f>
        <v/>
      </c>
      <c r="Z166" s="85" t="str">
        <f>IF(ISBLANK('1. Input energy data'!Z182), "",'1. Input energy data'!Z182)</f>
        <v/>
      </c>
      <c r="AA166" s="85" t="str">
        <f>IF(ISBLANK('1. Input energy data'!$AA182), "",'1. Input energy data'!$AA182)</f>
        <v/>
      </c>
      <c r="AB166" s="85" t="str">
        <f>IF(ISBLANK('1. Input energy data'!AB182), "",'1. Input energy data'!AB182)</f>
        <v/>
      </c>
      <c r="AC166" s="84" t="str">
        <f>IF('1. Input energy data'!AD182="", "", '1. Input energy data'!AD182)</f>
        <v/>
      </c>
      <c r="AD166" s="84" t="str">
        <f>IF('1. Input energy data'!AE182="", "", '1. Input energy data'!AE182)</f>
        <v/>
      </c>
      <c r="AE166" s="85" t="str">
        <f>IF(ISBLANK('1. Input energy data'!AF182), "",'1. Input energy data'!AF182)</f>
        <v/>
      </c>
      <c r="AF166" s="85" t="str">
        <f>IF(ISBLANK('1. Input energy data'!AG182), "",'1. Input energy data'!AG182)</f>
        <v/>
      </c>
      <c r="AG166" s="85" t="str">
        <f>IF(ISBLANK('1. Input energy data'!AH182), "",'1. Input energy data'!AH182)</f>
        <v/>
      </c>
      <c r="AH166" s="85" t="str">
        <f>IF(ISBLANK('1. Input energy data'!AI182), "",'1. Input energy data'!AI182)</f>
        <v/>
      </c>
      <c r="AI166" s="85" t="str">
        <f>IF(ISBLANK('1. Input energy data'!AJ182), "",'1. Input energy data'!AJ182)</f>
        <v/>
      </c>
      <c r="AJ166" s="85" t="str">
        <f>IF(ISBLANK('1. Input energy data'!AK182), "",'1. Input energy data'!AK182)</f>
        <v/>
      </c>
      <c r="AK166" s="85" t="str">
        <f>IF(ISBLANK('1. Input energy data'!AL182), "",'1. Input energy data'!AL182)</f>
        <v/>
      </c>
      <c r="AL166" s="85" t="str">
        <f>IF(ISBLANK('1. Input energy data'!AM182), "",'1. Input energy data'!AM182)</f>
        <v/>
      </c>
      <c r="AM166" s="85" t="str">
        <f>IF(ISBLANK('1. Input energy data'!AN182), "",'1. Input energy data'!AN182)</f>
        <v/>
      </c>
      <c r="AN166" s="85" t="str">
        <f>IF(ISBLANK('1. Input energy data'!AO182), "",'1. Input energy data'!AO182)</f>
        <v/>
      </c>
      <c r="AO166" s="85" t="str">
        <f>IF(ISBLANK('1. Input energy data'!AP182), "",'1. Input energy data'!AP182)</f>
        <v/>
      </c>
      <c r="AP166" s="85" t="str">
        <f>IF(ISBLANK('1. Input energy data'!AQ182), "",'1. Input energy data'!AQ182)</f>
        <v/>
      </c>
      <c r="AQ166" s="85" t="str">
        <f>'1. Input energy data'!AR182</f>
        <v/>
      </c>
      <c r="AR166" s="85" t="str">
        <f>'1. Input energy data'!AS182</f>
        <v/>
      </c>
      <c r="AS166" s="85" t="str">
        <f>IF(ISBLANK('1. Input energy data'!AT182), "",'1. Input energy data'!AT182)</f>
        <v/>
      </c>
      <c r="AT166" s="85" t="str">
        <f>IF(ISBLANK('1. Input energy data'!$AU182), "",'1. Input energy data'!$AU182)</f>
        <v/>
      </c>
      <c r="AU166" s="85" t="str">
        <f>IF(ISBLANK('1. Input energy data'!AV182), "",'1. Input energy data'!AV182)</f>
        <v/>
      </c>
      <c r="AV166" s="82" t="str">
        <f>IFERROR('Calculation backing sheet'!AQ165,"Baseline issue")</f>
        <v/>
      </c>
      <c r="AW166" s="85" t="str">
        <f>'Calculation backing sheet'!AR165</f>
        <v/>
      </c>
      <c r="AX166" s="176" t="str">
        <f>'Calculation backing sheet'!AS165</f>
        <v/>
      </c>
      <c r="AY166" s="85" t="str">
        <f>'Calculation backing sheet'!AT165</f>
        <v/>
      </c>
      <c r="AZ166" s="85" t="str">
        <f>'Calculation backing sheet'!AU165</f>
        <v/>
      </c>
      <c r="BA166" s="82" t="str">
        <f>'Calculation backing sheet'!AV165</f>
        <v/>
      </c>
      <c r="BB166" s="82" t="str">
        <f>IF(OR(F166=0,G166=0,F166="0",G166="0",TRIM(F166)="",TRIM(G166)=""),"",IF(COUNTIFS('2. Input non-routine changes'!$C$18:$C$1048576,F166,'2. Input non-routine changes'!$E$18:$E$1048576,G166)&gt; 0,"Yes","No"))</f>
        <v/>
      </c>
      <c r="BD166" s="84" t="str" cm="1">
        <f t="array" aca="1" ref="BD166" ca="1">IFERROR(INDIRECT("'2. Input non-routine changes'!" &amp; ADDRESS('NRC backing'!$E166, COLUMN()-45)),"")</f>
        <v/>
      </c>
      <c r="BE166" s="84" t="str" cm="1">
        <f t="array" aca="1" ref="BE166" ca="1">IFERROR(INDIRECT("'2. Input non-routine changes'!" &amp; ADDRESS('NRC backing'!$E166, COLUMN()-45)),"")</f>
        <v/>
      </c>
      <c r="BF166" s="82" t="str" cm="1">
        <f t="array" aca="1" ref="BF166" ca="1">IFERROR(INDIRECT("'2. Input non-routine changes'!" &amp; ADDRESS('NRC backing'!$E166, COLUMN()-45)),"")</f>
        <v/>
      </c>
      <c r="BG166" s="180" t="str" cm="1">
        <f t="array" aca="1" ref="BG166" ca="1">IFERROR(INDIRECT("'2. Input non-routine changes'!" &amp; ADDRESS('NRC backing'!$E166, COLUMN()-45)),"")</f>
        <v/>
      </c>
      <c r="BH166" s="82" t="str" cm="1">
        <f t="array" aca="1" ref="BH166" ca="1">IFERROR(INDIRECT("'2. Input non-routine changes'!" &amp; ADDRESS('NRC backing'!$E166, COLUMN()-45)),"")</f>
        <v/>
      </c>
      <c r="BI166" s="84" t="str" cm="1">
        <f t="array" aca="1" ref="BI166" ca="1">IFERROR(INDIRECT("'2. Input non-routine changes'!" &amp; ADDRESS('NRC backing'!$F166, COLUMN()-50)),"")</f>
        <v/>
      </c>
      <c r="BJ166" s="84" t="str" cm="1">
        <f t="array" aca="1" ref="BJ166" ca="1">IFERROR(INDIRECT("'2. Input non-routine changes'!" &amp; ADDRESS('NRC backing'!$F166, COLUMN()-50)),"")</f>
        <v/>
      </c>
      <c r="BK166" s="82" t="str" cm="1">
        <f t="array" aca="1" ref="BK166" ca="1">IFERROR(INDIRECT("'2. Input non-routine changes'!" &amp; ADDRESS('NRC backing'!$F166, COLUMN()-50)),"")</f>
        <v/>
      </c>
      <c r="BL166" s="173" t="str" cm="1">
        <f t="array" aca="1" ref="BL166" ca="1">IFERROR(INDIRECT("'2. Input non-routine changes'!" &amp; ADDRESS('NRC backing'!$F166, COLUMN()-50)),"")</f>
        <v/>
      </c>
      <c r="BM166" s="82" t="str" cm="1">
        <f t="array" aca="1" ref="BM166" ca="1">IFERROR(INDIRECT("'2. Input non-routine changes'!" &amp; ADDRESS('NRC backing'!$F166, COLUMN()-50)),"")</f>
        <v/>
      </c>
      <c r="BN166" s="84" t="str" cm="1">
        <f t="array" aca="1" ref="BN166" ca="1">IFERROR(INDIRECT("'2. Input non-routine changes'!" &amp; ADDRESS('NRC backing'!$G166, COLUMN()-55)),"")</f>
        <v/>
      </c>
      <c r="BO166" s="84" t="str" cm="1">
        <f t="array" aca="1" ref="BO166" ca="1">IFERROR(INDIRECT("'2. Input non-routine changes'!" &amp; ADDRESS('NRC backing'!$G166, COLUMN()-55)),"")</f>
        <v/>
      </c>
      <c r="BP166" s="82" t="str" cm="1">
        <f t="array" aca="1" ref="BP166" ca="1">IFERROR(INDIRECT("'2. Input non-routine changes'!" &amp; ADDRESS('NRC backing'!$G166, COLUMN()-55)),"")</f>
        <v/>
      </c>
      <c r="BQ166" s="180" t="str" cm="1">
        <f t="array" aca="1" ref="BQ166" ca="1">IFERROR(INDIRECT("'2. Input non-routine changes'!" &amp; ADDRESS('NRC backing'!$G166, COLUMN()-55)),"")</f>
        <v/>
      </c>
      <c r="BR166" s="82" t="str" cm="1">
        <f t="array" aca="1" ref="BR166" ca="1">IFERROR(INDIRECT("'2. Input non-routine changes'!" &amp; ADDRESS('NRC backing'!$G166, COLUMN()-55)),"")</f>
        <v/>
      </c>
    </row>
    <row r="167" spans="1:70">
      <c r="A167" s="82" t="str">
        <f>IF($D167="", "", '1. Input energy data'!$C$11)</f>
        <v/>
      </c>
      <c r="B167" s="82" t="str">
        <f>IF($D167="", "", '1. Input energy data'!$D$11)</f>
        <v/>
      </c>
      <c r="C167" s="236"/>
      <c r="D167" s="82" t="str">
        <f>IF(ISBLANK('1. Input energy data'!$C183),"",'1. Input energy data'!$C183)</f>
        <v/>
      </c>
      <c r="E167" s="178" t="str">
        <f>IF(ISBLANK('1. Input energy data'!D183), "",'1. Input energy data'!D183)</f>
        <v/>
      </c>
      <c r="F167" s="82" t="str">
        <f>IF(ISBLANK('1. Input energy data'!$E183),"",'1. Input energy data'!$E183)</f>
        <v/>
      </c>
      <c r="G167" s="82" t="str">
        <f>IF($A167="","",'1. Input energy data'!$G183)</f>
        <v/>
      </c>
      <c r="H167" s="82" t="str">
        <f>IF($G167='List Backing Sheet'!$P$5,'1. Input energy data'!$S$11,IF($G167='List Backing Sheet'!$P$6,'1. Input energy data'!$T$11,""))</f>
        <v/>
      </c>
      <c r="I167" s="82" t="str">
        <f>IF('1. Input energy data'!H183=0, "", '1. Input energy data'!H183)</f>
        <v/>
      </c>
      <c r="J167" s="84" t="str">
        <f>IF('1. Input energy data'!I183="", "", '1. Input energy data'!I183)</f>
        <v/>
      </c>
      <c r="K167" s="84" t="str">
        <f>IF(A167="","",IF(TRIM(LOWER('1. Input energy data'!$G$11))="Multiple",IF('1. Input energy data'!J183&lt;&gt;"",'1. Input energy data'!J183,""), '1. Input energy data'!$G$11))</f>
        <v/>
      </c>
      <c r="L167" s="84" t="str">
        <f>IF('1. Input energy data'!L183="", "", '1. Input energy data'!L183)</f>
        <v/>
      </c>
      <c r="M167" s="84" t="str">
        <f>IF('1. Input energy data'!M183="", "", '1. Input energy data'!M183)</f>
        <v/>
      </c>
      <c r="N167" s="85" t="str">
        <f>IF(ISBLANK('1. Input energy data'!N183), "",'1. Input energy data'!N183)</f>
        <v/>
      </c>
      <c r="O167" s="85" t="str">
        <f>IF(ISBLANK('1. Input energy data'!O183), "",'1. Input energy data'!O183)</f>
        <v/>
      </c>
      <c r="P167" s="85" t="str">
        <f>IF(ISBLANK('1. Input energy data'!P183), "",'1. Input energy data'!P183)</f>
        <v/>
      </c>
      <c r="Q167" s="85" t="str">
        <f>IF(ISBLANK('1. Input energy data'!Q183), "",'1. Input energy data'!Q183)</f>
        <v/>
      </c>
      <c r="R167" s="85" t="str">
        <f>IF(ISBLANK('1. Input energy data'!R183), "",'1. Input energy data'!R183)</f>
        <v/>
      </c>
      <c r="S167" s="85" t="str">
        <f>IF(ISBLANK('1. Input energy data'!S183), "",'1. Input energy data'!S183)</f>
        <v/>
      </c>
      <c r="T167" s="85" t="str">
        <f>IF(ISBLANK('1. Input energy data'!T183), "",'1. Input energy data'!T183)</f>
        <v/>
      </c>
      <c r="U167" s="85" t="str">
        <f>IF(ISBLANK('1. Input energy data'!U183), "",'1. Input energy data'!U183)</f>
        <v/>
      </c>
      <c r="V167" s="85" t="str">
        <f>IF(ISBLANK('1. Input energy data'!V183), "",'1. Input energy data'!V183)</f>
        <v/>
      </c>
      <c r="W167" s="85" t="str">
        <f>IF(ISBLANK('1. Input energy data'!W183), "",'1. Input energy data'!W183)</f>
        <v/>
      </c>
      <c r="X167" s="85" t="str">
        <f>IF(ISBLANK('1. Input energy data'!X183), "",'1. Input energy data'!X183)</f>
        <v/>
      </c>
      <c r="Y167" s="85" t="str">
        <f>IF(ISBLANK('1. Input energy data'!Y183), "",'1. Input energy data'!Y183)</f>
        <v/>
      </c>
      <c r="Z167" s="85" t="str">
        <f>IF(ISBLANK('1. Input energy data'!Z183), "",'1. Input energy data'!Z183)</f>
        <v/>
      </c>
      <c r="AA167" s="85" t="str">
        <f>IF(ISBLANK('1. Input energy data'!$AA183), "",'1. Input energy data'!$AA183)</f>
        <v/>
      </c>
      <c r="AB167" s="85" t="str">
        <f>IF(ISBLANK('1. Input energy data'!AB183), "",'1. Input energy data'!AB183)</f>
        <v/>
      </c>
      <c r="AC167" s="84" t="str">
        <f>IF('1. Input energy data'!AD183="", "", '1. Input energy data'!AD183)</f>
        <v/>
      </c>
      <c r="AD167" s="84" t="str">
        <f>IF('1. Input energy data'!AE183="", "", '1. Input energy data'!AE183)</f>
        <v/>
      </c>
      <c r="AE167" s="85" t="str">
        <f>IF(ISBLANK('1. Input energy data'!AF183), "",'1. Input energy data'!AF183)</f>
        <v/>
      </c>
      <c r="AF167" s="85" t="str">
        <f>IF(ISBLANK('1. Input energy data'!AG183), "",'1. Input energy data'!AG183)</f>
        <v/>
      </c>
      <c r="AG167" s="85" t="str">
        <f>IF(ISBLANK('1. Input energy data'!AH183), "",'1. Input energy data'!AH183)</f>
        <v/>
      </c>
      <c r="AH167" s="85" t="str">
        <f>IF(ISBLANK('1. Input energy data'!AI183), "",'1. Input energy data'!AI183)</f>
        <v/>
      </c>
      <c r="AI167" s="85" t="str">
        <f>IF(ISBLANK('1. Input energy data'!AJ183), "",'1. Input energy data'!AJ183)</f>
        <v/>
      </c>
      <c r="AJ167" s="85" t="str">
        <f>IF(ISBLANK('1. Input energy data'!AK183), "",'1. Input energy data'!AK183)</f>
        <v/>
      </c>
      <c r="AK167" s="85" t="str">
        <f>IF(ISBLANK('1. Input energy data'!AL183), "",'1. Input energy data'!AL183)</f>
        <v/>
      </c>
      <c r="AL167" s="85" t="str">
        <f>IF(ISBLANK('1. Input energy data'!AM183), "",'1. Input energy data'!AM183)</f>
        <v/>
      </c>
      <c r="AM167" s="85" t="str">
        <f>IF(ISBLANK('1. Input energy data'!AN183), "",'1. Input energy data'!AN183)</f>
        <v/>
      </c>
      <c r="AN167" s="85" t="str">
        <f>IF(ISBLANK('1. Input energy data'!AO183), "",'1. Input energy data'!AO183)</f>
        <v/>
      </c>
      <c r="AO167" s="85" t="str">
        <f>IF(ISBLANK('1. Input energy data'!AP183), "",'1. Input energy data'!AP183)</f>
        <v/>
      </c>
      <c r="AP167" s="85" t="str">
        <f>IF(ISBLANK('1. Input energy data'!AQ183), "",'1. Input energy data'!AQ183)</f>
        <v/>
      </c>
      <c r="AQ167" s="85" t="str">
        <f>'1. Input energy data'!AR183</f>
        <v/>
      </c>
      <c r="AR167" s="85" t="str">
        <f>'1. Input energy data'!AS183</f>
        <v/>
      </c>
      <c r="AS167" s="85" t="str">
        <f>IF(ISBLANK('1. Input energy data'!AT183), "",'1. Input energy data'!AT183)</f>
        <v/>
      </c>
      <c r="AT167" s="85" t="str">
        <f>IF(ISBLANK('1. Input energy data'!$AU183), "",'1. Input energy data'!$AU183)</f>
        <v/>
      </c>
      <c r="AU167" s="85" t="str">
        <f>IF(ISBLANK('1. Input energy data'!AV183), "",'1. Input energy data'!AV183)</f>
        <v/>
      </c>
      <c r="AV167" s="82" t="str">
        <f>IFERROR('Calculation backing sheet'!AQ166,"Baseline issue")</f>
        <v/>
      </c>
      <c r="AW167" s="85" t="str">
        <f>'Calculation backing sheet'!AR166</f>
        <v/>
      </c>
      <c r="AX167" s="176" t="str">
        <f>'Calculation backing sheet'!AS166</f>
        <v/>
      </c>
      <c r="AY167" s="85" t="str">
        <f>'Calculation backing sheet'!AT166</f>
        <v/>
      </c>
      <c r="AZ167" s="85" t="str">
        <f>'Calculation backing sheet'!AU166</f>
        <v/>
      </c>
      <c r="BA167" s="82" t="str">
        <f>'Calculation backing sheet'!AV166</f>
        <v/>
      </c>
      <c r="BB167" s="82" t="str">
        <f>IF(OR(F167=0,G167=0,F167="0",G167="0",TRIM(F167)="",TRIM(G167)=""),"",IF(COUNTIFS('2. Input non-routine changes'!$C$18:$C$1048576,F167,'2. Input non-routine changes'!$E$18:$E$1048576,G167)&gt; 0,"Yes","No"))</f>
        <v/>
      </c>
      <c r="BD167" s="84" t="str" cm="1">
        <f t="array" aca="1" ref="BD167" ca="1">IFERROR(INDIRECT("'2. Input non-routine changes'!" &amp; ADDRESS('NRC backing'!$E167, COLUMN()-45)),"")</f>
        <v/>
      </c>
      <c r="BE167" s="84" t="str" cm="1">
        <f t="array" aca="1" ref="BE167" ca="1">IFERROR(INDIRECT("'2. Input non-routine changes'!" &amp; ADDRESS('NRC backing'!$E167, COLUMN()-45)),"")</f>
        <v/>
      </c>
      <c r="BF167" s="82" t="str" cm="1">
        <f t="array" aca="1" ref="BF167" ca="1">IFERROR(INDIRECT("'2. Input non-routine changes'!" &amp; ADDRESS('NRC backing'!$E167, COLUMN()-45)),"")</f>
        <v/>
      </c>
      <c r="BG167" s="180" t="str" cm="1">
        <f t="array" aca="1" ref="BG167" ca="1">IFERROR(INDIRECT("'2. Input non-routine changes'!" &amp; ADDRESS('NRC backing'!$E167, COLUMN()-45)),"")</f>
        <v/>
      </c>
      <c r="BH167" s="82" t="str" cm="1">
        <f t="array" aca="1" ref="BH167" ca="1">IFERROR(INDIRECT("'2. Input non-routine changes'!" &amp; ADDRESS('NRC backing'!$E167, COLUMN()-45)),"")</f>
        <v/>
      </c>
      <c r="BI167" s="84" t="str" cm="1">
        <f t="array" aca="1" ref="BI167" ca="1">IFERROR(INDIRECT("'2. Input non-routine changes'!" &amp; ADDRESS('NRC backing'!$F167, COLUMN()-50)),"")</f>
        <v/>
      </c>
      <c r="BJ167" s="84" t="str" cm="1">
        <f t="array" aca="1" ref="BJ167" ca="1">IFERROR(INDIRECT("'2. Input non-routine changes'!" &amp; ADDRESS('NRC backing'!$F167, COLUMN()-50)),"")</f>
        <v/>
      </c>
      <c r="BK167" s="82" t="str" cm="1">
        <f t="array" aca="1" ref="BK167" ca="1">IFERROR(INDIRECT("'2. Input non-routine changes'!" &amp; ADDRESS('NRC backing'!$F167, COLUMN()-50)),"")</f>
        <v/>
      </c>
      <c r="BL167" s="173" t="str" cm="1">
        <f t="array" aca="1" ref="BL167" ca="1">IFERROR(INDIRECT("'2. Input non-routine changes'!" &amp; ADDRESS('NRC backing'!$F167, COLUMN()-50)),"")</f>
        <v/>
      </c>
      <c r="BM167" s="82" t="str" cm="1">
        <f t="array" aca="1" ref="BM167" ca="1">IFERROR(INDIRECT("'2. Input non-routine changes'!" &amp; ADDRESS('NRC backing'!$F167, COLUMN()-50)),"")</f>
        <v/>
      </c>
      <c r="BN167" s="84" t="str" cm="1">
        <f t="array" aca="1" ref="BN167" ca="1">IFERROR(INDIRECT("'2. Input non-routine changes'!" &amp; ADDRESS('NRC backing'!$G167, COLUMN()-55)),"")</f>
        <v/>
      </c>
      <c r="BO167" s="84" t="str" cm="1">
        <f t="array" aca="1" ref="BO167" ca="1">IFERROR(INDIRECT("'2. Input non-routine changes'!" &amp; ADDRESS('NRC backing'!$G167, COLUMN()-55)),"")</f>
        <v/>
      </c>
      <c r="BP167" s="82" t="str" cm="1">
        <f t="array" aca="1" ref="BP167" ca="1">IFERROR(INDIRECT("'2. Input non-routine changes'!" &amp; ADDRESS('NRC backing'!$G167, COLUMN()-55)),"")</f>
        <v/>
      </c>
      <c r="BQ167" s="180" t="str" cm="1">
        <f t="array" aca="1" ref="BQ167" ca="1">IFERROR(INDIRECT("'2. Input non-routine changes'!" &amp; ADDRESS('NRC backing'!$G167, COLUMN()-55)),"")</f>
        <v/>
      </c>
      <c r="BR167" s="82" t="str" cm="1">
        <f t="array" aca="1" ref="BR167" ca="1">IFERROR(INDIRECT("'2. Input non-routine changes'!" &amp; ADDRESS('NRC backing'!$G167, COLUMN()-55)),"")</f>
        <v/>
      </c>
    </row>
    <row r="168" spans="1:70">
      <c r="A168" s="82" t="str">
        <f>IF($D168="", "", '1. Input energy data'!$C$11)</f>
        <v/>
      </c>
      <c r="B168" s="82" t="str">
        <f>IF($D168="", "", '1. Input energy data'!$D$11)</f>
        <v/>
      </c>
      <c r="C168" s="236"/>
      <c r="D168" s="82" t="str">
        <f>IF(ISBLANK('1. Input energy data'!$C184),"",'1. Input energy data'!$C184)</f>
        <v/>
      </c>
      <c r="E168" s="178" t="str">
        <f>IF(ISBLANK('1. Input energy data'!D184), "",'1. Input energy data'!D184)</f>
        <v/>
      </c>
      <c r="F168" s="82" t="str">
        <f>IF(ISBLANK('1. Input energy data'!$E184),"",'1. Input energy data'!$E184)</f>
        <v/>
      </c>
      <c r="G168" s="82" t="str">
        <f>IF($A168="","",'1. Input energy data'!$G184)</f>
        <v/>
      </c>
      <c r="H168" s="82" t="str">
        <f>IF($G168='List Backing Sheet'!$P$5,'1. Input energy data'!$S$11,IF($G168='List Backing Sheet'!$P$6,'1. Input energy data'!$T$11,""))</f>
        <v/>
      </c>
      <c r="I168" s="82" t="str">
        <f>IF('1. Input energy data'!H184=0, "", '1. Input energy data'!H184)</f>
        <v/>
      </c>
      <c r="J168" s="84" t="str">
        <f>IF('1. Input energy data'!I184="", "", '1. Input energy data'!I184)</f>
        <v/>
      </c>
      <c r="K168" s="84" t="str">
        <f>IF(A168="","",IF(TRIM(LOWER('1. Input energy data'!$G$11))="Multiple",IF('1. Input energy data'!J184&lt;&gt;"",'1. Input energy data'!J184,""), '1. Input energy data'!$G$11))</f>
        <v/>
      </c>
      <c r="L168" s="84" t="str">
        <f>IF('1. Input energy data'!L184="", "", '1. Input energy data'!L184)</f>
        <v/>
      </c>
      <c r="M168" s="84" t="str">
        <f>IF('1. Input energy data'!M184="", "", '1. Input energy data'!M184)</f>
        <v/>
      </c>
      <c r="N168" s="85" t="str">
        <f>IF(ISBLANK('1. Input energy data'!N184), "",'1. Input energy data'!N184)</f>
        <v/>
      </c>
      <c r="O168" s="85" t="str">
        <f>IF(ISBLANK('1. Input energy data'!O184), "",'1. Input energy data'!O184)</f>
        <v/>
      </c>
      <c r="P168" s="85" t="str">
        <f>IF(ISBLANK('1. Input energy data'!P184), "",'1. Input energy data'!P184)</f>
        <v/>
      </c>
      <c r="Q168" s="85" t="str">
        <f>IF(ISBLANK('1. Input energy data'!Q184), "",'1. Input energy data'!Q184)</f>
        <v/>
      </c>
      <c r="R168" s="85" t="str">
        <f>IF(ISBLANK('1. Input energy data'!R184), "",'1. Input energy data'!R184)</f>
        <v/>
      </c>
      <c r="S168" s="85" t="str">
        <f>IF(ISBLANK('1. Input energy data'!S184), "",'1. Input energy data'!S184)</f>
        <v/>
      </c>
      <c r="T168" s="85" t="str">
        <f>IF(ISBLANK('1. Input energy data'!T184), "",'1. Input energy data'!T184)</f>
        <v/>
      </c>
      <c r="U168" s="85" t="str">
        <f>IF(ISBLANK('1. Input energy data'!U184), "",'1. Input energy data'!U184)</f>
        <v/>
      </c>
      <c r="V168" s="85" t="str">
        <f>IF(ISBLANK('1. Input energy data'!V184), "",'1. Input energy data'!V184)</f>
        <v/>
      </c>
      <c r="W168" s="85" t="str">
        <f>IF(ISBLANK('1. Input energy data'!W184), "",'1. Input energy data'!W184)</f>
        <v/>
      </c>
      <c r="X168" s="85" t="str">
        <f>IF(ISBLANK('1. Input energy data'!X184), "",'1. Input energy data'!X184)</f>
        <v/>
      </c>
      <c r="Y168" s="85" t="str">
        <f>IF(ISBLANK('1. Input energy data'!Y184), "",'1. Input energy data'!Y184)</f>
        <v/>
      </c>
      <c r="Z168" s="85" t="str">
        <f>IF(ISBLANK('1. Input energy data'!Z184), "",'1. Input energy data'!Z184)</f>
        <v/>
      </c>
      <c r="AA168" s="85" t="str">
        <f>IF(ISBLANK('1. Input energy data'!$AA184), "",'1. Input energy data'!$AA184)</f>
        <v/>
      </c>
      <c r="AB168" s="85" t="str">
        <f>IF(ISBLANK('1. Input energy data'!AB184), "",'1. Input energy data'!AB184)</f>
        <v/>
      </c>
      <c r="AC168" s="84" t="str">
        <f>IF('1. Input energy data'!AD184="", "", '1. Input energy data'!AD184)</f>
        <v/>
      </c>
      <c r="AD168" s="84" t="str">
        <f>IF('1. Input energy data'!AE184="", "", '1. Input energy data'!AE184)</f>
        <v/>
      </c>
      <c r="AE168" s="85" t="str">
        <f>IF(ISBLANK('1. Input energy data'!AF184), "",'1. Input energy data'!AF184)</f>
        <v/>
      </c>
      <c r="AF168" s="85" t="str">
        <f>IF(ISBLANK('1. Input energy data'!AG184), "",'1. Input energy data'!AG184)</f>
        <v/>
      </c>
      <c r="AG168" s="85" t="str">
        <f>IF(ISBLANK('1. Input energy data'!AH184), "",'1. Input energy data'!AH184)</f>
        <v/>
      </c>
      <c r="AH168" s="85" t="str">
        <f>IF(ISBLANK('1. Input energy data'!AI184), "",'1. Input energy data'!AI184)</f>
        <v/>
      </c>
      <c r="AI168" s="85" t="str">
        <f>IF(ISBLANK('1. Input energy data'!AJ184), "",'1. Input energy data'!AJ184)</f>
        <v/>
      </c>
      <c r="AJ168" s="85" t="str">
        <f>IF(ISBLANK('1. Input energy data'!AK184), "",'1. Input energy data'!AK184)</f>
        <v/>
      </c>
      <c r="AK168" s="85" t="str">
        <f>IF(ISBLANK('1. Input energy data'!AL184), "",'1. Input energy data'!AL184)</f>
        <v/>
      </c>
      <c r="AL168" s="85" t="str">
        <f>IF(ISBLANK('1. Input energy data'!AM184), "",'1. Input energy data'!AM184)</f>
        <v/>
      </c>
      <c r="AM168" s="85" t="str">
        <f>IF(ISBLANK('1. Input energy data'!AN184), "",'1. Input energy data'!AN184)</f>
        <v/>
      </c>
      <c r="AN168" s="85" t="str">
        <f>IF(ISBLANK('1. Input energy data'!AO184), "",'1. Input energy data'!AO184)</f>
        <v/>
      </c>
      <c r="AO168" s="85" t="str">
        <f>IF(ISBLANK('1. Input energy data'!AP184), "",'1. Input energy data'!AP184)</f>
        <v/>
      </c>
      <c r="AP168" s="85" t="str">
        <f>IF(ISBLANK('1. Input energy data'!AQ184), "",'1. Input energy data'!AQ184)</f>
        <v/>
      </c>
      <c r="AQ168" s="85" t="str">
        <f>'1. Input energy data'!AR184</f>
        <v/>
      </c>
      <c r="AR168" s="85" t="str">
        <f>'1. Input energy data'!AS184</f>
        <v/>
      </c>
      <c r="AS168" s="85" t="str">
        <f>IF(ISBLANK('1. Input energy data'!AT184), "",'1. Input energy data'!AT184)</f>
        <v/>
      </c>
      <c r="AT168" s="85" t="str">
        <f>IF(ISBLANK('1. Input energy data'!$AU184), "",'1. Input energy data'!$AU184)</f>
        <v/>
      </c>
      <c r="AU168" s="85" t="str">
        <f>IF(ISBLANK('1. Input energy data'!AV184), "",'1. Input energy data'!AV184)</f>
        <v/>
      </c>
      <c r="AV168" s="82" t="str">
        <f>IFERROR('Calculation backing sheet'!AQ167,"Baseline issue")</f>
        <v/>
      </c>
      <c r="AW168" s="85" t="str">
        <f>'Calculation backing sheet'!AR167</f>
        <v/>
      </c>
      <c r="AX168" s="176" t="str">
        <f>'Calculation backing sheet'!AS167</f>
        <v/>
      </c>
      <c r="AY168" s="85" t="str">
        <f>'Calculation backing sheet'!AT167</f>
        <v/>
      </c>
      <c r="AZ168" s="85" t="str">
        <f>'Calculation backing sheet'!AU167</f>
        <v/>
      </c>
      <c r="BA168" s="82" t="str">
        <f>'Calculation backing sheet'!AV167</f>
        <v/>
      </c>
      <c r="BB168" s="82" t="str">
        <f>IF(OR(F168=0,G168=0,F168="0",G168="0",TRIM(F168)="",TRIM(G168)=""),"",IF(COUNTIFS('2. Input non-routine changes'!$C$18:$C$1048576,F168,'2. Input non-routine changes'!$E$18:$E$1048576,G168)&gt; 0,"Yes","No"))</f>
        <v/>
      </c>
      <c r="BD168" s="84" t="str" cm="1">
        <f t="array" aca="1" ref="BD168" ca="1">IFERROR(INDIRECT("'2. Input non-routine changes'!" &amp; ADDRESS('NRC backing'!$E168, COLUMN()-45)),"")</f>
        <v/>
      </c>
      <c r="BE168" s="84" t="str" cm="1">
        <f t="array" aca="1" ref="BE168" ca="1">IFERROR(INDIRECT("'2. Input non-routine changes'!" &amp; ADDRESS('NRC backing'!$E168, COLUMN()-45)),"")</f>
        <v/>
      </c>
      <c r="BF168" s="82" t="str" cm="1">
        <f t="array" aca="1" ref="BF168" ca="1">IFERROR(INDIRECT("'2. Input non-routine changes'!" &amp; ADDRESS('NRC backing'!$E168, COLUMN()-45)),"")</f>
        <v/>
      </c>
      <c r="BG168" s="180" t="str" cm="1">
        <f t="array" aca="1" ref="BG168" ca="1">IFERROR(INDIRECT("'2. Input non-routine changes'!" &amp; ADDRESS('NRC backing'!$E168, COLUMN()-45)),"")</f>
        <v/>
      </c>
      <c r="BH168" s="82" t="str" cm="1">
        <f t="array" aca="1" ref="BH168" ca="1">IFERROR(INDIRECT("'2. Input non-routine changes'!" &amp; ADDRESS('NRC backing'!$E168, COLUMN()-45)),"")</f>
        <v/>
      </c>
      <c r="BI168" s="84" t="str" cm="1">
        <f t="array" aca="1" ref="BI168" ca="1">IFERROR(INDIRECT("'2. Input non-routine changes'!" &amp; ADDRESS('NRC backing'!$F168, COLUMN()-50)),"")</f>
        <v/>
      </c>
      <c r="BJ168" s="84" t="str" cm="1">
        <f t="array" aca="1" ref="BJ168" ca="1">IFERROR(INDIRECT("'2. Input non-routine changes'!" &amp; ADDRESS('NRC backing'!$F168, COLUMN()-50)),"")</f>
        <v/>
      </c>
      <c r="BK168" s="82" t="str" cm="1">
        <f t="array" aca="1" ref="BK168" ca="1">IFERROR(INDIRECT("'2. Input non-routine changes'!" &amp; ADDRESS('NRC backing'!$F168, COLUMN()-50)),"")</f>
        <v/>
      </c>
      <c r="BL168" s="173" t="str" cm="1">
        <f t="array" aca="1" ref="BL168" ca="1">IFERROR(INDIRECT("'2. Input non-routine changes'!" &amp; ADDRESS('NRC backing'!$F168, COLUMN()-50)),"")</f>
        <v/>
      </c>
      <c r="BM168" s="82" t="str" cm="1">
        <f t="array" aca="1" ref="BM168" ca="1">IFERROR(INDIRECT("'2. Input non-routine changes'!" &amp; ADDRESS('NRC backing'!$F168, COLUMN()-50)),"")</f>
        <v/>
      </c>
      <c r="BN168" s="84" t="str" cm="1">
        <f t="array" aca="1" ref="BN168" ca="1">IFERROR(INDIRECT("'2. Input non-routine changes'!" &amp; ADDRESS('NRC backing'!$G168, COLUMN()-55)),"")</f>
        <v/>
      </c>
      <c r="BO168" s="84" t="str" cm="1">
        <f t="array" aca="1" ref="BO168" ca="1">IFERROR(INDIRECT("'2. Input non-routine changes'!" &amp; ADDRESS('NRC backing'!$G168, COLUMN()-55)),"")</f>
        <v/>
      </c>
      <c r="BP168" s="82" t="str" cm="1">
        <f t="array" aca="1" ref="BP168" ca="1">IFERROR(INDIRECT("'2. Input non-routine changes'!" &amp; ADDRESS('NRC backing'!$G168, COLUMN()-55)),"")</f>
        <v/>
      </c>
      <c r="BQ168" s="180" t="str" cm="1">
        <f t="array" aca="1" ref="BQ168" ca="1">IFERROR(INDIRECT("'2. Input non-routine changes'!" &amp; ADDRESS('NRC backing'!$G168, COLUMN()-55)),"")</f>
        <v/>
      </c>
      <c r="BR168" s="82" t="str" cm="1">
        <f t="array" aca="1" ref="BR168" ca="1">IFERROR(INDIRECT("'2. Input non-routine changes'!" &amp; ADDRESS('NRC backing'!$G168, COLUMN()-55)),"")</f>
        <v/>
      </c>
    </row>
    <row r="169" spans="1:70">
      <c r="A169" s="82" t="str">
        <f>IF($D169="", "", '1. Input energy data'!$C$11)</f>
        <v/>
      </c>
      <c r="B169" s="82" t="str">
        <f>IF($D169="", "", '1. Input energy data'!$D$11)</f>
        <v/>
      </c>
      <c r="C169" s="236"/>
      <c r="D169" s="82" t="str">
        <f>IF(ISBLANK('1. Input energy data'!$C185),"",'1. Input energy data'!$C185)</f>
        <v/>
      </c>
      <c r="E169" s="178" t="str">
        <f>IF(ISBLANK('1. Input energy data'!D185), "",'1. Input energy data'!D185)</f>
        <v/>
      </c>
      <c r="F169" s="82" t="str">
        <f>IF(ISBLANK('1. Input energy data'!$E185),"",'1. Input energy data'!$E185)</f>
        <v/>
      </c>
      <c r="G169" s="82" t="str">
        <f>IF($A169="","",'1. Input energy data'!$G185)</f>
        <v/>
      </c>
      <c r="H169" s="82" t="str">
        <f>IF($G169='List Backing Sheet'!$P$5,'1. Input energy data'!$S$11,IF($G169='List Backing Sheet'!$P$6,'1. Input energy data'!$T$11,""))</f>
        <v/>
      </c>
      <c r="I169" s="82" t="str">
        <f>IF('1. Input energy data'!H185=0, "", '1. Input energy data'!H185)</f>
        <v/>
      </c>
      <c r="J169" s="84" t="str">
        <f>IF('1. Input energy data'!I185="", "", '1. Input energy data'!I185)</f>
        <v/>
      </c>
      <c r="K169" s="84" t="str">
        <f>IF(A169="","",IF(TRIM(LOWER('1. Input energy data'!$G$11))="Multiple",IF('1. Input energy data'!J185&lt;&gt;"",'1. Input energy data'!J185,""), '1. Input energy data'!$G$11))</f>
        <v/>
      </c>
      <c r="L169" s="84" t="str">
        <f>IF('1. Input energy data'!L185="", "", '1. Input energy data'!L185)</f>
        <v/>
      </c>
      <c r="M169" s="84" t="str">
        <f>IF('1. Input energy data'!M185="", "", '1. Input energy data'!M185)</f>
        <v/>
      </c>
      <c r="N169" s="85" t="str">
        <f>IF(ISBLANK('1. Input energy data'!N185), "",'1. Input energy data'!N185)</f>
        <v/>
      </c>
      <c r="O169" s="85" t="str">
        <f>IF(ISBLANK('1. Input energy data'!O185), "",'1. Input energy data'!O185)</f>
        <v/>
      </c>
      <c r="P169" s="85" t="str">
        <f>IF(ISBLANK('1. Input energy data'!P185), "",'1. Input energy data'!P185)</f>
        <v/>
      </c>
      <c r="Q169" s="85" t="str">
        <f>IF(ISBLANK('1. Input energy data'!Q185), "",'1. Input energy data'!Q185)</f>
        <v/>
      </c>
      <c r="R169" s="85" t="str">
        <f>IF(ISBLANK('1. Input energy data'!R185), "",'1. Input energy data'!R185)</f>
        <v/>
      </c>
      <c r="S169" s="85" t="str">
        <f>IF(ISBLANK('1. Input energy data'!S185), "",'1. Input energy data'!S185)</f>
        <v/>
      </c>
      <c r="T169" s="85" t="str">
        <f>IF(ISBLANK('1. Input energy data'!T185), "",'1. Input energy data'!T185)</f>
        <v/>
      </c>
      <c r="U169" s="85" t="str">
        <f>IF(ISBLANK('1. Input energy data'!U185), "",'1. Input energy data'!U185)</f>
        <v/>
      </c>
      <c r="V169" s="85" t="str">
        <f>IF(ISBLANK('1. Input energy data'!V185), "",'1. Input energy data'!V185)</f>
        <v/>
      </c>
      <c r="W169" s="85" t="str">
        <f>IF(ISBLANK('1. Input energy data'!W185), "",'1. Input energy data'!W185)</f>
        <v/>
      </c>
      <c r="X169" s="85" t="str">
        <f>IF(ISBLANK('1. Input energy data'!X185), "",'1. Input energy data'!X185)</f>
        <v/>
      </c>
      <c r="Y169" s="85" t="str">
        <f>IF(ISBLANK('1. Input energy data'!Y185), "",'1. Input energy data'!Y185)</f>
        <v/>
      </c>
      <c r="Z169" s="85" t="str">
        <f>IF(ISBLANK('1. Input energy data'!Z185), "",'1. Input energy data'!Z185)</f>
        <v/>
      </c>
      <c r="AA169" s="85" t="str">
        <f>IF(ISBLANK('1. Input energy data'!$AA185), "",'1. Input energy data'!$AA185)</f>
        <v/>
      </c>
      <c r="AB169" s="85" t="str">
        <f>IF(ISBLANK('1. Input energy data'!AB185), "",'1. Input energy data'!AB185)</f>
        <v/>
      </c>
      <c r="AC169" s="84" t="str">
        <f>IF('1. Input energy data'!AD185="", "", '1. Input energy data'!AD185)</f>
        <v/>
      </c>
      <c r="AD169" s="84" t="str">
        <f>IF('1. Input energy data'!AE185="", "", '1. Input energy data'!AE185)</f>
        <v/>
      </c>
      <c r="AE169" s="85" t="str">
        <f>IF(ISBLANK('1. Input energy data'!AF185), "",'1. Input energy data'!AF185)</f>
        <v/>
      </c>
      <c r="AF169" s="85" t="str">
        <f>IF(ISBLANK('1. Input energy data'!AG185), "",'1. Input energy data'!AG185)</f>
        <v/>
      </c>
      <c r="AG169" s="85" t="str">
        <f>IF(ISBLANK('1. Input energy data'!AH185), "",'1. Input energy data'!AH185)</f>
        <v/>
      </c>
      <c r="AH169" s="85" t="str">
        <f>IF(ISBLANK('1. Input energy data'!AI185), "",'1. Input energy data'!AI185)</f>
        <v/>
      </c>
      <c r="AI169" s="85" t="str">
        <f>IF(ISBLANK('1. Input energy data'!AJ185), "",'1. Input energy data'!AJ185)</f>
        <v/>
      </c>
      <c r="AJ169" s="85" t="str">
        <f>IF(ISBLANK('1. Input energy data'!AK185), "",'1. Input energy data'!AK185)</f>
        <v/>
      </c>
      <c r="AK169" s="85" t="str">
        <f>IF(ISBLANK('1. Input energy data'!AL185), "",'1. Input energy data'!AL185)</f>
        <v/>
      </c>
      <c r="AL169" s="85" t="str">
        <f>IF(ISBLANK('1. Input energy data'!AM185), "",'1. Input energy data'!AM185)</f>
        <v/>
      </c>
      <c r="AM169" s="85" t="str">
        <f>IF(ISBLANK('1. Input energy data'!AN185), "",'1. Input energy data'!AN185)</f>
        <v/>
      </c>
      <c r="AN169" s="85" t="str">
        <f>IF(ISBLANK('1. Input energy data'!AO185), "",'1. Input energy data'!AO185)</f>
        <v/>
      </c>
      <c r="AO169" s="85" t="str">
        <f>IF(ISBLANK('1. Input energy data'!AP185), "",'1. Input energy data'!AP185)</f>
        <v/>
      </c>
      <c r="AP169" s="85" t="str">
        <f>IF(ISBLANK('1. Input energy data'!AQ185), "",'1. Input energy data'!AQ185)</f>
        <v/>
      </c>
      <c r="AQ169" s="85" t="str">
        <f>'1. Input energy data'!AR185</f>
        <v/>
      </c>
      <c r="AR169" s="85" t="str">
        <f>'1. Input energy data'!AS185</f>
        <v/>
      </c>
      <c r="AS169" s="85" t="str">
        <f>IF(ISBLANK('1. Input energy data'!AT185), "",'1. Input energy data'!AT185)</f>
        <v/>
      </c>
      <c r="AT169" s="85" t="str">
        <f>IF(ISBLANK('1. Input energy data'!$AU185), "",'1. Input energy data'!$AU185)</f>
        <v/>
      </c>
      <c r="AU169" s="85" t="str">
        <f>IF(ISBLANK('1. Input energy data'!AV185), "",'1. Input energy data'!AV185)</f>
        <v/>
      </c>
      <c r="AV169" s="82" t="str">
        <f>IFERROR('Calculation backing sheet'!AQ168,"Baseline issue")</f>
        <v/>
      </c>
      <c r="AW169" s="85" t="str">
        <f>'Calculation backing sheet'!AR168</f>
        <v/>
      </c>
      <c r="AX169" s="176" t="str">
        <f>'Calculation backing sheet'!AS168</f>
        <v/>
      </c>
      <c r="AY169" s="85" t="str">
        <f>'Calculation backing sheet'!AT168</f>
        <v/>
      </c>
      <c r="AZ169" s="85" t="str">
        <f>'Calculation backing sheet'!AU168</f>
        <v/>
      </c>
      <c r="BA169" s="82" t="str">
        <f>'Calculation backing sheet'!AV168</f>
        <v/>
      </c>
      <c r="BB169" s="82" t="str">
        <f>IF(OR(F169=0,G169=0,F169="0",G169="0",TRIM(F169)="",TRIM(G169)=""),"",IF(COUNTIFS('2. Input non-routine changes'!$C$18:$C$1048576,F169,'2. Input non-routine changes'!$E$18:$E$1048576,G169)&gt; 0,"Yes","No"))</f>
        <v/>
      </c>
      <c r="BD169" s="84" t="str" cm="1">
        <f t="array" aca="1" ref="BD169" ca="1">IFERROR(INDIRECT("'2. Input non-routine changes'!" &amp; ADDRESS('NRC backing'!$E169, COLUMN()-45)),"")</f>
        <v/>
      </c>
      <c r="BE169" s="84" t="str" cm="1">
        <f t="array" aca="1" ref="BE169" ca="1">IFERROR(INDIRECT("'2. Input non-routine changes'!" &amp; ADDRESS('NRC backing'!$E169, COLUMN()-45)),"")</f>
        <v/>
      </c>
      <c r="BF169" s="82" t="str" cm="1">
        <f t="array" aca="1" ref="BF169" ca="1">IFERROR(INDIRECT("'2. Input non-routine changes'!" &amp; ADDRESS('NRC backing'!$E169, COLUMN()-45)),"")</f>
        <v/>
      </c>
      <c r="BG169" s="180" t="str" cm="1">
        <f t="array" aca="1" ref="BG169" ca="1">IFERROR(INDIRECT("'2. Input non-routine changes'!" &amp; ADDRESS('NRC backing'!$E169, COLUMN()-45)),"")</f>
        <v/>
      </c>
      <c r="BH169" s="82" t="str" cm="1">
        <f t="array" aca="1" ref="BH169" ca="1">IFERROR(INDIRECT("'2. Input non-routine changes'!" &amp; ADDRESS('NRC backing'!$E169, COLUMN()-45)),"")</f>
        <v/>
      </c>
      <c r="BI169" s="84" t="str" cm="1">
        <f t="array" aca="1" ref="BI169" ca="1">IFERROR(INDIRECT("'2. Input non-routine changes'!" &amp; ADDRESS('NRC backing'!$F169, COLUMN()-50)),"")</f>
        <v/>
      </c>
      <c r="BJ169" s="84" t="str" cm="1">
        <f t="array" aca="1" ref="BJ169" ca="1">IFERROR(INDIRECT("'2. Input non-routine changes'!" &amp; ADDRESS('NRC backing'!$F169, COLUMN()-50)),"")</f>
        <v/>
      </c>
      <c r="BK169" s="82" t="str" cm="1">
        <f t="array" aca="1" ref="BK169" ca="1">IFERROR(INDIRECT("'2. Input non-routine changes'!" &amp; ADDRESS('NRC backing'!$F169, COLUMN()-50)),"")</f>
        <v/>
      </c>
      <c r="BL169" s="173" t="str" cm="1">
        <f t="array" aca="1" ref="BL169" ca="1">IFERROR(INDIRECT("'2. Input non-routine changes'!" &amp; ADDRESS('NRC backing'!$F169, COLUMN()-50)),"")</f>
        <v/>
      </c>
      <c r="BM169" s="82" t="str" cm="1">
        <f t="array" aca="1" ref="BM169" ca="1">IFERROR(INDIRECT("'2. Input non-routine changes'!" &amp; ADDRESS('NRC backing'!$F169, COLUMN()-50)),"")</f>
        <v/>
      </c>
      <c r="BN169" s="84" t="str" cm="1">
        <f t="array" aca="1" ref="BN169" ca="1">IFERROR(INDIRECT("'2. Input non-routine changes'!" &amp; ADDRESS('NRC backing'!$G169, COLUMN()-55)),"")</f>
        <v/>
      </c>
      <c r="BO169" s="84" t="str" cm="1">
        <f t="array" aca="1" ref="BO169" ca="1">IFERROR(INDIRECT("'2. Input non-routine changes'!" &amp; ADDRESS('NRC backing'!$G169, COLUMN()-55)),"")</f>
        <v/>
      </c>
      <c r="BP169" s="82" t="str" cm="1">
        <f t="array" aca="1" ref="BP169" ca="1">IFERROR(INDIRECT("'2. Input non-routine changes'!" &amp; ADDRESS('NRC backing'!$G169, COLUMN()-55)),"")</f>
        <v/>
      </c>
      <c r="BQ169" s="180" t="str" cm="1">
        <f t="array" aca="1" ref="BQ169" ca="1">IFERROR(INDIRECT("'2. Input non-routine changes'!" &amp; ADDRESS('NRC backing'!$G169, COLUMN()-55)),"")</f>
        <v/>
      </c>
      <c r="BR169" s="82" t="str" cm="1">
        <f t="array" aca="1" ref="BR169" ca="1">IFERROR(INDIRECT("'2. Input non-routine changes'!" &amp; ADDRESS('NRC backing'!$G169, COLUMN()-55)),"")</f>
        <v/>
      </c>
    </row>
    <row r="170" spans="1:70">
      <c r="A170" s="82" t="str">
        <f>IF($D170="", "", '1. Input energy data'!$C$11)</f>
        <v/>
      </c>
      <c r="B170" s="82" t="str">
        <f>IF($D170="", "", '1. Input energy data'!$D$11)</f>
        <v/>
      </c>
      <c r="C170" s="236"/>
      <c r="D170" s="82" t="str">
        <f>IF(ISBLANK('1. Input energy data'!$C186),"",'1. Input energy data'!$C186)</f>
        <v/>
      </c>
      <c r="E170" s="178" t="str">
        <f>IF(ISBLANK('1. Input energy data'!D186), "",'1. Input energy data'!D186)</f>
        <v/>
      </c>
      <c r="F170" s="82" t="str">
        <f>IF(ISBLANK('1. Input energy data'!$E186),"",'1. Input energy data'!$E186)</f>
        <v/>
      </c>
      <c r="G170" s="82" t="str">
        <f>IF($A170="","",'1. Input energy data'!$G186)</f>
        <v/>
      </c>
      <c r="H170" s="82" t="str">
        <f>IF($G170='List Backing Sheet'!$P$5,'1. Input energy data'!$S$11,IF($G170='List Backing Sheet'!$P$6,'1. Input energy data'!$T$11,""))</f>
        <v/>
      </c>
      <c r="I170" s="82" t="str">
        <f>IF('1. Input energy data'!H186=0, "", '1. Input energy data'!H186)</f>
        <v/>
      </c>
      <c r="J170" s="84" t="str">
        <f>IF('1. Input energy data'!I186="", "", '1. Input energy data'!I186)</f>
        <v/>
      </c>
      <c r="K170" s="84" t="str">
        <f>IF(A170="","",IF(TRIM(LOWER('1. Input energy data'!$G$11))="Multiple",IF('1. Input energy data'!J186&lt;&gt;"",'1. Input energy data'!J186,""), '1. Input energy data'!$G$11))</f>
        <v/>
      </c>
      <c r="L170" s="84" t="str">
        <f>IF('1. Input energy data'!L186="", "", '1. Input energy data'!L186)</f>
        <v/>
      </c>
      <c r="M170" s="84" t="str">
        <f>IF('1. Input energy data'!M186="", "", '1. Input energy data'!M186)</f>
        <v/>
      </c>
      <c r="N170" s="85" t="str">
        <f>IF(ISBLANK('1. Input energy data'!N186), "",'1. Input energy data'!N186)</f>
        <v/>
      </c>
      <c r="O170" s="85" t="str">
        <f>IF(ISBLANK('1. Input energy data'!O186), "",'1. Input energy data'!O186)</f>
        <v/>
      </c>
      <c r="P170" s="85" t="str">
        <f>IF(ISBLANK('1. Input energy data'!P186), "",'1. Input energy data'!P186)</f>
        <v/>
      </c>
      <c r="Q170" s="85" t="str">
        <f>IF(ISBLANK('1. Input energy data'!Q186), "",'1. Input energy data'!Q186)</f>
        <v/>
      </c>
      <c r="R170" s="85" t="str">
        <f>IF(ISBLANK('1. Input energy data'!R186), "",'1. Input energy data'!R186)</f>
        <v/>
      </c>
      <c r="S170" s="85" t="str">
        <f>IF(ISBLANK('1. Input energy data'!S186), "",'1. Input energy data'!S186)</f>
        <v/>
      </c>
      <c r="T170" s="85" t="str">
        <f>IF(ISBLANK('1. Input energy data'!T186), "",'1. Input energy data'!T186)</f>
        <v/>
      </c>
      <c r="U170" s="85" t="str">
        <f>IF(ISBLANK('1. Input energy data'!U186), "",'1. Input energy data'!U186)</f>
        <v/>
      </c>
      <c r="V170" s="85" t="str">
        <f>IF(ISBLANK('1. Input energy data'!V186), "",'1. Input energy data'!V186)</f>
        <v/>
      </c>
      <c r="W170" s="85" t="str">
        <f>IF(ISBLANK('1. Input energy data'!W186), "",'1. Input energy data'!W186)</f>
        <v/>
      </c>
      <c r="X170" s="85" t="str">
        <f>IF(ISBLANK('1. Input energy data'!X186), "",'1. Input energy data'!X186)</f>
        <v/>
      </c>
      <c r="Y170" s="85" t="str">
        <f>IF(ISBLANK('1. Input energy data'!Y186), "",'1. Input energy data'!Y186)</f>
        <v/>
      </c>
      <c r="Z170" s="85" t="str">
        <f>IF(ISBLANK('1. Input energy data'!Z186), "",'1. Input energy data'!Z186)</f>
        <v/>
      </c>
      <c r="AA170" s="85" t="str">
        <f>IF(ISBLANK('1. Input energy data'!$AA186), "",'1. Input energy data'!$AA186)</f>
        <v/>
      </c>
      <c r="AB170" s="85" t="str">
        <f>IF(ISBLANK('1. Input energy data'!AB186), "",'1. Input energy data'!AB186)</f>
        <v/>
      </c>
      <c r="AC170" s="84" t="str">
        <f>IF('1. Input energy data'!AD186="", "", '1. Input energy data'!AD186)</f>
        <v/>
      </c>
      <c r="AD170" s="84" t="str">
        <f>IF('1. Input energy data'!AE186="", "", '1. Input energy data'!AE186)</f>
        <v/>
      </c>
      <c r="AE170" s="85" t="str">
        <f>IF(ISBLANK('1. Input energy data'!AF186), "",'1. Input energy data'!AF186)</f>
        <v/>
      </c>
      <c r="AF170" s="85" t="str">
        <f>IF(ISBLANK('1. Input energy data'!AG186), "",'1. Input energy data'!AG186)</f>
        <v/>
      </c>
      <c r="AG170" s="85" t="str">
        <f>IF(ISBLANK('1. Input energy data'!AH186), "",'1. Input energy data'!AH186)</f>
        <v/>
      </c>
      <c r="AH170" s="85" t="str">
        <f>IF(ISBLANK('1. Input energy data'!AI186), "",'1. Input energy data'!AI186)</f>
        <v/>
      </c>
      <c r="AI170" s="85" t="str">
        <f>IF(ISBLANK('1. Input energy data'!AJ186), "",'1. Input energy data'!AJ186)</f>
        <v/>
      </c>
      <c r="AJ170" s="85" t="str">
        <f>IF(ISBLANK('1. Input energy data'!AK186), "",'1. Input energy data'!AK186)</f>
        <v/>
      </c>
      <c r="AK170" s="85" t="str">
        <f>IF(ISBLANK('1. Input energy data'!AL186), "",'1. Input energy data'!AL186)</f>
        <v/>
      </c>
      <c r="AL170" s="85" t="str">
        <f>IF(ISBLANK('1. Input energy data'!AM186), "",'1. Input energy data'!AM186)</f>
        <v/>
      </c>
      <c r="AM170" s="85" t="str">
        <f>IF(ISBLANK('1. Input energy data'!AN186), "",'1. Input energy data'!AN186)</f>
        <v/>
      </c>
      <c r="AN170" s="85" t="str">
        <f>IF(ISBLANK('1. Input energy data'!AO186), "",'1. Input energy data'!AO186)</f>
        <v/>
      </c>
      <c r="AO170" s="85" t="str">
        <f>IF(ISBLANK('1. Input energy data'!AP186), "",'1. Input energy data'!AP186)</f>
        <v/>
      </c>
      <c r="AP170" s="85" t="str">
        <f>IF(ISBLANK('1. Input energy data'!AQ186), "",'1. Input energy data'!AQ186)</f>
        <v/>
      </c>
      <c r="AQ170" s="85" t="str">
        <f>'1. Input energy data'!AR186</f>
        <v/>
      </c>
      <c r="AR170" s="85" t="str">
        <f>'1. Input energy data'!AS186</f>
        <v/>
      </c>
      <c r="AS170" s="85" t="str">
        <f>IF(ISBLANK('1. Input energy data'!AT186), "",'1. Input energy data'!AT186)</f>
        <v/>
      </c>
      <c r="AT170" s="85" t="str">
        <f>IF(ISBLANK('1. Input energy data'!$AU186), "",'1. Input energy data'!$AU186)</f>
        <v/>
      </c>
      <c r="AU170" s="85" t="str">
        <f>IF(ISBLANK('1. Input energy data'!AV186), "",'1. Input energy data'!AV186)</f>
        <v/>
      </c>
      <c r="AV170" s="82" t="str">
        <f>IFERROR('Calculation backing sheet'!AQ169,"Baseline issue")</f>
        <v/>
      </c>
      <c r="AW170" s="85" t="str">
        <f>'Calculation backing sheet'!AR169</f>
        <v/>
      </c>
      <c r="AX170" s="176" t="str">
        <f>'Calculation backing sheet'!AS169</f>
        <v/>
      </c>
      <c r="AY170" s="85" t="str">
        <f>'Calculation backing sheet'!AT169</f>
        <v/>
      </c>
      <c r="AZ170" s="85" t="str">
        <f>'Calculation backing sheet'!AU169</f>
        <v/>
      </c>
      <c r="BA170" s="82" t="str">
        <f>'Calculation backing sheet'!AV169</f>
        <v/>
      </c>
      <c r="BB170" s="82" t="str">
        <f>IF(OR(F170=0,G170=0,F170="0",G170="0",TRIM(F170)="",TRIM(G170)=""),"",IF(COUNTIFS('2. Input non-routine changes'!$C$18:$C$1048576,F170,'2. Input non-routine changes'!$E$18:$E$1048576,G170)&gt; 0,"Yes","No"))</f>
        <v/>
      </c>
      <c r="BD170" s="84" t="str" cm="1">
        <f t="array" aca="1" ref="BD170" ca="1">IFERROR(INDIRECT("'2. Input non-routine changes'!" &amp; ADDRESS('NRC backing'!$E170, COLUMN()-45)),"")</f>
        <v/>
      </c>
      <c r="BE170" s="84" t="str" cm="1">
        <f t="array" aca="1" ref="BE170" ca="1">IFERROR(INDIRECT("'2. Input non-routine changes'!" &amp; ADDRESS('NRC backing'!$E170, COLUMN()-45)),"")</f>
        <v/>
      </c>
      <c r="BF170" s="82" t="str" cm="1">
        <f t="array" aca="1" ref="BF170" ca="1">IFERROR(INDIRECT("'2. Input non-routine changes'!" &amp; ADDRESS('NRC backing'!$E170, COLUMN()-45)),"")</f>
        <v/>
      </c>
      <c r="BG170" s="180" t="str" cm="1">
        <f t="array" aca="1" ref="BG170" ca="1">IFERROR(INDIRECT("'2. Input non-routine changes'!" &amp; ADDRESS('NRC backing'!$E170, COLUMN()-45)),"")</f>
        <v/>
      </c>
      <c r="BH170" s="82" t="str" cm="1">
        <f t="array" aca="1" ref="BH170" ca="1">IFERROR(INDIRECT("'2. Input non-routine changes'!" &amp; ADDRESS('NRC backing'!$E170, COLUMN()-45)),"")</f>
        <v/>
      </c>
      <c r="BI170" s="84" t="str" cm="1">
        <f t="array" aca="1" ref="BI170" ca="1">IFERROR(INDIRECT("'2. Input non-routine changes'!" &amp; ADDRESS('NRC backing'!$F170, COLUMN()-50)),"")</f>
        <v/>
      </c>
      <c r="BJ170" s="84" t="str" cm="1">
        <f t="array" aca="1" ref="BJ170" ca="1">IFERROR(INDIRECT("'2. Input non-routine changes'!" &amp; ADDRESS('NRC backing'!$F170, COLUMN()-50)),"")</f>
        <v/>
      </c>
      <c r="BK170" s="82" t="str" cm="1">
        <f t="array" aca="1" ref="BK170" ca="1">IFERROR(INDIRECT("'2. Input non-routine changes'!" &amp; ADDRESS('NRC backing'!$F170, COLUMN()-50)),"")</f>
        <v/>
      </c>
      <c r="BL170" s="173" t="str" cm="1">
        <f t="array" aca="1" ref="BL170" ca="1">IFERROR(INDIRECT("'2. Input non-routine changes'!" &amp; ADDRESS('NRC backing'!$F170, COLUMN()-50)),"")</f>
        <v/>
      </c>
      <c r="BM170" s="82" t="str" cm="1">
        <f t="array" aca="1" ref="BM170" ca="1">IFERROR(INDIRECT("'2. Input non-routine changes'!" &amp; ADDRESS('NRC backing'!$F170, COLUMN()-50)),"")</f>
        <v/>
      </c>
      <c r="BN170" s="84" t="str" cm="1">
        <f t="array" aca="1" ref="BN170" ca="1">IFERROR(INDIRECT("'2. Input non-routine changes'!" &amp; ADDRESS('NRC backing'!$G170, COLUMN()-55)),"")</f>
        <v/>
      </c>
      <c r="BO170" s="84" t="str" cm="1">
        <f t="array" aca="1" ref="BO170" ca="1">IFERROR(INDIRECT("'2. Input non-routine changes'!" &amp; ADDRESS('NRC backing'!$G170, COLUMN()-55)),"")</f>
        <v/>
      </c>
      <c r="BP170" s="82" t="str" cm="1">
        <f t="array" aca="1" ref="BP170" ca="1">IFERROR(INDIRECT("'2. Input non-routine changes'!" &amp; ADDRESS('NRC backing'!$G170, COLUMN()-55)),"")</f>
        <v/>
      </c>
      <c r="BQ170" s="180" t="str" cm="1">
        <f t="array" aca="1" ref="BQ170" ca="1">IFERROR(INDIRECT("'2. Input non-routine changes'!" &amp; ADDRESS('NRC backing'!$G170, COLUMN()-55)),"")</f>
        <v/>
      </c>
      <c r="BR170" s="82" t="str" cm="1">
        <f t="array" aca="1" ref="BR170" ca="1">IFERROR(INDIRECT("'2. Input non-routine changes'!" &amp; ADDRESS('NRC backing'!$G170, COLUMN()-55)),"")</f>
        <v/>
      </c>
    </row>
    <row r="171" spans="1:70">
      <c r="A171" s="82" t="str">
        <f>IF($D171="", "", '1. Input energy data'!$C$11)</f>
        <v/>
      </c>
      <c r="B171" s="82" t="str">
        <f>IF($D171="", "", '1. Input energy data'!$D$11)</f>
        <v/>
      </c>
      <c r="C171" s="236"/>
      <c r="D171" s="82" t="str">
        <f>IF(ISBLANK('1. Input energy data'!$C187),"",'1. Input energy data'!$C187)</f>
        <v/>
      </c>
      <c r="E171" s="178" t="str">
        <f>IF(ISBLANK('1. Input energy data'!D187), "",'1. Input energy data'!D187)</f>
        <v/>
      </c>
      <c r="F171" s="82" t="str">
        <f>IF(ISBLANK('1. Input energy data'!$E187),"",'1. Input energy data'!$E187)</f>
        <v/>
      </c>
      <c r="G171" s="82" t="str">
        <f>IF($A171="","",'1. Input energy data'!$G187)</f>
        <v/>
      </c>
      <c r="H171" s="82" t="str">
        <f>IF($G171='List Backing Sheet'!$P$5,'1. Input energy data'!$S$11,IF($G171='List Backing Sheet'!$P$6,'1. Input energy data'!$T$11,""))</f>
        <v/>
      </c>
      <c r="I171" s="82" t="str">
        <f>IF('1. Input energy data'!H187=0, "", '1. Input energy data'!H187)</f>
        <v/>
      </c>
      <c r="J171" s="84" t="str">
        <f>IF('1. Input energy data'!I187="", "", '1. Input energy data'!I187)</f>
        <v/>
      </c>
      <c r="K171" s="84" t="str">
        <f>IF(A171="","",IF(TRIM(LOWER('1. Input energy data'!$G$11))="Multiple",IF('1. Input energy data'!J187&lt;&gt;"",'1. Input energy data'!J187,""), '1. Input energy data'!$G$11))</f>
        <v/>
      </c>
      <c r="L171" s="84" t="str">
        <f>IF('1. Input energy data'!L187="", "", '1. Input energy data'!L187)</f>
        <v/>
      </c>
      <c r="M171" s="84" t="str">
        <f>IF('1. Input energy data'!M187="", "", '1. Input energy data'!M187)</f>
        <v/>
      </c>
      <c r="N171" s="85" t="str">
        <f>IF(ISBLANK('1. Input energy data'!N187), "",'1. Input energy data'!N187)</f>
        <v/>
      </c>
      <c r="O171" s="85" t="str">
        <f>IF(ISBLANK('1. Input energy data'!O187), "",'1. Input energy data'!O187)</f>
        <v/>
      </c>
      <c r="P171" s="85" t="str">
        <f>IF(ISBLANK('1. Input energy data'!P187), "",'1. Input energy data'!P187)</f>
        <v/>
      </c>
      <c r="Q171" s="85" t="str">
        <f>IF(ISBLANK('1. Input energy data'!Q187), "",'1. Input energy data'!Q187)</f>
        <v/>
      </c>
      <c r="R171" s="85" t="str">
        <f>IF(ISBLANK('1. Input energy data'!R187), "",'1. Input energy data'!R187)</f>
        <v/>
      </c>
      <c r="S171" s="85" t="str">
        <f>IF(ISBLANK('1. Input energy data'!S187), "",'1. Input energy data'!S187)</f>
        <v/>
      </c>
      <c r="T171" s="85" t="str">
        <f>IF(ISBLANK('1. Input energy data'!T187), "",'1. Input energy data'!T187)</f>
        <v/>
      </c>
      <c r="U171" s="85" t="str">
        <f>IF(ISBLANK('1. Input energy data'!U187), "",'1. Input energy data'!U187)</f>
        <v/>
      </c>
      <c r="V171" s="85" t="str">
        <f>IF(ISBLANK('1. Input energy data'!V187), "",'1. Input energy data'!V187)</f>
        <v/>
      </c>
      <c r="W171" s="85" t="str">
        <f>IF(ISBLANK('1. Input energy data'!W187), "",'1. Input energy data'!W187)</f>
        <v/>
      </c>
      <c r="X171" s="85" t="str">
        <f>IF(ISBLANK('1. Input energy data'!X187), "",'1. Input energy data'!X187)</f>
        <v/>
      </c>
      <c r="Y171" s="85" t="str">
        <f>IF(ISBLANK('1. Input energy data'!Y187), "",'1. Input energy data'!Y187)</f>
        <v/>
      </c>
      <c r="Z171" s="85" t="str">
        <f>IF(ISBLANK('1. Input energy data'!Z187), "",'1. Input energy data'!Z187)</f>
        <v/>
      </c>
      <c r="AA171" s="85" t="str">
        <f>IF(ISBLANK('1. Input energy data'!$AA187), "",'1. Input energy data'!$AA187)</f>
        <v/>
      </c>
      <c r="AB171" s="85" t="str">
        <f>IF(ISBLANK('1. Input energy data'!AB187), "",'1. Input energy data'!AB187)</f>
        <v/>
      </c>
      <c r="AC171" s="84" t="str">
        <f>IF('1. Input energy data'!AD187="", "", '1. Input energy data'!AD187)</f>
        <v/>
      </c>
      <c r="AD171" s="84" t="str">
        <f>IF('1. Input energy data'!AE187="", "", '1. Input energy data'!AE187)</f>
        <v/>
      </c>
      <c r="AE171" s="85" t="str">
        <f>IF(ISBLANK('1. Input energy data'!AF187), "",'1. Input energy data'!AF187)</f>
        <v/>
      </c>
      <c r="AF171" s="85" t="str">
        <f>IF(ISBLANK('1. Input energy data'!AG187), "",'1. Input energy data'!AG187)</f>
        <v/>
      </c>
      <c r="AG171" s="85" t="str">
        <f>IF(ISBLANK('1. Input energy data'!AH187), "",'1. Input energy data'!AH187)</f>
        <v/>
      </c>
      <c r="AH171" s="85" t="str">
        <f>IF(ISBLANK('1. Input energy data'!AI187), "",'1. Input energy data'!AI187)</f>
        <v/>
      </c>
      <c r="AI171" s="85" t="str">
        <f>IF(ISBLANK('1. Input energy data'!AJ187), "",'1. Input energy data'!AJ187)</f>
        <v/>
      </c>
      <c r="AJ171" s="85" t="str">
        <f>IF(ISBLANK('1. Input energy data'!AK187), "",'1. Input energy data'!AK187)</f>
        <v/>
      </c>
      <c r="AK171" s="85" t="str">
        <f>IF(ISBLANK('1. Input energy data'!AL187), "",'1. Input energy data'!AL187)</f>
        <v/>
      </c>
      <c r="AL171" s="85" t="str">
        <f>IF(ISBLANK('1. Input energy data'!AM187), "",'1. Input energy data'!AM187)</f>
        <v/>
      </c>
      <c r="AM171" s="85" t="str">
        <f>IF(ISBLANK('1. Input energy data'!AN187), "",'1. Input energy data'!AN187)</f>
        <v/>
      </c>
      <c r="AN171" s="85" t="str">
        <f>IF(ISBLANK('1. Input energy data'!AO187), "",'1. Input energy data'!AO187)</f>
        <v/>
      </c>
      <c r="AO171" s="85" t="str">
        <f>IF(ISBLANK('1. Input energy data'!AP187), "",'1. Input energy data'!AP187)</f>
        <v/>
      </c>
      <c r="AP171" s="85" t="str">
        <f>IF(ISBLANK('1. Input energy data'!AQ187), "",'1. Input energy data'!AQ187)</f>
        <v/>
      </c>
      <c r="AQ171" s="85" t="str">
        <f>'1. Input energy data'!AR187</f>
        <v/>
      </c>
      <c r="AR171" s="85" t="str">
        <f>'1. Input energy data'!AS187</f>
        <v/>
      </c>
      <c r="AS171" s="85" t="str">
        <f>IF(ISBLANK('1. Input energy data'!AT187), "",'1. Input energy data'!AT187)</f>
        <v/>
      </c>
      <c r="AT171" s="85" t="str">
        <f>IF(ISBLANK('1. Input energy data'!$AU187), "",'1. Input energy data'!$AU187)</f>
        <v/>
      </c>
      <c r="AU171" s="85" t="str">
        <f>IF(ISBLANK('1. Input energy data'!AV187), "",'1. Input energy data'!AV187)</f>
        <v/>
      </c>
      <c r="AV171" s="82" t="str">
        <f>IFERROR('Calculation backing sheet'!AQ170,"Baseline issue")</f>
        <v/>
      </c>
      <c r="AW171" s="85" t="str">
        <f>'Calculation backing sheet'!AR170</f>
        <v/>
      </c>
      <c r="AX171" s="176" t="str">
        <f>'Calculation backing sheet'!AS170</f>
        <v/>
      </c>
      <c r="AY171" s="85" t="str">
        <f>'Calculation backing sheet'!AT170</f>
        <v/>
      </c>
      <c r="AZ171" s="85" t="str">
        <f>'Calculation backing sheet'!AU170</f>
        <v/>
      </c>
      <c r="BA171" s="82" t="str">
        <f>'Calculation backing sheet'!AV170</f>
        <v/>
      </c>
      <c r="BB171" s="82" t="str">
        <f>IF(OR(F171=0,G171=0,F171="0",G171="0",TRIM(F171)="",TRIM(G171)=""),"",IF(COUNTIFS('2. Input non-routine changes'!$C$18:$C$1048576,F171,'2. Input non-routine changes'!$E$18:$E$1048576,G171)&gt; 0,"Yes","No"))</f>
        <v/>
      </c>
      <c r="BD171" s="84" t="str" cm="1">
        <f t="array" aca="1" ref="BD171" ca="1">IFERROR(INDIRECT("'2. Input non-routine changes'!" &amp; ADDRESS('NRC backing'!$E171, COLUMN()-45)),"")</f>
        <v/>
      </c>
      <c r="BE171" s="84" t="str" cm="1">
        <f t="array" aca="1" ref="BE171" ca="1">IFERROR(INDIRECT("'2. Input non-routine changes'!" &amp; ADDRESS('NRC backing'!$E171, COLUMN()-45)),"")</f>
        <v/>
      </c>
      <c r="BF171" s="82" t="str" cm="1">
        <f t="array" aca="1" ref="BF171" ca="1">IFERROR(INDIRECT("'2. Input non-routine changes'!" &amp; ADDRESS('NRC backing'!$E171, COLUMN()-45)),"")</f>
        <v/>
      </c>
      <c r="BG171" s="180" t="str" cm="1">
        <f t="array" aca="1" ref="BG171" ca="1">IFERROR(INDIRECT("'2. Input non-routine changes'!" &amp; ADDRESS('NRC backing'!$E171, COLUMN()-45)),"")</f>
        <v/>
      </c>
      <c r="BH171" s="82" t="str" cm="1">
        <f t="array" aca="1" ref="BH171" ca="1">IFERROR(INDIRECT("'2. Input non-routine changes'!" &amp; ADDRESS('NRC backing'!$E171, COLUMN()-45)),"")</f>
        <v/>
      </c>
      <c r="BI171" s="84" t="str" cm="1">
        <f t="array" aca="1" ref="BI171" ca="1">IFERROR(INDIRECT("'2. Input non-routine changes'!" &amp; ADDRESS('NRC backing'!$F171, COLUMN()-50)),"")</f>
        <v/>
      </c>
      <c r="BJ171" s="84" t="str" cm="1">
        <f t="array" aca="1" ref="BJ171" ca="1">IFERROR(INDIRECT("'2. Input non-routine changes'!" &amp; ADDRESS('NRC backing'!$F171, COLUMN()-50)),"")</f>
        <v/>
      </c>
      <c r="BK171" s="82" t="str" cm="1">
        <f t="array" aca="1" ref="BK171" ca="1">IFERROR(INDIRECT("'2. Input non-routine changes'!" &amp; ADDRESS('NRC backing'!$F171, COLUMN()-50)),"")</f>
        <v/>
      </c>
      <c r="BL171" s="173" t="str" cm="1">
        <f t="array" aca="1" ref="BL171" ca="1">IFERROR(INDIRECT("'2. Input non-routine changes'!" &amp; ADDRESS('NRC backing'!$F171, COLUMN()-50)),"")</f>
        <v/>
      </c>
      <c r="BM171" s="82" t="str" cm="1">
        <f t="array" aca="1" ref="BM171" ca="1">IFERROR(INDIRECT("'2. Input non-routine changes'!" &amp; ADDRESS('NRC backing'!$F171, COLUMN()-50)),"")</f>
        <v/>
      </c>
      <c r="BN171" s="84" t="str" cm="1">
        <f t="array" aca="1" ref="BN171" ca="1">IFERROR(INDIRECT("'2. Input non-routine changes'!" &amp; ADDRESS('NRC backing'!$G171, COLUMN()-55)),"")</f>
        <v/>
      </c>
      <c r="BO171" s="84" t="str" cm="1">
        <f t="array" aca="1" ref="BO171" ca="1">IFERROR(INDIRECT("'2. Input non-routine changes'!" &amp; ADDRESS('NRC backing'!$G171, COLUMN()-55)),"")</f>
        <v/>
      </c>
      <c r="BP171" s="82" t="str" cm="1">
        <f t="array" aca="1" ref="BP171" ca="1">IFERROR(INDIRECT("'2. Input non-routine changes'!" &amp; ADDRESS('NRC backing'!$G171, COLUMN()-55)),"")</f>
        <v/>
      </c>
      <c r="BQ171" s="180" t="str" cm="1">
        <f t="array" aca="1" ref="BQ171" ca="1">IFERROR(INDIRECT("'2. Input non-routine changes'!" &amp; ADDRESS('NRC backing'!$G171, COLUMN()-55)),"")</f>
        <v/>
      </c>
      <c r="BR171" s="82" t="str" cm="1">
        <f t="array" aca="1" ref="BR171" ca="1">IFERROR(INDIRECT("'2. Input non-routine changes'!" &amp; ADDRESS('NRC backing'!$G171, COLUMN()-55)),"")</f>
        <v/>
      </c>
    </row>
    <row r="172" spans="1:70">
      <c r="A172" s="82" t="str">
        <f>IF($D172="", "", '1. Input energy data'!$C$11)</f>
        <v/>
      </c>
      <c r="B172" s="82" t="str">
        <f>IF($D172="", "", '1. Input energy data'!$D$11)</f>
        <v/>
      </c>
      <c r="C172" s="236"/>
      <c r="D172" s="82" t="str">
        <f>IF(ISBLANK('1. Input energy data'!$C188),"",'1. Input energy data'!$C188)</f>
        <v/>
      </c>
      <c r="E172" s="178" t="str">
        <f>IF(ISBLANK('1. Input energy data'!D188), "",'1. Input energy data'!D188)</f>
        <v/>
      </c>
      <c r="F172" s="82" t="str">
        <f>IF(ISBLANK('1. Input energy data'!$E188),"",'1. Input energy data'!$E188)</f>
        <v/>
      </c>
      <c r="G172" s="82" t="str">
        <f>IF($A172="","",'1. Input energy data'!$G188)</f>
        <v/>
      </c>
      <c r="H172" s="82" t="str">
        <f>IF($G172='List Backing Sheet'!$P$5,'1. Input energy data'!$S$11,IF($G172='List Backing Sheet'!$P$6,'1. Input energy data'!$T$11,""))</f>
        <v/>
      </c>
      <c r="I172" s="82" t="str">
        <f>IF('1. Input energy data'!H188=0, "", '1. Input energy data'!H188)</f>
        <v/>
      </c>
      <c r="J172" s="84" t="str">
        <f>IF('1. Input energy data'!I188="", "", '1. Input energy data'!I188)</f>
        <v/>
      </c>
      <c r="K172" s="84" t="str">
        <f>IF(A172="","",IF(TRIM(LOWER('1. Input energy data'!$G$11))="Multiple",IF('1. Input energy data'!J188&lt;&gt;"",'1. Input energy data'!J188,""), '1. Input energy data'!$G$11))</f>
        <v/>
      </c>
      <c r="L172" s="84" t="str">
        <f>IF('1. Input energy data'!L188="", "", '1. Input energy data'!L188)</f>
        <v/>
      </c>
      <c r="M172" s="84" t="str">
        <f>IF('1. Input energy data'!M188="", "", '1. Input energy data'!M188)</f>
        <v/>
      </c>
      <c r="N172" s="85" t="str">
        <f>IF(ISBLANK('1. Input energy data'!N188), "",'1. Input energy data'!N188)</f>
        <v/>
      </c>
      <c r="O172" s="85" t="str">
        <f>IF(ISBLANK('1. Input energy data'!O188), "",'1. Input energy data'!O188)</f>
        <v/>
      </c>
      <c r="P172" s="85" t="str">
        <f>IF(ISBLANK('1. Input energy data'!P188), "",'1. Input energy data'!P188)</f>
        <v/>
      </c>
      <c r="Q172" s="85" t="str">
        <f>IF(ISBLANK('1. Input energy data'!Q188), "",'1. Input energy data'!Q188)</f>
        <v/>
      </c>
      <c r="R172" s="85" t="str">
        <f>IF(ISBLANK('1. Input energy data'!R188), "",'1. Input energy data'!R188)</f>
        <v/>
      </c>
      <c r="S172" s="85" t="str">
        <f>IF(ISBLANK('1. Input energy data'!S188), "",'1. Input energy data'!S188)</f>
        <v/>
      </c>
      <c r="T172" s="85" t="str">
        <f>IF(ISBLANK('1. Input energy data'!T188), "",'1. Input energy data'!T188)</f>
        <v/>
      </c>
      <c r="U172" s="85" t="str">
        <f>IF(ISBLANK('1. Input energy data'!U188), "",'1. Input energy data'!U188)</f>
        <v/>
      </c>
      <c r="V172" s="85" t="str">
        <f>IF(ISBLANK('1. Input energy data'!V188), "",'1. Input energy data'!V188)</f>
        <v/>
      </c>
      <c r="W172" s="85" t="str">
        <f>IF(ISBLANK('1. Input energy data'!W188), "",'1. Input energy data'!W188)</f>
        <v/>
      </c>
      <c r="X172" s="85" t="str">
        <f>IF(ISBLANK('1. Input energy data'!X188), "",'1. Input energy data'!X188)</f>
        <v/>
      </c>
      <c r="Y172" s="85" t="str">
        <f>IF(ISBLANK('1. Input energy data'!Y188), "",'1. Input energy data'!Y188)</f>
        <v/>
      </c>
      <c r="Z172" s="85" t="str">
        <f>IF(ISBLANK('1. Input energy data'!Z188), "",'1. Input energy data'!Z188)</f>
        <v/>
      </c>
      <c r="AA172" s="85" t="str">
        <f>IF(ISBLANK('1. Input energy data'!$AA188), "",'1. Input energy data'!$AA188)</f>
        <v/>
      </c>
      <c r="AB172" s="85" t="str">
        <f>IF(ISBLANK('1. Input energy data'!AB188), "",'1. Input energy data'!AB188)</f>
        <v/>
      </c>
      <c r="AC172" s="84" t="str">
        <f>IF('1. Input energy data'!AD188="", "", '1. Input energy data'!AD188)</f>
        <v/>
      </c>
      <c r="AD172" s="84" t="str">
        <f>IF('1. Input energy data'!AE188="", "", '1. Input energy data'!AE188)</f>
        <v/>
      </c>
      <c r="AE172" s="85" t="str">
        <f>IF(ISBLANK('1. Input energy data'!AF188), "",'1. Input energy data'!AF188)</f>
        <v/>
      </c>
      <c r="AF172" s="85" t="str">
        <f>IF(ISBLANK('1. Input energy data'!AG188), "",'1. Input energy data'!AG188)</f>
        <v/>
      </c>
      <c r="AG172" s="85" t="str">
        <f>IF(ISBLANK('1. Input energy data'!AH188), "",'1. Input energy data'!AH188)</f>
        <v/>
      </c>
      <c r="AH172" s="85" t="str">
        <f>IF(ISBLANK('1. Input energy data'!AI188), "",'1. Input energy data'!AI188)</f>
        <v/>
      </c>
      <c r="AI172" s="85" t="str">
        <f>IF(ISBLANK('1. Input energy data'!AJ188), "",'1. Input energy data'!AJ188)</f>
        <v/>
      </c>
      <c r="AJ172" s="85" t="str">
        <f>IF(ISBLANK('1. Input energy data'!AK188), "",'1. Input energy data'!AK188)</f>
        <v/>
      </c>
      <c r="AK172" s="85" t="str">
        <f>IF(ISBLANK('1. Input energy data'!AL188), "",'1. Input energy data'!AL188)</f>
        <v/>
      </c>
      <c r="AL172" s="85" t="str">
        <f>IF(ISBLANK('1. Input energy data'!AM188), "",'1. Input energy data'!AM188)</f>
        <v/>
      </c>
      <c r="AM172" s="85" t="str">
        <f>IF(ISBLANK('1. Input energy data'!AN188), "",'1. Input energy data'!AN188)</f>
        <v/>
      </c>
      <c r="AN172" s="85" t="str">
        <f>IF(ISBLANK('1. Input energy data'!AO188), "",'1. Input energy data'!AO188)</f>
        <v/>
      </c>
      <c r="AO172" s="85" t="str">
        <f>IF(ISBLANK('1. Input energy data'!AP188), "",'1. Input energy data'!AP188)</f>
        <v/>
      </c>
      <c r="AP172" s="85" t="str">
        <f>IF(ISBLANK('1. Input energy data'!AQ188), "",'1. Input energy data'!AQ188)</f>
        <v/>
      </c>
      <c r="AQ172" s="85" t="str">
        <f>'1. Input energy data'!AR188</f>
        <v/>
      </c>
      <c r="AR172" s="85" t="str">
        <f>'1. Input energy data'!AS188</f>
        <v/>
      </c>
      <c r="AS172" s="85" t="str">
        <f>IF(ISBLANK('1. Input energy data'!AT188), "",'1. Input energy data'!AT188)</f>
        <v/>
      </c>
      <c r="AT172" s="85" t="str">
        <f>IF(ISBLANK('1. Input energy data'!$AU188), "",'1. Input energy data'!$AU188)</f>
        <v/>
      </c>
      <c r="AU172" s="85" t="str">
        <f>IF(ISBLANK('1. Input energy data'!AV188), "",'1. Input energy data'!AV188)</f>
        <v/>
      </c>
      <c r="AV172" s="82" t="str">
        <f>IFERROR('Calculation backing sheet'!AQ171,"Baseline issue")</f>
        <v/>
      </c>
      <c r="AW172" s="85" t="str">
        <f>'Calculation backing sheet'!AR171</f>
        <v/>
      </c>
      <c r="AX172" s="176" t="str">
        <f>'Calculation backing sheet'!AS171</f>
        <v/>
      </c>
      <c r="AY172" s="85" t="str">
        <f>'Calculation backing sheet'!AT171</f>
        <v/>
      </c>
      <c r="AZ172" s="85" t="str">
        <f>'Calculation backing sheet'!AU171</f>
        <v/>
      </c>
      <c r="BA172" s="82" t="str">
        <f>'Calculation backing sheet'!AV171</f>
        <v/>
      </c>
      <c r="BB172" s="82" t="str">
        <f>IF(OR(F172=0,G172=0,F172="0",G172="0",TRIM(F172)="",TRIM(G172)=""),"",IF(COUNTIFS('2. Input non-routine changes'!$C$18:$C$1048576,F172,'2. Input non-routine changes'!$E$18:$E$1048576,G172)&gt; 0,"Yes","No"))</f>
        <v/>
      </c>
      <c r="BD172" s="84" t="str" cm="1">
        <f t="array" aca="1" ref="BD172" ca="1">IFERROR(INDIRECT("'2. Input non-routine changes'!" &amp; ADDRESS('NRC backing'!$E172, COLUMN()-45)),"")</f>
        <v/>
      </c>
      <c r="BE172" s="84" t="str" cm="1">
        <f t="array" aca="1" ref="BE172" ca="1">IFERROR(INDIRECT("'2. Input non-routine changes'!" &amp; ADDRESS('NRC backing'!$E172, COLUMN()-45)),"")</f>
        <v/>
      </c>
      <c r="BF172" s="82" t="str" cm="1">
        <f t="array" aca="1" ref="BF172" ca="1">IFERROR(INDIRECT("'2. Input non-routine changes'!" &amp; ADDRESS('NRC backing'!$E172, COLUMN()-45)),"")</f>
        <v/>
      </c>
      <c r="BG172" s="180" t="str" cm="1">
        <f t="array" aca="1" ref="BG172" ca="1">IFERROR(INDIRECT("'2. Input non-routine changes'!" &amp; ADDRESS('NRC backing'!$E172, COLUMN()-45)),"")</f>
        <v/>
      </c>
      <c r="BH172" s="82" t="str" cm="1">
        <f t="array" aca="1" ref="BH172" ca="1">IFERROR(INDIRECT("'2. Input non-routine changes'!" &amp; ADDRESS('NRC backing'!$E172, COLUMN()-45)),"")</f>
        <v/>
      </c>
      <c r="BI172" s="84" t="str" cm="1">
        <f t="array" aca="1" ref="BI172" ca="1">IFERROR(INDIRECT("'2. Input non-routine changes'!" &amp; ADDRESS('NRC backing'!$F172, COLUMN()-50)),"")</f>
        <v/>
      </c>
      <c r="BJ172" s="84" t="str" cm="1">
        <f t="array" aca="1" ref="BJ172" ca="1">IFERROR(INDIRECT("'2. Input non-routine changes'!" &amp; ADDRESS('NRC backing'!$F172, COLUMN()-50)),"")</f>
        <v/>
      </c>
      <c r="BK172" s="82" t="str" cm="1">
        <f t="array" aca="1" ref="BK172" ca="1">IFERROR(INDIRECT("'2. Input non-routine changes'!" &amp; ADDRESS('NRC backing'!$F172, COLUMN()-50)),"")</f>
        <v/>
      </c>
      <c r="BL172" s="173" t="str" cm="1">
        <f t="array" aca="1" ref="BL172" ca="1">IFERROR(INDIRECT("'2. Input non-routine changes'!" &amp; ADDRESS('NRC backing'!$F172, COLUMN()-50)),"")</f>
        <v/>
      </c>
      <c r="BM172" s="82" t="str" cm="1">
        <f t="array" aca="1" ref="BM172" ca="1">IFERROR(INDIRECT("'2. Input non-routine changes'!" &amp; ADDRESS('NRC backing'!$F172, COLUMN()-50)),"")</f>
        <v/>
      </c>
      <c r="BN172" s="84" t="str" cm="1">
        <f t="array" aca="1" ref="BN172" ca="1">IFERROR(INDIRECT("'2. Input non-routine changes'!" &amp; ADDRESS('NRC backing'!$G172, COLUMN()-55)),"")</f>
        <v/>
      </c>
      <c r="BO172" s="84" t="str" cm="1">
        <f t="array" aca="1" ref="BO172" ca="1">IFERROR(INDIRECT("'2. Input non-routine changes'!" &amp; ADDRESS('NRC backing'!$G172, COLUMN()-55)),"")</f>
        <v/>
      </c>
      <c r="BP172" s="82" t="str" cm="1">
        <f t="array" aca="1" ref="BP172" ca="1">IFERROR(INDIRECT("'2. Input non-routine changes'!" &amp; ADDRESS('NRC backing'!$G172, COLUMN()-55)),"")</f>
        <v/>
      </c>
      <c r="BQ172" s="180" t="str" cm="1">
        <f t="array" aca="1" ref="BQ172" ca="1">IFERROR(INDIRECT("'2. Input non-routine changes'!" &amp; ADDRESS('NRC backing'!$G172, COLUMN()-55)),"")</f>
        <v/>
      </c>
      <c r="BR172" s="82" t="str" cm="1">
        <f t="array" aca="1" ref="BR172" ca="1">IFERROR(INDIRECT("'2. Input non-routine changes'!" &amp; ADDRESS('NRC backing'!$G172, COLUMN()-55)),"")</f>
        <v/>
      </c>
    </row>
    <row r="173" spans="1:70">
      <c r="A173" s="82" t="str">
        <f>IF($D173="", "", '1. Input energy data'!$C$11)</f>
        <v/>
      </c>
      <c r="B173" s="82" t="str">
        <f>IF($D173="", "", '1. Input energy data'!$D$11)</f>
        <v/>
      </c>
      <c r="C173" s="236"/>
      <c r="D173" s="82" t="str">
        <f>IF(ISBLANK('1. Input energy data'!$C189),"",'1. Input energy data'!$C189)</f>
        <v/>
      </c>
      <c r="E173" s="178" t="str">
        <f>IF(ISBLANK('1. Input energy data'!D189), "",'1. Input energy data'!D189)</f>
        <v/>
      </c>
      <c r="F173" s="82" t="str">
        <f>IF(ISBLANK('1. Input energy data'!$E189),"",'1. Input energy data'!$E189)</f>
        <v/>
      </c>
      <c r="G173" s="82" t="str">
        <f>IF($A173="","",'1. Input energy data'!$G189)</f>
        <v/>
      </c>
      <c r="H173" s="82" t="str">
        <f>IF($G173='List Backing Sheet'!$P$5,'1. Input energy data'!$S$11,IF($G173='List Backing Sheet'!$P$6,'1. Input energy data'!$T$11,""))</f>
        <v/>
      </c>
      <c r="I173" s="82" t="str">
        <f>IF('1. Input energy data'!H189=0, "", '1. Input energy data'!H189)</f>
        <v/>
      </c>
      <c r="J173" s="84" t="str">
        <f>IF('1. Input energy data'!I189="", "", '1. Input energy data'!I189)</f>
        <v/>
      </c>
      <c r="K173" s="84" t="str">
        <f>IF(A173="","",IF(TRIM(LOWER('1. Input energy data'!$G$11))="Multiple",IF('1. Input energy data'!J189&lt;&gt;"",'1. Input energy data'!J189,""), '1. Input energy data'!$G$11))</f>
        <v/>
      </c>
      <c r="L173" s="84" t="str">
        <f>IF('1. Input energy data'!L189="", "", '1. Input energy data'!L189)</f>
        <v/>
      </c>
      <c r="M173" s="84" t="str">
        <f>IF('1. Input energy data'!M189="", "", '1. Input energy data'!M189)</f>
        <v/>
      </c>
      <c r="N173" s="85" t="str">
        <f>IF(ISBLANK('1. Input energy data'!N189), "",'1. Input energy data'!N189)</f>
        <v/>
      </c>
      <c r="O173" s="85" t="str">
        <f>IF(ISBLANK('1. Input energy data'!O189), "",'1. Input energy data'!O189)</f>
        <v/>
      </c>
      <c r="P173" s="85" t="str">
        <f>IF(ISBLANK('1. Input energy data'!P189), "",'1. Input energy data'!P189)</f>
        <v/>
      </c>
      <c r="Q173" s="85" t="str">
        <f>IF(ISBLANK('1. Input energy data'!Q189), "",'1. Input energy data'!Q189)</f>
        <v/>
      </c>
      <c r="R173" s="85" t="str">
        <f>IF(ISBLANK('1. Input energy data'!R189), "",'1. Input energy data'!R189)</f>
        <v/>
      </c>
      <c r="S173" s="85" t="str">
        <f>IF(ISBLANK('1. Input energy data'!S189), "",'1. Input energy data'!S189)</f>
        <v/>
      </c>
      <c r="T173" s="85" t="str">
        <f>IF(ISBLANK('1. Input energy data'!T189), "",'1. Input energy data'!T189)</f>
        <v/>
      </c>
      <c r="U173" s="85" t="str">
        <f>IF(ISBLANK('1. Input energy data'!U189), "",'1. Input energy data'!U189)</f>
        <v/>
      </c>
      <c r="V173" s="85" t="str">
        <f>IF(ISBLANK('1. Input energy data'!V189), "",'1. Input energy data'!V189)</f>
        <v/>
      </c>
      <c r="W173" s="85" t="str">
        <f>IF(ISBLANK('1. Input energy data'!W189), "",'1. Input energy data'!W189)</f>
        <v/>
      </c>
      <c r="X173" s="85" t="str">
        <f>IF(ISBLANK('1. Input energy data'!X189), "",'1. Input energy data'!X189)</f>
        <v/>
      </c>
      <c r="Y173" s="85" t="str">
        <f>IF(ISBLANK('1. Input energy data'!Y189), "",'1. Input energy data'!Y189)</f>
        <v/>
      </c>
      <c r="Z173" s="85" t="str">
        <f>IF(ISBLANK('1. Input energy data'!Z189), "",'1. Input energy data'!Z189)</f>
        <v/>
      </c>
      <c r="AA173" s="85" t="str">
        <f>IF(ISBLANK('1. Input energy data'!$AA189), "",'1. Input energy data'!$AA189)</f>
        <v/>
      </c>
      <c r="AB173" s="85" t="str">
        <f>IF(ISBLANK('1. Input energy data'!AB189), "",'1. Input energy data'!AB189)</f>
        <v/>
      </c>
      <c r="AC173" s="84" t="str">
        <f>IF('1. Input energy data'!AD189="", "", '1. Input energy data'!AD189)</f>
        <v/>
      </c>
      <c r="AD173" s="84" t="str">
        <f>IF('1. Input energy data'!AE189="", "", '1. Input energy data'!AE189)</f>
        <v/>
      </c>
      <c r="AE173" s="85" t="str">
        <f>IF(ISBLANK('1. Input energy data'!AF189), "",'1. Input energy data'!AF189)</f>
        <v/>
      </c>
      <c r="AF173" s="85" t="str">
        <f>IF(ISBLANK('1. Input energy data'!AG189), "",'1. Input energy data'!AG189)</f>
        <v/>
      </c>
      <c r="AG173" s="85" t="str">
        <f>IF(ISBLANK('1. Input energy data'!AH189), "",'1. Input energy data'!AH189)</f>
        <v/>
      </c>
      <c r="AH173" s="85" t="str">
        <f>IF(ISBLANK('1. Input energy data'!AI189), "",'1. Input energy data'!AI189)</f>
        <v/>
      </c>
      <c r="AI173" s="85" t="str">
        <f>IF(ISBLANK('1. Input energy data'!AJ189), "",'1. Input energy data'!AJ189)</f>
        <v/>
      </c>
      <c r="AJ173" s="85" t="str">
        <f>IF(ISBLANK('1. Input energy data'!AK189), "",'1. Input energy data'!AK189)</f>
        <v/>
      </c>
      <c r="AK173" s="85" t="str">
        <f>IF(ISBLANK('1. Input energy data'!AL189), "",'1. Input energy data'!AL189)</f>
        <v/>
      </c>
      <c r="AL173" s="85" t="str">
        <f>IF(ISBLANK('1. Input energy data'!AM189), "",'1. Input energy data'!AM189)</f>
        <v/>
      </c>
      <c r="AM173" s="85" t="str">
        <f>IF(ISBLANK('1. Input energy data'!AN189), "",'1. Input energy data'!AN189)</f>
        <v/>
      </c>
      <c r="AN173" s="85" t="str">
        <f>IF(ISBLANK('1. Input energy data'!AO189), "",'1. Input energy data'!AO189)</f>
        <v/>
      </c>
      <c r="AO173" s="85" t="str">
        <f>IF(ISBLANK('1. Input energy data'!AP189), "",'1. Input energy data'!AP189)</f>
        <v/>
      </c>
      <c r="AP173" s="85" t="str">
        <f>IF(ISBLANK('1. Input energy data'!AQ189), "",'1. Input energy data'!AQ189)</f>
        <v/>
      </c>
      <c r="AQ173" s="85" t="str">
        <f>'1. Input energy data'!AR189</f>
        <v/>
      </c>
      <c r="AR173" s="85" t="str">
        <f>'1. Input energy data'!AS189</f>
        <v/>
      </c>
      <c r="AS173" s="85" t="str">
        <f>IF(ISBLANK('1. Input energy data'!AT189), "",'1. Input energy data'!AT189)</f>
        <v/>
      </c>
      <c r="AT173" s="85" t="str">
        <f>IF(ISBLANK('1. Input energy data'!$AU189), "",'1. Input energy data'!$AU189)</f>
        <v/>
      </c>
      <c r="AU173" s="85" t="str">
        <f>IF(ISBLANK('1. Input energy data'!AV189), "",'1. Input energy data'!AV189)</f>
        <v/>
      </c>
      <c r="AV173" s="82" t="str">
        <f>IFERROR('Calculation backing sheet'!AQ172,"Baseline issue")</f>
        <v/>
      </c>
      <c r="AW173" s="85" t="str">
        <f>'Calculation backing sheet'!AR172</f>
        <v/>
      </c>
      <c r="AX173" s="176" t="str">
        <f>'Calculation backing sheet'!AS172</f>
        <v/>
      </c>
      <c r="AY173" s="85" t="str">
        <f>'Calculation backing sheet'!AT172</f>
        <v/>
      </c>
      <c r="AZ173" s="85" t="str">
        <f>'Calculation backing sheet'!AU172</f>
        <v/>
      </c>
      <c r="BA173" s="82" t="str">
        <f>'Calculation backing sheet'!AV172</f>
        <v/>
      </c>
      <c r="BB173" s="82" t="str">
        <f>IF(OR(F173=0,G173=0,F173="0",G173="0",TRIM(F173)="",TRIM(G173)=""),"",IF(COUNTIFS('2. Input non-routine changes'!$C$18:$C$1048576,F173,'2. Input non-routine changes'!$E$18:$E$1048576,G173)&gt; 0,"Yes","No"))</f>
        <v/>
      </c>
      <c r="BD173" s="84" t="str" cm="1">
        <f t="array" aca="1" ref="BD173" ca="1">IFERROR(INDIRECT("'2. Input non-routine changes'!" &amp; ADDRESS('NRC backing'!$E173, COLUMN()-45)),"")</f>
        <v/>
      </c>
      <c r="BE173" s="84" t="str" cm="1">
        <f t="array" aca="1" ref="BE173" ca="1">IFERROR(INDIRECT("'2. Input non-routine changes'!" &amp; ADDRESS('NRC backing'!$E173, COLUMN()-45)),"")</f>
        <v/>
      </c>
      <c r="BF173" s="82" t="str" cm="1">
        <f t="array" aca="1" ref="BF173" ca="1">IFERROR(INDIRECT("'2. Input non-routine changes'!" &amp; ADDRESS('NRC backing'!$E173, COLUMN()-45)),"")</f>
        <v/>
      </c>
      <c r="BG173" s="180" t="str" cm="1">
        <f t="array" aca="1" ref="BG173" ca="1">IFERROR(INDIRECT("'2. Input non-routine changes'!" &amp; ADDRESS('NRC backing'!$E173, COLUMN()-45)),"")</f>
        <v/>
      </c>
      <c r="BH173" s="82" t="str" cm="1">
        <f t="array" aca="1" ref="BH173" ca="1">IFERROR(INDIRECT("'2. Input non-routine changes'!" &amp; ADDRESS('NRC backing'!$E173, COLUMN()-45)),"")</f>
        <v/>
      </c>
      <c r="BI173" s="84" t="str" cm="1">
        <f t="array" aca="1" ref="BI173" ca="1">IFERROR(INDIRECT("'2. Input non-routine changes'!" &amp; ADDRESS('NRC backing'!$F173, COLUMN()-50)),"")</f>
        <v/>
      </c>
      <c r="BJ173" s="84" t="str" cm="1">
        <f t="array" aca="1" ref="BJ173" ca="1">IFERROR(INDIRECT("'2. Input non-routine changes'!" &amp; ADDRESS('NRC backing'!$F173, COLUMN()-50)),"")</f>
        <v/>
      </c>
      <c r="BK173" s="82" t="str" cm="1">
        <f t="array" aca="1" ref="BK173" ca="1">IFERROR(INDIRECT("'2. Input non-routine changes'!" &amp; ADDRESS('NRC backing'!$F173, COLUMN()-50)),"")</f>
        <v/>
      </c>
      <c r="BL173" s="173" t="str" cm="1">
        <f t="array" aca="1" ref="BL173" ca="1">IFERROR(INDIRECT("'2. Input non-routine changes'!" &amp; ADDRESS('NRC backing'!$F173, COLUMN()-50)),"")</f>
        <v/>
      </c>
      <c r="BM173" s="82" t="str" cm="1">
        <f t="array" aca="1" ref="BM173" ca="1">IFERROR(INDIRECT("'2. Input non-routine changes'!" &amp; ADDRESS('NRC backing'!$F173, COLUMN()-50)),"")</f>
        <v/>
      </c>
      <c r="BN173" s="84" t="str" cm="1">
        <f t="array" aca="1" ref="BN173" ca="1">IFERROR(INDIRECT("'2. Input non-routine changes'!" &amp; ADDRESS('NRC backing'!$G173, COLUMN()-55)),"")</f>
        <v/>
      </c>
      <c r="BO173" s="84" t="str" cm="1">
        <f t="array" aca="1" ref="BO173" ca="1">IFERROR(INDIRECT("'2. Input non-routine changes'!" &amp; ADDRESS('NRC backing'!$G173, COLUMN()-55)),"")</f>
        <v/>
      </c>
      <c r="BP173" s="82" t="str" cm="1">
        <f t="array" aca="1" ref="BP173" ca="1">IFERROR(INDIRECT("'2. Input non-routine changes'!" &amp; ADDRESS('NRC backing'!$G173, COLUMN()-55)),"")</f>
        <v/>
      </c>
      <c r="BQ173" s="180" t="str" cm="1">
        <f t="array" aca="1" ref="BQ173" ca="1">IFERROR(INDIRECT("'2. Input non-routine changes'!" &amp; ADDRESS('NRC backing'!$G173, COLUMN()-55)),"")</f>
        <v/>
      </c>
      <c r="BR173" s="82" t="str" cm="1">
        <f t="array" aca="1" ref="BR173" ca="1">IFERROR(INDIRECT("'2. Input non-routine changes'!" &amp; ADDRESS('NRC backing'!$G173, COLUMN()-55)),"")</f>
        <v/>
      </c>
    </row>
    <row r="174" spans="1:70">
      <c r="A174" s="82" t="str">
        <f>IF($D174="", "", '1. Input energy data'!$C$11)</f>
        <v/>
      </c>
      <c r="B174" s="82" t="str">
        <f>IF($D174="", "", '1. Input energy data'!$D$11)</f>
        <v/>
      </c>
      <c r="C174" s="236"/>
      <c r="D174" s="82" t="str">
        <f>IF(ISBLANK('1. Input energy data'!$C190),"",'1. Input energy data'!$C190)</f>
        <v/>
      </c>
      <c r="E174" s="178" t="str">
        <f>IF(ISBLANK('1. Input energy data'!D190), "",'1. Input energy data'!D190)</f>
        <v/>
      </c>
      <c r="F174" s="82" t="str">
        <f>IF(ISBLANK('1. Input energy data'!$E190),"",'1. Input energy data'!$E190)</f>
        <v/>
      </c>
      <c r="G174" s="82" t="str">
        <f>IF($A174="","",'1. Input energy data'!$G190)</f>
        <v/>
      </c>
      <c r="H174" s="82" t="str">
        <f>IF($G174='List Backing Sheet'!$P$5,'1. Input energy data'!$S$11,IF($G174='List Backing Sheet'!$P$6,'1. Input energy data'!$T$11,""))</f>
        <v/>
      </c>
      <c r="I174" s="82" t="str">
        <f>IF('1. Input energy data'!H190=0, "", '1. Input energy data'!H190)</f>
        <v/>
      </c>
      <c r="J174" s="84" t="str">
        <f>IF('1. Input energy data'!I190="", "", '1. Input energy data'!I190)</f>
        <v/>
      </c>
      <c r="K174" s="84" t="str">
        <f>IF(A174="","",IF(TRIM(LOWER('1. Input energy data'!$G$11))="Multiple",IF('1. Input energy data'!J190&lt;&gt;"",'1. Input energy data'!J190,""), '1. Input energy data'!$G$11))</f>
        <v/>
      </c>
      <c r="L174" s="84" t="str">
        <f>IF('1. Input energy data'!L190="", "", '1. Input energy data'!L190)</f>
        <v/>
      </c>
      <c r="M174" s="84" t="str">
        <f>IF('1. Input energy data'!M190="", "", '1. Input energy data'!M190)</f>
        <v/>
      </c>
      <c r="N174" s="85" t="str">
        <f>IF(ISBLANK('1. Input energy data'!N190), "",'1. Input energy data'!N190)</f>
        <v/>
      </c>
      <c r="O174" s="85" t="str">
        <f>IF(ISBLANK('1. Input energy data'!O190), "",'1. Input energy data'!O190)</f>
        <v/>
      </c>
      <c r="P174" s="85" t="str">
        <f>IF(ISBLANK('1. Input energy data'!P190), "",'1. Input energy data'!P190)</f>
        <v/>
      </c>
      <c r="Q174" s="85" t="str">
        <f>IF(ISBLANK('1. Input energy data'!Q190), "",'1. Input energy data'!Q190)</f>
        <v/>
      </c>
      <c r="R174" s="85" t="str">
        <f>IF(ISBLANK('1. Input energy data'!R190), "",'1. Input energy data'!R190)</f>
        <v/>
      </c>
      <c r="S174" s="85" t="str">
        <f>IF(ISBLANK('1. Input energy data'!S190), "",'1. Input energy data'!S190)</f>
        <v/>
      </c>
      <c r="T174" s="85" t="str">
        <f>IF(ISBLANK('1. Input energy data'!T190), "",'1. Input energy data'!T190)</f>
        <v/>
      </c>
      <c r="U174" s="85" t="str">
        <f>IF(ISBLANK('1. Input energy data'!U190), "",'1. Input energy data'!U190)</f>
        <v/>
      </c>
      <c r="V174" s="85" t="str">
        <f>IF(ISBLANK('1. Input energy data'!V190), "",'1. Input energy data'!V190)</f>
        <v/>
      </c>
      <c r="W174" s="85" t="str">
        <f>IF(ISBLANK('1. Input energy data'!W190), "",'1. Input energy data'!W190)</f>
        <v/>
      </c>
      <c r="X174" s="85" t="str">
        <f>IF(ISBLANK('1. Input energy data'!X190), "",'1. Input energy data'!X190)</f>
        <v/>
      </c>
      <c r="Y174" s="85" t="str">
        <f>IF(ISBLANK('1. Input energy data'!Y190), "",'1. Input energy data'!Y190)</f>
        <v/>
      </c>
      <c r="Z174" s="85" t="str">
        <f>IF(ISBLANK('1. Input energy data'!Z190), "",'1. Input energy data'!Z190)</f>
        <v/>
      </c>
      <c r="AA174" s="85" t="str">
        <f>IF(ISBLANK('1. Input energy data'!$AA190), "",'1. Input energy data'!$AA190)</f>
        <v/>
      </c>
      <c r="AB174" s="85" t="str">
        <f>IF(ISBLANK('1. Input energy data'!AB190), "",'1. Input energy data'!AB190)</f>
        <v/>
      </c>
      <c r="AC174" s="84" t="str">
        <f>IF('1. Input energy data'!AD190="", "", '1. Input energy data'!AD190)</f>
        <v/>
      </c>
      <c r="AD174" s="84" t="str">
        <f>IF('1. Input energy data'!AE190="", "", '1. Input energy data'!AE190)</f>
        <v/>
      </c>
      <c r="AE174" s="85" t="str">
        <f>IF(ISBLANK('1. Input energy data'!AF190), "",'1. Input energy data'!AF190)</f>
        <v/>
      </c>
      <c r="AF174" s="85" t="str">
        <f>IF(ISBLANK('1. Input energy data'!AG190), "",'1. Input energy data'!AG190)</f>
        <v/>
      </c>
      <c r="AG174" s="85" t="str">
        <f>IF(ISBLANK('1. Input energy data'!AH190), "",'1. Input energy data'!AH190)</f>
        <v/>
      </c>
      <c r="AH174" s="85" t="str">
        <f>IF(ISBLANK('1. Input energy data'!AI190), "",'1. Input energy data'!AI190)</f>
        <v/>
      </c>
      <c r="AI174" s="85" t="str">
        <f>IF(ISBLANK('1. Input energy data'!AJ190), "",'1. Input energy data'!AJ190)</f>
        <v/>
      </c>
      <c r="AJ174" s="85" t="str">
        <f>IF(ISBLANK('1. Input energy data'!AK190), "",'1. Input energy data'!AK190)</f>
        <v/>
      </c>
      <c r="AK174" s="85" t="str">
        <f>IF(ISBLANK('1. Input energy data'!AL190), "",'1. Input energy data'!AL190)</f>
        <v/>
      </c>
      <c r="AL174" s="85" t="str">
        <f>IF(ISBLANK('1. Input energy data'!AM190), "",'1. Input energy data'!AM190)</f>
        <v/>
      </c>
      <c r="AM174" s="85" t="str">
        <f>IF(ISBLANK('1. Input energy data'!AN190), "",'1. Input energy data'!AN190)</f>
        <v/>
      </c>
      <c r="AN174" s="85" t="str">
        <f>IF(ISBLANK('1. Input energy data'!AO190), "",'1. Input energy data'!AO190)</f>
        <v/>
      </c>
      <c r="AO174" s="85" t="str">
        <f>IF(ISBLANK('1. Input energy data'!AP190), "",'1. Input energy data'!AP190)</f>
        <v/>
      </c>
      <c r="AP174" s="85" t="str">
        <f>IF(ISBLANK('1. Input energy data'!AQ190), "",'1. Input energy data'!AQ190)</f>
        <v/>
      </c>
      <c r="AQ174" s="85" t="str">
        <f>'1. Input energy data'!AR190</f>
        <v/>
      </c>
      <c r="AR174" s="85" t="str">
        <f>'1. Input energy data'!AS190</f>
        <v/>
      </c>
      <c r="AS174" s="85" t="str">
        <f>IF(ISBLANK('1. Input energy data'!AT190), "",'1. Input energy data'!AT190)</f>
        <v/>
      </c>
      <c r="AT174" s="85" t="str">
        <f>IF(ISBLANK('1. Input energy data'!$AU190), "",'1. Input energy data'!$AU190)</f>
        <v/>
      </c>
      <c r="AU174" s="85" t="str">
        <f>IF(ISBLANK('1. Input energy data'!AV190), "",'1. Input energy data'!AV190)</f>
        <v/>
      </c>
      <c r="AV174" s="82" t="str">
        <f>IFERROR('Calculation backing sheet'!AQ173,"Baseline issue")</f>
        <v/>
      </c>
      <c r="AW174" s="85" t="str">
        <f>'Calculation backing sheet'!AR173</f>
        <v/>
      </c>
      <c r="AX174" s="176" t="str">
        <f>'Calculation backing sheet'!AS173</f>
        <v/>
      </c>
      <c r="AY174" s="85" t="str">
        <f>'Calculation backing sheet'!AT173</f>
        <v/>
      </c>
      <c r="AZ174" s="85" t="str">
        <f>'Calculation backing sheet'!AU173</f>
        <v/>
      </c>
      <c r="BA174" s="82" t="str">
        <f>'Calculation backing sheet'!AV173</f>
        <v/>
      </c>
      <c r="BB174" s="82" t="str">
        <f>IF(OR(F174=0,G174=0,F174="0",G174="0",TRIM(F174)="",TRIM(G174)=""),"",IF(COUNTIFS('2. Input non-routine changes'!$C$18:$C$1048576,F174,'2. Input non-routine changes'!$E$18:$E$1048576,G174)&gt; 0,"Yes","No"))</f>
        <v/>
      </c>
      <c r="BD174" s="84" t="str" cm="1">
        <f t="array" aca="1" ref="BD174" ca="1">IFERROR(INDIRECT("'2. Input non-routine changes'!" &amp; ADDRESS('NRC backing'!$E174, COLUMN()-45)),"")</f>
        <v/>
      </c>
      <c r="BE174" s="84" t="str" cm="1">
        <f t="array" aca="1" ref="BE174" ca="1">IFERROR(INDIRECT("'2. Input non-routine changes'!" &amp; ADDRESS('NRC backing'!$E174, COLUMN()-45)),"")</f>
        <v/>
      </c>
      <c r="BF174" s="82" t="str" cm="1">
        <f t="array" aca="1" ref="BF174" ca="1">IFERROR(INDIRECT("'2. Input non-routine changes'!" &amp; ADDRESS('NRC backing'!$E174, COLUMN()-45)),"")</f>
        <v/>
      </c>
      <c r="BG174" s="180" t="str" cm="1">
        <f t="array" aca="1" ref="BG174" ca="1">IFERROR(INDIRECT("'2. Input non-routine changes'!" &amp; ADDRESS('NRC backing'!$E174, COLUMN()-45)),"")</f>
        <v/>
      </c>
      <c r="BH174" s="82" t="str" cm="1">
        <f t="array" aca="1" ref="BH174" ca="1">IFERROR(INDIRECT("'2. Input non-routine changes'!" &amp; ADDRESS('NRC backing'!$E174, COLUMN()-45)),"")</f>
        <v/>
      </c>
      <c r="BI174" s="84" t="str" cm="1">
        <f t="array" aca="1" ref="BI174" ca="1">IFERROR(INDIRECT("'2. Input non-routine changes'!" &amp; ADDRESS('NRC backing'!$F174, COLUMN()-50)),"")</f>
        <v/>
      </c>
      <c r="BJ174" s="84" t="str" cm="1">
        <f t="array" aca="1" ref="BJ174" ca="1">IFERROR(INDIRECT("'2. Input non-routine changes'!" &amp; ADDRESS('NRC backing'!$F174, COLUMN()-50)),"")</f>
        <v/>
      </c>
      <c r="BK174" s="82" t="str" cm="1">
        <f t="array" aca="1" ref="BK174" ca="1">IFERROR(INDIRECT("'2. Input non-routine changes'!" &amp; ADDRESS('NRC backing'!$F174, COLUMN()-50)),"")</f>
        <v/>
      </c>
      <c r="BL174" s="173" t="str" cm="1">
        <f t="array" aca="1" ref="BL174" ca="1">IFERROR(INDIRECT("'2. Input non-routine changes'!" &amp; ADDRESS('NRC backing'!$F174, COLUMN()-50)),"")</f>
        <v/>
      </c>
      <c r="BM174" s="82" t="str" cm="1">
        <f t="array" aca="1" ref="BM174" ca="1">IFERROR(INDIRECT("'2. Input non-routine changes'!" &amp; ADDRESS('NRC backing'!$F174, COLUMN()-50)),"")</f>
        <v/>
      </c>
      <c r="BN174" s="84" t="str" cm="1">
        <f t="array" aca="1" ref="BN174" ca="1">IFERROR(INDIRECT("'2. Input non-routine changes'!" &amp; ADDRESS('NRC backing'!$G174, COLUMN()-55)),"")</f>
        <v/>
      </c>
      <c r="BO174" s="84" t="str" cm="1">
        <f t="array" aca="1" ref="BO174" ca="1">IFERROR(INDIRECT("'2. Input non-routine changes'!" &amp; ADDRESS('NRC backing'!$G174, COLUMN()-55)),"")</f>
        <v/>
      </c>
      <c r="BP174" s="82" t="str" cm="1">
        <f t="array" aca="1" ref="BP174" ca="1">IFERROR(INDIRECT("'2. Input non-routine changes'!" &amp; ADDRESS('NRC backing'!$G174, COLUMN()-55)),"")</f>
        <v/>
      </c>
      <c r="BQ174" s="180" t="str" cm="1">
        <f t="array" aca="1" ref="BQ174" ca="1">IFERROR(INDIRECT("'2. Input non-routine changes'!" &amp; ADDRESS('NRC backing'!$G174, COLUMN()-55)),"")</f>
        <v/>
      </c>
      <c r="BR174" s="82" t="str" cm="1">
        <f t="array" aca="1" ref="BR174" ca="1">IFERROR(INDIRECT("'2. Input non-routine changes'!" &amp; ADDRESS('NRC backing'!$G174, COLUMN()-55)),"")</f>
        <v/>
      </c>
    </row>
    <row r="175" spans="1:70">
      <c r="A175" s="82" t="str">
        <f>IF($D175="", "", '1. Input energy data'!$C$11)</f>
        <v/>
      </c>
      <c r="B175" s="82" t="str">
        <f>IF($D175="", "", '1. Input energy data'!$D$11)</f>
        <v/>
      </c>
      <c r="C175" s="236"/>
      <c r="D175" s="82" t="str">
        <f>IF(ISBLANK('1. Input energy data'!$C191),"",'1. Input energy data'!$C191)</f>
        <v/>
      </c>
      <c r="E175" s="178" t="str">
        <f>IF(ISBLANK('1. Input energy data'!D191), "",'1. Input energy data'!D191)</f>
        <v/>
      </c>
      <c r="F175" s="82" t="str">
        <f>IF(ISBLANK('1. Input energy data'!$E191),"",'1. Input energy data'!$E191)</f>
        <v/>
      </c>
      <c r="G175" s="82" t="str">
        <f>IF($A175="","",'1. Input energy data'!$G191)</f>
        <v/>
      </c>
      <c r="H175" s="82" t="str">
        <f>IF($G175='List Backing Sheet'!$P$5,'1. Input energy data'!$S$11,IF($G175='List Backing Sheet'!$P$6,'1. Input energy data'!$T$11,""))</f>
        <v/>
      </c>
      <c r="I175" s="82" t="str">
        <f>IF('1. Input energy data'!H191=0, "", '1. Input energy data'!H191)</f>
        <v/>
      </c>
      <c r="J175" s="84" t="str">
        <f>IF('1. Input energy data'!I191="", "", '1. Input energy data'!I191)</f>
        <v/>
      </c>
      <c r="K175" s="84" t="str">
        <f>IF(A175="","",IF(TRIM(LOWER('1. Input energy data'!$G$11))="Multiple",IF('1. Input energy data'!J191&lt;&gt;"",'1. Input energy data'!J191,""), '1. Input energy data'!$G$11))</f>
        <v/>
      </c>
      <c r="L175" s="84" t="str">
        <f>IF('1. Input energy data'!L191="", "", '1. Input energy data'!L191)</f>
        <v/>
      </c>
      <c r="M175" s="84" t="str">
        <f>IF('1. Input energy data'!M191="", "", '1. Input energy data'!M191)</f>
        <v/>
      </c>
      <c r="N175" s="85" t="str">
        <f>IF(ISBLANK('1. Input energy data'!N191), "",'1. Input energy data'!N191)</f>
        <v/>
      </c>
      <c r="O175" s="85" t="str">
        <f>IF(ISBLANK('1. Input energy data'!O191), "",'1. Input energy data'!O191)</f>
        <v/>
      </c>
      <c r="P175" s="85" t="str">
        <f>IF(ISBLANK('1. Input energy data'!P191), "",'1. Input energy data'!P191)</f>
        <v/>
      </c>
      <c r="Q175" s="85" t="str">
        <f>IF(ISBLANK('1. Input energy data'!Q191), "",'1. Input energy data'!Q191)</f>
        <v/>
      </c>
      <c r="R175" s="85" t="str">
        <f>IF(ISBLANK('1. Input energy data'!R191), "",'1. Input energy data'!R191)</f>
        <v/>
      </c>
      <c r="S175" s="85" t="str">
        <f>IF(ISBLANK('1. Input energy data'!S191), "",'1. Input energy data'!S191)</f>
        <v/>
      </c>
      <c r="T175" s="85" t="str">
        <f>IF(ISBLANK('1. Input energy data'!T191), "",'1. Input energy data'!T191)</f>
        <v/>
      </c>
      <c r="U175" s="85" t="str">
        <f>IF(ISBLANK('1. Input energy data'!U191), "",'1. Input energy data'!U191)</f>
        <v/>
      </c>
      <c r="V175" s="85" t="str">
        <f>IF(ISBLANK('1. Input energy data'!V191), "",'1. Input energy data'!V191)</f>
        <v/>
      </c>
      <c r="W175" s="85" t="str">
        <f>IF(ISBLANK('1. Input energy data'!W191), "",'1. Input energy data'!W191)</f>
        <v/>
      </c>
      <c r="X175" s="85" t="str">
        <f>IF(ISBLANK('1. Input energy data'!X191), "",'1. Input energy data'!X191)</f>
        <v/>
      </c>
      <c r="Y175" s="85" t="str">
        <f>IF(ISBLANK('1. Input energy data'!Y191), "",'1. Input energy data'!Y191)</f>
        <v/>
      </c>
      <c r="Z175" s="85" t="str">
        <f>IF(ISBLANK('1. Input energy data'!Z191), "",'1. Input energy data'!Z191)</f>
        <v/>
      </c>
      <c r="AA175" s="85" t="str">
        <f>IF(ISBLANK('1. Input energy data'!$AA191), "",'1. Input energy data'!$AA191)</f>
        <v/>
      </c>
      <c r="AB175" s="85" t="str">
        <f>IF(ISBLANK('1. Input energy data'!AB191), "",'1. Input energy data'!AB191)</f>
        <v/>
      </c>
      <c r="AC175" s="84" t="str">
        <f>IF('1. Input energy data'!AD191="", "", '1. Input energy data'!AD191)</f>
        <v/>
      </c>
      <c r="AD175" s="84" t="str">
        <f>IF('1. Input energy data'!AE191="", "", '1. Input energy data'!AE191)</f>
        <v/>
      </c>
      <c r="AE175" s="85" t="str">
        <f>IF(ISBLANK('1. Input energy data'!AF191), "",'1. Input energy data'!AF191)</f>
        <v/>
      </c>
      <c r="AF175" s="85" t="str">
        <f>IF(ISBLANK('1. Input energy data'!AG191), "",'1. Input energy data'!AG191)</f>
        <v/>
      </c>
      <c r="AG175" s="85" t="str">
        <f>IF(ISBLANK('1. Input energy data'!AH191), "",'1. Input energy data'!AH191)</f>
        <v/>
      </c>
      <c r="AH175" s="85" t="str">
        <f>IF(ISBLANK('1. Input energy data'!AI191), "",'1. Input energy data'!AI191)</f>
        <v/>
      </c>
      <c r="AI175" s="85" t="str">
        <f>IF(ISBLANK('1. Input energy data'!AJ191), "",'1. Input energy data'!AJ191)</f>
        <v/>
      </c>
      <c r="AJ175" s="85" t="str">
        <f>IF(ISBLANK('1. Input energy data'!AK191), "",'1. Input energy data'!AK191)</f>
        <v/>
      </c>
      <c r="AK175" s="85" t="str">
        <f>IF(ISBLANK('1. Input energy data'!AL191), "",'1. Input energy data'!AL191)</f>
        <v/>
      </c>
      <c r="AL175" s="85" t="str">
        <f>IF(ISBLANK('1. Input energy data'!AM191), "",'1. Input energy data'!AM191)</f>
        <v/>
      </c>
      <c r="AM175" s="85" t="str">
        <f>IF(ISBLANK('1. Input energy data'!AN191), "",'1. Input energy data'!AN191)</f>
        <v/>
      </c>
      <c r="AN175" s="85" t="str">
        <f>IF(ISBLANK('1. Input energy data'!AO191), "",'1. Input energy data'!AO191)</f>
        <v/>
      </c>
      <c r="AO175" s="85" t="str">
        <f>IF(ISBLANK('1. Input energy data'!AP191), "",'1. Input energy data'!AP191)</f>
        <v/>
      </c>
      <c r="AP175" s="85" t="str">
        <f>IF(ISBLANK('1. Input energy data'!AQ191), "",'1. Input energy data'!AQ191)</f>
        <v/>
      </c>
      <c r="AQ175" s="85" t="str">
        <f>'1. Input energy data'!AR191</f>
        <v/>
      </c>
      <c r="AR175" s="85" t="str">
        <f>'1. Input energy data'!AS191</f>
        <v/>
      </c>
      <c r="AS175" s="85" t="str">
        <f>IF(ISBLANK('1. Input energy data'!AT191), "",'1. Input energy data'!AT191)</f>
        <v/>
      </c>
      <c r="AT175" s="85" t="str">
        <f>IF(ISBLANK('1. Input energy data'!$AU191), "",'1. Input energy data'!$AU191)</f>
        <v/>
      </c>
      <c r="AU175" s="85" t="str">
        <f>IF(ISBLANK('1. Input energy data'!AV191), "",'1. Input energy data'!AV191)</f>
        <v/>
      </c>
      <c r="AV175" s="82" t="str">
        <f>IFERROR('Calculation backing sheet'!AQ174,"Baseline issue")</f>
        <v/>
      </c>
      <c r="AW175" s="85" t="str">
        <f>'Calculation backing sheet'!AR174</f>
        <v/>
      </c>
      <c r="AX175" s="176" t="str">
        <f>'Calculation backing sheet'!AS174</f>
        <v/>
      </c>
      <c r="AY175" s="85" t="str">
        <f>'Calculation backing sheet'!AT174</f>
        <v/>
      </c>
      <c r="AZ175" s="85" t="str">
        <f>'Calculation backing sheet'!AU174</f>
        <v/>
      </c>
      <c r="BA175" s="82" t="str">
        <f>'Calculation backing sheet'!AV174</f>
        <v/>
      </c>
      <c r="BB175" s="82" t="str">
        <f>IF(OR(F175=0,G175=0,F175="0",G175="0",TRIM(F175)="",TRIM(G175)=""),"",IF(COUNTIFS('2. Input non-routine changes'!$C$18:$C$1048576,F175,'2. Input non-routine changes'!$E$18:$E$1048576,G175)&gt; 0,"Yes","No"))</f>
        <v/>
      </c>
      <c r="BD175" s="84" t="str" cm="1">
        <f t="array" aca="1" ref="BD175" ca="1">IFERROR(INDIRECT("'2. Input non-routine changes'!" &amp; ADDRESS('NRC backing'!$E175, COLUMN()-45)),"")</f>
        <v/>
      </c>
      <c r="BE175" s="84" t="str" cm="1">
        <f t="array" aca="1" ref="BE175" ca="1">IFERROR(INDIRECT("'2. Input non-routine changes'!" &amp; ADDRESS('NRC backing'!$E175, COLUMN()-45)),"")</f>
        <v/>
      </c>
      <c r="BF175" s="82" t="str" cm="1">
        <f t="array" aca="1" ref="BF175" ca="1">IFERROR(INDIRECT("'2. Input non-routine changes'!" &amp; ADDRESS('NRC backing'!$E175, COLUMN()-45)),"")</f>
        <v/>
      </c>
      <c r="BG175" s="180" t="str" cm="1">
        <f t="array" aca="1" ref="BG175" ca="1">IFERROR(INDIRECT("'2. Input non-routine changes'!" &amp; ADDRESS('NRC backing'!$E175, COLUMN()-45)),"")</f>
        <v/>
      </c>
      <c r="BH175" s="82" t="str" cm="1">
        <f t="array" aca="1" ref="BH175" ca="1">IFERROR(INDIRECT("'2. Input non-routine changes'!" &amp; ADDRESS('NRC backing'!$E175, COLUMN()-45)),"")</f>
        <v/>
      </c>
      <c r="BI175" s="84" t="str" cm="1">
        <f t="array" aca="1" ref="BI175" ca="1">IFERROR(INDIRECT("'2. Input non-routine changes'!" &amp; ADDRESS('NRC backing'!$F175, COLUMN()-50)),"")</f>
        <v/>
      </c>
      <c r="BJ175" s="84" t="str" cm="1">
        <f t="array" aca="1" ref="BJ175" ca="1">IFERROR(INDIRECT("'2. Input non-routine changes'!" &amp; ADDRESS('NRC backing'!$F175, COLUMN()-50)),"")</f>
        <v/>
      </c>
      <c r="BK175" s="82" t="str" cm="1">
        <f t="array" aca="1" ref="BK175" ca="1">IFERROR(INDIRECT("'2. Input non-routine changes'!" &amp; ADDRESS('NRC backing'!$F175, COLUMN()-50)),"")</f>
        <v/>
      </c>
      <c r="BL175" s="173" t="str" cm="1">
        <f t="array" aca="1" ref="BL175" ca="1">IFERROR(INDIRECT("'2. Input non-routine changes'!" &amp; ADDRESS('NRC backing'!$F175, COLUMN()-50)),"")</f>
        <v/>
      </c>
      <c r="BM175" s="82" t="str" cm="1">
        <f t="array" aca="1" ref="BM175" ca="1">IFERROR(INDIRECT("'2. Input non-routine changes'!" &amp; ADDRESS('NRC backing'!$F175, COLUMN()-50)),"")</f>
        <v/>
      </c>
      <c r="BN175" s="84" t="str" cm="1">
        <f t="array" aca="1" ref="BN175" ca="1">IFERROR(INDIRECT("'2. Input non-routine changes'!" &amp; ADDRESS('NRC backing'!$G175, COLUMN()-55)),"")</f>
        <v/>
      </c>
      <c r="BO175" s="84" t="str" cm="1">
        <f t="array" aca="1" ref="BO175" ca="1">IFERROR(INDIRECT("'2. Input non-routine changes'!" &amp; ADDRESS('NRC backing'!$G175, COLUMN()-55)),"")</f>
        <v/>
      </c>
      <c r="BP175" s="82" t="str" cm="1">
        <f t="array" aca="1" ref="BP175" ca="1">IFERROR(INDIRECT("'2. Input non-routine changes'!" &amp; ADDRESS('NRC backing'!$G175, COLUMN()-55)),"")</f>
        <v/>
      </c>
      <c r="BQ175" s="180" t="str" cm="1">
        <f t="array" aca="1" ref="BQ175" ca="1">IFERROR(INDIRECT("'2. Input non-routine changes'!" &amp; ADDRESS('NRC backing'!$G175, COLUMN()-55)),"")</f>
        <v/>
      </c>
      <c r="BR175" s="82" t="str" cm="1">
        <f t="array" aca="1" ref="BR175" ca="1">IFERROR(INDIRECT("'2. Input non-routine changes'!" &amp; ADDRESS('NRC backing'!$G175, COLUMN()-55)),"")</f>
        <v/>
      </c>
    </row>
    <row r="176" spans="1:70">
      <c r="A176" s="82" t="str">
        <f>IF($D176="", "", '1. Input energy data'!$C$11)</f>
        <v/>
      </c>
      <c r="B176" s="82" t="str">
        <f>IF($D176="", "", '1. Input energy data'!$D$11)</f>
        <v/>
      </c>
      <c r="C176" s="236"/>
      <c r="D176" s="82" t="str">
        <f>IF(ISBLANK('1. Input energy data'!$C192),"",'1. Input energy data'!$C192)</f>
        <v/>
      </c>
      <c r="E176" s="178" t="str">
        <f>IF(ISBLANK('1. Input energy data'!D192), "",'1. Input energy data'!D192)</f>
        <v/>
      </c>
      <c r="F176" s="82" t="str">
        <f>IF(ISBLANK('1. Input energy data'!$E192),"",'1. Input energy data'!$E192)</f>
        <v/>
      </c>
      <c r="G176" s="82" t="str">
        <f>IF($A176="","",'1. Input energy data'!$G192)</f>
        <v/>
      </c>
      <c r="H176" s="82" t="str">
        <f>IF($G176='List Backing Sheet'!$P$5,'1. Input energy data'!$S$11,IF($G176='List Backing Sheet'!$P$6,'1. Input energy data'!$T$11,""))</f>
        <v/>
      </c>
      <c r="I176" s="82" t="str">
        <f>IF('1. Input energy data'!H192=0, "", '1. Input energy data'!H192)</f>
        <v/>
      </c>
      <c r="J176" s="84" t="str">
        <f>IF('1. Input energy data'!I192="", "", '1. Input energy data'!I192)</f>
        <v/>
      </c>
      <c r="K176" s="84" t="str">
        <f>IF(A176="","",IF(TRIM(LOWER('1. Input energy data'!$G$11))="Multiple",IF('1. Input energy data'!J192&lt;&gt;"",'1. Input energy data'!J192,""), '1. Input energy data'!$G$11))</f>
        <v/>
      </c>
      <c r="L176" s="84" t="str">
        <f>IF('1. Input energy data'!L192="", "", '1. Input energy data'!L192)</f>
        <v/>
      </c>
      <c r="M176" s="84" t="str">
        <f>IF('1. Input energy data'!M192="", "", '1. Input energy data'!M192)</f>
        <v/>
      </c>
      <c r="N176" s="85" t="str">
        <f>IF(ISBLANK('1. Input energy data'!N192), "",'1. Input energy data'!N192)</f>
        <v/>
      </c>
      <c r="O176" s="85" t="str">
        <f>IF(ISBLANK('1. Input energy data'!O192), "",'1. Input energy data'!O192)</f>
        <v/>
      </c>
      <c r="P176" s="85" t="str">
        <f>IF(ISBLANK('1. Input energy data'!P192), "",'1. Input energy data'!P192)</f>
        <v/>
      </c>
      <c r="Q176" s="85" t="str">
        <f>IF(ISBLANK('1. Input energy data'!Q192), "",'1. Input energy data'!Q192)</f>
        <v/>
      </c>
      <c r="R176" s="85" t="str">
        <f>IF(ISBLANK('1. Input energy data'!R192), "",'1. Input energy data'!R192)</f>
        <v/>
      </c>
      <c r="S176" s="85" t="str">
        <f>IF(ISBLANK('1. Input energy data'!S192), "",'1. Input energy data'!S192)</f>
        <v/>
      </c>
      <c r="T176" s="85" t="str">
        <f>IF(ISBLANK('1. Input energy data'!T192), "",'1. Input energy data'!T192)</f>
        <v/>
      </c>
      <c r="U176" s="85" t="str">
        <f>IF(ISBLANK('1. Input energy data'!U192), "",'1. Input energy data'!U192)</f>
        <v/>
      </c>
      <c r="V176" s="85" t="str">
        <f>IF(ISBLANK('1. Input energy data'!V192), "",'1. Input energy data'!V192)</f>
        <v/>
      </c>
      <c r="W176" s="85" t="str">
        <f>IF(ISBLANK('1. Input energy data'!W192), "",'1. Input energy data'!W192)</f>
        <v/>
      </c>
      <c r="X176" s="85" t="str">
        <f>IF(ISBLANK('1. Input energy data'!X192), "",'1. Input energy data'!X192)</f>
        <v/>
      </c>
      <c r="Y176" s="85" t="str">
        <f>IF(ISBLANK('1. Input energy data'!Y192), "",'1. Input energy data'!Y192)</f>
        <v/>
      </c>
      <c r="Z176" s="85" t="str">
        <f>IF(ISBLANK('1. Input energy data'!Z192), "",'1. Input energy data'!Z192)</f>
        <v/>
      </c>
      <c r="AA176" s="85" t="str">
        <f>IF(ISBLANK('1. Input energy data'!$AA192), "",'1. Input energy data'!$AA192)</f>
        <v/>
      </c>
      <c r="AB176" s="85" t="str">
        <f>IF(ISBLANK('1. Input energy data'!AB192), "",'1. Input energy data'!AB192)</f>
        <v/>
      </c>
      <c r="AC176" s="84" t="str">
        <f>IF('1. Input energy data'!AD192="", "", '1. Input energy data'!AD192)</f>
        <v/>
      </c>
      <c r="AD176" s="84" t="str">
        <f>IF('1. Input energy data'!AE192="", "", '1. Input energy data'!AE192)</f>
        <v/>
      </c>
      <c r="AE176" s="85" t="str">
        <f>IF(ISBLANK('1. Input energy data'!AF192), "",'1. Input energy data'!AF192)</f>
        <v/>
      </c>
      <c r="AF176" s="85" t="str">
        <f>IF(ISBLANK('1. Input energy data'!AG192), "",'1. Input energy data'!AG192)</f>
        <v/>
      </c>
      <c r="AG176" s="85" t="str">
        <f>IF(ISBLANK('1. Input energy data'!AH192), "",'1. Input energy data'!AH192)</f>
        <v/>
      </c>
      <c r="AH176" s="85" t="str">
        <f>IF(ISBLANK('1. Input energy data'!AI192), "",'1. Input energy data'!AI192)</f>
        <v/>
      </c>
      <c r="AI176" s="85" t="str">
        <f>IF(ISBLANK('1. Input energy data'!AJ192), "",'1. Input energy data'!AJ192)</f>
        <v/>
      </c>
      <c r="AJ176" s="85" t="str">
        <f>IF(ISBLANK('1. Input energy data'!AK192), "",'1. Input energy data'!AK192)</f>
        <v/>
      </c>
      <c r="AK176" s="85" t="str">
        <f>IF(ISBLANK('1. Input energy data'!AL192), "",'1. Input energy data'!AL192)</f>
        <v/>
      </c>
      <c r="AL176" s="85" t="str">
        <f>IF(ISBLANK('1. Input energy data'!AM192), "",'1. Input energy data'!AM192)</f>
        <v/>
      </c>
      <c r="AM176" s="85" t="str">
        <f>IF(ISBLANK('1. Input energy data'!AN192), "",'1. Input energy data'!AN192)</f>
        <v/>
      </c>
      <c r="AN176" s="85" t="str">
        <f>IF(ISBLANK('1. Input energy data'!AO192), "",'1. Input energy data'!AO192)</f>
        <v/>
      </c>
      <c r="AO176" s="85" t="str">
        <f>IF(ISBLANK('1. Input energy data'!AP192), "",'1. Input energy data'!AP192)</f>
        <v/>
      </c>
      <c r="AP176" s="85" t="str">
        <f>IF(ISBLANK('1. Input energy data'!AQ192), "",'1. Input energy data'!AQ192)</f>
        <v/>
      </c>
      <c r="AQ176" s="85" t="str">
        <f>'1. Input energy data'!AR192</f>
        <v/>
      </c>
      <c r="AR176" s="85" t="str">
        <f>'1. Input energy data'!AS192</f>
        <v/>
      </c>
      <c r="AS176" s="85" t="str">
        <f>IF(ISBLANK('1. Input energy data'!AT192), "",'1. Input energy data'!AT192)</f>
        <v/>
      </c>
      <c r="AT176" s="85" t="str">
        <f>IF(ISBLANK('1. Input energy data'!$AU192), "",'1. Input energy data'!$AU192)</f>
        <v/>
      </c>
      <c r="AU176" s="85" t="str">
        <f>IF(ISBLANK('1. Input energy data'!AV192), "",'1. Input energy data'!AV192)</f>
        <v/>
      </c>
      <c r="AV176" s="82" t="str">
        <f>IFERROR('Calculation backing sheet'!AQ175,"Baseline issue")</f>
        <v/>
      </c>
      <c r="AW176" s="85" t="str">
        <f>'Calculation backing sheet'!AR175</f>
        <v/>
      </c>
      <c r="AX176" s="176" t="str">
        <f>'Calculation backing sheet'!AS175</f>
        <v/>
      </c>
      <c r="AY176" s="85" t="str">
        <f>'Calculation backing sheet'!AT175</f>
        <v/>
      </c>
      <c r="AZ176" s="85" t="str">
        <f>'Calculation backing sheet'!AU175</f>
        <v/>
      </c>
      <c r="BA176" s="82" t="str">
        <f>'Calculation backing sheet'!AV175</f>
        <v/>
      </c>
      <c r="BB176" s="82" t="str">
        <f>IF(OR(F176=0,G176=0,F176="0",G176="0",TRIM(F176)="",TRIM(G176)=""),"",IF(COUNTIFS('2. Input non-routine changes'!$C$18:$C$1048576,F176,'2. Input non-routine changes'!$E$18:$E$1048576,G176)&gt; 0,"Yes","No"))</f>
        <v/>
      </c>
      <c r="BD176" s="84" t="str" cm="1">
        <f t="array" aca="1" ref="BD176" ca="1">IFERROR(INDIRECT("'2. Input non-routine changes'!" &amp; ADDRESS('NRC backing'!$E176, COLUMN()-45)),"")</f>
        <v/>
      </c>
      <c r="BE176" s="84" t="str" cm="1">
        <f t="array" aca="1" ref="BE176" ca="1">IFERROR(INDIRECT("'2. Input non-routine changes'!" &amp; ADDRESS('NRC backing'!$E176, COLUMN()-45)),"")</f>
        <v/>
      </c>
      <c r="BF176" s="82" t="str" cm="1">
        <f t="array" aca="1" ref="BF176" ca="1">IFERROR(INDIRECT("'2. Input non-routine changes'!" &amp; ADDRESS('NRC backing'!$E176, COLUMN()-45)),"")</f>
        <v/>
      </c>
      <c r="BG176" s="180" t="str" cm="1">
        <f t="array" aca="1" ref="BG176" ca="1">IFERROR(INDIRECT("'2. Input non-routine changes'!" &amp; ADDRESS('NRC backing'!$E176, COLUMN()-45)),"")</f>
        <v/>
      </c>
      <c r="BH176" s="82" t="str" cm="1">
        <f t="array" aca="1" ref="BH176" ca="1">IFERROR(INDIRECT("'2. Input non-routine changes'!" &amp; ADDRESS('NRC backing'!$E176, COLUMN()-45)),"")</f>
        <v/>
      </c>
      <c r="BI176" s="84" t="str" cm="1">
        <f t="array" aca="1" ref="BI176" ca="1">IFERROR(INDIRECT("'2. Input non-routine changes'!" &amp; ADDRESS('NRC backing'!$F176, COLUMN()-50)),"")</f>
        <v/>
      </c>
      <c r="BJ176" s="84" t="str" cm="1">
        <f t="array" aca="1" ref="BJ176" ca="1">IFERROR(INDIRECT("'2. Input non-routine changes'!" &amp; ADDRESS('NRC backing'!$F176, COLUMN()-50)),"")</f>
        <v/>
      </c>
      <c r="BK176" s="82" t="str" cm="1">
        <f t="array" aca="1" ref="BK176" ca="1">IFERROR(INDIRECT("'2. Input non-routine changes'!" &amp; ADDRESS('NRC backing'!$F176, COLUMN()-50)),"")</f>
        <v/>
      </c>
      <c r="BL176" s="173" t="str" cm="1">
        <f t="array" aca="1" ref="BL176" ca="1">IFERROR(INDIRECT("'2. Input non-routine changes'!" &amp; ADDRESS('NRC backing'!$F176, COLUMN()-50)),"")</f>
        <v/>
      </c>
      <c r="BM176" s="82" t="str" cm="1">
        <f t="array" aca="1" ref="BM176" ca="1">IFERROR(INDIRECT("'2. Input non-routine changes'!" &amp; ADDRESS('NRC backing'!$F176, COLUMN()-50)),"")</f>
        <v/>
      </c>
      <c r="BN176" s="84" t="str" cm="1">
        <f t="array" aca="1" ref="BN176" ca="1">IFERROR(INDIRECT("'2. Input non-routine changes'!" &amp; ADDRESS('NRC backing'!$G176, COLUMN()-55)),"")</f>
        <v/>
      </c>
      <c r="BO176" s="84" t="str" cm="1">
        <f t="array" aca="1" ref="BO176" ca="1">IFERROR(INDIRECT("'2. Input non-routine changes'!" &amp; ADDRESS('NRC backing'!$G176, COLUMN()-55)),"")</f>
        <v/>
      </c>
      <c r="BP176" s="82" t="str" cm="1">
        <f t="array" aca="1" ref="BP176" ca="1">IFERROR(INDIRECT("'2. Input non-routine changes'!" &amp; ADDRESS('NRC backing'!$G176, COLUMN()-55)),"")</f>
        <v/>
      </c>
      <c r="BQ176" s="180" t="str" cm="1">
        <f t="array" aca="1" ref="BQ176" ca="1">IFERROR(INDIRECT("'2. Input non-routine changes'!" &amp; ADDRESS('NRC backing'!$G176, COLUMN()-55)),"")</f>
        <v/>
      </c>
      <c r="BR176" s="82" t="str" cm="1">
        <f t="array" aca="1" ref="BR176" ca="1">IFERROR(INDIRECT("'2. Input non-routine changes'!" &amp; ADDRESS('NRC backing'!$G176, COLUMN()-55)),"")</f>
        <v/>
      </c>
    </row>
    <row r="177" spans="1:70">
      <c r="A177" s="82" t="str">
        <f>IF($D177="", "", '1. Input energy data'!$C$11)</f>
        <v/>
      </c>
      <c r="B177" s="82" t="str">
        <f>IF($D177="", "", '1. Input energy data'!$D$11)</f>
        <v/>
      </c>
      <c r="C177" s="236"/>
      <c r="D177" s="82" t="str">
        <f>IF(ISBLANK('1. Input energy data'!$C193),"",'1. Input energy data'!$C193)</f>
        <v/>
      </c>
      <c r="E177" s="178" t="str">
        <f>IF(ISBLANK('1. Input energy data'!D193), "",'1. Input energy data'!D193)</f>
        <v/>
      </c>
      <c r="F177" s="82" t="str">
        <f>IF(ISBLANK('1. Input energy data'!$E193),"",'1. Input energy data'!$E193)</f>
        <v/>
      </c>
      <c r="G177" s="82" t="str">
        <f>IF($A177="","",'1. Input energy data'!$G193)</f>
        <v/>
      </c>
      <c r="H177" s="82" t="str">
        <f>IF($G177='List Backing Sheet'!$P$5,'1. Input energy data'!$S$11,IF($G177='List Backing Sheet'!$P$6,'1. Input energy data'!$T$11,""))</f>
        <v/>
      </c>
      <c r="I177" s="82" t="str">
        <f>IF('1. Input energy data'!H193=0, "", '1. Input energy data'!H193)</f>
        <v/>
      </c>
      <c r="J177" s="84" t="str">
        <f>IF('1. Input energy data'!I193="", "", '1. Input energy data'!I193)</f>
        <v/>
      </c>
      <c r="K177" s="84" t="str">
        <f>IF(A177="","",IF(TRIM(LOWER('1. Input energy data'!$G$11))="Multiple",IF('1. Input energy data'!J193&lt;&gt;"",'1. Input energy data'!J193,""), '1. Input energy data'!$G$11))</f>
        <v/>
      </c>
      <c r="L177" s="84" t="str">
        <f>IF('1. Input energy data'!L193="", "", '1. Input energy data'!L193)</f>
        <v/>
      </c>
      <c r="M177" s="84" t="str">
        <f>IF('1. Input energy data'!M193="", "", '1. Input energy data'!M193)</f>
        <v/>
      </c>
      <c r="N177" s="85" t="str">
        <f>IF(ISBLANK('1. Input energy data'!N193), "",'1. Input energy data'!N193)</f>
        <v/>
      </c>
      <c r="O177" s="85" t="str">
        <f>IF(ISBLANK('1. Input energy data'!O193), "",'1. Input energy data'!O193)</f>
        <v/>
      </c>
      <c r="P177" s="85" t="str">
        <f>IF(ISBLANK('1. Input energy data'!P193), "",'1. Input energy data'!P193)</f>
        <v/>
      </c>
      <c r="Q177" s="85" t="str">
        <f>IF(ISBLANK('1. Input energy data'!Q193), "",'1. Input energy data'!Q193)</f>
        <v/>
      </c>
      <c r="R177" s="85" t="str">
        <f>IF(ISBLANK('1. Input energy data'!R193), "",'1. Input energy data'!R193)</f>
        <v/>
      </c>
      <c r="S177" s="85" t="str">
        <f>IF(ISBLANK('1. Input energy data'!S193), "",'1. Input energy data'!S193)</f>
        <v/>
      </c>
      <c r="T177" s="85" t="str">
        <f>IF(ISBLANK('1. Input energy data'!T193), "",'1. Input energy data'!T193)</f>
        <v/>
      </c>
      <c r="U177" s="85" t="str">
        <f>IF(ISBLANK('1. Input energy data'!U193), "",'1. Input energy data'!U193)</f>
        <v/>
      </c>
      <c r="V177" s="85" t="str">
        <f>IF(ISBLANK('1. Input energy data'!V193), "",'1. Input energy data'!V193)</f>
        <v/>
      </c>
      <c r="W177" s="85" t="str">
        <f>IF(ISBLANK('1. Input energy data'!W193), "",'1. Input energy data'!W193)</f>
        <v/>
      </c>
      <c r="X177" s="85" t="str">
        <f>IF(ISBLANK('1. Input energy data'!X193), "",'1. Input energy data'!X193)</f>
        <v/>
      </c>
      <c r="Y177" s="85" t="str">
        <f>IF(ISBLANK('1. Input energy data'!Y193), "",'1. Input energy data'!Y193)</f>
        <v/>
      </c>
      <c r="Z177" s="85" t="str">
        <f>IF(ISBLANK('1. Input energy data'!Z193), "",'1. Input energy data'!Z193)</f>
        <v/>
      </c>
      <c r="AA177" s="85" t="str">
        <f>IF(ISBLANK('1. Input energy data'!$AA193), "",'1. Input energy data'!$AA193)</f>
        <v/>
      </c>
      <c r="AB177" s="85" t="str">
        <f>IF(ISBLANK('1. Input energy data'!AB193), "",'1. Input energy data'!AB193)</f>
        <v/>
      </c>
      <c r="AC177" s="84" t="str">
        <f>IF('1. Input energy data'!AD193="", "", '1. Input energy data'!AD193)</f>
        <v/>
      </c>
      <c r="AD177" s="84" t="str">
        <f>IF('1. Input energy data'!AE193="", "", '1. Input energy data'!AE193)</f>
        <v/>
      </c>
      <c r="AE177" s="85" t="str">
        <f>IF(ISBLANK('1. Input energy data'!AF193), "",'1. Input energy data'!AF193)</f>
        <v/>
      </c>
      <c r="AF177" s="85" t="str">
        <f>IF(ISBLANK('1. Input energy data'!AG193), "",'1. Input energy data'!AG193)</f>
        <v/>
      </c>
      <c r="AG177" s="85" t="str">
        <f>IF(ISBLANK('1. Input energy data'!AH193), "",'1. Input energy data'!AH193)</f>
        <v/>
      </c>
      <c r="AH177" s="85" t="str">
        <f>IF(ISBLANK('1. Input energy data'!AI193), "",'1. Input energy data'!AI193)</f>
        <v/>
      </c>
      <c r="AI177" s="85" t="str">
        <f>IF(ISBLANK('1. Input energy data'!AJ193), "",'1. Input energy data'!AJ193)</f>
        <v/>
      </c>
      <c r="AJ177" s="85" t="str">
        <f>IF(ISBLANK('1. Input energy data'!AK193), "",'1. Input energy data'!AK193)</f>
        <v/>
      </c>
      <c r="AK177" s="85" t="str">
        <f>IF(ISBLANK('1. Input energy data'!AL193), "",'1. Input energy data'!AL193)</f>
        <v/>
      </c>
      <c r="AL177" s="85" t="str">
        <f>IF(ISBLANK('1. Input energy data'!AM193), "",'1. Input energy data'!AM193)</f>
        <v/>
      </c>
      <c r="AM177" s="85" t="str">
        <f>IF(ISBLANK('1. Input energy data'!AN193), "",'1. Input energy data'!AN193)</f>
        <v/>
      </c>
      <c r="AN177" s="85" t="str">
        <f>IF(ISBLANK('1. Input energy data'!AO193), "",'1. Input energy data'!AO193)</f>
        <v/>
      </c>
      <c r="AO177" s="85" t="str">
        <f>IF(ISBLANK('1. Input energy data'!AP193), "",'1. Input energy data'!AP193)</f>
        <v/>
      </c>
      <c r="AP177" s="85" t="str">
        <f>IF(ISBLANK('1. Input energy data'!AQ193), "",'1. Input energy data'!AQ193)</f>
        <v/>
      </c>
      <c r="AQ177" s="85" t="str">
        <f>'1. Input energy data'!AR193</f>
        <v/>
      </c>
      <c r="AR177" s="85" t="str">
        <f>'1. Input energy data'!AS193</f>
        <v/>
      </c>
      <c r="AS177" s="85" t="str">
        <f>IF(ISBLANK('1. Input energy data'!AT193), "",'1. Input energy data'!AT193)</f>
        <v/>
      </c>
      <c r="AT177" s="85" t="str">
        <f>IF(ISBLANK('1. Input energy data'!$AU193), "",'1. Input energy data'!$AU193)</f>
        <v/>
      </c>
      <c r="AU177" s="85" t="str">
        <f>IF(ISBLANK('1. Input energy data'!AV193), "",'1. Input energy data'!AV193)</f>
        <v/>
      </c>
      <c r="AV177" s="82" t="str">
        <f>IFERROR('Calculation backing sheet'!AQ176,"Baseline issue")</f>
        <v/>
      </c>
      <c r="AW177" s="85" t="str">
        <f>'Calculation backing sheet'!AR176</f>
        <v/>
      </c>
      <c r="AX177" s="176" t="str">
        <f>'Calculation backing sheet'!AS176</f>
        <v/>
      </c>
      <c r="AY177" s="85" t="str">
        <f>'Calculation backing sheet'!AT176</f>
        <v/>
      </c>
      <c r="AZ177" s="85" t="str">
        <f>'Calculation backing sheet'!AU176</f>
        <v/>
      </c>
      <c r="BA177" s="82" t="str">
        <f>'Calculation backing sheet'!AV176</f>
        <v/>
      </c>
      <c r="BB177" s="82" t="str">
        <f>IF(OR(F177=0,G177=0,F177="0",G177="0",TRIM(F177)="",TRIM(G177)=""),"",IF(COUNTIFS('2. Input non-routine changes'!$C$18:$C$1048576,F177,'2. Input non-routine changes'!$E$18:$E$1048576,G177)&gt; 0,"Yes","No"))</f>
        <v/>
      </c>
      <c r="BD177" s="84" t="str" cm="1">
        <f t="array" aca="1" ref="BD177" ca="1">IFERROR(INDIRECT("'2. Input non-routine changes'!" &amp; ADDRESS('NRC backing'!$E177, COLUMN()-45)),"")</f>
        <v/>
      </c>
      <c r="BE177" s="84" t="str" cm="1">
        <f t="array" aca="1" ref="BE177" ca="1">IFERROR(INDIRECT("'2. Input non-routine changes'!" &amp; ADDRESS('NRC backing'!$E177, COLUMN()-45)),"")</f>
        <v/>
      </c>
      <c r="BF177" s="82" t="str" cm="1">
        <f t="array" aca="1" ref="BF177" ca="1">IFERROR(INDIRECT("'2. Input non-routine changes'!" &amp; ADDRESS('NRC backing'!$E177, COLUMN()-45)),"")</f>
        <v/>
      </c>
      <c r="BG177" s="180" t="str" cm="1">
        <f t="array" aca="1" ref="BG177" ca="1">IFERROR(INDIRECT("'2. Input non-routine changes'!" &amp; ADDRESS('NRC backing'!$E177, COLUMN()-45)),"")</f>
        <v/>
      </c>
      <c r="BH177" s="82" t="str" cm="1">
        <f t="array" aca="1" ref="BH177" ca="1">IFERROR(INDIRECT("'2. Input non-routine changes'!" &amp; ADDRESS('NRC backing'!$E177, COLUMN()-45)),"")</f>
        <v/>
      </c>
      <c r="BI177" s="84" t="str" cm="1">
        <f t="array" aca="1" ref="BI177" ca="1">IFERROR(INDIRECT("'2. Input non-routine changes'!" &amp; ADDRESS('NRC backing'!$F177, COLUMN()-50)),"")</f>
        <v/>
      </c>
      <c r="BJ177" s="84" t="str" cm="1">
        <f t="array" aca="1" ref="BJ177" ca="1">IFERROR(INDIRECT("'2. Input non-routine changes'!" &amp; ADDRESS('NRC backing'!$F177, COLUMN()-50)),"")</f>
        <v/>
      </c>
      <c r="BK177" s="82" t="str" cm="1">
        <f t="array" aca="1" ref="BK177" ca="1">IFERROR(INDIRECT("'2. Input non-routine changes'!" &amp; ADDRESS('NRC backing'!$F177, COLUMN()-50)),"")</f>
        <v/>
      </c>
      <c r="BL177" s="173" t="str" cm="1">
        <f t="array" aca="1" ref="BL177" ca="1">IFERROR(INDIRECT("'2. Input non-routine changes'!" &amp; ADDRESS('NRC backing'!$F177, COLUMN()-50)),"")</f>
        <v/>
      </c>
      <c r="BM177" s="82" t="str" cm="1">
        <f t="array" aca="1" ref="BM177" ca="1">IFERROR(INDIRECT("'2. Input non-routine changes'!" &amp; ADDRESS('NRC backing'!$F177, COLUMN()-50)),"")</f>
        <v/>
      </c>
      <c r="BN177" s="84" t="str" cm="1">
        <f t="array" aca="1" ref="BN177" ca="1">IFERROR(INDIRECT("'2. Input non-routine changes'!" &amp; ADDRESS('NRC backing'!$G177, COLUMN()-55)),"")</f>
        <v/>
      </c>
      <c r="BO177" s="84" t="str" cm="1">
        <f t="array" aca="1" ref="BO177" ca="1">IFERROR(INDIRECT("'2. Input non-routine changes'!" &amp; ADDRESS('NRC backing'!$G177, COLUMN()-55)),"")</f>
        <v/>
      </c>
      <c r="BP177" s="82" t="str" cm="1">
        <f t="array" aca="1" ref="BP177" ca="1">IFERROR(INDIRECT("'2. Input non-routine changes'!" &amp; ADDRESS('NRC backing'!$G177, COLUMN()-55)),"")</f>
        <v/>
      </c>
      <c r="BQ177" s="180" t="str" cm="1">
        <f t="array" aca="1" ref="BQ177" ca="1">IFERROR(INDIRECT("'2. Input non-routine changes'!" &amp; ADDRESS('NRC backing'!$G177, COLUMN()-55)),"")</f>
        <v/>
      </c>
      <c r="BR177" s="82" t="str" cm="1">
        <f t="array" aca="1" ref="BR177" ca="1">IFERROR(INDIRECT("'2. Input non-routine changes'!" &amp; ADDRESS('NRC backing'!$G177, COLUMN()-55)),"")</f>
        <v/>
      </c>
    </row>
    <row r="178" spans="1:70">
      <c r="A178" s="82" t="str">
        <f>IF($D178="", "", '1. Input energy data'!$C$11)</f>
        <v/>
      </c>
      <c r="B178" s="82" t="str">
        <f>IF($D178="", "", '1. Input energy data'!$D$11)</f>
        <v/>
      </c>
      <c r="C178" s="236"/>
      <c r="D178" s="82" t="str">
        <f>IF(ISBLANK('1. Input energy data'!$C194),"",'1. Input energy data'!$C194)</f>
        <v/>
      </c>
      <c r="E178" s="178" t="str">
        <f>IF(ISBLANK('1. Input energy data'!D194), "",'1. Input energy data'!D194)</f>
        <v/>
      </c>
      <c r="F178" s="82" t="str">
        <f>IF(ISBLANK('1. Input energy data'!$E194),"",'1. Input energy data'!$E194)</f>
        <v/>
      </c>
      <c r="G178" s="82" t="str">
        <f>IF($A178="","",'1. Input energy data'!$G194)</f>
        <v/>
      </c>
      <c r="H178" s="82" t="str">
        <f>IF($G178='List Backing Sheet'!$P$5,'1. Input energy data'!$S$11,IF($G178='List Backing Sheet'!$P$6,'1. Input energy data'!$T$11,""))</f>
        <v/>
      </c>
      <c r="I178" s="82" t="str">
        <f>IF('1. Input energy data'!H194=0, "", '1. Input energy data'!H194)</f>
        <v/>
      </c>
      <c r="J178" s="84" t="str">
        <f>IF('1. Input energy data'!I194="", "", '1. Input energy data'!I194)</f>
        <v/>
      </c>
      <c r="K178" s="84" t="str">
        <f>IF(A178="","",IF(TRIM(LOWER('1. Input energy data'!$G$11))="Multiple",IF('1. Input energy data'!J194&lt;&gt;"",'1. Input energy data'!J194,""), '1. Input energy data'!$G$11))</f>
        <v/>
      </c>
      <c r="L178" s="84" t="str">
        <f>IF('1. Input energy data'!L194="", "", '1. Input energy data'!L194)</f>
        <v/>
      </c>
      <c r="M178" s="84" t="str">
        <f>IF('1. Input energy data'!M194="", "", '1. Input energy data'!M194)</f>
        <v/>
      </c>
      <c r="N178" s="85" t="str">
        <f>IF(ISBLANK('1. Input energy data'!N194), "",'1. Input energy data'!N194)</f>
        <v/>
      </c>
      <c r="O178" s="85" t="str">
        <f>IF(ISBLANK('1. Input energy data'!O194), "",'1. Input energy data'!O194)</f>
        <v/>
      </c>
      <c r="P178" s="85" t="str">
        <f>IF(ISBLANK('1. Input energy data'!P194), "",'1. Input energy data'!P194)</f>
        <v/>
      </c>
      <c r="Q178" s="85" t="str">
        <f>IF(ISBLANK('1. Input energy data'!Q194), "",'1. Input energy data'!Q194)</f>
        <v/>
      </c>
      <c r="R178" s="85" t="str">
        <f>IF(ISBLANK('1. Input energy data'!R194), "",'1. Input energy data'!R194)</f>
        <v/>
      </c>
      <c r="S178" s="85" t="str">
        <f>IF(ISBLANK('1. Input energy data'!S194), "",'1. Input energy data'!S194)</f>
        <v/>
      </c>
      <c r="T178" s="85" t="str">
        <f>IF(ISBLANK('1. Input energy data'!T194), "",'1. Input energy data'!T194)</f>
        <v/>
      </c>
      <c r="U178" s="85" t="str">
        <f>IF(ISBLANK('1. Input energy data'!U194), "",'1. Input energy data'!U194)</f>
        <v/>
      </c>
      <c r="V178" s="85" t="str">
        <f>IF(ISBLANK('1. Input energy data'!V194), "",'1. Input energy data'!V194)</f>
        <v/>
      </c>
      <c r="W178" s="85" t="str">
        <f>IF(ISBLANK('1. Input energy data'!W194), "",'1. Input energy data'!W194)</f>
        <v/>
      </c>
      <c r="X178" s="85" t="str">
        <f>IF(ISBLANK('1. Input energy data'!X194), "",'1. Input energy data'!X194)</f>
        <v/>
      </c>
      <c r="Y178" s="85" t="str">
        <f>IF(ISBLANK('1. Input energy data'!Y194), "",'1. Input energy data'!Y194)</f>
        <v/>
      </c>
      <c r="Z178" s="85" t="str">
        <f>IF(ISBLANK('1. Input energy data'!Z194), "",'1. Input energy data'!Z194)</f>
        <v/>
      </c>
      <c r="AA178" s="85" t="str">
        <f>IF(ISBLANK('1. Input energy data'!$AA194), "",'1. Input energy data'!$AA194)</f>
        <v/>
      </c>
      <c r="AB178" s="85" t="str">
        <f>IF(ISBLANK('1. Input energy data'!AB194), "",'1. Input energy data'!AB194)</f>
        <v/>
      </c>
      <c r="AC178" s="84" t="str">
        <f>IF('1. Input energy data'!AD194="", "", '1. Input energy data'!AD194)</f>
        <v/>
      </c>
      <c r="AD178" s="84" t="str">
        <f>IF('1. Input energy data'!AE194="", "", '1. Input energy data'!AE194)</f>
        <v/>
      </c>
      <c r="AE178" s="85" t="str">
        <f>IF(ISBLANK('1. Input energy data'!AF194), "",'1. Input energy data'!AF194)</f>
        <v/>
      </c>
      <c r="AF178" s="85" t="str">
        <f>IF(ISBLANK('1. Input energy data'!AG194), "",'1. Input energy data'!AG194)</f>
        <v/>
      </c>
      <c r="AG178" s="85" t="str">
        <f>IF(ISBLANK('1. Input energy data'!AH194), "",'1. Input energy data'!AH194)</f>
        <v/>
      </c>
      <c r="AH178" s="85" t="str">
        <f>IF(ISBLANK('1. Input energy data'!AI194), "",'1. Input energy data'!AI194)</f>
        <v/>
      </c>
      <c r="AI178" s="85" t="str">
        <f>IF(ISBLANK('1. Input energy data'!AJ194), "",'1. Input energy data'!AJ194)</f>
        <v/>
      </c>
      <c r="AJ178" s="85" t="str">
        <f>IF(ISBLANK('1. Input energy data'!AK194), "",'1. Input energy data'!AK194)</f>
        <v/>
      </c>
      <c r="AK178" s="85" t="str">
        <f>IF(ISBLANK('1. Input energy data'!AL194), "",'1. Input energy data'!AL194)</f>
        <v/>
      </c>
      <c r="AL178" s="85" t="str">
        <f>IF(ISBLANK('1. Input energy data'!AM194), "",'1. Input energy data'!AM194)</f>
        <v/>
      </c>
      <c r="AM178" s="85" t="str">
        <f>IF(ISBLANK('1. Input energy data'!AN194), "",'1. Input energy data'!AN194)</f>
        <v/>
      </c>
      <c r="AN178" s="85" t="str">
        <f>IF(ISBLANK('1. Input energy data'!AO194), "",'1. Input energy data'!AO194)</f>
        <v/>
      </c>
      <c r="AO178" s="85" t="str">
        <f>IF(ISBLANK('1. Input energy data'!AP194), "",'1. Input energy data'!AP194)</f>
        <v/>
      </c>
      <c r="AP178" s="85" t="str">
        <f>IF(ISBLANK('1. Input energy data'!AQ194), "",'1. Input energy data'!AQ194)</f>
        <v/>
      </c>
      <c r="AQ178" s="85" t="str">
        <f>'1. Input energy data'!AR194</f>
        <v/>
      </c>
      <c r="AR178" s="85" t="str">
        <f>'1. Input energy data'!AS194</f>
        <v/>
      </c>
      <c r="AS178" s="85" t="str">
        <f>IF(ISBLANK('1. Input energy data'!AT194), "",'1. Input energy data'!AT194)</f>
        <v/>
      </c>
      <c r="AT178" s="85" t="str">
        <f>IF(ISBLANK('1. Input energy data'!$AU194), "",'1. Input energy data'!$AU194)</f>
        <v/>
      </c>
      <c r="AU178" s="85" t="str">
        <f>IF(ISBLANK('1. Input energy data'!AV194), "",'1. Input energy data'!AV194)</f>
        <v/>
      </c>
      <c r="AV178" s="82" t="str">
        <f>IFERROR('Calculation backing sheet'!AQ177,"Baseline issue")</f>
        <v/>
      </c>
      <c r="AW178" s="85" t="str">
        <f>'Calculation backing sheet'!AR177</f>
        <v/>
      </c>
      <c r="AX178" s="176" t="str">
        <f>'Calculation backing sheet'!AS177</f>
        <v/>
      </c>
      <c r="AY178" s="85" t="str">
        <f>'Calculation backing sheet'!AT177</f>
        <v/>
      </c>
      <c r="AZ178" s="85" t="str">
        <f>'Calculation backing sheet'!AU177</f>
        <v/>
      </c>
      <c r="BA178" s="82" t="str">
        <f>'Calculation backing sheet'!AV177</f>
        <v/>
      </c>
      <c r="BB178" s="82" t="str">
        <f>IF(OR(F178=0,G178=0,F178="0",G178="0",TRIM(F178)="",TRIM(G178)=""),"",IF(COUNTIFS('2. Input non-routine changes'!$C$18:$C$1048576,F178,'2. Input non-routine changes'!$E$18:$E$1048576,G178)&gt; 0,"Yes","No"))</f>
        <v/>
      </c>
      <c r="BD178" s="84" t="str" cm="1">
        <f t="array" aca="1" ref="BD178" ca="1">IFERROR(INDIRECT("'2. Input non-routine changes'!" &amp; ADDRESS('NRC backing'!$E178, COLUMN()-45)),"")</f>
        <v/>
      </c>
      <c r="BE178" s="84" t="str" cm="1">
        <f t="array" aca="1" ref="BE178" ca="1">IFERROR(INDIRECT("'2. Input non-routine changes'!" &amp; ADDRESS('NRC backing'!$E178, COLUMN()-45)),"")</f>
        <v/>
      </c>
      <c r="BF178" s="82" t="str" cm="1">
        <f t="array" aca="1" ref="BF178" ca="1">IFERROR(INDIRECT("'2. Input non-routine changes'!" &amp; ADDRESS('NRC backing'!$E178, COLUMN()-45)),"")</f>
        <v/>
      </c>
      <c r="BG178" s="180" t="str" cm="1">
        <f t="array" aca="1" ref="BG178" ca="1">IFERROR(INDIRECT("'2. Input non-routine changes'!" &amp; ADDRESS('NRC backing'!$E178, COLUMN()-45)),"")</f>
        <v/>
      </c>
      <c r="BH178" s="82" t="str" cm="1">
        <f t="array" aca="1" ref="BH178" ca="1">IFERROR(INDIRECT("'2. Input non-routine changes'!" &amp; ADDRESS('NRC backing'!$E178, COLUMN()-45)),"")</f>
        <v/>
      </c>
      <c r="BI178" s="84" t="str" cm="1">
        <f t="array" aca="1" ref="BI178" ca="1">IFERROR(INDIRECT("'2. Input non-routine changes'!" &amp; ADDRESS('NRC backing'!$F178, COLUMN()-50)),"")</f>
        <v/>
      </c>
      <c r="BJ178" s="84" t="str" cm="1">
        <f t="array" aca="1" ref="BJ178" ca="1">IFERROR(INDIRECT("'2. Input non-routine changes'!" &amp; ADDRESS('NRC backing'!$F178, COLUMN()-50)),"")</f>
        <v/>
      </c>
      <c r="BK178" s="82" t="str" cm="1">
        <f t="array" aca="1" ref="BK178" ca="1">IFERROR(INDIRECT("'2. Input non-routine changes'!" &amp; ADDRESS('NRC backing'!$F178, COLUMN()-50)),"")</f>
        <v/>
      </c>
      <c r="BL178" s="173" t="str" cm="1">
        <f t="array" aca="1" ref="BL178" ca="1">IFERROR(INDIRECT("'2. Input non-routine changes'!" &amp; ADDRESS('NRC backing'!$F178, COLUMN()-50)),"")</f>
        <v/>
      </c>
      <c r="BM178" s="82" t="str" cm="1">
        <f t="array" aca="1" ref="BM178" ca="1">IFERROR(INDIRECT("'2. Input non-routine changes'!" &amp; ADDRESS('NRC backing'!$F178, COLUMN()-50)),"")</f>
        <v/>
      </c>
      <c r="BN178" s="84" t="str" cm="1">
        <f t="array" aca="1" ref="BN178" ca="1">IFERROR(INDIRECT("'2. Input non-routine changes'!" &amp; ADDRESS('NRC backing'!$G178, COLUMN()-55)),"")</f>
        <v/>
      </c>
      <c r="BO178" s="84" t="str" cm="1">
        <f t="array" aca="1" ref="BO178" ca="1">IFERROR(INDIRECT("'2. Input non-routine changes'!" &amp; ADDRESS('NRC backing'!$G178, COLUMN()-55)),"")</f>
        <v/>
      </c>
      <c r="BP178" s="82" t="str" cm="1">
        <f t="array" aca="1" ref="BP178" ca="1">IFERROR(INDIRECT("'2. Input non-routine changes'!" &amp; ADDRESS('NRC backing'!$G178, COLUMN()-55)),"")</f>
        <v/>
      </c>
      <c r="BQ178" s="180" t="str" cm="1">
        <f t="array" aca="1" ref="BQ178" ca="1">IFERROR(INDIRECT("'2. Input non-routine changes'!" &amp; ADDRESS('NRC backing'!$G178, COLUMN()-55)),"")</f>
        <v/>
      </c>
      <c r="BR178" s="82" t="str" cm="1">
        <f t="array" aca="1" ref="BR178" ca="1">IFERROR(INDIRECT("'2. Input non-routine changes'!" &amp; ADDRESS('NRC backing'!$G178, COLUMN()-55)),"")</f>
        <v/>
      </c>
    </row>
    <row r="179" spans="1:70">
      <c r="A179" s="82" t="str">
        <f>IF($D179="", "", '1. Input energy data'!$C$11)</f>
        <v/>
      </c>
      <c r="B179" s="82" t="str">
        <f>IF($D179="", "", '1. Input energy data'!$D$11)</f>
        <v/>
      </c>
      <c r="C179" s="236"/>
      <c r="D179" s="82" t="str">
        <f>IF(ISBLANK('1. Input energy data'!$C195),"",'1. Input energy data'!$C195)</f>
        <v/>
      </c>
      <c r="E179" s="178" t="str">
        <f>IF(ISBLANK('1. Input energy data'!D195), "",'1. Input energy data'!D195)</f>
        <v/>
      </c>
      <c r="F179" s="82" t="str">
        <f>IF(ISBLANK('1. Input energy data'!$E195),"",'1. Input energy data'!$E195)</f>
        <v/>
      </c>
      <c r="G179" s="82" t="str">
        <f>IF($A179="","",'1. Input energy data'!$G195)</f>
        <v/>
      </c>
      <c r="H179" s="82" t="str">
        <f>IF($G179='List Backing Sheet'!$P$5,'1. Input energy data'!$S$11,IF($G179='List Backing Sheet'!$P$6,'1. Input energy data'!$T$11,""))</f>
        <v/>
      </c>
      <c r="I179" s="82" t="str">
        <f>IF('1. Input energy data'!H195=0, "", '1. Input energy data'!H195)</f>
        <v/>
      </c>
      <c r="J179" s="84" t="str">
        <f>IF('1. Input energy data'!I195="", "", '1. Input energy data'!I195)</f>
        <v/>
      </c>
      <c r="K179" s="84" t="str">
        <f>IF(A179="","",IF(TRIM(LOWER('1. Input energy data'!$G$11))="Multiple",IF('1. Input energy data'!J195&lt;&gt;"",'1. Input energy data'!J195,""), '1. Input energy data'!$G$11))</f>
        <v/>
      </c>
      <c r="L179" s="84" t="str">
        <f>IF('1. Input energy data'!L195="", "", '1. Input energy data'!L195)</f>
        <v/>
      </c>
      <c r="M179" s="84" t="str">
        <f>IF('1. Input energy data'!M195="", "", '1. Input energy data'!M195)</f>
        <v/>
      </c>
      <c r="N179" s="85" t="str">
        <f>IF(ISBLANK('1. Input energy data'!N195), "",'1. Input energy data'!N195)</f>
        <v/>
      </c>
      <c r="O179" s="85" t="str">
        <f>IF(ISBLANK('1. Input energy data'!O195), "",'1. Input energy data'!O195)</f>
        <v/>
      </c>
      <c r="P179" s="85" t="str">
        <f>IF(ISBLANK('1. Input energy data'!P195), "",'1. Input energy data'!P195)</f>
        <v/>
      </c>
      <c r="Q179" s="85" t="str">
        <f>IF(ISBLANK('1. Input energy data'!Q195), "",'1. Input energy data'!Q195)</f>
        <v/>
      </c>
      <c r="R179" s="85" t="str">
        <f>IF(ISBLANK('1. Input energy data'!R195), "",'1. Input energy data'!R195)</f>
        <v/>
      </c>
      <c r="S179" s="85" t="str">
        <f>IF(ISBLANK('1. Input energy data'!S195), "",'1. Input energy data'!S195)</f>
        <v/>
      </c>
      <c r="T179" s="85" t="str">
        <f>IF(ISBLANK('1. Input energy data'!T195), "",'1. Input energy data'!T195)</f>
        <v/>
      </c>
      <c r="U179" s="85" t="str">
        <f>IF(ISBLANK('1. Input energy data'!U195), "",'1. Input energy data'!U195)</f>
        <v/>
      </c>
      <c r="V179" s="85" t="str">
        <f>IF(ISBLANK('1. Input energy data'!V195), "",'1. Input energy data'!V195)</f>
        <v/>
      </c>
      <c r="W179" s="85" t="str">
        <f>IF(ISBLANK('1. Input energy data'!W195), "",'1. Input energy data'!W195)</f>
        <v/>
      </c>
      <c r="X179" s="85" t="str">
        <f>IF(ISBLANK('1. Input energy data'!X195), "",'1. Input energy data'!X195)</f>
        <v/>
      </c>
      <c r="Y179" s="85" t="str">
        <f>IF(ISBLANK('1. Input energy data'!Y195), "",'1. Input energy data'!Y195)</f>
        <v/>
      </c>
      <c r="Z179" s="85" t="str">
        <f>IF(ISBLANK('1. Input energy data'!Z195), "",'1. Input energy data'!Z195)</f>
        <v/>
      </c>
      <c r="AA179" s="85" t="str">
        <f>IF(ISBLANK('1. Input energy data'!$AA195), "",'1. Input energy data'!$AA195)</f>
        <v/>
      </c>
      <c r="AB179" s="85" t="str">
        <f>IF(ISBLANK('1. Input energy data'!AB195), "",'1. Input energy data'!AB195)</f>
        <v/>
      </c>
      <c r="AC179" s="84" t="str">
        <f>IF('1. Input energy data'!AD195="", "", '1. Input energy data'!AD195)</f>
        <v/>
      </c>
      <c r="AD179" s="84" t="str">
        <f>IF('1. Input energy data'!AE195="", "", '1. Input energy data'!AE195)</f>
        <v/>
      </c>
      <c r="AE179" s="85" t="str">
        <f>IF(ISBLANK('1. Input energy data'!AF195), "",'1. Input energy data'!AF195)</f>
        <v/>
      </c>
      <c r="AF179" s="85" t="str">
        <f>IF(ISBLANK('1. Input energy data'!AG195), "",'1. Input energy data'!AG195)</f>
        <v/>
      </c>
      <c r="AG179" s="85" t="str">
        <f>IF(ISBLANK('1. Input energy data'!AH195), "",'1. Input energy data'!AH195)</f>
        <v/>
      </c>
      <c r="AH179" s="85" t="str">
        <f>IF(ISBLANK('1. Input energy data'!AI195), "",'1. Input energy data'!AI195)</f>
        <v/>
      </c>
      <c r="AI179" s="85" t="str">
        <f>IF(ISBLANK('1. Input energy data'!AJ195), "",'1. Input energy data'!AJ195)</f>
        <v/>
      </c>
      <c r="AJ179" s="85" t="str">
        <f>IF(ISBLANK('1. Input energy data'!AK195), "",'1. Input energy data'!AK195)</f>
        <v/>
      </c>
      <c r="AK179" s="85" t="str">
        <f>IF(ISBLANK('1. Input energy data'!AL195), "",'1. Input energy data'!AL195)</f>
        <v/>
      </c>
      <c r="AL179" s="85" t="str">
        <f>IF(ISBLANK('1. Input energy data'!AM195), "",'1. Input energy data'!AM195)</f>
        <v/>
      </c>
      <c r="AM179" s="85" t="str">
        <f>IF(ISBLANK('1. Input energy data'!AN195), "",'1. Input energy data'!AN195)</f>
        <v/>
      </c>
      <c r="AN179" s="85" t="str">
        <f>IF(ISBLANK('1. Input energy data'!AO195), "",'1. Input energy data'!AO195)</f>
        <v/>
      </c>
      <c r="AO179" s="85" t="str">
        <f>IF(ISBLANK('1. Input energy data'!AP195), "",'1. Input energy data'!AP195)</f>
        <v/>
      </c>
      <c r="AP179" s="85" t="str">
        <f>IF(ISBLANK('1. Input energy data'!AQ195), "",'1. Input energy data'!AQ195)</f>
        <v/>
      </c>
      <c r="AQ179" s="85" t="str">
        <f>'1. Input energy data'!AR195</f>
        <v/>
      </c>
      <c r="AR179" s="85" t="str">
        <f>'1. Input energy data'!AS195</f>
        <v/>
      </c>
      <c r="AS179" s="85" t="str">
        <f>IF(ISBLANK('1. Input energy data'!AT195), "",'1. Input energy data'!AT195)</f>
        <v/>
      </c>
      <c r="AT179" s="85" t="str">
        <f>IF(ISBLANK('1. Input energy data'!$AU195), "",'1. Input energy data'!$AU195)</f>
        <v/>
      </c>
      <c r="AU179" s="85" t="str">
        <f>IF(ISBLANK('1. Input energy data'!AV195), "",'1. Input energy data'!AV195)</f>
        <v/>
      </c>
      <c r="AV179" s="82" t="str">
        <f>IFERROR('Calculation backing sheet'!AQ178,"Baseline issue")</f>
        <v/>
      </c>
      <c r="AW179" s="85" t="str">
        <f>'Calculation backing sheet'!AR178</f>
        <v/>
      </c>
      <c r="AX179" s="176" t="str">
        <f>'Calculation backing sheet'!AS178</f>
        <v/>
      </c>
      <c r="AY179" s="85" t="str">
        <f>'Calculation backing sheet'!AT178</f>
        <v/>
      </c>
      <c r="AZ179" s="85" t="str">
        <f>'Calculation backing sheet'!AU178</f>
        <v/>
      </c>
      <c r="BA179" s="82" t="str">
        <f>'Calculation backing sheet'!AV178</f>
        <v/>
      </c>
      <c r="BB179" s="82" t="str">
        <f>IF(OR(F179=0,G179=0,F179="0",G179="0",TRIM(F179)="",TRIM(G179)=""),"",IF(COUNTIFS('2. Input non-routine changes'!$C$18:$C$1048576,F179,'2. Input non-routine changes'!$E$18:$E$1048576,G179)&gt; 0,"Yes","No"))</f>
        <v/>
      </c>
      <c r="BD179" s="84" t="str" cm="1">
        <f t="array" aca="1" ref="BD179" ca="1">IFERROR(INDIRECT("'2. Input non-routine changes'!" &amp; ADDRESS('NRC backing'!$E179, COLUMN()-45)),"")</f>
        <v/>
      </c>
      <c r="BE179" s="84" t="str" cm="1">
        <f t="array" aca="1" ref="BE179" ca="1">IFERROR(INDIRECT("'2. Input non-routine changes'!" &amp; ADDRESS('NRC backing'!$E179, COLUMN()-45)),"")</f>
        <v/>
      </c>
      <c r="BF179" s="82" t="str" cm="1">
        <f t="array" aca="1" ref="BF179" ca="1">IFERROR(INDIRECT("'2. Input non-routine changes'!" &amp; ADDRESS('NRC backing'!$E179, COLUMN()-45)),"")</f>
        <v/>
      </c>
      <c r="BG179" s="180" t="str" cm="1">
        <f t="array" aca="1" ref="BG179" ca="1">IFERROR(INDIRECT("'2. Input non-routine changes'!" &amp; ADDRESS('NRC backing'!$E179, COLUMN()-45)),"")</f>
        <v/>
      </c>
      <c r="BH179" s="82" t="str" cm="1">
        <f t="array" aca="1" ref="BH179" ca="1">IFERROR(INDIRECT("'2. Input non-routine changes'!" &amp; ADDRESS('NRC backing'!$E179, COLUMN()-45)),"")</f>
        <v/>
      </c>
      <c r="BI179" s="84" t="str" cm="1">
        <f t="array" aca="1" ref="BI179" ca="1">IFERROR(INDIRECT("'2. Input non-routine changes'!" &amp; ADDRESS('NRC backing'!$F179, COLUMN()-50)),"")</f>
        <v/>
      </c>
      <c r="BJ179" s="84" t="str" cm="1">
        <f t="array" aca="1" ref="BJ179" ca="1">IFERROR(INDIRECT("'2. Input non-routine changes'!" &amp; ADDRESS('NRC backing'!$F179, COLUMN()-50)),"")</f>
        <v/>
      </c>
      <c r="BK179" s="82" t="str" cm="1">
        <f t="array" aca="1" ref="BK179" ca="1">IFERROR(INDIRECT("'2. Input non-routine changes'!" &amp; ADDRESS('NRC backing'!$F179, COLUMN()-50)),"")</f>
        <v/>
      </c>
      <c r="BL179" s="173" t="str" cm="1">
        <f t="array" aca="1" ref="BL179" ca="1">IFERROR(INDIRECT("'2. Input non-routine changes'!" &amp; ADDRESS('NRC backing'!$F179, COLUMN()-50)),"")</f>
        <v/>
      </c>
      <c r="BM179" s="82" t="str" cm="1">
        <f t="array" aca="1" ref="BM179" ca="1">IFERROR(INDIRECT("'2. Input non-routine changes'!" &amp; ADDRESS('NRC backing'!$F179, COLUMN()-50)),"")</f>
        <v/>
      </c>
      <c r="BN179" s="84" t="str" cm="1">
        <f t="array" aca="1" ref="BN179" ca="1">IFERROR(INDIRECT("'2. Input non-routine changes'!" &amp; ADDRESS('NRC backing'!$G179, COLUMN()-55)),"")</f>
        <v/>
      </c>
      <c r="BO179" s="84" t="str" cm="1">
        <f t="array" aca="1" ref="BO179" ca="1">IFERROR(INDIRECT("'2. Input non-routine changes'!" &amp; ADDRESS('NRC backing'!$G179, COLUMN()-55)),"")</f>
        <v/>
      </c>
      <c r="BP179" s="82" t="str" cm="1">
        <f t="array" aca="1" ref="BP179" ca="1">IFERROR(INDIRECT("'2. Input non-routine changes'!" &amp; ADDRESS('NRC backing'!$G179, COLUMN()-55)),"")</f>
        <v/>
      </c>
      <c r="BQ179" s="180" t="str" cm="1">
        <f t="array" aca="1" ref="BQ179" ca="1">IFERROR(INDIRECT("'2. Input non-routine changes'!" &amp; ADDRESS('NRC backing'!$G179, COLUMN()-55)),"")</f>
        <v/>
      </c>
      <c r="BR179" s="82" t="str" cm="1">
        <f t="array" aca="1" ref="BR179" ca="1">IFERROR(INDIRECT("'2. Input non-routine changes'!" &amp; ADDRESS('NRC backing'!$G179, COLUMN()-55)),"")</f>
        <v/>
      </c>
    </row>
    <row r="180" spans="1:70">
      <c r="A180" s="82" t="str">
        <f>IF($D180="", "", '1. Input energy data'!$C$11)</f>
        <v/>
      </c>
      <c r="B180" s="82" t="str">
        <f>IF($D180="", "", '1. Input energy data'!$D$11)</f>
        <v/>
      </c>
      <c r="C180" s="236"/>
      <c r="D180" s="82" t="str">
        <f>IF(ISBLANK('1. Input energy data'!$C196),"",'1. Input energy data'!$C196)</f>
        <v/>
      </c>
      <c r="E180" s="178" t="str">
        <f>IF(ISBLANK('1. Input energy data'!D196), "",'1. Input energy data'!D196)</f>
        <v/>
      </c>
      <c r="F180" s="82" t="str">
        <f>IF(ISBLANK('1. Input energy data'!$E196),"",'1. Input energy data'!$E196)</f>
        <v/>
      </c>
      <c r="G180" s="82" t="str">
        <f>IF($A180="","",'1. Input energy data'!$G196)</f>
        <v/>
      </c>
      <c r="H180" s="82" t="str">
        <f>IF($G180='List Backing Sheet'!$P$5,'1. Input energy data'!$S$11,IF($G180='List Backing Sheet'!$P$6,'1. Input energy data'!$T$11,""))</f>
        <v/>
      </c>
      <c r="I180" s="82" t="str">
        <f>IF('1. Input energy data'!H196=0, "", '1. Input energy data'!H196)</f>
        <v/>
      </c>
      <c r="J180" s="84" t="str">
        <f>IF('1. Input energy data'!I196="", "", '1. Input energy data'!I196)</f>
        <v/>
      </c>
      <c r="K180" s="84" t="str">
        <f>IF(A180="","",IF(TRIM(LOWER('1. Input energy data'!$G$11))="Multiple",IF('1. Input energy data'!J196&lt;&gt;"",'1. Input energy data'!J196,""), '1. Input energy data'!$G$11))</f>
        <v/>
      </c>
      <c r="L180" s="84" t="str">
        <f>IF('1. Input energy data'!L196="", "", '1. Input energy data'!L196)</f>
        <v/>
      </c>
      <c r="M180" s="84" t="str">
        <f>IF('1. Input energy data'!M196="", "", '1. Input energy data'!M196)</f>
        <v/>
      </c>
      <c r="N180" s="85" t="str">
        <f>IF(ISBLANK('1. Input energy data'!N196), "",'1. Input energy data'!N196)</f>
        <v/>
      </c>
      <c r="O180" s="85" t="str">
        <f>IF(ISBLANK('1. Input energy data'!O196), "",'1. Input energy data'!O196)</f>
        <v/>
      </c>
      <c r="P180" s="85" t="str">
        <f>IF(ISBLANK('1. Input energy data'!P196), "",'1. Input energy data'!P196)</f>
        <v/>
      </c>
      <c r="Q180" s="85" t="str">
        <f>IF(ISBLANK('1. Input energy data'!Q196), "",'1. Input energy data'!Q196)</f>
        <v/>
      </c>
      <c r="R180" s="85" t="str">
        <f>IF(ISBLANK('1. Input energy data'!R196), "",'1. Input energy data'!R196)</f>
        <v/>
      </c>
      <c r="S180" s="85" t="str">
        <f>IF(ISBLANK('1. Input energy data'!S196), "",'1. Input energy data'!S196)</f>
        <v/>
      </c>
      <c r="T180" s="85" t="str">
        <f>IF(ISBLANK('1. Input energy data'!T196), "",'1. Input energy data'!T196)</f>
        <v/>
      </c>
      <c r="U180" s="85" t="str">
        <f>IF(ISBLANK('1. Input energy data'!U196), "",'1. Input energy data'!U196)</f>
        <v/>
      </c>
      <c r="V180" s="85" t="str">
        <f>IF(ISBLANK('1. Input energy data'!V196), "",'1. Input energy data'!V196)</f>
        <v/>
      </c>
      <c r="W180" s="85" t="str">
        <f>IF(ISBLANK('1. Input energy data'!W196), "",'1. Input energy data'!W196)</f>
        <v/>
      </c>
      <c r="X180" s="85" t="str">
        <f>IF(ISBLANK('1. Input energy data'!X196), "",'1. Input energy data'!X196)</f>
        <v/>
      </c>
      <c r="Y180" s="85" t="str">
        <f>IF(ISBLANK('1. Input energy data'!Y196), "",'1. Input energy data'!Y196)</f>
        <v/>
      </c>
      <c r="Z180" s="85" t="str">
        <f>IF(ISBLANK('1. Input energy data'!Z196), "",'1. Input energy data'!Z196)</f>
        <v/>
      </c>
      <c r="AA180" s="85" t="str">
        <f>IF(ISBLANK('1. Input energy data'!$AA196), "",'1. Input energy data'!$AA196)</f>
        <v/>
      </c>
      <c r="AB180" s="85" t="str">
        <f>IF(ISBLANK('1. Input energy data'!AB196), "",'1. Input energy data'!AB196)</f>
        <v/>
      </c>
      <c r="AC180" s="84" t="str">
        <f>IF('1. Input energy data'!AD196="", "", '1. Input energy data'!AD196)</f>
        <v/>
      </c>
      <c r="AD180" s="84" t="str">
        <f>IF('1. Input energy data'!AE196="", "", '1. Input energy data'!AE196)</f>
        <v/>
      </c>
      <c r="AE180" s="85" t="str">
        <f>IF(ISBLANK('1. Input energy data'!AF196), "",'1. Input energy data'!AF196)</f>
        <v/>
      </c>
      <c r="AF180" s="85" t="str">
        <f>IF(ISBLANK('1. Input energy data'!AG196), "",'1. Input energy data'!AG196)</f>
        <v/>
      </c>
      <c r="AG180" s="85" t="str">
        <f>IF(ISBLANK('1. Input energy data'!AH196), "",'1. Input energy data'!AH196)</f>
        <v/>
      </c>
      <c r="AH180" s="85" t="str">
        <f>IF(ISBLANK('1. Input energy data'!AI196), "",'1. Input energy data'!AI196)</f>
        <v/>
      </c>
      <c r="AI180" s="85" t="str">
        <f>IF(ISBLANK('1. Input energy data'!AJ196), "",'1. Input energy data'!AJ196)</f>
        <v/>
      </c>
      <c r="AJ180" s="85" t="str">
        <f>IF(ISBLANK('1. Input energy data'!AK196), "",'1. Input energy data'!AK196)</f>
        <v/>
      </c>
      <c r="AK180" s="85" t="str">
        <f>IF(ISBLANK('1. Input energy data'!AL196), "",'1. Input energy data'!AL196)</f>
        <v/>
      </c>
      <c r="AL180" s="85" t="str">
        <f>IF(ISBLANK('1. Input energy data'!AM196), "",'1. Input energy data'!AM196)</f>
        <v/>
      </c>
      <c r="AM180" s="85" t="str">
        <f>IF(ISBLANK('1. Input energy data'!AN196), "",'1. Input energy data'!AN196)</f>
        <v/>
      </c>
      <c r="AN180" s="85" t="str">
        <f>IF(ISBLANK('1. Input energy data'!AO196), "",'1. Input energy data'!AO196)</f>
        <v/>
      </c>
      <c r="AO180" s="85" t="str">
        <f>IF(ISBLANK('1. Input energy data'!AP196), "",'1. Input energy data'!AP196)</f>
        <v/>
      </c>
      <c r="AP180" s="85" t="str">
        <f>IF(ISBLANK('1. Input energy data'!AQ196), "",'1. Input energy data'!AQ196)</f>
        <v/>
      </c>
      <c r="AQ180" s="85" t="str">
        <f>'1. Input energy data'!AR196</f>
        <v/>
      </c>
      <c r="AR180" s="85" t="str">
        <f>'1. Input energy data'!AS196</f>
        <v/>
      </c>
      <c r="AS180" s="85" t="str">
        <f>IF(ISBLANK('1. Input energy data'!AT196), "",'1. Input energy data'!AT196)</f>
        <v/>
      </c>
      <c r="AT180" s="85" t="str">
        <f>IF(ISBLANK('1. Input energy data'!$AU196), "",'1. Input energy data'!$AU196)</f>
        <v/>
      </c>
      <c r="AU180" s="85" t="str">
        <f>IF(ISBLANK('1. Input energy data'!AV196), "",'1. Input energy data'!AV196)</f>
        <v/>
      </c>
      <c r="AV180" s="82" t="str">
        <f>IFERROR('Calculation backing sheet'!AQ179,"Baseline issue")</f>
        <v/>
      </c>
      <c r="AW180" s="85" t="str">
        <f>'Calculation backing sheet'!AR179</f>
        <v/>
      </c>
      <c r="AX180" s="176" t="str">
        <f>'Calculation backing sheet'!AS179</f>
        <v/>
      </c>
      <c r="AY180" s="85" t="str">
        <f>'Calculation backing sheet'!AT179</f>
        <v/>
      </c>
      <c r="AZ180" s="85" t="str">
        <f>'Calculation backing sheet'!AU179</f>
        <v/>
      </c>
      <c r="BA180" s="82" t="str">
        <f>'Calculation backing sheet'!AV179</f>
        <v/>
      </c>
      <c r="BB180" s="82" t="str">
        <f>IF(OR(F180=0,G180=0,F180="0",G180="0",TRIM(F180)="",TRIM(G180)=""),"",IF(COUNTIFS('2. Input non-routine changes'!$C$18:$C$1048576,F180,'2. Input non-routine changes'!$E$18:$E$1048576,G180)&gt; 0,"Yes","No"))</f>
        <v/>
      </c>
      <c r="BD180" s="84" t="str" cm="1">
        <f t="array" aca="1" ref="BD180" ca="1">IFERROR(INDIRECT("'2. Input non-routine changes'!" &amp; ADDRESS('NRC backing'!$E180, COLUMN()-45)),"")</f>
        <v/>
      </c>
      <c r="BE180" s="84" t="str" cm="1">
        <f t="array" aca="1" ref="BE180" ca="1">IFERROR(INDIRECT("'2. Input non-routine changes'!" &amp; ADDRESS('NRC backing'!$E180, COLUMN()-45)),"")</f>
        <v/>
      </c>
      <c r="BF180" s="82" t="str" cm="1">
        <f t="array" aca="1" ref="BF180" ca="1">IFERROR(INDIRECT("'2. Input non-routine changes'!" &amp; ADDRESS('NRC backing'!$E180, COLUMN()-45)),"")</f>
        <v/>
      </c>
      <c r="BG180" s="180" t="str" cm="1">
        <f t="array" aca="1" ref="BG180" ca="1">IFERROR(INDIRECT("'2. Input non-routine changes'!" &amp; ADDRESS('NRC backing'!$E180, COLUMN()-45)),"")</f>
        <v/>
      </c>
      <c r="BH180" s="82" t="str" cm="1">
        <f t="array" aca="1" ref="BH180" ca="1">IFERROR(INDIRECT("'2. Input non-routine changes'!" &amp; ADDRESS('NRC backing'!$E180, COLUMN()-45)),"")</f>
        <v/>
      </c>
      <c r="BI180" s="84" t="str" cm="1">
        <f t="array" aca="1" ref="BI180" ca="1">IFERROR(INDIRECT("'2. Input non-routine changes'!" &amp; ADDRESS('NRC backing'!$F180, COLUMN()-50)),"")</f>
        <v/>
      </c>
      <c r="BJ180" s="84" t="str" cm="1">
        <f t="array" aca="1" ref="BJ180" ca="1">IFERROR(INDIRECT("'2. Input non-routine changes'!" &amp; ADDRESS('NRC backing'!$F180, COLUMN()-50)),"")</f>
        <v/>
      </c>
      <c r="BK180" s="82" t="str" cm="1">
        <f t="array" aca="1" ref="BK180" ca="1">IFERROR(INDIRECT("'2. Input non-routine changes'!" &amp; ADDRESS('NRC backing'!$F180, COLUMN()-50)),"")</f>
        <v/>
      </c>
      <c r="BL180" s="173" t="str" cm="1">
        <f t="array" aca="1" ref="BL180" ca="1">IFERROR(INDIRECT("'2. Input non-routine changes'!" &amp; ADDRESS('NRC backing'!$F180, COLUMN()-50)),"")</f>
        <v/>
      </c>
      <c r="BM180" s="82" t="str" cm="1">
        <f t="array" aca="1" ref="BM180" ca="1">IFERROR(INDIRECT("'2. Input non-routine changes'!" &amp; ADDRESS('NRC backing'!$F180, COLUMN()-50)),"")</f>
        <v/>
      </c>
      <c r="BN180" s="84" t="str" cm="1">
        <f t="array" aca="1" ref="BN180" ca="1">IFERROR(INDIRECT("'2. Input non-routine changes'!" &amp; ADDRESS('NRC backing'!$G180, COLUMN()-55)),"")</f>
        <v/>
      </c>
      <c r="BO180" s="84" t="str" cm="1">
        <f t="array" aca="1" ref="BO180" ca="1">IFERROR(INDIRECT("'2. Input non-routine changes'!" &amp; ADDRESS('NRC backing'!$G180, COLUMN()-55)),"")</f>
        <v/>
      </c>
      <c r="BP180" s="82" t="str" cm="1">
        <f t="array" aca="1" ref="BP180" ca="1">IFERROR(INDIRECT("'2. Input non-routine changes'!" &amp; ADDRESS('NRC backing'!$G180, COLUMN()-55)),"")</f>
        <v/>
      </c>
      <c r="BQ180" s="180" t="str" cm="1">
        <f t="array" aca="1" ref="BQ180" ca="1">IFERROR(INDIRECT("'2. Input non-routine changes'!" &amp; ADDRESS('NRC backing'!$G180, COLUMN()-55)),"")</f>
        <v/>
      </c>
      <c r="BR180" s="82" t="str" cm="1">
        <f t="array" aca="1" ref="BR180" ca="1">IFERROR(INDIRECT("'2. Input non-routine changes'!" &amp; ADDRESS('NRC backing'!$G180, COLUMN()-55)),"")</f>
        <v/>
      </c>
    </row>
    <row r="181" spans="1:70">
      <c r="A181" s="82" t="str">
        <f>IF($D181="", "", '1. Input energy data'!$C$11)</f>
        <v/>
      </c>
      <c r="B181" s="82" t="str">
        <f>IF($D181="", "", '1. Input energy data'!$D$11)</f>
        <v/>
      </c>
      <c r="C181" s="236"/>
      <c r="D181" s="82" t="str">
        <f>IF(ISBLANK('1. Input energy data'!$C197),"",'1. Input energy data'!$C197)</f>
        <v/>
      </c>
      <c r="E181" s="178" t="str">
        <f>IF(ISBLANK('1. Input energy data'!D197), "",'1. Input energy data'!D197)</f>
        <v/>
      </c>
      <c r="F181" s="82" t="str">
        <f>IF(ISBLANK('1. Input energy data'!$E197),"",'1. Input energy data'!$E197)</f>
        <v/>
      </c>
      <c r="G181" s="82" t="str">
        <f>IF($A181="","",'1. Input energy data'!$G197)</f>
        <v/>
      </c>
      <c r="H181" s="82" t="str">
        <f>IF($G181='List Backing Sheet'!$P$5,'1. Input energy data'!$S$11,IF($G181='List Backing Sheet'!$P$6,'1. Input energy data'!$T$11,""))</f>
        <v/>
      </c>
      <c r="I181" s="82" t="str">
        <f>IF('1. Input energy data'!H197=0, "", '1. Input energy data'!H197)</f>
        <v/>
      </c>
      <c r="J181" s="84" t="str">
        <f>IF('1. Input energy data'!I197="", "", '1. Input energy data'!I197)</f>
        <v/>
      </c>
      <c r="K181" s="84" t="str">
        <f>IF(A181="","",IF(TRIM(LOWER('1. Input energy data'!$G$11))="Multiple",IF('1. Input energy data'!J197&lt;&gt;"",'1. Input energy data'!J197,""), '1. Input energy data'!$G$11))</f>
        <v/>
      </c>
      <c r="L181" s="84" t="str">
        <f>IF('1. Input energy data'!L197="", "", '1. Input energy data'!L197)</f>
        <v/>
      </c>
      <c r="M181" s="84" t="str">
        <f>IF('1. Input energy data'!M197="", "", '1. Input energy data'!M197)</f>
        <v/>
      </c>
      <c r="N181" s="85" t="str">
        <f>IF(ISBLANK('1. Input energy data'!N197), "",'1. Input energy data'!N197)</f>
        <v/>
      </c>
      <c r="O181" s="85" t="str">
        <f>IF(ISBLANK('1. Input energy data'!O197), "",'1. Input energy data'!O197)</f>
        <v/>
      </c>
      <c r="P181" s="85" t="str">
        <f>IF(ISBLANK('1. Input energy data'!P197), "",'1. Input energy data'!P197)</f>
        <v/>
      </c>
      <c r="Q181" s="85" t="str">
        <f>IF(ISBLANK('1. Input energy data'!Q197), "",'1. Input energy data'!Q197)</f>
        <v/>
      </c>
      <c r="R181" s="85" t="str">
        <f>IF(ISBLANK('1. Input energy data'!R197), "",'1. Input energy data'!R197)</f>
        <v/>
      </c>
      <c r="S181" s="85" t="str">
        <f>IF(ISBLANK('1. Input energy data'!S197), "",'1. Input energy data'!S197)</f>
        <v/>
      </c>
      <c r="T181" s="85" t="str">
        <f>IF(ISBLANK('1. Input energy data'!T197), "",'1. Input energy data'!T197)</f>
        <v/>
      </c>
      <c r="U181" s="85" t="str">
        <f>IF(ISBLANK('1. Input energy data'!U197), "",'1. Input energy data'!U197)</f>
        <v/>
      </c>
      <c r="V181" s="85" t="str">
        <f>IF(ISBLANK('1. Input energy data'!V197), "",'1. Input energy data'!V197)</f>
        <v/>
      </c>
      <c r="W181" s="85" t="str">
        <f>IF(ISBLANK('1. Input energy data'!W197), "",'1. Input energy data'!W197)</f>
        <v/>
      </c>
      <c r="X181" s="85" t="str">
        <f>IF(ISBLANK('1. Input energy data'!X197), "",'1. Input energy data'!X197)</f>
        <v/>
      </c>
      <c r="Y181" s="85" t="str">
        <f>IF(ISBLANK('1. Input energy data'!Y197), "",'1. Input energy data'!Y197)</f>
        <v/>
      </c>
      <c r="Z181" s="85" t="str">
        <f>IF(ISBLANK('1. Input energy data'!Z197), "",'1. Input energy data'!Z197)</f>
        <v/>
      </c>
      <c r="AA181" s="85" t="str">
        <f>IF(ISBLANK('1. Input energy data'!$AA197), "",'1. Input energy data'!$AA197)</f>
        <v/>
      </c>
      <c r="AB181" s="85" t="str">
        <f>IF(ISBLANK('1. Input energy data'!AB197), "",'1. Input energy data'!AB197)</f>
        <v/>
      </c>
      <c r="AC181" s="84" t="str">
        <f>IF('1. Input energy data'!AD197="", "", '1. Input energy data'!AD197)</f>
        <v/>
      </c>
      <c r="AD181" s="84" t="str">
        <f>IF('1. Input energy data'!AE197="", "", '1. Input energy data'!AE197)</f>
        <v/>
      </c>
      <c r="AE181" s="85" t="str">
        <f>IF(ISBLANK('1. Input energy data'!AF197), "",'1. Input energy data'!AF197)</f>
        <v/>
      </c>
      <c r="AF181" s="85" t="str">
        <f>IF(ISBLANK('1. Input energy data'!AG197), "",'1. Input energy data'!AG197)</f>
        <v/>
      </c>
      <c r="AG181" s="85" t="str">
        <f>IF(ISBLANK('1. Input energy data'!AH197), "",'1. Input energy data'!AH197)</f>
        <v/>
      </c>
      <c r="AH181" s="85" t="str">
        <f>IF(ISBLANK('1. Input energy data'!AI197), "",'1. Input energy data'!AI197)</f>
        <v/>
      </c>
      <c r="AI181" s="85" t="str">
        <f>IF(ISBLANK('1. Input energy data'!AJ197), "",'1. Input energy data'!AJ197)</f>
        <v/>
      </c>
      <c r="AJ181" s="85" t="str">
        <f>IF(ISBLANK('1. Input energy data'!AK197), "",'1. Input energy data'!AK197)</f>
        <v/>
      </c>
      <c r="AK181" s="85" t="str">
        <f>IF(ISBLANK('1. Input energy data'!AL197), "",'1. Input energy data'!AL197)</f>
        <v/>
      </c>
      <c r="AL181" s="85" t="str">
        <f>IF(ISBLANK('1. Input energy data'!AM197), "",'1. Input energy data'!AM197)</f>
        <v/>
      </c>
      <c r="AM181" s="85" t="str">
        <f>IF(ISBLANK('1. Input energy data'!AN197), "",'1. Input energy data'!AN197)</f>
        <v/>
      </c>
      <c r="AN181" s="85" t="str">
        <f>IF(ISBLANK('1. Input energy data'!AO197), "",'1. Input energy data'!AO197)</f>
        <v/>
      </c>
      <c r="AO181" s="85" t="str">
        <f>IF(ISBLANK('1. Input energy data'!AP197), "",'1. Input energy data'!AP197)</f>
        <v/>
      </c>
      <c r="AP181" s="85" t="str">
        <f>IF(ISBLANK('1. Input energy data'!AQ197), "",'1. Input energy data'!AQ197)</f>
        <v/>
      </c>
      <c r="AQ181" s="85" t="str">
        <f>'1. Input energy data'!AR197</f>
        <v/>
      </c>
      <c r="AR181" s="85" t="str">
        <f>'1. Input energy data'!AS197</f>
        <v/>
      </c>
      <c r="AS181" s="85" t="str">
        <f>IF(ISBLANK('1. Input energy data'!AT197), "",'1. Input energy data'!AT197)</f>
        <v/>
      </c>
      <c r="AT181" s="85" t="str">
        <f>IF(ISBLANK('1. Input energy data'!$AU197), "",'1. Input energy data'!$AU197)</f>
        <v/>
      </c>
      <c r="AU181" s="85" t="str">
        <f>IF(ISBLANK('1. Input energy data'!AV197), "",'1. Input energy data'!AV197)</f>
        <v/>
      </c>
      <c r="AV181" s="82" t="str">
        <f>IFERROR('Calculation backing sheet'!AQ180,"Baseline issue")</f>
        <v/>
      </c>
      <c r="AW181" s="85" t="str">
        <f>'Calculation backing sheet'!AR180</f>
        <v/>
      </c>
      <c r="AX181" s="176" t="str">
        <f>'Calculation backing sheet'!AS180</f>
        <v/>
      </c>
      <c r="AY181" s="85" t="str">
        <f>'Calculation backing sheet'!AT180</f>
        <v/>
      </c>
      <c r="AZ181" s="85" t="str">
        <f>'Calculation backing sheet'!AU180</f>
        <v/>
      </c>
      <c r="BA181" s="82" t="str">
        <f>'Calculation backing sheet'!AV180</f>
        <v/>
      </c>
      <c r="BB181" s="82" t="str">
        <f>IF(OR(F181=0,G181=0,F181="0",G181="0",TRIM(F181)="",TRIM(G181)=""),"",IF(COUNTIFS('2. Input non-routine changes'!$C$18:$C$1048576,F181,'2. Input non-routine changes'!$E$18:$E$1048576,G181)&gt; 0,"Yes","No"))</f>
        <v/>
      </c>
      <c r="BD181" s="84" t="str" cm="1">
        <f t="array" aca="1" ref="BD181" ca="1">IFERROR(INDIRECT("'2. Input non-routine changes'!" &amp; ADDRESS('NRC backing'!$E181, COLUMN()-45)),"")</f>
        <v/>
      </c>
      <c r="BE181" s="84" t="str" cm="1">
        <f t="array" aca="1" ref="BE181" ca="1">IFERROR(INDIRECT("'2. Input non-routine changes'!" &amp; ADDRESS('NRC backing'!$E181, COLUMN()-45)),"")</f>
        <v/>
      </c>
      <c r="BF181" s="82" t="str" cm="1">
        <f t="array" aca="1" ref="BF181" ca="1">IFERROR(INDIRECT("'2. Input non-routine changes'!" &amp; ADDRESS('NRC backing'!$E181, COLUMN()-45)),"")</f>
        <v/>
      </c>
      <c r="BG181" s="180" t="str" cm="1">
        <f t="array" aca="1" ref="BG181" ca="1">IFERROR(INDIRECT("'2. Input non-routine changes'!" &amp; ADDRESS('NRC backing'!$E181, COLUMN()-45)),"")</f>
        <v/>
      </c>
      <c r="BH181" s="82" t="str" cm="1">
        <f t="array" aca="1" ref="BH181" ca="1">IFERROR(INDIRECT("'2. Input non-routine changes'!" &amp; ADDRESS('NRC backing'!$E181, COLUMN()-45)),"")</f>
        <v/>
      </c>
      <c r="BI181" s="84" t="str" cm="1">
        <f t="array" aca="1" ref="BI181" ca="1">IFERROR(INDIRECT("'2. Input non-routine changes'!" &amp; ADDRESS('NRC backing'!$F181, COLUMN()-50)),"")</f>
        <v/>
      </c>
      <c r="BJ181" s="84" t="str" cm="1">
        <f t="array" aca="1" ref="BJ181" ca="1">IFERROR(INDIRECT("'2. Input non-routine changes'!" &amp; ADDRESS('NRC backing'!$F181, COLUMN()-50)),"")</f>
        <v/>
      </c>
      <c r="BK181" s="82" t="str" cm="1">
        <f t="array" aca="1" ref="BK181" ca="1">IFERROR(INDIRECT("'2. Input non-routine changes'!" &amp; ADDRESS('NRC backing'!$F181, COLUMN()-50)),"")</f>
        <v/>
      </c>
      <c r="BL181" s="173" t="str" cm="1">
        <f t="array" aca="1" ref="BL181" ca="1">IFERROR(INDIRECT("'2. Input non-routine changes'!" &amp; ADDRESS('NRC backing'!$F181, COLUMN()-50)),"")</f>
        <v/>
      </c>
      <c r="BM181" s="82" t="str" cm="1">
        <f t="array" aca="1" ref="BM181" ca="1">IFERROR(INDIRECT("'2. Input non-routine changes'!" &amp; ADDRESS('NRC backing'!$F181, COLUMN()-50)),"")</f>
        <v/>
      </c>
      <c r="BN181" s="84" t="str" cm="1">
        <f t="array" aca="1" ref="BN181" ca="1">IFERROR(INDIRECT("'2. Input non-routine changes'!" &amp; ADDRESS('NRC backing'!$G181, COLUMN()-55)),"")</f>
        <v/>
      </c>
      <c r="BO181" s="84" t="str" cm="1">
        <f t="array" aca="1" ref="BO181" ca="1">IFERROR(INDIRECT("'2. Input non-routine changes'!" &amp; ADDRESS('NRC backing'!$G181, COLUMN()-55)),"")</f>
        <v/>
      </c>
      <c r="BP181" s="82" t="str" cm="1">
        <f t="array" aca="1" ref="BP181" ca="1">IFERROR(INDIRECT("'2. Input non-routine changes'!" &amp; ADDRESS('NRC backing'!$G181, COLUMN()-55)),"")</f>
        <v/>
      </c>
      <c r="BQ181" s="180" t="str" cm="1">
        <f t="array" aca="1" ref="BQ181" ca="1">IFERROR(INDIRECT("'2. Input non-routine changes'!" &amp; ADDRESS('NRC backing'!$G181, COLUMN()-55)),"")</f>
        <v/>
      </c>
      <c r="BR181" s="82" t="str" cm="1">
        <f t="array" aca="1" ref="BR181" ca="1">IFERROR(INDIRECT("'2. Input non-routine changes'!" &amp; ADDRESS('NRC backing'!$G181, COLUMN()-55)),"")</f>
        <v/>
      </c>
    </row>
    <row r="182" spans="1:70">
      <c r="A182" s="82" t="str">
        <f>IF($D182="", "", '1. Input energy data'!$C$11)</f>
        <v/>
      </c>
      <c r="B182" s="82" t="str">
        <f>IF($D182="", "", '1. Input energy data'!$D$11)</f>
        <v/>
      </c>
      <c r="C182" s="236"/>
      <c r="D182" s="82" t="str">
        <f>IF(ISBLANK('1. Input energy data'!$C198),"",'1. Input energy data'!$C198)</f>
        <v/>
      </c>
      <c r="E182" s="178" t="str">
        <f>IF(ISBLANK('1. Input energy data'!D198), "",'1. Input energy data'!D198)</f>
        <v/>
      </c>
      <c r="F182" s="82" t="str">
        <f>IF(ISBLANK('1. Input energy data'!$E198),"",'1. Input energy data'!$E198)</f>
        <v/>
      </c>
      <c r="G182" s="82" t="str">
        <f>IF($A182="","",'1. Input energy data'!$G198)</f>
        <v/>
      </c>
      <c r="H182" s="82" t="str">
        <f>IF($G182='List Backing Sheet'!$P$5,'1. Input energy data'!$S$11,IF($G182='List Backing Sheet'!$P$6,'1. Input energy data'!$T$11,""))</f>
        <v/>
      </c>
      <c r="I182" s="82" t="str">
        <f>IF('1. Input energy data'!H198=0, "", '1. Input energy data'!H198)</f>
        <v/>
      </c>
      <c r="J182" s="84" t="str">
        <f>IF('1. Input energy data'!I198="", "", '1. Input energy data'!I198)</f>
        <v/>
      </c>
      <c r="K182" s="84" t="str">
        <f>IF(A182="","",IF(TRIM(LOWER('1. Input energy data'!$G$11))="Multiple",IF('1. Input energy data'!J198&lt;&gt;"",'1. Input energy data'!J198,""), '1. Input energy data'!$G$11))</f>
        <v/>
      </c>
      <c r="L182" s="84" t="str">
        <f>IF('1. Input energy data'!L198="", "", '1. Input energy data'!L198)</f>
        <v/>
      </c>
      <c r="M182" s="84" t="str">
        <f>IF('1. Input energy data'!M198="", "", '1. Input energy data'!M198)</f>
        <v/>
      </c>
      <c r="N182" s="85" t="str">
        <f>IF(ISBLANK('1. Input energy data'!N198), "",'1. Input energy data'!N198)</f>
        <v/>
      </c>
      <c r="O182" s="85" t="str">
        <f>IF(ISBLANK('1. Input energy data'!O198), "",'1. Input energy data'!O198)</f>
        <v/>
      </c>
      <c r="P182" s="85" t="str">
        <f>IF(ISBLANK('1. Input energy data'!P198), "",'1. Input energy data'!P198)</f>
        <v/>
      </c>
      <c r="Q182" s="85" t="str">
        <f>IF(ISBLANK('1. Input energy data'!Q198), "",'1. Input energy data'!Q198)</f>
        <v/>
      </c>
      <c r="R182" s="85" t="str">
        <f>IF(ISBLANK('1. Input energy data'!R198), "",'1. Input energy data'!R198)</f>
        <v/>
      </c>
      <c r="S182" s="85" t="str">
        <f>IF(ISBLANK('1. Input energy data'!S198), "",'1. Input energy data'!S198)</f>
        <v/>
      </c>
      <c r="T182" s="85" t="str">
        <f>IF(ISBLANK('1. Input energy data'!T198), "",'1. Input energy data'!T198)</f>
        <v/>
      </c>
      <c r="U182" s="85" t="str">
        <f>IF(ISBLANK('1. Input energy data'!U198), "",'1. Input energy data'!U198)</f>
        <v/>
      </c>
      <c r="V182" s="85" t="str">
        <f>IF(ISBLANK('1. Input energy data'!V198), "",'1. Input energy data'!V198)</f>
        <v/>
      </c>
      <c r="W182" s="85" t="str">
        <f>IF(ISBLANK('1. Input energy data'!W198), "",'1. Input energy data'!W198)</f>
        <v/>
      </c>
      <c r="X182" s="85" t="str">
        <f>IF(ISBLANK('1. Input energy data'!X198), "",'1. Input energy data'!X198)</f>
        <v/>
      </c>
      <c r="Y182" s="85" t="str">
        <f>IF(ISBLANK('1. Input energy data'!Y198), "",'1. Input energy data'!Y198)</f>
        <v/>
      </c>
      <c r="Z182" s="85" t="str">
        <f>IF(ISBLANK('1. Input energy data'!Z198), "",'1. Input energy data'!Z198)</f>
        <v/>
      </c>
      <c r="AA182" s="85" t="str">
        <f>IF(ISBLANK('1. Input energy data'!$AA198), "",'1. Input energy data'!$AA198)</f>
        <v/>
      </c>
      <c r="AB182" s="85" t="str">
        <f>IF(ISBLANK('1. Input energy data'!AB198), "",'1. Input energy data'!AB198)</f>
        <v/>
      </c>
      <c r="AC182" s="84" t="str">
        <f>IF('1. Input energy data'!AD198="", "", '1. Input energy data'!AD198)</f>
        <v/>
      </c>
      <c r="AD182" s="84" t="str">
        <f>IF('1. Input energy data'!AE198="", "", '1. Input energy data'!AE198)</f>
        <v/>
      </c>
      <c r="AE182" s="85" t="str">
        <f>IF(ISBLANK('1. Input energy data'!AF198), "",'1. Input energy data'!AF198)</f>
        <v/>
      </c>
      <c r="AF182" s="85" t="str">
        <f>IF(ISBLANK('1. Input energy data'!AG198), "",'1. Input energy data'!AG198)</f>
        <v/>
      </c>
      <c r="AG182" s="85" t="str">
        <f>IF(ISBLANK('1. Input energy data'!AH198), "",'1. Input energy data'!AH198)</f>
        <v/>
      </c>
      <c r="AH182" s="85" t="str">
        <f>IF(ISBLANK('1. Input energy data'!AI198), "",'1. Input energy data'!AI198)</f>
        <v/>
      </c>
      <c r="AI182" s="85" t="str">
        <f>IF(ISBLANK('1. Input energy data'!AJ198), "",'1. Input energy data'!AJ198)</f>
        <v/>
      </c>
      <c r="AJ182" s="85" t="str">
        <f>IF(ISBLANK('1. Input energy data'!AK198), "",'1. Input energy data'!AK198)</f>
        <v/>
      </c>
      <c r="AK182" s="85" t="str">
        <f>IF(ISBLANK('1. Input energy data'!AL198), "",'1. Input energy data'!AL198)</f>
        <v/>
      </c>
      <c r="AL182" s="85" t="str">
        <f>IF(ISBLANK('1. Input energy data'!AM198), "",'1. Input energy data'!AM198)</f>
        <v/>
      </c>
      <c r="AM182" s="85" t="str">
        <f>IF(ISBLANK('1. Input energy data'!AN198), "",'1. Input energy data'!AN198)</f>
        <v/>
      </c>
      <c r="AN182" s="85" t="str">
        <f>IF(ISBLANK('1. Input energy data'!AO198), "",'1. Input energy data'!AO198)</f>
        <v/>
      </c>
      <c r="AO182" s="85" t="str">
        <f>IF(ISBLANK('1. Input energy data'!AP198), "",'1. Input energy data'!AP198)</f>
        <v/>
      </c>
      <c r="AP182" s="85" t="str">
        <f>IF(ISBLANK('1. Input energy data'!AQ198), "",'1. Input energy data'!AQ198)</f>
        <v/>
      </c>
      <c r="AQ182" s="85" t="str">
        <f>'1. Input energy data'!AR198</f>
        <v/>
      </c>
      <c r="AR182" s="85" t="str">
        <f>'1. Input energy data'!AS198</f>
        <v/>
      </c>
      <c r="AS182" s="85" t="str">
        <f>IF(ISBLANK('1. Input energy data'!AT198), "",'1. Input energy data'!AT198)</f>
        <v/>
      </c>
      <c r="AT182" s="85" t="str">
        <f>IF(ISBLANK('1. Input energy data'!$AU198), "",'1. Input energy data'!$AU198)</f>
        <v/>
      </c>
      <c r="AU182" s="85" t="str">
        <f>IF(ISBLANK('1. Input energy data'!AV198), "",'1. Input energy data'!AV198)</f>
        <v/>
      </c>
      <c r="AV182" s="82" t="str">
        <f>IFERROR('Calculation backing sheet'!AQ181,"Baseline issue")</f>
        <v/>
      </c>
      <c r="AW182" s="85" t="str">
        <f>'Calculation backing sheet'!AR181</f>
        <v/>
      </c>
      <c r="AX182" s="176" t="str">
        <f>'Calculation backing sheet'!AS181</f>
        <v/>
      </c>
      <c r="AY182" s="85" t="str">
        <f>'Calculation backing sheet'!AT181</f>
        <v/>
      </c>
      <c r="AZ182" s="85" t="str">
        <f>'Calculation backing sheet'!AU181</f>
        <v/>
      </c>
      <c r="BA182" s="82" t="str">
        <f>'Calculation backing sheet'!AV181</f>
        <v/>
      </c>
      <c r="BB182" s="82" t="str">
        <f>IF(OR(F182=0,G182=0,F182="0",G182="0",TRIM(F182)="",TRIM(G182)=""),"",IF(COUNTIFS('2. Input non-routine changes'!$C$18:$C$1048576,F182,'2. Input non-routine changes'!$E$18:$E$1048576,G182)&gt; 0,"Yes","No"))</f>
        <v/>
      </c>
      <c r="BD182" s="84" t="str" cm="1">
        <f t="array" aca="1" ref="BD182" ca="1">IFERROR(INDIRECT("'2. Input non-routine changes'!" &amp; ADDRESS('NRC backing'!$E182, COLUMN()-45)),"")</f>
        <v/>
      </c>
      <c r="BE182" s="84" t="str" cm="1">
        <f t="array" aca="1" ref="BE182" ca="1">IFERROR(INDIRECT("'2. Input non-routine changes'!" &amp; ADDRESS('NRC backing'!$E182, COLUMN()-45)),"")</f>
        <v/>
      </c>
      <c r="BF182" s="82" t="str" cm="1">
        <f t="array" aca="1" ref="BF182" ca="1">IFERROR(INDIRECT("'2. Input non-routine changes'!" &amp; ADDRESS('NRC backing'!$E182, COLUMN()-45)),"")</f>
        <v/>
      </c>
      <c r="BG182" s="180" t="str" cm="1">
        <f t="array" aca="1" ref="BG182" ca="1">IFERROR(INDIRECT("'2. Input non-routine changes'!" &amp; ADDRESS('NRC backing'!$E182, COLUMN()-45)),"")</f>
        <v/>
      </c>
      <c r="BH182" s="82" t="str" cm="1">
        <f t="array" aca="1" ref="BH182" ca="1">IFERROR(INDIRECT("'2. Input non-routine changes'!" &amp; ADDRESS('NRC backing'!$E182, COLUMN()-45)),"")</f>
        <v/>
      </c>
      <c r="BI182" s="84" t="str" cm="1">
        <f t="array" aca="1" ref="BI182" ca="1">IFERROR(INDIRECT("'2. Input non-routine changes'!" &amp; ADDRESS('NRC backing'!$F182, COLUMN()-50)),"")</f>
        <v/>
      </c>
      <c r="BJ182" s="84" t="str" cm="1">
        <f t="array" aca="1" ref="BJ182" ca="1">IFERROR(INDIRECT("'2. Input non-routine changes'!" &amp; ADDRESS('NRC backing'!$F182, COLUMN()-50)),"")</f>
        <v/>
      </c>
      <c r="BK182" s="82" t="str" cm="1">
        <f t="array" aca="1" ref="BK182" ca="1">IFERROR(INDIRECT("'2. Input non-routine changes'!" &amp; ADDRESS('NRC backing'!$F182, COLUMN()-50)),"")</f>
        <v/>
      </c>
      <c r="BL182" s="173" t="str" cm="1">
        <f t="array" aca="1" ref="BL182" ca="1">IFERROR(INDIRECT("'2. Input non-routine changes'!" &amp; ADDRESS('NRC backing'!$F182, COLUMN()-50)),"")</f>
        <v/>
      </c>
      <c r="BM182" s="82" t="str" cm="1">
        <f t="array" aca="1" ref="BM182" ca="1">IFERROR(INDIRECT("'2. Input non-routine changes'!" &amp; ADDRESS('NRC backing'!$F182, COLUMN()-50)),"")</f>
        <v/>
      </c>
      <c r="BN182" s="84" t="str" cm="1">
        <f t="array" aca="1" ref="BN182" ca="1">IFERROR(INDIRECT("'2. Input non-routine changes'!" &amp; ADDRESS('NRC backing'!$G182, COLUMN()-55)),"")</f>
        <v/>
      </c>
      <c r="BO182" s="84" t="str" cm="1">
        <f t="array" aca="1" ref="BO182" ca="1">IFERROR(INDIRECT("'2. Input non-routine changes'!" &amp; ADDRESS('NRC backing'!$G182, COLUMN()-55)),"")</f>
        <v/>
      </c>
      <c r="BP182" s="82" t="str" cm="1">
        <f t="array" aca="1" ref="BP182" ca="1">IFERROR(INDIRECT("'2. Input non-routine changes'!" &amp; ADDRESS('NRC backing'!$G182, COLUMN()-55)),"")</f>
        <v/>
      </c>
      <c r="BQ182" s="180" t="str" cm="1">
        <f t="array" aca="1" ref="BQ182" ca="1">IFERROR(INDIRECT("'2. Input non-routine changes'!" &amp; ADDRESS('NRC backing'!$G182, COLUMN()-55)),"")</f>
        <v/>
      </c>
      <c r="BR182" s="82" t="str" cm="1">
        <f t="array" aca="1" ref="BR182" ca="1">IFERROR(INDIRECT("'2. Input non-routine changes'!" &amp; ADDRESS('NRC backing'!$G182, COLUMN()-55)),"")</f>
        <v/>
      </c>
    </row>
    <row r="183" spans="1:70">
      <c r="A183" s="82" t="str">
        <f>IF($D183="", "", '1. Input energy data'!$C$11)</f>
        <v/>
      </c>
      <c r="B183" s="82" t="str">
        <f>IF($D183="", "", '1. Input energy data'!$D$11)</f>
        <v/>
      </c>
      <c r="C183" s="236"/>
      <c r="D183" s="82" t="str">
        <f>IF(ISBLANK('1. Input energy data'!$C199),"",'1. Input energy data'!$C199)</f>
        <v/>
      </c>
      <c r="E183" s="178" t="str">
        <f>IF(ISBLANK('1. Input energy data'!D199), "",'1. Input energy data'!D199)</f>
        <v/>
      </c>
      <c r="F183" s="82" t="str">
        <f>IF(ISBLANK('1. Input energy data'!$E199),"",'1. Input energy data'!$E199)</f>
        <v/>
      </c>
      <c r="G183" s="82" t="str">
        <f>IF($A183="","",'1. Input energy data'!$G199)</f>
        <v/>
      </c>
      <c r="H183" s="82" t="str">
        <f>IF($G183='List Backing Sheet'!$P$5,'1. Input energy data'!$S$11,IF($G183='List Backing Sheet'!$P$6,'1. Input energy data'!$T$11,""))</f>
        <v/>
      </c>
      <c r="I183" s="82" t="str">
        <f>IF('1. Input energy data'!H199=0, "", '1. Input energy data'!H199)</f>
        <v/>
      </c>
      <c r="J183" s="84" t="str">
        <f>IF('1. Input energy data'!I199="", "", '1. Input energy data'!I199)</f>
        <v/>
      </c>
      <c r="K183" s="84" t="str">
        <f>IF(A183="","",IF(TRIM(LOWER('1. Input energy data'!$G$11))="Multiple",IF('1. Input energy data'!J199&lt;&gt;"",'1. Input energy data'!J199,""), '1. Input energy data'!$G$11))</f>
        <v/>
      </c>
      <c r="L183" s="84" t="str">
        <f>IF('1. Input energy data'!L199="", "", '1. Input energy data'!L199)</f>
        <v/>
      </c>
      <c r="M183" s="84" t="str">
        <f>IF('1. Input energy data'!M199="", "", '1. Input energy data'!M199)</f>
        <v/>
      </c>
      <c r="N183" s="85" t="str">
        <f>IF(ISBLANK('1. Input energy data'!N199), "",'1. Input energy data'!N199)</f>
        <v/>
      </c>
      <c r="O183" s="85" t="str">
        <f>IF(ISBLANK('1. Input energy data'!O199), "",'1. Input energy data'!O199)</f>
        <v/>
      </c>
      <c r="P183" s="85" t="str">
        <f>IF(ISBLANK('1. Input energy data'!P199), "",'1. Input energy data'!P199)</f>
        <v/>
      </c>
      <c r="Q183" s="85" t="str">
        <f>IF(ISBLANK('1. Input energy data'!Q199), "",'1. Input energy data'!Q199)</f>
        <v/>
      </c>
      <c r="R183" s="85" t="str">
        <f>IF(ISBLANK('1. Input energy data'!R199), "",'1. Input energy data'!R199)</f>
        <v/>
      </c>
      <c r="S183" s="85" t="str">
        <f>IF(ISBLANK('1. Input energy data'!S199), "",'1. Input energy data'!S199)</f>
        <v/>
      </c>
      <c r="T183" s="85" t="str">
        <f>IF(ISBLANK('1. Input energy data'!T199), "",'1. Input energy data'!T199)</f>
        <v/>
      </c>
      <c r="U183" s="85" t="str">
        <f>IF(ISBLANK('1. Input energy data'!U199), "",'1. Input energy data'!U199)</f>
        <v/>
      </c>
      <c r="V183" s="85" t="str">
        <f>IF(ISBLANK('1. Input energy data'!V199), "",'1. Input energy data'!V199)</f>
        <v/>
      </c>
      <c r="W183" s="85" t="str">
        <f>IF(ISBLANK('1. Input energy data'!W199), "",'1. Input energy data'!W199)</f>
        <v/>
      </c>
      <c r="X183" s="85" t="str">
        <f>IF(ISBLANK('1. Input energy data'!X199), "",'1. Input energy data'!X199)</f>
        <v/>
      </c>
      <c r="Y183" s="85" t="str">
        <f>IF(ISBLANK('1. Input energy data'!Y199), "",'1. Input energy data'!Y199)</f>
        <v/>
      </c>
      <c r="Z183" s="85" t="str">
        <f>IF(ISBLANK('1. Input energy data'!Z199), "",'1. Input energy data'!Z199)</f>
        <v/>
      </c>
      <c r="AA183" s="85" t="str">
        <f>IF(ISBLANK('1. Input energy data'!$AA199), "",'1. Input energy data'!$AA199)</f>
        <v/>
      </c>
      <c r="AB183" s="85" t="str">
        <f>IF(ISBLANK('1. Input energy data'!AB199), "",'1. Input energy data'!AB199)</f>
        <v/>
      </c>
      <c r="AC183" s="84" t="str">
        <f>IF('1. Input energy data'!AD199="", "", '1. Input energy data'!AD199)</f>
        <v/>
      </c>
      <c r="AD183" s="84" t="str">
        <f>IF('1. Input energy data'!AE199="", "", '1. Input energy data'!AE199)</f>
        <v/>
      </c>
      <c r="AE183" s="85" t="str">
        <f>IF(ISBLANK('1. Input energy data'!AF199), "",'1. Input energy data'!AF199)</f>
        <v/>
      </c>
      <c r="AF183" s="85" t="str">
        <f>IF(ISBLANK('1. Input energy data'!AG199), "",'1. Input energy data'!AG199)</f>
        <v/>
      </c>
      <c r="AG183" s="85" t="str">
        <f>IF(ISBLANK('1. Input energy data'!AH199), "",'1. Input energy data'!AH199)</f>
        <v/>
      </c>
      <c r="AH183" s="85" t="str">
        <f>IF(ISBLANK('1. Input energy data'!AI199), "",'1. Input energy data'!AI199)</f>
        <v/>
      </c>
      <c r="AI183" s="85" t="str">
        <f>IF(ISBLANK('1. Input energy data'!AJ199), "",'1. Input energy data'!AJ199)</f>
        <v/>
      </c>
      <c r="AJ183" s="85" t="str">
        <f>IF(ISBLANK('1. Input energy data'!AK199), "",'1. Input energy data'!AK199)</f>
        <v/>
      </c>
      <c r="AK183" s="85" t="str">
        <f>IF(ISBLANK('1. Input energy data'!AL199), "",'1. Input energy data'!AL199)</f>
        <v/>
      </c>
      <c r="AL183" s="85" t="str">
        <f>IF(ISBLANK('1. Input energy data'!AM199), "",'1. Input energy data'!AM199)</f>
        <v/>
      </c>
      <c r="AM183" s="85" t="str">
        <f>IF(ISBLANK('1. Input energy data'!AN199), "",'1. Input energy data'!AN199)</f>
        <v/>
      </c>
      <c r="AN183" s="85" t="str">
        <f>IF(ISBLANK('1. Input energy data'!AO199), "",'1. Input energy data'!AO199)</f>
        <v/>
      </c>
      <c r="AO183" s="85" t="str">
        <f>IF(ISBLANK('1. Input energy data'!AP199), "",'1. Input energy data'!AP199)</f>
        <v/>
      </c>
      <c r="AP183" s="85" t="str">
        <f>IF(ISBLANK('1. Input energy data'!AQ199), "",'1. Input energy data'!AQ199)</f>
        <v/>
      </c>
      <c r="AQ183" s="85" t="str">
        <f>'1. Input energy data'!AR199</f>
        <v/>
      </c>
      <c r="AR183" s="85" t="str">
        <f>'1. Input energy data'!AS199</f>
        <v/>
      </c>
      <c r="AS183" s="85" t="str">
        <f>IF(ISBLANK('1. Input energy data'!AT199), "",'1. Input energy data'!AT199)</f>
        <v/>
      </c>
      <c r="AT183" s="85" t="str">
        <f>IF(ISBLANK('1. Input energy data'!$AU199), "",'1. Input energy data'!$AU199)</f>
        <v/>
      </c>
      <c r="AU183" s="85" t="str">
        <f>IF(ISBLANK('1. Input energy data'!AV199), "",'1. Input energy data'!AV199)</f>
        <v/>
      </c>
      <c r="AV183" s="82" t="str">
        <f>IFERROR('Calculation backing sheet'!AQ182,"Baseline issue")</f>
        <v/>
      </c>
      <c r="AW183" s="85" t="str">
        <f>'Calculation backing sheet'!AR182</f>
        <v/>
      </c>
      <c r="AX183" s="176" t="str">
        <f>'Calculation backing sheet'!AS182</f>
        <v/>
      </c>
      <c r="AY183" s="85" t="str">
        <f>'Calculation backing sheet'!AT182</f>
        <v/>
      </c>
      <c r="AZ183" s="85" t="str">
        <f>'Calculation backing sheet'!AU182</f>
        <v/>
      </c>
      <c r="BA183" s="82" t="str">
        <f>'Calculation backing sheet'!AV182</f>
        <v/>
      </c>
      <c r="BB183" s="82" t="str">
        <f>IF(OR(F183=0,G183=0,F183="0",G183="0",TRIM(F183)="",TRIM(G183)=""),"",IF(COUNTIFS('2. Input non-routine changes'!$C$18:$C$1048576,F183,'2. Input non-routine changes'!$E$18:$E$1048576,G183)&gt; 0,"Yes","No"))</f>
        <v/>
      </c>
      <c r="BD183" s="84" t="str" cm="1">
        <f t="array" aca="1" ref="BD183" ca="1">IFERROR(INDIRECT("'2. Input non-routine changes'!" &amp; ADDRESS('NRC backing'!$E183, COLUMN()-45)),"")</f>
        <v/>
      </c>
      <c r="BE183" s="84" t="str" cm="1">
        <f t="array" aca="1" ref="BE183" ca="1">IFERROR(INDIRECT("'2. Input non-routine changes'!" &amp; ADDRESS('NRC backing'!$E183, COLUMN()-45)),"")</f>
        <v/>
      </c>
      <c r="BF183" s="82" t="str" cm="1">
        <f t="array" aca="1" ref="BF183" ca="1">IFERROR(INDIRECT("'2. Input non-routine changes'!" &amp; ADDRESS('NRC backing'!$E183, COLUMN()-45)),"")</f>
        <v/>
      </c>
      <c r="BG183" s="180" t="str" cm="1">
        <f t="array" aca="1" ref="BG183" ca="1">IFERROR(INDIRECT("'2. Input non-routine changes'!" &amp; ADDRESS('NRC backing'!$E183, COLUMN()-45)),"")</f>
        <v/>
      </c>
      <c r="BH183" s="82" t="str" cm="1">
        <f t="array" aca="1" ref="BH183" ca="1">IFERROR(INDIRECT("'2. Input non-routine changes'!" &amp; ADDRESS('NRC backing'!$E183, COLUMN()-45)),"")</f>
        <v/>
      </c>
      <c r="BI183" s="84" t="str" cm="1">
        <f t="array" aca="1" ref="BI183" ca="1">IFERROR(INDIRECT("'2. Input non-routine changes'!" &amp; ADDRESS('NRC backing'!$F183, COLUMN()-50)),"")</f>
        <v/>
      </c>
      <c r="BJ183" s="84" t="str" cm="1">
        <f t="array" aca="1" ref="BJ183" ca="1">IFERROR(INDIRECT("'2. Input non-routine changes'!" &amp; ADDRESS('NRC backing'!$F183, COLUMN()-50)),"")</f>
        <v/>
      </c>
      <c r="BK183" s="82" t="str" cm="1">
        <f t="array" aca="1" ref="BK183" ca="1">IFERROR(INDIRECT("'2. Input non-routine changes'!" &amp; ADDRESS('NRC backing'!$F183, COLUMN()-50)),"")</f>
        <v/>
      </c>
      <c r="BL183" s="173" t="str" cm="1">
        <f t="array" aca="1" ref="BL183" ca="1">IFERROR(INDIRECT("'2. Input non-routine changes'!" &amp; ADDRESS('NRC backing'!$F183, COLUMN()-50)),"")</f>
        <v/>
      </c>
      <c r="BM183" s="82" t="str" cm="1">
        <f t="array" aca="1" ref="BM183" ca="1">IFERROR(INDIRECT("'2. Input non-routine changes'!" &amp; ADDRESS('NRC backing'!$F183, COLUMN()-50)),"")</f>
        <v/>
      </c>
      <c r="BN183" s="84" t="str" cm="1">
        <f t="array" aca="1" ref="BN183" ca="1">IFERROR(INDIRECT("'2. Input non-routine changes'!" &amp; ADDRESS('NRC backing'!$G183, COLUMN()-55)),"")</f>
        <v/>
      </c>
      <c r="BO183" s="84" t="str" cm="1">
        <f t="array" aca="1" ref="BO183" ca="1">IFERROR(INDIRECT("'2. Input non-routine changes'!" &amp; ADDRESS('NRC backing'!$G183, COLUMN()-55)),"")</f>
        <v/>
      </c>
      <c r="BP183" s="82" t="str" cm="1">
        <f t="array" aca="1" ref="BP183" ca="1">IFERROR(INDIRECT("'2. Input non-routine changes'!" &amp; ADDRESS('NRC backing'!$G183, COLUMN()-55)),"")</f>
        <v/>
      </c>
      <c r="BQ183" s="180" t="str" cm="1">
        <f t="array" aca="1" ref="BQ183" ca="1">IFERROR(INDIRECT("'2. Input non-routine changes'!" &amp; ADDRESS('NRC backing'!$G183, COLUMN()-55)),"")</f>
        <v/>
      </c>
      <c r="BR183" s="82" t="str" cm="1">
        <f t="array" aca="1" ref="BR183" ca="1">IFERROR(INDIRECT("'2. Input non-routine changes'!" &amp; ADDRESS('NRC backing'!$G183, COLUMN()-55)),"")</f>
        <v/>
      </c>
    </row>
    <row r="184" spans="1:70">
      <c r="A184" s="82" t="str">
        <f>IF($D184="", "", '1. Input energy data'!$C$11)</f>
        <v/>
      </c>
      <c r="B184" s="82" t="str">
        <f>IF($D184="", "", '1. Input energy data'!$D$11)</f>
        <v/>
      </c>
      <c r="C184" s="236"/>
      <c r="D184" s="82" t="str">
        <f>IF(ISBLANK('1. Input energy data'!$C200),"",'1. Input energy data'!$C200)</f>
        <v/>
      </c>
      <c r="E184" s="178" t="str">
        <f>IF(ISBLANK('1. Input energy data'!D200), "",'1. Input energy data'!D200)</f>
        <v/>
      </c>
      <c r="F184" s="82" t="str">
        <f>IF(ISBLANK('1. Input energy data'!$E200),"",'1. Input energy data'!$E200)</f>
        <v/>
      </c>
      <c r="G184" s="82" t="str">
        <f>IF($A184="","",'1. Input energy data'!$G200)</f>
        <v/>
      </c>
      <c r="H184" s="82" t="str">
        <f>IF($G184='List Backing Sheet'!$P$5,'1. Input energy data'!$S$11,IF($G184='List Backing Sheet'!$P$6,'1. Input energy data'!$T$11,""))</f>
        <v/>
      </c>
      <c r="I184" s="82" t="str">
        <f>IF('1. Input energy data'!H200=0, "", '1. Input energy data'!H200)</f>
        <v/>
      </c>
      <c r="J184" s="84" t="str">
        <f>IF('1. Input energy data'!I200="", "", '1. Input energy data'!I200)</f>
        <v/>
      </c>
      <c r="K184" s="84" t="str">
        <f>IF(A184="","",IF(TRIM(LOWER('1. Input energy data'!$G$11))="Multiple",IF('1. Input energy data'!J200&lt;&gt;"",'1. Input energy data'!J200,""), '1. Input energy data'!$G$11))</f>
        <v/>
      </c>
      <c r="L184" s="84" t="str">
        <f>IF('1. Input energy data'!L200="", "", '1. Input energy data'!L200)</f>
        <v/>
      </c>
      <c r="M184" s="84" t="str">
        <f>IF('1. Input energy data'!M200="", "", '1. Input energy data'!M200)</f>
        <v/>
      </c>
      <c r="N184" s="85" t="str">
        <f>IF(ISBLANK('1. Input energy data'!N200), "",'1. Input energy data'!N200)</f>
        <v/>
      </c>
      <c r="O184" s="85" t="str">
        <f>IF(ISBLANK('1. Input energy data'!O200), "",'1. Input energy data'!O200)</f>
        <v/>
      </c>
      <c r="P184" s="85" t="str">
        <f>IF(ISBLANK('1. Input energy data'!P200), "",'1. Input energy data'!P200)</f>
        <v/>
      </c>
      <c r="Q184" s="85" t="str">
        <f>IF(ISBLANK('1. Input energy data'!Q200), "",'1. Input energy data'!Q200)</f>
        <v/>
      </c>
      <c r="R184" s="85" t="str">
        <f>IF(ISBLANK('1. Input energy data'!R200), "",'1. Input energy data'!R200)</f>
        <v/>
      </c>
      <c r="S184" s="85" t="str">
        <f>IF(ISBLANK('1. Input energy data'!S200), "",'1. Input energy data'!S200)</f>
        <v/>
      </c>
      <c r="T184" s="85" t="str">
        <f>IF(ISBLANK('1. Input energy data'!T200), "",'1. Input energy data'!T200)</f>
        <v/>
      </c>
      <c r="U184" s="85" t="str">
        <f>IF(ISBLANK('1. Input energy data'!U200), "",'1. Input energy data'!U200)</f>
        <v/>
      </c>
      <c r="V184" s="85" t="str">
        <f>IF(ISBLANK('1. Input energy data'!V200), "",'1. Input energy data'!V200)</f>
        <v/>
      </c>
      <c r="W184" s="85" t="str">
        <f>IF(ISBLANK('1. Input energy data'!W200), "",'1. Input energy data'!W200)</f>
        <v/>
      </c>
      <c r="X184" s="85" t="str">
        <f>IF(ISBLANK('1. Input energy data'!X200), "",'1. Input energy data'!X200)</f>
        <v/>
      </c>
      <c r="Y184" s="85" t="str">
        <f>IF(ISBLANK('1. Input energy data'!Y200), "",'1. Input energy data'!Y200)</f>
        <v/>
      </c>
      <c r="Z184" s="85" t="str">
        <f>IF(ISBLANK('1. Input energy data'!Z200), "",'1. Input energy data'!Z200)</f>
        <v/>
      </c>
      <c r="AA184" s="85" t="str">
        <f>IF(ISBLANK('1. Input energy data'!$AA200), "",'1. Input energy data'!$AA200)</f>
        <v/>
      </c>
      <c r="AB184" s="85" t="str">
        <f>IF(ISBLANK('1. Input energy data'!AB200), "",'1. Input energy data'!AB200)</f>
        <v/>
      </c>
      <c r="AC184" s="84" t="str">
        <f>IF('1. Input energy data'!AD200="", "", '1. Input energy data'!AD200)</f>
        <v/>
      </c>
      <c r="AD184" s="84" t="str">
        <f>IF('1. Input energy data'!AE200="", "", '1. Input energy data'!AE200)</f>
        <v/>
      </c>
      <c r="AE184" s="85" t="str">
        <f>IF(ISBLANK('1. Input energy data'!AF200), "",'1. Input energy data'!AF200)</f>
        <v/>
      </c>
      <c r="AF184" s="85" t="str">
        <f>IF(ISBLANK('1. Input energy data'!AG200), "",'1. Input energy data'!AG200)</f>
        <v/>
      </c>
      <c r="AG184" s="85" t="str">
        <f>IF(ISBLANK('1. Input energy data'!AH200), "",'1. Input energy data'!AH200)</f>
        <v/>
      </c>
      <c r="AH184" s="85" t="str">
        <f>IF(ISBLANK('1. Input energy data'!AI200), "",'1. Input energy data'!AI200)</f>
        <v/>
      </c>
      <c r="AI184" s="85" t="str">
        <f>IF(ISBLANK('1. Input energy data'!AJ200), "",'1. Input energy data'!AJ200)</f>
        <v/>
      </c>
      <c r="AJ184" s="85" t="str">
        <f>IF(ISBLANK('1. Input energy data'!AK200), "",'1. Input energy data'!AK200)</f>
        <v/>
      </c>
      <c r="AK184" s="85" t="str">
        <f>IF(ISBLANK('1. Input energy data'!AL200), "",'1. Input energy data'!AL200)</f>
        <v/>
      </c>
      <c r="AL184" s="85" t="str">
        <f>IF(ISBLANK('1. Input energy data'!AM200), "",'1. Input energy data'!AM200)</f>
        <v/>
      </c>
      <c r="AM184" s="85" t="str">
        <f>IF(ISBLANK('1. Input energy data'!AN200), "",'1. Input energy data'!AN200)</f>
        <v/>
      </c>
      <c r="AN184" s="85" t="str">
        <f>IF(ISBLANK('1. Input energy data'!AO200), "",'1. Input energy data'!AO200)</f>
        <v/>
      </c>
      <c r="AO184" s="85" t="str">
        <f>IF(ISBLANK('1. Input energy data'!AP200), "",'1. Input energy data'!AP200)</f>
        <v/>
      </c>
      <c r="AP184" s="85" t="str">
        <f>IF(ISBLANK('1. Input energy data'!AQ200), "",'1. Input energy data'!AQ200)</f>
        <v/>
      </c>
      <c r="AQ184" s="85" t="str">
        <f>'1. Input energy data'!AR200</f>
        <v/>
      </c>
      <c r="AR184" s="85" t="str">
        <f>'1. Input energy data'!AS200</f>
        <v/>
      </c>
      <c r="AS184" s="85" t="str">
        <f>IF(ISBLANK('1. Input energy data'!AT200), "",'1. Input energy data'!AT200)</f>
        <v/>
      </c>
      <c r="AT184" s="85" t="str">
        <f>IF(ISBLANK('1. Input energy data'!$AU200), "",'1. Input energy data'!$AU200)</f>
        <v/>
      </c>
      <c r="AU184" s="85" t="str">
        <f>IF(ISBLANK('1. Input energy data'!AV200), "",'1. Input energy data'!AV200)</f>
        <v/>
      </c>
      <c r="AV184" s="82" t="str">
        <f>IFERROR('Calculation backing sheet'!AQ183,"Baseline issue")</f>
        <v/>
      </c>
      <c r="AW184" s="85" t="str">
        <f>'Calculation backing sheet'!AR183</f>
        <v/>
      </c>
      <c r="AX184" s="176" t="str">
        <f>'Calculation backing sheet'!AS183</f>
        <v/>
      </c>
      <c r="AY184" s="85" t="str">
        <f>'Calculation backing sheet'!AT183</f>
        <v/>
      </c>
      <c r="AZ184" s="85" t="str">
        <f>'Calculation backing sheet'!AU183</f>
        <v/>
      </c>
      <c r="BA184" s="82" t="str">
        <f>'Calculation backing sheet'!AV183</f>
        <v/>
      </c>
      <c r="BB184" s="82" t="str">
        <f>IF(OR(F184=0,G184=0,F184="0",G184="0",TRIM(F184)="",TRIM(G184)=""),"",IF(COUNTIFS('2. Input non-routine changes'!$C$18:$C$1048576,F184,'2. Input non-routine changes'!$E$18:$E$1048576,G184)&gt; 0,"Yes","No"))</f>
        <v/>
      </c>
      <c r="BD184" s="84" t="str" cm="1">
        <f t="array" aca="1" ref="BD184" ca="1">IFERROR(INDIRECT("'2. Input non-routine changes'!" &amp; ADDRESS('NRC backing'!$E184, COLUMN()-45)),"")</f>
        <v/>
      </c>
      <c r="BE184" s="84" t="str" cm="1">
        <f t="array" aca="1" ref="BE184" ca="1">IFERROR(INDIRECT("'2. Input non-routine changes'!" &amp; ADDRESS('NRC backing'!$E184, COLUMN()-45)),"")</f>
        <v/>
      </c>
      <c r="BF184" s="82" t="str" cm="1">
        <f t="array" aca="1" ref="BF184" ca="1">IFERROR(INDIRECT("'2. Input non-routine changes'!" &amp; ADDRESS('NRC backing'!$E184, COLUMN()-45)),"")</f>
        <v/>
      </c>
      <c r="BG184" s="180" t="str" cm="1">
        <f t="array" aca="1" ref="BG184" ca="1">IFERROR(INDIRECT("'2. Input non-routine changes'!" &amp; ADDRESS('NRC backing'!$E184, COLUMN()-45)),"")</f>
        <v/>
      </c>
      <c r="BH184" s="82" t="str" cm="1">
        <f t="array" aca="1" ref="BH184" ca="1">IFERROR(INDIRECT("'2. Input non-routine changes'!" &amp; ADDRESS('NRC backing'!$E184, COLUMN()-45)),"")</f>
        <v/>
      </c>
      <c r="BI184" s="84" t="str" cm="1">
        <f t="array" aca="1" ref="BI184" ca="1">IFERROR(INDIRECT("'2. Input non-routine changes'!" &amp; ADDRESS('NRC backing'!$F184, COLUMN()-50)),"")</f>
        <v/>
      </c>
      <c r="BJ184" s="84" t="str" cm="1">
        <f t="array" aca="1" ref="BJ184" ca="1">IFERROR(INDIRECT("'2. Input non-routine changes'!" &amp; ADDRESS('NRC backing'!$F184, COLUMN()-50)),"")</f>
        <v/>
      </c>
      <c r="BK184" s="82" t="str" cm="1">
        <f t="array" aca="1" ref="BK184" ca="1">IFERROR(INDIRECT("'2. Input non-routine changes'!" &amp; ADDRESS('NRC backing'!$F184, COLUMN()-50)),"")</f>
        <v/>
      </c>
      <c r="BL184" s="173" t="str" cm="1">
        <f t="array" aca="1" ref="BL184" ca="1">IFERROR(INDIRECT("'2. Input non-routine changes'!" &amp; ADDRESS('NRC backing'!$F184, COLUMN()-50)),"")</f>
        <v/>
      </c>
      <c r="BM184" s="82" t="str" cm="1">
        <f t="array" aca="1" ref="BM184" ca="1">IFERROR(INDIRECT("'2. Input non-routine changes'!" &amp; ADDRESS('NRC backing'!$F184, COLUMN()-50)),"")</f>
        <v/>
      </c>
      <c r="BN184" s="84" t="str" cm="1">
        <f t="array" aca="1" ref="BN184" ca="1">IFERROR(INDIRECT("'2. Input non-routine changes'!" &amp; ADDRESS('NRC backing'!$G184, COLUMN()-55)),"")</f>
        <v/>
      </c>
      <c r="BO184" s="84" t="str" cm="1">
        <f t="array" aca="1" ref="BO184" ca="1">IFERROR(INDIRECT("'2. Input non-routine changes'!" &amp; ADDRESS('NRC backing'!$G184, COLUMN()-55)),"")</f>
        <v/>
      </c>
      <c r="BP184" s="82" t="str" cm="1">
        <f t="array" aca="1" ref="BP184" ca="1">IFERROR(INDIRECT("'2. Input non-routine changes'!" &amp; ADDRESS('NRC backing'!$G184, COLUMN()-55)),"")</f>
        <v/>
      </c>
      <c r="BQ184" s="180" t="str" cm="1">
        <f t="array" aca="1" ref="BQ184" ca="1">IFERROR(INDIRECT("'2. Input non-routine changes'!" &amp; ADDRESS('NRC backing'!$G184, COLUMN()-55)),"")</f>
        <v/>
      </c>
      <c r="BR184" s="82" t="str" cm="1">
        <f t="array" aca="1" ref="BR184" ca="1">IFERROR(INDIRECT("'2. Input non-routine changes'!" &amp; ADDRESS('NRC backing'!$G184, COLUMN()-55)),"")</f>
        <v/>
      </c>
    </row>
    <row r="185" spans="1:70">
      <c r="A185" s="82" t="str">
        <f>IF($D185="", "", '1. Input energy data'!$C$11)</f>
        <v/>
      </c>
      <c r="B185" s="82" t="str">
        <f>IF($D185="", "", '1. Input energy data'!$D$11)</f>
        <v/>
      </c>
      <c r="C185" s="236"/>
      <c r="D185" s="82" t="str">
        <f>IF(ISBLANK('1. Input energy data'!$C201),"",'1. Input energy data'!$C201)</f>
        <v/>
      </c>
      <c r="E185" s="178" t="str">
        <f>IF(ISBLANK('1. Input energy data'!D201), "",'1. Input energy data'!D201)</f>
        <v/>
      </c>
      <c r="F185" s="82" t="str">
        <f>IF(ISBLANK('1. Input energy data'!$E201),"",'1. Input energy data'!$E201)</f>
        <v/>
      </c>
      <c r="G185" s="82" t="str">
        <f>IF($A185="","",'1. Input energy data'!$G201)</f>
        <v/>
      </c>
      <c r="H185" s="82" t="str">
        <f>IF($G185='List Backing Sheet'!$P$5,'1. Input energy data'!$S$11,IF($G185='List Backing Sheet'!$P$6,'1. Input energy data'!$T$11,""))</f>
        <v/>
      </c>
      <c r="I185" s="82" t="str">
        <f>IF('1. Input energy data'!H201=0, "", '1. Input energy data'!H201)</f>
        <v/>
      </c>
      <c r="J185" s="84" t="str">
        <f>IF('1. Input energy data'!I201="", "", '1. Input energy data'!I201)</f>
        <v/>
      </c>
      <c r="K185" s="84" t="str">
        <f>IF(A185="","",IF(TRIM(LOWER('1. Input energy data'!$G$11))="Multiple",IF('1. Input energy data'!J201&lt;&gt;"",'1. Input energy data'!J201,""), '1. Input energy data'!$G$11))</f>
        <v/>
      </c>
      <c r="L185" s="84" t="str">
        <f>IF('1. Input energy data'!L201="", "", '1. Input energy data'!L201)</f>
        <v/>
      </c>
      <c r="M185" s="84" t="str">
        <f>IF('1. Input energy data'!M201="", "", '1. Input energy data'!M201)</f>
        <v/>
      </c>
      <c r="N185" s="85" t="str">
        <f>IF(ISBLANK('1. Input energy data'!N201), "",'1. Input energy data'!N201)</f>
        <v/>
      </c>
      <c r="O185" s="85" t="str">
        <f>IF(ISBLANK('1. Input energy data'!O201), "",'1. Input energy data'!O201)</f>
        <v/>
      </c>
      <c r="P185" s="85" t="str">
        <f>IF(ISBLANK('1. Input energy data'!P201), "",'1. Input energy data'!P201)</f>
        <v/>
      </c>
      <c r="Q185" s="85" t="str">
        <f>IF(ISBLANK('1. Input energy data'!Q201), "",'1. Input energy data'!Q201)</f>
        <v/>
      </c>
      <c r="R185" s="85" t="str">
        <f>IF(ISBLANK('1. Input energy data'!R201), "",'1. Input energy data'!R201)</f>
        <v/>
      </c>
      <c r="S185" s="85" t="str">
        <f>IF(ISBLANK('1. Input energy data'!S201), "",'1. Input energy data'!S201)</f>
        <v/>
      </c>
      <c r="T185" s="85" t="str">
        <f>IF(ISBLANK('1. Input energy data'!T201), "",'1. Input energy data'!T201)</f>
        <v/>
      </c>
      <c r="U185" s="85" t="str">
        <f>IF(ISBLANK('1. Input energy data'!U201), "",'1. Input energy data'!U201)</f>
        <v/>
      </c>
      <c r="V185" s="85" t="str">
        <f>IF(ISBLANK('1. Input energy data'!V201), "",'1. Input energy data'!V201)</f>
        <v/>
      </c>
      <c r="W185" s="85" t="str">
        <f>IF(ISBLANK('1. Input energy data'!W201), "",'1. Input energy data'!W201)</f>
        <v/>
      </c>
      <c r="X185" s="85" t="str">
        <f>IF(ISBLANK('1. Input energy data'!X201), "",'1. Input energy data'!X201)</f>
        <v/>
      </c>
      <c r="Y185" s="85" t="str">
        <f>IF(ISBLANK('1. Input energy data'!Y201), "",'1. Input energy data'!Y201)</f>
        <v/>
      </c>
      <c r="Z185" s="85" t="str">
        <f>IF(ISBLANK('1. Input energy data'!Z201), "",'1. Input energy data'!Z201)</f>
        <v/>
      </c>
      <c r="AA185" s="85" t="str">
        <f>IF(ISBLANK('1. Input energy data'!$AA201), "",'1. Input energy data'!$AA201)</f>
        <v/>
      </c>
      <c r="AB185" s="85" t="str">
        <f>IF(ISBLANK('1. Input energy data'!AB201), "",'1. Input energy data'!AB201)</f>
        <v/>
      </c>
      <c r="AC185" s="84" t="str">
        <f>IF('1. Input energy data'!AD201="", "", '1. Input energy data'!AD201)</f>
        <v/>
      </c>
      <c r="AD185" s="84" t="str">
        <f>IF('1. Input energy data'!AE201="", "", '1. Input energy data'!AE201)</f>
        <v/>
      </c>
      <c r="AE185" s="85" t="str">
        <f>IF(ISBLANK('1. Input energy data'!AF201), "",'1. Input energy data'!AF201)</f>
        <v/>
      </c>
      <c r="AF185" s="85" t="str">
        <f>IF(ISBLANK('1. Input energy data'!AG201), "",'1. Input energy data'!AG201)</f>
        <v/>
      </c>
      <c r="AG185" s="85" t="str">
        <f>IF(ISBLANK('1. Input energy data'!AH201), "",'1. Input energy data'!AH201)</f>
        <v/>
      </c>
      <c r="AH185" s="85" t="str">
        <f>IF(ISBLANK('1. Input energy data'!AI201), "",'1. Input energy data'!AI201)</f>
        <v/>
      </c>
      <c r="AI185" s="85" t="str">
        <f>IF(ISBLANK('1. Input energy data'!AJ201), "",'1. Input energy data'!AJ201)</f>
        <v/>
      </c>
      <c r="AJ185" s="85" t="str">
        <f>IF(ISBLANK('1. Input energy data'!AK201), "",'1. Input energy data'!AK201)</f>
        <v/>
      </c>
      <c r="AK185" s="85" t="str">
        <f>IF(ISBLANK('1. Input energy data'!AL201), "",'1. Input energy data'!AL201)</f>
        <v/>
      </c>
      <c r="AL185" s="85" t="str">
        <f>IF(ISBLANK('1. Input energy data'!AM201), "",'1. Input energy data'!AM201)</f>
        <v/>
      </c>
      <c r="AM185" s="85" t="str">
        <f>IF(ISBLANK('1. Input energy data'!AN201), "",'1. Input energy data'!AN201)</f>
        <v/>
      </c>
      <c r="AN185" s="85" t="str">
        <f>IF(ISBLANK('1. Input energy data'!AO201), "",'1. Input energy data'!AO201)</f>
        <v/>
      </c>
      <c r="AO185" s="85" t="str">
        <f>IF(ISBLANK('1. Input energy data'!AP201), "",'1. Input energy data'!AP201)</f>
        <v/>
      </c>
      <c r="AP185" s="85" t="str">
        <f>IF(ISBLANK('1. Input energy data'!AQ201), "",'1. Input energy data'!AQ201)</f>
        <v/>
      </c>
      <c r="AQ185" s="85" t="str">
        <f>'1. Input energy data'!AR201</f>
        <v/>
      </c>
      <c r="AR185" s="85" t="str">
        <f>'1. Input energy data'!AS201</f>
        <v/>
      </c>
      <c r="AS185" s="85" t="str">
        <f>IF(ISBLANK('1. Input energy data'!AT201), "",'1. Input energy data'!AT201)</f>
        <v/>
      </c>
      <c r="AT185" s="85" t="str">
        <f>IF(ISBLANK('1. Input energy data'!$AU201), "",'1. Input energy data'!$AU201)</f>
        <v/>
      </c>
      <c r="AU185" s="85" t="str">
        <f>IF(ISBLANK('1. Input energy data'!AV201), "",'1. Input energy data'!AV201)</f>
        <v/>
      </c>
      <c r="AV185" s="82" t="str">
        <f>IFERROR('Calculation backing sheet'!AQ184,"Baseline issue")</f>
        <v/>
      </c>
      <c r="AW185" s="85" t="str">
        <f>'Calculation backing sheet'!AR184</f>
        <v/>
      </c>
      <c r="AX185" s="176" t="str">
        <f>'Calculation backing sheet'!AS184</f>
        <v/>
      </c>
      <c r="AY185" s="85" t="str">
        <f>'Calculation backing sheet'!AT184</f>
        <v/>
      </c>
      <c r="AZ185" s="85" t="str">
        <f>'Calculation backing sheet'!AU184</f>
        <v/>
      </c>
      <c r="BA185" s="82" t="str">
        <f>'Calculation backing sheet'!AV184</f>
        <v/>
      </c>
      <c r="BB185" s="82" t="str">
        <f>IF(OR(F185=0,G185=0,F185="0",G185="0",TRIM(F185)="",TRIM(G185)=""),"",IF(COUNTIFS('2. Input non-routine changes'!$C$18:$C$1048576,F185,'2. Input non-routine changes'!$E$18:$E$1048576,G185)&gt; 0,"Yes","No"))</f>
        <v/>
      </c>
      <c r="BD185" s="84" t="str" cm="1">
        <f t="array" aca="1" ref="BD185" ca="1">IFERROR(INDIRECT("'2. Input non-routine changes'!" &amp; ADDRESS('NRC backing'!$E185, COLUMN()-45)),"")</f>
        <v/>
      </c>
      <c r="BE185" s="84" t="str" cm="1">
        <f t="array" aca="1" ref="BE185" ca="1">IFERROR(INDIRECT("'2. Input non-routine changes'!" &amp; ADDRESS('NRC backing'!$E185, COLUMN()-45)),"")</f>
        <v/>
      </c>
      <c r="BF185" s="82" t="str" cm="1">
        <f t="array" aca="1" ref="BF185" ca="1">IFERROR(INDIRECT("'2. Input non-routine changes'!" &amp; ADDRESS('NRC backing'!$E185, COLUMN()-45)),"")</f>
        <v/>
      </c>
      <c r="BG185" s="180" t="str" cm="1">
        <f t="array" aca="1" ref="BG185" ca="1">IFERROR(INDIRECT("'2. Input non-routine changes'!" &amp; ADDRESS('NRC backing'!$E185, COLUMN()-45)),"")</f>
        <v/>
      </c>
      <c r="BH185" s="82" t="str" cm="1">
        <f t="array" aca="1" ref="BH185" ca="1">IFERROR(INDIRECT("'2. Input non-routine changes'!" &amp; ADDRESS('NRC backing'!$E185, COLUMN()-45)),"")</f>
        <v/>
      </c>
      <c r="BI185" s="84" t="str" cm="1">
        <f t="array" aca="1" ref="BI185" ca="1">IFERROR(INDIRECT("'2. Input non-routine changes'!" &amp; ADDRESS('NRC backing'!$F185, COLUMN()-50)),"")</f>
        <v/>
      </c>
      <c r="BJ185" s="84" t="str" cm="1">
        <f t="array" aca="1" ref="BJ185" ca="1">IFERROR(INDIRECT("'2. Input non-routine changes'!" &amp; ADDRESS('NRC backing'!$F185, COLUMN()-50)),"")</f>
        <v/>
      </c>
      <c r="BK185" s="82" t="str" cm="1">
        <f t="array" aca="1" ref="BK185" ca="1">IFERROR(INDIRECT("'2. Input non-routine changes'!" &amp; ADDRESS('NRC backing'!$F185, COLUMN()-50)),"")</f>
        <v/>
      </c>
      <c r="BL185" s="173" t="str" cm="1">
        <f t="array" aca="1" ref="BL185" ca="1">IFERROR(INDIRECT("'2. Input non-routine changes'!" &amp; ADDRESS('NRC backing'!$F185, COLUMN()-50)),"")</f>
        <v/>
      </c>
      <c r="BM185" s="82" t="str" cm="1">
        <f t="array" aca="1" ref="BM185" ca="1">IFERROR(INDIRECT("'2. Input non-routine changes'!" &amp; ADDRESS('NRC backing'!$F185, COLUMN()-50)),"")</f>
        <v/>
      </c>
      <c r="BN185" s="84" t="str" cm="1">
        <f t="array" aca="1" ref="BN185" ca="1">IFERROR(INDIRECT("'2. Input non-routine changes'!" &amp; ADDRESS('NRC backing'!$G185, COLUMN()-55)),"")</f>
        <v/>
      </c>
      <c r="BO185" s="84" t="str" cm="1">
        <f t="array" aca="1" ref="BO185" ca="1">IFERROR(INDIRECT("'2. Input non-routine changes'!" &amp; ADDRESS('NRC backing'!$G185, COLUMN()-55)),"")</f>
        <v/>
      </c>
      <c r="BP185" s="82" t="str" cm="1">
        <f t="array" aca="1" ref="BP185" ca="1">IFERROR(INDIRECT("'2. Input non-routine changes'!" &amp; ADDRESS('NRC backing'!$G185, COLUMN()-55)),"")</f>
        <v/>
      </c>
      <c r="BQ185" s="180" t="str" cm="1">
        <f t="array" aca="1" ref="BQ185" ca="1">IFERROR(INDIRECT("'2. Input non-routine changes'!" &amp; ADDRESS('NRC backing'!$G185, COLUMN()-55)),"")</f>
        <v/>
      </c>
      <c r="BR185" s="82" t="str" cm="1">
        <f t="array" aca="1" ref="BR185" ca="1">IFERROR(INDIRECT("'2. Input non-routine changes'!" &amp; ADDRESS('NRC backing'!$G185, COLUMN()-55)),"")</f>
        <v/>
      </c>
    </row>
    <row r="186" spans="1:70">
      <c r="A186" s="82" t="str">
        <f>IF($D186="", "", '1. Input energy data'!$C$11)</f>
        <v/>
      </c>
      <c r="B186" s="82" t="str">
        <f>IF($D186="", "", '1. Input energy data'!$D$11)</f>
        <v/>
      </c>
      <c r="C186" s="236"/>
      <c r="D186" s="82" t="str">
        <f>IF(ISBLANK('1. Input energy data'!$C202),"",'1. Input energy data'!$C202)</f>
        <v/>
      </c>
      <c r="E186" s="178" t="str">
        <f>IF(ISBLANK('1. Input energy data'!D202), "",'1. Input energy data'!D202)</f>
        <v/>
      </c>
      <c r="F186" s="82" t="str">
        <f>IF(ISBLANK('1. Input energy data'!$E202),"",'1. Input energy data'!$E202)</f>
        <v/>
      </c>
      <c r="G186" s="82" t="str">
        <f>IF($A186="","",'1. Input energy data'!$G202)</f>
        <v/>
      </c>
      <c r="H186" s="82" t="str">
        <f>IF($G186='List Backing Sheet'!$P$5,'1. Input energy data'!$S$11,IF($G186='List Backing Sheet'!$P$6,'1. Input energy data'!$T$11,""))</f>
        <v/>
      </c>
      <c r="I186" s="82" t="str">
        <f>IF('1. Input energy data'!H202=0, "", '1. Input energy data'!H202)</f>
        <v/>
      </c>
      <c r="J186" s="84" t="str">
        <f>IF('1. Input energy data'!I202="", "", '1. Input energy data'!I202)</f>
        <v/>
      </c>
      <c r="K186" s="84" t="str">
        <f>IF(A186="","",IF(TRIM(LOWER('1. Input energy data'!$G$11))="Multiple",IF('1. Input energy data'!J202&lt;&gt;"",'1. Input energy data'!J202,""), '1. Input energy data'!$G$11))</f>
        <v/>
      </c>
      <c r="L186" s="84" t="str">
        <f>IF('1. Input energy data'!L202="", "", '1. Input energy data'!L202)</f>
        <v/>
      </c>
      <c r="M186" s="84" t="str">
        <f>IF('1. Input energy data'!M202="", "", '1. Input energy data'!M202)</f>
        <v/>
      </c>
      <c r="N186" s="85" t="str">
        <f>IF(ISBLANK('1. Input energy data'!N202), "",'1. Input energy data'!N202)</f>
        <v/>
      </c>
      <c r="O186" s="85" t="str">
        <f>IF(ISBLANK('1. Input energy data'!O202), "",'1. Input energy data'!O202)</f>
        <v/>
      </c>
      <c r="P186" s="85" t="str">
        <f>IF(ISBLANK('1. Input energy data'!P202), "",'1. Input energy data'!P202)</f>
        <v/>
      </c>
      <c r="Q186" s="85" t="str">
        <f>IF(ISBLANK('1. Input energy data'!Q202), "",'1. Input energy data'!Q202)</f>
        <v/>
      </c>
      <c r="R186" s="85" t="str">
        <f>IF(ISBLANK('1. Input energy data'!R202), "",'1. Input energy data'!R202)</f>
        <v/>
      </c>
      <c r="S186" s="85" t="str">
        <f>IF(ISBLANK('1. Input energy data'!S202), "",'1. Input energy data'!S202)</f>
        <v/>
      </c>
      <c r="T186" s="85" t="str">
        <f>IF(ISBLANK('1. Input energy data'!T202), "",'1. Input energy data'!T202)</f>
        <v/>
      </c>
      <c r="U186" s="85" t="str">
        <f>IF(ISBLANK('1. Input energy data'!U202), "",'1. Input energy data'!U202)</f>
        <v/>
      </c>
      <c r="V186" s="85" t="str">
        <f>IF(ISBLANK('1. Input energy data'!V202), "",'1. Input energy data'!V202)</f>
        <v/>
      </c>
      <c r="W186" s="85" t="str">
        <f>IF(ISBLANK('1. Input energy data'!W202), "",'1. Input energy data'!W202)</f>
        <v/>
      </c>
      <c r="X186" s="85" t="str">
        <f>IF(ISBLANK('1. Input energy data'!X202), "",'1. Input energy data'!X202)</f>
        <v/>
      </c>
      <c r="Y186" s="85" t="str">
        <f>IF(ISBLANK('1. Input energy data'!Y202), "",'1. Input energy data'!Y202)</f>
        <v/>
      </c>
      <c r="Z186" s="85" t="str">
        <f>IF(ISBLANK('1. Input energy data'!Z202), "",'1. Input energy data'!Z202)</f>
        <v/>
      </c>
      <c r="AA186" s="85" t="str">
        <f>IF(ISBLANK('1. Input energy data'!$AA202), "",'1. Input energy data'!$AA202)</f>
        <v/>
      </c>
      <c r="AB186" s="85" t="str">
        <f>IF(ISBLANK('1. Input energy data'!AB202), "",'1. Input energy data'!AB202)</f>
        <v/>
      </c>
      <c r="AC186" s="84" t="str">
        <f>IF('1. Input energy data'!AD202="", "", '1. Input energy data'!AD202)</f>
        <v/>
      </c>
      <c r="AD186" s="84" t="str">
        <f>IF('1. Input energy data'!AE202="", "", '1. Input energy data'!AE202)</f>
        <v/>
      </c>
      <c r="AE186" s="85" t="str">
        <f>IF(ISBLANK('1. Input energy data'!AF202), "",'1. Input energy data'!AF202)</f>
        <v/>
      </c>
      <c r="AF186" s="85" t="str">
        <f>IF(ISBLANK('1. Input energy data'!AG202), "",'1. Input energy data'!AG202)</f>
        <v/>
      </c>
      <c r="AG186" s="85" t="str">
        <f>IF(ISBLANK('1. Input energy data'!AH202), "",'1. Input energy data'!AH202)</f>
        <v/>
      </c>
      <c r="AH186" s="85" t="str">
        <f>IF(ISBLANK('1. Input energy data'!AI202), "",'1. Input energy data'!AI202)</f>
        <v/>
      </c>
      <c r="AI186" s="85" t="str">
        <f>IF(ISBLANK('1. Input energy data'!AJ202), "",'1. Input energy data'!AJ202)</f>
        <v/>
      </c>
      <c r="AJ186" s="85" t="str">
        <f>IF(ISBLANK('1. Input energy data'!AK202), "",'1. Input energy data'!AK202)</f>
        <v/>
      </c>
      <c r="AK186" s="85" t="str">
        <f>IF(ISBLANK('1. Input energy data'!AL202), "",'1. Input energy data'!AL202)</f>
        <v/>
      </c>
      <c r="AL186" s="85" t="str">
        <f>IF(ISBLANK('1. Input energy data'!AM202), "",'1. Input energy data'!AM202)</f>
        <v/>
      </c>
      <c r="AM186" s="85" t="str">
        <f>IF(ISBLANK('1. Input energy data'!AN202), "",'1. Input energy data'!AN202)</f>
        <v/>
      </c>
      <c r="AN186" s="85" t="str">
        <f>IF(ISBLANK('1. Input energy data'!AO202), "",'1. Input energy data'!AO202)</f>
        <v/>
      </c>
      <c r="AO186" s="85" t="str">
        <f>IF(ISBLANK('1. Input energy data'!AP202), "",'1. Input energy data'!AP202)</f>
        <v/>
      </c>
      <c r="AP186" s="85" t="str">
        <f>IF(ISBLANK('1. Input energy data'!AQ202), "",'1. Input energy data'!AQ202)</f>
        <v/>
      </c>
      <c r="AQ186" s="85" t="str">
        <f>'1. Input energy data'!AR202</f>
        <v/>
      </c>
      <c r="AR186" s="85" t="str">
        <f>'1. Input energy data'!AS202</f>
        <v/>
      </c>
      <c r="AS186" s="85" t="str">
        <f>IF(ISBLANK('1. Input energy data'!AT202), "",'1. Input energy data'!AT202)</f>
        <v/>
      </c>
      <c r="AT186" s="85" t="str">
        <f>IF(ISBLANK('1. Input energy data'!$AU202), "",'1. Input energy data'!$AU202)</f>
        <v/>
      </c>
      <c r="AU186" s="85" t="str">
        <f>IF(ISBLANK('1. Input energy data'!AV202), "",'1. Input energy data'!AV202)</f>
        <v/>
      </c>
      <c r="AV186" s="82" t="str">
        <f>IFERROR('Calculation backing sheet'!AQ185,"Baseline issue")</f>
        <v/>
      </c>
      <c r="AW186" s="85" t="str">
        <f>'Calculation backing sheet'!AR185</f>
        <v/>
      </c>
      <c r="AX186" s="176" t="str">
        <f>'Calculation backing sheet'!AS185</f>
        <v/>
      </c>
      <c r="AY186" s="85" t="str">
        <f>'Calculation backing sheet'!AT185</f>
        <v/>
      </c>
      <c r="AZ186" s="85" t="str">
        <f>'Calculation backing sheet'!AU185</f>
        <v/>
      </c>
      <c r="BA186" s="82" t="str">
        <f>'Calculation backing sheet'!AV185</f>
        <v/>
      </c>
      <c r="BB186" s="82" t="str">
        <f>IF(OR(F186=0,G186=0,F186="0",G186="0",TRIM(F186)="",TRIM(G186)=""),"",IF(COUNTIFS('2. Input non-routine changes'!$C$18:$C$1048576,F186,'2. Input non-routine changes'!$E$18:$E$1048576,G186)&gt; 0,"Yes","No"))</f>
        <v/>
      </c>
      <c r="BD186" s="84" t="str" cm="1">
        <f t="array" aca="1" ref="BD186" ca="1">IFERROR(INDIRECT("'2. Input non-routine changes'!" &amp; ADDRESS('NRC backing'!$E186, COLUMN()-45)),"")</f>
        <v/>
      </c>
      <c r="BE186" s="84" t="str" cm="1">
        <f t="array" aca="1" ref="BE186" ca="1">IFERROR(INDIRECT("'2. Input non-routine changes'!" &amp; ADDRESS('NRC backing'!$E186, COLUMN()-45)),"")</f>
        <v/>
      </c>
      <c r="BF186" s="82" t="str" cm="1">
        <f t="array" aca="1" ref="BF186" ca="1">IFERROR(INDIRECT("'2. Input non-routine changes'!" &amp; ADDRESS('NRC backing'!$E186, COLUMN()-45)),"")</f>
        <v/>
      </c>
      <c r="BG186" s="180" t="str" cm="1">
        <f t="array" aca="1" ref="BG186" ca="1">IFERROR(INDIRECT("'2. Input non-routine changes'!" &amp; ADDRESS('NRC backing'!$E186, COLUMN()-45)),"")</f>
        <v/>
      </c>
      <c r="BH186" s="82" t="str" cm="1">
        <f t="array" aca="1" ref="BH186" ca="1">IFERROR(INDIRECT("'2. Input non-routine changes'!" &amp; ADDRESS('NRC backing'!$E186, COLUMN()-45)),"")</f>
        <v/>
      </c>
      <c r="BI186" s="84" t="str" cm="1">
        <f t="array" aca="1" ref="BI186" ca="1">IFERROR(INDIRECT("'2. Input non-routine changes'!" &amp; ADDRESS('NRC backing'!$F186, COLUMN()-50)),"")</f>
        <v/>
      </c>
      <c r="BJ186" s="84" t="str" cm="1">
        <f t="array" aca="1" ref="BJ186" ca="1">IFERROR(INDIRECT("'2. Input non-routine changes'!" &amp; ADDRESS('NRC backing'!$F186, COLUMN()-50)),"")</f>
        <v/>
      </c>
      <c r="BK186" s="82" t="str" cm="1">
        <f t="array" aca="1" ref="BK186" ca="1">IFERROR(INDIRECT("'2. Input non-routine changes'!" &amp; ADDRESS('NRC backing'!$F186, COLUMN()-50)),"")</f>
        <v/>
      </c>
      <c r="BL186" s="173" t="str" cm="1">
        <f t="array" aca="1" ref="BL186" ca="1">IFERROR(INDIRECT("'2. Input non-routine changes'!" &amp; ADDRESS('NRC backing'!$F186, COLUMN()-50)),"")</f>
        <v/>
      </c>
      <c r="BM186" s="82" t="str" cm="1">
        <f t="array" aca="1" ref="BM186" ca="1">IFERROR(INDIRECT("'2. Input non-routine changes'!" &amp; ADDRESS('NRC backing'!$F186, COLUMN()-50)),"")</f>
        <v/>
      </c>
      <c r="BN186" s="84" t="str" cm="1">
        <f t="array" aca="1" ref="BN186" ca="1">IFERROR(INDIRECT("'2. Input non-routine changes'!" &amp; ADDRESS('NRC backing'!$G186, COLUMN()-55)),"")</f>
        <v/>
      </c>
      <c r="BO186" s="84" t="str" cm="1">
        <f t="array" aca="1" ref="BO186" ca="1">IFERROR(INDIRECT("'2. Input non-routine changes'!" &amp; ADDRESS('NRC backing'!$G186, COLUMN()-55)),"")</f>
        <v/>
      </c>
      <c r="BP186" s="82" t="str" cm="1">
        <f t="array" aca="1" ref="BP186" ca="1">IFERROR(INDIRECT("'2. Input non-routine changes'!" &amp; ADDRESS('NRC backing'!$G186, COLUMN()-55)),"")</f>
        <v/>
      </c>
      <c r="BQ186" s="180" t="str" cm="1">
        <f t="array" aca="1" ref="BQ186" ca="1">IFERROR(INDIRECT("'2. Input non-routine changes'!" &amp; ADDRESS('NRC backing'!$G186, COLUMN()-55)),"")</f>
        <v/>
      </c>
      <c r="BR186" s="82" t="str" cm="1">
        <f t="array" aca="1" ref="BR186" ca="1">IFERROR(INDIRECT("'2. Input non-routine changes'!" &amp; ADDRESS('NRC backing'!$G186, COLUMN()-55)),"")</f>
        <v/>
      </c>
    </row>
    <row r="187" spans="1:70">
      <c r="A187" s="82" t="str">
        <f>IF($D187="", "", '1. Input energy data'!$C$11)</f>
        <v/>
      </c>
      <c r="B187" s="82" t="str">
        <f>IF($D187="", "", '1. Input energy data'!$D$11)</f>
        <v/>
      </c>
      <c r="C187" s="236"/>
      <c r="D187" s="82" t="str">
        <f>IF(ISBLANK('1. Input energy data'!$C203),"",'1. Input energy data'!$C203)</f>
        <v/>
      </c>
      <c r="E187" s="178" t="str">
        <f>IF(ISBLANK('1. Input energy data'!D203), "",'1. Input energy data'!D203)</f>
        <v/>
      </c>
      <c r="F187" s="82" t="str">
        <f>IF(ISBLANK('1. Input energy data'!$E203),"",'1. Input energy data'!$E203)</f>
        <v/>
      </c>
      <c r="G187" s="82" t="str">
        <f>IF($A187="","",'1. Input energy data'!$G203)</f>
        <v/>
      </c>
      <c r="H187" s="82" t="str">
        <f>IF($G187='List Backing Sheet'!$P$5,'1. Input energy data'!$S$11,IF($G187='List Backing Sheet'!$P$6,'1. Input energy data'!$T$11,""))</f>
        <v/>
      </c>
      <c r="I187" s="82" t="str">
        <f>IF('1. Input energy data'!H203=0, "", '1. Input energy data'!H203)</f>
        <v/>
      </c>
      <c r="J187" s="84" t="str">
        <f>IF('1. Input energy data'!I203="", "", '1. Input energy data'!I203)</f>
        <v/>
      </c>
      <c r="K187" s="84" t="str">
        <f>IF(A187="","",IF(TRIM(LOWER('1. Input energy data'!$G$11))="Multiple",IF('1. Input energy data'!J203&lt;&gt;"",'1. Input energy data'!J203,""), '1. Input energy data'!$G$11))</f>
        <v/>
      </c>
      <c r="L187" s="84" t="str">
        <f>IF('1. Input energy data'!L203="", "", '1. Input energy data'!L203)</f>
        <v/>
      </c>
      <c r="M187" s="84" t="str">
        <f>IF('1. Input energy data'!M203="", "", '1. Input energy data'!M203)</f>
        <v/>
      </c>
      <c r="N187" s="85" t="str">
        <f>IF(ISBLANK('1. Input energy data'!N203), "",'1. Input energy data'!N203)</f>
        <v/>
      </c>
      <c r="O187" s="85" t="str">
        <f>IF(ISBLANK('1. Input energy data'!O203), "",'1. Input energy data'!O203)</f>
        <v/>
      </c>
      <c r="P187" s="85" t="str">
        <f>IF(ISBLANK('1. Input energy data'!P203), "",'1. Input energy data'!P203)</f>
        <v/>
      </c>
      <c r="Q187" s="85" t="str">
        <f>IF(ISBLANK('1. Input energy data'!Q203), "",'1. Input energy data'!Q203)</f>
        <v/>
      </c>
      <c r="R187" s="85" t="str">
        <f>IF(ISBLANK('1. Input energy data'!R203), "",'1. Input energy data'!R203)</f>
        <v/>
      </c>
      <c r="S187" s="85" t="str">
        <f>IF(ISBLANK('1. Input energy data'!S203), "",'1. Input energy data'!S203)</f>
        <v/>
      </c>
      <c r="T187" s="85" t="str">
        <f>IF(ISBLANK('1. Input energy data'!T203), "",'1. Input energy data'!T203)</f>
        <v/>
      </c>
      <c r="U187" s="85" t="str">
        <f>IF(ISBLANK('1. Input energy data'!U203), "",'1. Input energy data'!U203)</f>
        <v/>
      </c>
      <c r="V187" s="85" t="str">
        <f>IF(ISBLANK('1. Input energy data'!V203), "",'1. Input energy data'!V203)</f>
        <v/>
      </c>
      <c r="W187" s="85" t="str">
        <f>IF(ISBLANK('1. Input energy data'!W203), "",'1. Input energy data'!W203)</f>
        <v/>
      </c>
      <c r="X187" s="85" t="str">
        <f>IF(ISBLANK('1. Input energy data'!X203), "",'1. Input energy data'!X203)</f>
        <v/>
      </c>
      <c r="Y187" s="85" t="str">
        <f>IF(ISBLANK('1. Input energy data'!Y203), "",'1. Input energy data'!Y203)</f>
        <v/>
      </c>
      <c r="Z187" s="85" t="str">
        <f>IF(ISBLANK('1. Input energy data'!Z203), "",'1. Input energy data'!Z203)</f>
        <v/>
      </c>
      <c r="AA187" s="85" t="str">
        <f>IF(ISBLANK('1. Input energy data'!$AA203), "",'1. Input energy data'!$AA203)</f>
        <v/>
      </c>
      <c r="AB187" s="85" t="str">
        <f>IF(ISBLANK('1. Input energy data'!AB203), "",'1. Input energy data'!AB203)</f>
        <v/>
      </c>
      <c r="AC187" s="84" t="str">
        <f>IF('1. Input energy data'!AD203="", "", '1. Input energy data'!AD203)</f>
        <v/>
      </c>
      <c r="AD187" s="84" t="str">
        <f>IF('1. Input energy data'!AE203="", "", '1. Input energy data'!AE203)</f>
        <v/>
      </c>
      <c r="AE187" s="85" t="str">
        <f>IF(ISBLANK('1. Input energy data'!AF203), "",'1. Input energy data'!AF203)</f>
        <v/>
      </c>
      <c r="AF187" s="85" t="str">
        <f>IF(ISBLANK('1. Input energy data'!AG203), "",'1. Input energy data'!AG203)</f>
        <v/>
      </c>
      <c r="AG187" s="85" t="str">
        <f>IF(ISBLANK('1. Input energy data'!AH203), "",'1. Input energy data'!AH203)</f>
        <v/>
      </c>
      <c r="AH187" s="85" t="str">
        <f>IF(ISBLANK('1. Input energy data'!AI203), "",'1. Input energy data'!AI203)</f>
        <v/>
      </c>
      <c r="AI187" s="85" t="str">
        <f>IF(ISBLANK('1. Input energy data'!AJ203), "",'1. Input energy data'!AJ203)</f>
        <v/>
      </c>
      <c r="AJ187" s="85" t="str">
        <f>IF(ISBLANK('1. Input energy data'!AK203), "",'1. Input energy data'!AK203)</f>
        <v/>
      </c>
      <c r="AK187" s="85" t="str">
        <f>IF(ISBLANK('1. Input energy data'!AL203), "",'1. Input energy data'!AL203)</f>
        <v/>
      </c>
      <c r="AL187" s="85" t="str">
        <f>IF(ISBLANK('1. Input energy data'!AM203), "",'1. Input energy data'!AM203)</f>
        <v/>
      </c>
      <c r="AM187" s="85" t="str">
        <f>IF(ISBLANK('1. Input energy data'!AN203), "",'1. Input energy data'!AN203)</f>
        <v/>
      </c>
      <c r="AN187" s="85" t="str">
        <f>IF(ISBLANK('1. Input energy data'!AO203), "",'1. Input energy data'!AO203)</f>
        <v/>
      </c>
      <c r="AO187" s="85" t="str">
        <f>IF(ISBLANK('1. Input energy data'!AP203), "",'1. Input energy data'!AP203)</f>
        <v/>
      </c>
      <c r="AP187" s="85" t="str">
        <f>IF(ISBLANK('1. Input energy data'!AQ203), "",'1. Input energy data'!AQ203)</f>
        <v/>
      </c>
      <c r="AQ187" s="85" t="str">
        <f>'1. Input energy data'!AR203</f>
        <v/>
      </c>
      <c r="AR187" s="85" t="str">
        <f>'1. Input energy data'!AS203</f>
        <v/>
      </c>
      <c r="AS187" s="85" t="str">
        <f>IF(ISBLANK('1. Input energy data'!AT203), "",'1. Input energy data'!AT203)</f>
        <v/>
      </c>
      <c r="AT187" s="85" t="str">
        <f>IF(ISBLANK('1. Input energy data'!$AU203), "",'1. Input energy data'!$AU203)</f>
        <v/>
      </c>
      <c r="AU187" s="85" t="str">
        <f>IF(ISBLANK('1. Input energy data'!AV203), "",'1. Input energy data'!AV203)</f>
        <v/>
      </c>
      <c r="AV187" s="82" t="str">
        <f>IFERROR('Calculation backing sheet'!AQ186,"Baseline issue")</f>
        <v/>
      </c>
      <c r="AW187" s="85" t="str">
        <f>'Calculation backing sheet'!AR186</f>
        <v/>
      </c>
      <c r="AX187" s="176" t="str">
        <f>'Calculation backing sheet'!AS186</f>
        <v/>
      </c>
      <c r="AY187" s="85" t="str">
        <f>'Calculation backing sheet'!AT186</f>
        <v/>
      </c>
      <c r="AZ187" s="85" t="str">
        <f>'Calculation backing sheet'!AU186</f>
        <v/>
      </c>
      <c r="BA187" s="82" t="str">
        <f>'Calculation backing sheet'!AV186</f>
        <v/>
      </c>
      <c r="BB187" s="82" t="str">
        <f>IF(OR(F187=0,G187=0,F187="0",G187="0",TRIM(F187)="",TRIM(G187)=""),"",IF(COUNTIFS('2. Input non-routine changes'!$C$18:$C$1048576,F187,'2. Input non-routine changes'!$E$18:$E$1048576,G187)&gt; 0,"Yes","No"))</f>
        <v/>
      </c>
      <c r="BD187" s="84" t="str" cm="1">
        <f t="array" aca="1" ref="BD187" ca="1">IFERROR(INDIRECT("'2. Input non-routine changes'!" &amp; ADDRESS('NRC backing'!$E187, COLUMN()-45)),"")</f>
        <v/>
      </c>
      <c r="BE187" s="84" t="str" cm="1">
        <f t="array" aca="1" ref="BE187" ca="1">IFERROR(INDIRECT("'2. Input non-routine changes'!" &amp; ADDRESS('NRC backing'!$E187, COLUMN()-45)),"")</f>
        <v/>
      </c>
      <c r="BF187" s="82" t="str" cm="1">
        <f t="array" aca="1" ref="BF187" ca="1">IFERROR(INDIRECT("'2. Input non-routine changes'!" &amp; ADDRESS('NRC backing'!$E187, COLUMN()-45)),"")</f>
        <v/>
      </c>
      <c r="BG187" s="180" t="str" cm="1">
        <f t="array" aca="1" ref="BG187" ca="1">IFERROR(INDIRECT("'2. Input non-routine changes'!" &amp; ADDRESS('NRC backing'!$E187, COLUMN()-45)),"")</f>
        <v/>
      </c>
      <c r="BH187" s="82" t="str" cm="1">
        <f t="array" aca="1" ref="BH187" ca="1">IFERROR(INDIRECT("'2. Input non-routine changes'!" &amp; ADDRESS('NRC backing'!$E187, COLUMN()-45)),"")</f>
        <v/>
      </c>
      <c r="BI187" s="84" t="str" cm="1">
        <f t="array" aca="1" ref="BI187" ca="1">IFERROR(INDIRECT("'2. Input non-routine changes'!" &amp; ADDRESS('NRC backing'!$F187, COLUMN()-50)),"")</f>
        <v/>
      </c>
      <c r="BJ187" s="84" t="str" cm="1">
        <f t="array" aca="1" ref="BJ187" ca="1">IFERROR(INDIRECT("'2. Input non-routine changes'!" &amp; ADDRESS('NRC backing'!$F187, COLUMN()-50)),"")</f>
        <v/>
      </c>
      <c r="BK187" s="82" t="str" cm="1">
        <f t="array" aca="1" ref="BK187" ca="1">IFERROR(INDIRECT("'2. Input non-routine changes'!" &amp; ADDRESS('NRC backing'!$F187, COLUMN()-50)),"")</f>
        <v/>
      </c>
      <c r="BL187" s="173" t="str" cm="1">
        <f t="array" aca="1" ref="BL187" ca="1">IFERROR(INDIRECT("'2. Input non-routine changes'!" &amp; ADDRESS('NRC backing'!$F187, COLUMN()-50)),"")</f>
        <v/>
      </c>
      <c r="BM187" s="82" t="str" cm="1">
        <f t="array" aca="1" ref="BM187" ca="1">IFERROR(INDIRECT("'2. Input non-routine changes'!" &amp; ADDRESS('NRC backing'!$F187, COLUMN()-50)),"")</f>
        <v/>
      </c>
      <c r="BN187" s="84" t="str" cm="1">
        <f t="array" aca="1" ref="BN187" ca="1">IFERROR(INDIRECT("'2. Input non-routine changes'!" &amp; ADDRESS('NRC backing'!$G187, COLUMN()-55)),"")</f>
        <v/>
      </c>
      <c r="BO187" s="84" t="str" cm="1">
        <f t="array" aca="1" ref="BO187" ca="1">IFERROR(INDIRECT("'2. Input non-routine changes'!" &amp; ADDRESS('NRC backing'!$G187, COLUMN()-55)),"")</f>
        <v/>
      </c>
      <c r="BP187" s="82" t="str" cm="1">
        <f t="array" aca="1" ref="BP187" ca="1">IFERROR(INDIRECT("'2. Input non-routine changes'!" &amp; ADDRESS('NRC backing'!$G187, COLUMN()-55)),"")</f>
        <v/>
      </c>
      <c r="BQ187" s="180" t="str" cm="1">
        <f t="array" aca="1" ref="BQ187" ca="1">IFERROR(INDIRECT("'2. Input non-routine changes'!" &amp; ADDRESS('NRC backing'!$G187, COLUMN()-55)),"")</f>
        <v/>
      </c>
      <c r="BR187" s="82" t="str" cm="1">
        <f t="array" aca="1" ref="BR187" ca="1">IFERROR(INDIRECT("'2. Input non-routine changes'!" &amp; ADDRESS('NRC backing'!$G187, COLUMN()-55)),"")</f>
        <v/>
      </c>
    </row>
    <row r="188" spans="1:70">
      <c r="A188" s="82" t="str">
        <f>IF($D188="", "", '1. Input energy data'!$C$11)</f>
        <v/>
      </c>
      <c r="B188" s="82" t="str">
        <f>IF($D188="", "", '1. Input energy data'!$D$11)</f>
        <v/>
      </c>
      <c r="C188" s="236"/>
      <c r="D188" s="82" t="str">
        <f>IF(ISBLANK('1. Input energy data'!$C204),"",'1. Input energy data'!$C204)</f>
        <v/>
      </c>
      <c r="E188" s="178" t="str">
        <f>IF(ISBLANK('1. Input energy data'!D204), "",'1. Input energy data'!D204)</f>
        <v/>
      </c>
      <c r="F188" s="82" t="str">
        <f>IF(ISBLANK('1. Input energy data'!$E204),"",'1. Input energy data'!$E204)</f>
        <v/>
      </c>
      <c r="G188" s="82" t="str">
        <f>IF($A188="","",'1. Input energy data'!$G204)</f>
        <v/>
      </c>
      <c r="H188" s="82" t="str">
        <f>IF($G188='List Backing Sheet'!$P$5,'1. Input energy data'!$S$11,IF($G188='List Backing Sheet'!$P$6,'1. Input energy data'!$T$11,""))</f>
        <v/>
      </c>
      <c r="I188" s="82" t="str">
        <f>IF('1. Input energy data'!H204=0, "", '1. Input energy data'!H204)</f>
        <v/>
      </c>
      <c r="J188" s="84" t="str">
        <f>IF('1. Input energy data'!I204="", "", '1. Input energy data'!I204)</f>
        <v/>
      </c>
      <c r="K188" s="84" t="str">
        <f>IF(A188="","",IF(TRIM(LOWER('1. Input energy data'!$G$11))="Multiple",IF('1. Input energy data'!J204&lt;&gt;"",'1. Input energy data'!J204,""), '1. Input energy data'!$G$11))</f>
        <v/>
      </c>
      <c r="L188" s="84" t="str">
        <f>IF('1. Input energy data'!L204="", "", '1. Input energy data'!L204)</f>
        <v/>
      </c>
      <c r="M188" s="84" t="str">
        <f>IF('1. Input energy data'!M204="", "", '1. Input energy data'!M204)</f>
        <v/>
      </c>
      <c r="N188" s="85" t="str">
        <f>IF(ISBLANK('1. Input energy data'!N204), "",'1. Input energy data'!N204)</f>
        <v/>
      </c>
      <c r="O188" s="85" t="str">
        <f>IF(ISBLANK('1. Input energy data'!O204), "",'1. Input energy data'!O204)</f>
        <v/>
      </c>
      <c r="P188" s="85" t="str">
        <f>IF(ISBLANK('1. Input energy data'!P204), "",'1. Input energy data'!P204)</f>
        <v/>
      </c>
      <c r="Q188" s="85" t="str">
        <f>IF(ISBLANK('1. Input energy data'!Q204), "",'1. Input energy data'!Q204)</f>
        <v/>
      </c>
      <c r="R188" s="85" t="str">
        <f>IF(ISBLANK('1. Input energy data'!R204), "",'1. Input energy data'!R204)</f>
        <v/>
      </c>
      <c r="S188" s="85" t="str">
        <f>IF(ISBLANK('1. Input energy data'!S204), "",'1. Input energy data'!S204)</f>
        <v/>
      </c>
      <c r="T188" s="85" t="str">
        <f>IF(ISBLANK('1. Input energy data'!T204), "",'1. Input energy data'!T204)</f>
        <v/>
      </c>
      <c r="U188" s="85" t="str">
        <f>IF(ISBLANK('1. Input energy data'!U204), "",'1. Input energy data'!U204)</f>
        <v/>
      </c>
      <c r="V188" s="85" t="str">
        <f>IF(ISBLANK('1. Input energy data'!V204), "",'1. Input energy data'!V204)</f>
        <v/>
      </c>
      <c r="W188" s="85" t="str">
        <f>IF(ISBLANK('1. Input energy data'!W204), "",'1. Input energy data'!W204)</f>
        <v/>
      </c>
      <c r="X188" s="85" t="str">
        <f>IF(ISBLANK('1. Input energy data'!X204), "",'1. Input energy data'!X204)</f>
        <v/>
      </c>
      <c r="Y188" s="85" t="str">
        <f>IF(ISBLANK('1. Input energy data'!Y204), "",'1. Input energy data'!Y204)</f>
        <v/>
      </c>
      <c r="Z188" s="85" t="str">
        <f>IF(ISBLANK('1. Input energy data'!Z204), "",'1. Input energy data'!Z204)</f>
        <v/>
      </c>
      <c r="AA188" s="85" t="str">
        <f>IF(ISBLANK('1. Input energy data'!$AA204), "",'1. Input energy data'!$AA204)</f>
        <v/>
      </c>
      <c r="AB188" s="85" t="str">
        <f>IF(ISBLANK('1. Input energy data'!AB204), "",'1. Input energy data'!AB204)</f>
        <v/>
      </c>
      <c r="AC188" s="84" t="str">
        <f>IF('1. Input energy data'!AD204="", "", '1. Input energy data'!AD204)</f>
        <v/>
      </c>
      <c r="AD188" s="84" t="str">
        <f>IF('1. Input energy data'!AE204="", "", '1. Input energy data'!AE204)</f>
        <v/>
      </c>
      <c r="AE188" s="85" t="str">
        <f>IF(ISBLANK('1. Input energy data'!AF204), "",'1. Input energy data'!AF204)</f>
        <v/>
      </c>
      <c r="AF188" s="85" t="str">
        <f>IF(ISBLANK('1. Input energy data'!AG204), "",'1. Input energy data'!AG204)</f>
        <v/>
      </c>
      <c r="AG188" s="85" t="str">
        <f>IF(ISBLANK('1. Input energy data'!AH204), "",'1. Input energy data'!AH204)</f>
        <v/>
      </c>
      <c r="AH188" s="85" t="str">
        <f>IF(ISBLANK('1. Input energy data'!AI204), "",'1. Input energy data'!AI204)</f>
        <v/>
      </c>
      <c r="AI188" s="85" t="str">
        <f>IF(ISBLANK('1. Input energy data'!AJ204), "",'1. Input energy data'!AJ204)</f>
        <v/>
      </c>
      <c r="AJ188" s="85" t="str">
        <f>IF(ISBLANK('1. Input energy data'!AK204), "",'1. Input energy data'!AK204)</f>
        <v/>
      </c>
      <c r="AK188" s="85" t="str">
        <f>IF(ISBLANK('1. Input energy data'!AL204), "",'1. Input energy data'!AL204)</f>
        <v/>
      </c>
      <c r="AL188" s="85" t="str">
        <f>IF(ISBLANK('1. Input energy data'!AM204), "",'1. Input energy data'!AM204)</f>
        <v/>
      </c>
      <c r="AM188" s="85" t="str">
        <f>IF(ISBLANK('1. Input energy data'!AN204), "",'1. Input energy data'!AN204)</f>
        <v/>
      </c>
      <c r="AN188" s="85" t="str">
        <f>IF(ISBLANK('1. Input energy data'!AO204), "",'1. Input energy data'!AO204)</f>
        <v/>
      </c>
      <c r="AO188" s="85" t="str">
        <f>IF(ISBLANK('1. Input energy data'!AP204), "",'1. Input energy data'!AP204)</f>
        <v/>
      </c>
      <c r="AP188" s="85" t="str">
        <f>IF(ISBLANK('1. Input energy data'!AQ204), "",'1. Input energy data'!AQ204)</f>
        <v/>
      </c>
      <c r="AQ188" s="85" t="str">
        <f>'1. Input energy data'!AR204</f>
        <v/>
      </c>
      <c r="AR188" s="85" t="str">
        <f>'1. Input energy data'!AS204</f>
        <v/>
      </c>
      <c r="AS188" s="85" t="str">
        <f>IF(ISBLANK('1. Input energy data'!AT204), "",'1. Input energy data'!AT204)</f>
        <v/>
      </c>
      <c r="AT188" s="85" t="str">
        <f>IF(ISBLANK('1. Input energy data'!$AU204), "",'1. Input energy data'!$AU204)</f>
        <v/>
      </c>
      <c r="AU188" s="85" t="str">
        <f>IF(ISBLANK('1. Input energy data'!AV204), "",'1. Input energy data'!AV204)</f>
        <v/>
      </c>
      <c r="AV188" s="82" t="str">
        <f>IFERROR('Calculation backing sheet'!AQ187,"Baseline issue")</f>
        <v/>
      </c>
      <c r="AW188" s="85" t="str">
        <f>'Calculation backing sheet'!AR187</f>
        <v/>
      </c>
      <c r="AX188" s="176" t="str">
        <f>'Calculation backing sheet'!AS187</f>
        <v/>
      </c>
      <c r="AY188" s="85" t="str">
        <f>'Calculation backing sheet'!AT187</f>
        <v/>
      </c>
      <c r="AZ188" s="85" t="str">
        <f>'Calculation backing sheet'!AU187</f>
        <v/>
      </c>
      <c r="BA188" s="82" t="str">
        <f>'Calculation backing sheet'!AV187</f>
        <v/>
      </c>
      <c r="BB188" s="82" t="str">
        <f>IF(OR(F188=0,G188=0,F188="0",G188="0",TRIM(F188)="",TRIM(G188)=""),"",IF(COUNTIFS('2. Input non-routine changes'!$C$18:$C$1048576,F188,'2. Input non-routine changes'!$E$18:$E$1048576,G188)&gt; 0,"Yes","No"))</f>
        <v/>
      </c>
      <c r="BD188" s="84" t="str" cm="1">
        <f t="array" aca="1" ref="BD188" ca="1">IFERROR(INDIRECT("'2. Input non-routine changes'!" &amp; ADDRESS('NRC backing'!$E188, COLUMN()-45)),"")</f>
        <v/>
      </c>
      <c r="BE188" s="84" t="str" cm="1">
        <f t="array" aca="1" ref="BE188" ca="1">IFERROR(INDIRECT("'2. Input non-routine changes'!" &amp; ADDRESS('NRC backing'!$E188, COLUMN()-45)),"")</f>
        <v/>
      </c>
      <c r="BF188" s="82" t="str" cm="1">
        <f t="array" aca="1" ref="BF188" ca="1">IFERROR(INDIRECT("'2. Input non-routine changes'!" &amp; ADDRESS('NRC backing'!$E188, COLUMN()-45)),"")</f>
        <v/>
      </c>
      <c r="BG188" s="180" t="str" cm="1">
        <f t="array" aca="1" ref="BG188" ca="1">IFERROR(INDIRECT("'2. Input non-routine changes'!" &amp; ADDRESS('NRC backing'!$E188, COLUMN()-45)),"")</f>
        <v/>
      </c>
      <c r="BH188" s="82" t="str" cm="1">
        <f t="array" aca="1" ref="BH188" ca="1">IFERROR(INDIRECT("'2. Input non-routine changes'!" &amp; ADDRESS('NRC backing'!$E188, COLUMN()-45)),"")</f>
        <v/>
      </c>
      <c r="BI188" s="84" t="str" cm="1">
        <f t="array" aca="1" ref="BI188" ca="1">IFERROR(INDIRECT("'2. Input non-routine changes'!" &amp; ADDRESS('NRC backing'!$F188, COLUMN()-50)),"")</f>
        <v/>
      </c>
      <c r="BJ188" s="84" t="str" cm="1">
        <f t="array" aca="1" ref="BJ188" ca="1">IFERROR(INDIRECT("'2. Input non-routine changes'!" &amp; ADDRESS('NRC backing'!$F188, COLUMN()-50)),"")</f>
        <v/>
      </c>
      <c r="BK188" s="82" t="str" cm="1">
        <f t="array" aca="1" ref="BK188" ca="1">IFERROR(INDIRECT("'2. Input non-routine changes'!" &amp; ADDRESS('NRC backing'!$F188, COLUMN()-50)),"")</f>
        <v/>
      </c>
      <c r="BL188" s="173" t="str" cm="1">
        <f t="array" aca="1" ref="BL188" ca="1">IFERROR(INDIRECT("'2. Input non-routine changes'!" &amp; ADDRESS('NRC backing'!$F188, COLUMN()-50)),"")</f>
        <v/>
      </c>
      <c r="BM188" s="82" t="str" cm="1">
        <f t="array" aca="1" ref="BM188" ca="1">IFERROR(INDIRECT("'2. Input non-routine changes'!" &amp; ADDRESS('NRC backing'!$F188, COLUMN()-50)),"")</f>
        <v/>
      </c>
      <c r="BN188" s="84" t="str" cm="1">
        <f t="array" aca="1" ref="BN188" ca="1">IFERROR(INDIRECT("'2. Input non-routine changes'!" &amp; ADDRESS('NRC backing'!$G188, COLUMN()-55)),"")</f>
        <v/>
      </c>
      <c r="BO188" s="84" t="str" cm="1">
        <f t="array" aca="1" ref="BO188" ca="1">IFERROR(INDIRECT("'2. Input non-routine changes'!" &amp; ADDRESS('NRC backing'!$G188, COLUMN()-55)),"")</f>
        <v/>
      </c>
      <c r="BP188" s="82" t="str" cm="1">
        <f t="array" aca="1" ref="BP188" ca="1">IFERROR(INDIRECT("'2. Input non-routine changes'!" &amp; ADDRESS('NRC backing'!$G188, COLUMN()-55)),"")</f>
        <v/>
      </c>
      <c r="BQ188" s="180" t="str" cm="1">
        <f t="array" aca="1" ref="BQ188" ca="1">IFERROR(INDIRECT("'2. Input non-routine changes'!" &amp; ADDRESS('NRC backing'!$G188, COLUMN()-55)),"")</f>
        <v/>
      </c>
      <c r="BR188" s="82" t="str" cm="1">
        <f t="array" aca="1" ref="BR188" ca="1">IFERROR(INDIRECT("'2. Input non-routine changes'!" &amp; ADDRESS('NRC backing'!$G188, COLUMN()-55)),"")</f>
        <v/>
      </c>
    </row>
    <row r="189" spans="1:70">
      <c r="A189" s="82" t="str">
        <f>IF($D189="", "", '1. Input energy data'!$C$11)</f>
        <v/>
      </c>
      <c r="B189" s="82" t="str">
        <f>IF($D189="", "", '1. Input energy data'!$D$11)</f>
        <v/>
      </c>
      <c r="C189" s="236"/>
      <c r="D189" s="82" t="str">
        <f>IF(ISBLANK('1. Input energy data'!$C205),"",'1. Input energy data'!$C205)</f>
        <v/>
      </c>
      <c r="E189" s="178" t="str">
        <f>IF(ISBLANK('1. Input energy data'!D205), "",'1. Input energy data'!D205)</f>
        <v/>
      </c>
      <c r="F189" s="82" t="str">
        <f>IF(ISBLANK('1. Input energy data'!$E205),"",'1. Input energy data'!$E205)</f>
        <v/>
      </c>
      <c r="G189" s="82" t="str">
        <f>IF($A189="","",'1. Input energy data'!$G205)</f>
        <v/>
      </c>
      <c r="H189" s="82" t="str">
        <f>IF($G189='List Backing Sheet'!$P$5,'1. Input energy data'!$S$11,IF($G189='List Backing Sheet'!$P$6,'1. Input energy data'!$T$11,""))</f>
        <v/>
      </c>
      <c r="I189" s="82" t="str">
        <f>IF('1. Input energy data'!H205=0, "", '1. Input energy data'!H205)</f>
        <v/>
      </c>
      <c r="J189" s="84" t="str">
        <f>IF('1. Input energy data'!I205="", "", '1. Input energy data'!I205)</f>
        <v/>
      </c>
      <c r="K189" s="84" t="str">
        <f>IF(A189="","",IF(TRIM(LOWER('1. Input energy data'!$G$11))="Multiple",IF('1. Input energy data'!J205&lt;&gt;"",'1. Input energy data'!J205,""), '1. Input energy data'!$G$11))</f>
        <v/>
      </c>
      <c r="L189" s="84" t="str">
        <f>IF('1. Input energy data'!L205="", "", '1. Input energy data'!L205)</f>
        <v/>
      </c>
      <c r="M189" s="84" t="str">
        <f>IF('1. Input energy data'!M205="", "", '1. Input energy data'!M205)</f>
        <v/>
      </c>
      <c r="N189" s="85" t="str">
        <f>IF(ISBLANK('1. Input energy data'!N205), "",'1. Input energy data'!N205)</f>
        <v/>
      </c>
      <c r="O189" s="85" t="str">
        <f>IF(ISBLANK('1. Input energy data'!O205), "",'1. Input energy data'!O205)</f>
        <v/>
      </c>
      <c r="P189" s="85" t="str">
        <f>IF(ISBLANK('1. Input energy data'!P205), "",'1. Input energy data'!P205)</f>
        <v/>
      </c>
      <c r="Q189" s="85" t="str">
        <f>IF(ISBLANK('1. Input energy data'!Q205), "",'1. Input energy data'!Q205)</f>
        <v/>
      </c>
      <c r="R189" s="85" t="str">
        <f>IF(ISBLANK('1. Input energy data'!R205), "",'1. Input energy data'!R205)</f>
        <v/>
      </c>
      <c r="S189" s="85" t="str">
        <f>IF(ISBLANK('1. Input energy data'!S205), "",'1. Input energy data'!S205)</f>
        <v/>
      </c>
      <c r="T189" s="85" t="str">
        <f>IF(ISBLANK('1. Input energy data'!T205), "",'1. Input energy data'!T205)</f>
        <v/>
      </c>
      <c r="U189" s="85" t="str">
        <f>IF(ISBLANK('1. Input energy data'!U205), "",'1. Input energy data'!U205)</f>
        <v/>
      </c>
      <c r="V189" s="85" t="str">
        <f>IF(ISBLANK('1. Input energy data'!V205), "",'1. Input energy data'!V205)</f>
        <v/>
      </c>
      <c r="W189" s="85" t="str">
        <f>IF(ISBLANK('1. Input energy data'!W205), "",'1. Input energy data'!W205)</f>
        <v/>
      </c>
      <c r="X189" s="85" t="str">
        <f>IF(ISBLANK('1. Input energy data'!X205), "",'1. Input energy data'!X205)</f>
        <v/>
      </c>
      <c r="Y189" s="85" t="str">
        <f>IF(ISBLANK('1. Input energy data'!Y205), "",'1. Input energy data'!Y205)</f>
        <v/>
      </c>
      <c r="Z189" s="85" t="str">
        <f>IF(ISBLANK('1. Input energy data'!Z205), "",'1. Input energy data'!Z205)</f>
        <v/>
      </c>
      <c r="AA189" s="85" t="str">
        <f>IF(ISBLANK('1. Input energy data'!$AA205), "",'1. Input energy data'!$AA205)</f>
        <v/>
      </c>
      <c r="AB189" s="85" t="str">
        <f>IF(ISBLANK('1. Input energy data'!AB205), "",'1. Input energy data'!AB205)</f>
        <v/>
      </c>
      <c r="AC189" s="84" t="str">
        <f>IF('1. Input energy data'!AD205="", "", '1. Input energy data'!AD205)</f>
        <v/>
      </c>
      <c r="AD189" s="84" t="str">
        <f>IF('1. Input energy data'!AE205="", "", '1. Input energy data'!AE205)</f>
        <v/>
      </c>
      <c r="AE189" s="85" t="str">
        <f>IF(ISBLANK('1. Input energy data'!AF205), "",'1. Input energy data'!AF205)</f>
        <v/>
      </c>
      <c r="AF189" s="85" t="str">
        <f>IF(ISBLANK('1. Input energy data'!AG205), "",'1. Input energy data'!AG205)</f>
        <v/>
      </c>
      <c r="AG189" s="85" t="str">
        <f>IF(ISBLANK('1. Input energy data'!AH205), "",'1. Input energy data'!AH205)</f>
        <v/>
      </c>
      <c r="AH189" s="85" t="str">
        <f>IF(ISBLANK('1. Input energy data'!AI205), "",'1. Input energy data'!AI205)</f>
        <v/>
      </c>
      <c r="AI189" s="85" t="str">
        <f>IF(ISBLANK('1. Input energy data'!AJ205), "",'1. Input energy data'!AJ205)</f>
        <v/>
      </c>
      <c r="AJ189" s="85" t="str">
        <f>IF(ISBLANK('1. Input energy data'!AK205), "",'1. Input energy data'!AK205)</f>
        <v/>
      </c>
      <c r="AK189" s="85" t="str">
        <f>IF(ISBLANK('1. Input energy data'!AL205), "",'1. Input energy data'!AL205)</f>
        <v/>
      </c>
      <c r="AL189" s="85" t="str">
        <f>IF(ISBLANK('1. Input energy data'!AM205), "",'1. Input energy data'!AM205)</f>
        <v/>
      </c>
      <c r="AM189" s="85" t="str">
        <f>IF(ISBLANK('1. Input energy data'!AN205), "",'1. Input energy data'!AN205)</f>
        <v/>
      </c>
      <c r="AN189" s="85" t="str">
        <f>IF(ISBLANK('1. Input energy data'!AO205), "",'1. Input energy data'!AO205)</f>
        <v/>
      </c>
      <c r="AO189" s="85" t="str">
        <f>IF(ISBLANK('1. Input energy data'!AP205), "",'1. Input energy data'!AP205)</f>
        <v/>
      </c>
      <c r="AP189" s="85" t="str">
        <f>IF(ISBLANK('1. Input energy data'!AQ205), "",'1. Input energy data'!AQ205)</f>
        <v/>
      </c>
      <c r="AQ189" s="85" t="str">
        <f>'1. Input energy data'!AR205</f>
        <v/>
      </c>
      <c r="AR189" s="85" t="str">
        <f>'1. Input energy data'!AS205</f>
        <v/>
      </c>
      <c r="AS189" s="85" t="str">
        <f>IF(ISBLANK('1. Input energy data'!AT205), "",'1. Input energy data'!AT205)</f>
        <v/>
      </c>
      <c r="AT189" s="85" t="str">
        <f>IF(ISBLANK('1. Input energy data'!$AU205), "",'1. Input energy data'!$AU205)</f>
        <v/>
      </c>
      <c r="AU189" s="85" t="str">
        <f>IF(ISBLANK('1. Input energy data'!AV205), "",'1. Input energy data'!AV205)</f>
        <v/>
      </c>
      <c r="AV189" s="82" t="str">
        <f>IFERROR('Calculation backing sheet'!AQ188,"Baseline issue")</f>
        <v/>
      </c>
      <c r="AW189" s="85" t="str">
        <f>'Calculation backing sheet'!AR188</f>
        <v/>
      </c>
      <c r="AX189" s="176" t="str">
        <f>'Calculation backing sheet'!AS188</f>
        <v/>
      </c>
      <c r="AY189" s="85" t="str">
        <f>'Calculation backing sheet'!AT188</f>
        <v/>
      </c>
      <c r="AZ189" s="85" t="str">
        <f>'Calculation backing sheet'!AU188</f>
        <v/>
      </c>
      <c r="BA189" s="82" t="str">
        <f>'Calculation backing sheet'!AV188</f>
        <v/>
      </c>
      <c r="BB189" s="82" t="str">
        <f>IF(OR(F189=0,G189=0,F189="0",G189="0",TRIM(F189)="",TRIM(G189)=""),"",IF(COUNTIFS('2. Input non-routine changes'!$C$18:$C$1048576,F189,'2. Input non-routine changes'!$E$18:$E$1048576,G189)&gt; 0,"Yes","No"))</f>
        <v/>
      </c>
      <c r="BD189" s="84" t="str" cm="1">
        <f t="array" aca="1" ref="BD189" ca="1">IFERROR(INDIRECT("'2. Input non-routine changes'!" &amp; ADDRESS('NRC backing'!$E189, COLUMN()-45)),"")</f>
        <v/>
      </c>
      <c r="BE189" s="84" t="str" cm="1">
        <f t="array" aca="1" ref="BE189" ca="1">IFERROR(INDIRECT("'2. Input non-routine changes'!" &amp; ADDRESS('NRC backing'!$E189, COLUMN()-45)),"")</f>
        <v/>
      </c>
      <c r="BF189" s="82" t="str" cm="1">
        <f t="array" aca="1" ref="BF189" ca="1">IFERROR(INDIRECT("'2. Input non-routine changes'!" &amp; ADDRESS('NRC backing'!$E189, COLUMN()-45)),"")</f>
        <v/>
      </c>
      <c r="BG189" s="180" t="str" cm="1">
        <f t="array" aca="1" ref="BG189" ca="1">IFERROR(INDIRECT("'2. Input non-routine changes'!" &amp; ADDRESS('NRC backing'!$E189, COLUMN()-45)),"")</f>
        <v/>
      </c>
      <c r="BH189" s="82" t="str" cm="1">
        <f t="array" aca="1" ref="BH189" ca="1">IFERROR(INDIRECT("'2. Input non-routine changes'!" &amp; ADDRESS('NRC backing'!$E189, COLUMN()-45)),"")</f>
        <v/>
      </c>
      <c r="BI189" s="84" t="str" cm="1">
        <f t="array" aca="1" ref="BI189" ca="1">IFERROR(INDIRECT("'2. Input non-routine changes'!" &amp; ADDRESS('NRC backing'!$F189, COLUMN()-50)),"")</f>
        <v/>
      </c>
      <c r="BJ189" s="84" t="str" cm="1">
        <f t="array" aca="1" ref="BJ189" ca="1">IFERROR(INDIRECT("'2. Input non-routine changes'!" &amp; ADDRESS('NRC backing'!$F189, COLUMN()-50)),"")</f>
        <v/>
      </c>
      <c r="BK189" s="82" t="str" cm="1">
        <f t="array" aca="1" ref="BK189" ca="1">IFERROR(INDIRECT("'2. Input non-routine changes'!" &amp; ADDRESS('NRC backing'!$F189, COLUMN()-50)),"")</f>
        <v/>
      </c>
      <c r="BL189" s="173" t="str" cm="1">
        <f t="array" aca="1" ref="BL189" ca="1">IFERROR(INDIRECT("'2. Input non-routine changes'!" &amp; ADDRESS('NRC backing'!$F189, COLUMN()-50)),"")</f>
        <v/>
      </c>
      <c r="BM189" s="82" t="str" cm="1">
        <f t="array" aca="1" ref="BM189" ca="1">IFERROR(INDIRECT("'2. Input non-routine changes'!" &amp; ADDRESS('NRC backing'!$F189, COLUMN()-50)),"")</f>
        <v/>
      </c>
      <c r="BN189" s="84" t="str" cm="1">
        <f t="array" aca="1" ref="BN189" ca="1">IFERROR(INDIRECT("'2. Input non-routine changes'!" &amp; ADDRESS('NRC backing'!$G189, COLUMN()-55)),"")</f>
        <v/>
      </c>
      <c r="BO189" s="84" t="str" cm="1">
        <f t="array" aca="1" ref="BO189" ca="1">IFERROR(INDIRECT("'2. Input non-routine changes'!" &amp; ADDRESS('NRC backing'!$G189, COLUMN()-55)),"")</f>
        <v/>
      </c>
      <c r="BP189" s="82" t="str" cm="1">
        <f t="array" aca="1" ref="BP189" ca="1">IFERROR(INDIRECT("'2. Input non-routine changes'!" &amp; ADDRESS('NRC backing'!$G189, COLUMN()-55)),"")</f>
        <v/>
      </c>
      <c r="BQ189" s="180" t="str" cm="1">
        <f t="array" aca="1" ref="BQ189" ca="1">IFERROR(INDIRECT("'2. Input non-routine changes'!" &amp; ADDRESS('NRC backing'!$G189, COLUMN()-55)),"")</f>
        <v/>
      </c>
      <c r="BR189" s="82" t="str" cm="1">
        <f t="array" aca="1" ref="BR189" ca="1">IFERROR(INDIRECT("'2. Input non-routine changes'!" &amp; ADDRESS('NRC backing'!$G189, COLUMN()-55)),"")</f>
        <v/>
      </c>
    </row>
    <row r="190" spans="1:70">
      <c r="A190" s="82" t="str">
        <f>IF($D190="", "", '1. Input energy data'!$C$11)</f>
        <v/>
      </c>
      <c r="B190" s="82" t="str">
        <f>IF($D190="", "", '1. Input energy data'!$D$11)</f>
        <v/>
      </c>
      <c r="C190" s="236"/>
      <c r="D190" s="82" t="str">
        <f>IF(ISBLANK('1. Input energy data'!$C206),"",'1. Input energy data'!$C206)</f>
        <v/>
      </c>
      <c r="E190" s="178" t="str">
        <f>IF(ISBLANK('1. Input energy data'!D206), "",'1. Input energy data'!D206)</f>
        <v/>
      </c>
      <c r="F190" s="82" t="str">
        <f>IF(ISBLANK('1. Input energy data'!$E206),"",'1. Input energy data'!$E206)</f>
        <v/>
      </c>
      <c r="G190" s="82" t="str">
        <f>IF($A190="","",'1. Input energy data'!$G206)</f>
        <v/>
      </c>
      <c r="H190" s="82" t="str">
        <f>IF($G190='List Backing Sheet'!$P$5,'1. Input energy data'!$S$11,IF($G190='List Backing Sheet'!$P$6,'1. Input energy data'!$T$11,""))</f>
        <v/>
      </c>
      <c r="I190" s="82" t="str">
        <f>IF('1. Input energy data'!H206=0, "", '1. Input energy data'!H206)</f>
        <v/>
      </c>
      <c r="J190" s="84" t="str">
        <f>IF('1. Input energy data'!I206="", "", '1. Input energy data'!I206)</f>
        <v/>
      </c>
      <c r="K190" s="84" t="str">
        <f>IF(A190="","",IF(TRIM(LOWER('1. Input energy data'!$G$11))="Multiple",IF('1. Input energy data'!J206&lt;&gt;"",'1. Input energy data'!J206,""), '1. Input energy data'!$G$11))</f>
        <v/>
      </c>
      <c r="L190" s="84" t="str">
        <f>IF('1. Input energy data'!L206="", "", '1. Input energy data'!L206)</f>
        <v/>
      </c>
      <c r="M190" s="84" t="str">
        <f>IF('1. Input energy data'!M206="", "", '1. Input energy data'!M206)</f>
        <v/>
      </c>
      <c r="N190" s="85" t="str">
        <f>IF(ISBLANK('1. Input energy data'!N206), "",'1. Input energy data'!N206)</f>
        <v/>
      </c>
      <c r="O190" s="85" t="str">
        <f>IF(ISBLANK('1. Input energy data'!O206), "",'1. Input energy data'!O206)</f>
        <v/>
      </c>
      <c r="P190" s="85" t="str">
        <f>IF(ISBLANK('1. Input energy data'!P206), "",'1. Input energy data'!P206)</f>
        <v/>
      </c>
      <c r="Q190" s="85" t="str">
        <f>IF(ISBLANK('1. Input energy data'!Q206), "",'1. Input energy data'!Q206)</f>
        <v/>
      </c>
      <c r="R190" s="85" t="str">
        <f>IF(ISBLANK('1. Input energy data'!R206), "",'1. Input energy data'!R206)</f>
        <v/>
      </c>
      <c r="S190" s="85" t="str">
        <f>IF(ISBLANK('1. Input energy data'!S206), "",'1. Input energy data'!S206)</f>
        <v/>
      </c>
      <c r="T190" s="85" t="str">
        <f>IF(ISBLANK('1. Input energy data'!T206), "",'1. Input energy data'!T206)</f>
        <v/>
      </c>
      <c r="U190" s="85" t="str">
        <f>IF(ISBLANK('1. Input energy data'!U206), "",'1. Input energy data'!U206)</f>
        <v/>
      </c>
      <c r="V190" s="85" t="str">
        <f>IF(ISBLANK('1. Input energy data'!V206), "",'1. Input energy data'!V206)</f>
        <v/>
      </c>
      <c r="W190" s="85" t="str">
        <f>IF(ISBLANK('1. Input energy data'!W206), "",'1. Input energy data'!W206)</f>
        <v/>
      </c>
      <c r="X190" s="85" t="str">
        <f>IF(ISBLANK('1. Input energy data'!X206), "",'1. Input energy data'!X206)</f>
        <v/>
      </c>
      <c r="Y190" s="85" t="str">
        <f>IF(ISBLANK('1. Input energy data'!Y206), "",'1. Input energy data'!Y206)</f>
        <v/>
      </c>
      <c r="Z190" s="85" t="str">
        <f>IF(ISBLANK('1. Input energy data'!Z206), "",'1. Input energy data'!Z206)</f>
        <v/>
      </c>
      <c r="AA190" s="85" t="str">
        <f>IF(ISBLANK('1. Input energy data'!$AA206), "",'1. Input energy data'!$AA206)</f>
        <v/>
      </c>
      <c r="AB190" s="85" t="str">
        <f>IF(ISBLANK('1. Input energy data'!AB206), "",'1. Input energy data'!AB206)</f>
        <v/>
      </c>
      <c r="AC190" s="84" t="str">
        <f>IF('1. Input energy data'!AD206="", "", '1. Input energy data'!AD206)</f>
        <v/>
      </c>
      <c r="AD190" s="84" t="str">
        <f>IF('1. Input energy data'!AE206="", "", '1. Input energy data'!AE206)</f>
        <v/>
      </c>
      <c r="AE190" s="85" t="str">
        <f>IF(ISBLANK('1. Input energy data'!AF206), "",'1. Input energy data'!AF206)</f>
        <v/>
      </c>
      <c r="AF190" s="85" t="str">
        <f>IF(ISBLANK('1. Input energy data'!AG206), "",'1. Input energy data'!AG206)</f>
        <v/>
      </c>
      <c r="AG190" s="85" t="str">
        <f>IF(ISBLANK('1. Input energy data'!AH206), "",'1. Input energy data'!AH206)</f>
        <v/>
      </c>
      <c r="AH190" s="85" t="str">
        <f>IF(ISBLANK('1. Input energy data'!AI206), "",'1. Input energy data'!AI206)</f>
        <v/>
      </c>
      <c r="AI190" s="85" t="str">
        <f>IF(ISBLANK('1. Input energy data'!AJ206), "",'1. Input energy data'!AJ206)</f>
        <v/>
      </c>
      <c r="AJ190" s="85" t="str">
        <f>IF(ISBLANK('1. Input energy data'!AK206), "",'1. Input energy data'!AK206)</f>
        <v/>
      </c>
      <c r="AK190" s="85" t="str">
        <f>IF(ISBLANK('1. Input energy data'!AL206), "",'1. Input energy data'!AL206)</f>
        <v/>
      </c>
      <c r="AL190" s="85" t="str">
        <f>IF(ISBLANK('1. Input energy data'!AM206), "",'1. Input energy data'!AM206)</f>
        <v/>
      </c>
      <c r="AM190" s="85" t="str">
        <f>IF(ISBLANK('1. Input energy data'!AN206), "",'1. Input energy data'!AN206)</f>
        <v/>
      </c>
      <c r="AN190" s="85" t="str">
        <f>IF(ISBLANK('1. Input energy data'!AO206), "",'1. Input energy data'!AO206)</f>
        <v/>
      </c>
      <c r="AO190" s="85" t="str">
        <f>IF(ISBLANK('1. Input energy data'!AP206), "",'1. Input energy data'!AP206)</f>
        <v/>
      </c>
      <c r="AP190" s="85" t="str">
        <f>IF(ISBLANK('1. Input energy data'!AQ206), "",'1. Input energy data'!AQ206)</f>
        <v/>
      </c>
      <c r="AQ190" s="85" t="str">
        <f>'1. Input energy data'!AR206</f>
        <v/>
      </c>
      <c r="AR190" s="85" t="str">
        <f>'1. Input energy data'!AS206</f>
        <v/>
      </c>
      <c r="AS190" s="85" t="str">
        <f>IF(ISBLANK('1. Input energy data'!AT206), "",'1. Input energy data'!AT206)</f>
        <v/>
      </c>
      <c r="AT190" s="85" t="str">
        <f>IF(ISBLANK('1. Input energy data'!$AU206), "",'1. Input energy data'!$AU206)</f>
        <v/>
      </c>
      <c r="AU190" s="85" t="str">
        <f>IF(ISBLANK('1. Input energy data'!AV206), "",'1. Input energy data'!AV206)</f>
        <v/>
      </c>
      <c r="AV190" s="82" t="str">
        <f>IFERROR('Calculation backing sheet'!AQ189,"Baseline issue")</f>
        <v/>
      </c>
      <c r="AW190" s="85" t="str">
        <f>'Calculation backing sheet'!AR189</f>
        <v/>
      </c>
      <c r="AX190" s="176" t="str">
        <f>'Calculation backing sheet'!AS189</f>
        <v/>
      </c>
      <c r="AY190" s="85" t="str">
        <f>'Calculation backing sheet'!AT189</f>
        <v/>
      </c>
      <c r="AZ190" s="85" t="str">
        <f>'Calculation backing sheet'!AU189</f>
        <v/>
      </c>
      <c r="BA190" s="82" t="str">
        <f>'Calculation backing sheet'!AV189</f>
        <v/>
      </c>
      <c r="BB190" s="82" t="str">
        <f>IF(OR(F190=0,G190=0,F190="0",G190="0",TRIM(F190)="",TRIM(G190)=""),"",IF(COUNTIFS('2. Input non-routine changes'!$C$18:$C$1048576,F190,'2. Input non-routine changes'!$E$18:$E$1048576,G190)&gt; 0,"Yes","No"))</f>
        <v/>
      </c>
      <c r="BD190" s="84" t="str" cm="1">
        <f t="array" aca="1" ref="BD190" ca="1">IFERROR(INDIRECT("'2. Input non-routine changes'!" &amp; ADDRESS('NRC backing'!$E190, COLUMN()-45)),"")</f>
        <v/>
      </c>
      <c r="BE190" s="84" t="str" cm="1">
        <f t="array" aca="1" ref="BE190" ca="1">IFERROR(INDIRECT("'2. Input non-routine changes'!" &amp; ADDRESS('NRC backing'!$E190, COLUMN()-45)),"")</f>
        <v/>
      </c>
      <c r="BF190" s="82" t="str" cm="1">
        <f t="array" aca="1" ref="BF190" ca="1">IFERROR(INDIRECT("'2. Input non-routine changes'!" &amp; ADDRESS('NRC backing'!$E190, COLUMN()-45)),"")</f>
        <v/>
      </c>
      <c r="BG190" s="180" t="str" cm="1">
        <f t="array" aca="1" ref="BG190" ca="1">IFERROR(INDIRECT("'2. Input non-routine changes'!" &amp; ADDRESS('NRC backing'!$E190, COLUMN()-45)),"")</f>
        <v/>
      </c>
      <c r="BH190" s="82" t="str" cm="1">
        <f t="array" aca="1" ref="BH190" ca="1">IFERROR(INDIRECT("'2. Input non-routine changes'!" &amp; ADDRESS('NRC backing'!$E190, COLUMN()-45)),"")</f>
        <v/>
      </c>
      <c r="BI190" s="84" t="str" cm="1">
        <f t="array" aca="1" ref="BI190" ca="1">IFERROR(INDIRECT("'2. Input non-routine changes'!" &amp; ADDRESS('NRC backing'!$F190, COLUMN()-50)),"")</f>
        <v/>
      </c>
      <c r="BJ190" s="84" t="str" cm="1">
        <f t="array" aca="1" ref="BJ190" ca="1">IFERROR(INDIRECT("'2. Input non-routine changes'!" &amp; ADDRESS('NRC backing'!$F190, COLUMN()-50)),"")</f>
        <v/>
      </c>
      <c r="BK190" s="82" t="str" cm="1">
        <f t="array" aca="1" ref="BK190" ca="1">IFERROR(INDIRECT("'2. Input non-routine changes'!" &amp; ADDRESS('NRC backing'!$F190, COLUMN()-50)),"")</f>
        <v/>
      </c>
      <c r="BL190" s="173" t="str" cm="1">
        <f t="array" aca="1" ref="BL190" ca="1">IFERROR(INDIRECT("'2. Input non-routine changes'!" &amp; ADDRESS('NRC backing'!$F190, COLUMN()-50)),"")</f>
        <v/>
      </c>
      <c r="BM190" s="82" t="str" cm="1">
        <f t="array" aca="1" ref="BM190" ca="1">IFERROR(INDIRECT("'2. Input non-routine changes'!" &amp; ADDRESS('NRC backing'!$F190, COLUMN()-50)),"")</f>
        <v/>
      </c>
      <c r="BN190" s="84" t="str" cm="1">
        <f t="array" aca="1" ref="BN190" ca="1">IFERROR(INDIRECT("'2. Input non-routine changes'!" &amp; ADDRESS('NRC backing'!$G190, COLUMN()-55)),"")</f>
        <v/>
      </c>
      <c r="BO190" s="84" t="str" cm="1">
        <f t="array" aca="1" ref="BO190" ca="1">IFERROR(INDIRECT("'2. Input non-routine changes'!" &amp; ADDRESS('NRC backing'!$G190, COLUMN()-55)),"")</f>
        <v/>
      </c>
      <c r="BP190" s="82" t="str" cm="1">
        <f t="array" aca="1" ref="BP190" ca="1">IFERROR(INDIRECT("'2. Input non-routine changes'!" &amp; ADDRESS('NRC backing'!$G190, COLUMN()-55)),"")</f>
        <v/>
      </c>
      <c r="BQ190" s="180" t="str" cm="1">
        <f t="array" aca="1" ref="BQ190" ca="1">IFERROR(INDIRECT("'2. Input non-routine changes'!" &amp; ADDRESS('NRC backing'!$G190, COLUMN()-55)),"")</f>
        <v/>
      </c>
      <c r="BR190" s="82" t="str" cm="1">
        <f t="array" aca="1" ref="BR190" ca="1">IFERROR(INDIRECT("'2. Input non-routine changes'!" &amp; ADDRESS('NRC backing'!$G190, COLUMN()-55)),"")</f>
        <v/>
      </c>
    </row>
    <row r="191" spans="1:70">
      <c r="A191" s="82" t="str">
        <f>IF($D191="", "", '1. Input energy data'!$C$11)</f>
        <v/>
      </c>
      <c r="B191" s="82" t="str">
        <f>IF($D191="", "", '1. Input energy data'!$D$11)</f>
        <v/>
      </c>
      <c r="C191" s="236"/>
      <c r="D191" s="82" t="str">
        <f>IF(ISBLANK('1. Input energy data'!$C207),"",'1. Input energy data'!$C207)</f>
        <v/>
      </c>
      <c r="E191" s="178" t="str">
        <f>IF(ISBLANK('1. Input energy data'!D207), "",'1. Input energy data'!D207)</f>
        <v/>
      </c>
      <c r="F191" s="82" t="str">
        <f>IF(ISBLANK('1. Input energy data'!$E207),"",'1. Input energy data'!$E207)</f>
        <v/>
      </c>
      <c r="G191" s="82" t="str">
        <f>IF($A191="","",'1. Input energy data'!$G207)</f>
        <v/>
      </c>
      <c r="H191" s="82" t="str">
        <f>IF($G191='List Backing Sheet'!$P$5,'1. Input energy data'!$S$11,IF($G191='List Backing Sheet'!$P$6,'1. Input energy data'!$T$11,""))</f>
        <v/>
      </c>
      <c r="I191" s="82" t="str">
        <f>IF('1. Input energy data'!H207=0, "", '1. Input energy data'!H207)</f>
        <v/>
      </c>
      <c r="J191" s="84" t="str">
        <f>IF('1. Input energy data'!I207="", "", '1. Input energy data'!I207)</f>
        <v/>
      </c>
      <c r="K191" s="84" t="str">
        <f>IF(A191="","",IF(TRIM(LOWER('1. Input energy data'!$G$11))="Multiple",IF('1. Input energy data'!J207&lt;&gt;"",'1. Input energy data'!J207,""), '1. Input energy data'!$G$11))</f>
        <v/>
      </c>
      <c r="L191" s="84" t="str">
        <f>IF('1. Input energy data'!L207="", "", '1. Input energy data'!L207)</f>
        <v/>
      </c>
      <c r="M191" s="84" t="str">
        <f>IF('1. Input energy data'!M207="", "", '1. Input energy data'!M207)</f>
        <v/>
      </c>
      <c r="N191" s="85" t="str">
        <f>IF(ISBLANK('1. Input energy data'!N207), "",'1. Input energy data'!N207)</f>
        <v/>
      </c>
      <c r="O191" s="85" t="str">
        <f>IF(ISBLANK('1. Input energy data'!O207), "",'1. Input energy data'!O207)</f>
        <v/>
      </c>
      <c r="P191" s="85" t="str">
        <f>IF(ISBLANK('1. Input energy data'!P207), "",'1. Input energy data'!P207)</f>
        <v/>
      </c>
      <c r="Q191" s="85" t="str">
        <f>IF(ISBLANK('1. Input energy data'!Q207), "",'1. Input energy data'!Q207)</f>
        <v/>
      </c>
      <c r="R191" s="85" t="str">
        <f>IF(ISBLANK('1. Input energy data'!R207), "",'1. Input energy data'!R207)</f>
        <v/>
      </c>
      <c r="S191" s="85" t="str">
        <f>IF(ISBLANK('1. Input energy data'!S207), "",'1. Input energy data'!S207)</f>
        <v/>
      </c>
      <c r="T191" s="85" t="str">
        <f>IF(ISBLANK('1. Input energy data'!T207), "",'1. Input energy data'!T207)</f>
        <v/>
      </c>
      <c r="U191" s="85" t="str">
        <f>IF(ISBLANK('1. Input energy data'!U207), "",'1. Input energy data'!U207)</f>
        <v/>
      </c>
      <c r="V191" s="85" t="str">
        <f>IF(ISBLANK('1. Input energy data'!V207), "",'1. Input energy data'!V207)</f>
        <v/>
      </c>
      <c r="W191" s="85" t="str">
        <f>IF(ISBLANK('1. Input energy data'!W207), "",'1. Input energy data'!W207)</f>
        <v/>
      </c>
      <c r="X191" s="85" t="str">
        <f>IF(ISBLANK('1. Input energy data'!X207), "",'1. Input energy data'!X207)</f>
        <v/>
      </c>
      <c r="Y191" s="85" t="str">
        <f>IF(ISBLANK('1. Input energy data'!Y207), "",'1. Input energy data'!Y207)</f>
        <v/>
      </c>
      <c r="Z191" s="85" t="str">
        <f>IF(ISBLANK('1. Input energy data'!Z207), "",'1. Input energy data'!Z207)</f>
        <v/>
      </c>
      <c r="AA191" s="85" t="str">
        <f>IF(ISBLANK('1. Input energy data'!$AA207), "",'1. Input energy data'!$AA207)</f>
        <v/>
      </c>
      <c r="AB191" s="85" t="str">
        <f>IF(ISBLANK('1. Input energy data'!AB207), "",'1. Input energy data'!AB207)</f>
        <v/>
      </c>
      <c r="AC191" s="84" t="str">
        <f>IF('1. Input energy data'!AD207="", "", '1. Input energy data'!AD207)</f>
        <v/>
      </c>
      <c r="AD191" s="84" t="str">
        <f>IF('1. Input energy data'!AE207="", "", '1. Input energy data'!AE207)</f>
        <v/>
      </c>
      <c r="AE191" s="85" t="str">
        <f>IF(ISBLANK('1. Input energy data'!AF207), "",'1. Input energy data'!AF207)</f>
        <v/>
      </c>
      <c r="AF191" s="85" t="str">
        <f>IF(ISBLANK('1. Input energy data'!AG207), "",'1. Input energy data'!AG207)</f>
        <v/>
      </c>
      <c r="AG191" s="85" t="str">
        <f>IF(ISBLANK('1. Input energy data'!AH207), "",'1. Input energy data'!AH207)</f>
        <v/>
      </c>
      <c r="AH191" s="85" t="str">
        <f>IF(ISBLANK('1. Input energy data'!AI207), "",'1. Input energy data'!AI207)</f>
        <v/>
      </c>
      <c r="AI191" s="85" t="str">
        <f>IF(ISBLANK('1. Input energy data'!AJ207), "",'1. Input energy data'!AJ207)</f>
        <v/>
      </c>
      <c r="AJ191" s="85" t="str">
        <f>IF(ISBLANK('1. Input energy data'!AK207), "",'1. Input energy data'!AK207)</f>
        <v/>
      </c>
      <c r="AK191" s="85" t="str">
        <f>IF(ISBLANK('1. Input energy data'!AL207), "",'1. Input energy data'!AL207)</f>
        <v/>
      </c>
      <c r="AL191" s="85" t="str">
        <f>IF(ISBLANK('1. Input energy data'!AM207), "",'1. Input energy data'!AM207)</f>
        <v/>
      </c>
      <c r="AM191" s="85" t="str">
        <f>IF(ISBLANK('1. Input energy data'!AN207), "",'1. Input energy data'!AN207)</f>
        <v/>
      </c>
      <c r="AN191" s="85" t="str">
        <f>IF(ISBLANK('1. Input energy data'!AO207), "",'1. Input energy data'!AO207)</f>
        <v/>
      </c>
      <c r="AO191" s="85" t="str">
        <f>IF(ISBLANK('1. Input energy data'!AP207), "",'1. Input energy data'!AP207)</f>
        <v/>
      </c>
      <c r="AP191" s="85" t="str">
        <f>IF(ISBLANK('1. Input energy data'!AQ207), "",'1. Input energy data'!AQ207)</f>
        <v/>
      </c>
      <c r="AQ191" s="85" t="str">
        <f>'1. Input energy data'!AR207</f>
        <v/>
      </c>
      <c r="AR191" s="85" t="str">
        <f>'1. Input energy data'!AS207</f>
        <v/>
      </c>
      <c r="AS191" s="85" t="str">
        <f>IF(ISBLANK('1. Input energy data'!AT207), "",'1. Input energy data'!AT207)</f>
        <v/>
      </c>
      <c r="AT191" s="85" t="str">
        <f>IF(ISBLANK('1. Input energy data'!$AU207), "",'1. Input energy data'!$AU207)</f>
        <v/>
      </c>
      <c r="AU191" s="85" t="str">
        <f>IF(ISBLANK('1. Input energy data'!AV207), "",'1. Input energy data'!AV207)</f>
        <v/>
      </c>
      <c r="AV191" s="82" t="str">
        <f>IFERROR('Calculation backing sheet'!AQ190,"Baseline issue")</f>
        <v/>
      </c>
      <c r="AW191" s="85" t="str">
        <f>'Calculation backing sheet'!AR190</f>
        <v/>
      </c>
      <c r="AX191" s="176" t="str">
        <f>'Calculation backing sheet'!AS190</f>
        <v/>
      </c>
      <c r="AY191" s="85" t="str">
        <f>'Calculation backing sheet'!AT190</f>
        <v/>
      </c>
      <c r="AZ191" s="85" t="str">
        <f>'Calculation backing sheet'!AU190</f>
        <v/>
      </c>
      <c r="BA191" s="82" t="str">
        <f>'Calculation backing sheet'!AV190</f>
        <v/>
      </c>
      <c r="BB191" s="82" t="str">
        <f>IF(OR(F191=0,G191=0,F191="0",G191="0",TRIM(F191)="",TRIM(G191)=""),"",IF(COUNTIFS('2. Input non-routine changes'!$C$18:$C$1048576,F191,'2. Input non-routine changes'!$E$18:$E$1048576,G191)&gt; 0,"Yes","No"))</f>
        <v/>
      </c>
      <c r="BD191" s="84" t="str" cm="1">
        <f t="array" aca="1" ref="BD191" ca="1">IFERROR(INDIRECT("'2. Input non-routine changes'!" &amp; ADDRESS('NRC backing'!$E191, COLUMN()-45)),"")</f>
        <v/>
      </c>
      <c r="BE191" s="84" t="str" cm="1">
        <f t="array" aca="1" ref="BE191" ca="1">IFERROR(INDIRECT("'2. Input non-routine changes'!" &amp; ADDRESS('NRC backing'!$E191, COLUMN()-45)),"")</f>
        <v/>
      </c>
      <c r="BF191" s="82" t="str" cm="1">
        <f t="array" aca="1" ref="BF191" ca="1">IFERROR(INDIRECT("'2. Input non-routine changes'!" &amp; ADDRESS('NRC backing'!$E191, COLUMN()-45)),"")</f>
        <v/>
      </c>
      <c r="BG191" s="180" t="str" cm="1">
        <f t="array" aca="1" ref="BG191" ca="1">IFERROR(INDIRECT("'2. Input non-routine changes'!" &amp; ADDRESS('NRC backing'!$E191, COLUMN()-45)),"")</f>
        <v/>
      </c>
      <c r="BH191" s="82" t="str" cm="1">
        <f t="array" aca="1" ref="BH191" ca="1">IFERROR(INDIRECT("'2. Input non-routine changes'!" &amp; ADDRESS('NRC backing'!$E191, COLUMN()-45)),"")</f>
        <v/>
      </c>
      <c r="BI191" s="84" t="str" cm="1">
        <f t="array" aca="1" ref="BI191" ca="1">IFERROR(INDIRECT("'2. Input non-routine changes'!" &amp; ADDRESS('NRC backing'!$F191, COLUMN()-50)),"")</f>
        <v/>
      </c>
      <c r="BJ191" s="84" t="str" cm="1">
        <f t="array" aca="1" ref="BJ191" ca="1">IFERROR(INDIRECT("'2. Input non-routine changes'!" &amp; ADDRESS('NRC backing'!$F191, COLUMN()-50)),"")</f>
        <v/>
      </c>
      <c r="BK191" s="82" t="str" cm="1">
        <f t="array" aca="1" ref="BK191" ca="1">IFERROR(INDIRECT("'2. Input non-routine changes'!" &amp; ADDRESS('NRC backing'!$F191, COLUMN()-50)),"")</f>
        <v/>
      </c>
      <c r="BL191" s="173" t="str" cm="1">
        <f t="array" aca="1" ref="BL191" ca="1">IFERROR(INDIRECT("'2. Input non-routine changes'!" &amp; ADDRESS('NRC backing'!$F191, COLUMN()-50)),"")</f>
        <v/>
      </c>
      <c r="BM191" s="82" t="str" cm="1">
        <f t="array" aca="1" ref="BM191" ca="1">IFERROR(INDIRECT("'2. Input non-routine changes'!" &amp; ADDRESS('NRC backing'!$F191, COLUMN()-50)),"")</f>
        <v/>
      </c>
      <c r="BN191" s="84" t="str" cm="1">
        <f t="array" aca="1" ref="BN191" ca="1">IFERROR(INDIRECT("'2. Input non-routine changes'!" &amp; ADDRESS('NRC backing'!$G191, COLUMN()-55)),"")</f>
        <v/>
      </c>
      <c r="BO191" s="84" t="str" cm="1">
        <f t="array" aca="1" ref="BO191" ca="1">IFERROR(INDIRECT("'2. Input non-routine changes'!" &amp; ADDRESS('NRC backing'!$G191, COLUMN()-55)),"")</f>
        <v/>
      </c>
      <c r="BP191" s="82" t="str" cm="1">
        <f t="array" aca="1" ref="BP191" ca="1">IFERROR(INDIRECT("'2. Input non-routine changes'!" &amp; ADDRESS('NRC backing'!$G191, COLUMN()-55)),"")</f>
        <v/>
      </c>
      <c r="BQ191" s="180" t="str" cm="1">
        <f t="array" aca="1" ref="BQ191" ca="1">IFERROR(INDIRECT("'2. Input non-routine changes'!" &amp; ADDRESS('NRC backing'!$G191, COLUMN()-55)),"")</f>
        <v/>
      </c>
      <c r="BR191" s="82" t="str" cm="1">
        <f t="array" aca="1" ref="BR191" ca="1">IFERROR(INDIRECT("'2. Input non-routine changes'!" &amp; ADDRESS('NRC backing'!$G191, COLUMN()-55)),"")</f>
        <v/>
      </c>
    </row>
    <row r="192" spans="1:70">
      <c r="A192" s="82" t="str">
        <f>IF($D192="", "", '1. Input energy data'!$C$11)</f>
        <v/>
      </c>
      <c r="B192" s="82" t="str">
        <f>IF($D192="", "", '1. Input energy data'!$D$11)</f>
        <v/>
      </c>
      <c r="C192" s="236"/>
      <c r="D192" s="82" t="str">
        <f>IF(ISBLANK('1. Input energy data'!$C208),"",'1. Input energy data'!$C208)</f>
        <v/>
      </c>
      <c r="E192" s="178" t="str">
        <f>IF(ISBLANK('1. Input energy data'!D208), "",'1. Input energy data'!D208)</f>
        <v/>
      </c>
      <c r="F192" s="82" t="str">
        <f>IF(ISBLANK('1. Input energy data'!$E208),"",'1. Input energy data'!$E208)</f>
        <v/>
      </c>
      <c r="G192" s="82" t="str">
        <f>IF($A192="","",'1. Input energy data'!$G208)</f>
        <v/>
      </c>
      <c r="H192" s="82" t="str">
        <f>IF($G192='List Backing Sheet'!$P$5,'1. Input energy data'!$S$11,IF($G192='List Backing Sheet'!$P$6,'1. Input energy data'!$T$11,""))</f>
        <v/>
      </c>
      <c r="I192" s="82" t="str">
        <f>IF('1. Input energy data'!H208=0, "", '1. Input energy data'!H208)</f>
        <v/>
      </c>
      <c r="J192" s="84" t="str">
        <f>IF('1. Input energy data'!I208="", "", '1. Input energy data'!I208)</f>
        <v/>
      </c>
      <c r="K192" s="84" t="str">
        <f>IF(A192="","",IF(TRIM(LOWER('1. Input energy data'!$G$11))="Multiple",IF('1. Input energy data'!J208&lt;&gt;"",'1. Input energy data'!J208,""), '1. Input energy data'!$G$11))</f>
        <v/>
      </c>
      <c r="L192" s="84" t="str">
        <f>IF('1. Input energy data'!L208="", "", '1. Input energy data'!L208)</f>
        <v/>
      </c>
      <c r="M192" s="84" t="str">
        <f>IF('1. Input energy data'!M208="", "", '1. Input energy data'!M208)</f>
        <v/>
      </c>
      <c r="N192" s="85" t="str">
        <f>IF(ISBLANK('1. Input energy data'!N208), "",'1. Input energy data'!N208)</f>
        <v/>
      </c>
      <c r="O192" s="85" t="str">
        <f>IF(ISBLANK('1. Input energy data'!O208), "",'1. Input energy data'!O208)</f>
        <v/>
      </c>
      <c r="P192" s="85" t="str">
        <f>IF(ISBLANK('1. Input energy data'!P208), "",'1. Input energy data'!P208)</f>
        <v/>
      </c>
      <c r="Q192" s="85" t="str">
        <f>IF(ISBLANK('1. Input energy data'!Q208), "",'1. Input energy data'!Q208)</f>
        <v/>
      </c>
      <c r="R192" s="85" t="str">
        <f>IF(ISBLANK('1. Input energy data'!R208), "",'1. Input energy data'!R208)</f>
        <v/>
      </c>
      <c r="S192" s="85" t="str">
        <f>IF(ISBLANK('1. Input energy data'!S208), "",'1. Input energy data'!S208)</f>
        <v/>
      </c>
      <c r="T192" s="85" t="str">
        <f>IF(ISBLANK('1. Input energy data'!T208), "",'1. Input energy data'!T208)</f>
        <v/>
      </c>
      <c r="U192" s="85" t="str">
        <f>IF(ISBLANK('1. Input energy data'!U208), "",'1. Input energy data'!U208)</f>
        <v/>
      </c>
      <c r="V192" s="85" t="str">
        <f>IF(ISBLANK('1. Input energy data'!V208), "",'1. Input energy data'!V208)</f>
        <v/>
      </c>
      <c r="W192" s="85" t="str">
        <f>IF(ISBLANK('1. Input energy data'!W208), "",'1. Input energy data'!W208)</f>
        <v/>
      </c>
      <c r="X192" s="85" t="str">
        <f>IF(ISBLANK('1. Input energy data'!X208), "",'1. Input energy data'!X208)</f>
        <v/>
      </c>
      <c r="Y192" s="85" t="str">
        <f>IF(ISBLANK('1. Input energy data'!Y208), "",'1. Input energy data'!Y208)</f>
        <v/>
      </c>
      <c r="Z192" s="85" t="str">
        <f>IF(ISBLANK('1. Input energy data'!Z208), "",'1. Input energy data'!Z208)</f>
        <v/>
      </c>
      <c r="AA192" s="85" t="str">
        <f>IF(ISBLANK('1. Input energy data'!$AA208), "",'1. Input energy data'!$AA208)</f>
        <v/>
      </c>
      <c r="AB192" s="85" t="str">
        <f>IF(ISBLANK('1. Input energy data'!AB208), "",'1. Input energy data'!AB208)</f>
        <v/>
      </c>
      <c r="AC192" s="84" t="str">
        <f>IF('1. Input energy data'!AD208="", "", '1. Input energy data'!AD208)</f>
        <v/>
      </c>
      <c r="AD192" s="84" t="str">
        <f>IF('1. Input energy data'!AE208="", "", '1. Input energy data'!AE208)</f>
        <v/>
      </c>
      <c r="AE192" s="85" t="str">
        <f>IF(ISBLANK('1. Input energy data'!AF208), "",'1. Input energy data'!AF208)</f>
        <v/>
      </c>
      <c r="AF192" s="85" t="str">
        <f>IF(ISBLANK('1. Input energy data'!AG208), "",'1. Input energy data'!AG208)</f>
        <v/>
      </c>
      <c r="AG192" s="85" t="str">
        <f>IF(ISBLANK('1. Input energy data'!AH208), "",'1. Input energy data'!AH208)</f>
        <v/>
      </c>
      <c r="AH192" s="85" t="str">
        <f>IF(ISBLANK('1. Input energy data'!AI208), "",'1. Input energy data'!AI208)</f>
        <v/>
      </c>
      <c r="AI192" s="85" t="str">
        <f>IF(ISBLANK('1. Input energy data'!AJ208), "",'1. Input energy data'!AJ208)</f>
        <v/>
      </c>
      <c r="AJ192" s="85" t="str">
        <f>IF(ISBLANK('1. Input energy data'!AK208), "",'1. Input energy data'!AK208)</f>
        <v/>
      </c>
      <c r="AK192" s="85" t="str">
        <f>IF(ISBLANK('1. Input energy data'!AL208), "",'1. Input energy data'!AL208)</f>
        <v/>
      </c>
      <c r="AL192" s="85" t="str">
        <f>IF(ISBLANK('1. Input energy data'!AM208), "",'1. Input energy data'!AM208)</f>
        <v/>
      </c>
      <c r="AM192" s="85" t="str">
        <f>IF(ISBLANK('1. Input energy data'!AN208), "",'1. Input energy data'!AN208)</f>
        <v/>
      </c>
      <c r="AN192" s="85" t="str">
        <f>IF(ISBLANK('1. Input energy data'!AO208), "",'1. Input energy data'!AO208)</f>
        <v/>
      </c>
      <c r="AO192" s="85" t="str">
        <f>IF(ISBLANK('1. Input energy data'!AP208), "",'1. Input energy data'!AP208)</f>
        <v/>
      </c>
      <c r="AP192" s="85" t="str">
        <f>IF(ISBLANK('1. Input energy data'!AQ208), "",'1. Input energy data'!AQ208)</f>
        <v/>
      </c>
      <c r="AQ192" s="85" t="str">
        <f>'1. Input energy data'!AR208</f>
        <v/>
      </c>
      <c r="AR192" s="85" t="str">
        <f>'1. Input energy data'!AS208</f>
        <v/>
      </c>
      <c r="AS192" s="85" t="str">
        <f>IF(ISBLANK('1. Input energy data'!AT208), "",'1. Input energy data'!AT208)</f>
        <v/>
      </c>
      <c r="AT192" s="85" t="str">
        <f>IF(ISBLANK('1. Input energy data'!$AU208), "",'1. Input energy data'!$AU208)</f>
        <v/>
      </c>
      <c r="AU192" s="85" t="str">
        <f>IF(ISBLANK('1. Input energy data'!AV208), "",'1. Input energy data'!AV208)</f>
        <v/>
      </c>
      <c r="AV192" s="82" t="str">
        <f>IFERROR('Calculation backing sheet'!AQ191,"Baseline issue")</f>
        <v/>
      </c>
      <c r="AW192" s="85" t="str">
        <f>'Calculation backing sheet'!AR191</f>
        <v/>
      </c>
      <c r="AX192" s="176" t="str">
        <f>'Calculation backing sheet'!AS191</f>
        <v/>
      </c>
      <c r="AY192" s="85" t="str">
        <f>'Calculation backing sheet'!AT191</f>
        <v/>
      </c>
      <c r="AZ192" s="85" t="str">
        <f>'Calculation backing sheet'!AU191</f>
        <v/>
      </c>
      <c r="BA192" s="82" t="str">
        <f>'Calculation backing sheet'!AV191</f>
        <v/>
      </c>
      <c r="BB192" s="82" t="str">
        <f>IF(OR(F192=0,G192=0,F192="0",G192="0",TRIM(F192)="",TRIM(G192)=""),"",IF(COUNTIFS('2. Input non-routine changes'!$C$18:$C$1048576,F192,'2. Input non-routine changes'!$E$18:$E$1048576,G192)&gt; 0,"Yes","No"))</f>
        <v/>
      </c>
      <c r="BD192" s="84" t="str" cm="1">
        <f t="array" aca="1" ref="BD192" ca="1">IFERROR(INDIRECT("'2. Input non-routine changes'!" &amp; ADDRESS('NRC backing'!$E192, COLUMN()-45)),"")</f>
        <v/>
      </c>
      <c r="BE192" s="84" t="str" cm="1">
        <f t="array" aca="1" ref="BE192" ca="1">IFERROR(INDIRECT("'2. Input non-routine changes'!" &amp; ADDRESS('NRC backing'!$E192, COLUMN()-45)),"")</f>
        <v/>
      </c>
      <c r="BF192" s="82" t="str" cm="1">
        <f t="array" aca="1" ref="BF192" ca="1">IFERROR(INDIRECT("'2. Input non-routine changes'!" &amp; ADDRESS('NRC backing'!$E192, COLUMN()-45)),"")</f>
        <v/>
      </c>
      <c r="BG192" s="180" t="str" cm="1">
        <f t="array" aca="1" ref="BG192" ca="1">IFERROR(INDIRECT("'2. Input non-routine changes'!" &amp; ADDRESS('NRC backing'!$E192, COLUMN()-45)),"")</f>
        <v/>
      </c>
      <c r="BH192" s="82" t="str" cm="1">
        <f t="array" aca="1" ref="BH192" ca="1">IFERROR(INDIRECT("'2. Input non-routine changes'!" &amp; ADDRESS('NRC backing'!$E192, COLUMN()-45)),"")</f>
        <v/>
      </c>
      <c r="BI192" s="84" t="str" cm="1">
        <f t="array" aca="1" ref="BI192" ca="1">IFERROR(INDIRECT("'2. Input non-routine changes'!" &amp; ADDRESS('NRC backing'!$F192, COLUMN()-50)),"")</f>
        <v/>
      </c>
      <c r="BJ192" s="84" t="str" cm="1">
        <f t="array" aca="1" ref="BJ192" ca="1">IFERROR(INDIRECT("'2. Input non-routine changes'!" &amp; ADDRESS('NRC backing'!$F192, COLUMN()-50)),"")</f>
        <v/>
      </c>
      <c r="BK192" s="82" t="str" cm="1">
        <f t="array" aca="1" ref="BK192" ca="1">IFERROR(INDIRECT("'2. Input non-routine changes'!" &amp; ADDRESS('NRC backing'!$F192, COLUMN()-50)),"")</f>
        <v/>
      </c>
      <c r="BL192" s="173" t="str" cm="1">
        <f t="array" aca="1" ref="BL192" ca="1">IFERROR(INDIRECT("'2. Input non-routine changes'!" &amp; ADDRESS('NRC backing'!$F192, COLUMN()-50)),"")</f>
        <v/>
      </c>
      <c r="BM192" s="82" t="str" cm="1">
        <f t="array" aca="1" ref="BM192" ca="1">IFERROR(INDIRECT("'2. Input non-routine changes'!" &amp; ADDRESS('NRC backing'!$F192, COLUMN()-50)),"")</f>
        <v/>
      </c>
      <c r="BN192" s="84" t="str" cm="1">
        <f t="array" aca="1" ref="BN192" ca="1">IFERROR(INDIRECT("'2. Input non-routine changes'!" &amp; ADDRESS('NRC backing'!$G192, COLUMN()-55)),"")</f>
        <v/>
      </c>
      <c r="BO192" s="84" t="str" cm="1">
        <f t="array" aca="1" ref="BO192" ca="1">IFERROR(INDIRECT("'2. Input non-routine changes'!" &amp; ADDRESS('NRC backing'!$G192, COLUMN()-55)),"")</f>
        <v/>
      </c>
      <c r="BP192" s="82" t="str" cm="1">
        <f t="array" aca="1" ref="BP192" ca="1">IFERROR(INDIRECT("'2. Input non-routine changes'!" &amp; ADDRESS('NRC backing'!$G192, COLUMN()-55)),"")</f>
        <v/>
      </c>
      <c r="BQ192" s="180" t="str" cm="1">
        <f t="array" aca="1" ref="BQ192" ca="1">IFERROR(INDIRECT("'2. Input non-routine changes'!" &amp; ADDRESS('NRC backing'!$G192, COLUMN()-55)),"")</f>
        <v/>
      </c>
      <c r="BR192" s="82" t="str" cm="1">
        <f t="array" aca="1" ref="BR192" ca="1">IFERROR(INDIRECT("'2. Input non-routine changes'!" &amp; ADDRESS('NRC backing'!$G192, COLUMN()-55)),"")</f>
        <v/>
      </c>
    </row>
    <row r="193" spans="1:70">
      <c r="A193" s="82" t="str">
        <f>IF($D193="", "", '1. Input energy data'!$C$11)</f>
        <v/>
      </c>
      <c r="B193" s="82" t="str">
        <f>IF($D193="", "", '1. Input energy data'!$D$11)</f>
        <v/>
      </c>
      <c r="C193" s="236"/>
      <c r="D193" s="82" t="str">
        <f>IF(ISBLANK('1. Input energy data'!$C209),"",'1. Input energy data'!$C209)</f>
        <v/>
      </c>
      <c r="E193" s="178" t="str">
        <f>IF(ISBLANK('1. Input energy data'!D209), "",'1. Input energy data'!D209)</f>
        <v/>
      </c>
      <c r="F193" s="82" t="str">
        <f>IF(ISBLANK('1. Input energy data'!$E209),"",'1. Input energy data'!$E209)</f>
        <v/>
      </c>
      <c r="G193" s="82" t="str">
        <f>IF($A193="","",'1. Input energy data'!$G209)</f>
        <v/>
      </c>
      <c r="H193" s="82" t="str">
        <f>IF($G193='List Backing Sheet'!$P$5,'1. Input energy data'!$S$11,IF($G193='List Backing Sheet'!$P$6,'1. Input energy data'!$T$11,""))</f>
        <v/>
      </c>
      <c r="I193" s="82" t="str">
        <f>IF('1. Input energy data'!H209=0, "", '1. Input energy data'!H209)</f>
        <v/>
      </c>
      <c r="J193" s="84" t="str">
        <f>IF('1. Input energy data'!I209="", "", '1. Input energy data'!I209)</f>
        <v/>
      </c>
      <c r="K193" s="84" t="str">
        <f>IF(A193="","",IF(TRIM(LOWER('1. Input energy data'!$G$11))="Multiple",IF('1. Input energy data'!J209&lt;&gt;"",'1. Input energy data'!J209,""), '1. Input energy data'!$G$11))</f>
        <v/>
      </c>
      <c r="L193" s="84" t="str">
        <f>IF('1. Input energy data'!L209="", "", '1. Input energy data'!L209)</f>
        <v/>
      </c>
      <c r="M193" s="84" t="str">
        <f>IF('1. Input energy data'!M209="", "", '1. Input energy data'!M209)</f>
        <v/>
      </c>
      <c r="N193" s="85" t="str">
        <f>IF(ISBLANK('1. Input energy data'!N209), "",'1. Input energy data'!N209)</f>
        <v/>
      </c>
      <c r="O193" s="85" t="str">
        <f>IF(ISBLANK('1. Input energy data'!O209), "",'1. Input energy data'!O209)</f>
        <v/>
      </c>
      <c r="P193" s="85" t="str">
        <f>IF(ISBLANK('1. Input energy data'!P209), "",'1. Input energy data'!P209)</f>
        <v/>
      </c>
      <c r="Q193" s="85" t="str">
        <f>IF(ISBLANK('1. Input energy data'!Q209), "",'1. Input energy data'!Q209)</f>
        <v/>
      </c>
      <c r="R193" s="85" t="str">
        <f>IF(ISBLANK('1. Input energy data'!R209), "",'1. Input energy data'!R209)</f>
        <v/>
      </c>
      <c r="S193" s="85" t="str">
        <f>IF(ISBLANK('1. Input energy data'!S209), "",'1. Input energy data'!S209)</f>
        <v/>
      </c>
      <c r="T193" s="85" t="str">
        <f>IF(ISBLANK('1. Input energy data'!T209), "",'1. Input energy data'!T209)</f>
        <v/>
      </c>
      <c r="U193" s="85" t="str">
        <f>IF(ISBLANK('1. Input energy data'!U209), "",'1. Input energy data'!U209)</f>
        <v/>
      </c>
      <c r="V193" s="85" t="str">
        <f>IF(ISBLANK('1. Input energy data'!V209), "",'1. Input energy data'!V209)</f>
        <v/>
      </c>
      <c r="W193" s="85" t="str">
        <f>IF(ISBLANK('1. Input energy data'!W209), "",'1. Input energy data'!W209)</f>
        <v/>
      </c>
      <c r="X193" s="85" t="str">
        <f>IF(ISBLANK('1. Input energy data'!X209), "",'1. Input energy data'!X209)</f>
        <v/>
      </c>
      <c r="Y193" s="85" t="str">
        <f>IF(ISBLANK('1. Input energy data'!Y209), "",'1. Input energy data'!Y209)</f>
        <v/>
      </c>
      <c r="Z193" s="85" t="str">
        <f>IF(ISBLANK('1. Input energy data'!Z209), "",'1. Input energy data'!Z209)</f>
        <v/>
      </c>
      <c r="AA193" s="85" t="str">
        <f>IF(ISBLANK('1. Input energy data'!$AA209), "",'1. Input energy data'!$AA209)</f>
        <v/>
      </c>
      <c r="AB193" s="85" t="str">
        <f>IF(ISBLANK('1. Input energy data'!AB209), "",'1. Input energy data'!AB209)</f>
        <v/>
      </c>
      <c r="AC193" s="84" t="str">
        <f>IF('1. Input energy data'!AD209="", "", '1. Input energy data'!AD209)</f>
        <v/>
      </c>
      <c r="AD193" s="84" t="str">
        <f>IF('1. Input energy data'!AE209="", "", '1. Input energy data'!AE209)</f>
        <v/>
      </c>
      <c r="AE193" s="85" t="str">
        <f>IF(ISBLANK('1. Input energy data'!AF209), "",'1. Input energy data'!AF209)</f>
        <v/>
      </c>
      <c r="AF193" s="85" t="str">
        <f>IF(ISBLANK('1. Input energy data'!AG209), "",'1. Input energy data'!AG209)</f>
        <v/>
      </c>
      <c r="AG193" s="85" t="str">
        <f>IF(ISBLANK('1. Input energy data'!AH209), "",'1. Input energy data'!AH209)</f>
        <v/>
      </c>
      <c r="AH193" s="85" t="str">
        <f>IF(ISBLANK('1. Input energy data'!AI209), "",'1. Input energy data'!AI209)</f>
        <v/>
      </c>
      <c r="AI193" s="85" t="str">
        <f>IF(ISBLANK('1. Input energy data'!AJ209), "",'1. Input energy data'!AJ209)</f>
        <v/>
      </c>
      <c r="AJ193" s="85" t="str">
        <f>IF(ISBLANK('1. Input energy data'!AK209), "",'1. Input energy data'!AK209)</f>
        <v/>
      </c>
      <c r="AK193" s="85" t="str">
        <f>IF(ISBLANK('1. Input energy data'!AL209), "",'1. Input energy data'!AL209)</f>
        <v/>
      </c>
      <c r="AL193" s="85" t="str">
        <f>IF(ISBLANK('1. Input energy data'!AM209), "",'1. Input energy data'!AM209)</f>
        <v/>
      </c>
      <c r="AM193" s="85" t="str">
        <f>IF(ISBLANK('1. Input energy data'!AN209), "",'1. Input energy data'!AN209)</f>
        <v/>
      </c>
      <c r="AN193" s="85" t="str">
        <f>IF(ISBLANK('1. Input energy data'!AO209), "",'1. Input energy data'!AO209)</f>
        <v/>
      </c>
      <c r="AO193" s="85" t="str">
        <f>IF(ISBLANK('1. Input energy data'!AP209), "",'1. Input energy data'!AP209)</f>
        <v/>
      </c>
      <c r="AP193" s="85" t="str">
        <f>IF(ISBLANK('1. Input energy data'!AQ209), "",'1. Input energy data'!AQ209)</f>
        <v/>
      </c>
      <c r="AQ193" s="85" t="str">
        <f>'1. Input energy data'!AR209</f>
        <v/>
      </c>
      <c r="AR193" s="85" t="str">
        <f>'1. Input energy data'!AS209</f>
        <v/>
      </c>
      <c r="AS193" s="85" t="str">
        <f>IF(ISBLANK('1. Input energy data'!AT209), "",'1. Input energy data'!AT209)</f>
        <v/>
      </c>
      <c r="AT193" s="85" t="str">
        <f>IF(ISBLANK('1. Input energy data'!$AU209), "",'1. Input energy data'!$AU209)</f>
        <v/>
      </c>
      <c r="AU193" s="85" t="str">
        <f>IF(ISBLANK('1. Input energy data'!AV209), "",'1. Input energy data'!AV209)</f>
        <v/>
      </c>
      <c r="AV193" s="82" t="str">
        <f>IFERROR('Calculation backing sheet'!AQ192,"Baseline issue")</f>
        <v/>
      </c>
      <c r="AW193" s="85" t="str">
        <f>'Calculation backing sheet'!AR192</f>
        <v/>
      </c>
      <c r="AX193" s="176" t="str">
        <f>'Calculation backing sheet'!AS192</f>
        <v/>
      </c>
      <c r="AY193" s="85" t="str">
        <f>'Calculation backing sheet'!AT192</f>
        <v/>
      </c>
      <c r="AZ193" s="85" t="str">
        <f>'Calculation backing sheet'!AU192</f>
        <v/>
      </c>
      <c r="BA193" s="82" t="str">
        <f>'Calculation backing sheet'!AV192</f>
        <v/>
      </c>
      <c r="BB193" s="82" t="str">
        <f>IF(OR(F193=0,G193=0,F193="0",G193="0",TRIM(F193)="",TRIM(G193)=""),"",IF(COUNTIFS('2. Input non-routine changes'!$C$18:$C$1048576,F193,'2. Input non-routine changes'!$E$18:$E$1048576,G193)&gt; 0,"Yes","No"))</f>
        <v/>
      </c>
      <c r="BD193" s="84" t="str" cm="1">
        <f t="array" aca="1" ref="BD193" ca="1">IFERROR(INDIRECT("'2. Input non-routine changes'!" &amp; ADDRESS('NRC backing'!$E193, COLUMN()-45)),"")</f>
        <v/>
      </c>
      <c r="BE193" s="84" t="str" cm="1">
        <f t="array" aca="1" ref="BE193" ca="1">IFERROR(INDIRECT("'2. Input non-routine changes'!" &amp; ADDRESS('NRC backing'!$E193, COLUMN()-45)),"")</f>
        <v/>
      </c>
      <c r="BF193" s="82" t="str" cm="1">
        <f t="array" aca="1" ref="BF193" ca="1">IFERROR(INDIRECT("'2. Input non-routine changes'!" &amp; ADDRESS('NRC backing'!$E193, COLUMN()-45)),"")</f>
        <v/>
      </c>
      <c r="BG193" s="180" t="str" cm="1">
        <f t="array" aca="1" ref="BG193" ca="1">IFERROR(INDIRECT("'2. Input non-routine changes'!" &amp; ADDRESS('NRC backing'!$E193, COLUMN()-45)),"")</f>
        <v/>
      </c>
      <c r="BH193" s="82" t="str" cm="1">
        <f t="array" aca="1" ref="BH193" ca="1">IFERROR(INDIRECT("'2. Input non-routine changes'!" &amp; ADDRESS('NRC backing'!$E193, COLUMN()-45)),"")</f>
        <v/>
      </c>
      <c r="BI193" s="84" t="str" cm="1">
        <f t="array" aca="1" ref="BI193" ca="1">IFERROR(INDIRECT("'2. Input non-routine changes'!" &amp; ADDRESS('NRC backing'!$F193, COLUMN()-50)),"")</f>
        <v/>
      </c>
      <c r="BJ193" s="84" t="str" cm="1">
        <f t="array" aca="1" ref="BJ193" ca="1">IFERROR(INDIRECT("'2. Input non-routine changes'!" &amp; ADDRESS('NRC backing'!$F193, COLUMN()-50)),"")</f>
        <v/>
      </c>
      <c r="BK193" s="82" t="str" cm="1">
        <f t="array" aca="1" ref="BK193" ca="1">IFERROR(INDIRECT("'2. Input non-routine changes'!" &amp; ADDRESS('NRC backing'!$F193, COLUMN()-50)),"")</f>
        <v/>
      </c>
      <c r="BL193" s="173" t="str" cm="1">
        <f t="array" aca="1" ref="BL193" ca="1">IFERROR(INDIRECT("'2. Input non-routine changes'!" &amp; ADDRESS('NRC backing'!$F193, COLUMN()-50)),"")</f>
        <v/>
      </c>
      <c r="BM193" s="82" t="str" cm="1">
        <f t="array" aca="1" ref="BM193" ca="1">IFERROR(INDIRECT("'2. Input non-routine changes'!" &amp; ADDRESS('NRC backing'!$F193, COLUMN()-50)),"")</f>
        <v/>
      </c>
      <c r="BN193" s="84" t="str" cm="1">
        <f t="array" aca="1" ref="BN193" ca="1">IFERROR(INDIRECT("'2. Input non-routine changes'!" &amp; ADDRESS('NRC backing'!$G193, COLUMN()-55)),"")</f>
        <v/>
      </c>
      <c r="BO193" s="84" t="str" cm="1">
        <f t="array" aca="1" ref="BO193" ca="1">IFERROR(INDIRECT("'2. Input non-routine changes'!" &amp; ADDRESS('NRC backing'!$G193, COLUMN()-55)),"")</f>
        <v/>
      </c>
      <c r="BP193" s="82" t="str" cm="1">
        <f t="array" aca="1" ref="BP193" ca="1">IFERROR(INDIRECT("'2. Input non-routine changes'!" &amp; ADDRESS('NRC backing'!$G193, COLUMN()-55)),"")</f>
        <v/>
      </c>
      <c r="BQ193" s="180" t="str" cm="1">
        <f t="array" aca="1" ref="BQ193" ca="1">IFERROR(INDIRECT("'2. Input non-routine changes'!" &amp; ADDRESS('NRC backing'!$G193, COLUMN()-55)),"")</f>
        <v/>
      </c>
      <c r="BR193" s="82" t="str" cm="1">
        <f t="array" aca="1" ref="BR193" ca="1">IFERROR(INDIRECT("'2. Input non-routine changes'!" &amp; ADDRESS('NRC backing'!$G193, COLUMN()-55)),"")</f>
        <v/>
      </c>
    </row>
    <row r="194" spans="1:70">
      <c r="A194" s="82" t="str">
        <f>IF($D194="", "", '1. Input energy data'!$C$11)</f>
        <v/>
      </c>
      <c r="B194" s="82" t="str">
        <f>IF($D194="", "", '1. Input energy data'!$D$11)</f>
        <v/>
      </c>
      <c r="C194" s="236"/>
      <c r="D194" s="82" t="str">
        <f>IF(ISBLANK('1. Input energy data'!$C210),"",'1. Input energy data'!$C210)</f>
        <v/>
      </c>
      <c r="E194" s="178" t="str">
        <f>IF(ISBLANK('1. Input energy data'!D210), "",'1. Input energy data'!D210)</f>
        <v/>
      </c>
      <c r="F194" s="82" t="str">
        <f>IF(ISBLANK('1. Input energy data'!$E210),"",'1. Input energy data'!$E210)</f>
        <v/>
      </c>
      <c r="G194" s="82" t="str">
        <f>IF($A194="","",'1. Input energy data'!$G210)</f>
        <v/>
      </c>
      <c r="H194" s="82" t="str">
        <f>IF($G194='List Backing Sheet'!$P$5,'1. Input energy data'!$S$11,IF($G194='List Backing Sheet'!$P$6,'1. Input energy data'!$T$11,""))</f>
        <v/>
      </c>
      <c r="I194" s="82" t="str">
        <f>IF('1. Input energy data'!H210=0, "", '1. Input energy data'!H210)</f>
        <v/>
      </c>
      <c r="J194" s="84" t="str">
        <f>IF('1. Input energy data'!I210="", "", '1. Input energy data'!I210)</f>
        <v/>
      </c>
      <c r="K194" s="84" t="str">
        <f>IF(A194="","",IF(TRIM(LOWER('1. Input energy data'!$G$11))="Multiple",IF('1. Input energy data'!J210&lt;&gt;"",'1. Input energy data'!J210,""), '1. Input energy data'!$G$11))</f>
        <v/>
      </c>
      <c r="L194" s="84" t="str">
        <f>IF('1. Input energy data'!L210="", "", '1. Input energy data'!L210)</f>
        <v/>
      </c>
      <c r="M194" s="84" t="str">
        <f>IF('1. Input energy data'!M210="", "", '1. Input energy data'!M210)</f>
        <v/>
      </c>
      <c r="N194" s="85" t="str">
        <f>IF(ISBLANK('1. Input energy data'!N210), "",'1. Input energy data'!N210)</f>
        <v/>
      </c>
      <c r="O194" s="85" t="str">
        <f>IF(ISBLANK('1. Input energy data'!O210), "",'1. Input energy data'!O210)</f>
        <v/>
      </c>
      <c r="P194" s="85" t="str">
        <f>IF(ISBLANK('1. Input energy data'!P210), "",'1. Input energy data'!P210)</f>
        <v/>
      </c>
      <c r="Q194" s="85" t="str">
        <f>IF(ISBLANK('1. Input energy data'!Q210), "",'1. Input energy data'!Q210)</f>
        <v/>
      </c>
      <c r="R194" s="85" t="str">
        <f>IF(ISBLANK('1. Input energy data'!R210), "",'1. Input energy data'!R210)</f>
        <v/>
      </c>
      <c r="S194" s="85" t="str">
        <f>IF(ISBLANK('1. Input energy data'!S210), "",'1. Input energy data'!S210)</f>
        <v/>
      </c>
      <c r="T194" s="85" t="str">
        <f>IF(ISBLANK('1. Input energy data'!T210), "",'1. Input energy data'!T210)</f>
        <v/>
      </c>
      <c r="U194" s="85" t="str">
        <f>IF(ISBLANK('1. Input energy data'!U210), "",'1. Input energy data'!U210)</f>
        <v/>
      </c>
      <c r="V194" s="85" t="str">
        <f>IF(ISBLANK('1. Input energy data'!V210), "",'1. Input energy data'!V210)</f>
        <v/>
      </c>
      <c r="W194" s="85" t="str">
        <f>IF(ISBLANK('1. Input energy data'!W210), "",'1. Input energy data'!W210)</f>
        <v/>
      </c>
      <c r="X194" s="85" t="str">
        <f>IF(ISBLANK('1. Input energy data'!X210), "",'1. Input energy data'!X210)</f>
        <v/>
      </c>
      <c r="Y194" s="85" t="str">
        <f>IF(ISBLANK('1. Input energy data'!Y210), "",'1. Input energy data'!Y210)</f>
        <v/>
      </c>
      <c r="Z194" s="85" t="str">
        <f>IF(ISBLANK('1. Input energy data'!Z210), "",'1. Input energy data'!Z210)</f>
        <v/>
      </c>
      <c r="AA194" s="85" t="str">
        <f>IF(ISBLANK('1. Input energy data'!$AA210), "",'1. Input energy data'!$AA210)</f>
        <v/>
      </c>
      <c r="AB194" s="85" t="str">
        <f>IF(ISBLANK('1. Input energy data'!AB210), "",'1. Input energy data'!AB210)</f>
        <v/>
      </c>
      <c r="AC194" s="84" t="str">
        <f>IF('1. Input energy data'!AD210="", "", '1. Input energy data'!AD210)</f>
        <v/>
      </c>
      <c r="AD194" s="84" t="str">
        <f>IF('1. Input energy data'!AE210="", "", '1. Input energy data'!AE210)</f>
        <v/>
      </c>
      <c r="AE194" s="85" t="str">
        <f>IF(ISBLANK('1. Input energy data'!AF210), "",'1. Input energy data'!AF210)</f>
        <v/>
      </c>
      <c r="AF194" s="85" t="str">
        <f>IF(ISBLANK('1. Input energy data'!AG210), "",'1. Input energy data'!AG210)</f>
        <v/>
      </c>
      <c r="AG194" s="85" t="str">
        <f>IF(ISBLANK('1. Input energy data'!AH210), "",'1. Input energy data'!AH210)</f>
        <v/>
      </c>
      <c r="AH194" s="85" t="str">
        <f>IF(ISBLANK('1. Input energy data'!AI210), "",'1. Input energy data'!AI210)</f>
        <v/>
      </c>
      <c r="AI194" s="85" t="str">
        <f>IF(ISBLANK('1. Input energy data'!AJ210), "",'1. Input energy data'!AJ210)</f>
        <v/>
      </c>
      <c r="AJ194" s="85" t="str">
        <f>IF(ISBLANK('1. Input energy data'!AK210), "",'1. Input energy data'!AK210)</f>
        <v/>
      </c>
      <c r="AK194" s="85" t="str">
        <f>IF(ISBLANK('1. Input energy data'!AL210), "",'1. Input energy data'!AL210)</f>
        <v/>
      </c>
      <c r="AL194" s="85" t="str">
        <f>IF(ISBLANK('1. Input energy data'!AM210), "",'1. Input energy data'!AM210)</f>
        <v/>
      </c>
      <c r="AM194" s="85" t="str">
        <f>IF(ISBLANK('1. Input energy data'!AN210), "",'1. Input energy data'!AN210)</f>
        <v/>
      </c>
      <c r="AN194" s="85" t="str">
        <f>IF(ISBLANK('1. Input energy data'!AO210), "",'1. Input energy data'!AO210)</f>
        <v/>
      </c>
      <c r="AO194" s="85" t="str">
        <f>IF(ISBLANK('1. Input energy data'!AP210), "",'1. Input energy data'!AP210)</f>
        <v/>
      </c>
      <c r="AP194" s="85" t="str">
        <f>IF(ISBLANK('1. Input energy data'!AQ210), "",'1. Input energy data'!AQ210)</f>
        <v/>
      </c>
      <c r="AQ194" s="85" t="str">
        <f>'1. Input energy data'!AR210</f>
        <v/>
      </c>
      <c r="AR194" s="85" t="str">
        <f>'1. Input energy data'!AS210</f>
        <v/>
      </c>
      <c r="AS194" s="85" t="str">
        <f>IF(ISBLANK('1. Input energy data'!AT210), "",'1. Input energy data'!AT210)</f>
        <v/>
      </c>
      <c r="AT194" s="85" t="str">
        <f>IF(ISBLANK('1. Input energy data'!$AU210), "",'1. Input energy data'!$AU210)</f>
        <v/>
      </c>
      <c r="AU194" s="85" t="str">
        <f>IF(ISBLANK('1. Input energy data'!AV210), "",'1. Input energy data'!AV210)</f>
        <v/>
      </c>
      <c r="AV194" s="82" t="str">
        <f>IFERROR('Calculation backing sheet'!AQ193,"Baseline issue")</f>
        <v/>
      </c>
      <c r="AW194" s="85" t="str">
        <f>'Calculation backing sheet'!AR193</f>
        <v/>
      </c>
      <c r="AX194" s="176" t="str">
        <f>'Calculation backing sheet'!AS193</f>
        <v/>
      </c>
      <c r="AY194" s="85" t="str">
        <f>'Calculation backing sheet'!AT193</f>
        <v/>
      </c>
      <c r="AZ194" s="85" t="str">
        <f>'Calculation backing sheet'!AU193</f>
        <v/>
      </c>
      <c r="BA194" s="82" t="str">
        <f>'Calculation backing sheet'!AV193</f>
        <v/>
      </c>
      <c r="BB194" s="82" t="str">
        <f>IF(OR(F194=0,G194=0,F194="0",G194="0",TRIM(F194)="",TRIM(G194)=""),"",IF(COUNTIFS('2. Input non-routine changes'!$C$18:$C$1048576,F194,'2. Input non-routine changes'!$E$18:$E$1048576,G194)&gt; 0,"Yes","No"))</f>
        <v/>
      </c>
      <c r="BD194" s="84" t="str" cm="1">
        <f t="array" aca="1" ref="BD194" ca="1">IFERROR(INDIRECT("'2. Input non-routine changes'!" &amp; ADDRESS('NRC backing'!$E194, COLUMN()-45)),"")</f>
        <v/>
      </c>
      <c r="BE194" s="84" t="str" cm="1">
        <f t="array" aca="1" ref="BE194" ca="1">IFERROR(INDIRECT("'2. Input non-routine changes'!" &amp; ADDRESS('NRC backing'!$E194, COLUMN()-45)),"")</f>
        <v/>
      </c>
      <c r="BF194" s="82" t="str" cm="1">
        <f t="array" aca="1" ref="BF194" ca="1">IFERROR(INDIRECT("'2. Input non-routine changes'!" &amp; ADDRESS('NRC backing'!$E194, COLUMN()-45)),"")</f>
        <v/>
      </c>
      <c r="BG194" s="180" t="str" cm="1">
        <f t="array" aca="1" ref="BG194" ca="1">IFERROR(INDIRECT("'2. Input non-routine changes'!" &amp; ADDRESS('NRC backing'!$E194, COLUMN()-45)),"")</f>
        <v/>
      </c>
      <c r="BH194" s="82" t="str" cm="1">
        <f t="array" aca="1" ref="BH194" ca="1">IFERROR(INDIRECT("'2. Input non-routine changes'!" &amp; ADDRESS('NRC backing'!$E194, COLUMN()-45)),"")</f>
        <v/>
      </c>
      <c r="BI194" s="84" t="str" cm="1">
        <f t="array" aca="1" ref="BI194" ca="1">IFERROR(INDIRECT("'2. Input non-routine changes'!" &amp; ADDRESS('NRC backing'!$F194, COLUMN()-50)),"")</f>
        <v/>
      </c>
      <c r="BJ194" s="84" t="str" cm="1">
        <f t="array" aca="1" ref="BJ194" ca="1">IFERROR(INDIRECT("'2. Input non-routine changes'!" &amp; ADDRESS('NRC backing'!$F194, COLUMN()-50)),"")</f>
        <v/>
      </c>
      <c r="BK194" s="82" t="str" cm="1">
        <f t="array" aca="1" ref="BK194" ca="1">IFERROR(INDIRECT("'2. Input non-routine changes'!" &amp; ADDRESS('NRC backing'!$F194, COLUMN()-50)),"")</f>
        <v/>
      </c>
      <c r="BL194" s="173" t="str" cm="1">
        <f t="array" aca="1" ref="BL194" ca="1">IFERROR(INDIRECT("'2. Input non-routine changes'!" &amp; ADDRESS('NRC backing'!$F194, COLUMN()-50)),"")</f>
        <v/>
      </c>
      <c r="BM194" s="82" t="str" cm="1">
        <f t="array" aca="1" ref="BM194" ca="1">IFERROR(INDIRECT("'2. Input non-routine changes'!" &amp; ADDRESS('NRC backing'!$F194, COLUMN()-50)),"")</f>
        <v/>
      </c>
      <c r="BN194" s="84" t="str" cm="1">
        <f t="array" aca="1" ref="BN194" ca="1">IFERROR(INDIRECT("'2. Input non-routine changes'!" &amp; ADDRESS('NRC backing'!$G194, COLUMN()-55)),"")</f>
        <v/>
      </c>
      <c r="BO194" s="84" t="str" cm="1">
        <f t="array" aca="1" ref="BO194" ca="1">IFERROR(INDIRECT("'2. Input non-routine changes'!" &amp; ADDRESS('NRC backing'!$G194, COLUMN()-55)),"")</f>
        <v/>
      </c>
      <c r="BP194" s="82" t="str" cm="1">
        <f t="array" aca="1" ref="BP194" ca="1">IFERROR(INDIRECT("'2. Input non-routine changes'!" &amp; ADDRESS('NRC backing'!$G194, COLUMN()-55)),"")</f>
        <v/>
      </c>
      <c r="BQ194" s="180" t="str" cm="1">
        <f t="array" aca="1" ref="BQ194" ca="1">IFERROR(INDIRECT("'2. Input non-routine changes'!" &amp; ADDRESS('NRC backing'!$G194, COLUMN()-55)),"")</f>
        <v/>
      </c>
      <c r="BR194" s="82" t="str" cm="1">
        <f t="array" aca="1" ref="BR194" ca="1">IFERROR(INDIRECT("'2. Input non-routine changes'!" &amp; ADDRESS('NRC backing'!$G194, COLUMN()-55)),"")</f>
        <v/>
      </c>
    </row>
    <row r="195" spans="1:70">
      <c r="A195" s="82" t="str">
        <f>IF($D195="", "", '1. Input energy data'!$C$11)</f>
        <v/>
      </c>
      <c r="B195" s="82" t="str">
        <f>IF($D195="", "", '1. Input energy data'!$D$11)</f>
        <v/>
      </c>
      <c r="C195" s="236"/>
      <c r="D195" s="82" t="str">
        <f>IF(ISBLANK('1. Input energy data'!$C211),"",'1. Input energy data'!$C211)</f>
        <v/>
      </c>
      <c r="E195" s="178" t="str">
        <f>IF(ISBLANK('1. Input energy data'!D211), "",'1. Input energy data'!D211)</f>
        <v/>
      </c>
      <c r="F195" s="82" t="str">
        <f>IF(ISBLANK('1. Input energy data'!$E211),"",'1. Input energy data'!$E211)</f>
        <v/>
      </c>
      <c r="G195" s="82" t="str">
        <f>IF($A195="","",'1. Input energy data'!$G211)</f>
        <v/>
      </c>
      <c r="H195" s="82" t="str">
        <f>IF($G195='List Backing Sheet'!$P$5,'1. Input energy data'!$S$11,IF($G195='List Backing Sheet'!$P$6,'1. Input energy data'!$T$11,""))</f>
        <v/>
      </c>
      <c r="I195" s="82" t="str">
        <f>IF('1. Input energy data'!H211=0, "", '1. Input energy data'!H211)</f>
        <v/>
      </c>
      <c r="J195" s="84" t="str">
        <f>IF('1. Input energy data'!I211="", "", '1. Input energy data'!I211)</f>
        <v/>
      </c>
      <c r="K195" s="84" t="str">
        <f>IF(A195="","",IF(TRIM(LOWER('1. Input energy data'!$G$11))="Multiple",IF('1. Input energy data'!J211&lt;&gt;"",'1. Input energy data'!J211,""), '1. Input energy data'!$G$11))</f>
        <v/>
      </c>
      <c r="L195" s="84" t="str">
        <f>IF('1. Input energy data'!L211="", "", '1. Input energy data'!L211)</f>
        <v/>
      </c>
      <c r="M195" s="84" t="str">
        <f>IF('1. Input energy data'!M211="", "", '1. Input energy data'!M211)</f>
        <v/>
      </c>
      <c r="N195" s="85" t="str">
        <f>IF(ISBLANK('1. Input energy data'!N211), "",'1. Input energy data'!N211)</f>
        <v/>
      </c>
      <c r="O195" s="85" t="str">
        <f>IF(ISBLANK('1. Input energy data'!O211), "",'1. Input energy data'!O211)</f>
        <v/>
      </c>
      <c r="P195" s="85" t="str">
        <f>IF(ISBLANK('1. Input energy data'!P211), "",'1. Input energy data'!P211)</f>
        <v/>
      </c>
      <c r="Q195" s="85" t="str">
        <f>IF(ISBLANK('1. Input energy data'!Q211), "",'1. Input energy data'!Q211)</f>
        <v/>
      </c>
      <c r="R195" s="85" t="str">
        <f>IF(ISBLANK('1. Input energy data'!R211), "",'1. Input energy data'!R211)</f>
        <v/>
      </c>
      <c r="S195" s="85" t="str">
        <f>IF(ISBLANK('1. Input energy data'!S211), "",'1. Input energy data'!S211)</f>
        <v/>
      </c>
      <c r="T195" s="85" t="str">
        <f>IF(ISBLANK('1. Input energy data'!T211), "",'1. Input energy data'!T211)</f>
        <v/>
      </c>
      <c r="U195" s="85" t="str">
        <f>IF(ISBLANK('1. Input energy data'!U211), "",'1. Input energy data'!U211)</f>
        <v/>
      </c>
      <c r="V195" s="85" t="str">
        <f>IF(ISBLANK('1. Input energy data'!V211), "",'1. Input energy data'!V211)</f>
        <v/>
      </c>
      <c r="W195" s="85" t="str">
        <f>IF(ISBLANK('1. Input energy data'!W211), "",'1. Input energy data'!W211)</f>
        <v/>
      </c>
      <c r="X195" s="85" t="str">
        <f>IF(ISBLANK('1. Input energy data'!X211), "",'1. Input energy data'!X211)</f>
        <v/>
      </c>
      <c r="Y195" s="85" t="str">
        <f>IF(ISBLANK('1. Input energy data'!Y211), "",'1. Input energy data'!Y211)</f>
        <v/>
      </c>
      <c r="Z195" s="85" t="str">
        <f>IF(ISBLANK('1. Input energy data'!Z211), "",'1. Input energy data'!Z211)</f>
        <v/>
      </c>
      <c r="AA195" s="85" t="str">
        <f>IF(ISBLANK('1. Input energy data'!$AA211), "",'1. Input energy data'!$AA211)</f>
        <v/>
      </c>
      <c r="AB195" s="85" t="str">
        <f>IF(ISBLANK('1. Input energy data'!AB211), "",'1. Input energy data'!AB211)</f>
        <v/>
      </c>
      <c r="AC195" s="84" t="str">
        <f>IF('1. Input energy data'!AD211="", "", '1. Input energy data'!AD211)</f>
        <v/>
      </c>
      <c r="AD195" s="84" t="str">
        <f>IF('1. Input energy data'!AE211="", "", '1. Input energy data'!AE211)</f>
        <v/>
      </c>
      <c r="AE195" s="85" t="str">
        <f>IF(ISBLANK('1. Input energy data'!AF211), "",'1. Input energy data'!AF211)</f>
        <v/>
      </c>
      <c r="AF195" s="85" t="str">
        <f>IF(ISBLANK('1. Input energy data'!AG211), "",'1. Input energy data'!AG211)</f>
        <v/>
      </c>
      <c r="AG195" s="85" t="str">
        <f>IF(ISBLANK('1. Input energy data'!AH211), "",'1. Input energy data'!AH211)</f>
        <v/>
      </c>
      <c r="AH195" s="85" t="str">
        <f>IF(ISBLANK('1. Input energy data'!AI211), "",'1. Input energy data'!AI211)</f>
        <v/>
      </c>
      <c r="AI195" s="85" t="str">
        <f>IF(ISBLANK('1. Input energy data'!AJ211), "",'1. Input energy data'!AJ211)</f>
        <v/>
      </c>
      <c r="AJ195" s="85" t="str">
        <f>IF(ISBLANK('1. Input energy data'!AK211), "",'1. Input energy data'!AK211)</f>
        <v/>
      </c>
      <c r="AK195" s="85" t="str">
        <f>IF(ISBLANK('1. Input energy data'!AL211), "",'1. Input energy data'!AL211)</f>
        <v/>
      </c>
      <c r="AL195" s="85" t="str">
        <f>IF(ISBLANK('1. Input energy data'!AM211), "",'1. Input energy data'!AM211)</f>
        <v/>
      </c>
      <c r="AM195" s="85" t="str">
        <f>IF(ISBLANK('1. Input energy data'!AN211), "",'1. Input energy data'!AN211)</f>
        <v/>
      </c>
      <c r="AN195" s="85" t="str">
        <f>IF(ISBLANK('1. Input energy data'!AO211), "",'1. Input energy data'!AO211)</f>
        <v/>
      </c>
      <c r="AO195" s="85" t="str">
        <f>IF(ISBLANK('1. Input energy data'!AP211), "",'1. Input energy data'!AP211)</f>
        <v/>
      </c>
      <c r="AP195" s="85" t="str">
        <f>IF(ISBLANK('1. Input energy data'!AQ211), "",'1. Input energy data'!AQ211)</f>
        <v/>
      </c>
      <c r="AQ195" s="85" t="str">
        <f>'1. Input energy data'!AR211</f>
        <v/>
      </c>
      <c r="AR195" s="85" t="str">
        <f>'1. Input energy data'!AS211</f>
        <v/>
      </c>
      <c r="AS195" s="85" t="str">
        <f>IF(ISBLANK('1. Input energy data'!AT211), "",'1. Input energy data'!AT211)</f>
        <v/>
      </c>
      <c r="AT195" s="85" t="str">
        <f>IF(ISBLANK('1. Input energy data'!$AU211), "",'1. Input energy data'!$AU211)</f>
        <v/>
      </c>
      <c r="AU195" s="85" t="str">
        <f>IF(ISBLANK('1. Input energy data'!AV211), "",'1. Input energy data'!AV211)</f>
        <v/>
      </c>
      <c r="AV195" s="82" t="str">
        <f>IFERROR('Calculation backing sheet'!AQ194,"Baseline issue")</f>
        <v/>
      </c>
      <c r="AW195" s="85" t="str">
        <f>'Calculation backing sheet'!AR194</f>
        <v/>
      </c>
      <c r="AX195" s="176" t="str">
        <f>'Calculation backing sheet'!AS194</f>
        <v/>
      </c>
      <c r="AY195" s="85" t="str">
        <f>'Calculation backing sheet'!AT194</f>
        <v/>
      </c>
      <c r="AZ195" s="85" t="str">
        <f>'Calculation backing sheet'!AU194</f>
        <v/>
      </c>
      <c r="BA195" s="82" t="str">
        <f>'Calculation backing sheet'!AV194</f>
        <v/>
      </c>
      <c r="BB195" s="82" t="str">
        <f>IF(OR(F195=0,G195=0,F195="0",G195="0",TRIM(F195)="",TRIM(G195)=""),"",IF(COUNTIFS('2. Input non-routine changes'!$C$18:$C$1048576,F195,'2. Input non-routine changes'!$E$18:$E$1048576,G195)&gt; 0,"Yes","No"))</f>
        <v/>
      </c>
      <c r="BD195" s="84" t="str" cm="1">
        <f t="array" aca="1" ref="BD195" ca="1">IFERROR(INDIRECT("'2. Input non-routine changes'!" &amp; ADDRESS('NRC backing'!$E195, COLUMN()-45)),"")</f>
        <v/>
      </c>
      <c r="BE195" s="84" t="str" cm="1">
        <f t="array" aca="1" ref="BE195" ca="1">IFERROR(INDIRECT("'2. Input non-routine changes'!" &amp; ADDRESS('NRC backing'!$E195, COLUMN()-45)),"")</f>
        <v/>
      </c>
      <c r="BF195" s="82" t="str" cm="1">
        <f t="array" aca="1" ref="BF195" ca="1">IFERROR(INDIRECT("'2. Input non-routine changes'!" &amp; ADDRESS('NRC backing'!$E195, COLUMN()-45)),"")</f>
        <v/>
      </c>
      <c r="BG195" s="180" t="str" cm="1">
        <f t="array" aca="1" ref="BG195" ca="1">IFERROR(INDIRECT("'2. Input non-routine changes'!" &amp; ADDRESS('NRC backing'!$E195, COLUMN()-45)),"")</f>
        <v/>
      </c>
      <c r="BH195" s="82" t="str" cm="1">
        <f t="array" aca="1" ref="BH195" ca="1">IFERROR(INDIRECT("'2. Input non-routine changes'!" &amp; ADDRESS('NRC backing'!$E195, COLUMN()-45)),"")</f>
        <v/>
      </c>
      <c r="BI195" s="84" t="str" cm="1">
        <f t="array" aca="1" ref="BI195" ca="1">IFERROR(INDIRECT("'2. Input non-routine changes'!" &amp; ADDRESS('NRC backing'!$F195, COLUMN()-50)),"")</f>
        <v/>
      </c>
      <c r="BJ195" s="84" t="str" cm="1">
        <f t="array" aca="1" ref="BJ195" ca="1">IFERROR(INDIRECT("'2. Input non-routine changes'!" &amp; ADDRESS('NRC backing'!$F195, COLUMN()-50)),"")</f>
        <v/>
      </c>
      <c r="BK195" s="82" t="str" cm="1">
        <f t="array" aca="1" ref="BK195" ca="1">IFERROR(INDIRECT("'2. Input non-routine changes'!" &amp; ADDRESS('NRC backing'!$F195, COLUMN()-50)),"")</f>
        <v/>
      </c>
      <c r="BL195" s="173" t="str" cm="1">
        <f t="array" aca="1" ref="BL195" ca="1">IFERROR(INDIRECT("'2. Input non-routine changes'!" &amp; ADDRESS('NRC backing'!$F195, COLUMN()-50)),"")</f>
        <v/>
      </c>
      <c r="BM195" s="82" t="str" cm="1">
        <f t="array" aca="1" ref="BM195" ca="1">IFERROR(INDIRECT("'2. Input non-routine changes'!" &amp; ADDRESS('NRC backing'!$F195, COLUMN()-50)),"")</f>
        <v/>
      </c>
      <c r="BN195" s="84" t="str" cm="1">
        <f t="array" aca="1" ref="BN195" ca="1">IFERROR(INDIRECT("'2. Input non-routine changes'!" &amp; ADDRESS('NRC backing'!$G195, COLUMN()-55)),"")</f>
        <v/>
      </c>
      <c r="BO195" s="84" t="str" cm="1">
        <f t="array" aca="1" ref="BO195" ca="1">IFERROR(INDIRECT("'2. Input non-routine changes'!" &amp; ADDRESS('NRC backing'!$G195, COLUMN()-55)),"")</f>
        <v/>
      </c>
      <c r="BP195" s="82" t="str" cm="1">
        <f t="array" aca="1" ref="BP195" ca="1">IFERROR(INDIRECT("'2. Input non-routine changes'!" &amp; ADDRESS('NRC backing'!$G195, COLUMN()-55)),"")</f>
        <v/>
      </c>
      <c r="BQ195" s="180" t="str" cm="1">
        <f t="array" aca="1" ref="BQ195" ca="1">IFERROR(INDIRECT("'2. Input non-routine changes'!" &amp; ADDRESS('NRC backing'!$G195, COLUMN()-55)),"")</f>
        <v/>
      </c>
      <c r="BR195" s="82" t="str" cm="1">
        <f t="array" aca="1" ref="BR195" ca="1">IFERROR(INDIRECT("'2. Input non-routine changes'!" &amp; ADDRESS('NRC backing'!$G195, COLUMN()-55)),"")</f>
        <v/>
      </c>
    </row>
    <row r="196" spans="1:70">
      <c r="A196" s="82" t="str">
        <f>IF($D196="", "", '1. Input energy data'!$C$11)</f>
        <v/>
      </c>
      <c r="B196" s="82" t="str">
        <f>IF($D196="", "", '1. Input energy data'!$D$11)</f>
        <v/>
      </c>
      <c r="C196" s="236"/>
      <c r="D196" s="82" t="str">
        <f>IF(ISBLANK('1. Input energy data'!$C212),"",'1. Input energy data'!$C212)</f>
        <v/>
      </c>
      <c r="E196" s="178" t="str">
        <f>IF(ISBLANK('1. Input energy data'!D212), "",'1. Input energy data'!D212)</f>
        <v/>
      </c>
      <c r="F196" s="82" t="str">
        <f>IF(ISBLANK('1. Input energy data'!$E212),"",'1. Input energy data'!$E212)</f>
        <v/>
      </c>
      <c r="G196" s="82" t="str">
        <f>IF($A196="","",'1. Input energy data'!$G212)</f>
        <v/>
      </c>
      <c r="H196" s="82" t="str">
        <f>IF($G196='List Backing Sheet'!$P$5,'1. Input energy data'!$S$11,IF($G196='List Backing Sheet'!$P$6,'1. Input energy data'!$T$11,""))</f>
        <v/>
      </c>
      <c r="I196" s="82" t="str">
        <f>IF('1. Input energy data'!H212=0, "", '1. Input energy data'!H212)</f>
        <v/>
      </c>
      <c r="J196" s="84" t="str">
        <f>IF('1. Input energy data'!I212="", "", '1. Input energy data'!I212)</f>
        <v/>
      </c>
      <c r="K196" s="84" t="str">
        <f>IF(A196="","",IF(TRIM(LOWER('1. Input energy data'!$G$11))="Multiple",IF('1. Input energy data'!J212&lt;&gt;"",'1. Input energy data'!J212,""), '1. Input energy data'!$G$11))</f>
        <v/>
      </c>
      <c r="L196" s="84" t="str">
        <f>IF('1. Input energy data'!L212="", "", '1. Input energy data'!L212)</f>
        <v/>
      </c>
      <c r="M196" s="84" t="str">
        <f>IF('1. Input energy data'!M212="", "", '1. Input energy data'!M212)</f>
        <v/>
      </c>
      <c r="N196" s="85" t="str">
        <f>IF(ISBLANK('1. Input energy data'!N212), "",'1. Input energy data'!N212)</f>
        <v/>
      </c>
      <c r="O196" s="85" t="str">
        <f>IF(ISBLANK('1. Input energy data'!O212), "",'1. Input energy data'!O212)</f>
        <v/>
      </c>
      <c r="P196" s="85" t="str">
        <f>IF(ISBLANK('1. Input energy data'!P212), "",'1. Input energy data'!P212)</f>
        <v/>
      </c>
      <c r="Q196" s="85" t="str">
        <f>IF(ISBLANK('1. Input energy data'!Q212), "",'1. Input energy data'!Q212)</f>
        <v/>
      </c>
      <c r="R196" s="85" t="str">
        <f>IF(ISBLANK('1. Input energy data'!R212), "",'1. Input energy data'!R212)</f>
        <v/>
      </c>
      <c r="S196" s="85" t="str">
        <f>IF(ISBLANK('1. Input energy data'!S212), "",'1. Input energy data'!S212)</f>
        <v/>
      </c>
      <c r="T196" s="85" t="str">
        <f>IF(ISBLANK('1. Input energy data'!T212), "",'1. Input energy data'!T212)</f>
        <v/>
      </c>
      <c r="U196" s="85" t="str">
        <f>IF(ISBLANK('1. Input energy data'!U212), "",'1. Input energy data'!U212)</f>
        <v/>
      </c>
      <c r="V196" s="85" t="str">
        <f>IF(ISBLANK('1. Input energy data'!V212), "",'1. Input energy data'!V212)</f>
        <v/>
      </c>
      <c r="W196" s="85" t="str">
        <f>IF(ISBLANK('1. Input energy data'!W212), "",'1. Input energy data'!W212)</f>
        <v/>
      </c>
      <c r="X196" s="85" t="str">
        <f>IF(ISBLANK('1. Input energy data'!X212), "",'1. Input energy data'!X212)</f>
        <v/>
      </c>
      <c r="Y196" s="85" t="str">
        <f>IF(ISBLANK('1. Input energy data'!Y212), "",'1. Input energy data'!Y212)</f>
        <v/>
      </c>
      <c r="Z196" s="85" t="str">
        <f>IF(ISBLANK('1. Input energy data'!Z212), "",'1. Input energy data'!Z212)</f>
        <v/>
      </c>
      <c r="AA196" s="85" t="str">
        <f>IF(ISBLANK('1. Input energy data'!$AA212), "",'1. Input energy data'!$AA212)</f>
        <v/>
      </c>
      <c r="AB196" s="85" t="str">
        <f>IF(ISBLANK('1. Input energy data'!AB212), "",'1. Input energy data'!AB212)</f>
        <v/>
      </c>
      <c r="AC196" s="84" t="str">
        <f>IF('1. Input energy data'!AD212="", "", '1. Input energy data'!AD212)</f>
        <v/>
      </c>
      <c r="AD196" s="84" t="str">
        <f>IF('1. Input energy data'!AE212="", "", '1. Input energy data'!AE212)</f>
        <v/>
      </c>
      <c r="AE196" s="85" t="str">
        <f>IF(ISBLANK('1. Input energy data'!AF212), "",'1. Input energy data'!AF212)</f>
        <v/>
      </c>
      <c r="AF196" s="85" t="str">
        <f>IF(ISBLANK('1. Input energy data'!AG212), "",'1. Input energy data'!AG212)</f>
        <v/>
      </c>
      <c r="AG196" s="85" t="str">
        <f>IF(ISBLANK('1. Input energy data'!AH212), "",'1. Input energy data'!AH212)</f>
        <v/>
      </c>
      <c r="AH196" s="85" t="str">
        <f>IF(ISBLANK('1. Input energy data'!AI212), "",'1. Input energy data'!AI212)</f>
        <v/>
      </c>
      <c r="AI196" s="85" t="str">
        <f>IF(ISBLANK('1. Input energy data'!AJ212), "",'1. Input energy data'!AJ212)</f>
        <v/>
      </c>
      <c r="AJ196" s="85" t="str">
        <f>IF(ISBLANK('1. Input energy data'!AK212), "",'1. Input energy data'!AK212)</f>
        <v/>
      </c>
      <c r="AK196" s="85" t="str">
        <f>IF(ISBLANK('1. Input energy data'!AL212), "",'1. Input energy data'!AL212)</f>
        <v/>
      </c>
      <c r="AL196" s="85" t="str">
        <f>IF(ISBLANK('1. Input energy data'!AM212), "",'1. Input energy data'!AM212)</f>
        <v/>
      </c>
      <c r="AM196" s="85" t="str">
        <f>IF(ISBLANK('1. Input energy data'!AN212), "",'1. Input energy data'!AN212)</f>
        <v/>
      </c>
      <c r="AN196" s="85" t="str">
        <f>IF(ISBLANK('1. Input energy data'!AO212), "",'1. Input energy data'!AO212)</f>
        <v/>
      </c>
      <c r="AO196" s="85" t="str">
        <f>IF(ISBLANK('1. Input energy data'!AP212), "",'1. Input energy data'!AP212)</f>
        <v/>
      </c>
      <c r="AP196" s="85" t="str">
        <f>IF(ISBLANK('1. Input energy data'!AQ212), "",'1. Input energy data'!AQ212)</f>
        <v/>
      </c>
      <c r="AQ196" s="85" t="str">
        <f>'1. Input energy data'!AR212</f>
        <v/>
      </c>
      <c r="AR196" s="85" t="str">
        <f>'1. Input energy data'!AS212</f>
        <v/>
      </c>
      <c r="AS196" s="85" t="str">
        <f>IF(ISBLANK('1. Input energy data'!AT212), "",'1. Input energy data'!AT212)</f>
        <v/>
      </c>
      <c r="AT196" s="85" t="str">
        <f>IF(ISBLANK('1. Input energy data'!$AU212), "",'1. Input energy data'!$AU212)</f>
        <v/>
      </c>
      <c r="AU196" s="85" t="str">
        <f>IF(ISBLANK('1. Input energy data'!AV212), "",'1. Input energy data'!AV212)</f>
        <v/>
      </c>
      <c r="AV196" s="82" t="str">
        <f>IFERROR('Calculation backing sheet'!AQ195,"Baseline issue")</f>
        <v/>
      </c>
      <c r="AW196" s="85" t="str">
        <f>'Calculation backing sheet'!AR195</f>
        <v/>
      </c>
      <c r="AX196" s="176" t="str">
        <f>'Calculation backing sheet'!AS195</f>
        <v/>
      </c>
      <c r="AY196" s="85" t="str">
        <f>'Calculation backing sheet'!AT195</f>
        <v/>
      </c>
      <c r="AZ196" s="85" t="str">
        <f>'Calculation backing sheet'!AU195</f>
        <v/>
      </c>
      <c r="BA196" s="82" t="str">
        <f>'Calculation backing sheet'!AV195</f>
        <v/>
      </c>
      <c r="BB196" s="82" t="str">
        <f>IF(OR(F196=0,G196=0,F196="0",G196="0",TRIM(F196)="",TRIM(G196)=""),"",IF(COUNTIFS('2. Input non-routine changes'!$C$18:$C$1048576,F196,'2. Input non-routine changes'!$E$18:$E$1048576,G196)&gt; 0,"Yes","No"))</f>
        <v/>
      </c>
      <c r="BD196" s="84" t="str" cm="1">
        <f t="array" aca="1" ref="BD196" ca="1">IFERROR(INDIRECT("'2. Input non-routine changes'!" &amp; ADDRESS('NRC backing'!$E196, COLUMN()-45)),"")</f>
        <v/>
      </c>
      <c r="BE196" s="84" t="str" cm="1">
        <f t="array" aca="1" ref="BE196" ca="1">IFERROR(INDIRECT("'2. Input non-routine changes'!" &amp; ADDRESS('NRC backing'!$E196, COLUMN()-45)),"")</f>
        <v/>
      </c>
      <c r="BF196" s="82" t="str" cm="1">
        <f t="array" aca="1" ref="BF196" ca="1">IFERROR(INDIRECT("'2. Input non-routine changes'!" &amp; ADDRESS('NRC backing'!$E196, COLUMN()-45)),"")</f>
        <v/>
      </c>
      <c r="BG196" s="180" t="str" cm="1">
        <f t="array" aca="1" ref="BG196" ca="1">IFERROR(INDIRECT("'2. Input non-routine changes'!" &amp; ADDRESS('NRC backing'!$E196, COLUMN()-45)),"")</f>
        <v/>
      </c>
      <c r="BH196" s="82" t="str" cm="1">
        <f t="array" aca="1" ref="BH196" ca="1">IFERROR(INDIRECT("'2. Input non-routine changes'!" &amp; ADDRESS('NRC backing'!$E196, COLUMN()-45)),"")</f>
        <v/>
      </c>
      <c r="BI196" s="84" t="str" cm="1">
        <f t="array" aca="1" ref="BI196" ca="1">IFERROR(INDIRECT("'2. Input non-routine changes'!" &amp; ADDRESS('NRC backing'!$F196, COLUMN()-50)),"")</f>
        <v/>
      </c>
      <c r="BJ196" s="84" t="str" cm="1">
        <f t="array" aca="1" ref="BJ196" ca="1">IFERROR(INDIRECT("'2. Input non-routine changes'!" &amp; ADDRESS('NRC backing'!$F196, COLUMN()-50)),"")</f>
        <v/>
      </c>
      <c r="BK196" s="82" t="str" cm="1">
        <f t="array" aca="1" ref="BK196" ca="1">IFERROR(INDIRECT("'2. Input non-routine changes'!" &amp; ADDRESS('NRC backing'!$F196, COLUMN()-50)),"")</f>
        <v/>
      </c>
      <c r="BL196" s="173" t="str" cm="1">
        <f t="array" aca="1" ref="BL196" ca="1">IFERROR(INDIRECT("'2. Input non-routine changes'!" &amp; ADDRESS('NRC backing'!$F196, COLUMN()-50)),"")</f>
        <v/>
      </c>
      <c r="BM196" s="82" t="str" cm="1">
        <f t="array" aca="1" ref="BM196" ca="1">IFERROR(INDIRECT("'2. Input non-routine changes'!" &amp; ADDRESS('NRC backing'!$F196, COLUMN()-50)),"")</f>
        <v/>
      </c>
      <c r="BN196" s="84" t="str" cm="1">
        <f t="array" aca="1" ref="BN196" ca="1">IFERROR(INDIRECT("'2. Input non-routine changes'!" &amp; ADDRESS('NRC backing'!$G196, COLUMN()-55)),"")</f>
        <v/>
      </c>
      <c r="BO196" s="84" t="str" cm="1">
        <f t="array" aca="1" ref="BO196" ca="1">IFERROR(INDIRECT("'2. Input non-routine changes'!" &amp; ADDRESS('NRC backing'!$G196, COLUMN()-55)),"")</f>
        <v/>
      </c>
      <c r="BP196" s="82" t="str" cm="1">
        <f t="array" aca="1" ref="BP196" ca="1">IFERROR(INDIRECT("'2. Input non-routine changes'!" &amp; ADDRESS('NRC backing'!$G196, COLUMN()-55)),"")</f>
        <v/>
      </c>
      <c r="BQ196" s="180" t="str" cm="1">
        <f t="array" aca="1" ref="BQ196" ca="1">IFERROR(INDIRECT("'2. Input non-routine changes'!" &amp; ADDRESS('NRC backing'!$G196, COLUMN()-55)),"")</f>
        <v/>
      </c>
      <c r="BR196" s="82" t="str" cm="1">
        <f t="array" aca="1" ref="BR196" ca="1">IFERROR(INDIRECT("'2. Input non-routine changes'!" &amp; ADDRESS('NRC backing'!$G196, COLUMN()-55)),"")</f>
        <v/>
      </c>
    </row>
    <row r="197" spans="1:70">
      <c r="A197" s="82" t="str">
        <f>IF($D197="", "", '1. Input energy data'!$C$11)</f>
        <v/>
      </c>
      <c r="B197" s="82" t="str">
        <f>IF($D197="", "", '1. Input energy data'!$D$11)</f>
        <v/>
      </c>
      <c r="C197" s="236"/>
      <c r="D197" s="82" t="str">
        <f>IF(ISBLANK('1. Input energy data'!$C213),"",'1. Input energy data'!$C213)</f>
        <v/>
      </c>
      <c r="E197" s="178" t="str">
        <f>IF(ISBLANK('1. Input energy data'!D213), "",'1. Input energy data'!D213)</f>
        <v/>
      </c>
      <c r="F197" s="82" t="str">
        <f>IF(ISBLANK('1. Input energy data'!$E213),"",'1. Input energy data'!$E213)</f>
        <v/>
      </c>
      <c r="G197" s="82" t="str">
        <f>IF($A197="","",'1. Input energy data'!$G213)</f>
        <v/>
      </c>
      <c r="H197" s="82" t="str">
        <f>IF($G197='List Backing Sheet'!$P$5,'1. Input energy data'!$S$11,IF($G197='List Backing Sheet'!$P$6,'1. Input energy data'!$T$11,""))</f>
        <v/>
      </c>
      <c r="I197" s="82" t="str">
        <f>IF('1. Input energy data'!H213=0, "", '1. Input energy data'!H213)</f>
        <v/>
      </c>
      <c r="J197" s="84" t="str">
        <f>IF('1. Input energy data'!I213="", "", '1. Input energy data'!I213)</f>
        <v/>
      </c>
      <c r="K197" s="84" t="str">
        <f>IF(A197="","",IF(TRIM(LOWER('1. Input energy data'!$G$11))="Multiple",IF('1. Input energy data'!J213&lt;&gt;"",'1. Input energy data'!J213,""), '1. Input energy data'!$G$11))</f>
        <v/>
      </c>
      <c r="L197" s="84" t="str">
        <f>IF('1. Input energy data'!L213="", "", '1. Input energy data'!L213)</f>
        <v/>
      </c>
      <c r="M197" s="84" t="str">
        <f>IF('1. Input energy data'!M213="", "", '1. Input energy data'!M213)</f>
        <v/>
      </c>
      <c r="N197" s="85" t="str">
        <f>IF(ISBLANK('1. Input energy data'!N213), "",'1. Input energy data'!N213)</f>
        <v/>
      </c>
      <c r="O197" s="85" t="str">
        <f>IF(ISBLANK('1. Input energy data'!O213), "",'1. Input energy data'!O213)</f>
        <v/>
      </c>
      <c r="P197" s="85" t="str">
        <f>IF(ISBLANK('1. Input energy data'!P213), "",'1. Input energy data'!P213)</f>
        <v/>
      </c>
      <c r="Q197" s="85" t="str">
        <f>IF(ISBLANK('1. Input energy data'!Q213), "",'1. Input energy data'!Q213)</f>
        <v/>
      </c>
      <c r="R197" s="85" t="str">
        <f>IF(ISBLANK('1. Input energy data'!R213), "",'1. Input energy data'!R213)</f>
        <v/>
      </c>
      <c r="S197" s="85" t="str">
        <f>IF(ISBLANK('1. Input energy data'!S213), "",'1. Input energy data'!S213)</f>
        <v/>
      </c>
      <c r="T197" s="85" t="str">
        <f>IF(ISBLANK('1. Input energy data'!T213), "",'1. Input energy data'!T213)</f>
        <v/>
      </c>
      <c r="U197" s="85" t="str">
        <f>IF(ISBLANK('1. Input energy data'!U213), "",'1. Input energy data'!U213)</f>
        <v/>
      </c>
      <c r="V197" s="85" t="str">
        <f>IF(ISBLANK('1. Input energy data'!V213), "",'1. Input energy data'!V213)</f>
        <v/>
      </c>
      <c r="W197" s="85" t="str">
        <f>IF(ISBLANK('1. Input energy data'!W213), "",'1. Input energy data'!W213)</f>
        <v/>
      </c>
      <c r="X197" s="85" t="str">
        <f>IF(ISBLANK('1. Input energy data'!X213), "",'1. Input energy data'!X213)</f>
        <v/>
      </c>
      <c r="Y197" s="85" t="str">
        <f>IF(ISBLANK('1. Input energy data'!Y213), "",'1. Input energy data'!Y213)</f>
        <v/>
      </c>
      <c r="Z197" s="85" t="str">
        <f>IF(ISBLANK('1. Input energy data'!Z213), "",'1. Input energy data'!Z213)</f>
        <v/>
      </c>
      <c r="AA197" s="85" t="str">
        <f>IF(ISBLANK('1. Input energy data'!$AA213), "",'1. Input energy data'!$AA213)</f>
        <v/>
      </c>
      <c r="AB197" s="85" t="str">
        <f>IF(ISBLANK('1. Input energy data'!AB213), "",'1. Input energy data'!AB213)</f>
        <v/>
      </c>
      <c r="AC197" s="84" t="str">
        <f>IF('1. Input energy data'!AD213="", "", '1. Input energy data'!AD213)</f>
        <v/>
      </c>
      <c r="AD197" s="84" t="str">
        <f>IF('1. Input energy data'!AE213="", "", '1. Input energy data'!AE213)</f>
        <v/>
      </c>
      <c r="AE197" s="85" t="str">
        <f>IF(ISBLANK('1. Input energy data'!AF213), "",'1. Input energy data'!AF213)</f>
        <v/>
      </c>
      <c r="AF197" s="85" t="str">
        <f>IF(ISBLANK('1. Input energy data'!AG213), "",'1. Input energy data'!AG213)</f>
        <v/>
      </c>
      <c r="AG197" s="85" t="str">
        <f>IF(ISBLANK('1. Input energy data'!AH213), "",'1. Input energy data'!AH213)</f>
        <v/>
      </c>
      <c r="AH197" s="85" t="str">
        <f>IF(ISBLANK('1. Input energy data'!AI213), "",'1. Input energy data'!AI213)</f>
        <v/>
      </c>
      <c r="AI197" s="85" t="str">
        <f>IF(ISBLANK('1. Input energy data'!AJ213), "",'1. Input energy data'!AJ213)</f>
        <v/>
      </c>
      <c r="AJ197" s="85" t="str">
        <f>IF(ISBLANK('1. Input energy data'!AK213), "",'1. Input energy data'!AK213)</f>
        <v/>
      </c>
      <c r="AK197" s="85" t="str">
        <f>IF(ISBLANK('1. Input energy data'!AL213), "",'1. Input energy data'!AL213)</f>
        <v/>
      </c>
      <c r="AL197" s="85" t="str">
        <f>IF(ISBLANK('1. Input energy data'!AM213), "",'1. Input energy data'!AM213)</f>
        <v/>
      </c>
      <c r="AM197" s="85" t="str">
        <f>IF(ISBLANK('1. Input energy data'!AN213), "",'1. Input energy data'!AN213)</f>
        <v/>
      </c>
      <c r="AN197" s="85" t="str">
        <f>IF(ISBLANK('1. Input energy data'!AO213), "",'1. Input energy data'!AO213)</f>
        <v/>
      </c>
      <c r="AO197" s="85" t="str">
        <f>IF(ISBLANK('1. Input energy data'!AP213), "",'1. Input energy data'!AP213)</f>
        <v/>
      </c>
      <c r="AP197" s="85" t="str">
        <f>IF(ISBLANK('1. Input energy data'!AQ213), "",'1. Input energy data'!AQ213)</f>
        <v/>
      </c>
      <c r="AQ197" s="85" t="str">
        <f>'1. Input energy data'!AR213</f>
        <v/>
      </c>
      <c r="AR197" s="85" t="str">
        <f>'1. Input energy data'!AS213</f>
        <v/>
      </c>
      <c r="AS197" s="85" t="str">
        <f>IF(ISBLANK('1. Input energy data'!AT213), "",'1. Input energy data'!AT213)</f>
        <v/>
      </c>
      <c r="AT197" s="85" t="str">
        <f>IF(ISBLANK('1. Input energy data'!$AU213), "",'1. Input energy data'!$AU213)</f>
        <v/>
      </c>
      <c r="AU197" s="85" t="str">
        <f>IF(ISBLANK('1. Input energy data'!AV213), "",'1. Input energy data'!AV213)</f>
        <v/>
      </c>
      <c r="AV197" s="82" t="str">
        <f>IFERROR('Calculation backing sheet'!AQ196,"Baseline issue")</f>
        <v/>
      </c>
      <c r="AW197" s="85" t="str">
        <f>'Calculation backing sheet'!AR196</f>
        <v/>
      </c>
      <c r="AX197" s="176" t="str">
        <f>'Calculation backing sheet'!AS196</f>
        <v/>
      </c>
      <c r="AY197" s="85" t="str">
        <f>'Calculation backing sheet'!AT196</f>
        <v/>
      </c>
      <c r="AZ197" s="85" t="str">
        <f>'Calculation backing sheet'!AU196</f>
        <v/>
      </c>
      <c r="BA197" s="82" t="str">
        <f>'Calculation backing sheet'!AV196</f>
        <v/>
      </c>
      <c r="BB197" s="82" t="str">
        <f>IF(OR(F197=0,G197=0,F197="0",G197="0",TRIM(F197)="",TRIM(G197)=""),"",IF(COUNTIFS('2. Input non-routine changes'!$C$18:$C$1048576,F197,'2. Input non-routine changes'!$E$18:$E$1048576,G197)&gt; 0,"Yes","No"))</f>
        <v/>
      </c>
      <c r="BD197" s="84" t="str" cm="1">
        <f t="array" aca="1" ref="BD197" ca="1">IFERROR(INDIRECT("'2. Input non-routine changes'!" &amp; ADDRESS('NRC backing'!$E197, COLUMN()-45)),"")</f>
        <v/>
      </c>
      <c r="BE197" s="84" t="str" cm="1">
        <f t="array" aca="1" ref="BE197" ca="1">IFERROR(INDIRECT("'2. Input non-routine changes'!" &amp; ADDRESS('NRC backing'!$E197, COLUMN()-45)),"")</f>
        <v/>
      </c>
      <c r="BF197" s="82" t="str" cm="1">
        <f t="array" aca="1" ref="BF197" ca="1">IFERROR(INDIRECT("'2. Input non-routine changes'!" &amp; ADDRESS('NRC backing'!$E197, COLUMN()-45)),"")</f>
        <v/>
      </c>
      <c r="BG197" s="180" t="str" cm="1">
        <f t="array" aca="1" ref="BG197" ca="1">IFERROR(INDIRECT("'2. Input non-routine changes'!" &amp; ADDRESS('NRC backing'!$E197, COLUMN()-45)),"")</f>
        <v/>
      </c>
      <c r="BH197" s="82" t="str" cm="1">
        <f t="array" aca="1" ref="BH197" ca="1">IFERROR(INDIRECT("'2. Input non-routine changes'!" &amp; ADDRESS('NRC backing'!$E197, COLUMN()-45)),"")</f>
        <v/>
      </c>
      <c r="BI197" s="84" t="str" cm="1">
        <f t="array" aca="1" ref="BI197" ca="1">IFERROR(INDIRECT("'2. Input non-routine changes'!" &amp; ADDRESS('NRC backing'!$F197, COLUMN()-50)),"")</f>
        <v/>
      </c>
      <c r="BJ197" s="84" t="str" cm="1">
        <f t="array" aca="1" ref="BJ197" ca="1">IFERROR(INDIRECT("'2. Input non-routine changes'!" &amp; ADDRESS('NRC backing'!$F197, COLUMN()-50)),"")</f>
        <v/>
      </c>
      <c r="BK197" s="82" t="str" cm="1">
        <f t="array" aca="1" ref="BK197" ca="1">IFERROR(INDIRECT("'2. Input non-routine changes'!" &amp; ADDRESS('NRC backing'!$F197, COLUMN()-50)),"")</f>
        <v/>
      </c>
      <c r="BL197" s="173" t="str" cm="1">
        <f t="array" aca="1" ref="BL197" ca="1">IFERROR(INDIRECT("'2. Input non-routine changes'!" &amp; ADDRESS('NRC backing'!$F197, COLUMN()-50)),"")</f>
        <v/>
      </c>
      <c r="BM197" s="82" t="str" cm="1">
        <f t="array" aca="1" ref="BM197" ca="1">IFERROR(INDIRECT("'2. Input non-routine changes'!" &amp; ADDRESS('NRC backing'!$F197, COLUMN()-50)),"")</f>
        <v/>
      </c>
      <c r="BN197" s="84" t="str" cm="1">
        <f t="array" aca="1" ref="BN197" ca="1">IFERROR(INDIRECT("'2. Input non-routine changes'!" &amp; ADDRESS('NRC backing'!$G197, COLUMN()-55)),"")</f>
        <v/>
      </c>
      <c r="BO197" s="84" t="str" cm="1">
        <f t="array" aca="1" ref="BO197" ca="1">IFERROR(INDIRECT("'2. Input non-routine changes'!" &amp; ADDRESS('NRC backing'!$G197, COLUMN()-55)),"")</f>
        <v/>
      </c>
      <c r="BP197" s="82" t="str" cm="1">
        <f t="array" aca="1" ref="BP197" ca="1">IFERROR(INDIRECT("'2. Input non-routine changes'!" &amp; ADDRESS('NRC backing'!$G197, COLUMN()-55)),"")</f>
        <v/>
      </c>
      <c r="BQ197" s="180" t="str" cm="1">
        <f t="array" aca="1" ref="BQ197" ca="1">IFERROR(INDIRECT("'2. Input non-routine changes'!" &amp; ADDRESS('NRC backing'!$G197, COLUMN()-55)),"")</f>
        <v/>
      </c>
      <c r="BR197" s="82" t="str" cm="1">
        <f t="array" aca="1" ref="BR197" ca="1">IFERROR(INDIRECT("'2. Input non-routine changes'!" &amp; ADDRESS('NRC backing'!$G197, COLUMN()-55)),"")</f>
        <v/>
      </c>
    </row>
    <row r="198" spans="1:70">
      <c r="A198" s="82" t="str">
        <f>IF($D198="", "", '1. Input energy data'!$C$11)</f>
        <v/>
      </c>
      <c r="B198" s="82" t="str">
        <f>IF($D198="", "", '1. Input energy data'!$D$11)</f>
        <v/>
      </c>
      <c r="C198" s="236"/>
      <c r="D198" s="82" t="str">
        <f>IF(ISBLANK('1. Input energy data'!$C214),"",'1. Input energy data'!$C214)</f>
        <v/>
      </c>
      <c r="E198" s="178" t="str">
        <f>IF(ISBLANK('1. Input energy data'!D214), "",'1. Input energy data'!D214)</f>
        <v/>
      </c>
      <c r="F198" s="82" t="str">
        <f>IF(ISBLANK('1. Input energy data'!$E214),"",'1. Input energy data'!$E214)</f>
        <v/>
      </c>
      <c r="G198" s="82" t="str">
        <f>IF($A198="","",'1. Input energy data'!$G214)</f>
        <v/>
      </c>
      <c r="H198" s="82" t="str">
        <f>IF($G198='List Backing Sheet'!$P$5,'1. Input energy data'!$S$11,IF($G198='List Backing Sheet'!$P$6,'1. Input energy data'!$T$11,""))</f>
        <v/>
      </c>
      <c r="I198" s="82" t="str">
        <f>IF('1. Input energy data'!H214=0, "", '1. Input energy data'!H214)</f>
        <v/>
      </c>
      <c r="J198" s="84" t="str">
        <f>IF('1. Input energy data'!I214="", "", '1. Input energy data'!I214)</f>
        <v/>
      </c>
      <c r="K198" s="84" t="str">
        <f>IF(A198="","",IF(TRIM(LOWER('1. Input energy data'!$G$11))="Multiple",IF('1. Input energy data'!J214&lt;&gt;"",'1. Input energy data'!J214,""), '1. Input energy data'!$G$11))</f>
        <v/>
      </c>
      <c r="L198" s="84" t="str">
        <f>IF('1. Input energy data'!L214="", "", '1. Input energy data'!L214)</f>
        <v/>
      </c>
      <c r="M198" s="84" t="str">
        <f>IF('1. Input energy data'!M214="", "", '1. Input energy data'!M214)</f>
        <v/>
      </c>
      <c r="N198" s="85" t="str">
        <f>IF(ISBLANK('1. Input energy data'!N214), "",'1. Input energy data'!N214)</f>
        <v/>
      </c>
      <c r="O198" s="85" t="str">
        <f>IF(ISBLANK('1. Input energy data'!O214), "",'1. Input energy data'!O214)</f>
        <v/>
      </c>
      <c r="P198" s="85" t="str">
        <f>IF(ISBLANK('1. Input energy data'!P214), "",'1. Input energy data'!P214)</f>
        <v/>
      </c>
      <c r="Q198" s="85" t="str">
        <f>IF(ISBLANK('1. Input energy data'!Q214), "",'1. Input energy data'!Q214)</f>
        <v/>
      </c>
      <c r="R198" s="85" t="str">
        <f>IF(ISBLANK('1. Input energy data'!R214), "",'1. Input energy data'!R214)</f>
        <v/>
      </c>
      <c r="S198" s="85" t="str">
        <f>IF(ISBLANK('1. Input energy data'!S214), "",'1. Input energy data'!S214)</f>
        <v/>
      </c>
      <c r="T198" s="85" t="str">
        <f>IF(ISBLANK('1. Input energy data'!T214), "",'1. Input energy data'!T214)</f>
        <v/>
      </c>
      <c r="U198" s="85" t="str">
        <f>IF(ISBLANK('1. Input energy data'!U214), "",'1. Input energy data'!U214)</f>
        <v/>
      </c>
      <c r="V198" s="85" t="str">
        <f>IF(ISBLANK('1. Input energy data'!V214), "",'1. Input energy data'!V214)</f>
        <v/>
      </c>
      <c r="W198" s="85" t="str">
        <f>IF(ISBLANK('1. Input energy data'!W214), "",'1. Input energy data'!W214)</f>
        <v/>
      </c>
      <c r="X198" s="85" t="str">
        <f>IF(ISBLANK('1. Input energy data'!X214), "",'1. Input energy data'!X214)</f>
        <v/>
      </c>
      <c r="Y198" s="85" t="str">
        <f>IF(ISBLANK('1. Input energy data'!Y214), "",'1. Input energy data'!Y214)</f>
        <v/>
      </c>
      <c r="Z198" s="85" t="str">
        <f>IF(ISBLANK('1. Input energy data'!Z214), "",'1. Input energy data'!Z214)</f>
        <v/>
      </c>
      <c r="AA198" s="85" t="str">
        <f>IF(ISBLANK('1. Input energy data'!$AA214), "",'1. Input energy data'!$AA214)</f>
        <v/>
      </c>
      <c r="AB198" s="85" t="str">
        <f>IF(ISBLANK('1. Input energy data'!AB214), "",'1. Input energy data'!AB214)</f>
        <v/>
      </c>
      <c r="AC198" s="84" t="str">
        <f>IF('1. Input energy data'!AD214="", "", '1. Input energy data'!AD214)</f>
        <v/>
      </c>
      <c r="AD198" s="84" t="str">
        <f>IF('1. Input energy data'!AE214="", "", '1. Input energy data'!AE214)</f>
        <v/>
      </c>
      <c r="AE198" s="85" t="str">
        <f>IF(ISBLANK('1. Input energy data'!AF214), "",'1. Input energy data'!AF214)</f>
        <v/>
      </c>
      <c r="AF198" s="85" t="str">
        <f>IF(ISBLANK('1. Input energy data'!AG214), "",'1. Input energy data'!AG214)</f>
        <v/>
      </c>
      <c r="AG198" s="85" t="str">
        <f>IF(ISBLANK('1. Input energy data'!AH214), "",'1. Input energy data'!AH214)</f>
        <v/>
      </c>
      <c r="AH198" s="85" t="str">
        <f>IF(ISBLANK('1. Input energy data'!AI214), "",'1. Input energy data'!AI214)</f>
        <v/>
      </c>
      <c r="AI198" s="85" t="str">
        <f>IF(ISBLANK('1. Input energy data'!AJ214), "",'1. Input energy data'!AJ214)</f>
        <v/>
      </c>
      <c r="AJ198" s="85" t="str">
        <f>IF(ISBLANK('1. Input energy data'!AK214), "",'1. Input energy data'!AK214)</f>
        <v/>
      </c>
      <c r="AK198" s="85" t="str">
        <f>IF(ISBLANK('1. Input energy data'!AL214), "",'1. Input energy data'!AL214)</f>
        <v/>
      </c>
      <c r="AL198" s="85" t="str">
        <f>IF(ISBLANK('1. Input energy data'!AM214), "",'1. Input energy data'!AM214)</f>
        <v/>
      </c>
      <c r="AM198" s="85" t="str">
        <f>IF(ISBLANK('1. Input energy data'!AN214), "",'1. Input energy data'!AN214)</f>
        <v/>
      </c>
      <c r="AN198" s="85" t="str">
        <f>IF(ISBLANK('1. Input energy data'!AO214), "",'1. Input energy data'!AO214)</f>
        <v/>
      </c>
      <c r="AO198" s="85" t="str">
        <f>IF(ISBLANK('1. Input energy data'!AP214), "",'1. Input energy data'!AP214)</f>
        <v/>
      </c>
      <c r="AP198" s="85" t="str">
        <f>IF(ISBLANK('1. Input energy data'!AQ214), "",'1. Input energy data'!AQ214)</f>
        <v/>
      </c>
      <c r="AQ198" s="85" t="str">
        <f>'1. Input energy data'!AR214</f>
        <v/>
      </c>
      <c r="AR198" s="85" t="str">
        <f>'1. Input energy data'!AS214</f>
        <v/>
      </c>
      <c r="AS198" s="85" t="str">
        <f>IF(ISBLANK('1. Input energy data'!AT214), "",'1. Input energy data'!AT214)</f>
        <v/>
      </c>
      <c r="AT198" s="85" t="str">
        <f>IF(ISBLANK('1. Input energy data'!$AU214), "",'1. Input energy data'!$AU214)</f>
        <v/>
      </c>
      <c r="AU198" s="85" t="str">
        <f>IF(ISBLANK('1. Input energy data'!AV214), "",'1. Input energy data'!AV214)</f>
        <v/>
      </c>
      <c r="AV198" s="82" t="str">
        <f>IFERROR('Calculation backing sheet'!AQ197,"Baseline issue")</f>
        <v/>
      </c>
      <c r="AW198" s="85" t="str">
        <f>'Calculation backing sheet'!AR197</f>
        <v/>
      </c>
      <c r="AX198" s="176" t="str">
        <f>'Calculation backing sheet'!AS197</f>
        <v/>
      </c>
      <c r="AY198" s="85" t="str">
        <f>'Calculation backing sheet'!AT197</f>
        <v/>
      </c>
      <c r="AZ198" s="85" t="str">
        <f>'Calculation backing sheet'!AU197</f>
        <v/>
      </c>
      <c r="BA198" s="82" t="str">
        <f>'Calculation backing sheet'!AV197</f>
        <v/>
      </c>
      <c r="BB198" s="82" t="str">
        <f>IF(OR(F198=0,G198=0,F198="0",G198="0",TRIM(F198)="",TRIM(G198)=""),"",IF(COUNTIFS('2. Input non-routine changes'!$C$18:$C$1048576,F198,'2. Input non-routine changes'!$E$18:$E$1048576,G198)&gt; 0,"Yes","No"))</f>
        <v/>
      </c>
      <c r="BD198" s="84" t="str" cm="1">
        <f t="array" aca="1" ref="BD198" ca="1">IFERROR(INDIRECT("'2. Input non-routine changes'!" &amp; ADDRESS('NRC backing'!$E198, COLUMN()-45)),"")</f>
        <v/>
      </c>
      <c r="BE198" s="84" t="str" cm="1">
        <f t="array" aca="1" ref="BE198" ca="1">IFERROR(INDIRECT("'2. Input non-routine changes'!" &amp; ADDRESS('NRC backing'!$E198, COLUMN()-45)),"")</f>
        <v/>
      </c>
      <c r="BF198" s="82" t="str" cm="1">
        <f t="array" aca="1" ref="BF198" ca="1">IFERROR(INDIRECT("'2. Input non-routine changes'!" &amp; ADDRESS('NRC backing'!$E198, COLUMN()-45)),"")</f>
        <v/>
      </c>
      <c r="BG198" s="180" t="str" cm="1">
        <f t="array" aca="1" ref="BG198" ca="1">IFERROR(INDIRECT("'2. Input non-routine changes'!" &amp; ADDRESS('NRC backing'!$E198, COLUMN()-45)),"")</f>
        <v/>
      </c>
      <c r="BH198" s="82" t="str" cm="1">
        <f t="array" aca="1" ref="BH198" ca="1">IFERROR(INDIRECT("'2. Input non-routine changes'!" &amp; ADDRESS('NRC backing'!$E198, COLUMN()-45)),"")</f>
        <v/>
      </c>
      <c r="BI198" s="84" t="str" cm="1">
        <f t="array" aca="1" ref="BI198" ca="1">IFERROR(INDIRECT("'2. Input non-routine changes'!" &amp; ADDRESS('NRC backing'!$F198, COLUMN()-50)),"")</f>
        <v/>
      </c>
      <c r="BJ198" s="84" t="str" cm="1">
        <f t="array" aca="1" ref="BJ198" ca="1">IFERROR(INDIRECT("'2. Input non-routine changes'!" &amp; ADDRESS('NRC backing'!$F198, COLUMN()-50)),"")</f>
        <v/>
      </c>
      <c r="BK198" s="82" t="str" cm="1">
        <f t="array" aca="1" ref="BK198" ca="1">IFERROR(INDIRECT("'2. Input non-routine changes'!" &amp; ADDRESS('NRC backing'!$F198, COLUMN()-50)),"")</f>
        <v/>
      </c>
      <c r="BL198" s="173" t="str" cm="1">
        <f t="array" aca="1" ref="BL198" ca="1">IFERROR(INDIRECT("'2. Input non-routine changes'!" &amp; ADDRESS('NRC backing'!$F198, COLUMN()-50)),"")</f>
        <v/>
      </c>
      <c r="BM198" s="82" t="str" cm="1">
        <f t="array" aca="1" ref="BM198" ca="1">IFERROR(INDIRECT("'2. Input non-routine changes'!" &amp; ADDRESS('NRC backing'!$F198, COLUMN()-50)),"")</f>
        <v/>
      </c>
      <c r="BN198" s="84" t="str" cm="1">
        <f t="array" aca="1" ref="BN198" ca="1">IFERROR(INDIRECT("'2. Input non-routine changes'!" &amp; ADDRESS('NRC backing'!$G198, COLUMN()-55)),"")</f>
        <v/>
      </c>
      <c r="BO198" s="84" t="str" cm="1">
        <f t="array" aca="1" ref="BO198" ca="1">IFERROR(INDIRECT("'2. Input non-routine changes'!" &amp; ADDRESS('NRC backing'!$G198, COLUMN()-55)),"")</f>
        <v/>
      </c>
      <c r="BP198" s="82" t="str" cm="1">
        <f t="array" aca="1" ref="BP198" ca="1">IFERROR(INDIRECT("'2. Input non-routine changes'!" &amp; ADDRESS('NRC backing'!$G198, COLUMN()-55)),"")</f>
        <v/>
      </c>
      <c r="BQ198" s="180" t="str" cm="1">
        <f t="array" aca="1" ref="BQ198" ca="1">IFERROR(INDIRECT("'2. Input non-routine changes'!" &amp; ADDRESS('NRC backing'!$G198, COLUMN()-55)),"")</f>
        <v/>
      </c>
      <c r="BR198" s="82" t="str" cm="1">
        <f t="array" aca="1" ref="BR198" ca="1">IFERROR(INDIRECT("'2. Input non-routine changes'!" &amp; ADDRESS('NRC backing'!$G198, COLUMN()-55)),"")</f>
        <v/>
      </c>
    </row>
    <row r="199" spans="1:70">
      <c r="A199" s="82" t="str">
        <f>IF($D199="", "", '1. Input energy data'!$C$11)</f>
        <v/>
      </c>
      <c r="B199" s="82" t="str">
        <f>IF($D199="", "", '1. Input energy data'!$D$11)</f>
        <v/>
      </c>
      <c r="C199" s="236"/>
      <c r="D199" s="82" t="str">
        <f>IF(ISBLANK('1. Input energy data'!$C215),"",'1. Input energy data'!$C215)</f>
        <v/>
      </c>
      <c r="E199" s="178" t="str">
        <f>IF(ISBLANK('1. Input energy data'!D215), "",'1. Input energy data'!D215)</f>
        <v/>
      </c>
      <c r="F199" s="82" t="str">
        <f>IF(ISBLANK('1. Input energy data'!$E215),"",'1. Input energy data'!$E215)</f>
        <v/>
      </c>
      <c r="G199" s="82" t="str">
        <f>IF($A199="","",'1. Input energy data'!$G215)</f>
        <v/>
      </c>
      <c r="H199" s="82" t="str">
        <f>IF($G199='List Backing Sheet'!$P$5,'1. Input energy data'!$S$11,IF($G199='List Backing Sheet'!$P$6,'1. Input energy data'!$T$11,""))</f>
        <v/>
      </c>
      <c r="I199" s="82" t="str">
        <f>IF('1. Input energy data'!H215=0, "", '1. Input energy data'!H215)</f>
        <v/>
      </c>
      <c r="J199" s="84" t="str">
        <f>IF('1. Input energy data'!I215="", "", '1. Input energy data'!I215)</f>
        <v/>
      </c>
      <c r="K199" s="84" t="str">
        <f>IF(A199="","",IF(TRIM(LOWER('1. Input energy data'!$G$11))="Multiple",IF('1. Input energy data'!J215&lt;&gt;"",'1. Input energy data'!J215,""), '1. Input energy data'!$G$11))</f>
        <v/>
      </c>
      <c r="L199" s="84" t="str">
        <f>IF('1. Input energy data'!L215="", "", '1. Input energy data'!L215)</f>
        <v/>
      </c>
      <c r="M199" s="84" t="str">
        <f>IF('1. Input energy data'!M215="", "", '1. Input energy data'!M215)</f>
        <v/>
      </c>
      <c r="N199" s="85" t="str">
        <f>IF(ISBLANK('1. Input energy data'!N215), "",'1. Input energy data'!N215)</f>
        <v/>
      </c>
      <c r="O199" s="85" t="str">
        <f>IF(ISBLANK('1. Input energy data'!O215), "",'1. Input energy data'!O215)</f>
        <v/>
      </c>
      <c r="P199" s="85" t="str">
        <f>IF(ISBLANK('1. Input energy data'!P215), "",'1. Input energy data'!P215)</f>
        <v/>
      </c>
      <c r="Q199" s="85" t="str">
        <f>IF(ISBLANK('1. Input energy data'!Q215), "",'1. Input energy data'!Q215)</f>
        <v/>
      </c>
      <c r="R199" s="85" t="str">
        <f>IF(ISBLANK('1. Input energy data'!R215), "",'1. Input energy data'!R215)</f>
        <v/>
      </c>
      <c r="S199" s="85" t="str">
        <f>IF(ISBLANK('1. Input energy data'!S215), "",'1. Input energy data'!S215)</f>
        <v/>
      </c>
      <c r="T199" s="85" t="str">
        <f>IF(ISBLANK('1. Input energy data'!T215), "",'1. Input energy data'!T215)</f>
        <v/>
      </c>
      <c r="U199" s="85" t="str">
        <f>IF(ISBLANK('1. Input energy data'!U215), "",'1. Input energy data'!U215)</f>
        <v/>
      </c>
      <c r="V199" s="85" t="str">
        <f>IF(ISBLANK('1. Input energy data'!V215), "",'1. Input energy data'!V215)</f>
        <v/>
      </c>
      <c r="W199" s="85" t="str">
        <f>IF(ISBLANK('1. Input energy data'!W215), "",'1. Input energy data'!W215)</f>
        <v/>
      </c>
      <c r="X199" s="85" t="str">
        <f>IF(ISBLANK('1. Input energy data'!X215), "",'1. Input energy data'!X215)</f>
        <v/>
      </c>
      <c r="Y199" s="85" t="str">
        <f>IF(ISBLANK('1. Input energy data'!Y215), "",'1. Input energy data'!Y215)</f>
        <v/>
      </c>
      <c r="Z199" s="85" t="str">
        <f>IF(ISBLANK('1. Input energy data'!Z215), "",'1. Input energy data'!Z215)</f>
        <v/>
      </c>
      <c r="AA199" s="85" t="str">
        <f>IF(ISBLANK('1. Input energy data'!$AA215), "",'1. Input energy data'!$AA215)</f>
        <v/>
      </c>
      <c r="AB199" s="85" t="str">
        <f>IF(ISBLANK('1. Input energy data'!AB215), "",'1. Input energy data'!AB215)</f>
        <v/>
      </c>
      <c r="AC199" s="84" t="str">
        <f>IF('1. Input energy data'!AD215="", "", '1. Input energy data'!AD215)</f>
        <v/>
      </c>
      <c r="AD199" s="84" t="str">
        <f>IF('1. Input energy data'!AE215="", "", '1. Input energy data'!AE215)</f>
        <v/>
      </c>
      <c r="AE199" s="85" t="str">
        <f>IF(ISBLANK('1. Input energy data'!AF215), "",'1. Input energy data'!AF215)</f>
        <v/>
      </c>
      <c r="AF199" s="85" t="str">
        <f>IF(ISBLANK('1. Input energy data'!AG215), "",'1. Input energy data'!AG215)</f>
        <v/>
      </c>
      <c r="AG199" s="85" t="str">
        <f>IF(ISBLANK('1. Input energy data'!AH215), "",'1. Input energy data'!AH215)</f>
        <v/>
      </c>
      <c r="AH199" s="85" t="str">
        <f>IF(ISBLANK('1. Input energy data'!AI215), "",'1. Input energy data'!AI215)</f>
        <v/>
      </c>
      <c r="AI199" s="85" t="str">
        <f>IF(ISBLANK('1. Input energy data'!AJ215), "",'1. Input energy data'!AJ215)</f>
        <v/>
      </c>
      <c r="AJ199" s="85" t="str">
        <f>IF(ISBLANK('1. Input energy data'!AK215), "",'1. Input energy data'!AK215)</f>
        <v/>
      </c>
      <c r="AK199" s="85" t="str">
        <f>IF(ISBLANK('1. Input energy data'!AL215), "",'1. Input energy data'!AL215)</f>
        <v/>
      </c>
      <c r="AL199" s="85" t="str">
        <f>IF(ISBLANK('1. Input energy data'!AM215), "",'1. Input energy data'!AM215)</f>
        <v/>
      </c>
      <c r="AM199" s="85" t="str">
        <f>IF(ISBLANK('1. Input energy data'!AN215), "",'1. Input energy data'!AN215)</f>
        <v/>
      </c>
      <c r="AN199" s="85" t="str">
        <f>IF(ISBLANK('1. Input energy data'!AO215), "",'1. Input energy data'!AO215)</f>
        <v/>
      </c>
      <c r="AO199" s="85" t="str">
        <f>IF(ISBLANK('1. Input energy data'!AP215), "",'1. Input energy data'!AP215)</f>
        <v/>
      </c>
      <c r="AP199" s="85" t="str">
        <f>IF(ISBLANK('1. Input energy data'!AQ215), "",'1. Input energy data'!AQ215)</f>
        <v/>
      </c>
      <c r="AQ199" s="85" t="str">
        <f>'1. Input energy data'!AR215</f>
        <v/>
      </c>
      <c r="AR199" s="85" t="str">
        <f>'1. Input energy data'!AS215</f>
        <v/>
      </c>
      <c r="AS199" s="85" t="str">
        <f>IF(ISBLANK('1. Input energy data'!AT215), "",'1. Input energy data'!AT215)</f>
        <v/>
      </c>
      <c r="AT199" s="85" t="str">
        <f>IF(ISBLANK('1. Input energy data'!$AU215), "",'1. Input energy data'!$AU215)</f>
        <v/>
      </c>
      <c r="AU199" s="85" t="str">
        <f>IF(ISBLANK('1. Input energy data'!AV215), "",'1. Input energy data'!AV215)</f>
        <v/>
      </c>
      <c r="AV199" s="82" t="str">
        <f>IFERROR('Calculation backing sheet'!AQ198,"Baseline issue")</f>
        <v/>
      </c>
      <c r="AW199" s="85" t="str">
        <f>'Calculation backing sheet'!AR198</f>
        <v/>
      </c>
      <c r="AX199" s="176" t="str">
        <f>'Calculation backing sheet'!AS198</f>
        <v/>
      </c>
      <c r="AY199" s="85" t="str">
        <f>'Calculation backing sheet'!AT198</f>
        <v/>
      </c>
      <c r="AZ199" s="85" t="str">
        <f>'Calculation backing sheet'!AU198</f>
        <v/>
      </c>
      <c r="BA199" s="82" t="str">
        <f>'Calculation backing sheet'!AV198</f>
        <v/>
      </c>
      <c r="BB199" s="82" t="str">
        <f>IF(OR(F199=0,G199=0,F199="0",G199="0",TRIM(F199)="",TRIM(G199)=""),"",IF(COUNTIFS('2. Input non-routine changes'!$C$18:$C$1048576,F199,'2. Input non-routine changes'!$E$18:$E$1048576,G199)&gt; 0,"Yes","No"))</f>
        <v/>
      </c>
      <c r="BD199" s="84" t="str" cm="1">
        <f t="array" aca="1" ref="BD199" ca="1">IFERROR(INDIRECT("'2. Input non-routine changes'!" &amp; ADDRESS('NRC backing'!$E199, COLUMN()-45)),"")</f>
        <v/>
      </c>
      <c r="BE199" s="84" t="str" cm="1">
        <f t="array" aca="1" ref="BE199" ca="1">IFERROR(INDIRECT("'2. Input non-routine changes'!" &amp; ADDRESS('NRC backing'!$E199, COLUMN()-45)),"")</f>
        <v/>
      </c>
      <c r="BF199" s="82" t="str" cm="1">
        <f t="array" aca="1" ref="BF199" ca="1">IFERROR(INDIRECT("'2. Input non-routine changes'!" &amp; ADDRESS('NRC backing'!$E199, COLUMN()-45)),"")</f>
        <v/>
      </c>
      <c r="BG199" s="180" t="str" cm="1">
        <f t="array" aca="1" ref="BG199" ca="1">IFERROR(INDIRECT("'2. Input non-routine changes'!" &amp; ADDRESS('NRC backing'!$E199, COLUMN()-45)),"")</f>
        <v/>
      </c>
      <c r="BH199" s="82" t="str" cm="1">
        <f t="array" aca="1" ref="BH199" ca="1">IFERROR(INDIRECT("'2. Input non-routine changes'!" &amp; ADDRESS('NRC backing'!$E199, COLUMN()-45)),"")</f>
        <v/>
      </c>
      <c r="BI199" s="84" t="str" cm="1">
        <f t="array" aca="1" ref="BI199" ca="1">IFERROR(INDIRECT("'2. Input non-routine changes'!" &amp; ADDRESS('NRC backing'!$F199, COLUMN()-50)),"")</f>
        <v/>
      </c>
      <c r="BJ199" s="84" t="str" cm="1">
        <f t="array" aca="1" ref="BJ199" ca="1">IFERROR(INDIRECT("'2. Input non-routine changes'!" &amp; ADDRESS('NRC backing'!$F199, COLUMN()-50)),"")</f>
        <v/>
      </c>
      <c r="BK199" s="82" t="str" cm="1">
        <f t="array" aca="1" ref="BK199" ca="1">IFERROR(INDIRECT("'2. Input non-routine changes'!" &amp; ADDRESS('NRC backing'!$F199, COLUMN()-50)),"")</f>
        <v/>
      </c>
      <c r="BL199" s="173" t="str" cm="1">
        <f t="array" aca="1" ref="BL199" ca="1">IFERROR(INDIRECT("'2. Input non-routine changes'!" &amp; ADDRESS('NRC backing'!$F199, COLUMN()-50)),"")</f>
        <v/>
      </c>
      <c r="BM199" s="82" t="str" cm="1">
        <f t="array" aca="1" ref="BM199" ca="1">IFERROR(INDIRECT("'2. Input non-routine changes'!" &amp; ADDRESS('NRC backing'!$F199, COLUMN()-50)),"")</f>
        <v/>
      </c>
      <c r="BN199" s="84" t="str" cm="1">
        <f t="array" aca="1" ref="BN199" ca="1">IFERROR(INDIRECT("'2. Input non-routine changes'!" &amp; ADDRESS('NRC backing'!$G199, COLUMN()-55)),"")</f>
        <v/>
      </c>
      <c r="BO199" s="84" t="str" cm="1">
        <f t="array" aca="1" ref="BO199" ca="1">IFERROR(INDIRECT("'2. Input non-routine changes'!" &amp; ADDRESS('NRC backing'!$G199, COLUMN()-55)),"")</f>
        <v/>
      </c>
      <c r="BP199" s="82" t="str" cm="1">
        <f t="array" aca="1" ref="BP199" ca="1">IFERROR(INDIRECT("'2. Input non-routine changes'!" &amp; ADDRESS('NRC backing'!$G199, COLUMN()-55)),"")</f>
        <v/>
      </c>
      <c r="BQ199" s="180" t="str" cm="1">
        <f t="array" aca="1" ref="BQ199" ca="1">IFERROR(INDIRECT("'2. Input non-routine changes'!" &amp; ADDRESS('NRC backing'!$G199, COLUMN()-55)),"")</f>
        <v/>
      </c>
      <c r="BR199" s="82" t="str" cm="1">
        <f t="array" aca="1" ref="BR199" ca="1">IFERROR(INDIRECT("'2. Input non-routine changes'!" &amp; ADDRESS('NRC backing'!$G199, COLUMN()-55)),"")</f>
        <v/>
      </c>
    </row>
    <row r="200" spans="1:70">
      <c r="A200" s="82" t="str">
        <f>IF($D200="", "", '1. Input energy data'!$C$11)</f>
        <v/>
      </c>
      <c r="B200" s="82" t="str">
        <f>IF($D200="", "", '1. Input energy data'!$D$11)</f>
        <v/>
      </c>
      <c r="C200" s="236"/>
      <c r="D200" s="82" t="str">
        <f>IF(ISBLANK('1. Input energy data'!$C216),"",'1. Input energy data'!$C216)</f>
        <v/>
      </c>
      <c r="E200" s="178" t="str">
        <f>IF(ISBLANK('1. Input energy data'!D216), "",'1. Input energy data'!D216)</f>
        <v/>
      </c>
      <c r="F200" s="82" t="str">
        <f>IF(ISBLANK('1. Input energy data'!$E216),"",'1. Input energy data'!$E216)</f>
        <v/>
      </c>
      <c r="G200" s="82" t="str">
        <f>IF($A200="","",'1. Input energy data'!$G216)</f>
        <v/>
      </c>
      <c r="H200" s="82" t="str">
        <f>IF($G200='List Backing Sheet'!$P$5,'1. Input energy data'!$S$11,IF($G200='List Backing Sheet'!$P$6,'1. Input energy data'!$T$11,""))</f>
        <v/>
      </c>
      <c r="I200" s="82" t="str">
        <f>IF('1. Input energy data'!H216=0, "", '1. Input energy data'!H216)</f>
        <v/>
      </c>
      <c r="J200" s="84" t="str">
        <f>IF('1. Input energy data'!I216="", "", '1. Input energy data'!I216)</f>
        <v/>
      </c>
      <c r="K200" s="84" t="str">
        <f>IF(A200="","",IF(TRIM(LOWER('1. Input energy data'!$G$11))="Multiple",IF('1. Input energy data'!J216&lt;&gt;"",'1. Input energy data'!J216,""), '1. Input energy data'!$G$11))</f>
        <v/>
      </c>
      <c r="L200" s="84" t="str">
        <f>IF('1. Input energy data'!L216="", "", '1. Input energy data'!L216)</f>
        <v/>
      </c>
      <c r="M200" s="84" t="str">
        <f>IF('1. Input energy data'!M216="", "", '1. Input energy data'!M216)</f>
        <v/>
      </c>
      <c r="N200" s="85" t="str">
        <f>IF(ISBLANK('1. Input energy data'!N216), "",'1. Input energy data'!N216)</f>
        <v/>
      </c>
      <c r="O200" s="85" t="str">
        <f>IF(ISBLANK('1. Input energy data'!O216), "",'1. Input energy data'!O216)</f>
        <v/>
      </c>
      <c r="P200" s="85" t="str">
        <f>IF(ISBLANK('1. Input energy data'!P216), "",'1. Input energy data'!P216)</f>
        <v/>
      </c>
      <c r="Q200" s="85" t="str">
        <f>IF(ISBLANK('1. Input energy data'!Q216), "",'1. Input energy data'!Q216)</f>
        <v/>
      </c>
      <c r="R200" s="85" t="str">
        <f>IF(ISBLANK('1. Input energy data'!R216), "",'1. Input energy data'!R216)</f>
        <v/>
      </c>
      <c r="S200" s="85" t="str">
        <f>IF(ISBLANK('1. Input energy data'!S216), "",'1. Input energy data'!S216)</f>
        <v/>
      </c>
      <c r="T200" s="85" t="str">
        <f>IF(ISBLANK('1. Input energy data'!T216), "",'1. Input energy data'!T216)</f>
        <v/>
      </c>
      <c r="U200" s="85" t="str">
        <f>IF(ISBLANK('1. Input energy data'!U216), "",'1. Input energy data'!U216)</f>
        <v/>
      </c>
      <c r="V200" s="85" t="str">
        <f>IF(ISBLANK('1. Input energy data'!V216), "",'1. Input energy data'!V216)</f>
        <v/>
      </c>
      <c r="W200" s="85" t="str">
        <f>IF(ISBLANK('1. Input energy data'!W216), "",'1. Input energy data'!W216)</f>
        <v/>
      </c>
      <c r="X200" s="85" t="str">
        <f>IF(ISBLANK('1. Input energy data'!X216), "",'1. Input energy data'!X216)</f>
        <v/>
      </c>
      <c r="Y200" s="85" t="str">
        <f>IF(ISBLANK('1. Input energy data'!Y216), "",'1. Input energy data'!Y216)</f>
        <v/>
      </c>
      <c r="Z200" s="85" t="str">
        <f>IF(ISBLANK('1. Input energy data'!Z216), "",'1. Input energy data'!Z216)</f>
        <v/>
      </c>
      <c r="AA200" s="85" t="str">
        <f>IF(ISBLANK('1. Input energy data'!$AA216), "",'1. Input energy data'!$AA216)</f>
        <v/>
      </c>
      <c r="AB200" s="85" t="str">
        <f>IF(ISBLANK('1. Input energy data'!AB216), "",'1. Input energy data'!AB216)</f>
        <v/>
      </c>
      <c r="AC200" s="84" t="str">
        <f>IF('1. Input energy data'!AD216="", "", '1. Input energy data'!AD216)</f>
        <v/>
      </c>
      <c r="AD200" s="84" t="str">
        <f>IF('1. Input energy data'!AE216="", "", '1. Input energy data'!AE216)</f>
        <v/>
      </c>
      <c r="AE200" s="85" t="str">
        <f>IF(ISBLANK('1. Input energy data'!AF216), "",'1. Input energy data'!AF216)</f>
        <v/>
      </c>
      <c r="AF200" s="85" t="str">
        <f>IF(ISBLANK('1. Input energy data'!AG216), "",'1. Input energy data'!AG216)</f>
        <v/>
      </c>
      <c r="AG200" s="85" t="str">
        <f>IF(ISBLANK('1. Input energy data'!AH216), "",'1. Input energy data'!AH216)</f>
        <v/>
      </c>
      <c r="AH200" s="85" t="str">
        <f>IF(ISBLANK('1. Input energy data'!AI216), "",'1. Input energy data'!AI216)</f>
        <v/>
      </c>
      <c r="AI200" s="85" t="str">
        <f>IF(ISBLANK('1. Input energy data'!AJ216), "",'1. Input energy data'!AJ216)</f>
        <v/>
      </c>
      <c r="AJ200" s="85" t="str">
        <f>IF(ISBLANK('1. Input energy data'!AK216), "",'1. Input energy data'!AK216)</f>
        <v/>
      </c>
      <c r="AK200" s="85" t="str">
        <f>IF(ISBLANK('1. Input energy data'!AL216), "",'1. Input energy data'!AL216)</f>
        <v/>
      </c>
      <c r="AL200" s="85" t="str">
        <f>IF(ISBLANK('1. Input energy data'!AM216), "",'1. Input energy data'!AM216)</f>
        <v/>
      </c>
      <c r="AM200" s="85" t="str">
        <f>IF(ISBLANK('1. Input energy data'!AN216), "",'1. Input energy data'!AN216)</f>
        <v/>
      </c>
      <c r="AN200" s="85" t="str">
        <f>IF(ISBLANK('1. Input energy data'!AO216), "",'1. Input energy data'!AO216)</f>
        <v/>
      </c>
      <c r="AO200" s="85" t="str">
        <f>IF(ISBLANK('1. Input energy data'!AP216), "",'1. Input energy data'!AP216)</f>
        <v/>
      </c>
      <c r="AP200" s="85" t="str">
        <f>IF(ISBLANK('1. Input energy data'!AQ216), "",'1. Input energy data'!AQ216)</f>
        <v/>
      </c>
      <c r="AQ200" s="85" t="str">
        <f>'1. Input energy data'!AR216</f>
        <v/>
      </c>
      <c r="AR200" s="85" t="str">
        <f>'1. Input energy data'!AS216</f>
        <v/>
      </c>
      <c r="AS200" s="85" t="str">
        <f>IF(ISBLANK('1. Input energy data'!AT216), "",'1. Input energy data'!AT216)</f>
        <v/>
      </c>
      <c r="AT200" s="85" t="str">
        <f>IF(ISBLANK('1. Input energy data'!$AU216), "",'1. Input energy data'!$AU216)</f>
        <v/>
      </c>
      <c r="AU200" s="85" t="str">
        <f>IF(ISBLANK('1. Input energy data'!AV216), "",'1. Input energy data'!AV216)</f>
        <v/>
      </c>
      <c r="AV200" s="82" t="str">
        <f>IFERROR('Calculation backing sheet'!AQ199,"Baseline issue")</f>
        <v/>
      </c>
      <c r="AW200" s="85" t="str">
        <f>'Calculation backing sheet'!AR199</f>
        <v/>
      </c>
      <c r="AX200" s="176" t="str">
        <f>'Calculation backing sheet'!AS199</f>
        <v/>
      </c>
      <c r="AY200" s="85" t="str">
        <f>'Calculation backing sheet'!AT199</f>
        <v/>
      </c>
      <c r="AZ200" s="85" t="str">
        <f>'Calculation backing sheet'!AU199</f>
        <v/>
      </c>
      <c r="BA200" s="82" t="str">
        <f>'Calculation backing sheet'!AV199</f>
        <v/>
      </c>
      <c r="BB200" s="82" t="str">
        <f>IF(OR(F200=0,G200=0,F200="0",G200="0",TRIM(F200)="",TRIM(G200)=""),"",IF(COUNTIFS('2. Input non-routine changes'!$C$18:$C$1048576,F200,'2. Input non-routine changes'!$E$18:$E$1048576,G200)&gt; 0,"Yes","No"))</f>
        <v/>
      </c>
      <c r="BD200" s="84" t="str" cm="1">
        <f t="array" aca="1" ref="BD200" ca="1">IFERROR(INDIRECT("'2. Input non-routine changes'!" &amp; ADDRESS('NRC backing'!$E200, COLUMN()-45)),"")</f>
        <v/>
      </c>
      <c r="BE200" s="84" t="str" cm="1">
        <f t="array" aca="1" ref="BE200" ca="1">IFERROR(INDIRECT("'2. Input non-routine changes'!" &amp; ADDRESS('NRC backing'!$E200, COLUMN()-45)),"")</f>
        <v/>
      </c>
      <c r="BF200" s="82" t="str" cm="1">
        <f t="array" aca="1" ref="BF200" ca="1">IFERROR(INDIRECT("'2. Input non-routine changes'!" &amp; ADDRESS('NRC backing'!$E200, COLUMN()-45)),"")</f>
        <v/>
      </c>
      <c r="BG200" s="180" t="str" cm="1">
        <f t="array" aca="1" ref="BG200" ca="1">IFERROR(INDIRECT("'2. Input non-routine changes'!" &amp; ADDRESS('NRC backing'!$E200, COLUMN()-45)),"")</f>
        <v/>
      </c>
      <c r="BH200" s="82" t="str" cm="1">
        <f t="array" aca="1" ref="BH200" ca="1">IFERROR(INDIRECT("'2. Input non-routine changes'!" &amp; ADDRESS('NRC backing'!$E200, COLUMN()-45)),"")</f>
        <v/>
      </c>
      <c r="BI200" s="84" t="str" cm="1">
        <f t="array" aca="1" ref="BI200" ca="1">IFERROR(INDIRECT("'2. Input non-routine changes'!" &amp; ADDRESS('NRC backing'!$F200, COLUMN()-50)),"")</f>
        <v/>
      </c>
      <c r="BJ200" s="84" t="str" cm="1">
        <f t="array" aca="1" ref="BJ200" ca="1">IFERROR(INDIRECT("'2. Input non-routine changes'!" &amp; ADDRESS('NRC backing'!$F200, COLUMN()-50)),"")</f>
        <v/>
      </c>
      <c r="BK200" s="82" t="str" cm="1">
        <f t="array" aca="1" ref="BK200" ca="1">IFERROR(INDIRECT("'2. Input non-routine changes'!" &amp; ADDRESS('NRC backing'!$F200, COLUMN()-50)),"")</f>
        <v/>
      </c>
      <c r="BL200" s="173" t="str" cm="1">
        <f t="array" aca="1" ref="BL200" ca="1">IFERROR(INDIRECT("'2. Input non-routine changes'!" &amp; ADDRESS('NRC backing'!$F200, COLUMN()-50)),"")</f>
        <v/>
      </c>
      <c r="BM200" s="82" t="str" cm="1">
        <f t="array" aca="1" ref="BM200" ca="1">IFERROR(INDIRECT("'2. Input non-routine changes'!" &amp; ADDRESS('NRC backing'!$F200, COLUMN()-50)),"")</f>
        <v/>
      </c>
      <c r="BN200" s="84" t="str" cm="1">
        <f t="array" aca="1" ref="BN200" ca="1">IFERROR(INDIRECT("'2. Input non-routine changes'!" &amp; ADDRESS('NRC backing'!$G200, COLUMN()-55)),"")</f>
        <v/>
      </c>
      <c r="BO200" s="84" t="str" cm="1">
        <f t="array" aca="1" ref="BO200" ca="1">IFERROR(INDIRECT("'2. Input non-routine changes'!" &amp; ADDRESS('NRC backing'!$G200, COLUMN()-55)),"")</f>
        <v/>
      </c>
      <c r="BP200" s="82" t="str" cm="1">
        <f t="array" aca="1" ref="BP200" ca="1">IFERROR(INDIRECT("'2. Input non-routine changes'!" &amp; ADDRESS('NRC backing'!$G200, COLUMN()-55)),"")</f>
        <v/>
      </c>
      <c r="BQ200" s="180" t="str" cm="1">
        <f t="array" aca="1" ref="BQ200" ca="1">IFERROR(INDIRECT("'2. Input non-routine changes'!" &amp; ADDRESS('NRC backing'!$G200, COLUMN()-55)),"")</f>
        <v/>
      </c>
      <c r="BR200" s="82" t="str" cm="1">
        <f t="array" aca="1" ref="BR200" ca="1">IFERROR(INDIRECT("'2. Input non-routine changes'!" &amp; ADDRESS('NRC backing'!$G200, COLUMN()-55)),"")</f>
        <v/>
      </c>
    </row>
  </sheetData>
  <sheetProtection algorithmName="SHA-512" hashValue="lip00+zaq8MzEfOkMXhCIZUSVnn8pj9hioRPnLID+YS0CrOYwLNAHIpi3asnpiO+ACN0xdzpgDqNqFFK1GcQYA==" saltValue="Md+ppKgk8c00peorFzATFQ==" spinCount="100000" sheet="1" objects="1" scenarios="1"/>
  <mergeCells count="1">
    <mergeCell ref="BD1:BE1"/>
  </mergeCells>
  <phoneticPr fontId="24"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35b6a7de-9e1a-4b3d-8e58-e2a3da2946eb" xsi:nil="true"/>
    <lcf76f155ced4ddcb4097134ff3c332f xmlns="8db9bdd8-629b-441c-9eb6-e46a2e9dae03">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0A13E7C1E30204BB133EAE7FAFD52CA" ma:contentTypeVersion="19" ma:contentTypeDescription="Create a new document." ma:contentTypeScope="" ma:versionID="c77c6467de44cb8fc7f0fde5854580d4">
  <xsd:schema xmlns:xsd="http://www.w3.org/2001/XMLSchema" xmlns:xs="http://www.w3.org/2001/XMLSchema" xmlns:p="http://schemas.microsoft.com/office/2006/metadata/properties" xmlns:ns2="8db9bdd8-629b-441c-9eb6-e46a2e9dae03" xmlns:ns3="96adaec6-6188-43bf-aec5-291c802dcb1b" xmlns:ns4="35b6a7de-9e1a-4b3d-8e58-e2a3da2946eb" targetNamespace="http://schemas.microsoft.com/office/2006/metadata/properties" ma:root="true" ma:fieldsID="29b2f8d8a6a82e030be3aa145187c683" ns2:_="" ns3:_="" ns4:_="">
    <xsd:import namespace="8db9bdd8-629b-441c-9eb6-e46a2e9dae03"/>
    <xsd:import namespace="96adaec6-6188-43bf-aec5-291c802dcb1b"/>
    <xsd:import namespace="35b6a7de-9e1a-4b3d-8e58-e2a3da2946e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Location"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b9bdd8-629b-441c-9eb6-e46a2e9dae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7408edb-d5a2-42de-bdcd-94a07c4505a8"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descrip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adaec6-6188-43bf-aec5-291c802dcb1b"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5b6a7de-9e1a-4b3d-8e58-e2a3da2946eb"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9f097f90-d0c6-418f-9a4f-3aeff3717b8c}" ma:internalName="TaxCatchAll" ma:showField="CatchAllData" ma:web="35b6a7de-9e1a-4b3d-8e58-e2a3da2946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550F5E4-51B6-4328-8739-8CE8814D9E80}"/>
</file>

<file path=customXml/itemProps2.xml><?xml version="1.0" encoding="utf-8"?>
<ds:datastoreItem xmlns:ds="http://schemas.openxmlformats.org/officeDocument/2006/customXml" ds:itemID="{E73FE10A-CA78-440E-8CCE-54ACEF74C124}"/>
</file>

<file path=customXml/itemProps3.xml><?xml version="1.0" encoding="utf-8"?>
<ds:datastoreItem xmlns:ds="http://schemas.openxmlformats.org/officeDocument/2006/customXml" ds:itemID="{DC562C2E-EEAC-45E3-9255-515015C0F53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Jordan Noffke</dc:creator>
  <cp:keywords/>
  <dc:description/>
  <cp:lastModifiedBy>Libby Checketts</cp:lastModifiedBy>
  <cp:revision/>
  <dcterms:created xsi:type="dcterms:W3CDTF">2024-08-06T11:40:25Z</dcterms:created>
  <dcterms:modified xsi:type="dcterms:W3CDTF">2026-09-02T13:36:04Z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0x010100F0A13E7C1E30204BB133EAE7FAFD52CA</vt:lpwstr>
  </property>
  <property fmtid="{D5CDD505-2E9C-101B-9397-08002B2CF9AE}" pid="3" name="MediaServiceImageTags">
    <vt:lpwstr/>
  </property>
</Properties>
</file>